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How to use" sheetId="1" state="visible" r:id="rId1"/>
    <sheet xmlns:r="http://schemas.openxmlformats.org/officeDocument/2006/relationships" name="Settings" sheetId="2" state="visible" r:id="rId2"/>
    <sheet xmlns:r="http://schemas.openxmlformats.org/officeDocument/2006/relationships" name="Register" sheetId="3" state="visible" r:id="rId3"/>
    <sheet xmlns:r="http://schemas.openxmlformats.org/officeDocument/2006/relationships" name="Depreciation schedule" sheetId="4" state="visible" r:id="rId4"/>
    <sheet xmlns:r="http://schemas.openxmlformats.org/officeDocument/2006/relationships" name="Reconciliation" sheetId="5" state="visible" r:id="rId5"/>
    <sheet xmlns:r="http://schemas.openxmlformats.org/officeDocument/2006/relationships" name="Dashboard" sheetId="6" state="visible" r:id="rId6"/>
    <sheet xmlns:r="http://schemas.openxmlformats.org/officeDocument/2006/relationships" name="Lists" sheetId="7" state="visible" r:id="rId7"/>
  </sheets>
  <definedNames>
    <definedName name="_xlnm._FilterDatabase" localSheetId="2" hidden="1">'Register'!$A$2:$AF$1002</definedName>
    <definedName name="_xlnm.Print_Titles" localSheetId="2">'Register'!$1:$2</definedName>
  </definedNames>
  <calcPr calcId="124519" fullCalcOnLoad="1"/>
</workbook>
</file>

<file path=xl/styles.xml><?xml version="1.0" encoding="utf-8"?>
<styleSheet xmlns="http://schemas.openxmlformats.org/spreadsheetml/2006/main">
  <numFmts count="4">
    <numFmt numFmtId="164" formatCode="yyyy-mm-dd"/>
    <numFmt numFmtId="165" formatCode="[$-409]#,##0.00"/>
    <numFmt numFmtId="166" formatCode="0.000000"/>
    <numFmt numFmtId="167" formatCode="[$-409]mmm yyyy"/>
  </numFmts>
  <fonts count="5">
    <font>
      <name val="Calibri"/>
      <family val="2"/>
      <color theme="1"/>
      <sz val="11"/>
      <scheme val="minor"/>
    </font>
    <font>
      <b val="1"/>
    </font>
    <font>
      <b val="1"/>
      <color rgb="00FFFFFF"/>
    </font>
    <font>
      <b val="1"/>
      <sz val="13"/>
    </font>
    <font>
      <color rgb="000563C1"/>
      <u val="single"/>
    </font>
  </fonts>
  <fills count="12">
    <fill>
      <patternFill/>
    </fill>
    <fill>
      <patternFill patternType="gray125"/>
    </fill>
    <fill>
      <patternFill patternType="solid">
        <fgColor rgb="001F3A5F"/>
      </patternFill>
    </fill>
    <fill>
      <patternFill patternType="solid">
        <fgColor rgb="002E6B5E"/>
      </patternFill>
    </fill>
    <fill>
      <patternFill patternType="solid">
        <fgColor rgb="006B4E9B"/>
      </patternFill>
    </fill>
    <fill>
      <patternFill patternType="solid">
        <fgColor rgb="00A0522D"/>
      </patternFill>
    </fill>
    <fill>
      <patternFill patternType="solid">
        <fgColor rgb="004A5568"/>
      </patternFill>
    </fill>
    <fill>
      <patternFill patternType="solid">
        <fgColor rgb="00667085"/>
      </patternFill>
    </fill>
    <fill>
      <patternFill patternType="solid">
        <fgColor rgb="00E4E7EC"/>
      </patternFill>
    </fill>
    <fill>
      <patternFill patternType="solid">
        <fgColor rgb="00F2F4F7"/>
      </patternFill>
    </fill>
    <fill>
      <patternFill patternType="solid">
        <fgColor rgb="00DCEBFA"/>
      </patternFill>
    </fill>
    <fill>
      <patternFill patternType="solid">
        <fgColor rgb="00FFF6C9"/>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34">
    <xf numFmtId="0" fontId="0"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xf numFmtId="164" fontId="0" fillId="11" borderId="0" pivotButton="0" quotePrefix="0" xfId="0"/>
    <xf numFmtId="0" fontId="0" fillId="11" borderId="0" pivotButton="0" quotePrefix="0" xfId="0"/>
    <xf numFmtId="0" fontId="1" fillId="0" borderId="0" pivotButton="0" quotePrefix="0" xfId="0"/>
    <xf numFmtId="0" fontId="1" fillId="8" borderId="1" applyAlignment="1" pivotButton="0" quotePrefix="0" xfId="0">
      <alignment vertical="center" wrapText="1"/>
    </xf>
    <xf numFmtId="165" fontId="0" fillId="11" borderId="0" pivotButton="0" quotePrefix="0" xfId="0"/>
    <xf numFmtId="9" fontId="0" fillId="11" borderId="0" pivotButton="0" quotePrefix="0" xfId="0"/>
    <xf numFmtId="0" fontId="2" fillId="2" borderId="0" applyAlignment="1" pivotButton="0" quotePrefix="0" xfId="0">
      <alignment horizontal="center"/>
    </xf>
    <xf numFmtId="0" fontId="0" fillId="2" borderId="0" pivotButton="0" quotePrefix="0" xfId="0"/>
    <xf numFmtId="0" fontId="2" fillId="3" borderId="0" applyAlignment="1" pivotButton="0" quotePrefix="0" xfId="0">
      <alignment horizontal="center"/>
    </xf>
    <xf numFmtId="0" fontId="0" fillId="3" borderId="0" pivotButton="0" quotePrefix="0" xfId="0"/>
    <xf numFmtId="0" fontId="2" fillId="4" borderId="0" applyAlignment="1" pivotButton="0" quotePrefix="0" xfId="0">
      <alignment horizontal="center"/>
    </xf>
    <xf numFmtId="0" fontId="0" fillId="4" borderId="0" pivotButton="0" quotePrefix="0" xfId="0"/>
    <xf numFmtId="0" fontId="2" fillId="5" borderId="0" applyAlignment="1" pivotButton="0" quotePrefix="0" xfId="0">
      <alignment horizontal="center"/>
    </xf>
    <xf numFmtId="0" fontId="0" fillId="5" borderId="0" pivotButton="0" quotePrefix="0" xfId="0"/>
    <xf numFmtId="0" fontId="2" fillId="6" borderId="0" applyAlignment="1" pivotButton="0" quotePrefix="0" xfId="0">
      <alignment horizontal="center"/>
    </xf>
    <xf numFmtId="0" fontId="0" fillId="6" borderId="0" pivotButton="0" quotePrefix="0" xfId="0"/>
    <xf numFmtId="0" fontId="2" fillId="7" borderId="0" applyAlignment="1" pivotButton="0" quotePrefix="0" xfId="0">
      <alignment horizontal="center"/>
    </xf>
    <xf numFmtId="0" fontId="0" fillId="7" borderId="0" pivotButton="0" quotePrefix="0" xfId="0"/>
    <xf numFmtId="164" fontId="0" fillId="0" borderId="0" pivotButton="0" quotePrefix="0" xfId="0"/>
    <xf numFmtId="0" fontId="0" fillId="9" borderId="0" pivotButton="0" quotePrefix="0" xfId="0"/>
    <xf numFmtId="165" fontId="0" fillId="0" borderId="0" pivotButton="0" quotePrefix="0" xfId="0"/>
    <xf numFmtId="166" fontId="0" fillId="0" borderId="0" pivotButton="0" quotePrefix="0" xfId="0"/>
    <xf numFmtId="165" fontId="0" fillId="10" borderId="0" pivotButton="0" quotePrefix="0" xfId="0"/>
    <xf numFmtId="0" fontId="0" fillId="10" borderId="0" pivotButton="0" quotePrefix="0" xfId="0"/>
    <xf numFmtId="1" fontId="0" fillId="0" borderId="0" pivotButton="0" quotePrefix="0" xfId="0"/>
    <xf numFmtId="1" fontId="0" fillId="10" borderId="0" pivotButton="0" quotePrefix="0" xfId="0"/>
    <xf numFmtId="164" fontId="0" fillId="10" borderId="0" pivotButton="0" quotePrefix="0" xfId="0"/>
    <xf numFmtId="167" fontId="1" fillId="8" borderId="1" pivotButton="0" quotePrefix="0" xfId="0"/>
    <xf numFmtId="0" fontId="1" fillId="8" borderId="1" pivotButton="0" quotePrefix="0" xfId="0"/>
  </cellXfs>
  <cellStyles count="1">
    <cellStyle name="Normal" xfId="0" builtinId="0" hidden="0"/>
  </cellStyles>
  <dxfs count="2">
    <dxf>
      <fill>
        <patternFill patternType="solid">
          <fgColor rgb="00F8B4B4"/>
        </patternFill>
      </fill>
    </dxf>
    <dxf>
      <fill>
        <patternFill patternType="solid">
          <fgColor rgb="00FCE2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333500" cy="361950"/>
    <pic>
      <nvPicPr>
        <cNvPr id="1" name="Image 1" descr="Tequipy logo"/>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equipy.com"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A21"/>
  <sheetViews>
    <sheetView tabSelected="0" workbookViewId="0">
      <selection activeCell="A1" sqref="A1"/>
    </sheetView>
  </sheetViews>
  <sheetFormatPr baseColWidth="8" defaultRowHeight="15"/>
  <cols>
    <col width="120" customWidth="1" min="1" max="1"/>
  </cols>
  <sheetData>
    <row r="1" ht="34" customHeight="1"/>
    <row r="2">
      <c r="A2" s="1" t="inlineStr">
        <is>
          <t>Template by Tequipy, tequipy.com. Free to use and change.</t>
        </is>
      </c>
    </row>
    <row r="3"/>
    <row r="4">
      <c r="A4" s="2" t="inlineStr">
        <is>
          <t>Fixed Asset Register Template: how to use it</t>
        </is>
      </c>
    </row>
    <row r="5">
      <c r="A5" s="3" t="inlineStr"/>
    </row>
    <row r="6">
      <c r="A6" s="3" t="inlineStr">
        <is>
          <t>The Register ships with 7 example rows (rows 3 to 9). Example data, fictional. Delete rows 3 to 9 on the Register and clear the pasted serials on the Reconciliation tab before you start.</t>
        </is>
      </c>
    </row>
    <row r="7">
      <c r="A7" s="3" t="inlineStr"/>
    </row>
    <row r="8">
      <c r="A8" s="3" t="inlineStr">
        <is>
          <t>1. Settings first. Type the period end, the first month of your financial year, each entity's currency and capitalisation threshold, and each class's useful life and residual value. Pale yellow cells are inputs.</t>
        </is>
      </c>
    </row>
    <row r="9">
      <c r="A9" s="3" t="inlineStr">
        <is>
          <t>2. The thresholds, useful lives and residual values in the file are an example policy. Set your own; no accounting standard sets a threshold.</t>
        </is>
      </c>
    </row>
    <row r="10">
      <c r="A10" s="3" t="inlineStr">
        <is>
          <t>3. Entity names and asset classes live on the Lists tab. Type new ones into the blank rows under the existing names; Settings and every dropdown read them from there.</t>
        </is>
      </c>
    </row>
    <row r="11">
      <c r="A11" s="3" t="inlineStr">
        <is>
          <t>4. Register: one row per asset. Grey cells are dropdowns, white cells are typed, blue cells are formulas: do not type over them.</t>
        </is>
      </c>
    </row>
    <row r="12">
      <c r="A12" s="3" t="inlineStr">
        <is>
          <t>5. Convert each invoice into the owning entity's currency once, at the rate on the invoice date, and never update the rate. Use 1 when the invoice is already in the entity's currency.</t>
        </is>
      </c>
    </row>
    <row r="13">
      <c r="A13" s="3" t="inlineStr">
        <is>
          <t>6. In-service date is the date the device was available for use. A suggested policy for a laptop sent to a home is the delivery date. Agree your policy with your auditor.</t>
        </is>
      </c>
    </row>
    <row r="14">
      <c r="A14" s="3" t="inlineStr">
        <is>
          <t>7. Every calculation runs to the period end on Settings, so the file gives the same numbers on any machine on any day. Change the period end when you close a month.</t>
        </is>
      </c>
    </row>
    <row r="15">
      <c r="A15" s="3" t="inlineStr">
        <is>
          <t>8. Depreciation is straight-line, by full months: the month the asset becomes available for use counts in full, and depreciation stops in the month before disposal.</t>
        </is>
      </c>
    </row>
    <row r="16">
      <c r="A16" s="3" t="inlineStr">
        <is>
          <t>9. Each month: read the Depreciation schedule, paste the serial numbers from your IT inventory into column A of the Reconciliation tab, type your general ledger balances there, and clear every amber count.</t>
        </is>
      </c>
    </row>
    <row r="17">
      <c r="A17" s="3" t="inlineStr">
        <is>
          <t>10. Disposals: fill Disposal date, Disposal type, Proceeds and Disposal costs (in the entity currency, at the disposal-date rate) and Evidence. Gain or loss is proceeds minus disposal costs minus the carrying amount.</t>
        </is>
      </c>
    </row>
    <row r="18">
      <c r="A18" s="3" t="inlineStr">
        <is>
          <t>11. The file never adds two currencies together. Every money total is per entity, in that entity's currency.</t>
        </is>
      </c>
    </row>
    <row r="19">
      <c r="A19" s="3" t="inlineStr">
        <is>
          <t>12. The formulas cover rows 3 to 1002 of the Register.</t>
        </is>
      </c>
    </row>
    <row r="20">
      <c r="A20" s="3" t="inlineStr"/>
    </row>
    <row r="21">
      <c r="A21" s="3" t="inlineStr">
        <is>
          <t>This is a template, not accounting or tax advice. Tested in Microsoft Excel and LibreOffice.</t>
        </is>
      </c>
    </row>
  </sheetData>
  <hyperlinks>
    <hyperlink xmlns:r="http://schemas.openxmlformats.org/officeDocument/2006/relationships" ref="A2" r:id="rId1"/>
  </hyperlinks>
  <pageMargins left="0.75" right="0.75" top="1" bottom="1" header="0.5" footer="0.5"/>
  <pageSetup orientation="landscape" fitToHeight="0" fitToWidth="1"/>
  <headerFooter>
    <oddHeader/>
    <oddFooter>&amp;CTemplate by Tequipy, tequipy.com</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D31"/>
  <sheetViews>
    <sheetView tabSelected="0" workbookViewId="0">
      <selection activeCell="A1" sqref="A1"/>
    </sheetView>
  </sheetViews>
  <sheetFormatPr baseColWidth="8" defaultRowHeight="15"/>
  <cols>
    <col width="44" customWidth="1" min="1" max="1"/>
    <col width="14" customWidth="1" min="2" max="2"/>
    <col width="22" customWidth="1" min="3" max="3"/>
    <col width="14" customWidth="1" min="4" max="4"/>
  </cols>
  <sheetData>
    <row r="1">
      <c r="A1" s="4" t="inlineStr">
        <is>
          <t>Settings</t>
        </is>
      </c>
    </row>
    <row r="2">
      <c r="A2" t="inlineStr">
        <is>
          <t>Pale yellow cells are inputs. The other tabs read them. The values shown are an example policy: set your own.</t>
        </is>
      </c>
    </row>
    <row r="3">
      <c r="A3" t="inlineStr">
        <is>
          <t>Period end</t>
        </is>
      </c>
      <c r="B3" s="5" t="n">
        <v>46326</v>
      </c>
      <c r="C3" t="inlineStr">
        <is>
          <t>Every calculation runs to this date. Use the last day of the month you are closing.</t>
        </is>
      </c>
    </row>
    <row r="4">
      <c r="A4" t="inlineStr">
        <is>
          <t>First month of the financial year (1 to 12)</t>
        </is>
      </c>
      <c r="B4" s="6" t="n">
        <v>1</v>
      </c>
      <c r="C4" t="inlineStr">
        <is>
          <t>1 = January</t>
        </is>
      </c>
    </row>
    <row r="5">
      <c r="A5" t="inlineStr">
        <is>
          <t>Convention</t>
        </is>
      </c>
      <c r="B5" t="inlineStr">
        <is>
          <t>Depreciation counts the full month the asset becomes available for use and stops in the month before disposal.</t>
        </is>
      </c>
    </row>
    <row r="7">
      <c r="A7" s="7" t="inlineStr">
        <is>
          <t>Entities (example policy, set your own)</t>
        </is>
      </c>
    </row>
    <row r="8">
      <c r="A8" s="8" t="inlineStr">
        <is>
          <t>Entity (from Lists)</t>
        </is>
      </c>
      <c r="B8" s="8" t="inlineStr">
        <is>
          <t>Currency</t>
        </is>
      </c>
      <c r="C8" s="8" t="inlineStr">
        <is>
          <t>Capitalisation threshold (entity currency)</t>
        </is>
      </c>
    </row>
    <row r="9">
      <c r="A9">
        <f>IF(Lists!$B$2="","",Lists!$B$2)</f>
        <v/>
      </c>
      <c r="B9" s="6" t="inlineStr">
        <is>
          <t>USD</t>
        </is>
      </c>
      <c r="C9" s="9" t="n">
        <v>1000</v>
      </c>
    </row>
    <row r="10">
      <c r="A10">
        <f>IF(Lists!$B$3="","",Lists!$B$3)</f>
        <v/>
      </c>
      <c r="B10" s="6" t="inlineStr">
        <is>
          <t>EUR</t>
        </is>
      </c>
      <c r="C10" s="9" t="n">
        <v>1000</v>
      </c>
    </row>
    <row r="11">
      <c r="A11">
        <f>IF(Lists!$B$4="","",Lists!$B$4)</f>
        <v/>
      </c>
      <c r="B11" s="6" t="n"/>
      <c r="C11" s="9" t="n"/>
    </row>
    <row r="12">
      <c r="A12">
        <f>IF(Lists!$B$5="","",Lists!$B$5)</f>
        <v/>
      </c>
      <c r="B12" s="6" t="n"/>
      <c r="C12" s="9" t="n"/>
    </row>
    <row r="13">
      <c r="A13">
        <f>IF(Lists!$B$6="","",Lists!$B$6)</f>
        <v/>
      </c>
      <c r="B13" s="6" t="n"/>
      <c r="C13" s="9" t="n"/>
    </row>
    <row r="14">
      <c r="A14">
        <f>IF(Lists!$B$7="","",Lists!$B$7)</f>
        <v/>
      </c>
      <c r="B14" s="6" t="n"/>
      <c r="C14" s="9" t="n"/>
    </row>
    <row r="15">
      <c r="A15">
        <f>IF(Lists!$B$8="","",Lists!$B$8)</f>
        <v/>
      </c>
      <c r="B15" s="6" t="n"/>
      <c r="C15" s="9" t="n"/>
    </row>
    <row r="16">
      <c r="A16">
        <f>IF(Lists!$B$9="","",Lists!$B$9)</f>
        <v/>
      </c>
      <c r="B16" s="6" t="n"/>
      <c r="C16" s="9" t="n"/>
    </row>
    <row r="17">
      <c r="A17">
        <f>IF(Lists!$B$10="","",Lists!$B$10)</f>
        <v/>
      </c>
      <c r="B17" s="6" t="n"/>
      <c r="C17" s="9" t="n"/>
    </row>
    <row r="18">
      <c r="A18">
        <f>IF(Lists!$B$11="","",Lists!$B$11)</f>
        <v/>
      </c>
      <c r="B18" s="6" t="n"/>
      <c r="C18" s="9" t="n"/>
    </row>
    <row r="20">
      <c r="A20" s="7" t="inlineStr">
        <is>
          <t>Asset classes (example policy, set your own)</t>
        </is>
      </c>
    </row>
    <row r="21">
      <c r="A21" s="8" t="inlineStr">
        <is>
          <t>Class (from Lists)</t>
        </is>
      </c>
      <c r="B21" s="8" t="inlineStr">
        <is>
          <t>Useful life (months)</t>
        </is>
      </c>
      <c r="C21" s="8" t="inlineStr">
        <is>
          <t>Residual value (% of cost)</t>
        </is>
      </c>
      <c r="D21" s="8" t="inlineStr">
        <is>
          <t>Method</t>
        </is>
      </c>
    </row>
    <row r="22">
      <c r="A22">
        <f>IF(Lists!$A$2="","",Lists!$A$2)</f>
        <v/>
      </c>
      <c r="B22" s="6" t="n">
        <v>36</v>
      </c>
      <c r="C22" s="10" t="n">
        <v>0</v>
      </c>
      <c r="D22">
        <f>IF(A22="","","Straight-line")</f>
        <v/>
      </c>
    </row>
    <row r="23">
      <c r="A23">
        <f>IF(Lists!$A$3="","",Lists!$A$3)</f>
        <v/>
      </c>
      <c r="B23" s="6" t="n">
        <v>60</v>
      </c>
      <c r="C23" s="10" t="n">
        <v>0</v>
      </c>
      <c r="D23">
        <f>IF(A23="","","Straight-line")</f>
        <v/>
      </c>
    </row>
    <row r="24">
      <c r="A24">
        <f>IF(Lists!$A$4="","",Lists!$A$4)</f>
        <v/>
      </c>
      <c r="B24" s="6" t="n"/>
      <c r="C24" s="10" t="n"/>
      <c r="D24">
        <f>IF(A24="","","Straight-line")</f>
        <v/>
      </c>
    </row>
    <row r="25">
      <c r="A25">
        <f>IF(Lists!$A$5="","",Lists!$A$5)</f>
        <v/>
      </c>
      <c r="B25" s="6" t="n"/>
      <c r="C25" s="10" t="n"/>
      <c r="D25">
        <f>IF(A25="","","Straight-line")</f>
        <v/>
      </c>
    </row>
    <row r="26">
      <c r="A26">
        <f>IF(Lists!$A$6="","",Lists!$A$6)</f>
        <v/>
      </c>
      <c r="B26" s="6" t="n"/>
      <c r="C26" s="10" t="n"/>
      <c r="D26">
        <f>IF(A26="","","Straight-line")</f>
        <v/>
      </c>
    </row>
    <row r="27">
      <c r="A27">
        <f>IF(Lists!$A$7="","",Lists!$A$7)</f>
        <v/>
      </c>
      <c r="B27" s="6" t="n"/>
      <c r="C27" s="10" t="n"/>
      <c r="D27">
        <f>IF(A27="","","Straight-line")</f>
        <v/>
      </c>
    </row>
    <row r="28">
      <c r="A28">
        <f>IF(Lists!$A$8="","",Lists!$A$8)</f>
        <v/>
      </c>
      <c r="B28" s="6" t="n"/>
      <c r="C28" s="10" t="n"/>
      <c r="D28">
        <f>IF(A28="","","Straight-line")</f>
        <v/>
      </c>
    </row>
    <row r="29">
      <c r="A29">
        <f>IF(Lists!$A$9="","",Lists!$A$9)</f>
        <v/>
      </c>
      <c r="B29" s="6" t="n"/>
      <c r="C29" s="10" t="n"/>
      <c r="D29">
        <f>IF(A29="","","Straight-line")</f>
        <v/>
      </c>
    </row>
    <row r="30">
      <c r="A30">
        <f>IF(Lists!$A$10="","",Lists!$A$10)</f>
        <v/>
      </c>
      <c r="B30" s="6" t="n"/>
      <c r="C30" s="10" t="n"/>
      <c r="D30">
        <f>IF(A30="","","Straight-line")</f>
        <v/>
      </c>
    </row>
    <row r="31">
      <c r="A31">
        <f>IF(Lists!$A$11="","",Lists!$A$11)</f>
        <v/>
      </c>
      <c r="B31" s="6" t="n"/>
      <c r="C31" s="10" t="n"/>
      <c r="D31">
        <f>IF(A31="","","Straight-line")</f>
        <v/>
      </c>
    </row>
  </sheetData>
  <dataValidations count="1">
    <dataValidation sqref="B9 B10 B11 B12 B13 B14 B15 B16 B17 B18" showDropDown="0" showInputMessage="0" showErrorMessage="0" allowBlank="1" type="list">
      <formula1>Lists!$F$2:$F$42</formula1>
    </dataValidation>
  </dataValidations>
  <pageMargins left="0.75" right="0.75" top="1" bottom="1" header="0.5" footer="0.5"/>
  <pageSetup orientation="portrait" fitToHeight="0" fitToWidth="1"/>
  <headerFooter>
    <oddHeader/>
    <oddFooter>&amp;CTemplate by Tequipy, tequipy.com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H1002"/>
  <sheetViews>
    <sheetView tabSelected="1" workbookViewId="0">
      <pane xSplit="2" ySplit="2" topLeftCell="C3" activePane="bottomRight" state="frozen"/>
      <selection pane="topRight"/>
      <selection pane="bottomLeft"/>
      <selection pane="bottomRight" activeCell="A1" sqref="A1"/>
    </sheetView>
  </sheetViews>
  <sheetFormatPr baseColWidth="8" defaultRowHeight="15"/>
  <cols>
    <col width="13" customWidth="1" min="1" max="1"/>
    <col width="16" customWidth="1" min="2" max="2"/>
    <col width="24" customWidth="1" min="3" max="3"/>
    <col width="11" customWidth="1" min="4" max="4"/>
    <col width="14" customWidth="1" min="5" max="5"/>
    <col width="15" customWidth="1" min="6" max="6"/>
    <col width="15" customWidth="1" min="7" max="7"/>
    <col width="12" customWidth="1" min="8" max="8"/>
    <col width="15" customWidth="1" min="9" max="9"/>
    <col width="12" customWidth="1" min="10" max="10"/>
    <col width="9" customWidth="1" min="11" max="11"/>
    <col width="11" customWidth="1" min="12" max="12"/>
    <col width="12" customWidth="1" min="13" max="13"/>
    <col width="13" customWidth="1" min="14" max="14"/>
    <col width="12" customWidth="1" min="15" max="15"/>
    <col width="11" customWidth="1" min="16" max="16"/>
    <col width="10" customWidth="1" min="17" max="17"/>
    <col width="11" customWidth="1" min="18" max="18"/>
    <col width="13" customWidth="1" min="19" max="19"/>
    <col width="12" customWidth="1" min="20" max="20"/>
    <col width="12" customWidth="1" min="21" max="21"/>
    <col width="14" customWidth="1" min="22" max="22"/>
    <col width="11" customWidth="1" min="23" max="23"/>
    <col width="11" customWidth="1" min="24" max="24"/>
    <col width="12" customWidth="1" min="25" max="25"/>
    <col width="12" customWidth="1" min="26" max="26"/>
    <col width="24" customWidth="1" min="27" max="27"/>
    <col width="12" customWidth="1" min="28" max="28"/>
    <col width="40" customWidth="1" min="29" max="29"/>
    <col width="12" customWidth="1" min="30" max="30"/>
    <col width="11" customWidth="1" min="31" max="31"/>
    <col width="12" customWidth="1" min="32" max="32"/>
  </cols>
  <sheetData>
    <row r="1">
      <c r="A1" s="11" t="inlineStr">
        <is>
          <t>Identification</t>
        </is>
      </c>
      <c r="B1" s="12" t="n"/>
      <c r="C1" s="12" t="n"/>
      <c r="D1" s="12" t="n"/>
      <c r="E1" s="12" t="n"/>
      <c r="F1" s="13" t="inlineStr">
        <is>
          <t>Ownership</t>
        </is>
      </c>
      <c r="G1" s="14" t="n"/>
      <c r="H1" s="15" t="inlineStr">
        <is>
          <t>Cost</t>
        </is>
      </c>
      <c r="I1" s="16" t="n"/>
      <c r="J1" s="16" t="n"/>
      <c r="K1" s="16" t="n"/>
      <c r="L1" s="16" t="n"/>
      <c r="M1" s="16" t="n"/>
      <c r="N1" s="16" t="n"/>
      <c r="O1" s="17" t="inlineStr">
        <is>
          <t>Depreciation</t>
        </is>
      </c>
      <c r="P1" s="18" t="n"/>
      <c r="Q1" s="18" t="n"/>
      <c r="R1" s="18" t="n"/>
      <c r="S1" s="18" t="n"/>
      <c r="T1" s="18" t="n"/>
      <c r="U1" s="19" t="inlineStr">
        <is>
          <t>Disposal</t>
        </is>
      </c>
      <c r="V1" s="20" t="n"/>
      <c r="W1" s="20" t="n"/>
      <c r="X1" s="20" t="n"/>
      <c r="Y1" s="20" t="n"/>
      <c r="Z1" s="20" t="n"/>
      <c r="AA1" s="20" t="n"/>
      <c r="AB1" s="11" t="inlineStr">
        <is>
          <t>Verification</t>
        </is>
      </c>
      <c r="AC1" s="12" t="n"/>
      <c r="AD1" s="21" t="inlineStr">
        <is>
          <t>Calculation</t>
        </is>
      </c>
      <c r="AE1" s="22" t="n"/>
      <c r="AF1" s="22" t="n"/>
      <c r="AH1" s="7" t="inlineStr">
        <is>
          <t>Period end (from Settings)</t>
        </is>
      </c>
    </row>
    <row r="2" ht="32" customHeight="1">
      <c r="A2" s="8" t="inlineStr">
        <is>
          <t>Asset ID</t>
        </is>
      </c>
      <c r="B2" s="8" t="inlineStr">
        <is>
          <t>Serial number</t>
        </is>
      </c>
      <c r="C2" s="8" t="inlineStr">
        <is>
          <t>Description</t>
        </is>
      </c>
      <c r="D2" s="8" t="inlineStr">
        <is>
          <t>Asset class</t>
        </is>
      </c>
      <c r="E2" s="8" t="inlineStr">
        <is>
          <t>Status</t>
        </is>
      </c>
      <c r="F2" s="8" t="inlineStr">
        <is>
          <t>Entity</t>
        </is>
      </c>
      <c r="G2" s="8" t="inlineStr">
        <is>
          <t>Country</t>
        </is>
      </c>
      <c r="H2" s="8" t="inlineStr">
        <is>
          <t>Purchase date</t>
        </is>
      </c>
      <c r="I2" s="8" t="inlineStr">
        <is>
          <t>Invoice or PO number</t>
        </is>
      </c>
      <c r="J2" s="8" t="inlineStr">
        <is>
          <t>Cost (invoice currency)</t>
        </is>
      </c>
      <c r="K2" s="8" t="inlineStr">
        <is>
          <t>Invoice currency</t>
        </is>
      </c>
      <c r="L2" s="8" t="inlineStr">
        <is>
          <t>FX rate to entity currency</t>
        </is>
      </c>
      <c r="M2" s="8" t="inlineStr">
        <is>
          <t>Cost in entity currency</t>
        </is>
      </c>
      <c r="N2" s="8" t="inlineStr">
        <is>
          <t>Capitalise?</t>
        </is>
      </c>
      <c r="O2" s="8" t="inlineStr">
        <is>
          <t>In-service date</t>
        </is>
      </c>
      <c r="P2" s="8" t="inlineStr">
        <is>
          <t>Useful life override (months)</t>
        </is>
      </c>
      <c r="Q2" s="8" t="inlineStr">
        <is>
          <t>Useful life (months)</t>
        </is>
      </c>
      <c r="R2" s="8" t="inlineStr">
        <is>
          <t>Residual value</t>
        </is>
      </c>
      <c r="S2" s="8" t="inlineStr">
        <is>
          <t>Accumulated depreciation</t>
        </is>
      </c>
      <c r="T2" s="8" t="inlineStr">
        <is>
          <t>Net book value</t>
        </is>
      </c>
      <c r="U2" s="8" t="inlineStr">
        <is>
          <t>Disposal date</t>
        </is>
      </c>
      <c r="V2" s="8" t="inlineStr">
        <is>
          <t>Disposal type</t>
        </is>
      </c>
      <c r="W2" s="8" t="inlineStr">
        <is>
          <t>Proceeds (entity currency)</t>
        </is>
      </c>
      <c r="X2" s="8" t="inlineStr">
        <is>
          <t>Disposal costs (entity currency)</t>
        </is>
      </c>
      <c r="Y2" s="8" t="inlineStr">
        <is>
          <t>Carrying amount at disposal</t>
        </is>
      </c>
      <c r="Z2" s="8" t="inlineStr">
        <is>
          <t>Gain or loss on disposal</t>
        </is>
      </c>
      <c r="AA2" s="8" t="inlineStr">
        <is>
          <t>Evidence</t>
        </is>
      </c>
      <c r="AB2" s="8" t="inlineStr">
        <is>
          <t>Last verified</t>
        </is>
      </c>
      <c r="AC2" s="8" t="inlineStr">
        <is>
          <t>Notes</t>
        </is>
      </c>
      <c r="AD2" s="8" t="inlineStr">
        <is>
          <t>Monthly depreciation</t>
        </is>
      </c>
      <c r="AE2" s="8" t="inlineStr">
        <is>
          <t>Months depreciated</t>
        </is>
      </c>
      <c r="AF2" s="8" t="inlineStr">
        <is>
          <t>Fully depreciated on</t>
        </is>
      </c>
      <c r="AH2" s="23">
        <f>Settings!$B$3</f>
        <v/>
      </c>
    </row>
    <row r="3">
      <c r="A3" t="inlineStr">
        <is>
          <t>LAP-US-0003</t>
        </is>
      </c>
      <c r="B3" t="inlineStr">
        <is>
          <t>EX-US-3C5R18</t>
        </is>
      </c>
      <c r="C3" t="inlineStr">
        <is>
          <t>Apple MacBook Pro 14</t>
        </is>
      </c>
      <c r="D3" s="24" t="inlineStr">
        <is>
          <t>Laptops</t>
        </is>
      </c>
      <c r="E3" s="24" t="inlineStr">
        <is>
          <t>Retired</t>
        </is>
      </c>
      <c r="F3" s="24" t="inlineStr">
        <is>
          <t>Example Inc.</t>
        </is>
      </c>
      <c r="G3" s="24" t="inlineStr">
        <is>
          <t>United States</t>
        </is>
      </c>
      <c r="H3" s="23" t="n">
        <v>45299</v>
      </c>
      <c r="I3" t="inlineStr">
        <is>
          <t>INV-2024-0108</t>
        </is>
      </c>
      <c r="J3" s="25" t="n">
        <v>1800</v>
      </c>
      <c r="K3" s="24" t="inlineStr">
        <is>
          <t>USD</t>
        </is>
      </c>
      <c r="L3" s="26" t="n">
        <v>1</v>
      </c>
      <c r="M3" s="27">
        <f>IF(OR(J3="",L3=""),"",ROUND(J3*L3,2))</f>
        <v/>
      </c>
      <c r="N3" s="28">
        <f>IF(M3="","",IF(H3&gt;$AH$2,"After period end",IF(OR(D3="",F3=""),"Check class and entity",IF(M3&gt;=SUMIFS(Settings!$C$9:$C$18,Settings!$A$9:$A$18,F3),"Yes","Expense"))))</f>
        <v/>
      </c>
      <c r="O3" s="23" t="n">
        <v>45306</v>
      </c>
      <c r="P3" s="29" t="n"/>
      <c r="Q3" s="30">
        <f>IF(P3&lt;&gt;"",P3,IF(D3="","",SUMIFS(Settings!$B$22:$B$31,Settings!$A$22:$A$31,D3)))</f>
        <v/>
      </c>
      <c r="R3" s="27">
        <f>IF(N3&lt;&gt;"Yes",0,ROUND(M3*SUMIFS(Settings!$C$22:$C$31,Settings!$A$22:$A$31,D3),2))</f>
        <v/>
      </c>
      <c r="S3" s="27">
        <f>IF(AE3=0,0,IF(AE3&gt;=Q3,M3-R3,ROUND((M3-R3)*AE3/Q3,2)))</f>
        <v/>
      </c>
      <c r="T3" s="27">
        <f>IF(N3&lt;&gt;"Yes",0,IF(AND(U3&lt;&gt;"",U3&lt;=$AH$2),0,M3-S3))</f>
        <v/>
      </c>
      <c r="U3" s="23" t="n">
        <v>46223</v>
      </c>
      <c r="V3" s="24" t="inlineStr">
        <is>
          <t>Buyback or sale</t>
        </is>
      </c>
      <c r="W3" s="25" t="n">
        <v>540</v>
      </c>
      <c r="X3" s="25" t="n">
        <v>100</v>
      </c>
      <c r="Y3" s="27">
        <f>IF(U3="","",IF(U3&gt;$AH$2,"After period end",IF(N3&lt;&gt;"Yes",0,M3-S3)))</f>
        <v/>
      </c>
      <c r="Z3" s="27">
        <f>IF(OR(U3="",U3&gt;$AH$2),"",N(W3)-N(X3)-Y3)</f>
        <v/>
      </c>
      <c r="AA3" t="inlineStr">
        <is>
          <t>Buyback invoice BB-EX-0412; wipe certificate WC-EX-0412</t>
        </is>
      </c>
      <c r="AB3" s="23" t="n">
        <v>46223</v>
      </c>
      <c r="AC3" t="inlineStr">
        <is>
          <t>Example data, fictional. Collected from a leaver and sold back at 30% of the price</t>
        </is>
      </c>
      <c r="AD3" s="27">
        <f>IF(OR(N3&lt;&gt;"Yes",N(Q3)=0),0,ROUND((M3-R3)/Q3,2))</f>
        <v/>
      </c>
      <c r="AE3" s="30">
        <f>IF(OR(N3&lt;&gt;"Yes",O3="",N(Q3)=0),0,MAX(0,MIN(Q3,MIN(YEAR($AH$2)*12+MONTH($AH$2),IF(U3="",YEAR($AH$2)*12+MONTH($AH$2),YEAR(U3)*12+MONTH(U3)-1))-(YEAR(O3)*12+MONTH(O3))+1)))</f>
        <v/>
      </c>
      <c r="AF3" s="31">
        <f>IF(OR(N3&lt;&gt;"Yes",O3="",N(Q3)=0),"",EOMONTH(O3,Q3-1))</f>
        <v/>
      </c>
    </row>
    <row r="4">
      <c r="A4" t="inlineStr">
        <is>
          <t>LAP-DE-0012</t>
        </is>
      </c>
      <c r="B4" t="inlineStr">
        <is>
          <t>EX-DE-7Q2K91</t>
        </is>
      </c>
      <c r="C4" t="inlineStr">
        <is>
          <t>Apple MacBook Pro 14 (M4)</t>
        </is>
      </c>
      <c r="D4" s="24" t="inlineStr">
        <is>
          <t>Laptops</t>
        </is>
      </c>
      <c r="E4" s="24" t="inlineStr">
        <is>
          <t>Assigned</t>
        </is>
      </c>
      <c r="F4" s="24" t="inlineStr">
        <is>
          <t>Example GmbH</t>
        </is>
      </c>
      <c r="G4" s="24" t="inlineStr">
        <is>
          <t>Germany</t>
        </is>
      </c>
      <c r="H4" s="23" t="n">
        <v>46073</v>
      </c>
      <c r="I4" t="inlineStr">
        <is>
          <t>INV-2026-0220</t>
        </is>
      </c>
      <c r="J4" s="25" t="n">
        <v>2399</v>
      </c>
      <c r="K4" s="24" t="inlineStr">
        <is>
          <t>EUR</t>
        </is>
      </c>
      <c r="L4" s="26" t="n">
        <v>1</v>
      </c>
      <c r="M4" s="27">
        <f>IF(OR(J4="",L4=""),"",ROUND(J4*L4,2))</f>
        <v/>
      </c>
      <c r="N4" s="28">
        <f>IF(M4="","",IF(H4&gt;$AH$2,"After period end",IF(OR(D4="",F4=""),"Check class and entity",IF(M4&gt;=SUMIFS(Settings!$C$9:$C$18,Settings!$A$9:$A$18,F4),"Yes","Expense"))))</f>
        <v/>
      </c>
      <c r="O4" s="23" t="n">
        <v>46083</v>
      </c>
      <c r="P4" s="29" t="n"/>
      <c r="Q4" s="30">
        <f>IF(P4&lt;&gt;"",P4,IF(D4="","",SUMIFS(Settings!$B$22:$B$31,Settings!$A$22:$A$31,D4)))</f>
        <v/>
      </c>
      <c r="R4" s="27">
        <f>IF(N4&lt;&gt;"Yes",0,ROUND(M4*SUMIFS(Settings!$C$22:$C$31,Settings!$A$22:$A$31,D4),2))</f>
        <v/>
      </c>
      <c r="S4" s="27">
        <f>IF(AE4=0,0,IF(AE4&gt;=Q4,M4-R4,ROUND((M4-R4)*AE4/Q4,2)))</f>
        <v/>
      </c>
      <c r="T4" s="27">
        <f>IF(N4&lt;&gt;"Yes",0,IF(AND(U4&lt;&gt;"",U4&lt;=$AH$2),0,M4-S4))</f>
        <v/>
      </c>
      <c r="U4" s="23" t="n"/>
      <c r="V4" s="24" t="n"/>
      <c r="W4" s="25" t="n"/>
      <c r="X4" s="25" t="n"/>
      <c r="Y4" s="27">
        <f>IF(U4="","",IF(U4&gt;$AH$2,"After period end",IF(N4&lt;&gt;"Yes",0,M4-S4)))</f>
        <v/>
      </c>
      <c r="Z4" s="27">
        <f>IF(OR(U4="",U4&gt;$AH$2),"",N(W4)-N(X4)-Y4)</f>
        <v/>
      </c>
      <c r="AB4" s="23" t="n">
        <v>46295</v>
      </c>
      <c r="AC4" t="inlineStr">
        <is>
          <t>Example data, fictional. Delivered to the employee's home 2026-03-02</t>
        </is>
      </c>
      <c r="AD4" s="27">
        <f>IF(OR(N4&lt;&gt;"Yes",N(Q4)=0),0,ROUND((M4-R4)/Q4,2))</f>
        <v/>
      </c>
      <c r="AE4" s="30">
        <f>IF(OR(N4&lt;&gt;"Yes",O4="",N(Q4)=0),0,MAX(0,MIN(Q4,MIN(YEAR($AH$2)*12+MONTH($AH$2),IF(U4="",YEAR($AH$2)*12+MONTH($AH$2),YEAR(U4)*12+MONTH(U4)-1))-(YEAR(O4)*12+MONTH(O4))+1)))</f>
        <v/>
      </c>
      <c r="AF4" s="31">
        <f>IF(OR(N4&lt;&gt;"Yes",O4="",N(Q4)=0),"",EOMONTH(O4,Q4-1))</f>
        <v/>
      </c>
    </row>
    <row r="5">
      <c r="A5" t="inlineStr">
        <is>
          <t>LAP-BR-0031</t>
        </is>
      </c>
      <c r="B5" t="inlineStr">
        <is>
          <t>EX-BR-4M8T22</t>
        </is>
      </c>
      <c r="C5" t="inlineStr">
        <is>
          <t>Dell Latitude 5450</t>
        </is>
      </c>
      <c r="D5" s="24" t="inlineStr">
        <is>
          <t>Laptops</t>
        </is>
      </c>
      <c r="E5" s="24" t="inlineStr">
        <is>
          <t>In transit</t>
        </is>
      </c>
      <c r="F5" s="24" t="inlineStr">
        <is>
          <t>Example Inc.</t>
        </is>
      </c>
      <c r="G5" s="24" t="inlineStr">
        <is>
          <t>Brazil</t>
        </is>
      </c>
      <c r="H5" s="23" t="n">
        <v>46309</v>
      </c>
      <c r="I5" t="inlineStr">
        <is>
          <t>INV-2026-1014</t>
        </is>
      </c>
      <c r="J5" s="25" t="n">
        <v>9800</v>
      </c>
      <c r="K5" s="24" t="inlineStr">
        <is>
          <t>BRL</t>
        </is>
      </c>
      <c r="L5" s="26" t="n">
        <v>0.199036</v>
      </c>
      <c r="M5" s="27">
        <f>IF(OR(J5="",L5=""),"",ROUND(J5*L5,2))</f>
        <v/>
      </c>
      <c r="N5" s="28">
        <f>IF(M5="","",IF(H5&gt;$AH$2,"After period end",IF(OR(D5="",F5=""),"Check class and entity",IF(M5&gt;=SUMIFS(Settings!$C$9:$C$18,Settings!$A$9:$A$18,F5),"Yes","Expense"))))</f>
        <v/>
      </c>
      <c r="O5" s="23" t="n"/>
      <c r="P5" s="29" t="n"/>
      <c r="Q5" s="30">
        <f>IF(P5&lt;&gt;"",P5,IF(D5="","",SUMIFS(Settings!$B$22:$B$31,Settings!$A$22:$A$31,D5)))</f>
        <v/>
      </c>
      <c r="R5" s="27">
        <f>IF(N5&lt;&gt;"Yes",0,ROUND(M5*SUMIFS(Settings!$C$22:$C$31,Settings!$A$22:$A$31,D5),2))</f>
        <v/>
      </c>
      <c r="S5" s="27">
        <f>IF(AE5=0,0,IF(AE5&gt;=Q5,M5-R5,ROUND((M5-R5)*AE5/Q5,2)))</f>
        <v/>
      </c>
      <c r="T5" s="27">
        <f>IF(N5&lt;&gt;"Yes",0,IF(AND(U5&lt;&gt;"",U5&lt;=$AH$2),0,M5-S5))</f>
        <v/>
      </c>
      <c r="U5" s="23" t="n"/>
      <c r="V5" s="24" t="n"/>
      <c r="W5" s="25" t="n"/>
      <c r="X5" s="25" t="n"/>
      <c r="Y5" s="27">
        <f>IF(U5="","",IF(U5&gt;$AH$2,"After period end",IF(N5&lt;&gt;"Yes",0,M5-S5)))</f>
        <v/>
      </c>
      <c r="Z5" s="27">
        <f>IF(OR(U5="",U5&gt;$AH$2),"",N(W5)-N(X5)-Y5)</f>
        <v/>
      </c>
      <c r="AB5" s="23" t="n">
        <v>46310</v>
      </c>
      <c r="AC5" t="inlineStr">
        <is>
          <t>Example data, fictional. Delivery not confirmed by the period end, so no in-service date yet</t>
        </is>
      </c>
      <c r="AD5" s="27">
        <f>IF(OR(N5&lt;&gt;"Yes",N(Q5)=0),0,ROUND((M5-R5)/Q5,2))</f>
        <v/>
      </c>
      <c r="AE5" s="30">
        <f>IF(OR(N5&lt;&gt;"Yes",O5="",N(Q5)=0),0,MAX(0,MIN(Q5,MIN(YEAR($AH$2)*12+MONTH($AH$2),IF(U5="",YEAR($AH$2)*12+MONTH($AH$2),YEAR(U5)*12+MONTH(U5)-1))-(YEAR(O5)*12+MONTH(O5))+1)))</f>
        <v/>
      </c>
      <c r="AF5" s="31">
        <f>IF(OR(N5&lt;&gt;"Yes",O5="",N(Q5)=0),"",EOMONTH(O5,Q5-1))</f>
        <v/>
      </c>
    </row>
    <row r="6">
      <c r="A6" t="inlineStr">
        <is>
          <t>LAP-UK-0007</t>
        </is>
      </c>
      <c r="B6" t="inlineStr">
        <is>
          <t>EX-UK-9P3H57</t>
        </is>
      </c>
      <c r="C6" t="inlineStr">
        <is>
          <t>Apple MacBook Air 13 (M3)</t>
        </is>
      </c>
      <c r="D6" s="24" t="inlineStr">
        <is>
          <t>Laptops</t>
        </is>
      </c>
      <c r="E6" s="24" t="inlineStr">
        <is>
          <t>Pending return</t>
        </is>
      </c>
      <c r="F6" s="24" t="inlineStr">
        <is>
          <t>Example Inc.</t>
        </is>
      </c>
      <c r="G6" s="24" t="inlineStr">
        <is>
          <t>United Kingdom</t>
        </is>
      </c>
      <c r="H6" s="23" t="n">
        <v>45663</v>
      </c>
      <c r="I6" t="inlineStr">
        <is>
          <t>INV-2025-0106</t>
        </is>
      </c>
      <c r="J6" s="25" t="n">
        <v>1099</v>
      </c>
      <c r="K6" s="24" t="inlineStr">
        <is>
          <t>GBP</t>
        </is>
      </c>
      <c r="L6" s="26" t="n">
        <v>1.254663</v>
      </c>
      <c r="M6" s="27">
        <f>IF(OR(J6="",L6=""),"",ROUND(J6*L6,2))</f>
        <v/>
      </c>
      <c r="N6" s="28">
        <f>IF(M6="","",IF(H6&gt;$AH$2,"After period end",IF(OR(D6="",F6=""),"Check class and entity",IF(M6&gt;=SUMIFS(Settings!$C$9:$C$18,Settings!$A$9:$A$18,F6),"Yes","Expense"))))</f>
        <v/>
      </c>
      <c r="O6" s="23" t="n">
        <v>45670</v>
      </c>
      <c r="P6" s="29" t="n"/>
      <c r="Q6" s="30">
        <f>IF(P6&lt;&gt;"",P6,IF(D6="","",SUMIFS(Settings!$B$22:$B$31,Settings!$A$22:$A$31,D6)))</f>
        <v/>
      </c>
      <c r="R6" s="27">
        <f>IF(N6&lt;&gt;"Yes",0,ROUND(M6*SUMIFS(Settings!$C$22:$C$31,Settings!$A$22:$A$31,D6),2))</f>
        <v/>
      </c>
      <c r="S6" s="27">
        <f>IF(AE6=0,0,IF(AE6&gt;=Q6,M6-R6,ROUND((M6-R6)*AE6/Q6,2)))</f>
        <v/>
      </c>
      <c r="T6" s="27">
        <f>IF(N6&lt;&gt;"Yes",0,IF(AND(U6&lt;&gt;"",U6&lt;=$AH$2),0,M6-S6))</f>
        <v/>
      </c>
      <c r="U6" s="23" t="n"/>
      <c r="V6" s="24" t="n"/>
      <c r="W6" s="25" t="n"/>
      <c r="X6" s="25" t="n"/>
      <c r="Y6" s="27">
        <f>IF(U6="","",IF(U6&gt;$AH$2,"After period end",IF(N6&lt;&gt;"Yes",0,M6-S6)))</f>
        <v/>
      </c>
      <c r="Z6" s="27">
        <f>IF(OR(U6="",U6&gt;$AH$2),"",N(W6)-N(X6)-Y6)</f>
        <v/>
      </c>
      <c r="AB6" s="23" t="n">
        <v>46188</v>
      </c>
      <c r="AC6" t="inlineStr">
        <is>
          <t>Example data, fictional. Leaver, device not back yet</t>
        </is>
      </c>
      <c r="AD6" s="27">
        <f>IF(OR(N6&lt;&gt;"Yes",N(Q6)=0),0,ROUND((M6-R6)/Q6,2))</f>
        <v/>
      </c>
      <c r="AE6" s="30">
        <f>IF(OR(N6&lt;&gt;"Yes",O6="",N(Q6)=0),0,MAX(0,MIN(Q6,MIN(YEAR($AH$2)*12+MONTH($AH$2),IF(U6="",YEAR($AH$2)*12+MONTH($AH$2),YEAR(U6)*12+MONTH(U6)-1))-(YEAR(O6)*12+MONTH(O6))+1)))</f>
        <v/>
      </c>
      <c r="AF6" s="31">
        <f>IF(OR(N6&lt;&gt;"Yes",O6="",N(Q6)=0),"",EOMONTH(O6,Q6-1))</f>
        <v/>
      </c>
    </row>
    <row r="7">
      <c r="A7" t="inlineStr">
        <is>
          <t>LAP-NL-0044</t>
        </is>
      </c>
      <c r="B7" t="inlineStr">
        <is>
          <t>EX-NL-2F6V30</t>
        </is>
      </c>
      <c r="C7" t="inlineStr">
        <is>
          <t>Lenovo ThinkPad T14 Gen 5</t>
        </is>
      </c>
      <c r="D7" s="24" t="inlineStr">
        <is>
          <t>Laptops</t>
        </is>
      </c>
      <c r="E7" s="24" t="inlineStr">
        <is>
          <t>In stock</t>
        </is>
      </c>
      <c r="F7" s="24" t="inlineStr">
        <is>
          <t>Example GmbH</t>
        </is>
      </c>
      <c r="G7" s="24" t="inlineStr">
        <is>
          <t>Netherlands</t>
        </is>
      </c>
      <c r="H7" s="23" t="n">
        <v>45628</v>
      </c>
      <c r="I7" t="inlineStr">
        <is>
          <t>INV-2024-1202</t>
        </is>
      </c>
      <c r="J7" s="25" t="n">
        <v>1450</v>
      </c>
      <c r="K7" s="24" t="inlineStr">
        <is>
          <t>EUR</t>
        </is>
      </c>
      <c r="L7" s="26" t="n">
        <v>1</v>
      </c>
      <c r="M7" s="27">
        <f>IF(OR(J7="",L7=""),"",ROUND(J7*L7,2))</f>
        <v/>
      </c>
      <c r="N7" s="28">
        <f>IF(M7="","",IF(H7&gt;$AH$2,"After period end",IF(OR(D7="",F7=""),"Check class and entity",IF(M7&gt;=SUMIFS(Settings!$C$9:$C$18,Settings!$A$9:$A$18,F7),"Yes","Expense"))))</f>
        <v/>
      </c>
      <c r="O7" s="23" t="n">
        <v>45635</v>
      </c>
      <c r="P7" s="29" t="n"/>
      <c r="Q7" s="30">
        <f>IF(P7&lt;&gt;"",P7,IF(D7="","",SUMIFS(Settings!$B$22:$B$31,Settings!$A$22:$A$31,D7)))</f>
        <v/>
      </c>
      <c r="R7" s="27">
        <f>IF(N7&lt;&gt;"Yes",0,ROUND(M7*SUMIFS(Settings!$C$22:$C$31,Settings!$A$22:$A$31,D7),2))</f>
        <v/>
      </c>
      <c r="S7" s="27">
        <f>IF(AE7=0,0,IF(AE7&gt;=Q7,M7-R7,ROUND((M7-R7)*AE7/Q7,2)))</f>
        <v/>
      </c>
      <c r="T7" s="27">
        <f>IF(N7&lt;&gt;"Yes",0,IF(AND(U7&lt;&gt;"",U7&lt;=$AH$2),0,M7-S7))</f>
        <v/>
      </c>
      <c r="U7" s="23" t="n"/>
      <c r="V7" s="24" t="n"/>
      <c r="W7" s="25" t="n"/>
      <c r="X7" s="25" t="n"/>
      <c r="Y7" s="27">
        <f>IF(U7="","",IF(U7&gt;$AH$2,"After period end",IF(N7&lt;&gt;"Yes",0,M7-S7)))</f>
        <v/>
      </c>
      <c r="Z7" s="27">
        <f>IF(OR(U7="",U7&gt;$AH$2),"",N(W7)-N(X7)-Y7)</f>
        <v/>
      </c>
      <c r="AB7" s="23" t="n">
        <v>46296</v>
      </c>
      <c r="AC7" t="inlineStr">
        <is>
          <t>Example data, fictional. Wiped, ready to redeploy</t>
        </is>
      </c>
      <c r="AD7" s="27">
        <f>IF(OR(N7&lt;&gt;"Yes",N(Q7)=0),0,ROUND((M7-R7)/Q7,2))</f>
        <v/>
      </c>
      <c r="AE7" s="30">
        <f>IF(OR(N7&lt;&gt;"Yes",O7="",N(Q7)=0),0,MAX(0,MIN(Q7,MIN(YEAR($AH$2)*12+MONTH($AH$2),IF(U7="",YEAR($AH$2)*12+MONTH($AH$2),YEAR(U7)*12+MONTH(U7)-1))-(YEAR(O7)*12+MONTH(O7))+1)))</f>
        <v/>
      </c>
      <c r="AF7" s="31">
        <f>IF(OR(N7&lt;&gt;"Yes",O7="",N(Q7)=0),"",EOMONTH(O7,Q7-1))</f>
        <v/>
      </c>
    </row>
    <row r="8">
      <c r="A8" t="inlineStr">
        <is>
          <t>LAP-PL-0019</t>
        </is>
      </c>
      <c r="B8" t="inlineStr">
        <is>
          <t>EX-PL-8K1D64</t>
        </is>
      </c>
      <c r="C8" t="inlineStr">
        <is>
          <t>HP EliteBook 840 G11</t>
        </is>
      </c>
      <c r="D8" s="24" t="inlineStr">
        <is>
          <t>Laptops</t>
        </is>
      </c>
      <c r="E8" s="24" t="inlineStr">
        <is>
          <t>In repair</t>
        </is>
      </c>
      <c r="F8" s="24" t="inlineStr">
        <is>
          <t>Example GmbH</t>
        </is>
      </c>
      <c r="G8" s="24" t="inlineStr">
        <is>
          <t>Poland</t>
        </is>
      </c>
      <c r="H8" s="23" t="n">
        <v>45789</v>
      </c>
      <c r="I8" t="inlineStr">
        <is>
          <t>INV-2025-0512</t>
        </is>
      </c>
      <c r="J8" s="25" t="n">
        <v>6200</v>
      </c>
      <c r="K8" s="24" t="inlineStr">
        <is>
          <t>PLN</t>
        </is>
      </c>
      <c r="L8" s="26" t="n">
        <v>0.235832</v>
      </c>
      <c r="M8" s="27">
        <f>IF(OR(J8="",L8=""),"",ROUND(J8*L8,2))</f>
        <v/>
      </c>
      <c r="N8" s="28">
        <f>IF(M8="","",IF(H8&gt;$AH$2,"After period end",IF(OR(D8="",F8=""),"Check class and entity",IF(M8&gt;=SUMIFS(Settings!$C$9:$C$18,Settings!$A$9:$A$18,F8),"Yes","Expense"))))</f>
        <v/>
      </c>
      <c r="O8" s="23" t="n">
        <v>45796</v>
      </c>
      <c r="P8" s="29" t="n"/>
      <c r="Q8" s="30">
        <f>IF(P8&lt;&gt;"",P8,IF(D8="","",SUMIFS(Settings!$B$22:$B$31,Settings!$A$22:$A$31,D8)))</f>
        <v/>
      </c>
      <c r="R8" s="27">
        <f>IF(N8&lt;&gt;"Yes",0,ROUND(M8*SUMIFS(Settings!$C$22:$C$31,Settings!$A$22:$A$31,D8),2))</f>
        <v/>
      </c>
      <c r="S8" s="27">
        <f>IF(AE8=0,0,IF(AE8&gt;=Q8,M8-R8,ROUND((M8-R8)*AE8/Q8,2)))</f>
        <v/>
      </c>
      <c r="T8" s="27">
        <f>IF(N8&lt;&gt;"Yes",0,IF(AND(U8&lt;&gt;"",U8&lt;=$AH$2),0,M8-S8))</f>
        <v/>
      </c>
      <c r="U8" s="23" t="n"/>
      <c r="V8" s="24" t="n"/>
      <c r="W8" s="25" t="n"/>
      <c r="X8" s="25" t="n"/>
      <c r="Y8" s="27">
        <f>IF(U8="","",IF(U8&gt;$AH$2,"After period end",IF(N8&lt;&gt;"Yes",0,M8-S8)))</f>
        <v/>
      </c>
      <c r="Z8" s="27">
        <f>IF(OR(U8="",U8&gt;$AH$2),"",N(W8)-N(X8)-Y8)</f>
        <v/>
      </c>
      <c r="AB8" s="23" t="n">
        <v>46303</v>
      </c>
      <c r="AC8" t="inlineStr">
        <is>
          <t>Example data, fictional. Keyboard fault, warranty repair</t>
        </is>
      </c>
      <c r="AD8" s="27">
        <f>IF(OR(N8&lt;&gt;"Yes",N(Q8)=0),0,ROUND((M8-R8)/Q8,2))</f>
        <v/>
      </c>
      <c r="AE8" s="30">
        <f>IF(OR(N8&lt;&gt;"Yes",O8="",N(Q8)=0),0,MAX(0,MIN(Q8,MIN(YEAR($AH$2)*12+MONTH($AH$2),IF(U8="",YEAR($AH$2)*12+MONTH($AH$2),YEAR(U8)*12+MONTH(U8)-1))-(YEAR(O8)*12+MONTH(O8))+1)))</f>
        <v/>
      </c>
      <c r="AF8" s="31">
        <f>IF(OR(N8&lt;&gt;"Yes",O8="",N(Q8)=0),"",EOMONTH(O8,Q8-1))</f>
        <v/>
      </c>
    </row>
    <row r="9">
      <c r="A9" t="inlineStr">
        <is>
          <t>MON-DE-0003</t>
        </is>
      </c>
      <c r="B9" t="inlineStr">
        <is>
          <t>EX-DE-M3W5T8</t>
        </is>
      </c>
      <c r="C9" t="inlineStr">
        <is>
          <t>Dell UltraSharp U2724D</t>
        </is>
      </c>
      <c r="D9" s="24" t="inlineStr">
        <is>
          <t>Monitors</t>
        </is>
      </c>
      <c r="E9" s="24" t="inlineStr">
        <is>
          <t>Assigned</t>
        </is>
      </c>
      <c r="F9" s="24" t="inlineStr">
        <is>
          <t>Example GmbH</t>
        </is>
      </c>
      <c r="G9" s="24" t="inlineStr">
        <is>
          <t>Germany</t>
        </is>
      </c>
      <c r="H9" s="23" t="n">
        <v>46073</v>
      </c>
      <c r="I9" t="inlineStr">
        <is>
          <t>INV-2026-0220</t>
        </is>
      </c>
      <c r="J9" s="25" t="n">
        <v>289</v>
      </c>
      <c r="K9" s="24" t="inlineStr">
        <is>
          <t>EUR</t>
        </is>
      </c>
      <c r="L9" s="26" t="n">
        <v>1</v>
      </c>
      <c r="M9" s="27">
        <f>IF(OR(J9="",L9=""),"",ROUND(J9*L9,2))</f>
        <v/>
      </c>
      <c r="N9" s="28">
        <f>IF(M9="","",IF(H9&gt;$AH$2,"After period end",IF(OR(D9="",F9=""),"Check class and entity",IF(M9&gt;=SUMIFS(Settings!$C$9:$C$18,Settings!$A$9:$A$18,F9),"Yes","Expense"))))</f>
        <v/>
      </c>
      <c r="O9" s="23" t="n">
        <v>46083</v>
      </c>
      <c r="P9" s="29" t="n"/>
      <c r="Q9" s="30">
        <f>IF(P9&lt;&gt;"",P9,IF(D9="","",SUMIFS(Settings!$B$22:$B$31,Settings!$A$22:$A$31,D9)))</f>
        <v/>
      </c>
      <c r="R9" s="27">
        <f>IF(N9&lt;&gt;"Yes",0,ROUND(M9*SUMIFS(Settings!$C$22:$C$31,Settings!$A$22:$A$31,D9),2))</f>
        <v/>
      </c>
      <c r="S9" s="27">
        <f>IF(AE9=0,0,IF(AE9&gt;=Q9,M9-R9,ROUND((M9-R9)*AE9/Q9,2)))</f>
        <v/>
      </c>
      <c r="T9" s="27">
        <f>IF(N9&lt;&gt;"Yes",0,IF(AND(U9&lt;&gt;"",U9&lt;=$AH$2),0,M9-S9))</f>
        <v/>
      </c>
      <c r="U9" s="23" t="n"/>
      <c r="V9" s="24" t="n"/>
      <c r="W9" s="25" t="n"/>
      <c r="X9" s="25" t="n"/>
      <c r="Y9" s="27">
        <f>IF(U9="","",IF(U9&gt;$AH$2,"After period end",IF(N9&lt;&gt;"Yes",0,M9-S9)))</f>
        <v/>
      </c>
      <c r="Z9" s="27">
        <f>IF(OR(U9="",U9&gt;$AH$2),"",N(W9)-N(X9)-Y9)</f>
        <v/>
      </c>
      <c r="AB9" s="23" t="n">
        <v>46295</v>
      </c>
      <c r="AC9" t="inlineStr">
        <is>
          <t>Example data, fictional. Below the 1,000 threshold, so expensed</t>
        </is>
      </c>
      <c r="AD9" s="27">
        <f>IF(OR(N9&lt;&gt;"Yes",N(Q9)=0),0,ROUND((M9-R9)/Q9,2))</f>
        <v/>
      </c>
      <c r="AE9" s="30">
        <f>IF(OR(N9&lt;&gt;"Yes",O9="",N(Q9)=0),0,MAX(0,MIN(Q9,MIN(YEAR($AH$2)*12+MONTH($AH$2),IF(U9="",YEAR($AH$2)*12+MONTH($AH$2),YEAR(U9)*12+MONTH(U9)-1))-(YEAR(O9)*12+MONTH(O9))+1)))</f>
        <v/>
      </c>
      <c r="AF9" s="31">
        <f>IF(OR(N9&lt;&gt;"Yes",O9="",N(Q9)=0),"",EOMONTH(O9,Q9-1))</f>
        <v/>
      </c>
    </row>
    <row r="10">
      <c r="D10" s="24" t="n"/>
      <c r="E10" s="24" t="n"/>
      <c r="F10" s="24" t="n"/>
      <c r="G10" s="24" t="n"/>
      <c r="H10" s="23" t="n"/>
      <c r="J10" s="25" t="n"/>
      <c r="K10" s="24" t="n"/>
      <c r="L10" s="26" t="n"/>
      <c r="M10" s="27">
        <f>IF(OR(J10="",L10=""),"",ROUND(J10*L10,2))</f>
        <v/>
      </c>
      <c r="N10" s="28">
        <f>IF(M10="","",IF(H10&gt;$AH$2,"After period end",IF(OR(D10="",F10=""),"Check class and entity",IF(M10&gt;=SUMIFS(Settings!$C$9:$C$18,Settings!$A$9:$A$18,F10),"Yes","Expense"))))</f>
        <v/>
      </c>
      <c r="O10" s="23" t="n"/>
      <c r="P10" s="29" t="n"/>
      <c r="Q10" s="30">
        <f>IF(P10&lt;&gt;"",P10,IF(D10="","",SUMIFS(Settings!$B$22:$B$31,Settings!$A$22:$A$31,D10)))</f>
        <v/>
      </c>
      <c r="R10" s="27">
        <f>IF(N10&lt;&gt;"Yes",0,ROUND(M10*SUMIFS(Settings!$C$22:$C$31,Settings!$A$22:$A$31,D10),2))</f>
        <v/>
      </c>
      <c r="S10" s="27">
        <f>IF(AE10=0,0,IF(AE10&gt;=Q10,M10-R10,ROUND((M10-R10)*AE10/Q10,2)))</f>
        <v/>
      </c>
      <c r="T10" s="27">
        <f>IF(N10&lt;&gt;"Yes",0,IF(AND(U10&lt;&gt;"",U10&lt;=$AH$2),0,M10-S10))</f>
        <v/>
      </c>
      <c r="U10" s="23" t="n"/>
      <c r="V10" s="24" t="n"/>
      <c r="W10" s="25" t="n"/>
      <c r="X10" s="25" t="n"/>
      <c r="Y10" s="27">
        <f>IF(U10="","",IF(U10&gt;$AH$2,"After period end",IF(N10&lt;&gt;"Yes",0,M10-S10)))</f>
        <v/>
      </c>
      <c r="Z10" s="27">
        <f>IF(OR(U10="",U10&gt;$AH$2),"",N(W10)-N(X10)-Y10)</f>
        <v/>
      </c>
      <c r="AB10" s="23" t="n"/>
      <c r="AD10" s="27">
        <f>IF(OR(N10&lt;&gt;"Yes",N(Q10)=0),0,ROUND((M10-R10)/Q10,2))</f>
        <v/>
      </c>
      <c r="AE10" s="30">
        <f>IF(OR(N10&lt;&gt;"Yes",O10="",N(Q10)=0),0,MAX(0,MIN(Q10,MIN(YEAR($AH$2)*12+MONTH($AH$2),IF(U10="",YEAR($AH$2)*12+MONTH($AH$2),YEAR(U10)*12+MONTH(U10)-1))-(YEAR(O10)*12+MONTH(O10))+1)))</f>
        <v/>
      </c>
      <c r="AF10" s="31">
        <f>IF(OR(N10&lt;&gt;"Yes",O10="",N(Q10)=0),"",EOMONTH(O10,Q10-1))</f>
        <v/>
      </c>
    </row>
    <row r="11">
      <c r="D11" s="24" t="n"/>
      <c r="E11" s="24" t="n"/>
      <c r="F11" s="24" t="n"/>
      <c r="G11" s="24" t="n"/>
      <c r="H11" s="23" t="n"/>
      <c r="J11" s="25" t="n"/>
      <c r="K11" s="24" t="n"/>
      <c r="L11" s="26" t="n"/>
      <c r="M11" s="27">
        <f>IF(OR(J11="",L11=""),"",ROUND(J11*L11,2))</f>
        <v/>
      </c>
      <c r="N11" s="28">
        <f>IF(M11="","",IF(H11&gt;$AH$2,"After period end",IF(OR(D11="",F11=""),"Check class and entity",IF(M11&gt;=SUMIFS(Settings!$C$9:$C$18,Settings!$A$9:$A$18,F11),"Yes","Expense"))))</f>
        <v/>
      </c>
      <c r="O11" s="23" t="n"/>
      <c r="P11" s="29" t="n"/>
      <c r="Q11" s="30">
        <f>IF(P11&lt;&gt;"",P11,IF(D11="","",SUMIFS(Settings!$B$22:$B$31,Settings!$A$22:$A$31,D11)))</f>
        <v/>
      </c>
      <c r="R11" s="27">
        <f>IF(N11&lt;&gt;"Yes",0,ROUND(M11*SUMIFS(Settings!$C$22:$C$31,Settings!$A$22:$A$31,D11),2))</f>
        <v/>
      </c>
      <c r="S11" s="27">
        <f>IF(AE11=0,0,IF(AE11&gt;=Q11,M11-R11,ROUND((M11-R11)*AE11/Q11,2)))</f>
        <v/>
      </c>
      <c r="T11" s="27">
        <f>IF(N11&lt;&gt;"Yes",0,IF(AND(U11&lt;&gt;"",U11&lt;=$AH$2),0,M11-S11))</f>
        <v/>
      </c>
      <c r="U11" s="23" t="n"/>
      <c r="V11" s="24" t="n"/>
      <c r="W11" s="25" t="n"/>
      <c r="X11" s="25" t="n"/>
      <c r="Y11" s="27">
        <f>IF(U11="","",IF(U11&gt;$AH$2,"After period end",IF(N11&lt;&gt;"Yes",0,M11-S11)))</f>
        <v/>
      </c>
      <c r="Z11" s="27">
        <f>IF(OR(U11="",U11&gt;$AH$2),"",N(W11)-N(X11)-Y11)</f>
        <v/>
      </c>
      <c r="AB11" s="23" t="n"/>
      <c r="AD11" s="27">
        <f>IF(OR(N11&lt;&gt;"Yes",N(Q11)=0),0,ROUND((M11-R11)/Q11,2))</f>
        <v/>
      </c>
      <c r="AE11" s="30">
        <f>IF(OR(N11&lt;&gt;"Yes",O11="",N(Q11)=0),0,MAX(0,MIN(Q11,MIN(YEAR($AH$2)*12+MONTH($AH$2),IF(U11="",YEAR($AH$2)*12+MONTH($AH$2),YEAR(U11)*12+MONTH(U11)-1))-(YEAR(O11)*12+MONTH(O11))+1)))</f>
        <v/>
      </c>
      <c r="AF11" s="31">
        <f>IF(OR(N11&lt;&gt;"Yes",O11="",N(Q11)=0),"",EOMONTH(O11,Q11-1))</f>
        <v/>
      </c>
    </row>
    <row r="12">
      <c r="D12" s="24" t="n"/>
      <c r="E12" s="24" t="n"/>
      <c r="F12" s="24" t="n"/>
      <c r="G12" s="24" t="n"/>
      <c r="H12" s="23" t="n"/>
      <c r="J12" s="25" t="n"/>
      <c r="K12" s="24" t="n"/>
      <c r="L12" s="26" t="n"/>
      <c r="M12" s="27">
        <f>IF(OR(J12="",L12=""),"",ROUND(J12*L12,2))</f>
        <v/>
      </c>
      <c r="N12" s="28">
        <f>IF(M12="","",IF(H12&gt;$AH$2,"After period end",IF(OR(D12="",F12=""),"Check class and entity",IF(M12&gt;=SUMIFS(Settings!$C$9:$C$18,Settings!$A$9:$A$18,F12),"Yes","Expense"))))</f>
        <v/>
      </c>
      <c r="O12" s="23" t="n"/>
      <c r="P12" s="29" t="n"/>
      <c r="Q12" s="30">
        <f>IF(P12&lt;&gt;"",P12,IF(D12="","",SUMIFS(Settings!$B$22:$B$31,Settings!$A$22:$A$31,D12)))</f>
        <v/>
      </c>
      <c r="R12" s="27">
        <f>IF(N12&lt;&gt;"Yes",0,ROUND(M12*SUMIFS(Settings!$C$22:$C$31,Settings!$A$22:$A$31,D12),2))</f>
        <v/>
      </c>
      <c r="S12" s="27">
        <f>IF(AE12=0,0,IF(AE12&gt;=Q12,M12-R12,ROUND((M12-R12)*AE12/Q12,2)))</f>
        <v/>
      </c>
      <c r="T12" s="27">
        <f>IF(N12&lt;&gt;"Yes",0,IF(AND(U12&lt;&gt;"",U12&lt;=$AH$2),0,M12-S12))</f>
        <v/>
      </c>
      <c r="U12" s="23" t="n"/>
      <c r="V12" s="24" t="n"/>
      <c r="W12" s="25" t="n"/>
      <c r="X12" s="25" t="n"/>
      <c r="Y12" s="27">
        <f>IF(U12="","",IF(U12&gt;$AH$2,"After period end",IF(N12&lt;&gt;"Yes",0,M12-S12)))</f>
        <v/>
      </c>
      <c r="Z12" s="27">
        <f>IF(OR(U12="",U12&gt;$AH$2),"",N(W12)-N(X12)-Y12)</f>
        <v/>
      </c>
      <c r="AB12" s="23" t="n"/>
      <c r="AD12" s="27">
        <f>IF(OR(N12&lt;&gt;"Yes",N(Q12)=0),0,ROUND((M12-R12)/Q12,2))</f>
        <v/>
      </c>
      <c r="AE12" s="30">
        <f>IF(OR(N12&lt;&gt;"Yes",O12="",N(Q12)=0),0,MAX(0,MIN(Q12,MIN(YEAR($AH$2)*12+MONTH($AH$2),IF(U12="",YEAR($AH$2)*12+MONTH($AH$2),YEAR(U12)*12+MONTH(U12)-1))-(YEAR(O12)*12+MONTH(O12))+1)))</f>
        <v/>
      </c>
      <c r="AF12" s="31">
        <f>IF(OR(N12&lt;&gt;"Yes",O12="",N(Q12)=0),"",EOMONTH(O12,Q12-1))</f>
        <v/>
      </c>
    </row>
    <row r="13">
      <c r="D13" s="24" t="n"/>
      <c r="E13" s="24" t="n"/>
      <c r="F13" s="24" t="n"/>
      <c r="G13" s="24" t="n"/>
      <c r="H13" s="23" t="n"/>
      <c r="J13" s="25" t="n"/>
      <c r="K13" s="24" t="n"/>
      <c r="L13" s="26" t="n"/>
      <c r="M13" s="27">
        <f>IF(OR(J13="",L13=""),"",ROUND(J13*L13,2))</f>
        <v/>
      </c>
      <c r="N13" s="28">
        <f>IF(M13="","",IF(H13&gt;$AH$2,"After period end",IF(OR(D13="",F13=""),"Check class and entity",IF(M13&gt;=SUMIFS(Settings!$C$9:$C$18,Settings!$A$9:$A$18,F13),"Yes","Expense"))))</f>
        <v/>
      </c>
      <c r="O13" s="23" t="n"/>
      <c r="P13" s="29" t="n"/>
      <c r="Q13" s="30">
        <f>IF(P13&lt;&gt;"",P13,IF(D13="","",SUMIFS(Settings!$B$22:$B$31,Settings!$A$22:$A$31,D13)))</f>
        <v/>
      </c>
      <c r="R13" s="27">
        <f>IF(N13&lt;&gt;"Yes",0,ROUND(M13*SUMIFS(Settings!$C$22:$C$31,Settings!$A$22:$A$31,D13),2))</f>
        <v/>
      </c>
      <c r="S13" s="27">
        <f>IF(AE13=0,0,IF(AE13&gt;=Q13,M13-R13,ROUND((M13-R13)*AE13/Q13,2)))</f>
        <v/>
      </c>
      <c r="T13" s="27">
        <f>IF(N13&lt;&gt;"Yes",0,IF(AND(U13&lt;&gt;"",U13&lt;=$AH$2),0,M13-S13))</f>
        <v/>
      </c>
      <c r="U13" s="23" t="n"/>
      <c r="V13" s="24" t="n"/>
      <c r="W13" s="25" t="n"/>
      <c r="X13" s="25" t="n"/>
      <c r="Y13" s="27">
        <f>IF(U13="","",IF(U13&gt;$AH$2,"After period end",IF(N13&lt;&gt;"Yes",0,M13-S13)))</f>
        <v/>
      </c>
      <c r="Z13" s="27">
        <f>IF(OR(U13="",U13&gt;$AH$2),"",N(W13)-N(X13)-Y13)</f>
        <v/>
      </c>
      <c r="AB13" s="23" t="n"/>
      <c r="AD13" s="27">
        <f>IF(OR(N13&lt;&gt;"Yes",N(Q13)=0),0,ROUND((M13-R13)/Q13,2))</f>
        <v/>
      </c>
      <c r="AE13" s="30">
        <f>IF(OR(N13&lt;&gt;"Yes",O13="",N(Q13)=0),0,MAX(0,MIN(Q13,MIN(YEAR($AH$2)*12+MONTH($AH$2),IF(U13="",YEAR($AH$2)*12+MONTH($AH$2),YEAR(U13)*12+MONTH(U13)-1))-(YEAR(O13)*12+MONTH(O13))+1)))</f>
        <v/>
      </c>
      <c r="AF13" s="31">
        <f>IF(OR(N13&lt;&gt;"Yes",O13="",N(Q13)=0),"",EOMONTH(O13,Q13-1))</f>
        <v/>
      </c>
    </row>
    <row r="14">
      <c r="D14" s="24" t="n"/>
      <c r="E14" s="24" t="n"/>
      <c r="F14" s="24" t="n"/>
      <c r="G14" s="24" t="n"/>
      <c r="H14" s="23" t="n"/>
      <c r="J14" s="25" t="n"/>
      <c r="K14" s="24" t="n"/>
      <c r="L14" s="26" t="n"/>
      <c r="M14" s="27">
        <f>IF(OR(J14="",L14=""),"",ROUND(J14*L14,2))</f>
        <v/>
      </c>
      <c r="N14" s="28">
        <f>IF(M14="","",IF(H14&gt;$AH$2,"After period end",IF(OR(D14="",F14=""),"Check class and entity",IF(M14&gt;=SUMIFS(Settings!$C$9:$C$18,Settings!$A$9:$A$18,F14),"Yes","Expense"))))</f>
        <v/>
      </c>
      <c r="O14" s="23" t="n"/>
      <c r="P14" s="29" t="n"/>
      <c r="Q14" s="30">
        <f>IF(P14&lt;&gt;"",P14,IF(D14="","",SUMIFS(Settings!$B$22:$B$31,Settings!$A$22:$A$31,D14)))</f>
        <v/>
      </c>
      <c r="R14" s="27">
        <f>IF(N14&lt;&gt;"Yes",0,ROUND(M14*SUMIFS(Settings!$C$22:$C$31,Settings!$A$22:$A$31,D14),2))</f>
        <v/>
      </c>
      <c r="S14" s="27">
        <f>IF(AE14=0,0,IF(AE14&gt;=Q14,M14-R14,ROUND((M14-R14)*AE14/Q14,2)))</f>
        <v/>
      </c>
      <c r="T14" s="27">
        <f>IF(N14&lt;&gt;"Yes",0,IF(AND(U14&lt;&gt;"",U14&lt;=$AH$2),0,M14-S14))</f>
        <v/>
      </c>
      <c r="U14" s="23" t="n"/>
      <c r="V14" s="24" t="n"/>
      <c r="W14" s="25" t="n"/>
      <c r="X14" s="25" t="n"/>
      <c r="Y14" s="27">
        <f>IF(U14="","",IF(U14&gt;$AH$2,"After period end",IF(N14&lt;&gt;"Yes",0,M14-S14)))</f>
        <v/>
      </c>
      <c r="Z14" s="27">
        <f>IF(OR(U14="",U14&gt;$AH$2),"",N(W14)-N(X14)-Y14)</f>
        <v/>
      </c>
      <c r="AB14" s="23" t="n"/>
      <c r="AD14" s="27">
        <f>IF(OR(N14&lt;&gt;"Yes",N(Q14)=0),0,ROUND((M14-R14)/Q14,2))</f>
        <v/>
      </c>
      <c r="AE14" s="30">
        <f>IF(OR(N14&lt;&gt;"Yes",O14="",N(Q14)=0),0,MAX(0,MIN(Q14,MIN(YEAR($AH$2)*12+MONTH($AH$2),IF(U14="",YEAR($AH$2)*12+MONTH($AH$2),YEAR(U14)*12+MONTH(U14)-1))-(YEAR(O14)*12+MONTH(O14))+1)))</f>
        <v/>
      </c>
      <c r="AF14" s="31">
        <f>IF(OR(N14&lt;&gt;"Yes",O14="",N(Q14)=0),"",EOMONTH(O14,Q14-1))</f>
        <v/>
      </c>
    </row>
    <row r="15">
      <c r="D15" s="24" t="n"/>
      <c r="E15" s="24" t="n"/>
      <c r="F15" s="24" t="n"/>
      <c r="G15" s="24" t="n"/>
      <c r="H15" s="23" t="n"/>
      <c r="J15" s="25" t="n"/>
      <c r="K15" s="24" t="n"/>
      <c r="L15" s="26" t="n"/>
      <c r="M15" s="27">
        <f>IF(OR(J15="",L15=""),"",ROUND(J15*L15,2))</f>
        <v/>
      </c>
      <c r="N15" s="28">
        <f>IF(M15="","",IF(H15&gt;$AH$2,"After period end",IF(OR(D15="",F15=""),"Check class and entity",IF(M15&gt;=SUMIFS(Settings!$C$9:$C$18,Settings!$A$9:$A$18,F15),"Yes","Expense"))))</f>
        <v/>
      </c>
      <c r="O15" s="23" t="n"/>
      <c r="P15" s="29" t="n"/>
      <c r="Q15" s="30">
        <f>IF(P15&lt;&gt;"",P15,IF(D15="","",SUMIFS(Settings!$B$22:$B$31,Settings!$A$22:$A$31,D15)))</f>
        <v/>
      </c>
      <c r="R15" s="27">
        <f>IF(N15&lt;&gt;"Yes",0,ROUND(M15*SUMIFS(Settings!$C$22:$C$31,Settings!$A$22:$A$31,D15),2))</f>
        <v/>
      </c>
      <c r="S15" s="27">
        <f>IF(AE15=0,0,IF(AE15&gt;=Q15,M15-R15,ROUND((M15-R15)*AE15/Q15,2)))</f>
        <v/>
      </c>
      <c r="T15" s="27">
        <f>IF(N15&lt;&gt;"Yes",0,IF(AND(U15&lt;&gt;"",U15&lt;=$AH$2),0,M15-S15))</f>
        <v/>
      </c>
      <c r="U15" s="23" t="n"/>
      <c r="V15" s="24" t="n"/>
      <c r="W15" s="25" t="n"/>
      <c r="X15" s="25" t="n"/>
      <c r="Y15" s="27">
        <f>IF(U15="","",IF(U15&gt;$AH$2,"After period end",IF(N15&lt;&gt;"Yes",0,M15-S15)))</f>
        <v/>
      </c>
      <c r="Z15" s="27">
        <f>IF(OR(U15="",U15&gt;$AH$2),"",N(W15)-N(X15)-Y15)</f>
        <v/>
      </c>
      <c r="AB15" s="23" t="n"/>
      <c r="AD15" s="27">
        <f>IF(OR(N15&lt;&gt;"Yes",N(Q15)=0),0,ROUND((M15-R15)/Q15,2))</f>
        <v/>
      </c>
      <c r="AE15" s="30">
        <f>IF(OR(N15&lt;&gt;"Yes",O15="",N(Q15)=0),0,MAX(0,MIN(Q15,MIN(YEAR($AH$2)*12+MONTH($AH$2),IF(U15="",YEAR($AH$2)*12+MONTH($AH$2),YEAR(U15)*12+MONTH(U15)-1))-(YEAR(O15)*12+MONTH(O15))+1)))</f>
        <v/>
      </c>
      <c r="AF15" s="31">
        <f>IF(OR(N15&lt;&gt;"Yes",O15="",N(Q15)=0),"",EOMONTH(O15,Q15-1))</f>
        <v/>
      </c>
    </row>
    <row r="16">
      <c r="D16" s="24" t="n"/>
      <c r="E16" s="24" t="n"/>
      <c r="F16" s="24" t="n"/>
      <c r="G16" s="24" t="n"/>
      <c r="H16" s="23" t="n"/>
      <c r="J16" s="25" t="n"/>
      <c r="K16" s="24" t="n"/>
      <c r="L16" s="26" t="n"/>
      <c r="M16" s="27">
        <f>IF(OR(J16="",L16=""),"",ROUND(J16*L16,2))</f>
        <v/>
      </c>
      <c r="N16" s="28">
        <f>IF(M16="","",IF(H16&gt;$AH$2,"After period end",IF(OR(D16="",F16=""),"Check class and entity",IF(M16&gt;=SUMIFS(Settings!$C$9:$C$18,Settings!$A$9:$A$18,F16),"Yes","Expense"))))</f>
        <v/>
      </c>
      <c r="O16" s="23" t="n"/>
      <c r="P16" s="29" t="n"/>
      <c r="Q16" s="30">
        <f>IF(P16&lt;&gt;"",P16,IF(D16="","",SUMIFS(Settings!$B$22:$B$31,Settings!$A$22:$A$31,D16)))</f>
        <v/>
      </c>
      <c r="R16" s="27">
        <f>IF(N16&lt;&gt;"Yes",0,ROUND(M16*SUMIFS(Settings!$C$22:$C$31,Settings!$A$22:$A$31,D16),2))</f>
        <v/>
      </c>
      <c r="S16" s="27">
        <f>IF(AE16=0,0,IF(AE16&gt;=Q16,M16-R16,ROUND((M16-R16)*AE16/Q16,2)))</f>
        <v/>
      </c>
      <c r="T16" s="27">
        <f>IF(N16&lt;&gt;"Yes",0,IF(AND(U16&lt;&gt;"",U16&lt;=$AH$2),0,M16-S16))</f>
        <v/>
      </c>
      <c r="U16" s="23" t="n"/>
      <c r="V16" s="24" t="n"/>
      <c r="W16" s="25" t="n"/>
      <c r="X16" s="25" t="n"/>
      <c r="Y16" s="27">
        <f>IF(U16="","",IF(U16&gt;$AH$2,"After period end",IF(N16&lt;&gt;"Yes",0,M16-S16)))</f>
        <v/>
      </c>
      <c r="Z16" s="27">
        <f>IF(OR(U16="",U16&gt;$AH$2),"",N(W16)-N(X16)-Y16)</f>
        <v/>
      </c>
      <c r="AB16" s="23" t="n"/>
      <c r="AD16" s="27">
        <f>IF(OR(N16&lt;&gt;"Yes",N(Q16)=0),0,ROUND((M16-R16)/Q16,2))</f>
        <v/>
      </c>
      <c r="AE16" s="30">
        <f>IF(OR(N16&lt;&gt;"Yes",O16="",N(Q16)=0),0,MAX(0,MIN(Q16,MIN(YEAR($AH$2)*12+MONTH($AH$2),IF(U16="",YEAR($AH$2)*12+MONTH($AH$2),YEAR(U16)*12+MONTH(U16)-1))-(YEAR(O16)*12+MONTH(O16))+1)))</f>
        <v/>
      </c>
      <c r="AF16" s="31">
        <f>IF(OR(N16&lt;&gt;"Yes",O16="",N(Q16)=0),"",EOMONTH(O16,Q16-1))</f>
        <v/>
      </c>
    </row>
    <row r="17">
      <c r="D17" s="24" t="n"/>
      <c r="E17" s="24" t="n"/>
      <c r="F17" s="24" t="n"/>
      <c r="G17" s="24" t="n"/>
      <c r="H17" s="23" t="n"/>
      <c r="J17" s="25" t="n"/>
      <c r="K17" s="24" t="n"/>
      <c r="L17" s="26" t="n"/>
      <c r="M17" s="27">
        <f>IF(OR(J17="",L17=""),"",ROUND(J17*L17,2))</f>
        <v/>
      </c>
      <c r="N17" s="28">
        <f>IF(M17="","",IF(H17&gt;$AH$2,"After period end",IF(OR(D17="",F17=""),"Check class and entity",IF(M17&gt;=SUMIFS(Settings!$C$9:$C$18,Settings!$A$9:$A$18,F17),"Yes","Expense"))))</f>
        <v/>
      </c>
      <c r="O17" s="23" t="n"/>
      <c r="P17" s="29" t="n"/>
      <c r="Q17" s="30">
        <f>IF(P17&lt;&gt;"",P17,IF(D17="","",SUMIFS(Settings!$B$22:$B$31,Settings!$A$22:$A$31,D17)))</f>
        <v/>
      </c>
      <c r="R17" s="27">
        <f>IF(N17&lt;&gt;"Yes",0,ROUND(M17*SUMIFS(Settings!$C$22:$C$31,Settings!$A$22:$A$31,D17),2))</f>
        <v/>
      </c>
      <c r="S17" s="27">
        <f>IF(AE17=0,0,IF(AE17&gt;=Q17,M17-R17,ROUND((M17-R17)*AE17/Q17,2)))</f>
        <v/>
      </c>
      <c r="T17" s="27">
        <f>IF(N17&lt;&gt;"Yes",0,IF(AND(U17&lt;&gt;"",U17&lt;=$AH$2),0,M17-S17))</f>
        <v/>
      </c>
      <c r="U17" s="23" t="n"/>
      <c r="V17" s="24" t="n"/>
      <c r="W17" s="25" t="n"/>
      <c r="X17" s="25" t="n"/>
      <c r="Y17" s="27">
        <f>IF(U17="","",IF(U17&gt;$AH$2,"After period end",IF(N17&lt;&gt;"Yes",0,M17-S17)))</f>
        <v/>
      </c>
      <c r="Z17" s="27">
        <f>IF(OR(U17="",U17&gt;$AH$2),"",N(W17)-N(X17)-Y17)</f>
        <v/>
      </c>
      <c r="AB17" s="23" t="n"/>
      <c r="AD17" s="27">
        <f>IF(OR(N17&lt;&gt;"Yes",N(Q17)=0),0,ROUND((M17-R17)/Q17,2))</f>
        <v/>
      </c>
      <c r="AE17" s="30">
        <f>IF(OR(N17&lt;&gt;"Yes",O17="",N(Q17)=0),0,MAX(0,MIN(Q17,MIN(YEAR($AH$2)*12+MONTH($AH$2),IF(U17="",YEAR($AH$2)*12+MONTH($AH$2),YEAR(U17)*12+MONTH(U17)-1))-(YEAR(O17)*12+MONTH(O17))+1)))</f>
        <v/>
      </c>
      <c r="AF17" s="31">
        <f>IF(OR(N17&lt;&gt;"Yes",O17="",N(Q17)=0),"",EOMONTH(O17,Q17-1))</f>
        <v/>
      </c>
    </row>
    <row r="18">
      <c r="D18" s="24" t="n"/>
      <c r="E18" s="24" t="n"/>
      <c r="F18" s="24" t="n"/>
      <c r="G18" s="24" t="n"/>
      <c r="H18" s="23" t="n"/>
      <c r="J18" s="25" t="n"/>
      <c r="K18" s="24" t="n"/>
      <c r="L18" s="26" t="n"/>
      <c r="M18" s="27">
        <f>IF(OR(J18="",L18=""),"",ROUND(J18*L18,2))</f>
        <v/>
      </c>
      <c r="N18" s="28">
        <f>IF(M18="","",IF(H18&gt;$AH$2,"After period end",IF(OR(D18="",F18=""),"Check class and entity",IF(M18&gt;=SUMIFS(Settings!$C$9:$C$18,Settings!$A$9:$A$18,F18),"Yes","Expense"))))</f>
        <v/>
      </c>
      <c r="O18" s="23" t="n"/>
      <c r="P18" s="29" t="n"/>
      <c r="Q18" s="30">
        <f>IF(P18&lt;&gt;"",P18,IF(D18="","",SUMIFS(Settings!$B$22:$B$31,Settings!$A$22:$A$31,D18)))</f>
        <v/>
      </c>
      <c r="R18" s="27">
        <f>IF(N18&lt;&gt;"Yes",0,ROUND(M18*SUMIFS(Settings!$C$22:$C$31,Settings!$A$22:$A$31,D18),2))</f>
        <v/>
      </c>
      <c r="S18" s="27">
        <f>IF(AE18=0,0,IF(AE18&gt;=Q18,M18-R18,ROUND((M18-R18)*AE18/Q18,2)))</f>
        <v/>
      </c>
      <c r="T18" s="27">
        <f>IF(N18&lt;&gt;"Yes",0,IF(AND(U18&lt;&gt;"",U18&lt;=$AH$2),0,M18-S18))</f>
        <v/>
      </c>
      <c r="U18" s="23" t="n"/>
      <c r="V18" s="24" t="n"/>
      <c r="W18" s="25" t="n"/>
      <c r="X18" s="25" t="n"/>
      <c r="Y18" s="27">
        <f>IF(U18="","",IF(U18&gt;$AH$2,"After period end",IF(N18&lt;&gt;"Yes",0,M18-S18)))</f>
        <v/>
      </c>
      <c r="Z18" s="27">
        <f>IF(OR(U18="",U18&gt;$AH$2),"",N(W18)-N(X18)-Y18)</f>
        <v/>
      </c>
      <c r="AB18" s="23" t="n"/>
      <c r="AD18" s="27">
        <f>IF(OR(N18&lt;&gt;"Yes",N(Q18)=0),0,ROUND((M18-R18)/Q18,2))</f>
        <v/>
      </c>
      <c r="AE18" s="30">
        <f>IF(OR(N18&lt;&gt;"Yes",O18="",N(Q18)=0),0,MAX(0,MIN(Q18,MIN(YEAR($AH$2)*12+MONTH($AH$2),IF(U18="",YEAR($AH$2)*12+MONTH($AH$2),YEAR(U18)*12+MONTH(U18)-1))-(YEAR(O18)*12+MONTH(O18))+1)))</f>
        <v/>
      </c>
      <c r="AF18" s="31">
        <f>IF(OR(N18&lt;&gt;"Yes",O18="",N(Q18)=0),"",EOMONTH(O18,Q18-1))</f>
        <v/>
      </c>
    </row>
    <row r="19">
      <c r="D19" s="24" t="n"/>
      <c r="E19" s="24" t="n"/>
      <c r="F19" s="24" t="n"/>
      <c r="G19" s="24" t="n"/>
      <c r="H19" s="23" t="n"/>
      <c r="J19" s="25" t="n"/>
      <c r="K19" s="24" t="n"/>
      <c r="L19" s="26" t="n"/>
      <c r="M19" s="27">
        <f>IF(OR(J19="",L19=""),"",ROUND(J19*L19,2))</f>
        <v/>
      </c>
      <c r="N19" s="28">
        <f>IF(M19="","",IF(H19&gt;$AH$2,"After period end",IF(OR(D19="",F19=""),"Check class and entity",IF(M19&gt;=SUMIFS(Settings!$C$9:$C$18,Settings!$A$9:$A$18,F19),"Yes","Expense"))))</f>
        <v/>
      </c>
      <c r="O19" s="23" t="n"/>
      <c r="P19" s="29" t="n"/>
      <c r="Q19" s="30">
        <f>IF(P19&lt;&gt;"",P19,IF(D19="","",SUMIFS(Settings!$B$22:$B$31,Settings!$A$22:$A$31,D19)))</f>
        <v/>
      </c>
      <c r="R19" s="27">
        <f>IF(N19&lt;&gt;"Yes",0,ROUND(M19*SUMIFS(Settings!$C$22:$C$31,Settings!$A$22:$A$31,D19),2))</f>
        <v/>
      </c>
      <c r="S19" s="27">
        <f>IF(AE19=0,0,IF(AE19&gt;=Q19,M19-R19,ROUND((M19-R19)*AE19/Q19,2)))</f>
        <v/>
      </c>
      <c r="T19" s="27">
        <f>IF(N19&lt;&gt;"Yes",0,IF(AND(U19&lt;&gt;"",U19&lt;=$AH$2),0,M19-S19))</f>
        <v/>
      </c>
      <c r="U19" s="23" t="n"/>
      <c r="V19" s="24" t="n"/>
      <c r="W19" s="25" t="n"/>
      <c r="X19" s="25" t="n"/>
      <c r="Y19" s="27">
        <f>IF(U19="","",IF(U19&gt;$AH$2,"After period end",IF(N19&lt;&gt;"Yes",0,M19-S19)))</f>
        <v/>
      </c>
      <c r="Z19" s="27">
        <f>IF(OR(U19="",U19&gt;$AH$2),"",N(W19)-N(X19)-Y19)</f>
        <v/>
      </c>
      <c r="AB19" s="23" t="n"/>
      <c r="AD19" s="27">
        <f>IF(OR(N19&lt;&gt;"Yes",N(Q19)=0),0,ROUND((M19-R19)/Q19,2))</f>
        <v/>
      </c>
      <c r="AE19" s="30">
        <f>IF(OR(N19&lt;&gt;"Yes",O19="",N(Q19)=0),0,MAX(0,MIN(Q19,MIN(YEAR($AH$2)*12+MONTH($AH$2),IF(U19="",YEAR($AH$2)*12+MONTH($AH$2),YEAR(U19)*12+MONTH(U19)-1))-(YEAR(O19)*12+MONTH(O19))+1)))</f>
        <v/>
      </c>
      <c r="AF19" s="31">
        <f>IF(OR(N19&lt;&gt;"Yes",O19="",N(Q19)=0),"",EOMONTH(O19,Q19-1))</f>
        <v/>
      </c>
    </row>
    <row r="20">
      <c r="D20" s="24" t="n"/>
      <c r="E20" s="24" t="n"/>
      <c r="F20" s="24" t="n"/>
      <c r="G20" s="24" t="n"/>
      <c r="H20" s="23" t="n"/>
      <c r="J20" s="25" t="n"/>
      <c r="K20" s="24" t="n"/>
      <c r="L20" s="26" t="n"/>
      <c r="M20" s="27">
        <f>IF(OR(J20="",L20=""),"",ROUND(J20*L20,2))</f>
        <v/>
      </c>
      <c r="N20" s="28">
        <f>IF(M20="","",IF(H20&gt;$AH$2,"After period end",IF(OR(D20="",F20=""),"Check class and entity",IF(M20&gt;=SUMIFS(Settings!$C$9:$C$18,Settings!$A$9:$A$18,F20),"Yes","Expense"))))</f>
        <v/>
      </c>
      <c r="O20" s="23" t="n"/>
      <c r="P20" s="29" t="n"/>
      <c r="Q20" s="30">
        <f>IF(P20&lt;&gt;"",P20,IF(D20="","",SUMIFS(Settings!$B$22:$B$31,Settings!$A$22:$A$31,D20)))</f>
        <v/>
      </c>
      <c r="R20" s="27">
        <f>IF(N20&lt;&gt;"Yes",0,ROUND(M20*SUMIFS(Settings!$C$22:$C$31,Settings!$A$22:$A$31,D20),2))</f>
        <v/>
      </c>
      <c r="S20" s="27">
        <f>IF(AE20=0,0,IF(AE20&gt;=Q20,M20-R20,ROUND((M20-R20)*AE20/Q20,2)))</f>
        <v/>
      </c>
      <c r="T20" s="27">
        <f>IF(N20&lt;&gt;"Yes",0,IF(AND(U20&lt;&gt;"",U20&lt;=$AH$2),0,M20-S20))</f>
        <v/>
      </c>
      <c r="U20" s="23" t="n"/>
      <c r="V20" s="24" t="n"/>
      <c r="W20" s="25" t="n"/>
      <c r="X20" s="25" t="n"/>
      <c r="Y20" s="27">
        <f>IF(U20="","",IF(U20&gt;$AH$2,"After period end",IF(N20&lt;&gt;"Yes",0,M20-S20)))</f>
        <v/>
      </c>
      <c r="Z20" s="27">
        <f>IF(OR(U20="",U20&gt;$AH$2),"",N(W20)-N(X20)-Y20)</f>
        <v/>
      </c>
      <c r="AB20" s="23" t="n"/>
      <c r="AD20" s="27">
        <f>IF(OR(N20&lt;&gt;"Yes",N(Q20)=0),0,ROUND((M20-R20)/Q20,2))</f>
        <v/>
      </c>
      <c r="AE20" s="30">
        <f>IF(OR(N20&lt;&gt;"Yes",O20="",N(Q20)=0),0,MAX(0,MIN(Q20,MIN(YEAR($AH$2)*12+MONTH($AH$2),IF(U20="",YEAR($AH$2)*12+MONTH($AH$2),YEAR(U20)*12+MONTH(U20)-1))-(YEAR(O20)*12+MONTH(O20))+1)))</f>
        <v/>
      </c>
      <c r="AF20" s="31">
        <f>IF(OR(N20&lt;&gt;"Yes",O20="",N(Q20)=0),"",EOMONTH(O20,Q20-1))</f>
        <v/>
      </c>
    </row>
    <row r="21">
      <c r="D21" s="24" t="n"/>
      <c r="E21" s="24" t="n"/>
      <c r="F21" s="24" t="n"/>
      <c r="G21" s="24" t="n"/>
      <c r="H21" s="23" t="n"/>
      <c r="J21" s="25" t="n"/>
      <c r="K21" s="24" t="n"/>
      <c r="L21" s="26" t="n"/>
      <c r="M21" s="27">
        <f>IF(OR(J21="",L21=""),"",ROUND(J21*L21,2))</f>
        <v/>
      </c>
      <c r="N21" s="28">
        <f>IF(M21="","",IF(H21&gt;$AH$2,"After period end",IF(OR(D21="",F21=""),"Check class and entity",IF(M21&gt;=SUMIFS(Settings!$C$9:$C$18,Settings!$A$9:$A$18,F21),"Yes","Expense"))))</f>
        <v/>
      </c>
      <c r="O21" s="23" t="n"/>
      <c r="P21" s="29" t="n"/>
      <c r="Q21" s="30">
        <f>IF(P21&lt;&gt;"",P21,IF(D21="","",SUMIFS(Settings!$B$22:$B$31,Settings!$A$22:$A$31,D21)))</f>
        <v/>
      </c>
      <c r="R21" s="27">
        <f>IF(N21&lt;&gt;"Yes",0,ROUND(M21*SUMIFS(Settings!$C$22:$C$31,Settings!$A$22:$A$31,D21),2))</f>
        <v/>
      </c>
      <c r="S21" s="27">
        <f>IF(AE21=0,0,IF(AE21&gt;=Q21,M21-R21,ROUND((M21-R21)*AE21/Q21,2)))</f>
        <v/>
      </c>
      <c r="T21" s="27">
        <f>IF(N21&lt;&gt;"Yes",0,IF(AND(U21&lt;&gt;"",U21&lt;=$AH$2),0,M21-S21))</f>
        <v/>
      </c>
      <c r="U21" s="23" t="n"/>
      <c r="V21" s="24" t="n"/>
      <c r="W21" s="25" t="n"/>
      <c r="X21" s="25" t="n"/>
      <c r="Y21" s="27">
        <f>IF(U21="","",IF(U21&gt;$AH$2,"After period end",IF(N21&lt;&gt;"Yes",0,M21-S21)))</f>
        <v/>
      </c>
      <c r="Z21" s="27">
        <f>IF(OR(U21="",U21&gt;$AH$2),"",N(W21)-N(X21)-Y21)</f>
        <v/>
      </c>
      <c r="AB21" s="23" t="n"/>
      <c r="AD21" s="27">
        <f>IF(OR(N21&lt;&gt;"Yes",N(Q21)=0),0,ROUND((M21-R21)/Q21,2))</f>
        <v/>
      </c>
      <c r="AE21" s="30">
        <f>IF(OR(N21&lt;&gt;"Yes",O21="",N(Q21)=0),0,MAX(0,MIN(Q21,MIN(YEAR($AH$2)*12+MONTH($AH$2),IF(U21="",YEAR($AH$2)*12+MONTH($AH$2),YEAR(U21)*12+MONTH(U21)-1))-(YEAR(O21)*12+MONTH(O21))+1)))</f>
        <v/>
      </c>
      <c r="AF21" s="31">
        <f>IF(OR(N21&lt;&gt;"Yes",O21="",N(Q21)=0),"",EOMONTH(O21,Q21-1))</f>
        <v/>
      </c>
    </row>
    <row r="22">
      <c r="D22" s="24" t="n"/>
      <c r="E22" s="24" t="n"/>
      <c r="F22" s="24" t="n"/>
      <c r="G22" s="24" t="n"/>
      <c r="H22" s="23" t="n"/>
      <c r="J22" s="25" t="n"/>
      <c r="K22" s="24" t="n"/>
      <c r="L22" s="26" t="n"/>
      <c r="M22" s="27">
        <f>IF(OR(J22="",L22=""),"",ROUND(J22*L22,2))</f>
        <v/>
      </c>
      <c r="N22" s="28">
        <f>IF(M22="","",IF(H22&gt;$AH$2,"After period end",IF(OR(D22="",F22=""),"Check class and entity",IF(M22&gt;=SUMIFS(Settings!$C$9:$C$18,Settings!$A$9:$A$18,F22),"Yes","Expense"))))</f>
        <v/>
      </c>
      <c r="O22" s="23" t="n"/>
      <c r="P22" s="29" t="n"/>
      <c r="Q22" s="30">
        <f>IF(P22&lt;&gt;"",P22,IF(D22="","",SUMIFS(Settings!$B$22:$B$31,Settings!$A$22:$A$31,D22)))</f>
        <v/>
      </c>
      <c r="R22" s="27">
        <f>IF(N22&lt;&gt;"Yes",0,ROUND(M22*SUMIFS(Settings!$C$22:$C$31,Settings!$A$22:$A$31,D22),2))</f>
        <v/>
      </c>
      <c r="S22" s="27">
        <f>IF(AE22=0,0,IF(AE22&gt;=Q22,M22-R22,ROUND((M22-R22)*AE22/Q22,2)))</f>
        <v/>
      </c>
      <c r="T22" s="27">
        <f>IF(N22&lt;&gt;"Yes",0,IF(AND(U22&lt;&gt;"",U22&lt;=$AH$2),0,M22-S22))</f>
        <v/>
      </c>
      <c r="U22" s="23" t="n"/>
      <c r="V22" s="24" t="n"/>
      <c r="W22" s="25" t="n"/>
      <c r="X22" s="25" t="n"/>
      <c r="Y22" s="27">
        <f>IF(U22="","",IF(U22&gt;$AH$2,"After period end",IF(N22&lt;&gt;"Yes",0,M22-S22)))</f>
        <v/>
      </c>
      <c r="Z22" s="27">
        <f>IF(OR(U22="",U22&gt;$AH$2),"",N(W22)-N(X22)-Y22)</f>
        <v/>
      </c>
      <c r="AB22" s="23" t="n"/>
      <c r="AD22" s="27">
        <f>IF(OR(N22&lt;&gt;"Yes",N(Q22)=0),0,ROUND((M22-R22)/Q22,2))</f>
        <v/>
      </c>
      <c r="AE22" s="30">
        <f>IF(OR(N22&lt;&gt;"Yes",O22="",N(Q22)=0),0,MAX(0,MIN(Q22,MIN(YEAR($AH$2)*12+MONTH($AH$2),IF(U22="",YEAR($AH$2)*12+MONTH($AH$2),YEAR(U22)*12+MONTH(U22)-1))-(YEAR(O22)*12+MONTH(O22))+1)))</f>
        <v/>
      </c>
      <c r="AF22" s="31">
        <f>IF(OR(N22&lt;&gt;"Yes",O22="",N(Q22)=0),"",EOMONTH(O22,Q22-1))</f>
        <v/>
      </c>
    </row>
    <row r="23">
      <c r="D23" s="24" t="n"/>
      <c r="E23" s="24" t="n"/>
      <c r="F23" s="24" t="n"/>
      <c r="G23" s="24" t="n"/>
      <c r="H23" s="23" t="n"/>
      <c r="J23" s="25" t="n"/>
      <c r="K23" s="24" t="n"/>
      <c r="L23" s="26" t="n"/>
      <c r="M23" s="27">
        <f>IF(OR(J23="",L23=""),"",ROUND(J23*L23,2))</f>
        <v/>
      </c>
      <c r="N23" s="28">
        <f>IF(M23="","",IF(H23&gt;$AH$2,"After period end",IF(OR(D23="",F23=""),"Check class and entity",IF(M23&gt;=SUMIFS(Settings!$C$9:$C$18,Settings!$A$9:$A$18,F23),"Yes","Expense"))))</f>
        <v/>
      </c>
      <c r="O23" s="23" t="n"/>
      <c r="P23" s="29" t="n"/>
      <c r="Q23" s="30">
        <f>IF(P23&lt;&gt;"",P23,IF(D23="","",SUMIFS(Settings!$B$22:$B$31,Settings!$A$22:$A$31,D23)))</f>
        <v/>
      </c>
      <c r="R23" s="27">
        <f>IF(N23&lt;&gt;"Yes",0,ROUND(M23*SUMIFS(Settings!$C$22:$C$31,Settings!$A$22:$A$31,D23),2))</f>
        <v/>
      </c>
      <c r="S23" s="27">
        <f>IF(AE23=0,0,IF(AE23&gt;=Q23,M23-R23,ROUND((M23-R23)*AE23/Q23,2)))</f>
        <v/>
      </c>
      <c r="T23" s="27">
        <f>IF(N23&lt;&gt;"Yes",0,IF(AND(U23&lt;&gt;"",U23&lt;=$AH$2),0,M23-S23))</f>
        <v/>
      </c>
      <c r="U23" s="23" t="n"/>
      <c r="V23" s="24" t="n"/>
      <c r="W23" s="25" t="n"/>
      <c r="X23" s="25" t="n"/>
      <c r="Y23" s="27">
        <f>IF(U23="","",IF(U23&gt;$AH$2,"After period end",IF(N23&lt;&gt;"Yes",0,M23-S23)))</f>
        <v/>
      </c>
      <c r="Z23" s="27">
        <f>IF(OR(U23="",U23&gt;$AH$2),"",N(W23)-N(X23)-Y23)</f>
        <v/>
      </c>
      <c r="AB23" s="23" t="n"/>
      <c r="AD23" s="27">
        <f>IF(OR(N23&lt;&gt;"Yes",N(Q23)=0),0,ROUND((M23-R23)/Q23,2))</f>
        <v/>
      </c>
      <c r="AE23" s="30">
        <f>IF(OR(N23&lt;&gt;"Yes",O23="",N(Q23)=0),0,MAX(0,MIN(Q23,MIN(YEAR($AH$2)*12+MONTH($AH$2),IF(U23="",YEAR($AH$2)*12+MONTH($AH$2),YEAR(U23)*12+MONTH(U23)-1))-(YEAR(O23)*12+MONTH(O23))+1)))</f>
        <v/>
      </c>
      <c r="AF23" s="31">
        <f>IF(OR(N23&lt;&gt;"Yes",O23="",N(Q23)=0),"",EOMONTH(O23,Q23-1))</f>
        <v/>
      </c>
    </row>
    <row r="24">
      <c r="D24" s="24" t="n"/>
      <c r="E24" s="24" t="n"/>
      <c r="F24" s="24" t="n"/>
      <c r="G24" s="24" t="n"/>
      <c r="H24" s="23" t="n"/>
      <c r="J24" s="25" t="n"/>
      <c r="K24" s="24" t="n"/>
      <c r="L24" s="26" t="n"/>
      <c r="M24" s="27">
        <f>IF(OR(J24="",L24=""),"",ROUND(J24*L24,2))</f>
        <v/>
      </c>
      <c r="N24" s="28">
        <f>IF(M24="","",IF(H24&gt;$AH$2,"After period end",IF(OR(D24="",F24=""),"Check class and entity",IF(M24&gt;=SUMIFS(Settings!$C$9:$C$18,Settings!$A$9:$A$18,F24),"Yes","Expense"))))</f>
        <v/>
      </c>
      <c r="O24" s="23" t="n"/>
      <c r="P24" s="29" t="n"/>
      <c r="Q24" s="30">
        <f>IF(P24&lt;&gt;"",P24,IF(D24="","",SUMIFS(Settings!$B$22:$B$31,Settings!$A$22:$A$31,D24)))</f>
        <v/>
      </c>
      <c r="R24" s="27">
        <f>IF(N24&lt;&gt;"Yes",0,ROUND(M24*SUMIFS(Settings!$C$22:$C$31,Settings!$A$22:$A$31,D24),2))</f>
        <v/>
      </c>
      <c r="S24" s="27">
        <f>IF(AE24=0,0,IF(AE24&gt;=Q24,M24-R24,ROUND((M24-R24)*AE24/Q24,2)))</f>
        <v/>
      </c>
      <c r="T24" s="27">
        <f>IF(N24&lt;&gt;"Yes",0,IF(AND(U24&lt;&gt;"",U24&lt;=$AH$2),0,M24-S24))</f>
        <v/>
      </c>
      <c r="U24" s="23" t="n"/>
      <c r="V24" s="24" t="n"/>
      <c r="W24" s="25" t="n"/>
      <c r="X24" s="25" t="n"/>
      <c r="Y24" s="27">
        <f>IF(U24="","",IF(U24&gt;$AH$2,"After period end",IF(N24&lt;&gt;"Yes",0,M24-S24)))</f>
        <v/>
      </c>
      <c r="Z24" s="27">
        <f>IF(OR(U24="",U24&gt;$AH$2),"",N(W24)-N(X24)-Y24)</f>
        <v/>
      </c>
      <c r="AB24" s="23" t="n"/>
      <c r="AD24" s="27">
        <f>IF(OR(N24&lt;&gt;"Yes",N(Q24)=0),0,ROUND((M24-R24)/Q24,2))</f>
        <v/>
      </c>
      <c r="AE24" s="30">
        <f>IF(OR(N24&lt;&gt;"Yes",O24="",N(Q24)=0),0,MAX(0,MIN(Q24,MIN(YEAR($AH$2)*12+MONTH($AH$2),IF(U24="",YEAR($AH$2)*12+MONTH($AH$2),YEAR(U24)*12+MONTH(U24)-1))-(YEAR(O24)*12+MONTH(O24))+1)))</f>
        <v/>
      </c>
      <c r="AF24" s="31">
        <f>IF(OR(N24&lt;&gt;"Yes",O24="",N(Q24)=0),"",EOMONTH(O24,Q24-1))</f>
        <v/>
      </c>
    </row>
    <row r="25">
      <c r="D25" s="24" t="n"/>
      <c r="E25" s="24" t="n"/>
      <c r="F25" s="24" t="n"/>
      <c r="G25" s="24" t="n"/>
      <c r="H25" s="23" t="n"/>
      <c r="J25" s="25" t="n"/>
      <c r="K25" s="24" t="n"/>
      <c r="L25" s="26" t="n"/>
      <c r="M25" s="27">
        <f>IF(OR(J25="",L25=""),"",ROUND(J25*L25,2))</f>
        <v/>
      </c>
      <c r="N25" s="28">
        <f>IF(M25="","",IF(H25&gt;$AH$2,"After period end",IF(OR(D25="",F25=""),"Check class and entity",IF(M25&gt;=SUMIFS(Settings!$C$9:$C$18,Settings!$A$9:$A$18,F25),"Yes","Expense"))))</f>
        <v/>
      </c>
      <c r="O25" s="23" t="n"/>
      <c r="P25" s="29" t="n"/>
      <c r="Q25" s="30">
        <f>IF(P25&lt;&gt;"",P25,IF(D25="","",SUMIFS(Settings!$B$22:$B$31,Settings!$A$22:$A$31,D25)))</f>
        <v/>
      </c>
      <c r="R25" s="27">
        <f>IF(N25&lt;&gt;"Yes",0,ROUND(M25*SUMIFS(Settings!$C$22:$C$31,Settings!$A$22:$A$31,D25),2))</f>
        <v/>
      </c>
      <c r="S25" s="27">
        <f>IF(AE25=0,0,IF(AE25&gt;=Q25,M25-R25,ROUND((M25-R25)*AE25/Q25,2)))</f>
        <v/>
      </c>
      <c r="T25" s="27">
        <f>IF(N25&lt;&gt;"Yes",0,IF(AND(U25&lt;&gt;"",U25&lt;=$AH$2),0,M25-S25))</f>
        <v/>
      </c>
      <c r="U25" s="23" t="n"/>
      <c r="V25" s="24" t="n"/>
      <c r="W25" s="25" t="n"/>
      <c r="X25" s="25" t="n"/>
      <c r="Y25" s="27">
        <f>IF(U25="","",IF(U25&gt;$AH$2,"After period end",IF(N25&lt;&gt;"Yes",0,M25-S25)))</f>
        <v/>
      </c>
      <c r="Z25" s="27">
        <f>IF(OR(U25="",U25&gt;$AH$2),"",N(W25)-N(X25)-Y25)</f>
        <v/>
      </c>
      <c r="AB25" s="23" t="n"/>
      <c r="AD25" s="27">
        <f>IF(OR(N25&lt;&gt;"Yes",N(Q25)=0),0,ROUND((M25-R25)/Q25,2))</f>
        <v/>
      </c>
      <c r="AE25" s="30">
        <f>IF(OR(N25&lt;&gt;"Yes",O25="",N(Q25)=0),0,MAX(0,MIN(Q25,MIN(YEAR($AH$2)*12+MONTH($AH$2),IF(U25="",YEAR($AH$2)*12+MONTH($AH$2),YEAR(U25)*12+MONTH(U25)-1))-(YEAR(O25)*12+MONTH(O25))+1)))</f>
        <v/>
      </c>
      <c r="AF25" s="31">
        <f>IF(OR(N25&lt;&gt;"Yes",O25="",N(Q25)=0),"",EOMONTH(O25,Q25-1))</f>
        <v/>
      </c>
    </row>
    <row r="26">
      <c r="D26" s="24" t="n"/>
      <c r="E26" s="24" t="n"/>
      <c r="F26" s="24" t="n"/>
      <c r="G26" s="24" t="n"/>
      <c r="H26" s="23" t="n"/>
      <c r="J26" s="25" t="n"/>
      <c r="K26" s="24" t="n"/>
      <c r="L26" s="26" t="n"/>
      <c r="M26" s="27">
        <f>IF(OR(J26="",L26=""),"",ROUND(J26*L26,2))</f>
        <v/>
      </c>
      <c r="N26" s="28">
        <f>IF(M26="","",IF(H26&gt;$AH$2,"After period end",IF(OR(D26="",F26=""),"Check class and entity",IF(M26&gt;=SUMIFS(Settings!$C$9:$C$18,Settings!$A$9:$A$18,F26),"Yes","Expense"))))</f>
        <v/>
      </c>
      <c r="O26" s="23" t="n"/>
      <c r="P26" s="29" t="n"/>
      <c r="Q26" s="30">
        <f>IF(P26&lt;&gt;"",P26,IF(D26="","",SUMIFS(Settings!$B$22:$B$31,Settings!$A$22:$A$31,D26)))</f>
        <v/>
      </c>
      <c r="R26" s="27">
        <f>IF(N26&lt;&gt;"Yes",0,ROUND(M26*SUMIFS(Settings!$C$22:$C$31,Settings!$A$22:$A$31,D26),2))</f>
        <v/>
      </c>
      <c r="S26" s="27">
        <f>IF(AE26=0,0,IF(AE26&gt;=Q26,M26-R26,ROUND((M26-R26)*AE26/Q26,2)))</f>
        <v/>
      </c>
      <c r="T26" s="27">
        <f>IF(N26&lt;&gt;"Yes",0,IF(AND(U26&lt;&gt;"",U26&lt;=$AH$2),0,M26-S26))</f>
        <v/>
      </c>
      <c r="U26" s="23" t="n"/>
      <c r="V26" s="24" t="n"/>
      <c r="W26" s="25" t="n"/>
      <c r="X26" s="25" t="n"/>
      <c r="Y26" s="27">
        <f>IF(U26="","",IF(U26&gt;$AH$2,"After period end",IF(N26&lt;&gt;"Yes",0,M26-S26)))</f>
        <v/>
      </c>
      <c r="Z26" s="27">
        <f>IF(OR(U26="",U26&gt;$AH$2),"",N(W26)-N(X26)-Y26)</f>
        <v/>
      </c>
      <c r="AB26" s="23" t="n"/>
      <c r="AD26" s="27">
        <f>IF(OR(N26&lt;&gt;"Yes",N(Q26)=0),0,ROUND((M26-R26)/Q26,2))</f>
        <v/>
      </c>
      <c r="AE26" s="30">
        <f>IF(OR(N26&lt;&gt;"Yes",O26="",N(Q26)=0),0,MAX(0,MIN(Q26,MIN(YEAR($AH$2)*12+MONTH($AH$2),IF(U26="",YEAR($AH$2)*12+MONTH($AH$2),YEAR(U26)*12+MONTH(U26)-1))-(YEAR(O26)*12+MONTH(O26))+1)))</f>
        <v/>
      </c>
      <c r="AF26" s="31">
        <f>IF(OR(N26&lt;&gt;"Yes",O26="",N(Q26)=0),"",EOMONTH(O26,Q26-1))</f>
        <v/>
      </c>
    </row>
    <row r="27">
      <c r="D27" s="24" t="n"/>
      <c r="E27" s="24" t="n"/>
      <c r="F27" s="24" t="n"/>
      <c r="G27" s="24" t="n"/>
      <c r="H27" s="23" t="n"/>
      <c r="J27" s="25" t="n"/>
      <c r="K27" s="24" t="n"/>
      <c r="L27" s="26" t="n"/>
      <c r="M27" s="27">
        <f>IF(OR(J27="",L27=""),"",ROUND(J27*L27,2))</f>
        <v/>
      </c>
      <c r="N27" s="28">
        <f>IF(M27="","",IF(H27&gt;$AH$2,"After period end",IF(OR(D27="",F27=""),"Check class and entity",IF(M27&gt;=SUMIFS(Settings!$C$9:$C$18,Settings!$A$9:$A$18,F27),"Yes","Expense"))))</f>
        <v/>
      </c>
      <c r="O27" s="23" t="n"/>
      <c r="P27" s="29" t="n"/>
      <c r="Q27" s="30">
        <f>IF(P27&lt;&gt;"",P27,IF(D27="","",SUMIFS(Settings!$B$22:$B$31,Settings!$A$22:$A$31,D27)))</f>
        <v/>
      </c>
      <c r="R27" s="27">
        <f>IF(N27&lt;&gt;"Yes",0,ROUND(M27*SUMIFS(Settings!$C$22:$C$31,Settings!$A$22:$A$31,D27),2))</f>
        <v/>
      </c>
      <c r="S27" s="27">
        <f>IF(AE27=0,0,IF(AE27&gt;=Q27,M27-R27,ROUND((M27-R27)*AE27/Q27,2)))</f>
        <v/>
      </c>
      <c r="T27" s="27">
        <f>IF(N27&lt;&gt;"Yes",0,IF(AND(U27&lt;&gt;"",U27&lt;=$AH$2),0,M27-S27))</f>
        <v/>
      </c>
      <c r="U27" s="23" t="n"/>
      <c r="V27" s="24" t="n"/>
      <c r="W27" s="25" t="n"/>
      <c r="X27" s="25" t="n"/>
      <c r="Y27" s="27">
        <f>IF(U27="","",IF(U27&gt;$AH$2,"After period end",IF(N27&lt;&gt;"Yes",0,M27-S27)))</f>
        <v/>
      </c>
      <c r="Z27" s="27">
        <f>IF(OR(U27="",U27&gt;$AH$2),"",N(W27)-N(X27)-Y27)</f>
        <v/>
      </c>
      <c r="AB27" s="23" t="n"/>
      <c r="AD27" s="27">
        <f>IF(OR(N27&lt;&gt;"Yes",N(Q27)=0),0,ROUND((M27-R27)/Q27,2))</f>
        <v/>
      </c>
      <c r="AE27" s="30">
        <f>IF(OR(N27&lt;&gt;"Yes",O27="",N(Q27)=0),0,MAX(0,MIN(Q27,MIN(YEAR($AH$2)*12+MONTH($AH$2),IF(U27="",YEAR($AH$2)*12+MONTH($AH$2),YEAR(U27)*12+MONTH(U27)-1))-(YEAR(O27)*12+MONTH(O27))+1)))</f>
        <v/>
      </c>
      <c r="AF27" s="31">
        <f>IF(OR(N27&lt;&gt;"Yes",O27="",N(Q27)=0),"",EOMONTH(O27,Q27-1))</f>
        <v/>
      </c>
    </row>
    <row r="28">
      <c r="D28" s="24" t="n"/>
      <c r="E28" s="24" t="n"/>
      <c r="F28" s="24" t="n"/>
      <c r="G28" s="24" t="n"/>
      <c r="H28" s="23" t="n"/>
      <c r="J28" s="25" t="n"/>
      <c r="K28" s="24" t="n"/>
      <c r="L28" s="26" t="n"/>
      <c r="M28" s="27">
        <f>IF(OR(J28="",L28=""),"",ROUND(J28*L28,2))</f>
        <v/>
      </c>
      <c r="N28" s="28">
        <f>IF(M28="","",IF(H28&gt;$AH$2,"After period end",IF(OR(D28="",F28=""),"Check class and entity",IF(M28&gt;=SUMIFS(Settings!$C$9:$C$18,Settings!$A$9:$A$18,F28),"Yes","Expense"))))</f>
        <v/>
      </c>
      <c r="O28" s="23" t="n"/>
      <c r="P28" s="29" t="n"/>
      <c r="Q28" s="30">
        <f>IF(P28&lt;&gt;"",P28,IF(D28="","",SUMIFS(Settings!$B$22:$B$31,Settings!$A$22:$A$31,D28)))</f>
        <v/>
      </c>
      <c r="R28" s="27">
        <f>IF(N28&lt;&gt;"Yes",0,ROUND(M28*SUMIFS(Settings!$C$22:$C$31,Settings!$A$22:$A$31,D28),2))</f>
        <v/>
      </c>
      <c r="S28" s="27">
        <f>IF(AE28=0,0,IF(AE28&gt;=Q28,M28-R28,ROUND((M28-R28)*AE28/Q28,2)))</f>
        <v/>
      </c>
      <c r="T28" s="27">
        <f>IF(N28&lt;&gt;"Yes",0,IF(AND(U28&lt;&gt;"",U28&lt;=$AH$2),0,M28-S28))</f>
        <v/>
      </c>
      <c r="U28" s="23" t="n"/>
      <c r="V28" s="24" t="n"/>
      <c r="W28" s="25" t="n"/>
      <c r="X28" s="25" t="n"/>
      <c r="Y28" s="27">
        <f>IF(U28="","",IF(U28&gt;$AH$2,"After period end",IF(N28&lt;&gt;"Yes",0,M28-S28)))</f>
        <v/>
      </c>
      <c r="Z28" s="27">
        <f>IF(OR(U28="",U28&gt;$AH$2),"",N(W28)-N(X28)-Y28)</f>
        <v/>
      </c>
      <c r="AB28" s="23" t="n"/>
      <c r="AD28" s="27">
        <f>IF(OR(N28&lt;&gt;"Yes",N(Q28)=0),0,ROUND((M28-R28)/Q28,2))</f>
        <v/>
      </c>
      <c r="AE28" s="30">
        <f>IF(OR(N28&lt;&gt;"Yes",O28="",N(Q28)=0),0,MAX(0,MIN(Q28,MIN(YEAR($AH$2)*12+MONTH($AH$2),IF(U28="",YEAR($AH$2)*12+MONTH($AH$2),YEAR(U28)*12+MONTH(U28)-1))-(YEAR(O28)*12+MONTH(O28))+1)))</f>
        <v/>
      </c>
      <c r="AF28" s="31">
        <f>IF(OR(N28&lt;&gt;"Yes",O28="",N(Q28)=0),"",EOMONTH(O28,Q28-1))</f>
        <v/>
      </c>
    </row>
    <row r="29">
      <c r="D29" s="24" t="n"/>
      <c r="E29" s="24" t="n"/>
      <c r="F29" s="24" t="n"/>
      <c r="G29" s="24" t="n"/>
      <c r="H29" s="23" t="n"/>
      <c r="J29" s="25" t="n"/>
      <c r="K29" s="24" t="n"/>
      <c r="L29" s="26" t="n"/>
      <c r="M29" s="27">
        <f>IF(OR(J29="",L29=""),"",ROUND(J29*L29,2))</f>
        <v/>
      </c>
      <c r="N29" s="28">
        <f>IF(M29="","",IF(H29&gt;$AH$2,"After period end",IF(OR(D29="",F29=""),"Check class and entity",IF(M29&gt;=SUMIFS(Settings!$C$9:$C$18,Settings!$A$9:$A$18,F29),"Yes","Expense"))))</f>
        <v/>
      </c>
      <c r="O29" s="23" t="n"/>
      <c r="P29" s="29" t="n"/>
      <c r="Q29" s="30">
        <f>IF(P29&lt;&gt;"",P29,IF(D29="","",SUMIFS(Settings!$B$22:$B$31,Settings!$A$22:$A$31,D29)))</f>
        <v/>
      </c>
      <c r="R29" s="27">
        <f>IF(N29&lt;&gt;"Yes",0,ROUND(M29*SUMIFS(Settings!$C$22:$C$31,Settings!$A$22:$A$31,D29),2))</f>
        <v/>
      </c>
      <c r="S29" s="27">
        <f>IF(AE29=0,0,IF(AE29&gt;=Q29,M29-R29,ROUND((M29-R29)*AE29/Q29,2)))</f>
        <v/>
      </c>
      <c r="T29" s="27">
        <f>IF(N29&lt;&gt;"Yes",0,IF(AND(U29&lt;&gt;"",U29&lt;=$AH$2),0,M29-S29))</f>
        <v/>
      </c>
      <c r="U29" s="23" t="n"/>
      <c r="V29" s="24" t="n"/>
      <c r="W29" s="25" t="n"/>
      <c r="X29" s="25" t="n"/>
      <c r="Y29" s="27">
        <f>IF(U29="","",IF(U29&gt;$AH$2,"After period end",IF(N29&lt;&gt;"Yes",0,M29-S29)))</f>
        <v/>
      </c>
      <c r="Z29" s="27">
        <f>IF(OR(U29="",U29&gt;$AH$2),"",N(W29)-N(X29)-Y29)</f>
        <v/>
      </c>
      <c r="AB29" s="23" t="n"/>
      <c r="AD29" s="27">
        <f>IF(OR(N29&lt;&gt;"Yes",N(Q29)=0),0,ROUND((M29-R29)/Q29,2))</f>
        <v/>
      </c>
      <c r="AE29" s="30">
        <f>IF(OR(N29&lt;&gt;"Yes",O29="",N(Q29)=0),0,MAX(0,MIN(Q29,MIN(YEAR($AH$2)*12+MONTH($AH$2),IF(U29="",YEAR($AH$2)*12+MONTH($AH$2),YEAR(U29)*12+MONTH(U29)-1))-(YEAR(O29)*12+MONTH(O29))+1)))</f>
        <v/>
      </c>
      <c r="AF29" s="31">
        <f>IF(OR(N29&lt;&gt;"Yes",O29="",N(Q29)=0),"",EOMONTH(O29,Q29-1))</f>
        <v/>
      </c>
    </row>
    <row r="30">
      <c r="D30" s="24" t="n"/>
      <c r="E30" s="24" t="n"/>
      <c r="F30" s="24" t="n"/>
      <c r="G30" s="24" t="n"/>
      <c r="H30" s="23" t="n"/>
      <c r="J30" s="25" t="n"/>
      <c r="K30" s="24" t="n"/>
      <c r="L30" s="26" t="n"/>
      <c r="M30" s="27">
        <f>IF(OR(J30="",L30=""),"",ROUND(J30*L30,2))</f>
        <v/>
      </c>
      <c r="N30" s="28">
        <f>IF(M30="","",IF(H30&gt;$AH$2,"After period end",IF(OR(D30="",F30=""),"Check class and entity",IF(M30&gt;=SUMIFS(Settings!$C$9:$C$18,Settings!$A$9:$A$18,F30),"Yes","Expense"))))</f>
        <v/>
      </c>
      <c r="O30" s="23" t="n"/>
      <c r="P30" s="29" t="n"/>
      <c r="Q30" s="30">
        <f>IF(P30&lt;&gt;"",P30,IF(D30="","",SUMIFS(Settings!$B$22:$B$31,Settings!$A$22:$A$31,D30)))</f>
        <v/>
      </c>
      <c r="R30" s="27">
        <f>IF(N30&lt;&gt;"Yes",0,ROUND(M30*SUMIFS(Settings!$C$22:$C$31,Settings!$A$22:$A$31,D30),2))</f>
        <v/>
      </c>
      <c r="S30" s="27">
        <f>IF(AE30=0,0,IF(AE30&gt;=Q30,M30-R30,ROUND((M30-R30)*AE30/Q30,2)))</f>
        <v/>
      </c>
      <c r="T30" s="27">
        <f>IF(N30&lt;&gt;"Yes",0,IF(AND(U30&lt;&gt;"",U30&lt;=$AH$2),0,M30-S30))</f>
        <v/>
      </c>
      <c r="U30" s="23" t="n"/>
      <c r="V30" s="24" t="n"/>
      <c r="W30" s="25" t="n"/>
      <c r="X30" s="25" t="n"/>
      <c r="Y30" s="27">
        <f>IF(U30="","",IF(U30&gt;$AH$2,"After period end",IF(N30&lt;&gt;"Yes",0,M30-S30)))</f>
        <v/>
      </c>
      <c r="Z30" s="27">
        <f>IF(OR(U30="",U30&gt;$AH$2),"",N(W30)-N(X30)-Y30)</f>
        <v/>
      </c>
      <c r="AB30" s="23" t="n"/>
      <c r="AD30" s="27">
        <f>IF(OR(N30&lt;&gt;"Yes",N(Q30)=0),0,ROUND((M30-R30)/Q30,2))</f>
        <v/>
      </c>
      <c r="AE30" s="30">
        <f>IF(OR(N30&lt;&gt;"Yes",O30="",N(Q30)=0),0,MAX(0,MIN(Q30,MIN(YEAR($AH$2)*12+MONTH($AH$2),IF(U30="",YEAR($AH$2)*12+MONTH($AH$2),YEAR(U30)*12+MONTH(U30)-1))-(YEAR(O30)*12+MONTH(O30))+1)))</f>
        <v/>
      </c>
      <c r="AF30" s="31">
        <f>IF(OR(N30&lt;&gt;"Yes",O30="",N(Q30)=0),"",EOMONTH(O30,Q30-1))</f>
        <v/>
      </c>
    </row>
    <row r="31">
      <c r="D31" s="24" t="n"/>
      <c r="E31" s="24" t="n"/>
      <c r="F31" s="24" t="n"/>
      <c r="G31" s="24" t="n"/>
      <c r="H31" s="23" t="n"/>
      <c r="J31" s="25" t="n"/>
      <c r="K31" s="24" t="n"/>
      <c r="L31" s="26" t="n"/>
      <c r="M31" s="27">
        <f>IF(OR(J31="",L31=""),"",ROUND(J31*L31,2))</f>
        <v/>
      </c>
      <c r="N31" s="28">
        <f>IF(M31="","",IF(H31&gt;$AH$2,"After period end",IF(OR(D31="",F31=""),"Check class and entity",IF(M31&gt;=SUMIFS(Settings!$C$9:$C$18,Settings!$A$9:$A$18,F31),"Yes","Expense"))))</f>
        <v/>
      </c>
      <c r="O31" s="23" t="n"/>
      <c r="P31" s="29" t="n"/>
      <c r="Q31" s="30">
        <f>IF(P31&lt;&gt;"",P31,IF(D31="","",SUMIFS(Settings!$B$22:$B$31,Settings!$A$22:$A$31,D31)))</f>
        <v/>
      </c>
      <c r="R31" s="27">
        <f>IF(N31&lt;&gt;"Yes",0,ROUND(M31*SUMIFS(Settings!$C$22:$C$31,Settings!$A$22:$A$31,D31),2))</f>
        <v/>
      </c>
      <c r="S31" s="27">
        <f>IF(AE31=0,0,IF(AE31&gt;=Q31,M31-R31,ROUND((M31-R31)*AE31/Q31,2)))</f>
        <v/>
      </c>
      <c r="T31" s="27">
        <f>IF(N31&lt;&gt;"Yes",0,IF(AND(U31&lt;&gt;"",U31&lt;=$AH$2),0,M31-S31))</f>
        <v/>
      </c>
      <c r="U31" s="23" t="n"/>
      <c r="V31" s="24" t="n"/>
      <c r="W31" s="25" t="n"/>
      <c r="X31" s="25" t="n"/>
      <c r="Y31" s="27">
        <f>IF(U31="","",IF(U31&gt;$AH$2,"After period end",IF(N31&lt;&gt;"Yes",0,M31-S31)))</f>
        <v/>
      </c>
      <c r="Z31" s="27">
        <f>IF(OR(U31="",U31&gt;$AH$2),"",N(W31)-N(X31)-Y31)</f>
        <v/>
      </c>
      <c r="AB31" s="23" t="n"/>
      <c r="AD31" s="27">
        <f>IF(OR(N31&lt;&gt;"Yes",N(Q31)=0),0,ROUND((M31-R31)/Q31,2))</f>
        <v/>
      </c>
      <c r="AE31" s="30">
        <f>IF(OR(N31&lt;&gt;"Yes",O31="",N(Q31)=0),0,MAX(0,MIN(Q31,MIN(YEAR($AH$2)*12+MONTH($AH$2),IF(U31="",YEAR($AH$2)*12+MONTH($AH$2),YEAR(U31)*12+MONTH(U31)-1))-(YEAR(O31)*12+MONTH(O31))+1)))</f>
        <v/>
      </c>
      <c r="AF31" s="31">
        <f>IF(OR(N31&lt;&gt;"Yes",O31="",N(Q31)=0),"",EOMONTH(O31,Q31-1))</f>
        <v/>
      </c>
    </row>
    <row r="32">
      <c r="D32" s="24" t="n"/>
      <c r="E32" s="24" t="n"/>
      <c r="F32" s="24" t="n"/>
      <c r="G32" s="24" t="n"/>
      <c r="H32" s="23" t="n"/>
      <c r="J32" s="25" t="n"/>
      <c r="K32" s="24" t="n"/>
      <c r="L32" s="26" t="n"/>
      <c r="M32" s="27">
        <f>IF(OR(J32="",L32=""),"",ROUND(J32*L32,2))</f>
        <v/>
      </c>
      <c r="N32" s="28">
        <f>IF(M32="","",IF(H32&gt;$AH$2,"After period end",IF(OR(D32="",F32=""),"Check class and entity",IF(M32&gt;=SUMIFS(Settings!$C$9:$C$18,Settings!$A$9:$A$18,F32),"Yes","Expense"))))</f>
        <v/>
      </c>
      <c r="O32" s="23" t="n"/>
      <c r="P32" s="29" t="n"/>
      <c r="Q32" s="30">
        <f>IF(P32&lt;&gt;"",P32,IF(D32="","",SUMIFS(Settings!$B$22:$B$31,Settings!$A$22:$A$31,D32)))</f>
        <v/>
      </c>
      <c r="R32" s="27">
        <f>IF(N32&lt;&gt;"Yes",0,ROUND(M32*SUMIFS(Settings!$C$22:$C$31,Settings!$A$22:$A$31,D32),2))</f>
        <v/>
      </c>
      <c r="S32" s="27">
        <f>IF(AE32=0,0,IF(AE32&gt;=Q32,M32-R32,ROUND((M32-R32)*AE32/Q32,2)))</f>
        <v/>
      </c>
      <c r="T32" s="27">
        <f>IF(N32&lt;&gt;"Yes",0,IF(AND(U32&lt;&gt;"",U32&lt;=$AH$2),0,M32-S32))</f>
        <v/>
      </c>
      <c r="U32" s="23" t="n"/>
      <c r="V32" s="24" t="n"/>
      <c r="W32" s="25" t="n"/>
      <c r="X32" s="25" t="n"/>
      <c r="Y32" s="27">
        <f>IF(U32="","",IF(U32&gt;$AH$2,"After period end",IF(N32&lt;&gt;"Yes",0,M32-S32)))</f>
        <v/>
      </c>
      <c r="Z32" s="27">
        <f>IF(OR(U32="",U32&gt;$AH$2),"",N(W32)-N(X32)-Y32)</f>
        <v/>
      </c>
      <c r="AB32" s="23" t="n"/>
      <c r="AD32" s="27">
        <f>IF(OR(N32&lt;&gt;"Yes",N(Q32)=0),0,ROUND((M32-R32)/Q32,2))</f>
        <v/>
      </c>
      <c r="AE32" s="30">
        <f>IF(OR(N32&lt;&gt;"Yes",O32="",N(Q32)=0),0,MAX(0,MIN(Q32,MIN(YEAR($AH$2)*12+MONTH($AH$2),IF(U32="",YEAR($AH$2)*12+MONTH($AH$2),YEAR(U32)*12+MONTH(U32)-1))-(YEAR(O32)*12+MONTH(O32))+1)))</f>
        <v/>
      </c>
      <c r="AF32" s="31">
        <f>IF(OR(N32&lt;&gt;"Yes",O32="",N(Q32)=0),"",EOMONTH(O32,Q32-1))</f>
        <v/>
      </c>
    </row>
    <row r="33">
      <c r="D33" s="24" t="n"/>
      <c r="E33" s="24" t="n"/>
      <c r="F33" s="24" t="n"/>
      <c r="G33" s="24" t="n"/>
      <c r="H33" s="23" t="n"/>
      <c r="J33" s="25" t="n"/>
      <c r="K33" s="24" t="n"/>
      <c r="L33" s="26" t="n"/>
      <c r="M33" s="27">
        <f>IF(OR(J33="",L33=""),"",ROUND(J33*L33,2))</f>
        <v/>
      </c>
      <c r="N33" s="28">
        <f>IF(M33="","",IF(H33&gt;$AH$2,"After period end",IF(OR(D33="",F33=""),"Check class and entity",IF(M33&gt;=SUMIFS(Settings!$C$9:$C$18,Settings!$A$9:$A$18,F33),"Yes","Expense"))))</f>
        <v/>
      </c>
      <c r="O33" s="23" t="n"/>
      <c r="P33" s="29" t="n"/>
      <c r="Q33" s="30">
        <f>IF(P33&lt;&gt;"",P33,IF(D33="","",SUMIFS(Settings!$B$22:$B$31,Settings!$A$22:$A$31,D33)))</f>
        <v/>
      </c>
      <c r="R33" s="27">
        <f>IF(N33&lt;&gt;"Yes",0,ROUND(M33*SUMIFS(Settings!$C$22:$C$31,Settings!$A$22:$A$31,D33),2))</f>
        <v/>
      </c>
      <c r="S33" s="27">
        <f>IF(AE33=0,0,IF(AE33&gt;=Q33,M33-R33,ROUND((M33-R33)*AE33/Q33,2)))</f>
        <v/>
      </c>
      <c r="T33" s="27">
        <f>IF(N33&lt;&gt;"Yes",0,IF(AND(U33&lt;&gt;"",U33&lt;=$AH$2),0,M33-S33))</f>
        <v/>
      </c>
      <c r="U33" s="23" t="n"/>
      <c r="V33" s="24" t="n"/>
      <c r="W33" s="25" t="n"/>
      <c r="X33" s="25" t="n"/>
      <c r="Y33" s="27">
        <f>IF(U33="","",IF(U33&gt;$AH$2,"After period end",IF(N33&lt;&gt;"Yes",0,M33-S33)))</f>
        <v/>
      </c>
      <c r="Z33" s="27">
        <f>IF(OR(U33="",U33&gt;$AH$2),"",N(W33)-N(X33)-Y33)</f>
        <v/>
      </c>
      <c r="AB33" s="23" t="n"/>
      <c r="AD33" s="27">
        <f>IF(OR(N33&lt;&gt;"Yes",N(Q33)=0),0,ROUND((M33-R33)/Q33,2))</f>
        <v/>
      </c>
      <c r="AE33" s="30">
        <f>IF(OR(N33&lt;&gt;"Yes",O33="",N(Q33)=0),0,MAX(0,MIN(Q33,MIN(YEAR($AH$2)*12+MONTH($AH$2),IF(U33="",YEAR($AH$2)*12+MONTH($AH$2),YEAR(U33)*12+MONTH(U33)-1))-(YEAR(O33)*12+MONTH(O33))+1)))</f>
        <v/>
      </c>
      <c r="AF33" s="31">
        <f>IF(OR(N33&lt;&gt;"Yes",O33="",N(Q33)=0),"",EOMONTH(O33,Q33-1))</f>
        <v/>
      </c>
    </row>
    <row r="34">
      <c r="D34" s="24" t="n"/>
      <c r="E34" s="24" t="n"/>
      <c r="F34" s="24" t="n"/>
      <c r="G34" s="24" t="n"/>
      <c r="H34" s="23" t="n"/>
      <c r="J34" s="25" t="n"/>
      <c r="K34" s="24" t="n"/>
      <c r="L34" s="26" t="n"/>
      <c r="M34" s="27">
        <f>IF(OR(J34="",L34=""),"",ROUND(J34*L34,2))</f>
        <v/>
      </c>
      <c r="N34" s="28">
        <f>IF(M34="","",IF(H34&gt;$AH$2,"After period end",IF(OR(D34="",F34=""),"Check class and entity",IF(M34&gt;=SUMIFS(Settings!$C$9:$C$18,Settings!$A$9:$A$18,F34),"Yes","Expense"))))</f>
        <v/>
      </c>
      <c r="O34" s="23" t="n"/>
      <c r="P34" s="29" t="n"/>
      <c r="Q34" s="30">
        <f>IF(P34&lt;&gt;"",P34,IF(D34="","",SUMIFS(Settings!$B$22:$B$31,Settings!$A$22:$A$31,D34)))</f>
        <v/>
      </c>
      <c r="R34" s="27">
        <f>IF(N34&lt;&gt;"Yes",0,ROUND(M34*SUMIFS(Settings!$C$22:$C$31,Settings!$A$22:$A$31,D34),2))</f>
        <v/>
      </c>
      <c r="S34" s="27">
        <f>IF(AE34=0,0,IF(AE34&gt;=Q34,M34-R34,ROUND((M34-R34)*AE34/Q34,2)))</f>
        <v/>
      </c>
      <c r="T34" s="27">
        <f>IF(N34&lt;&gt;"Yes",0,IF(AND(U34&lt;&gt;"",U34&lt;=$AH$2),0,M34-S34))</f>
        <v/>
      </c>
      <c r="U34" s="23" t="n"/>
      <c r="V34" s="24" t="n"/>
      <c r="W34" s="25" t="n"/>
      <c r="X34" s="25" t="n"/>
      <c r="Y34" s="27">
        <f>IF(U34="","",IF(U34&gt;$AH$2,"After period end",IF(N34&lt;&gt;"Yes",0,M34-S34)))</f>
        <v/>
      </c>
      <c r="Z34" s="27">
        <f>IF(OR(U34="",U34&gt;$AH$2),"",N(W34)-N(X34)-Y34)</f>
        <v/>
      </c>
      <c r="AB34" s="23" t="n"/>
      <c r="AD34" s="27">
        <f>IF(OR(N34&lt;&gt;"Yes",N(Q34)=0),0,ROUND((M34-R34)/Q34,2))</f>
        <v/>
      </c>
      <c r="AE34" s="30">
        <f>IF(OR(N34&lt;&gt;"Yes",O34="",N(Q34)=0),0,MAX(0,MIN(Q34,MIN(YEAR($AH$2)*12+MONTH($AH$2),IF(U34="",YEAR($AH$2)*12+MONTH($AH$2),YEAR(U34)*12+MONTH(U34)-1))-(YEAR(O34)*12+MONTH(O34))+1)))</f>
        <v/>
      </c>
      <c r="AF34" s="31">
        <f>IF(OR(N34&lt;&gt;"Yes",O34="",N(Q34)=0),"",EOMONTH(O34,Q34-1))</f>
        <v/>
      </c>
    </row>
    <row r="35">
      <c r="D35" s="24" t="n"/>
      <c r="E35" s="24" t="n"/>
      <c r="F35" s="24" t="n"/>
      <c r="G35" s="24" t="n"/>
      <c r="H35" s="23" t="n"/>
      <c r="J35" s="25" t="n"/>
      <c r="K35" s="24" t="n"/>
      <c r="L35" s="26" t="n"/>
      <c r="M35" s="27">
        <f>IF(OR(J35="",L35=""),"",ROUND(J35*L35,2))</f>
        <v/>
      </c>
      <c r="N35" s="28">
        <f>IF(M35="","",IF(H35&gt;$AH$2,"After period end",IF(OR(D35="",F35=""),"Check class and entity",IF(M35&gt;=SUMIFS(Settings!$C$9:$C$18,Settings!$A$9:$A$18,F35),"Yes","Expense"))))</f>
        <v/>
      </c>
      <c r="O35" s="23" t="n"/>
      <c r="P35" s="29" t="n"/>
      <c r="Q35" s="30">
        <f>IF(P35&lt;&gt;"",P35,IF(D35="","",SUMIFS(Settings!$B$22:$B$31,Settings!$A$22:$A$31,D35)))</f>
        <v/>
      </c>
      <c r="R35" s="27">
        <f>IF(N35&lt;&gt;"Yes",0,ROUND(M35*SUMIFS(Settings!$C$22:$C$31,Settings!$A$22:$A$31,D35),2))</f>
        <v/>
      </c>
      <c r="S35" s="27">
        <f>IF(AE35=0,0,IF(AE35&gt;=Q35,M35-R35,ROUND((M35-R35)*AE35/Q35,2)))</f>
        <v/>
      </c>
      <c r="T35" s="27">
        <f>IF(N35&lt;&gt;"Yes",0,IF(AND(U35&lt;&gt;"",U35&lt;=$AH$2),0,M35-S35))</f>
        <v/>
      </c>
      <c r="U35" s="23" t="n"/>
      <c r="V35" s="24" t="n"/>
      <c r="W35" s="25" t="n"/>
      <c r="X35" s="25" t="n"/>
      <c r="Y35" s="27">
        <f>IF(U35="","",IF(U35&gt;$AH$2,"After period end",IF(N35&lt;&gt;"Yes",0,M35-S35)))</f>
        <v/>
      </c>
      <c r="Z35" s="27">
        <f>IF(OR(U35="",U35&gt;$AH$2),"",N(W35)-N(X35)-Y35)</f>
        <v/>
      </c>
      <c r="AB35" s="23" t="n"/>
      <c r="AD35" s="27">
        <f>IF(OR(N35&lt;&gt;"Yes",N(Q35)=0),0,ROUND((M35-R35)/Q35,2))</f>
        <v/>
      </c>
      <c r="AE35" s="30">
        <f>IF(OR(N35&lt;&gt;"Yes",O35="",N(Q35)=0),0,MAX(0,MIN(Q35,MIN(YEAR($AH$2)*12+MONTH($AH$2),IF(U35="",YEAR($AH$2)*12+MONTH($AH$2),YEAR(U35)*12+MONTH(U35)-1))-(YEAR(O35)*12+MONTH(O35))+1)))</f>
        <v/>
      </c>
      <c r="AF35" s="31">
        <f>IF(OR(N35&lt;&gt;"Yes",O35="",N(Q35)=0),"",EOMONTH(O35,Q35-1))</f>
        <v/>
      </c>
    </row>
    <row r="36">
      <c r="D36" s="24" t="n"/>
      <c r="E36" s="24" t="n"/>
      <c r="F36" s="24" t="n"/>
      <c r="G36" s="24" t="n"/>
      <c r="H36" s="23" t="n"/>
      <c r="J36" s="25" t="n"/>
      <c r="K36" s="24" t="n"/>
      <c r="L36" s="26" t="n"/>
      <c r="M36" s="27">
        <f>IF(OR(J36="",L36=""),"",ROUND(J36*L36,2))</f>
        <v/>
      </c>
      <c r="N36" s="28">
        <f>IF(M36="","",IF(H36&gt;$AH$2,"After period end",IF(OR(D36="",F36=""),"Check class and entity",IF(M36&gt;=SUMIFS(Settings!$C$9:$C$18,Settings!$A$9:$A$18,F36),"Yes","Expense"))))</f>
        <v/>
      </c>
      <c r="O36" s="23" t="n"/>
      <c r="P36" s="29" t="n"/>
      <c r="Q36" s="30">
        <f>IF(P36&lt;&gt;"",P36,IF(D36="","",SUMIFS(Settings!$B$22:$B$31,Settings!$A$22:$A$31,D36)))</f>
        <v/>
      </c>
      <c r="R36" s="27">
        <f>IF(N36&lt;&gt;"Yes",0,ROUND(M36*SUMIFS(Settings!$C$22:$C$31,Settings!$A$22:$A$31,D36),2))</f>
        <v/>
      </c>
      <c r="S36" s="27">
        <f>IF(AE36=0,0,IF(AE36&gt;=Q36,M36-R36,ROUND((M36-R36)*AE36/Q36,2)))</f>
        <v/>
      </c>
      <c r="T36" s="27">
        <f>IF(N36&lt;&gt;"Yes",0,IF(AND(U36&lt;&gt;"",U36&lt;=$AH$2),0,M36-S36))</f>
        <v/>
      </c>
      <c r="U36" s="23" t="n"/>
      <c r="V36" s="24" t="n"/>
      <c r="W36" s="25" t="n"/>
      <c r="X36" s="25" t="n"/>
      <c r="Y36" s="27">
        <f>IF(U36="","",IF(U36&gt;$AH$2,"After period end",IF(N36&lt;&gt;"Yes",0,M36-S36)))</f>
        <v/>
      </c>
      <c r="Z36" s="27">
        <f>IF(OR(U36="",U36&gt;$AH$2),"",N(W36)-N(X36)-Y36)</f>
        <v/>
      </c>
      <c r="AB36" s="23" t="n"/>
      <c r="AD36" s="27">
        <f>IF(OR(N36&lt;&gt;"Yes",N(Q36)=0),0,ROUND((M36-R36)/Q36,2))</f>
        <v/>
      </c>
      <c r="AE36" s="30">
        <f>IF(OR(N36&lt;&gt;"Yes",O36="",N(Q36)=0),0,MAX(0,MIN(Q36,MIN(YEAR($AH$2)*12+MONTH($AH$2),IF(U36="",YEAR($AH$2)*12+MONTH($AH$2),YEAR(U36)*12+MONTH(U36)-1))-(YEAR(O36)*12+MONTH(O36))+1)))</f>
        <v/>
      </c>
      <c r="AF36" s="31">
        <f>IF(OR(N36&lt;&gt;"Yes",O36="",N(Q36)=0),"",EOMONTH(O36,Q36-1))</f>
        <v/>
      </c>
    </row>
    <row r="37">
      <c r="D37" s="24" t="n"/>
      <c r="E37" s="24" t="n"/>
      <c r="F37" s="24" t="n"/>
      <c r="G37" s="24" t="n"/>
      <c r="H37" s="23" t="n"/>
      <c r="J37" s="25" t="n"/>
      <c r="K37" s="24" t="n"/>
      <c r="L37" s="26" t="n"/>
      <c r="M37" s="27">
        <f>IF(OR(J37="",L37=""),"",ROUND(J37*L37,2))</f>
        <v/>
      </c>
      <c r="N37" s="28">
        <f>IF(M37="","",IF(H37&gt;$AH$2,"After period end",IF(OR(D37="",F37=""),"Check class and entity",IF(M37&gt;=SUMIFS(Settings!$C$9:$C$18,Settings!$A$9:$A$18,F37),"Yes","Expense"))))</f>
        <v/>
      </c>
      <c r="O37" s="23" t="n"/>
      <c r="P37" s="29" t="n"/>
      <c r="Q37" s="30">
        <f>IF(P37&lt;&gt;"",P37,IF(D37="","",SUMIFS(Settings!$B$22:$B$31,Settings!$A$22:$A$31,D37)))</f>
        <v/>
      </c>
      <c r="R37" s="27">
        <f>IF(N37&lt;&gt;"Yes",0,ROUND(M37*SUMIFS(Settings!$C$22:$C$31,Settings!$A$22:$A$31,D37),2))</f>
        <v/>
      </c>
      <c r="S37" s="27">
        <f>IF(AE37=0,0,IF(AE37&gt;=Q37,M37-R37,ROUND((M37-R37)*AE37/Q37,2)))</f>
        <v/>
      </c>
      <c r="T37" s="27">
        <f>IF(N37&lt;&gt;"Yes",0,IF(AND(U37&lt;&gt;"",U37&lt;=$AH$2),0,M37-S37))</f>
        <v/>
      </c>
      <c r="U37" s="23" t="n"/>
      <c r="V37" s="24" t="n"/>
      <c r="W37" s="25" t="n"/>
      <c r="X37" s="25" t="n"/>
      <c r="Y37" s="27">
        <f>IF(U37="","",IF(U37&gt;$AH$2,"After period end",IF(N37&lt;&gt;"Yes",0,M37-S37)))</f>
        <v/>
      </c>
      <c r="Z37" s="27">
        <f>IF(OR(U37="",U37&gt;$AH$2),"",N(W37)-N(X37)-Y37)</f>
        <v/>
      </c>
      <c r="AB37" s="23" t="n"/>
      <c r="AD37" s="27">
        <f>IF(OR(N37&lt;&gt;"Yes",N(Q37)=0),0,ROUND((M37-R37)/Q37,2))</f>
        <v/>
      </c>
      <c r="AE37" s="30">
        <f>IF(OR(N37&lt;&gt;"Yes",O37="",N(Q37)=0),0,MAX(0,MIN(Q37,MIN(YEAR($AH$2)*12+MONTH($AH$2),IF(U37="",YEAR($AH$2)*12+MONTH($AH$2),YEAR(U37)*12+MONTH(U37)-1))-(YEAR(O37)*12+MONTH(O37))+1)))</f>
        <v/>
      </c>
      <c r="AF37" s="31">
        <f>IF(OR(N37&lt;&gt;"Yes",O37="",N(Q37)=0),"",EOMONTH(O37,Q37-1))</f>
        <v/>
      </c>
    </row>
    <row r="38">
      <c r="D38" s="24" t="n"/>
      <c r="E38" s="24" t="n"/>
      <c r="F38" s="24" t="n"/>
      <c r="G38" s="24" t="n"/>
      <c r="H38" s="23" t="n"/>
      <c r="J38" s="25" t="n"/>
      <c r="K38" s="24" t="n"/>
      <c r="L38" s="26" t="n"/>
      <c r="M38" s="27">
        <f>IF(OR(J38="",L38=""),"",ROUND(J38*L38,2))</f>
        <v/>
      </c>
      <c r="N38" s="28">
        <f>IF(M38="","",IF(H38&gt;$AH$2,"After period end",IF(OR(D38="",F38=""),"Check class and entity",IF(M38&gt;=SUMIFS(Settings!$C$9:$C$18,Settings!$A$9:$A$18,F38),"Yes","Expense"))))</f>
        <v/>
      </c>
      <c r="O38" s="23" t="n"/>
      <c r="P38" s="29" t="n"/>
      <c r="Q38" s="30">
        <f>IF(P38&lt;&gt;"",P38,IF(D38="","",SUMIFS(Settings!$B$22:$B$31,Settings!$A$22:$A$31,D38)))</f>
        <v/>
      </c>
      <c r="R38" s="27">
        <f>IF(N38&lt;&gt;"Yes",0,ROUND(M38*SUMIFS(Settings!$C$22:$C$31,Settings!$A$22:$A$31,D38),2))</f>
        <v/>
      </c>
      <c r="S38" s="27">
        <f>IF(AE38=0,0,IF(AE38&gt;=Q38,M38-R38,ROUND((M38-R38)*AE38/Q38,2)))</f>
        <v/>
      </c>
      <c r="T38" s="27">
        <f>IF(N38&lt;&gt;"Yes",0,IF(AND(U38&lt;&gt;"",U38&lt;=$AH$2),0,M38-S38))</f>
        <v/>
      </c>
      <c r="U38" s="23" t="n"/>
      <c r="V38" s="24" t="n"/>
      <c r="W38" s="25" t="n"/>
      <c r="X38" s="25" t="n"/>
      <c r="Y38" s="27">
        <f>IF(U38="","",IF(U38&gt;$AH$2,"After period end",IF(N38&lt;&gt;"Yes",0,M38-S38)))</f>
        <v/>
      </c>
      <c r="Z38" s="27">
        <f>IF(OR(U38="",U38&gt;$AH$2),"",N(W38)-N(X38)-Y38)</f>
        <v/>
      </c>
      <c r="AB38" s="23" t="n"/>
      <c r="AD38" s="27">
        <f>IF(OR(N38&lt;&gt;"Yes",N(Q38)=0),0,ROUND((M38-R38)/Q38,2))</f>
        <v/>
      </c>
      <c r="AE38" s="30">
        <f>IF(OR(N38&lt;&gt;"Yes",O38="",N(Q38)=0),0,MAX(0,MIN(Q38,MIN(YEAR($AH$2)*12+MONTH($AH$2),IF(U38="",YEAR($AH$2)*12+MONTH($AH$2),YEAR(U38)*12+MONTH(U38)-1))-(YEAR(O38)*12+MONTH(O38))+1)))</f>
        <v/>
      </c>
      <c r="AF38" s="31">
        <f>IF(OR(N38&lt;&gt;"Yes",O38="",N(Q38)=0),"",EOMONTH(O38,Q38-1))</f>
        <v/>
      </c>
    </row>
    <row r="39">
      <c r="D39" s="24" t="n"/>
      <c r="E39" s="24" t="n"/>
      <c r="F39" s="24" t="n"/>
      <c r="G39" s="24" t="n"/>
      <c r="H39" s="23" t="n"/>
      <c r="J39" s="25" t="n"/>
      <c r="K39" s="24" t="n"/>
      <c r="L39" s="26" t="n"/>
      <c r="M39" s="27">
        <f>IF(OR(J39="",L39=""),"",ROUND(J39*L39,2))</f>
        <v/>
      </c>
      <c r="N39" s="28">
        <f>IF(M39="","",IF(H39&gt;$AH$2,"After period end",IF(OR(D39="",F39=""),"Check class and entity",IF(M39&gt;=SUMIFS(Settings!$C$9:$C$18,Settings!$A$9:$A$18,F39),"Yes","Expense"))))</f>
        <v/>
      </c>
      <c r="O39" s="23" t="n"/>
      <c r="P39" s="29" t="n"/>
      <c r="Q39" s="30">
        <f>IF(P39&lt;&gt;"",P39,IF(D39="","",SUMIFS(Settings!$B$22:$B$31,Settings!$A$22:$A$31,D39)))</f>
        <v/>
      </c>
      <c r="R39" s="27">
        <f>IF(N39&lt;&gt;"Yes",0,ROUND(M39*SUMIFS(Settings!$C$22:$C$31,Settings!$A$22:$A$31,D39),2))</f>
        <v/>
      </c>
      <c r="S39" s="27">
        <f>IF(AE39=0,0,IF(AE39&gt;=Q39,M39-R39,ROUND((M39-R39)*AE39/Q39,2)))</f>
        <v/>
      </c>
      <c r="T39" s="27">
        <f>IF(N39&lt;&gt;"Yes",0,IF(AND(U39&lt;&gt;"",U39&lt;=$AH$2),0,M39-S39))</f>
        <v/>
      </c>
      <c r="U39" s="23" t="n"/>
      <c r="V39" s="24" t="n"/>
      <c r="W39" s="25" t="n"/>
      <c r="X39" s="25" t="n"/>
      <c r="Y39" s="27">
        <f>IF(U39="","",IF(U39&gt;$AH$2,"After period end",IF(N39&lt;&gt;"Yes",0,M39-S39)))</f>
        <v/>
      </c>
      <c r="Z39" s="27">
        <f>IF(OR(U39="",U39&gt;$AH$2),"",N(W39)-N(X39)-Y39)</f>
        <v/>
      </c>
      <c r="AB39" s="23" t="n"/>
      <c r="AD39" s="27">
        <f>IF(OR(N39&lt;&gt;"Yes",N(Q39)=0),0,ROUND((M39-R39)/Q39,2))</f>
        <v/>
      </c>
      <c r="AE39" s="30">
        <f>IF(OR(N39&lt;&gt;"Yes",O39="",N(Q39)=0),0,MAX(0,MIN(Q39,MIN(YEAR($AH$2)*12+MONTH($AH$2),IF(U39="",YEAR($AH$2)*12+MONTH($AH$2),YEAR(U39)*12+MONTH(U39)-1))-(YEAR(O39)*12+MONTH(O39))+1)))</f>
        <v/>
      </c>
      <c r="AF39" s="31">
        <f>IF(OR(N39&lt;&gt;"Yes",O39="",N(Q39)=0),"",EOMONTH(O39,Q39-1))</f>
        <v/>
      </c>
    </row>
    <row r="40">
      <c r="D40" s="24" t="n"/>
      <c r="E40" s="24" t="n"/>
      <c r="F40" s="24" t="n"/>
      <c r="G40" s="24" t="n"/>
      <c r="H40" s="23" t="n"/>
      <c r="J40" s="25" t="n"/>
      <c r="K40" s="24" t="n"/>
      <c r="L40" s="26" t="n"/>
      <c r="M40" s="27">
        <f>IF(OR(J40="",L40=""),"",ROUND(J40*L40,2))</f>
        <v/>
      </c>
      <c r="N40" s="28">
        <f>IF(M40="","",IF(H40&gt;$AH$2,"After period end",IF(OR(D40="",F40=""),"Check class and entity",IF(M40&gt;=SUMIFS(Settings!$C$9:$C$18,Settings!$A$9:$A$18,F40),"Yes","Expense"))))</f>
        <v/>
      </c>
      <c r="O40" s="23" t="n"/>
      <c r="P40" s="29" t="n"/>
      <c r="Q40" s="30">
        <f>IF(P40&lt;&gt;"",P40,IF(D40="","",SUMIFS(Settings!$B$22:$B$31,Settings!$A$22:$A$31,D40)))</f>
        <v/>
      </c>
      <c r="R40" s="27">
        <f>IF(N40&lt;&gt;"Yes",0,ROUND(M40*SUMIFS(Settings!$C$22:$C$31,Settings!$A$22:$A$31,D40),2))</f>
        <v/>
      </c>
      <c r="S40" s="27">
        <f>IF(AE40=0,0,IF(AE40&gt;=Q40,M40-R40,ROUND((M40-R40)*AE40/Q40,2)))</f>
        <v/>
      </c>
      <c r="T40" s="27">
        <f>IF(N40&lt;&gt;"Yes",0,IF(AND(U40&lt;&gt;"",U40&lt;=$AH$2),0,M40-S40))</f>
        <v/>
      </c>
      <c r="U40" s="23" t="n"/>
      <c r="V40" s="24" t="n"/>
      <c r="W40" s="25" t="n"/>
      <c r="X40" s="25" t="n"/>
      <c r="Y40" s="27">
        <f>IF(U40="","",IF(U40&gt;$AH$2,"After period end",IF(N40&lt;&gt;"Yes",0,M40-S40)))</f>
        <v/>
      </c>
      <c r="Z40" s="27">
        <f>IF(OR(U40="",U40&gt;$AH$2),"",N(W40)-N(X40)-Y40)</f>
        <v/>
      </c>
      <c r="AB40" s="23" t="n"/>
      <c r="AD40" s="27">
        <f>IF(OR(N40&lt;&gt;"Yes",N(Q40)=0),0,ROUND((M40-R40)/Q40,2))</f>
        <v/>
      </c>
      <c r="AE40" s="30">
        <f>IF(OR(N40&lt;&gt;"Yes",O40="",N(Q40)=0),0,MAX(0,MIN(Q40,MIN(YEAR($AH$2)*12+MONTH($AH$2),IF(U40="",YEAR($AH$2)*12+MONTH($AH$2),YEAR(U40)*12+MONTH(U40)-1))-(YEAR(O40)*12+MONTH(O40))+1)))</f>
        <v/>
      </c>
      <c r="AF40" s="31">
        <f>IF(OR(N40&lt;&gt;"Yes",O40="",N(Q40)=0),"",EOMONTH(O40,Q40-1))</f>
        <v/>
      </c>
    </row>
    <row r="41">
      <c r="D41" s="24" t="n"/>
      <c r="E41" s="24" t="n"/>
      <c r="F41" s="24" t="n"/>
      <c r="G41" s="24" t="n"/>
      <c r="H41" s="23" t="n"/>
      <c r="J41" s="25" t="n"/>
      <c r="K41" s="24" t="n"/>
      <c r="L41" s="26" t="n"/>
      <c r="M41" s="27">
        <f>IF(OR(J41="",L41=""),"",ROUND(J41*L41,2))</f>
        <v/>
      </c>
      <c r="N41" s="28">
        <f>IF(M41="","",IF(H41&gt;$AH$2,"After period end",IF(OR(D41="",F41=""),"Check class and entity",IF(M41&gt;=SUMIFS(Settings!$C$9:$C$18,Settings!$A$9:$A$18,F41),"Yes","Expense"))))</f>
        <v/>
      </c>
      <c r="O41" s="23" t="n"/>
      <c r="P41" s="29" t="n"/>
      <c r="Q41" s="30">
        <f>IF(P41&lt;&gt;"",P41,IF(D41="","",SUMIFS(Settings!$B$22:$B$31,Settings!$A$22:$A$31,D41)))</f>
        <v/>
      </c>
      <c r="R41" s="27">
        <f>IF(N41&lt;&gt;"Yes",0,ROUND(M41*SUMIFS(Settings!$C$22:$C$31,Settings!$A$22:$A$31,D41),2))</f>
        <v/>
      </c>
      <c r="S41" s="27">
        <f>IF(AE41=0,0,IF(AE41&gt;=Q41,M41-R41,ROUND((M41-R41)*AE41/Q41,2)))</f>
        <v/>
      </c>
      <c r="T41" s="27">
        <f>IF(N41&lt;&gt;"Yes",0,IF(AND(U41&lt;&gt;"",U41&lt;=$AH$2),0,M41-S41))</f>
        <v/>
      </c>
      <c r="U41" s="23" t="n"/>
      <c r="V41" s="24" t="n"/>
      <c r="W41" s="25" t="n"/>
      <c r="X41" s="25" t="n"/>
      <c r="Y41" s="27">
        <f>IF(U41="","",IF(U41&gt;$AH$2,"After period end",IF(N41&lt;&gt;"Yes",0,M41-S41)))</f>
        <v/>
      </c>
      <c r="Z41" s="27">
        <f>IF(OR(U41="",U41&gt;$AH$2),"",N(W41)-N(X41)-Y41)</f>
        <v/>
      </c>
      <c r="AB41" s="23" t="n"/>
      <c r="AD41" s="27">
        <f>IF(OR(N41&lt;&gt;"Yes",N(Q41)=0),0,ROUND((M41-R41)/Q41,2))</f>
        <v/>
      </c>
      <c r="AE41" s="30">
        <f>IF(OR(N41&lt;&gt;"Yes",O41="",N(Q41)=0),0,MAX(0,MIN(Q41,MIN(YEAR($AH$2)*12+MONTH($AH$2),IF(U41="",YEAR($AH$2)*12+MONTH($AH$2),YEAR(U41)*12+MONTH(U41)-1))-(YEAR(O41)*12+MONTH(O41))+1)))</f>
        <v/>
      </c>
      <c r="AF41" s="31">
        <f>IF(OR(N41&lt;&gt;"Yes",O41="",N(Q41)=0),"",EOMONTH(O41,Q41-1))</f>
        <v/>
      </c>
    </row>
    <row r="42">
      <c r="D42" s="24" t="n"/>
      <c r="E42" s="24" t="n"/>
      <c r="F42" s="24" t="n"/>
      <c r="G42" s="24" t="n"/>
      <c r="H42" s="23" t="n"/>
      <c r="J42" s="25" t="n"/>
      <c r="K42" s="24" t="n"/>
      <c r="L42" s="26" t="n"/>
      <c r="M42" s="27">
        <f>IF(OR(J42="",L42=""),"",ROUND(J42*L42,2))</f>
        <v/>
      </c>
      <c r="N42" s="28">
        <f>IF(M42="","",IF(H42&gt;$AH$2,"After period end",IF(OR(D42="",F42=""),"Check class and entity",IF(M42&gt;=SUMIFS(Settings!$C$9:$C$18,Settings!$A$9:$A$18,F42),"Yes","Expense"))))</f>
        <v/>
      </c>
      <c r="O42" s="23" t="n"/>
      <c r="P42" s="29" t="n"/>
      <c r="Q42" s="30">
        <f>IF(P42&lt;&gt;"",P42,IF(D42="","",SUMIFS(Settings!$B$22:$B$31,Settings!$A$22:$A$31,D42)))</f>
        <v/>
      </c>
      <c r="R42" s="27">
        <f>IF(N42&lt;&gt;"Yes",0,ROUND(M42*SUMIFS(Settings!$C$22:$C$31,Settings!$A$22:$A$31,D42),2))</f>
        <v/>
      </c>
      <c r="S42" s="27">
        <f>IF(AE42=0,0,IF(AE42&gt;=Q42,M42-R42,ROUND((M42-R42)*AE42/Q42,2)))</f>
        <v/>
      </c>
      <c r="T42" s="27">
        <f>IF(N42&lt;&gt;"Yes",0,IF(AND(U42&lt;&gt;"",U42&lt;=$AH$2),0,M42-S42))</f>
        <v/>
      </c>
      <c r="U42" s="23" t="n"/>
      <c r="V42" s="24" t="n"/>
      <c r="W42" s="25" t="n"/>
      <c r="X42" s="25" t="n"/>
      <c r="Y42" s="27">
        <f>IF(U42="","",IF(U42&gt;$AH$2,"After period end",IF(N42&lt;&gt;"Yes",0,M42-S42)))</f>
        <v/>
      </c>
      <c r="Z42" s="27">
        <f>IF(OR(U42="",U42&gt;$AH$2),"",N(W42)-N(X42)-Y42)</f>
        <v/>
      </c>
      <c r="AB42" s="23" t="n"/>
      <c r="AD42" s="27">
        <f>IF(OR(N42&lt;&gt;"Yes",N(Q42)=0),0,ROUND((M42-R42)/Q42,2))</f>
        <v/>
      </c>
      <c r="AE42" s="30">
        <f>IF(OR(N42&lt;&gt;"Yes",O42="",N(Q42)=0),0,MAX(0,MIN(Q42,MIN(YEAR($AH$2)*12+MONTH($AH$2),IF(U42="",YEAR($AH$2)*12+MONTH($AH$2),YEAR(U42)*12+MONTH(U42)-1))-(YEAR(O42)*12+MONTH(O42))+1)))</f>
        <v/>
      </c>
      <c r="AF42" s="31">
        <f>IF(OR(N42&lt;&gt;"Yes",O42="",N(Q42)=0),"",EOMONTH(O42,Q42-1))</f>
        <v/>
      </c>
    </row>
    <row r="43">
      <c r="D43" s="24" t="n"/>
      <c r="E43" s="24" t="n"/>
      <c r="F43" s="24" t="n"/>
      <c r="G43" s="24" t="n"/>
      <c r="H43" s="23" t="n"/>
      <c r="J43" s="25" t="n"/>
      <c r="K43" s="24" t="n"/>
      <c r="L43" s="26" t="n"/>
      <c r="M43" s="27">
        <f>IF(OR(J43="",L43=""),"",ROUND(J43*L43,2))</f>
        <v/>
      </c>
      <c r="N43" s="28">
        <f>IF(M43="","",IF(H43&gt;$AH$2,"After period end",IF(OR(D43="",F43=""),"Check class and entity",IF(M43&gt;=SUMIFS(Settings!$C$9:$C$18,Settings!$A$9:$A$18,F43),"Yes","Expense"))))</f>
        <v/>
      </c>
      <c r="O43" s="23" t="n"/>
      <c r="P43" s="29" t="n"/>
      <c r="Q43" s="30">
        <f>IF(P43&lt;&gt;"",P43,IF(D43="","",SUMIFS(Settings!$B$22:$B$31,Settings!$A$22:$A$31,D43)))</f>
        <v/>
      </c>
      <c r="R43" s="27">
        <f>IF(N43&lt;&gt;"Yes",0,ROUND(M43*SUMIFS(Settings!$C$22:$C$31,Settings!$A$22:$A$31,D43),2))</f>
        <v/>
      </c>
      <c r="S43" s="27">
        <f>IF(AE43=0,0,IF(AE43&gt;=Q43,M43-R43,ROUND((M43-R43)*AE43/Q43,2)))</f>
        <v/>
      </c>
      <c r="T43" s="27">
        <f>IF(N43&lt;&gt;"Yes",0,IF(AND(U43&lt;&gt;"",U43&lt;=$AH$2),0,M43-S43))</f>
        <v/>
      </c>
      <c r="U43" s="23" t="n"/>
      <c r="V43" s="24" t="n"/>
      <c r="W43" s="25" t="n"/>
      <c r="X43" s="25" t="n"/>
      <c r="Y43" s="27">
        <f>IF(U43="","",IF(U43&gt;$AH$2,"After period end",IF(N43&lt;&gt;"Yes",0,M43-S43)))</f>
        <v/>
      </c>
      <c r="Z43" s="27">
        <f>IF(OR(U43="",U43&gt;$AH$2),"",N(W43)-N(X43)-Y43)</f>
        <v/>
      </c>
      <c r="AB43" s="23" t="n"/>
      <c r="AD43" s="27">
        <f>IF(OR(N43&lt;&gt;"Yes",N(Q43)=0),0,ROUND((M43-R43)/Q43,2))</f>
        <v/>
      </c>
      <c r="AE43" s="30">
        <f>IF(OR(N43&lt;&gt;"Yes",O43="",N(Q43)=0),0,MAX(0,MIN(Q43,MIN(YEAR($AH$2)*12+MONTH($AH$2),IF(U43="",YEAR($AH$2)*12+MONTH($AH$2),YEAR(U43)*12+MONTH(U43)-1))-(YEAR(O43)*12+MONTH(O43))+1)))</f>
        <v/>
      </c>
      <c r="AF43" s="31">
        <f>IF(OR(N43&lt;&gt;"Yes",O43="",N(Q43)=0),"",EOMONTH(O43,Q43-1))</f>
        <v/>
      </c>
    </row>
    <row r="44">
      <c r="D44" s="24" t="n"/>
      <c r="E44" s="24" t="n"/>
      <c r="F44" s="24" t="n"/>
      <c r="G44" s="24" t="n"/>
      <c r="H44" s="23" t="n"/>
      <c r="J44" s="25" t="n"/>
      <c r="K44" s="24" t="n"/>
      <c r="L44" s="26" t="n"/>
      <c r="M44" s="27">
        <f>IF(OR(J44="",L44=""),"",ROUND(J44*L44,2))</f>
        <v/>
      </c>
      <c r="N44" s="28">
        <f>IF(M44="","",IF(H44&gt;$AH$2,"After period end",IF(OR(D44="",F44=""),"Check class and entity",IF(M44&gt;=SUMIFS(Settings!$C$9:$C$18,Settings!$A$9:$A$18,F44),"Yes","Expense"))))</f>
        <v/>
      </c>
      <c r="O44" s="23" t="n"/>
      <c r="P44" s="29" t="n"/>
      <c r="Q44" s="30">
        <f>IF(P44&lt;&gt;"",P44,IF(D44="","",SUMIFS(Settings!$B$22:$B$31,Settings!$A$22:$A$31,D44)))</f>
        <v/>
      </c>
      <c r="R44" s="27">
        <f>IF(N44&lt;&gt;"Yes",0,ROUND(M44*SUMIFS(Settings!$C$22:$C$31,Settings!$A$22:$A$31,D44),2))</f>
        <v/>
      </c>
      <c r="S44" s="27">
        <f>IF(AE44=0,0,IF(AE44&gt;=Q44,M44-R44,ROUND((M44-R44)*AE44/Q44,2)))</f>
        <v/>
      </c>
      <c r="T44" s="27">
        <f>IF(N44&lt;&gt;"Yes",0,IF(AND(U44&lt;&gt;"",U44&lt;=$AH$2),0,M44-S44))</f>
        <v/>
      </c>
      <c r="U44" s="23" t="n"/>
      <c r="V44" s="24" t="n"/>
      <c r="W44" s="25" t="n"/>
      <c r="X44" s="25" t="n"/>
      <c r="Y44" s="27">
        <f>IF(U44="","",IF(U44&gt;$AH$2,"After period end",IF(N44&lt;&gt;"Yes",0,M44-S44)))</f>
        <v/>
      </c>
      <c r="Z44" s="27">
        <f>IF(OR(U44="",U44&gt;$AH$2),"",N(W44)-N(X44)-Y44)</f>
        <v/>
      </c>
      <c r="AB44" s="23" t="n"/>
      <c r="AD44" s="27">
        <f>IF(OR(N44&lt;&gt;"Yes",N(Q44)=0),0,ROUND((M44-R44)/Q44,2))</f>
        <v/>
      </c>
      <c r="AE44" s="30">
        <f>IF(OR(N44&lt;&gt;"Yes",O44="",N(Q44)=0),0,MAX(0,MIN(Q44,MIN(YEAR($AH$2)*12+MONTH($AH$2),IF(U44="",YEAR($AH$2)*12+MONTH($AH$2),YEAR(U44)*12+MONTH(U44)-1))-(YEAR(O44)*12+MONTH(O44))+1)))</f>
        <v/>
      </c>
      <c r="AF44" s="31">
        <f>IF(OR(N44&lt;&gt;"Yes",O44="",N(Q44)=0),"",EOMONTH(O44,Q44-1))</f>
        <v/>
      </c>
    </row>
    <row r="45">
      <c r="D45" s="24" t="n"/>
      <c r="E45" s="24" t="n"/>
      <c r="F45" s="24" t="n"/>
      <c r="G45" s="24" t="n"/>
      <c r="H45" s="23" t="n"/>
      <c r="J45" s="25" t="n"/>
      <c r="K45" s="24" t="n"/>
      <c r="L45" s="26" t="n"/>
      <c r="M45" s="27">
        <f>IF(OR(J45="",L45=""),"",ROUND(J45*L45,2))</f>
        <v/>
      </c>
      <c r="N45" s="28">
        <f>IF(M45="","",IF(H45&gt;$AH$2,"After period end",IF(OR(D45="",F45=""),"Check class and entity",IF(M45&gt;=SUMIFS(Settings!$C$9:$C$18,Settings!$A$9:$A$18,F45),"Yes","Expense"))))</f>
        <v/>
      </c>
      <c r="O45" s="23" t="n"/>
      <c r="P45" s="29" t="n"/>
      <c r="Q45" s="30">
        <f>IF(P45&lt;&gt;"",P45,IF(D45="","",SUMIFS(Settings!$B$22:$B$31,Settings!$A$22:$A$31,D45)))</f>
        <v/>
      </c>
      <c r="R45" s="27">
        <f>IF(N45&lt;&gt;"Yes",0,ROUND(M45*SUMIFS(Settings!$C$22:$C$31,Settings!$A$22:$A$31,D45),2))</f>
        <v/>
      </c>
      <c r="S45" s="27">
        <f>IF(AE45=0,0,IF(AE45&gt;=Q45,M45-R45,ROUND((M45-R45)*AE45/Q45,2)))</f>
        <v/>
      </c>
      <c r="T45" s="27">
        <f>IF(N45&lt;&gt;"Yes",0,IF(AND(U45&lt;&gt;"",U45&lt;=$AH$2),0,M45-S45))</f>
        <v/>
      </c>
      <c r="U45" s="23" t="n"/>
      <c r="V45" s="24" t="n"/>
      <c r="W45" s="25" t="n"/>
      <c r="X45" s="25" t="n"/>
      <c r="Y45" s="27">
        <f>IF(U45="","",IF(U45&gt;$AH$2,"After period end",IF(N45&lt;&gt;"Yes",0,M45-S45)))</f>
        <v/>
      </c>
      <c r="Z45" s="27">
        <f>IF(OR(U45="",U45&gt;$AH$2),"",N(W45)-N(X45)-Y45)</f>
        <v/>
      </c>
      <c r="AB45" s="23" t="n"/>
      <c r="AD45" s="27">
        <f>IF(OR(N45&lt;&gt;"Yes",N(Q45)=0),0,ROUND((M45-R45)/Q45,2))</f>
        <v/>
      </c>
      <c r="AE45" s="30">
        <f>IF(OR(N45&lt;&gt;"Yes",O45="",N(Q45)=0),0,MAX(0,MIN(Q45,MIN(YEAR($AH$2)*12+MONTH($AH$2),IF(U45="",YEAR($AH$2)*12+MONTH($AH$2),YEAR(U45)*12+MONTH(U45)-1))-(YEAR(O45)*12+MONTH(O45))+1)))</f>
        <v/>
      </c>
      <c r="AF45" s="31">
        <f>IF(OR(N45&lt;&gt;"Yes",O45="",N(Q45)=0),"",EOMONTH(O45,Q45-1))</f>
        <v/>
      </c>
    </row>
    <row r="46">
      <c r="D46" s="24" t="n"/>
      <c r="E46" s="24" t="n"/>
      <c r="F46" s="24" t="n"/>
      <c r="G46" s="24" t="n"/>
      <c r="H46" s="23" t="n"/>
      <c r="J46" s="25" t="n"/>
      <c r="K46" s="24" t="n"/>
      <c r="L46" s="26" t="n"/>
      <c r="M46" s="27">
        <f>IF(OR(J46="",L46=""),"",ROUND(J46*L46,2))</f>
        <v/>
      </c>
      <c r="N46" s="28">
        <f>IF(M46="","",IF(H46&gt;$AH$2,"After period end",IF(OR(D46="",F46=""),"Check class and entity",IF(M46&gt;=SUMIFS(Settings!$C$9:$C$18,Settings!$A$9:$A$18,F46),"Yes","Expense"))))</f>
        <v/>
      </c>
      <c r="O46" s="23" t="n"/>
      <c r="P46" s="29" t="n"/>
      <c r="Q46" s="30">
        <f>IF(P46&lt;&gt;"",P46,IF(D46="","",SUMIFS(Settings!$B$22:$B$31,Settings!$A$22:$A$31,D46)))</f>
        <v/>
      </c>
      <c r="R46" s="27">
        <f>IF(N46&lt;&gt;"Yes",0,ROUND(M46*SUMIFS(Settings!$C$22:$C$31,Settings!$A$22:$A$31,D46),2))</f>
        <v/>
      </c>
      <c r="S46" s="27">
        <f>IF(AE46=0,0,IF(AE46&gt;=Q46,M46-R46,ROUND((M46-R46)*AE46/Q46,2)))</f>
        <v/>
      </c>
      <c r="T46" s="27">
        <f>IF(N46&lt;&gt;"Yes",0,IF(AND(U46&lt;&gt;"",U46&lt;=$AH$2),0,M46-S46))</f>
        <v/>
      </c>
      <c r="U46" s="23" t="n"/>
      <c r="V46" s="24" t="n"/>
      <c r="W46" s="25" t="n"/>
      <c r="X46" s="25" t="n"/>
      <c r="Y46" s="27">
        <f>IF(U46="","",IF(U46&gt;$AH$2,"After period end",IF(N46&lt;&gt;"Yes",0,M46-S46)))</f>
        <v/>
      </c>
      <c r="Z46" s="27">
        <f>IF(OR(U46="",U46&gt;$AH$2),"",N(W46)-N(X46)-Y46)</f>
        <v/>
      </c>
      <c r="AB46" s="23" t="n"/>
      <c r="AD46" s="27">
        <f>IF(OR(N46&lt;&gt;"Yes",N(Q46)=0),0,ROUND((M46-R46)/Q46,2))</f>
        <v/>
      </c>
      <c r="AE46" s="30">
        <f>IF(OR(N46&lt;&gt;"Yes",O46="",N(Q46)=0),0,MAX(0,MIN(Q46,MIN(YEAR($AH$2)*12+MONTH($AH$2),IF(U46="",YEAR($AH$2)*12+MONTH($AH$2),YEAR(U46)*12+MONTH(U46)-1))-(YEAR(O46)*12+MONTH(O46))+1)))</f>
        <v/>
      </c>
      <c r="AF46" s="31">
        <f>IF(OR(N46&lt;&gt;"Yes",O46="",N(Q46)=0),"",EOMONTH(O46,Q46-1))</f>
        <v/>
      </c>
    </row>
    <row r="47">
      <c r="D47" s="24" t="n"/>
      <c r="E47" s="24" t="n"/>
      <c r="F47" s="24" t="n"/>
      <c r="G47" s="24" t="n"/>
      <c r="H47" s="23" t="n"/>
      <c r="J47" s="25" t="n"/>
      <c r="K47" s="24" t="n"/>
      <c r="L47" s="26" t="n"/>
      <c r="M47" s="27">
        <f>IF(OR(J47="",L47=""),"",ROUND(J47*L47,2))</f>
        <v/>
      </c>
      <c r="N47" s="28">
        <f>IF(M47="","",IF(H47&gt;$AH$2,"After period end",IF(OR(D47="",F47=""),"Check class and entity",IF(M47&gt;=SUMIFS(Settings!$C$9:$C$18,Settings!$A$9:$A$18,F47),"Yes","Expense"))))</f>
        <v/>
      </c>
      <c r="O47" s="23" t="n"/>
      <c r="P47" s="29" t="n"/>
      <c r="Q47" s="30">
        <f>IF(P47&lt;&gt;"",P47,IF(D47="","",SUMIFS(Settings!$B$22:$B$31,Settings!$A$22:$A$31,D47)))</f>
        <v/>
      </c>
      <c r="R47" s="27">
        <f>IF(N47&lt;&gt;"Yes",0,ROUND(M47*SUMIFS(Settings!$C$22:$C$31,Settings!$A$22:$A$31,D47),2))</f>
        <v/>
      </c>
      <c r="S47" s="27">
        <f>IF(AE47=0,0,IF(AE47&gt;=Q47,M47-R47,ROUND((M47-R47)*AE47/Q47,2)))</f>
        <v/>
      </c>
      <c r="T47" s="27">
        <f>IF(N47&lt;&gt;"Yes",0,IF(AND(U47&lt;&gt;"",U47&lt;=$AH$2),0,M47-S47))</f>
        <v/>
      </c>
      <c r="U47" s="23" t="n"/>
      <c r="V47" s="24" t="n"/>
      <c r="W47" s="25" t="n"/>
      <c r="X47" s="25" t="n"/>
      <c r="Y47" s="27">
        <f>IF(U47="","",IF(U47&gt;$AH$2,"After period end",IF(N47&lt;&gt;"Yes",0,M47-S47)))</f>
        <v/>
      </c>
      <c r="Z47" s="27">
        <f>IF(OR(U47="",U47&gt;$AH$2),"",N(W47)-N(X47)-Y47)</f>
        <v/>
      </c>
      <c r="AB47" s="23" t="n"/>
      <c r="AD47" s="27">
        <f>IF(OR(N47&lt;&gt;"Yes",N(Q47)=0),0,ROUND((M47-R47)/Q47,2))</f>
        <v/>
      </c>
      <c r="AE47" s="30">
        <f>IF(OR(N47&lt;&gt;"Yes",O47="",N(Q47)=0),0,MAX(0,MIN(Q47,MIN(YEAR($AH$2)*12+MONTH($AH$2),IF(U47="",YEAR($AH$2)*12+MONTH($AH$2),YEAR(U47)*12+MONTH(U47)-1))-(YEAR(O47)*12+MONTH(O47))+1)))</f>
        <v/>
      </c>
      <c r="AF47" s="31">
        <f>IF(OR(N47&lt;&gt;"Yes",O47="",N(Q47)=0),"",EOMONTH(O47,Q47-1))</f>
        <v/>
      </c>
    </row>
    <row r="48">
      <c r="D48" s="24" t="n"/>
      <c r="E48" s="24" t="n"/>
      <c r="F48" s="24" t="n"/>
      <c r="G48" s="24" t="n"/>
      <c r="H48" s="23" t="n"/>
      <c r="J48" s="25" t="n"/>
      <c r="K48" s="24" t="n"/>
      <c r="L48" s="26" t="n"/>
      <c r="M48" s="27">
        <f>IF(OR(J48="",L48=""),"",ROUND(J48*L48,2))</f>
        <v/>
      </c>
      <c r="N48" s="28">
        <f>IF(M48="","",IF(H48&gt;$AH$2,"After period end",IF(OR(D48="",F48=""),"Check class and entity",IF(M48&gt;=SUMIFS(Settings!$C$9:$C$18,Settings!$A$9:$A$18,F48),"Yes","Expense"))))</f>
        <v/>
      </c>
      <c r="O48" s="23" t="n"/>
      <c r="P48" s="29" t="n"/>
      <c r="Q48" s="30">
        <f>IF(P48&lt;&gt;"",P48,IF(D48="","",SUMIFS(Settings!$B$22:$B$31,Settings!$A$22:$A$31,D48)))</f>
        <v/>
      </c>
      <c r="R48" s="27">
        <f>IF(N48&lt;&gt;"Yes",0,ROUND(M48*SUMIFS(Settings!$C$22:$C$31,Settings!$A$22:$A$31,D48),2))</f>
        <v/>
      </c>
      <c r="S48" s="27">
        <f>IF(AE48=0,0,IF(AE48&gt;=Q48,M48-R48,ROUND((M48-R48)*AE48/Q48,2)))</f>
        <v/>
      </c>
      <c r="T48" s="27">
        <f>IF(N48&lt;&gt;"Yes",0,IF(AND(U48&lt;&gt;"",U48&lt;=$AH$2),0,M48-S48))</f>
        <v/>
      </c>
      <c r="U48" s="23" t="n"/>
      <c r="V48" s="24" t="n"/>
      <c r="W48" s="25" t="n"/>
      <c r="X48" s="25" t="n"/>
      <c r="Y48" s="27">
        <f>IF(U48="","",IF(U48&gt;$AH$2,"After period end",IF(N48&lt;&gt;"Yes",0,M48-S48)))</f>
        <v/>
      </c>
      <c r="Z48" s="27">
        <f>IF(OR(U48="",U48&gt;$AH$2),"",N(W48)-N(X48)-Y48)</f>
        <v/>
      </c>
      <c r="AB48" s="23" t="n"/>
      <c r="AD48" s="27">
        <f>IF(OR(N48&lt;&gt;"Yes",N(Q48)=0),0,ROUND((M48-R48)/Q48,2))</f>
        <v/>
      </c>
      <c r="AE48" s="30">
        <f>IF(OR(N48&lt;&gt;"Yes",O48="",N(Q48)=0),0,MAX(0,MIN(Q48,MIN(YEAR($AH$2)*12+MONTH($AH$2),IF(U48="",YEAR($AH$2)*12+MONTH($AH$2),YEAR(U48)*12+MONTH(U48)-1))-(YEAR(O48)*12+MONTH(O48))+1)))</f>
        <v/>
      </c>
      <c r="AF48" s="31">
        <f>IF(OR(N48&lt;&gt;"Yes",O48="",N(Q48)=0),"",EOMONTH(O48,Q48-1))</f>
        <v/>
      </c>
    </row>
    <row r="49">
      <c r="D49" s="24" t="n"/>
      <c r="E49" s="24" t="n"/>
      <c r="F49" s="24" t="n"/>
      <c r="G49" s="24" t="n"/>
      <c r="H49" s="23" t="n"/>
      <c r="J49" s="25" t="n"/>
      <c r="K49" s="24" t="n"/>
      <c r="L49" s="26" t="n"/>
      <c r="M49" s="27">
        <f>IF(OR(J49="",L49=""),"",ROUND(J49*L49,2))</f>
        <v/>
      </c>
      <c r="N49" s="28">
        <f>IF(M49="","",IF(H49&gt;$AH$2,"After period end",IF(OR(D49="",F49=""),"Check class and entity",IF(M49&gt;=SUMIFS(Settings!$C$9:$C$18,Settings!$A$9:$A$18,F49),"Yes","Expense"))))</f>
        <v/>
      </c>
      <c r="O49" s="23" t="n"/>
      <c r="P49" s="29" t="n"/>
      <c r="Q49" s="30">
        <f>IF(P49&lt;&gt;"",P49,IF(D49="","",SUMIFS(Settings!$B$22:$B$31,Settings!$A$22:$A$31,D49)))</f>
        <v/>
      </c>
      <c r="R49" s="27">
        <f>IF(N49&lt;&gt;"Yes",0,ROUND(M49*SUMIFS(Settings!$C$22:$C$31,Settings!$A$22:$A$31,D49),2))</f>
        <v/>
      </c>
      <c r="S49" s="27">
        <f>IF(AE49=0,0,IF(AE49&gt;=Q49,M49-R49,ROUND((M49-R49)*AE49/Q49,2)))</f>
        <v/>
      </c>
      <c r="T49" s="27">
        <f>IF(N49&lt;&gt;"Yes",0,IF(AND(U49&lt;&gt;"",U49&lt;=$AH$2),0,M49-S49))</f>
        <v/>
      </c>
      <c r="U49" s="23" t="n"/>
      <c r="V49" s="24" t="n"/>
      <c r="W49" s="25" t="n"/>
      <c r="X49" s="25" t="n"/>
      <c r="Y49" s="27">
        <f>IF(U49="","",IF(U49&gt;$AH$2,"After period end",IF(N49&lt;&gt;"Yes",0,M49-S49)))</f>
        <v/>
      </c>
      <c r="Z49" s="27">
        <f>IF(OR(U49="",U49&gt;$AH$2),"",N(W49)-N(X49)-Y49)</f>
        <v/>
      </c>
      <c r="AB49" s="23" t="n"/>
      <c r="AD49" s="27">
        <f>IF(OR(N49&lt;&gt;"Yes",N(Q49)=0),0,ROUND((M49-R49)/Q49,2))</f>
        <v/>
      </c>
      <c r="AE49" s="30">
        <f>IF(OR(N49&lt;&gt;"Yes",O49="",N(Q49)=0),0,MAX(0,MIN(Q49,MIN(YEAR($AH$2)*12+MONTH($AH$2),IF(U49="",YEAR($AH$2)*12+MONTH($AH$2),YEAR(U49)*12+MONTH(U49)-1))-(YEAR(O49)*12+MONTH(O49))+1)))</f>
        <v/>
      </c>
      <c r="AF49" s="31">
        <f>IF(OR(N49&lt;&gt;"Yes",O49="",N(Q49)=0),"",EOMONTH(O49,Q49-1))</f>
        <v/>
      </c>
    </row>
    <row r="50">
      <c r="D50" s="24" t="n"/>
      <c r="E50" s="24" t="n"/>
      <c r="F50" s="24" t="n"/>
      <c r="G50" s="24" t="n"/>
      <c r="H50" s="23" t="n"/>
      <c r="J50" s="25" t="n"/>
      <c r="K50" s="24" t="n"/>
      <c r="L50" s="26" t="n"/>
      <c r="M50" s="27">
        <f>IF(OR(J50="",L50=""),"",ROUND(J50*L50,2))</f>
        <v/>
      </c>
      <c r="N50" s="28">
        <f>IF(M50="","",IF(H50&gt;$AH$2,"After period end",IF(OR(D50="",F50=""),"Check class and entity",IF(M50&gt;=SUMIFS(Settings!$C$9:$C$18,Settings!$A$9:$A$18,F50),"Yes","Expense"))))</f>
        <v/>
      </c>
      <c r="O50" s="23" t="n"/>
      <c r="P50" s="29" t="n"/>
      <c r="Q50" s="30">
        <f>IF(P50&lt;&gt;"",P50,IF(D50="","",SUMIFS(Settings!$B$22:$B$31,Settings!$A$22:$A$31,D50)))</f>
        <v/>
      </c>
      <c r="R50" s="27">
        <f>IF(N50&lt;&gt;"Yes",0,ROUND(M50*SUMIFS(Settings!$C$22:$C$31,Settings!$A$22:$A$31,D50),2))</f>
        <v/>
      </c>
      <c r="S50" s="27">
        <f>IF(AE50=0,0,IF(AE50&gt;=Q50,M50-R50,ROUND((M50-R50)*AE50/Q50,2)))</f>
        <v/>
      </c>
      <c r="T50" s="27">
        <f>IF(N50&lt;&gt;"Yes",0,IF(AND(U50&lt;&gt;"",U50&lt;=$AH$2),0,M50-S50))</f>
        <v/>
      </c>
      <c r="U50" s="23" t="n"/>
      <c r="V50" s="24" t="n"/>
      <c r="W50" s="25" t="n"/>
      <c r="X50" s="25" t="n"/>
      <c r="Y50" s="27">
        <f>IF(U50="","",IF(U50&gt;$AH$2,"After period end",IF(N50&lt;&gt;"Yes",0,M50-S50)))</f>
        <v/>
      </c>
      <c r="Z50" s="27">
        <f>IF(OR(U50="",U50&gt;$AH$2),"",N(W50)-N(X50)-Y50)</f>
        <v/>
      </c>
      <c r="AB50" s="23" t="n"/>
      <c r="AD50" s="27">
        <f>IF(OR(N50&lt;&gt;"Yes",N(Q50)=0),0,ROUND((M50-R50)/Q50,2))</f>
        <v/>
      </c>
      <c r="AE50" s="30">
        <f>IF(OR(N50&lt;&gt;"Yes",O50="",N(Q50)=0),0,MAX(0,MIN(Q50,MIN(YEAR($AH$2)*12+MONTH($AH$2),IF(U50="",YEAR($AH$2)*12+MONTH($AH$2),YEAR(U50)*12+MONTH(U50)-1))-(YEAR(O50)*12+MONTH(O50))+1)))</f>
        <v/>
      </c>
      <c r="AF50" s="31">
        <f>IF(OR(N50&lt;&gt;"Yes",O50="",N(Q50)=0),"",EOMONTH(O50,Q50-1))</f>
        <v/>
      </c>
    </row>
    <row r="51">
      <c r="D51" s="24" t="n"/>
      <c r="E51" s="24" t="n"/>
      <c r="F51" s="24" t="n"/>
      <c r="G51" s="24" t="n"/>
      <c r="H51" s="23" t="n"/>
      <c r="J51" s="25" t="n"/>
      <c r="K51" s="24" t="n"/>
      <c r="L51" s="26" t="n"/>
      <c r="M51" s="27">
        <f>IF(OR(J51="",L51=""),"",ROUND(J51*L51,2))</f>
        <v/>
      </c>
      <c r="N51" s="28">
        <f>IF(M51="","",IF(H51&gt;$AH$2,"After period end",IF(OR(D51="",F51=""),"Check class and entity",IF(M51&gt;=SUMIFS(Settings!$C$9:$C$18,Settings!$A$9:$A$18,F51),"Yes","Expense"))))</f>
        <v/>
      </c>
      <c r="O51" s="23" t="n"/>
      <c r="P51" s="29" t="n"/>
      <c r="Q51" s="30">
        <f>IF(P51&lt;&gt;"",P51,IF(D51="","",SUMIFS(Settings!$B$22:$B$31,Settings!$A$22:$A$31,D51)))</f>
        <v/>
      </c>
      <c r="R51" s="27">
        <f>IF(N51&lt;&gt;"Yes",0,ROUND(M51*SUMIFS(Settings!$C$22:$C$31,Settings!$A$22:$A$31,D51),2))</f>
        <v/>
      </c>
      <c r="S51" s="27">
        <f>IF(AE51=0,0,IF(AE51&gt;=Q51,M51-R51,ROUND((M51-R51)*AE51/Q51,2)))</f>
        <v/>
      </c>
      <c r="T51" s="27">
        <f>IF(N51&lt;&gt;"Yes",0,IF(AND(U51&lt;&gt;"",U51&lt;=$AH$2),0,M51-S51))</f>
        <v/>
      </c>
      <c r="U51" s="23" t="n"/>
      <c r="V51" s="24" t="n"/>
      <c r="W51" s="25" t="n"/>
      <c r="X51" s="25" t="n"/>
      <c r="Y51" s="27">
        <f>IF(U51="","",IF(U51&gt;$AH$2,"After period end",IF(N51&lt;&gt;"Yes",0,M51-S51)))</f>
        <v/>
      </c>
      <c r="Z51" s="27">
        <f>IF(OR(U51="",U51&gt;$AH$2),"",N(W51)-N(X51)-Y51)</f>
        <v/>
      </c>
      <c r="AB51" s="23" t="n"/>
      <c r="AD51" s="27">
        <f>IF(OR(N51&lt;&gt;"Yes",N(Q51)=0),0,ROUND((M51-R51)/Q51,2))</f>
        <v/>
      </c>
      <c r="AE51" s="30">
        <f>IF(OR(N51&lt;&gt;"Yes",O51="",N(Q51)=0),0,MAX(0,MIN(Q51,MIN(YEAR($AH$2)*12+MONTH($AH$2),IF(U51="",YEAR($AH$2)*12+MONTH($AH$2),YEAR(U51)*12+MONTH(U51)-1))-(YEAR(O51)*12+MONTH(O51))+1)))</f>
        <v/>
      </c>
      <c r="AF51" s="31">
        <f>IF(OR(N51&lt;&gt;"Yes",O51="",N(Q51)=0),"",EOMONTH(O51,Q51-1))</f>
        <v/>
      </c>
    </row>
    <row r="52">
      <c r="D52" s="24" t="n"/>
      <c r="E52" s="24" t="n"/>
      <c r="F52" s="24" t="n"/>
      <c r="G52" s="24" t="n"/>
      <c r="H52" s="23" t="n"/>
      <c r="J52" s="25" t="n"/>
      <c r="K52" s="24" t="n"/>
      <c r="L52" s="26" t="n"/>
      <c r="M52" s="27">
        <f>IF(OR(J52="",L52=""),"",ROUND(J52*L52,2))</f>
        <v/>
      </c>
      <c r="N52" s="28">
        <f>IF(M52="","",IF(H52&gt;$AH$2,"After period end",IF(OR(D52="",F52=""),"Check class and entity",IF(M52&gt;=SUMIFS(Settings!$C$9:$C$18,Settings!$A$9:$A$18,F52),"Yes","Expense"))))</f>
        <v/>
      </c>
      <c r="O52" s="23" t="n"/>
      <c r="P52" s="29" t="n"/>
      <c r="Q52" s="30">
        <f>IF(P52&lt;&gt;"",P52,IF(D52="","",SUMIFS(Settings!$B$22:$B$31,Settings!$A$22:$A$31,D52)))</f>
        <v/>
      </c>
      <c r="R52" s="27">
        <f>IF(N52&lt;&gt;"Yes",0,ROUND(M52*SUMIFS(Settings!$C$22:$C$31,Settings!$A$22:$A$31,D52),2))</f>
        <v/>
      </c>
      <c r="S52" s="27">
        <f>IF(AE52=0,0,IF(AE52&gt;=Q52,M52-R52,ROUND((M52-R52)*AE52/Q52,2)))</f>
        <v/>
      </c>
      <c r="T52" s="27">
        <f>IF(N52&lt;&gt;"Yes",0,IF(AND(U52&lt;&gt;"",U52&lt;=$AH$2),0,M52-S52))</f>
        <v/>
      </c>
      <c r="U52" s="23" t="n"/>
      <c r="V52" s="24" t="n"/>
      <c r="W52" s="25" t="n"/>
      <c r="X52" s="25" t="n"/>
      <c r="Y52" s="27">
        <f>IF(U52="","",IF(U52&gt;$AH$2,"After period end",IF(N52&lt;&gt;"Yes",0,M52-S52)))</f>
        <v/>
      </c>
      <c r="Z52" s="27">
        <f>IF(OR(U52="",U52&gt;$AH$2),"",N(W52)-N(X52)-Y52)</f>
        <v/>
      </c>
      <c r="AB52" s="23" t="n"/>
      <c r="AD52" s="27">
        <f>IF(OR(N52&lt;&gt;"Yes",N(Q52)=0),0,ROUND((M52-R52)/Q52,2))</f>
        <v/>
      </c>
      <c r="AE52" s="30">
        <f>IF(OR(N52&lt;&gt;"Yes",O52="",N(Q52)=0),0,MAX(0,MIN(Q52,MIN(YEAR($AH$2)*12+MONTH($AH$2),IF(U52="",YEAR($AH$2)*12+MONTH($AH$2),YEAR(U52)*12+MONTH(U52)-1))-(YEAR(O52)*12+MONTH(O52))+1)))</f>
        <v/>
      </c>
      <c r="AF52" s="31">
        <f>IF(OR(N52&lt;&gt;"Yes",O52="",N(Q52)=0),"",EOMONTH(O52,Q52-1))</f>
        <v/>
      </c>
    </row>
    <row r="53">
      <c r="D53" s="24" t="n"/>
      <c r="E53" s="24" t="n"/>
      <c r="F53" s="24" t="n"/>
      <c r="G53" s="24" t="n"/>
      <c r="H53" s="23" t="n"/>
      <c r="J53" s="25" t="n"/>
      <c r="K53" s="24" t="n"/>
      <c r="L53" s="26" t="n"/>
      <c r="M53" s="27">
        <f>IF(OR(J53="",L53=""),"",ROUND(J53*L53,2))</f>
        <v/>
      </c>
      <c r="N53" s="28">
        <f>IF(M53="","",IF(H53&gt;$AH$2,"After period end",IF(OR(D53="",F53=""),"Check class and entity",IF(M53&gt;=SUMIFS(Settings!$C$9:$C$18,Settings!$A$9:$A$18,F53),"Yes","Expense"))))</f>
        <v/>
      </c>
      <c r="O53" s="23" t="n"/>
      <c r="P53" s="29" t="n"/>
      <c r="Q53" s="30">
        <f>IF(P53&lt;&gt;"",P53,IF(D53="","",SUMIFS(Settings!$B$22:$B$31,Settings!$A$22:$A$31,D53)))</f>
        <v/>
      </c>
      <c r="R53" s="27">
        <f>IF(N53&lt;&gt;"Yes",0,ROUND(M53*SUMIFS(Settings!$C$22:$C$31,Settings!$A$22:$A$31,D53),2))</f>
        <v/>
      </c>
      <c r="S53" s="27">
        <f>IF(AE53=0,0,IF(AE53&gt;=Q53,M53-R53,ROUND((M53-R53)*AE53/Q53,2)))</f>
        <v/>
      </c>
      <c r="T53" s="27">
        <f>IF(N53&lt;&gt;"Yes",0,IF(AND(U53&lt;&gt;"",U53&lt;=$AH$2),0,M53-S53))</f>
        <v/>
      </c>
      <c r="U53" s="23" t="n"/>
      <c r="V53" s="24" t="n"/>
      <c r="W53" s="25" t="n"/>
      <c r="X53" s="25" t="n"/>
      <c r="Y53" s="27">
        <f>IF(U53="","",IF(U53&gt;$AH$2,"After period end",IF(N53&lt;&gt;"Yes",0,M53-S53)))</f>
        <v/>
      </c>
      <c r="Z53" s="27">
        <f>IF(OR(U53="",U53&gt;$AH$2),"",N(W53)-N(X53)-Y53)</f>
        <v/>
      </c>
      <c r="AB53" s="23" t="n"/>
      <c r="AD53" s="27">
        <f>IF(OR(N53&lt;&gt;"Yes",N(Q53)=0),0,ROUND((M53-R53)/Q53,2))</f>
        <v/>
      </c>
      <c r="AE53" s="30">
        <f>IF(OR(N53&lt;&gt;"Yes",O53="",N(Q53)=0),0,MAX(0,MIN(Q53,MIN(YEAR($AH$2)*12+MONTH($AH$2),IF(U53="",YEAR($AH$2)*12+MONTH($AH$2),YEAR(U53)*12+MONTH(U53)-1))-(YEAR(O53)*12+MONTH(O53))+1)))</f>
        <v/>
      </c>
      <c r="AF53" s="31">
        <f>IF(OR(N53&lt;&gt;"Yes",O53="",N(Q53)=0),"",EOMONTH(O53,Q53-1))</f>
        <v/>
      </c>
    </row>
    <row r="54">
      <c r="D54" s="24" t="n"/>
      <c r="E54" s="24" t="n"/>
      <c r="F54" s="24" t="n"/>
      <c r="G54" s="24" t="n"/>
      <c r="H54" s="23" t="n"/>
      <c r="J54" s="25" t="n"/>
      <c r="K54" s="24" t="n"/>
      <c r="L54" s="26" t="n"/>
      <c r="M54" s="27">
        <f>IF(OR(J54="",L54=""),"",ROUND(J54*L54,2))</f>
        <v/>
      </c>
      <c r="N54" s="28">
        <f>IF(M54="","",IF(H54&gt;$AH$2,"After period end",IF(OR(D54="",F54=""),"Check class and entity",IF(M54&gt;=SUMIFS(Settings!$C$9:$C$18,Settings!$A$9:$A$18,F54),"Yes","Expense"))))</f>
        <v/>
      </c>
      <c r="O54" s="23" t="n"/>
      <c r="P54" s="29" t="n"/>
      <c r="Q54" s="30">
        <f>IF(P54&lt;&gt;"",P54,IF(D54="","",SUMIFS(Settings!$B$22:$B$31,Settings!$A$22:$A$31,D54)))</f>
        <v/>
      </c>
      <c r="R54" s="27">
        <f>IF(N54&lt;&gt;"Yes",0,ROUND(M54*SUMIFS(Settings!$C$22:$C$31,Settings!$A$22:$A$31,D54),2))</f>
        <v/>
      </c>
      <c r="S54" s="27">
        <f>IF(AE54=0,0,IF(AE54&gt;=Q54,M54-R54,ROUND((M54-R54)*AE54/Q54,2)))</f>
        <v/>
      </c>
      <c r="T54" s="27">
        <f>IF(N54&lt;&gt;"Yes",0,IF(AND(U54&lt;&gt;"",U54&lt;=$AH$2),0,M54-S54))</f>
        <v/>
      </c>
      <c r="U54" s="23" t="n"/>
      <c r="V54" s="24" t="n"/>
      <c r="W54" s="25" t="n"/>
      <c r="X54" s="25" t="n"/>
      <c r="Y54" s="27">
        <f>IF(U54="","",IF(U54&gt;$AH$2,"After period end",IF(N54&lt;&gt;"Yes",0,M54-S54)))</f>
        <v/>
      </c>
      <c r="Z54" s="27">
        <f>IF(OR(U54="",U54&gt;$AH$2),"",N(W54)-N(X54)-Y54)</f>
        <v/>
      </c>
      <c r="AB54" s="23" t="n"/>
      <c r="AD54" s="27">
        <f>IF(OR(N54&lt;&gt;"Yes",N(Q54)=0),0,ROUND((M54-R54)/Q54,2))</f>
        <v/>
      </c>
      <c r="AE54" s="30">
        <f>IF(OR(N54&lt;&gt;"Yes",O54="",N(Q54)=0),0,MAX(0,MIN(Q54,MIN(YEAR($AH$2)*12+MONTH($AH$2),IF(U54="",YEAR($AH$2)*12+MONTH($AH$2),YEAR(U54)*12+MONTH(U54)-1))-(YEAR(O54)*12+MONTH(O54))+1)))</f>
        <v/>
      </c>
      <c r="AF54" s="31">
        <f>IF(OR(N54&lt;&gt;"Yes",O54="",N(Q54)=0),"",EOMONTH(O54,Q54-1))</f>
        <v/>
      </c>
    </row>
    <row r="55">
      <c r="D55" s="24" t="n"/>
      <c r="E55" s="24" t="n"/>
      <c r="F55" s="24" t="n"/>
      <c r="G55" s="24" t="n"/>
      <c r="H55" s="23" t="n"/>
      <c r="J55" s="25" t="n"/>
      <c r="K55" s="24" t="n"/>
      <c r="L55" s="26" t="n"/>
      <c r="M55" s="27">
        <f>IF(OR(J55="",L55=""),"",ROUND(J55*L55,2))</f>
        <v/>
      </c>
      <c r="N55" s="28">
        <f>IF(M55="","",IF(H55&gt;$AH$2,"After period end",IF(OR(D55="",F55=""),"Check class and entity",IF(M55&gt;=SUMIFS(Settings!$C$9:$C$18,Settings!$A$9:$A$18,F55),"Yes","Expense"))))</f>
        <v/>
      </c>
      <c r="O55" s="23" t="n"/>
      <c r="P55" s="29" t="n"/>
      <c r="Q55" s="30">
        <f>IF(P55&lt;&gt;"",P55,IF(D55="","",SUMIFS(Settings!$B$22:$B$31,Settings!$A$22:$A$31,D55)))</f>
        <v/>
      </c>
      <c r="R55" s="27">
        <f>IF(N55&lt;&gt;"Yes",0,ROUND(M55*SUMIFS(Settings!$C$22:$C$31,Settings!$A$22:$A$31,D55),2))</f>
        <v/>
      </c>
      <c r="S55" s="27">
        <f>IF(AE55=0,0,IF(AE55&gt;=Q55,M55-R55,ROUND((M55-R55)*AE55/Q55,2)))</f>
        <v/>
      </c>
      <c r="T55" s="27">
        <f>IF(N55&lt;&gt;"Yes",0,IF(AND(U55&lt;&gt;"",U55&lt;=$AH$2),0,M55-S55))</f>
        <v/>
      </c>
      <c r="U55" s="23" t="n"/>
      <c r="V55" s="24" t="n"/>
      <c r="W55" s="25" t="n"/>
      <c r="X55" s="25" t="n"/>
      <c r="Y55" s="27">
        <f>IF(U55="","",IF(U55&gt;$AH$2,"After period end",IF(N55&lt;&gt;"Yes",0,M55-S55)))</f>
        <v/>
      </c>
      <c r="Z55" s="27">
        <f>IF(OR(U55="",U55&gt;$AH$2),"",N(W55)-N(X55)-Y55)</f>
        <v/>
      </c>
      <c r="AB55" s="23" t="n"/>
      <c r="AD55" s="27">
        <f>IF(OR(N55&lt;&gt;"Yes",N(Q55)=0),0,ROUND((M55-R55)/Q55,2))</f>
        <v/>
      </c>
      <c r="AE55" s="30">
        <f>IF(OR(N55&lt;&gt;"Yes",O55="",N(Q55)=0),0,MAX(0,MIN(Q55,MIN(YEAR($AH$2)*12+MONTH($AH$2),IF(U55="",YEAR($AH$2)*12+MONTH($AH$2),YEAR(U55)*12+MONTH(U55)-1))-(YEAR(O55)*12+MONTH(O55))+1)))</f>
        <v/>
      </c>
      <c r="AF55" s="31">
        <f>IF(OR(N55&lt;&gt;"Yes",O55="",N(Q55)=0),"",EOMONTH(O55,Q55-1))</f>
        <v/>
      </c>
    </row>
    <row r="56">
      <c r="D56" s="24" t="n"/>
      <c r="E56" s="24" t="n"/>
      <c r="F56" s="24" t="n"/>
      <c r="G56" s="24" t="n"/>
      <c r="H56" s="23" t="n"/>
      <c r="J56" s="25" t="n"/>
      <c r="K56" s="24" t="n"/>
      <c r="L56" s="26" t="n"/>
      <c r="M56" s="27">
        <f>IF(OR(J56="",L56=""),"",ROUND(J56*L56,2))</f>
        <v/>
      </c>
      <c r="N56" s="28">
        <f>IF(M56="","",IF(H56&gt;$AH$2,"After period end",IF(OR(D56="",F56=""),"Check class and entity",IF(M56&gt;=SUMIFS(Settings!$C$9:$C$18,Settings!$A$9:$A$18,F56),"Yes","Expense"))))</f>
        <v/>
      </c>
      <c r="O56" s="23" t="n"/>
      <c r="P56" s="29" t="n"/>
      <c r="Q56" s="30">
        <f>IF(P56&lt;&gt;"",P56,IF(D56="","",SUMIFS(Settings!$B$22:$B$31,Settings!$A$22:$A$31,D56)))</f>
        <v/>
      </c>
      <c r="R56" s="27">
        <f>IF(N56&lt;&gt;"Yes",0,ROUND(M56*SUMIFS(Settings!$C$22:$C$31,Settings!$A$22:$A$31,D56),2))</f>
        <v/>
      </c>
      <c r="S56" s="27">
        <f>IF(AE56=0,0,IF(AE56&gt;=Q56,M56-R56,ROUND((M56-R56)*AE56/Q56,2)))</f>
        <v/>
      </c>
      <c r="T56" s="27">
        <f>IF(N56&lt;&gt;"Yes",0,IF(AND(U56&lt;&gt;"",U56&lt;=$AH$2),0,M56-S56))</f>
        <v/>
      </c>
      <c r="U56" s="23" t="n"/>
      <c r="V56" s="24" t="n"/>
      <c r="W56" s="25" t="n"/>
      <c r="X56" s="25" t="n"/>
      <c r="Y56" s="27">
        <f>IF(U56="","",IF(U56&gt;$AH$2,"After period end",IF(N56&lt;&gt;"Yes",0,M56-S56)))</f>
        <v/>
      </c>
      <c r="Z56" s="27">
        <f>IF(OR(U56="",U56&gt;$AH$2),"",N(W56)-N(X56)-Y56)</f>
        <v/>
      </c>
      <c r="AB56" s="23" t="n"/>
      <c r="AD56" s="27">
        <f>IF(OR(N56&lt;&gt;"Yes",N(Q56)=0),0,ROUND((M56-R56)/Q56,2))</f>
        <v/>
      </c>
      <c r="AE56" s="30">
        <f>IF(OR(N56&lt;&gt;"Yes",O56="",N(Q56)=0),0,MAX(0,MIN(Q56,MIN(YEAR($AH$2)*12+MONTH($AH$2),IF(U56="",YEAR($AH$2)*12+MONTH($AH$2),YEAR(U56)*12+MONTH(U56)-1))-(YEAR(O56)*12+MONTH(O56))+1)))</f>
        <v/>
      </c>
      <c r="AF56" s="31">
        <f>IF(OR(N56&lt;&gt;"Yes",O56="",N(Q56)=0),"",EOMONTH(O56,Q56-1))</f>
        <v/>
      </c>
    </row>
    <row r="57">
      <c r="D57" s="24" t="n"/>
      <c r="E57" s="24" t="n"/>
      <c r="F57" s="24" t="n"/>
      <c r="G57" s="24" t="n"/>
      <c r="H57" s="23" t="n"/>
      <c r="J57" s="25" t="n"/>
      <c r="K57" s="24" t="n"/>
      <c r="L57" s="26" t="n"/>
      <c r="M57" s="27">
        <f>IF(OR(J57="",L57=""),"",ROUND(J57*L57,2))</f>
        <v/>
      </c>
      <c r="N57" s="28">
        <f>IF(M57="","",IF(H57&gt;$AH$2,"After period end",IF(OR(D57="",F57=""),"Check class and entity",IF(M57&gt;=SUMIFS(Settings!$C$9:$C$18,Settings!$A$9:$A$18,F57),"Yes","Expense"))))</f>
        <v/>
      </c>
      <c r="O57" s="23" t="n"/>
      <c r="P57" s="29" t="n"/>
      <c r="Q57" s="30">
        <f>IF(P57&lt;&gt;"",P57,IF(D57="","",SUMIFS(Settings!$B$22:$B$31,Settings!$A$22:$A$31,D57)))</f>
        <v/>
      </c>
      <c r="R57" s="27">
        <f>IF(N57&lt;&gt;"Yes",0,ROUND(M57*SUMIFS(Settings!$C$22:$C$31,Settings!$A$22:$A$31,D57),2))</f>
        <v/>
      </c>
      <c r="S57" s="27">
        <f>IF(AE57=0,0,IF(AE57&gt;=Q57,M57-R57,ROUND((M57-R57)*AE57/Q57,2)))</f>
        <v/>
      </c>
      <c r="T57" s="27">
        <f>IF(N57&lt;&gt;"Yes",0,IF(AND(U57&lt;&gt;"",U57&lt;=$AH$2),0,M57-S57))</f>
        <v/>
      </c>
      <c r="U57" s="23" t="n"/>
      <c r="V57" s="24" t="n"/>
      <c r="W57" s="25" t="n"/>
      <c r="X57" s="25" t="n"/>
      <c r="Y57" s="27">
        <f>IF(U57="","",IF(U57&gt;$AH$2,"After period end",IF(N57&lt;&gt;"Yes",0,M57-S57)))</f>
        <v/>
      </c>
      <c r="Z57" s="27">
        <f>IF(OR(U57="",U57&gt;$AH$2),"",N(W57)-N(X57)-Y57)</f>
        <v/>
      </c>
      <c r="AB57" s="23" t="n"/>
      <c r="AD57" s="27">
        <f>IF(OR(N57&lt;&gt;"Yes",N(Q57)=0),0,ROUND((M57-R57)/Q57,2))</f>
        <v/>
      </c>
      <c r="AE57" s="30">
        <f>IF(OR(N57&lt;&gt;"Yes",O57="",N(Q57)=0),0,MAX(0,MIN(Q57,MIN(YEAR($AH$2)*12+MONTH($AH$2),IF(U57="",YEAR($AH$2)*12+MONTH($AH$2),YEAR(U57)*12+MONTH(U57)-1))-(YEAR(O57)*12+MONTH(O57))+1)))</f>
        <v/>
      </c>
      <c r="AF57" s="31">
        <f>IF(OR(N57&lt;&gt;"Yes",O57="",N(Q57)=0),"",EOMONTH(O57,Q57-1))</f>
        <v/>
      </c>
    </row>
    <row r="58">
      <c r="D58" s="24" t="n"/>
      <c r="E58" s="24" t="n"/>
      <c r="F58" s="24" t="n"/>
      <c r="G58" s="24" t="n"/>
      <c r="H58" s="23" t="n"/>
      <c r="J58" s="25" t="n"/>
      <c r="K58" s="24" t="n"/>
      <c r="L58" s="26" t="n"/>
      <c r="M58" s="27">
        <f>IF(OR(J58="",L58=""),"",ROUND(J58*L58,2))</f>
        <v/>
      </c>
      <c r="N58" s="28">
        <f>IF(M58="","",IF(H58&gt;$AH$2,"After period end",IF(OR(D58="",F58=""),"Check class and entity",IF(M58&gt;=SUMIFS(Settings!$C$9:$C$18,Settings!$A$9:$A$18,F58),"Yes","Expense"))))</f>
        <v/>
      </c>
      <c r="O58" s="23" t="n"/>
      <c r="P58" s="29" t="n"/>
      <c r="Q58" s="30">
        <f>IF(P58&lt;&gt;"",P58,IF(D58="","",SUMIFS(Settings!$B$22:$B$31,Settings!$A$22:$A$31,D58)))</f>
        <v/>
      </c>
      <c r="R58" s="27">
        <f>IF(N58&lt;&gt;"Yes",0,ROUND(M58*SUMIFS(Settings!$C$22:$C$31,Settings!$A$22:$A$31,D58),2))</f>
        <v/>
      </c>
      <c r="S58" s="27">
        <f>IF(AE58=0,0,IF(AE58&gt;=Q58,M58-R58,ROUND((M58-R58)*AE58/Q58,2)))</f>
        <v/>
      </c>
      <c r="T58" s="27">
        <f>IF(N58&lt;&gt;"Yes",0,IF(AND(U58&lt;&gt;"",U58&lt;=$AH$2),0,M58-S58))</f>
        <v/>
      </c>
      <c r="U58" s="23" t="n"/>
      <c r="V58" s="24" t="n"/>
      <c r="W58" s="25" t="n"/>
      <c r="X58" s="25" t="n"/>
      <c r="Y58" s="27">
        <f>IF(U58="","",IF(U58&gt;$AH$2,"After period end",IF(N58&lt;&gt;"Yes",0,M58-S58)))</f>
        <v/>
      </c>
      <c r="Z58" s="27">
        <f>IF(OR(U58="",U58&gt;$AH$2),"",N(W58)-N(X58)-Y58)</f>
        <v/>
      </c>
      <c r="AB58" s="23" t="n"/>
      <c r="AD58" s="27">
        <f>IF(OR(N58&lt;&gt;"Yes",N(Q58)=0),0,ROUND((M58-R58)/Q58,2))</f>
        <v/>
      </c>
      <c r="AE58" s="30">
        <f>IF(OR(N58&lt;&gt;"Yes",O58="",N(Q58)=0),0,MAX(0,MIN(Q58,MIN(YEAR($AH$2)*12+MONTH($AH$2),IF(U58="",YEAR($AH$2)*12+MONTH($AH$2),YEAR(U58)*12+MONTH(U58)-1))-(YEAR(O58)*12+MONTH(O58))+1)))</f>
        <v/>
      </c>
      <c r="AF58" s="31">
        <f>IF(OR(N58&lt;&gt;"Yes",O58="",N(Q58)=0),"",EOMONTH(O58,Q58-1))</f>
        <v/>
      </c>
    </row>
    <row r="59">
      <c r="D59" s="24" t="n"/>
      <c r="E59" s="24" t="n"/>
      <c r="F59" s="24" t="n"/>
      <c r="G59" s="24" t="n"/>
      <c r="H59" s="23" t="n"/>
      <c r="J59" s="25" t="n"/>
      <c r="K59" s="24" t="n"/>
      <c r="L59" s="26" t="n"/>
      <c r="M59" s="27">
        <f>IF(OR(J59="",L59=""),"",ROUND(J59*L59,2))</f>
        <v/>
      </c>
      <c r="N59" s="28">
        <f>IF(M59="","",IF(H59&gt;$AH$2,"After period end",IF(OR(D59="",F59=""),"Check class and entity",IF(M59&gt;=SUMIFS(Settings!$C$9:$C$18,Settings!$A$9:$A$18,F59),"Yes","Expense"))))</f>
        <v/>
      </c>
      <c r="O59" s="23" t="n"/>
      <c r="P59" s="29" t="n"/>
      <c r="Q59" s="30">
        <f>IF(P59&lt;&gt;"",P59,IF(D59="","",SUMIFS(Settings!$B$22:$B$31,Settings!$A$22:$A$31,D59)))</f>
        <v/>
      </c>
      <c r="R59" s="27">
        <f>IF(N59&lt;&gt;"Yes",0,ROUND(M59*SUMIFS(Settings!$C$22:$C$31,Settings!$A$22:$A$31,D59),2))</f>
        <v/>
      </c>
      <c r="S59" s="27">
        <f>IF(AE59=0,0,IF(AE59&gt;=Q59,M59-R59,ROUND((M59-R59)*AE59/Q59,2)))</f>
        <v/>
      </c>
      <c r="T59" s="27">
        <f>IF(N59&lt;&gt;"Yes",0,IF(AND(U59&lt;&gt;"",U59&lt;=$AH$2),0,M59-S59))</f>
        <v/>
      </c>
      <c r="U59" s="23" t="n"/>
      <c r="V59" s="24" t="n"/>
      <c r="W59" s="25" t="n"/>
      <c r="X59" s="25" t="n"/>
      <c r="Y59" s="27">
        <f>IF(U59="","",IF(U59&gt;$AH$2,"After period end",IF(N59&lt;&gt;"Yes",0,M59-S59)))</f>
        <v/>
      </c>
      <c r="Z59" s="27">
        <f>IF(OR(U59="",U59&gt;$AH$2),"",N(W59)-N(X59)-Y59)</f>
        <v/>
      </c>
      <c r="AB59" s="23" t="n"/>
      <c r="AD59" s="27">
        <f>IF(OR(N59&lt;&gt;"Yes",N(Q59)=0),0,ROUND((M59-R59)/Q59,2))</f>
        <v/>
      </c>
      <c r="AE59" s="30">
        <f>IF(OR(N59&lt;&gt;"Yes",O59="",N(Q59)=0),0,MAX(0,MIN(Q59,MIN(YEAR($AH$2)*12+MONTH($AH$2),IF(U59="",YEAR($AH$2)*12+MONTH($AH$2),YEAR(U59)*12+MONTH(U59)-1))-(YEAR(O59)*12+MONTH(O59))+1)))</f>
        <v/>
      </c>
      <c r="AF59" s="31">
        <f>IF(OR(N59&lt;&gt;"Yes",O59="",N(Q59)=0),"",EOMONTH(O59,Q59-1))</f>
        <v/>
      </c>
    </row>
    <row r="60">
      <c r="D60" s="24" t="n"/>
      <c r="E60" s="24" t="n"/>
      <c r="F60" s="24" t="n"/>
      <c r="G60" s="24" t="n"/>
      <c r="H60" s="23" t="n"/>
      <c r="J60" s="25" t="n"/>
      <c r="K60" s="24" t="n"/>
      <c r="L60" s="26" t="n"/>
      <c r="M60" s="27">
        <f>IF(OR(J60="",L60=""),"",ROUND(J60*L60,2))</f>
        <v/>
      </c>
      <c r="N60" s="28">
        <f>IF(M60="","",IF(H60&gt;$AH$2,"After period end",IF(OR(D60="",F60=""),"Check class and entity",IF(M60&gt;=SUMIFS(Settings!$C$9:$C$18,Settings!$A$9:$A$18,F60),"Yes","Expense"))))</f>
        <v/>
      </c>
      <c r="O60" s="23" t="n"/>
      <c r="P60" s="29" t="n"/>
      <c r="Q60" s="30">
        <f>IF(P60&lt;&gt;"",P60,IF(D60="","",SUMIFS(Settings!$B$22:$B$31,Settings!$A$22:$A$31,D60)))</f>
        <v/>
      </c>
      <c r="R60" s="27">
        <f>IF(N60&lt;&gt;"Yes",0,ROUND(M60*SUMIFS(Settings!$C$22:$C$31,Settings!$A$22:$A$31,D60),2))</f>
        <v/>
      </c>
      <c r="S60" s="27">
        <f>IF(AE60=0,0,IF(AE60&gt;=Q60,M60-R60,ROUND((M60-R60)*AE60/Q60,2)))</f>
        <v/>
      </c>
      <c r="T60" s="27">
        <f>IF(N60&lt;&gt;"Yes",0,IF(AND(U60&lt;&gt;"",U60&lt;=$AH$2),0,M60-S60))</f>
        <v/>
      </c>
      <c r="U60" s="23" t="n"/>
      <c r="V60" s="24" t="n"/>
      <c r="W60" s="25" t="n"/>
      <c r="X60" s="25" t="n"/>
      <c r="Y60" s="27">
        <f>IF(U60="","",IF(U60&gt;$AH$2,"After period end",IF(N60&lt;&gt;"Yes",0,M60-S60)))</f>
        <v/>
      </c>
      <c r="Z60" s="27">
        <f>IF(OR(U60="",U60&gt;$AH$2),"",N(W60)-N(X60)-Y60)</f>
        <v/>
      </c>
      <c r="AB60" s="23" t="n"/>
      <c r="AD60" s="27">
        <f>IF(OR(N60&lt;&gt;"Yes",N(Q60)=0),0,ROUND((M60-R60)/Q60,2))</f>
        <v/>
      </c>
      <c r="AE60" s="30">
        <f>IF(OR(N60&lt;&gt;"Yes",O60="",N(Q60)=0),0,MAX(0,MIN(Q60,MIN(YEAR($AH$2)*12+MONTH($AH$2),IF(U60="",YEAR($AH$2)*12+MONTH($AH$2),YEAR(U60)*12+MONTH(U60)-1))-(YEAR(O60)*12+MONTH(O60))+1)))</f>
        <v/>
      </c>
      <c r="AF60" s="31">
        <f>IF(OR(N60&lt;&gt;"Yes",O60="",N(Q60)=0),"",EOMONTH(O60,Q60-1))</f>
        <v/>
      </c>
    </row>
    <row r="61">
      <c r="D61" s="24" t="n"/>
      <c r="E61" s="24" t="n"/>
      <c r="F61" s="24" t="n"/>
      <c r="G61" s="24" t="n"/>
      <c r="H61" s="23" t="n"/>
      <c r="J61" s="25" t="n"/>
      <c r="K61" s="24" t="n"/>
      <c r="L61" s="26" t="n"/>
      <c r="M61" s="27">
        <f>IF(OR(J61="",L61=""),"",ROUND(J61*L61,2))</f>
        <v/>
      </c>
      <c r="N61" s="28">
        <f>IF(M61="","",IF(H61&gt;$AH$2,"After period end",IF(OR(D61="",F61=""),"Check class and entity",IF(M61&gt;=SUMIFS(Settings!$C$9:$C$18,Settings!$A$9:$A$18,F61),"Yes","Expense"))))</f>
        <v/>
      </c>
      <c r="O61" s="23" t="n"/>
      <c r="P61" s="29" t="n"/>
      <c r="Q61" s="30">
        <f>IF(P61&lt;&gt;"",P61,IF(D61="","",SUMIFS(Settings!$B$22:$B$31,Settings!$A$22:$A$31,D61)))</f>
        <v/>
      </c>
      <c r="R61" s="27">
        <f>IF(N61&lt;&gt;"Yes",0,ROUND(M61*SUMIFS(Settings!$C$22:$C$31,Settings!$A$22:$A$31,D61),2))</f>
        <v/>
      </c>
      <c r="S61" s="27">
        <f>IF(AE61=0,0,IF(AE61&gt;=Q61,M61-R61,ROUND((M61-R61)*AE61/Q61,2)))</f>
        <v/>
      </c>
      <c r="T61" s="27">
        <f>IF(N61&lt;&gt;"Yes",0,IF(AND(U61&lt;&gt;"",U61&lt;=$AH$2),0,M61-S61))</f>
        <v/>
      </c>
      <c r="U61" s="23" t="n"/>
      <c r="V61" s="24" t="n"/>
      <c r="W61" s="25" t="n"/>
      <c r="X61" s="25" t="n"/>
      <c r="Y61" s="27">
        <f>IF(U61="","",IF(U61&gt;$AH$2,"After period end",IF(N61&lt;&gt;"Yes",0,M61-S61)))</f>
        <v/>
      </c>
      <c r="Z61" s="27">
        <f>IF(OR(U61="",U61&gt;$AH$2),"",N(W61)-N(X61)-Y61)</f>
        <v/>
      </c>
      <c r="AB61" s="23" t="n"/>
      <c r="AD61" s="27">
        <f>IF(OR(N61&lt;&gt;"Yes",N(Q61)=0),0,ROUND((M61-R61)/Q61,2))</f>
        <v/>
      </c>
      <c r="AE61" s="30">
        <f>IF(OR(N61&lt;&gt;"Yes",O61="",N(Q61)=0),0,MAX(0,MIN(Q61,MIN(YEAR($AH$2)*12+MONTH($AH$2),IF(U61="",YEAR($AH$2)*12+MONTH($AH$2),YEAR(U61)*12+MONTH(U61)-1))-(YEAR(O61)*12+MONTH(O61))+1)))</f>
        <v/>
      </c>
      <c r="AF61" s="31">
        <f>IF(OR(N61&lt;&gt;"Yes",O61="",N(Q61)=0),"",EOMONTH(O61,Q61-1))</f>
        <v/>
      </c>
    </row>
    <row r="62">
      <c r="D62" s="24" t="n"/>
      <c r="E62" s="24" t="n"/>
      <c r="F62" s="24" t="n"/>
      <c r="G62" s="24" t="n"/>
      <c r="H62" s="23" t="n"/>
      <c r="J62" s="25" t="n"/>
      <c r="K62" s="24" t="n"/>
      <c r="L62" s="26" t="n"/>
      <c r="M62" s="27">
        <f>IF(OR(J62="",L62=""),"",ROUND(J62*L62,2))</f>
        <v/>
      </c>
      <c r="N62" s="28">
        <f>IF(M62="","",IF(H62&gt;$AH$2,"After period end",IF(OR(D62="",F62=""),"Check class and entity",IF(M62&gt;=SUMIFS(Settings!$C$9:$C$18,Settings!$A$9:$A$18,F62),"Yes","Expense"))))</f>
        <v/>
      </c>
      <c r="O62" s="23" t="n"/>
      <c r="P62" s="29" t="n"/>
      <c r="Q62" s="30">
        <f>IF(P62&lt;&gt;"",P62,IF(D62="","",SUMIFS(Settings!$B$22:$B$31,Settings!$A$22:$A$31,D62)))</f>
        <v/>
      </c>
      <c r="R62" s="27">
        <f>IF(N62&lt;&gt;"Yes",0,ROUND(M62*SUMIFS(Settings!$C$22:$C$31,Settings!$A$22:$A$31,D62),2))</f>
        <v/>
      </c>
      <c r="S62" s="27">
        <f>IF(AE62=0,0,IF(AE62&gt;=Q62,M62-R62,ROUND((M62-R62)*AE62/Q62,2)))</f>
        <v/>
      </c>
      <c r="T62" s="27">
        <f>IF(N62&lt;&gt;"Yes",0,IF(AND(U62&lt;&gt;"",U62&lt;=$AH$2),0,M62-S62))</f>
        <v/>
      </c>
      <c r="U62" s="23" t="n"/>
      <c r="V62" s="24" t="n"/>
      <c r="W62" s="25" t="n"/>
      <c r="X62" s="25" t="n"/>
      <c r="Y62" s="27">
        <f>IF(U62="","",IF(U62&gt;$AH$2,"After period end",IF(N62&lt;&gt;"Yes",0,M62-S62)))</f>
        <v/>
      </c>
      <c r="Z62" s="27">
        <f>IF(OR(U62="",U62&gt;$AH$2),"",N(W62)-N(X62)-Y62)</f>
        <v/>
      </c>
      <c r="AB62" s="23" t="n"/>
      <c r="AD62" s="27">
        <f>IF(OR(N62&lt;&gt;"Yes",N(Q62)=0),0,ROUND((M62-R62)/Q62,2))</f>
        <v/>
      </c>
      <c r="AE62" s="30">
        <f>IF(OR(N62&lt;&gt;"Yes",O62="",N(Q62)=0),0,MAX(0,MIN(Q62,MIN(YEAR($AH$2)*12+MONTH($AH$2),IF(U62="",YEAR($AH$2)*12+MONTH($AH$2),YEAR(U62)*12+MONTH(U62)-1))-(YEAR(O62)*12+MONTH(O62))+1)))</f>
        <v/>
      </c>
      <c r="AF62" s="31">
        <f>IF(OR(N62&lt;&gt;"Yes",O62="",N(Q62)=0),"",EOMONTH(O62,Q62-1))</f>
        <v/>
      </c>
    </row>
    <row r="63">
      <c r="D63" s="24" t="n"/>
      <c r="E63" s="24" t="n"/>
      <c r="F63" s="24" t="n"/>
      <c r="G63" s="24" t="n"/>
      <c r="H63" s="23" t="n"/>
      <c r="J63" s="25" t="n"/>
      <c r="K63" s="24" t="n"/>
      <c r="L63" s="26" t="n"/>
      <c r="M63" s="27">
        <f>IF(OR(J63="",L63=""),"",ROUND(J63*L63,2))</f>
        <v/>
      </c>
      <c r="N63" s="28">
        <f>IF(M63="","",IF(H63&gt;$AH$2,"After period end",IF(OR(D63="",F63=""),"Check class and entity",IF(M63&gt;=SUMIFS(Settings!$C$9:$C$18,Settings!$A$9:$A$18,F63),"Yes","Expense"))))</f>
        <v/>
      </c>
      <c r="O63" s="23" t="n"/>
      <c r="P63" s="29" t="n"/>
      <c r="Q63" s="30">
        <f>IF(P63&lt;&gt;"",P63,IF(D63="","",SUMIFS(Settings!$B$22:$B$31,Settings!$A$22:$A$31,D63)))</f>
        <v/>
      </c>
      <c r="R63" s="27">
        <f>IF(N63&lt;&gt;"Yes",0,ROUND(M63*SUMIFS(Settings!$C$22:$C$31,Settings!$A$22:$A$31,D63),2))</f>
        <v/>
      </c>
      <c r="S63" s="27">
        <f>IF(AE63=0,0,IF(AE63&gt;=Q63,M63-R63,ROUND((M63-R63)*AE63/Q63,2)))</f>
        <v/>
      </c>
      <c r="T63" s="27">
        <f>IF(N63&lt;&gt;"Yes",0,IF(AND(U63&lt;&gt;"",U63&lt;=$AH$2),0,M63-S63))</f>
        <v/>
      </c>
      <c r="U63" s="23" t="n"/>
      <c r="V63" s="24" t="n"/>
      <c r="W63" s="25" t="n"/>
      <c r="X63" s="25" t="n"/>
      <c r="Y63" s="27">
        <f>IF(U63="","",IF(U63&gt;$AH$2,"After period end",IF(N63&lt;&gt;"Yes",0,M63-S63)))</f>
        <v/>
      </c>
      <c r="Z63" s="27">
        <f>IF(OR(U63="",U63&gt;$AH$2),"",N(W63)-N(X63)-Y63)</f>
        <v/>
      </c>
      <c r="AB63" s="23" t="n"/>
      <c r="AD63" s="27">
        <f>IF(OR(N63&lt;&gt;"Yes",N(Q63)=0),0,ROUND((M63-R63)/Q63,2))</f>
        <v/>
      </c>
      <c r="AE63" s="30">
        <f>IF(OR(N63&lt;&gt;"Yes",O63="",N(Q63)=0),0,MAX(0,MIN(Q63,MIN(YEAR($AH$2)*12+MONTH($AH$2),IF(U63="",YEAR($AH$2)*12+MONTH($AH$2),YEAR(U63)*12+MONTH(U63)-1))-(YEAR(O63)*12+MONTH(O63))+1)))</f>
        <v/>
      </c>
      <c r="AF63" s="31">
        <f>IF(OR(N63&lt;&gt;"Yes",O63="",N(Q63)=0),"",EOMONTH(O63,Q63-1))</f>
        <v/>
      </c>
    </row>
    <row r="64">
      <c r="D64" s="24" t="n"/>
      <c r="E64" s="24" t="n"/>
      <c r="F64" s="24" t="n"/>
      <c r="G64" s="24" t="n"/>
      <c r="H64" s="23" t="n"/>
      <c r="J64" s="25" t="n"/>
      <c r="K64" s="24" t="n"/>
      <c r="L64" s="26" t="n"/>
      <c r="M64" s="27">
        <f>IF(OR(J64="",L64=""),"",ROUND(J64*L64,2))</f>
        <v/>
      </c>
      <c r="N64" s="28">
        <f>IF(M64="","",IF(H64&gt;$AH$2,"After period end",IF(OR(D64="",F64=""),"Check class and entity",IF(M64&gt;=SUMIFS(Settings!$C$9:$C$18,Settings!$A$9:$A$18,F64),"Yes","Expense"))))</f>
        <v/>
      </c>
      <c r="O64" s="23" t="n"/>
      <c r="P64" s="29" t="n"/>
      <c r="Q64" s="30">
        <f>IF(P64&lt;&gt;"",P64,IF(D64="","",SUMIFS(Settings!$B$22:$B$31,Settings!$A$22:$A$31,D64)))</f>
        <v/>
      </c>
      <c r="R64" s="27">
        <f>IF(N64&lt;&gt;"Yes",0,ROUND(M64*SUMIFS(Settings!$C$22:$C$31,Settings!$A$22:$A$31,D64),2))</f>
        <v/>
      </c>
      <c r="S64" s="27">
        <f>IF(AE64=0,0,IF(AE64&gt;=Q64,M64-R64,ROUND((M64-R64)*AE64/Q64,2)))</f>
        <v/>
      </c>
      <c r="T64" s="27">
        <f>IF(N64&lt;&gt;"Yes",0,IF(AND(U64&lt;&gt;"",U64&lt;=$AH$2),0,M64-S64))</f>
        <v/>
      </c>
      <c r="U64" s="23" t="n"/>
      <c r="V64" s="24" t="n"/>
      <c r="W64" s="25" t="n"/>
      <c r="X64" s="25" t="n"/>
      <c r="Y64" s="27">
        <f>IF(U64="","",IF(U64&gt;$AH$2,"After period end",IF(N64&lt;&gt;"Yes",0,M64-S64)))</f>
        <v/>
      </c>
      <c r="Z64" s="27">
        <f>IF(OR(U64="",U64&gt;$AH$2),"",N(W64)-N(X64)-Y64)</f>
        <v/>
      </c>
      <c r="AB64" s="23" t="n"/>
      <c r="AD64" s="27">
        <f>IF(OR(N64&lt;&gt;"Yes",N(Q64)=0),0,ROUND((M64-R64)/Q64,2))</f>
        <v/>
      </c>
      <c r="AE64" s="30">
        <f>IF(OR(N64&lt;&gt;"Yes",O64="",N(Q64)=0),0,MAX(0,MIN(Q64,MIN(YEAR($AH$2)*12+MONTH($AH$2),IF(U64="",YEAR($AH$2)*12+MONTH($AH$2),YEAR(U64)*12+MONTH(U64)-1))-(YEAR(O64)*12+MONTH(O64))+1)))</f>
        <v/>
      </c>
      <c r="AF64" s="31">
        <f>IF(OR(N64&lt;&gt;"Yes",O64="",N(Q64)=0),"",EOMONTH(O64,Q64-1))</f>
        <v/>
      </c>
    </row>
    <row r="65">
      <c r="D65" s="24" t="n"/>
      <c r="E65" s="24" t="n"/>
      <c r="F65" s="24" t="n"/>
      <c r="G65" s="24" t="n"/>
      <c r="H65" s="23" t="n"/>
      <c r="J65" s="25" t="n"/>
      <c r="K65" s="24" t="n"/>
      <c r="L65" s="26" t="n"/>
      <c r="M65" s="27">
        <f>IF(OR(J65="",L65=""),"",ROUND(J65*L65,2))</f>
        <v/>
      </c>
      <c r="N65" s="28">
        <f>IF(M65="","",IF(H65&gt;$AH$2,"After period end",IF(OR(D65="",F65=""),"Check class and entity",IF(M65&gt;=SUMIFS(Settings!$C$9:$C$18,Settings!$A$9:$A$18,F65),"Yes","Expense"))))</f>
        <v/>
      </c>
      <c r="O65" s="23" t="n"/>
      <c r="P65" s="29" t="n"/>
      <c r="Q65" s="30">
        <f>IF(P65&lt;&gt;"",P65,IF(D65="","",SUMIFS(Settings!$B$22:$B$31,Settings!$A$22:$A$31,D65)))</f>
        <v/>
      </c>
      <c r="R65" s="27">
        <f>IF(N65&lt;&gt;"Yes",0,ROUND(M65*SUMIFS(Settings!$C$22:$C$31,Settings!$A$22:$A$31,D65),2))</f>
        <v/>
      </c>
      <c r="S65" s="27">
        <f>IF(AE65=0,0,IF(AE65&gt;=Q65,M65-R65,ROUND((M65-R65)*AE65/Q65,2)))</f>
        <v/>
      </c>
      <c r="T65" s="27">
        <f>IF(N65&lt;&gt;"Yes",0,IF(AND(U65&lt;&gt;"",U65&lt;=$AH$2),0,M65-S65))</f>
        <v/>
      </c>
      <c r="U65" s="23" t="n"/>
      <c r="V65" s="24" t="n"/>
      <c r="W65" s="25" t="n"/>
      <c r="X65" s="25" t="n"/>
      <c r="Y65" s="27">
        <f>IF(U65="","",IF(U65&gt;$AH$2,"After period end",IF(N65&lt;&gt;"Yes",0,M65-S65)))</f>
        <v/>
      </c>
      <c r="Z65" s="27">
        <f>IF(OR(U65="",U65&gt;$AH$2),"",N(W65)-N(X65)-Y65)</f>
        <v/>
      </c>
      <c r="AB65" s="23" t="n"/>
      <c r="AD65" s="27">
        <f>IF(OR(N65&lt;&gt;"Yes",N(Q65)=0),0,ROUND((M65-R65)/Q65,2))</f>
        <v/>
      </c>
      <c r="AE65" s="30">
        <f>IF(OR(N65&lt;&gt;"Yes",O65="",N(Q65)=0),0,MAX(0,MIN(Q65,MIN(YEAR($AH$2)*12+MONTH($AH$2),IF(U65="",YEAR($AH$2)*12+MONTH($AH$2),YEAR(U65)*12+MONTH(U65)-1))-(YEAR(O65)*12+MONTH(O65))+1)))</f>
        <v/>
      </c>
      <c r="AF65" s="31">
        <f>IF(OR(N65&lt;&gt;"Yes",O65="",N(Q65)=0),"",EOMONTH(O65,Q65-1))</f>
        <v/>
      </c>
    </row>
    <row r="66">
      <c r="D66" s="24" t="n"/>
      <c r="E66" s="24" t="n"/>
      <c r="F66" s="24" t="n"/>
      <c r="G66" s="24" t="n"/>
      <c r="H66" s="23" t="n"/>
      <c r="J66" s="25" t="n"/>
      <c r="K66" s="24" t="n"/>
      <c r="L66" s="26" t="n"/>
      <c r="M66" s="27">
        <f>IF(OR(J66="",L66=""),"",ROUND(J66*L66,2))</f>
        <v/>
      </c>
      <c r="N66" s="28">
        <f>IF(M66="","",IF(H66&gt;$AH$2,"After period end",IF(OR(D66="",F66=""),"Check class and entity",IF(M66&gt;=SUMIFS(Settings!$C$9:$C$18,Settings!$A$9:$A$18,F66),"Yes","Expense"))))</f>
        <v/>
      </c>
      <c r="O66" s="23" t="n"/>
      <c r="P66" s="29" t="n"/>
      <c r="Q66" s="30">
        <f>IF(P66&lt;&gt;"",P66,IF(D66="","",SUMIFS(Settings!$B$22:$B$31,Settings!$A$22:$A$31,D66)))</f>
        <v/>
      </c>
      <c r="R66" s="27">
        <f>IF(N66&lt;&gt;"Yes",0,ROUND(M66*SUMIFS(Settings!$C$22:$C$31,Settings!$A$22:$A$31,D66),2))</f>
        <v/>
      </c>
      <c r="S66" s="27">
        <f>IF(AE66=0,0,IF(AE66&gt;=Q66,M66-R66,ROUND((M66-R66)*AE66/Q66,2)))</f>
        <v/>
      </c>
      <c r="T66" s="27">
        <f>IF(N66&lt;&gt;"Yes",0,IF(AND(U66&lt;&gt;"",U66&lt;=$AH$2),0,M66-S66))</f>
        <v/>
      </c>
      <c r="U66" s="23" t="n"/>
      <c r="V66" s="24" t="n"/>
      <c r="W66" s="25" t="n"/>
      <c r="X66" s="25" t="n"/>
      <c r="Y66" s="27">
        <f>IF(U66="","",IF(U66&gt;$AH$2,"After period end",IF(N66&lt;&gt;"Yes",0,M66-S66)))</f>
        <v/>
      </c>
      <c r="Z66" s="27">
        <f>IF(OR(U66="",U66&gt;$AH$2),"",N(W66)-N(X66)-Y66)</f>
        <v/>
      </c>
      <c r="AB66" s="23" t="n"/>
      <c r="AD66" s="27">
        <f>IF(OR(N66&lt;&gt;"Yes",N(Q66)=0),0,ROUND((M66-R66)/Q66,2))</f>
        <v/>
      </c>
      <c r="AE66" s="30">
        <f>IF(OR(N66&lt;&gt;"Yes",O66="",N(Q66)=0),0,MAX(0,MIN(Q66,MIN(YEAR($AH$2)*12+MONTH($AH$2),IF(U66="",YEAR($AH$2)*12+MONTH($AH$2),YEAR(U66)*12+MONTH(U66)-1))-(YEAR(O66)*12+MONTH(O66))+1)))</f>
        <v/>
      </c>
      <c r="AF66" s="31">
        <f>IF(OR(N66&lt;&gt;"Yes",O66="",N(Q66)=0),"",EOMONTH(O66,Q66-1))</f>
        <v/>
      </c>
    </row>
    <row r="67">
      <c r="D67" s="24" t="n"/>
      <c r="E67" s="24" t="n"/>
      <c r="F67" s="24" t="n"/>
      <c r="G67" s="24" t="n"/>
      <c r="H67" s="23" t="n"/>
      <c r="J67" s="25" t="n"/>
      <c r="K67" s="24" t="n"/>
      <c r="L67" s="26" t="n"/>
      <c r="M67" s="27">
        <f>IF(OR(J67="",L67=""),"",ROUND(J67*L67,2))</f>
        <v/>
      </c>
      <c r="N67" s="28">
        <f>IF(M67="","",IF(H67&gt;$AH$2,"After period end",IF(OR(D67="",F67=""),"Check class and entity",IF(M67&gt;=SUMIFS(Settings!$C$9:$C$18,Settings!$A$9:$A$18,F67),"Yes","Expense"))))</f>
        <v/>
      </c>
      <c r="O67" s="23" t="n"/>
      <c r="P67" s="29" t="n"/>
      <c r="Q67" s="30">
        <f>IF(P67&lt;&gt;"",P67,IF(D67="","",SUMIFS(Settings!$B$22:$B$31,Settings!$A$22:$A$31,D67)))</f>
        <v/>
      </c>
      <c r="R67" s="27">
        <f>IF(N67&lt;&gt;"Yes",0,ROUND(M67*SUMIFS(Settings!$C$22:$C$31,Settings!$A$22:$A$31,D67),2))</f>
        <v/>
      </c>
      <c r="S67" s="27">
        <f>IF(AE67=0,0,IF(AE67&gt;=Q67,M67-R67,ROUND((M67-R67)*AE67/Q67,2)))</f>
        <v/>
      </c>
      <c r="T67" s="27">
        <f>IF(N67&lt;&gt;"Yes",0,IF(AND(U67&lt;&gt;"",U67&lt;=$AH$2),0,M67-S67))</f>
        <v/>
      </c>
      <c r="U67" s="23" t="n"/>
      <c r="V67" s="24" t="n"/>
      <c r="W67" s="25" t="n"/>
      <c r="X67" s="25" t="n"/>
      <c r="Y67" s="27">
        <f>IF(U67="","",IF(U67&gt;$AH$2,"After period end",IF(N67&lt;&gt;"Yes",0,M67-S67)))</f>
        <v/>
      </c>
      <c r="Z67" s="27">
        <f>IF(OR(U67="",U67&gt;$AH$2),"",N(W67)-N(X67)-Y67)</f>
        <v/>
      </c>
      <c r="AB67" s="23" t="n"/>
      <c r="AD67" s="27">
        <f>IF(OR(N67&lt;&gt;"Yes",N(Q67)=0),0,ROUND((M67-R67)/Q67,2))</f>
        <v/>
      </c>
      <c r="AE67" s="30">
        <f>IF(OR(N67&lt;&gt;"Yes",O67="",N(Q67)=0),0,MAX(0,MIN(Q67,MIN(YEAR($AH$2)*12+MONTH($AH$2),IF(U67="",YEAR($AH$2)*12+MONTH($AH$2),YEAR(U67)*12+MONTH(U67)-1))-(YEAR(O67)*12+MONTH(O67))+1)))</f>
        <v/>
      </c>
      <c r="AF67" s="31">
        <f>IF(OR(N67&lt;&gt;"Yes",O67="",N(Q67)=0),"",EOMONTH(O67,Q67-1))</f>
        <v/>
      </c>
    </row>
    <row r="68">
      <c r="D68" s="24" t="n"/>
      <c r="E68" s="24" t="n"/>
      <c r="F68" s="24" t="n"/>
      <c r="G68" s="24" t="n"/>
      <c r="H68" s="23" t="n"/>
      <c r="J68" s="25" t="n"/>
      <c r="K68" s="24" t="n"/>
      <c r="L68" s="26" t="n"/>
      <c r="M68" s="27">
        <f>IF(OR(J68="",L68=""),"",ROUND(J68*L68,2))</f>
        <v/>
      </c>
      <c r="N68" s="28">
        <f>IF(M68="","",IF(H68&gt;$AH$2,"After period end",IF(OR(D68="",F68=""),"Check class and entity",IF(M68&gt;=SUMIFS(Settings!$C$9:$C$18,Settings!$A$9:$A$18,F68),"Yes","Expense"))))</f>
        <v/>
      </c>
      <c r="O68" s="23" t="n"/>
      <c r="P68" s="29" t="n"/>
      <c r="Q68" s="30">
        <f>IF(P68&lt;&gt;"",P68,IF(D68="","",SUMIFS(Settings!$B$22:$B$31,Settings!$A$22:$A$31,D68)))</f>
        <v/>
      </c>
      <c r="R68" s="27">
        <f>IF(N68&lt;&gt;"Yes",0,ROUND(M68*SUMIFS(Settings!$C$22:$C$31,Settings!$A$22:$A$31,D68),2))</f>
        <v/>
      </c>
      <c r="S68" s="27">
        <f>IF(AE68=0,0,IF(AE68&gt;=Q68,M68-R68,ROUND((M68-R68)*AE68/Q68,2)))</f>
        <v/>
      </c>
      <c r="T68" s="27">
        <f>IF(N68&lt;&gt;"Yes",0,IF(AND(U68&lt;&gt;"",U68&lt;=$AH$2),0,M68-S68))</f>
        <v/>
      </c>
      <c r="U68" s="23" t="n"/>
      <c r="V68" s="24" t="n"/>
      <c r="W68" s="25" t="n"/>
      <c r="X68" s="25" t="n"/>
      <c r="Y68" s="27">
        <f>IF(U68="","",IF(U68&gt;$AH$2,"After period end",IF(N68&lt;&gt;"Yes",0,M68-S68)))</f>
        <v/>
      </c>
      <c r="Z68" s="27">
        <f>IF(OR(U68="",U68&gt;$AH$2),"",N(W68)-N(X68)-Y68)</f>
        <v/>
      </c>
      <c r="AB68" s="23" t="n"/>
      <c r="AD68" s="27">
        <f>IF(OR(N68&lt;&gt;"Yes",N(Q68)=0),0,ROUND((M68-R68)/Q68,2))</f>
        <v/>
      </c>
      <c r="AE68" s="30">
        <f>IF(OR(N68&lt;&gt;"Yes",O68="",N(Q68)=0),0,MAX(0,MIN(Q68,MIN(YEAR($AH$2)*12+MONTH($AH$2),IF(U68="",YEAR($AH$2)*12+MONTH($AH$2),YEAR(U68)*12+MONTH(U68)-1))-(YEAR(O68)*12+MONTH(O68))+1)))</f>
        <v/>
      </c>
      <c r="AF68" s="31">
        <f>IF(OR(N68&lt;&gt;"Yes",O68="",N(Q68)=0),"",EOMONTH(O68,Q68-1))</f>
        <v/>
      </c>
    </row>
    <row r="69">
      <c r="D69" s="24" t="n"/>
      <c r="E69" s="24" t="n"/>
      <c r="F69" s="24" t="n"/>
      <c r="G69" s="24" t="n"/>
      <c r="H69" s="23" t="n"/>
      <c r="J69" s="25" t="n"/>
      <c r="K69" s="24" t="n"/>
      <c r="L69" s="26" t="n"/>
      <c r="M69" s="27">
        <f>IF(OR(J69="",L69=""),"",ROUND(J69*L69,2))</f>
        <v/>
      </c>
      <c r="N69" s="28">
        <f>IF(M69="","",IF(H69&gt;$AH$2,"After period end",IF(OR(D69="",F69=""),"Check class and entity",IF(M69&gt;=SUMIFS(Settings!$C$9:$C$18,Settings!$A$9:$A$18,F69),"Yes","Expense"))))</f>
        <v/>
      </c>
      <c r="O69" s="23" t="n"/>
      <c r="P69" s="29" t="n"/>
      <c r="Q69" s="30">
        <f>IF(P69&lt;&gt;"",P69,IF(D69="","",SUMIFS(Settings!$B$22:$B$31,Settings!$A$22:$A$31,D69)))</f>
        <v/>
      </c>
      <c r="R69" s="27">
        <f>IF(N69&lt;&gt;"Yes",0,ROUND(M69*SUMIFS(Settings!$C$22:$C$31,Settings!$A$22:$A$31,D69),2))</f>
        <v/>
      </c>
      <c r="S69" s="27">
        <f>IF(AE69=0,0,IF(AE69&gt;=Q69,M69-R69,ROUND((M69-R69)*AE69/Q69,2)))</f>
        <v/>
      </c>
      <c r="T69" s="27">
        <f>IF(N69&lt;&gt;"Yes",0,IF(AND(U69&lt;&gt;"",U69&lt;=$AH$2),0,M69-S69))</f>
        <v/>
      </c>
      <c r="U69" s="23" t="n"/>
      <c r="V69" s="24" t="n"/>
      <c r="W69" s="25" t="n"/>
      <c r="X69" s="25" t="n"/>
      <c r="Y69" s="27">
        <f>IF(U69="","",IF(U69&gt;$AH$2,"After period end",IF(N69&lt;&gt;"Yes",0,M69-S69)))</f>
        <v/>
      </c>
      <c r="Z69" s="27">
        <f>IF(OR(U69="",U69&gt;$AH$2),"",N(W69)-N(X69)-Y69)</f>
        <v/>
      </c>
      <c r="AB69" s="23" t="n"/>
      <c r="AD69" s="27">
        <f>IF(OR(N69&lt;&gt;"Yes",N(Q69)=0),0,ROUND((M69-R69)/Q69,2))</f>
        <v/>
      </c>
      <c r="AE69" s="30">
        <f>IF(OR(N69&lt;&gt;"Yes",O69="",N(Q69)=0),0,MAX(0,MIN(Q69,MIN(YEAR($AH$2)*12+MONTH($AH$2),IF(U69="",YEAR($AH$2)*12+MONTH($AH$2),YEAR(U69)*12+MONTH(U69)-1))-(YEAR(O69)*12+MONTH(O69))+1)))</f>
        <v/>
      </c>
      <c r="AF69" s="31">
        <f>IF(OR(N69&lt;&gt;"Yes",O69="",N(Q69)=0),"",EOMONTH(O69,Q69-1))</f>
        <v/>
      </c>
    </row>
    <row r="70">
      <c r="D70" s="24" t="n"/>
      <c r="E70" s="24" t="n"/>
      <c r="F70" s="24" t="n"/>
      <c r="G70" s="24" t="n"/>
      <c r="H70" s="23" t="n"/>
      <c r="J70" s="25" t="n"/>
      <c r="K70" s="24" t="n"/>
      <c r="L70" s="26" t="n"/>
      <c r="M70" s="27">
        <f>IF(OR(J70="",L70=""),"",ROUND(J70*L70,2))</f>
        <v/>
      </c>
      <c r="N70" s="28">
        <f>IF(M70="","",IF(H70&gt;$AH$2,"After period end",IF(OR(D70="",F70=""),"Check class and entity",IF(M70&gt;=SUMIFS(Settings!$C$9:$C$18,Settings!$A$9:$A$18,F70),"Yes","Expense"))))</f>
        <v/>
      </c>
      <c r="O70" s="23" t="n"/>
      <c r="P70" s="29" t="n"/>
      <c r="Q70" s="30">
        <f>IF(P70&lt;&gt;"",P70,IF(D70="","",SUMIFS(Settings!$B$22:$B$31,Settings!$A$22:$A$31,D70)))</f>
        <v/>
      </c>
      <c r="R70" s="27">
        <f>IF(N70&lt;&gt;"Yes",0,ROUND(M70*SUMIFS(Settings!$C$22:$C$31,Settings!$A$22:$A$31,D70),2))</f>
        <v/>
      </c>
      <c r="S70" s="27">
        <f>IF(AE70=0,0,IF(AE70&gt;=Q70,M70-R70,ROUND((M70-R70)*AE70/Q70,2)))</f>
        <v/>
      </c>
      <c r="T70" s="27">
        <f>IF(N70&lt;&gt;"Yes",0,IF(AND(U70&lt;&gt;"",U70&lt;=$AH$2),0,M70-S70))</f>
        <v/>
      </c>
      <c r="U70" s="23" t="n"/>
      <c r="V70" s="24" t="n"/>
      <c r="W70" s="25" t="n"/>
      <c r="X70" s="25" t="n"/>
      <c r="Y70" s="27">
        <f>IF(U70="","",IF(U70&gt;$AH$2,"After period end",IF(N70&lt;&gt;"Yes",0,M70-S70)))</f>
        <v/>
      </c>
      <c r="Z70" s="27">
        <f>IF(OR(U70="",U70&gt;$AH$2),"",N(W70)-N(X70)-Y70)</f>
        <v/>
      </c>
      <c r="AB70" s="23" t="n"/>
      <c r="AD70" s="27">
        <f>IF(OR(N70&lt;&gt;"Yes",N(Q70)=0),0,ROUND((M70-R70)/Q70,2))</f>
        <v/>
      </c>
      <c r="AE70" s="30">
        <f>IF(OR(N70&lt;&gt;"Yes",O70="",N(Q70)=0),0,MAX(0,MIN(Q70,MIN(YEAR($AH$2)*12+MONTH($AH$2),IF(U70="",YEAR($AH$2)*12+MONTH($AH$2),YEAR(U70)*12+MONTH(U70)-1))-(YEAR(O70)*12+MONTH(O70))+1)))</f>
        <v/>
      </c>
      <c r="AF70" s="31">
        <f>IF(OR(N70&lt;&gt;"Yes",O70="",N(Q70)=0),"",EOMONTH(O70,Q70-1))</f>
        <v/>
      </c>
    </row>
    <row r="71">
      <c r="D71" s="24" t="n"/>
      <c r="E71" s="24" t="n"/>
      <c r="F71" s="24" t="n"/>
      <c r="G71" s="24" t="n"/>
      <c r="H71" s="23" t="n"/>
      <c r="J71" s="25" t="n"/>
      <c r="K71" s="24" t="n"/>
      <c r="L71" s="26" t="n"/>
      <c r="M71" s="27">
        <f>IF(OR(J71="",L71=""),"",ROUND(J71*L71,2))</f>
        <v/>
      </c>
      <c r="N71" s="28">
        <f>IF(M71="","",IF(H71&gt;$AH$2,"After period end",IF(OR(D71="",F71=""),"Check class and entity",IF(M71&gt;=SUMIFS(Settings!$C$9:$C$18,Settings!$A$9:$A$18,F71),"Yes","Expense"))))</f>
        <v/>
      </c>
      <c r="O71" s="23" t="n"/>
      <c r="P71" s="29" t="n"/>
      <c r="Q71" s="30">
        <f>IF(P71&lt;&gt;"",P71,IF(D71="","",SUMIFS(Settings!$B$22:$B$31,Settings!$A$22:$A$31,D71)))</f>
        <v/>
      </c>
      <c r="R71" s="27">
        <f>IF(N71&lt;&gt;"Yes",0,ROUND(M71*SUMIFS(Settings!$C$22:$C$31,Settings!$A$22:$A$31,D71),2))</f>
        <v/>
      </c>
      <c r="S71" s="27">
        <f>IF(AE71=0,0,IF(AE71&gt;=Q71,M71-R71,ROUND((M71-R71)*AE71/Q71,2)))</f>
        <v/>
      </c>
      <c r="T71" s="27">
        <f>IF(N71&lt;&gt;"Yes",0,IF(AND(U71&lt;&gt;"",U71&lt;=$AH$2),0,M71-S71))</f>
        <v/>
      </c>
      <c r="U71" s="23" t="n"/>
      <c r="V71" s="24" t="n"/>
      <c r="W71" s="25" t="n"/>
      <c r="X71" s="25" t="n"/>
      <c r="Y71" s="27">
        <f>IF(U71="","",IF(U71&gt;$AH$2,"After period end",IF(N71&lt;&gt;"Yes",0,M71-S71)))</f>
        <v/>
      </c>
      <c r="Z71" s="27">
        <f>IF(OR(U71="",U71&gt;$AH$2),"",N(W71)-N(X71)-Y71)</f>
        <v/>
      </c>
      <c r="AB71" s="23" t="n"/>
      <c r="AD71" s="27">
        <f>IF(OR(N71&lt;&gt;"Yes",N(Q71)=0),0,ROUND((M71-R71)/Q71,2))</f>
        <v/>
      </c>
      <c r="AE71" s="30">
        <f>IF(OR(N71&lt;&gt;"Yes",O71="",N(Q71)=0),0,MAX(0,MIN(Q71,MIN(YEAR($AH$2)*12+MONTH($AH$2),IF(U71="",YEAR($AH$2)*12+MONTH($AH$2),YEAR(U71)*12+MONTH(U71)-1))-(YEAR(O71)*12+MONTH(O71))+1)))</f>
        <v/>
      </c>
      <c r="AF71" s="31">
        <f>IF(OR(N71&lt;&gt;"Yes",O71="",N(Q71)=0),"",EOMONTH(O71,Q71-1))</f>
        <v/>
      </c>
    </row>
    <row r="72">
      <c r="D72" s="24" t="n"/>
      <c r="E72" s="24" t="n"/>
      <c r="F72" s="24" t="n"/>
      <c r="G72" s="24" t="n"/>
      <c r="H72" s="23" t="n"/>
      <c r="J72" s="25" t="n"/>
      <c r="K72" s="24" t="n"/>
      <c r="L72" s="26" t="n"/>
      <c r="M72" s="27">
        <f>IF(OR(J72="",L72=""),"",ROUND(J72*L72,2))</f>
        <v/>
      </c>
      <c r="N72" s="28">
        <f>IF(M72="","",IF(H72&gt;$AH$2,"After period end",IF(OR(D72="",F72=""),"Check class and entity",IF(M72&gt;=SUMIFS(Settings!$C$9:$C$18,Settings!$A$9:$A$18,F72),"Yes","Expense"))))</f>
        <v/>
      </c>
      <c r="O72" s="23" t="n"/>
      <c r="P72" s="29" t="n"/>
      <c r="Q72" s="30">
        <f>IF(P72&lt;&gt;"",P72,IF(D72="","",SUMIFS(Settings!$B$22:$B$31,Settings!$A$22:$A$31,D72)))</f>
        <v/>
      </c>
      <c r="R72" s="27">
        <f>IF(N72&lt;&gt;"Yes",0,ROUND(M72*SUMIFS(Settings!$C$22:$C$31,Settings!$A$22:$A$31,D72),2))</f>
        <v/>
      </c>
      <c r="S72" s="27">
        <f>IF(AE72=0,0,IF(AE72&gt;=Q72,M72-R72,ROUND((M72-R72)*AE72/Q72,2)))</f>
        <v/>
      </c>
      <c r="T72" s="27">
        <f>IF(N72&lt;&gt;"Yes",0,IF(AND(U72&lt;&gt;"",U72&lt;=$AH$2),0,M72-S72))</f>
        <v/>
      </c>
      <c r="U72" s="23" t="n"/>
      <c r="V72" s="24" t="n"/>
      <c r="W72" s="25" t="n"/>
      <c r="X72" s="25" t="n"/>
      <c r="Y72" s="27">
        <f>IF(U72="","",IF(U72&gt;$AH$2,"After period end",IF(N72&lt;&gt;"Yes",0,M72-S72)))</f>
        <v/>
      </c>
      <c r="Z72" s="27">
        <f>IF(OR(U72="",U72&gt;$AH$2),"",N(W72)-N(X72)-Y72)</f>
        <v/>
      </c>
      <c r="AB72" s="23" t="n"/>
      <c r="AD72" s="27">
        <f>IF(OR(N72&lt;&gt;"Yes",N(Q72)=0),0,ROUND((M72-R72)/Q72,2))</f>
        <v/>
      </c>
      <c r="AE72" s="30">
        <f>IF(OR(N72&lt;&gt;"Yes",O72="",N(Q72)=0),0,MAX(0,MIN(Q72,MIN(YEAR($AH$2)*12+MONTH($AH$2),IF(U72="",YEAR($AH$2)*12+MONTH($AH$2),YEAR(U72)*12+MONTH(U72)-1))-(YEAR(O72)*12+MONTH(O72))+1)))</f>
        <v/>
      </c>
      <c r="AF72" s="31">
        <f>IF(OR(N72&lt;&gt;"Yes",O72="",N(Q72)=0),"",EOMONTH(O72,Q72-1))</f>
        <v/>
      </c>
    </row>
    <row r="73">
      <c r="D73" s="24" t="n"/>
      <c r="E73" s="24" t="n"/>
      <c r="F73" s="24" t="n"/>
      <c r="G73" s="24" t="n"/>
      <c r="H73" s="23" t="n"/>
      <c r="J73" s="25" t="n"/>
      <c r="K73" s="24" t="n"/>
      <c r="L73" s="26" t="n"/>
      <c r="M73" s="27">
        <f>IF(OR(J73="",L73=""),"",ROUND(J73*L73,2))</f>
        <v/>
      </c>
      <c r="N73" s="28">
        <f>IF(M73="","",IF(H73&gt;$AH$2,"After period end",IF(OR(D73="",F73=""),"Check class and entity",IF(M73&gt;=SUMIFS(Settings!$C$9:$C$18,Settings!$A$9:$A$18,F73),"Yes","Expense"))))</f>
        <v/>
      </c>
      <c r="O73" s="23" t="n"/>
      <c r="P73" s="29" t="n"/>
      <c r="Q73" s="30">
        <f>IF(P73&lt;&gt;"",P73,IF(D73="","",SUMIFS(Settings!$B$22:$B$31,Settings!$A$22:$A$31,D73)))</f>
        <v/>
      </c>
      <c r="R73" s="27">
        <f>IF(N73&lt;&gt;"Yes",0,ROUND(M73*SUMIFS(Settings!$C$22:$C$31,Settings!$A$22:$A$31,D73),2))</f>
        <v/>
      </c>
      <c r="S73" s="27">
        <f>IF(AE73=0,0,IF(AE73&gt;=Q73,M73-R73,ROUND((M73-R73)*AE73/Q73,2)))</f>
        <v/>
      </c>
      <c r="T73" s="27">
        <f>IF(N73&lt;&gt;"Yes",0,IF(AND(U73&lt;&gt;"",U73&lt;=$AH$2),0,M73-S73))</f>
        <v/>
      </c>
      <c r="U73" s="23" t="n"/>
      <c r="V73" s="24" t="n"/>
      <c r="W73" s="25" t="n"/>
      <c r="X73" s="25" t="n"/>
      <c r="Y73" s="27">
        <f>IF(U73="","",IF(U73&gt;$AH$2,"After period end",IF(N73&lt;&gt;"Yes",0,M73-S73)))</f>
        <v/>
      </c>
      <c r="Z73" s="27">
        <f>IF(OR(U73="",U73&gt;$AH$2),"",N(W73)-N(X73)-Y73)</f>
        <v/>
      </c>
      <c r="AB73" s="23" t="n"/>
      <c r="AD73" s="27">
        <f>IF(OR(N73&lt;&gt;"Yes",N(Q73)=0),0,ROUND((M73-R73)/Q73,2))</f>
        <v/>
      </c>
      <c r="AE73" s="30">
        <f>IF(OR(N73&lt;&gt;"Yes",O73="",N(Q73)=0),0,MAX(0,MIN(Q73,MIN(YEAR($AH$2)*12+MONTH($AH$2),IF(U73="",YEAR($AH$2)*12+MONTH($AH$2),YEAR(U73)*12+MONTH(U73)-1))-(YEAR(O73)*12+MONTH(O73))+1)))</f>
        <v/>
      </c>
      <c r="AF73" s="31">
        <f>IF(OR(N73&lt;&gt;"Yes",O73="",N(Q73)=0),"",EOMONTH(O73,Q73-1))</f>
        <v/>
      </c>
    </row>
    <row r="74">
      <c r="D74" s="24" t="n"/>
      <c r="E74" s="24" t="n"/>
      <c r="F74" s="24" t="n"/>
      <c r="G74" s="24" t="n"/>
      <c r="H74" s="23" t="n"/>
      <c r="J74" s="25" t="n"/>
      <c r="K74" s="24" t="n"/>
      <c r="L74" s="26" t="n"/>
      <c r="M74" s="27">
        <f>IF(OR(J74="",L74=""),"",ROUND(J74*L74,2))</f>
        <v/>
      </c>
      <c r="N74" s="28">
        <f>IF(M74="","",IF(H74&gt;$AH$2,"After period end",IF(OR(D74="",F74=""),"Check class and entity",IF(M74&gt;=SUMIFS(Settings!$C$9:$C$18,Settings!$A$9:$A$18,F74),"Yes","Expense"))))</f>
        <v/>
      </c>
      <c r="O74" s="23" t="n"/>
      <c r="P74" s="29" t="n"/>
      <c r="Q74" s="30">
        <f>IF(P74&lt;&gt;"",P74,IF(D74="","",SUMIFS(Settings!$B$22:$B$31,Settings!$A$22:$A$31,D74)))</f>
        <v/>
      </c>
      <c r="R74" s="27">
        <f>IF(N74&lt;&gt;"Yes",0,ROUND(M74*SUMIFS(Settings!$C$22:$C$31,Settings!$A$22:$A$31,D74),2))</f>
        <v/>
      </c>
      <c r="S74" s="27">
        <f>IF(AE74=0,0,IF(AE74&gt;=Q74,M74-R74,ROUND((M74-R74)*AE74/Q74,2)))</f>
        <v/>
      </c>
      <c r="T74" s="27">
        <f>IF(N74&lt;&gt;"Yes",0,IF(AND(U74&lt;&gt;"",U74&lt;=$AH$2),0,M74-S74))</f>
        <v/>
      </c>
      <c r="U74" s="23" t="n"/>
      <c r="V74" s="24" t="n"/>
      <c r="W74" s="25" t="n"/>
      <c r="X74" s="25" t="n"/>
      <c r="Y74" s="27">
        <f>IF(U74="","",IF(U74&gt;$AH$2,"After period end",IF(N74&lt;&gt;"Yes",0,M74-S74)))</f>
        <v/>
      </c>
      <c r="Z74" s="27">
        <f>IF(OR(U74="",U74&gt;$AH$2),"",N(W74)-N(X74)-Y74)</f>
        <v/>
      </c>
      <c r="AB74" s="23" t="n"/>
      <c r="AD74" s="27">
        <f>IF(OR(N74&lt;&gt;"Yes",N(Q74)=0),0,ROUND((M74-R74)/Q74,2))</f>
        <v/>
      </c>
      <c r="AE74" s="30">
        <f>IF(OR(N74&lt;&gt;"Yes",O74="",N(Q74)=0),0,MAX(0,MIN(Q74,MIN(YEAR($AH$2)*12+MONTH($AH$2),IF(U74="",YEAR($AH$2)*12+MONTH($AH$2),YEAR(U74)*12+MONTH(U74)-1))-(YEAR(O74)*12+MONTH(O74))+1)))</f>
        <v/>
      </c>
      <c r="AF74" s="31">
        <f>IF(OR(N74&lt;&gt;"Yes",O74="",N(Q74)=0),"",EOMONTH(O74,Q74-1))</f>
        <v/>
      </c>
    </row>
    <row r="75">
      <c r="D75" s="24" t="n"/>
      <c r="E75" s="24" t="n"/>
      <c r="F75" s="24" t="n"/>
      <c r="G75" s="24" t="n"/>
      <c r="H75" s="23" t="n"/>
      <c r="J75" s="25" t="n"/>
      <c r="K75" s="24" t="n"/>
      <c r="L75" s="26" t="n"/>
      <c r="M75" s="27">
        <f>IF(OR(J75="",L75=""),"",ROUND(J75*L75,2))</f>
        <v/>
      </c>
      <c r="N75" s="28">
        <f>IF(M75="","",IF(H75&gt;$AH$2,"After period end",IF(OR(D75="",F75=""),"Check class and entity",IF(M75&gt;=SUMIFS(Settings!$C$9:$C$18,Settings!$A$9:$A$18,F75),"Yes","Expense"))))</f>
        <v/>
      </c>
      <c r="O75" s="23" t="n"/>
      <c r="P75" s="29" t="n"/>
      <c r="Q75" s="30">
        <f>IF(P75&lt;&gt;"",P75,IF(D75="","",SUMIFS(Settings!$B$22:$B$31,Settings!$A$22:$A$31,D75)))</f>
        <v/>
      </c>
      <c r="R75" s="27">
        <f>IF(N75&lt;&gt;"Yes",0,ROUND(M75*SUMIFS(Settings!$C$22:$C$31,Settings!$A$22:$A$31,D75),2))</f>
        <v/>
      </c>
      <c r="S75" s="27">
        <f>IF(AE75=0,0,IF(AE75&gt;=Q75,M75-R75,ROUND((M75-R75)*AE75/Q75,2)))</f>
        <v/>
      </c>
      <c r="T75" s="27">
        <f>IF(N75&lt;&gt;"Yes",0,IF(AND(U75&lt;&gt;"",U75&lt;=$AH$2),0,M75-S75))</f>
        <v/>
      </c>
      <c r="U75" s="23" t="n"/>
      <c r="V75" s="24" t="n"/>
      <c r="W75" s="25" t="n"/>
      <c r="X75" s="25" t="n"/>
      <c r="Y75" s="27">
        <f>IF(U75="","",IF(U75&gt;$AH$2,"After period end",IF(N75&lt;&gt;"Yes",0,M75-S75)))</f>
        <v/>
      </c>
      <c r="Z75" s="27">
        <f>IF(OR(U75="",U75&gt;$AH$2),"",N(W75)-N(X75)-Y75)</f>
        <v/>
      </c>
      <c r="AB75" s="23" t="n"/>
      <c r="AD75" s="27">
        <f>IF(OR(N75&lt;&gt;"Yes",N(Q75)=0),0,ROUND((M75-R75)/Q75,2))</f>
        <v/>
      </c>
      <c r="AE75" s="30">
        <f>IF(OR(N75&lt;&gt;"Yes",O75="",N(Q75)=0),0,MAX(0,MIN(Q75,MIN(YEAR($AH$2)*12+MONTH($AH$2),IF(U75="",YEAR($AH$2)*12+MONTH($AH$2),YEAR(U75)*12+MONTH(U75)-1))-(YEAR(O75)*12+MONTH(O75))+1)))</f>
        <v/>
      </c>
      <c r="AF75" s="31">
        <f>IF(OR(N75&lt;&gt;"Yes",O75="",N(Q75)=0),"",EOMONTH(O75,Q75-1))</f>
        <v/>
      </c>
    </row>
    <row r="76">
      <c r="D76" s="24" t="n"/>
      <c r="E76" s="24" t="n"/>
      <c r="F76" s="24" t="n"/>
      <c r="G76" s="24" t="n"/>
      <c r="H76" s="23" t="n"/>
      <c r="J76" s="25" t="n"/>
      <c r="K76" s="24" t="n"/>
      <c r="L76" s="26" t="n"/>
      <c r="M76" s="27">
        <f>IF(OR(J76="",L76=""),"",ROUND(J76*L76,2))</f>
        <v/>
      </c>
      <c r="N76" s="28">
        <f>IF(M76="","",IF(H76&gt;$AH$2,"After period end",IF(OR(D76="",F76=""),"Check class and entity",IF(M76&gt;=SUMIFS(Settings!$C$9:$C$18,Settings!$A$9:$A$18,F76),"Yes","Expense"))))</f>
        <v/>
      </c>
      <c r="O76" s="23" t="n"/>
      <c r="P76" s="29" t="n"/>
      <c r="Q76" s="30">
        <f>IF(P76&lt;&gt;"",P76,IF(D76="","",SUMIFS(Settings!$B$22:$B$31,Settings!$A$22:$A$31,D76)))</f>
        <v/>
      </c>
      <c r="R76" s="27">
        <f>IF(N76&lt;&gt;"Yes",0,ROUND(M76*SUMIFS(Settings!$C$22:$C$31,Settings!$A$22:$A$31,D76),2))</f>
        <v/>
      </c>
      <c r="S76" s="27">
        <f>IF(AE76=0,0,IF(AE76&gt;=Q76,M76-R76,ROUND((M76-R76)*AE76/Q76,2)))</f>
        <v/>
      </c>
      <c r="T76" s="27">
        <f>IF(N76&lt;&gt;"Yes",0,IF(AND(U76&lt;&gt;"",U76&lt;=$AH$2),0,M76-S76))</f>
        <v/>
      </c>
      <c r="U76" s="23" t="n"/>
      <c r="V76" s="24" t="n"/>
      <c r="W76" s="25" t="n"/>
      <c r="X76" s="25" t="n"/>
      <c r="Y76" s="27">
        <f>IF(U76="","",IF(U76&gt;$AH$2,"After period end",IF(N76&lt;&gt;"Yes",0,M76-S76)))</f>
        <v/>
      </c>
      <c r="Z76" s="27">
        <f>IF(OR(U76="",U76&gt;$AH$2),"",N(W76)-N(X76)-Y76)</f>
        <v/>
      </c>
      <c r="AB76" s="23" t="n"/>
      <c r="AD76" s="27">
        <f>IF(OR(N76&lt;&gt;"Yes",N(Q76)=0),0,ROUND((M76-R76)/Q76,2))</f>
        <v/>
      </c>
      <c r="AE76" s="30">
        <f>IF(OR(N76&lt;&gt;"Yes",O76="",N(Q76)=0),0,MAX(0,MIN(Q76,MIN(YEAR($AH$2)*12+MONTH($AH$2),IF(U76="",YEAR($AH$2)*12+MONTH($AH$2),YEAR(U76)*12+MONTH(U76)-1))-(YEAR(O76)*12+MONTH(O76))+1)))</f>
        <v/>
      </c>
      <c r="AF76" s="31">
        <f>IF(OR(N76&lt;&gt;"Yes",O76="",N(Q76)=0),"",EOMONTH(O76,Q76-1))</f>
        <v/>
      </c>
    </row>
    <row r="77">
      <c r="D77" s="24" t="n"/>
      <c r="E77" s="24" t="n"/>
      <c r="F77" s="24" t="n"/>
      <c r="G77" s="24" t="n"/>
      <c r="H77" s="23" t="n"/>
      <c r="J77" s="25" t="n"/>
      <c r="K77" s="24" t="n"/>
      <c r="L77" s="26" t="n"/>
      <c r="M77" s="27">
        <f>IF(OR(J77="",L77=""),"",ROUND(J77*L77,2))</f>
        <v/>
      </c>
      <c r="N77" s="28">
        <f>IF(M77="","",IF(H77&gt;$AH$2,"After period end",IF(OR(D77="",F77=""),"Check class and entity",IF(M77&gt;=SUMIFS(Settings!$C$9:$C$18,Settings!$A$9:$A$18,F77),"Yes","Expense"))))</f>
        <v/>
      </c>
      <c r="O77" s="23" t="n"/>
      <c r="P77" s="29" t="n"/>
      <c r="Q77" s="30">
        <f>IF(P77&lt;&gt;"",P77,IF(D77="","",SUMIFS(Settings!$B$22:$B$31,Settings!$A$22:$A$31,D77)))</f>
        <v/>
      </c>
      <c r="R77" s="27">
        <f>IF(N77&lt;&gt;"Yes",0,ROUND(M77*SUMIFS(Settings!$C$22:$C$31,Settings!$A$22:$A$31,D77),2))</f>
        <v/>
      </c>
      <c r="S77" s="27">
        <f>IF(AE77=0,0,IF(AE77&gt;=Q77,M77-R77,ROUND((M77-R77)*AE77/Q77,2)))</f>
        <v/>
      </c>
      <c r="T77" s="27">
        <f>IF(N77&lt;&gt;"Yes",0,IF(AND(U77&lt;&gt;"",U77&lt;=$AH$2),0,M77-S77))</f>
        <v/>
      </c>
      <c r="U77" s="23" t="n"/>
      <c r="V77" s="24" t="n"/>
      <c r="W77" s="25" t="n"/>
      <c r="X77" s="25" t="n"/>
      <c r="Y77" s="27">
        <f>IF(U77="","",IF(U77&gt;$AH$2,"After period end",IF(N77&lt;&gt;"Yes",0,M77-S77)))</f>
        <v/>
      </c>
      <c r="Z77" s="27">
        <f>IF(OR(U77="",U77&gt;$AH$2),"",N(W77)-N(X77)-Y77)</f>
        <v/>
      </c>
      <c r="AB77" s="23" t="n"/>
      <c r="AD77" s="27">
        <f>IF(OR(N77&lt;&gt;"Yes",N(Q77)=0),0,ROUND((M77-R77)/Q77,2))</f>
        <v/>
      </c>
      <c r="AE77" s="30">
        <f>IF(OR(N77&lt;&gt;"Yes",O77="",N(Q77)=0),0,MAX(0,MIN(Q77,MIN(YEAR($AH$2)*12+MONTH($AH$2),IF(U77="",YEAR($AH$2)*12+MONTH($AH$2),YEAR(U77)*12+MONTH(U77)-1))-(YEAR(O77)*12+MONTH(O77))+1)))</f>
        <v/>
      </c>
      <c r="AF77" s="31">
        <f>IF(OR(N77&lt;&gt;"Yes",O77="",N(Q77)=0),"",EOMONTH(O77,Q77-1))</f>
        <v/>
      </c>
    </row>
    <row r="78">
      <c r="D78" s="24" t="n"/>
      <c r="E78" s="24" t="n"/>
      <c r="F78" s="24" t="n"/>
      <c r="G78" s="24" t="n"/>
      <c r="H78" s="23" t="n"/>
      <c r="J78" s="25" t="n"/>
      <c r="K78" s="24" t="n"/>
      <c r="L78" s="26" t="n"/>
      <c r="M78" s="27">
        <f>IF(OR(J78="",L78=""),"",ROUND(J78*L78,2))</f>
        <v/>
      </c>
      <c r="N78" s="28">
        <f>IF(M78="","",IF(H78&gt;$AH$2,"After period end",IF(OR(D78="",F78=""),"Check class and entity",IF(M78&gt;=SUMIFS(Settings!$C$9:$C$18,Settings!$A$9:$A$18,F78),"Yes","Expense"))))</f>
        <v/>
      </c>
      <c r="O78" s="23" t="n"/>
      <c r="P78" s="29" t="n"/>
      <c r="Q78" s="30">
        <f>IF(P78&lt;&gt;"",P78,IF(D78="","",SUMIFS(Settings!$B$22:$B$31,Settings!$A$22:$A$31,D78)))</f>
        <v/>
      </c>
      <c r="R78" s="27">
        <f>IF(N78&lt;&gt;"Yes",0,ROUND(M78*SUMIFS(Settings!$C$22:$C$31,Settings!$A$22:$A$31,D78),2))</f>
        <v/>
      </c>
      <c r="S78" s="27">
        <f>IF(AE78=0,0,IF(AE78&gt;=Q78,M78-R78,ROUND((M78-R78)*AE78/Q78,2)))</f>
        <v/>
      </c>
      <c r="T78" s="27">
        <f>IF(N78&lt;&gt;"Yes",0,IF(AND(U78&lt;&gt;"",U78&lt;=$AH$2),0,M78-S78))</f>
        <v/>
      </c>
      <c r="U78" s="23" t="n"/>
      <c r="V78" s="24" t="n"/>
      <c r="W78" s="25" t="n"/>
      <c r="X78" s="25" t="n"/>
      <c r="Y78" s="27">
        <f>IF(U78="","",IF(U78&gt;$AH$2,"After period end",IF(N78&lt;&gt;"Yes",0,M78-S78)))</f>
        <v/>
      </c>
      <c r="Z78" s="27">
        <f>IF(OR(U78="",U78&gt;$AH$2),"",N(W78)-N(X78)-Y78)</f>
        <v/>
      </c>
      <c r="AB78" s="23" t="n"/>
      <c r="AD78" s="27">
        <f>IF(OR(N78&lt;&gt;"Yes",N(Q78)=0),0,ROUND((M78-R78)/Q78,2))</f>
        <v/>
      </c>
      <c r="AE78" s="30">
        <f>IF(OR(N78&lt;&gt;"Yes",O78="",N(Q78)=0),0,MAX(0,MIN(Q78,MIN(YEAR($AH$2)*12+MONTH($AH$2),IF(U78="",YEAR($AH$2)*12+MONTH($AH$2),YEAR(U78)*12+MONTH(U78)-1))-(YEAR(O78)*12+MONTH(O78))+1)))</f>
        <v/>
      </c>
      <c r="AF78" s="31">
        <f>IF(OR(N78&lt;&gt;"Yes",O78="",N(Q78)=0),"",EOMONTH(O78,Q78-1))</f>
        <v/>
      </c>
    </row>
    <row r="79">
      <c r="D79" s="24" t="n"/>
      <c r="E79" s="24" t="n"/>
      <c r="F79" s="24" t="n"/>
      <c r="G79" s="24" t="n"/>
      <c r="H79" s="23" t="n"/>
      <c r="J79" s="25" t="n"/>
      <c r="K79" s="24" t="n"/>
      <c r="L79" s="26" t="n"/>
      <c r="M79" s="27">
        <f>IF(OR(J79="",L79=""),"",ROUND(J79*L79,2))</f>
        <v/>
      </c>
      <c r="N79" s="28">
        <f>IF(M79="","",IF(H79&gt;$AH$2,"After period end",IF(OR(D79="",F79=""),"Check class and entity",IF(M79&gt;=SUMIFS(Settings!$C$9:$C$18,Settings!$A$9:$A$18,F79),"Yes","Expense"))))</f>
        <v/>
      </c>
      <c r="O79" s="23" t="n"/>
      <c r="P79" s="29" t="n"/>
      <c r="Q79" s="30">
        <f>IF(P79&lt;&gt;"",P79,IF(D79="","",SUMIFS(Settings!$B$22:$B$31,Settings!$A$22:$A$31,D79)))</f>
        <v/>
      </c>
      <c r="R79" s="27">
        <f>IF(N79&lt;&gt;"Yes",0,ROUND(M79*SUMIFS(Settings!$C$22:$C$31,Settings!$A$22:$A$31,D79),2))</f>
        <v/>
      </c>
      <c r="S79" s="27">
        <f>IF(AE79=0,0,IF(AE79&gt;=Q79,M79-R79,ROUND((M79-R79)*AE79/Q79,2)))</f>
        <v/>
      </c>
      <c r="T79" s="27">
        <f>IF(N79&lt;&gt;"Yes",0,IF(AND(U79&lt;&gt;"",U79&lt;=$AH$2),0,M79-S79))</f>
        <v/>
      </c>
      <c r="U79" s="23" t="n"/>
      <c r="V79" s="24" t="n"/>
      <c r="W79" s="25" t="n"/>
      <c r="X79" s="25" t="n"/>
      <c r="Y79" s="27">
        <f>IF(U79="","",IF(U79&gt;$AH$2,"After period end",IF(N79&lt;&gt;"Yes",0,M79-S79)))</f>
        <v/>
      </c>
      <c r="Z79" s="27">
        <f>IF(OR(U79="",U79&gt;$AH$2),"",N(W79)-N(X79)-Y79)</f>
        <v/>
      </c>
      <c r="AB79" s="23" t="n"/>
      <c r="AD79" s="27">
        <f>IF(OR(N79&lt;&gt;"Yes",N(Q79)=0),0,ROUND((M79-R79)/Q79,2))</f>
        <v/>
      </c>
      <c r="AE79" s="30">
        <f>IF(OR(N79&lt;&gt;"Yes",O79="",N(Q79)=0),0,MAX(0,MIN(Q79,MIN(YEAR($AH$2)*12+MONTH($AH$2),IF(U79="",YEAR($AH$2)*12+MONTH($AH$2),YEAR(U79)*12+MONTH(U79)-1))-(YEAR(O79)*12+MONTH(O79))+1)))</f>
        <v/>
      </c>
      <c r="AF79" s="31">
        <f>IF(OR(N79&lt;&gt;"Yes",O79="",N(Q79)=0),"",EOMONTH(O79,Q79-1))</f>
        <v/>
      </c>
    </row>
    <row r="80">
      <c r="D80" s="24" t="n"/>
      <c r="E80" s="24" t="n"/>
      <c r="F80" s="24" t="n"/>
      <c r="G80" s="24" t="n"/>
      <c r="H80" s="23" t="n"/>
      <c r="J80" s="25" t="n"/>
      <c r="K80" s="24" t="n"/>
      <c r="L80" s="26" t="n"/>
      <c r="M80" s="27">
        <f>IF(OR(J80="",L80=""),"",ROUND(J80*L80,2))</f>
        <v/>
      </c>
      <c r="N80" s="28">
        <f>IF(M80="","",IF(H80&gt;$AH$2,"After period end",IF(OR(D80="",F80=""),"Check class and entity",IF(M80&gt;=SUMIFS(Settings!$C$9:$C$18,Settings!$A$9:$A$18,F80),"Yes","Expense"))))</f>
        <v/>
      </c>
      <c r="O80" s="23" t="n"/>
      <c r="P80" s="29" t="n"/>
      <c r="Q80" s="30">
        <f>IF(P80&lt;&gt;"",P80,IF(D80="","",SUMIFS(Settings!$B$22:$B$31,Settings!$A$22:$A$31,D80)))</f>
        <v/>
      </c>
      <c r="R80" s="27">
        <f>IF(N80&lt;&gt;"Yes",0,ROUND(M80*SUMIFS(Settings!$C$22:$C$31,Settings!$A$22:$A$31,D80),2))</f>
        <v/>
      </c>
      <c r="S80" s="27">
        <f>IF(AE80=0,0,IF(AE80&gt;=Q80,M80-R80,ROUND((M80-R80)*AE80/Q80,2)))</f>
        <v/>
      </c>
      <c r="T80" s="27">
        <f>IF(N80&lt;&gt;"Yes",0,IF(AND(U80&lt;&gt;"",U80&lt;=$AH$2),0,M80-S80))</f>
        <v/>
      </c>
      <c r="U80" s="23" t="n"/>
      <c r="V80" s="24" t="n"/>
      <c r="W80" s="25" t="n"/>
      <c r="X80" s="25" t="n"/>
      <c r="Y80" s="27">
        <f>IF(U80="","",IF(U80&gt;$AH$2,"After period end",IF(N80&lt;&gt;"Yes",0,M80-S80)))</f>
        <v/>
      </c>
      <c r="Z80" s="27">
        <f>IF(OR(U80="",U80&gt;$AH$2),"",N(W80)-N(X80)-Y80)</f>
        <v/>
      </c>
      <c r="AB80" s="23" t="n"/>
      <c r="AD80" s="27">
        <f>IF(OR(N80&lt;&gt;"Yes",N(Q80)=0),0,ROUND((M80-R80)/Q80,2))</f>
        <v/>
      </c>
      <c r="AE80" s="30">
        <f>IF(OR(N80&lt;&gt;"Yes",O80="",N(Q80)=0),0,MAX(0,MIN(Q80,MIN(YEAR($AH$2)*12+MONTH($AH$2),IF(U80="",YEAR($AH$2)*12+MONTH($AH$2),YEAR(U80)*12+MONTH(U80)-1))-(YEAR(O80)*12+MONTH(O80))+1)))</f>
        <v/>
      </c>
      <c r="AF80" s="31">
        <f>IF(OR(N80&lt;&gt;"Yes",O80="",N(Q80)=0),"",EOMONTH(O80,Q80-1))</f>
        <v/>
      </c>
    </row>
    <row r="81">
      <c r="D81" s="24" t="n"/>
      <c r="E81" s="24" t="n"/>
      <c r="F81" s="24" t="n"/>
      <c r="G81" s="24" t="n"/>
      <c r="H81" s="23" t="n"/>
      <c r="J81" s="25" t="n"/>
      <c r="K81" s="24" t="n"/>
      <c r="L81" s="26" t="n"/>
      <c r="M81" s="27">
        <f>IF(OR(J81="",L81=""),"",ROUND(J81*L81,2))</f>
        <v/>
      </c>
      <c r="N81" s="28">
        <f>IF(M81="","",IF(H81&gt;$AH$2,"After period end",IF(OR(D81="",F81=""),"Check class and entity",IF(M81&gt;=SUMIFS(Settings!$C$9:$C$18,Settings!$A$9:$A$18,F81),"Yes","Expense"))))</f>
        <v/>
      </c>
      <c r="O81" s="23" t="n"/>
      <c r="P81" s="29" t="n"/>
      <c r="Q81" s="30">
        <f>IF(P81&lt;&gt;"",P81,IF(D81="","",SUMIFS(Settings!$B$22:$B$31,Settings!$A$22:$A$31,D81)))</f>
        <v/>
      </c>
      <c r="R81" s="27">
        <f>IF(N81&lt;&gt;"Yes",0,ROUND(M81*SUMIFS(Settings!$C$22:$C$31,Settings!$A$22:$A$31,D81),2))</f>
        <v/>
      </c>
      <c r="S81" s="27">
        <f>IF(AE81=0,0,IF(AE81&gt;=Q81,M81-R81,ROUND((M81-R81)*AE81/Q81,2)))</f>
        <v/>
      </c>
      <c r="T81" s="27">
        <f>IF(N81&lt;&gt;"Yes",0,IF(AND(U81&lt;&gt;"",U81&lt;=$AH$2),0,M81-S81))</f>
        <v/>
      </c>
      <c r="U81" s="23" t="n"/>
      <c r="V81" s="24" t="n"/>
      <c r="W81" s="25" t="n"/>
      <c r="X81" s="25" t="n"/>
      <c r="Y81" s="27">
        <f>IF(U81="","",IF(U81&gt;$AH$2,"After period end",IF(N81&lt;&gt;"Yes",0,M81-S81)))</f>
        <v/>
      </c>
      <c r="Z81" s="27">
        <f>IF(OR(U81="",U81&gt;$AH$2),"",N(W81)-N(X81)-Y81)</f>
        <v/>
      </c>
      <c r="AB81" s="23" t="n"/>
      <c r="AD81" s="27">
        <f>IF(OR(N81&lt;&gt;"Yes",N(Q81)=0),0,ROUND((M81-R81)/Q81,2))</f>
        <v/>
      </c>
      <c r="AE81" s="30">
        <f>IF(OR(N81&lt;&gt;"Yes",O81="",N(Q81)=0),0,MAX(0,MIN(Q81,MIN(YEAR($AH$2)*12+MONTH($AH$2),IF(U81="",YEAR($AH$2)*12+MONTH($AH$2),YEAR(U81)*12+MONTH(U81)-1))-(YEAR(O81)*12+MONTH(O81))+1)))</f>
        <v/>
      </c>
      <c r="AF81" s="31">
        <f>IF(OR(N81&lt;&gt;"Yes",O81="",N(Q81)=0),"",EOMONTH(O81,Q81-1))</f>
        <v/>
      </c>
    </row>
    <row r="82">
      <c r="D82" s="24" t="n"/>
      <c r="E82" s="24" t="n"/>
      <c r="F82" s="24" t="n"/>
      <c r="G82" s="24" t="n"/>
      <c r="H82" s="23" t="n"/>
      <c r="J82" s="25" t="n"/>
      <c r="K82" s="24" t="n"/>
      <c r="L82" s="26" t="n"/>
      <c r="M82" s="27">
        <f>IF(OR(J82="",L82=""),"",ROUND(J82*L82,2))</f>
        <v/>
      </c>
      <c r="N82" s="28">
        <f>IF(M82="","",IF(H82&gt;$AH$2,"After period end",IF(OR(D82="",F82=""),"Check class and entity",IF(M82&gt;=SUMIFS(Settings!$C$9:$C$18,Settings!$A$9:$A$18,F82),"Yes","Expense"))))</f>
        <v/>
      </c>
      <c r="O82" s="23" t="n"/>
      <c r="P82" s="29" t="n"/>
      <c r="Q82" s="30">
        <f>IF(P82&lt;&gt;"",P82,IF(D82="","",SUMIFS(Settings!$B$22:$B$31,Settings!$A$22:$A$31,D82)))</f>
        <v/>
      </c>
      <c r="R82" s="27">
        <f>IF(N82&lt;&gt;"Yes",0,ROUND(M82*SUMIFS(Settings!$C$22:$C$31,Settings!$A$22:$A$31,D82),2))</f>
        <v/>
      </c>
      <c r="S82" s="27">
        <f>IF(AE82=0,0,IF(AE82&gt;=Q82,M82-R82,ROUND((M82-R82)*AE82/Q82,2)))</f>
        <v/>
      </c>
      <c r="T82" s="27">
        <f>IF(N82&lt;&gt;"Yes",0,IF(AND(U82&lt;&gt;"",U82&lt;=$AH$2),0,M82-S82))</f>
        <v/>
      </c>
      <c r="U82" s="23" t="n"/>
      <c r="V82" s="24" t="n"/>
      <c r="W82" s="25" t="n"/>
      <c r="X82" s="25" t="n"/>
      <c r="Y82" s="27">
        <f>IF(U82="","",IF(U82&gt;$AH$2,"After period end",IF(N82&lt;&gt;"Yes",0,M82-S82)))</f>
        <v/>
      </c>
      <c r="Z82" s="27">
        <f>IF(OR(U82="",U82&gt;$AH$2),"",N(W82)-N(X82)-Y82)</f>
        <v/>
      </c>
      <c r="AB82" s="23" t="n"/>
      <c r="AD82" s="27">
        <f>IF(OR(N82&lt;&gt;"Yes",N(Q82)=0),0,ROUND((M82-R82)/Q82,2))</f>
        <v/>
      </c>
      <c r="AE82" s="30">
        <f>IF(OR(N82&lt;&gt;"Yes",O82="",N(Q82)=0),0,MAX(0,MIN(Q82,MIN(YEAR($AH$2)*12+MONTH($AH$2),IF(U82="",YEAR($AH$2)*12+MONTH($AH$2),YEAR(U82)*12+MONTH(U82)-1))-(YEAR(O82)*12+MONTH(O82))+1)))</f>
        <v/>
      </c>
      <c r="AF82" s="31">
        <f>IF(OR(N82&lt;&gt;"Yes",O82="",N(Q82)=0),"",EOMONTH(O82,Q82-1))</f>
        <v/>
      </c>
    </row>
    <row r="83">
      <c r="D83" s="24" t="n"/>
      <c r="E83" s="24" t="n"/>
      <c r="F83" s="24" t="n"/>
      <c r="G83" s="24" t="n"/>
      <c r="H83" s="23" t="n"/>
      <c r="J83" s="25" t="n"/>
      <c r="K83" s="24" t="n"/>
      <c r="L83" s="26" t="n"/>
      <c r="M83" s="27">
        <f>IF(OR(J83="",L83=""),"",ROUND(J83*L83,2))</f>
        <v/>
      </c>
      <c r="N83" s="28">
        <f>IF(M83="","",IF(H83&gt;$AH$2,"After period end",IF(OR(D83="",F83=""),"Check class and entity",IF(M83&gt;=SUMIFS(Settings!$C$9:$C$18,Settings!$A$9:$A$18,F83),"Yes","Expense"))))</f>
        <v/>
      </c>
      <c r="O83" s="23" t="n"/>
      <c r="P83" s="29" t="n"/>
      <c r="Q83" s="30">
        <f>IF(P83&lt;&gt;"",P83,IF(D83="","",SUMIFS(Settings!$B$22:$B$31,Settings!$A$22:$A$31,D83)))</f>
        <v/>
      </c>
      <c r="R83" s="27">
        <f>IF(N83&lt;&gt;"Yes",0,ROUND(M83*SUMIFS(Settings!$C$22:$C$31,Settings!$A$22:$A$31,D83),2))</f>
        <v/>
      </c>
      <c r="S83" s="27">
        <f>IF(AE83=0,0,IF(AE83&gt;=Q83,M83-R83,ROUND((M83-R83)*AE83/Q83,2)))</f>
        <v/>
      </c>
      <c r="T83" s="27">
        <f>IF(N83&lt;&gt;"Yes",0,IF(AND(U83&lt;&gt;"",U83&lt;=$AH$2),0,M83-S83))</f>
        <v/>
      </c>
      <c r="U83" s="23" t="n"/>
      <c r="V83" s="24" t="n"/>
      <c r="W83" s="25" t="n"/>
      <c r="X83" s="25" t="n"/>
      <c r="Y83" s="27">
        <f>IF(U83="","",IF(U83&gt;$AH$2,"After period end",IF(N83&lt;&gt;"Yes",0,M83-S83)))</f>
        <v/>
      </c>
      <c r="Z83" s="27">
        <f>IF(OR(U83="",U83&gt;$AH$2),"",N(W83)-N(X83)-Y83)</f>
        <v/>
      </c>
      <c r="AB83" s="23" t="n"/>
      <c r="AD83" s="27">
        <f>IF(OR(N83&lt;&gt;"Yes",N(Q83)=0),0,ROUND((M83-R83)/Q83,2))</f>
        <v/>
      </c>
      <c r="AE83" s="30">
        <f>IF(OR(N83&lt;&gt;"Yes",O83="",N(Q83)=0),0,MAX(0,MIN(Q83,MIN(YEAR($AH$2)*12+MONTH($AH$2),IF(U83="",YEAR($AH$2)*12+MONTH($AH$2),YEAR(U83)*12+MONTH(U83)-1))-(YEAR(O83)*12+MONTH(O83))+1)))</f>
        <v/>
      </c>
      <c r="AF83" s="31">
        <f>IF(OR(N83&lt;&gt;"Yes",O83="",N(Q83)=0),"",EOMONTH(O83,Q83-1))</f>
        <v/>
      </c>
    </row>
    <row r="84">
      <c r="D84" s="24" t="n"/>
      <c r="E84" s="24" t="n"/>
      <c r="F84" s="24" t="n"/>
      <c r="G84" s="24" t="n"/>
      <c r="H84" s="23" t="n"/>
      <c r="J84" s="25" t="n"/>
      <c r="K84" s="24" t="n"/>
      <c r="L84" s="26" t="n"/>
      <c r="M84" s="27">
        <f>IF(OR(J84="",L84=""),"",ROUND(J84*L84,2))</f>
        <v/>
      </c>
      <c r="N84" s="28">
        <f>IF(M84="","",IF(H84&gt;$AH$2,"After period end",IF(OR(D84="",F84=""),"Check class and entity",IF(M84&gt;=SUMIFS(Settings!$C$9:$C$18,Settings!$A$9:$A$18,F84),"Yes","Expense"))))</f>
        <v/>
      </c>
      <c r="O84" s="23" t="n"/>
      <c r="P84" s="29" t="n"/>
      <c r="Q84" s="30">
        <f>IF(P84&lt;&gt;"",P84,IF(D84="","",SUMIFS(Settings!$B$22:$B$31,Settings!$A$22:$A$31,D84)))</f>
        <v/>
      </c>
      <c r="R84" s="27">
        <f>IF(N84&lt;&gt;"Yes",0,ROUND(M84*SUMIFS(Settings!$C$22:$C$31,Settings!$A$22:$A$31,D84),2))</f>
        <v/>
      </c>
      <c r="S84" s="27">
        <f>IF(AE84=0,0,IF(AE84&gt;=Q84,M84-R84,ROUND((M84-R84)*AE84/Q84,2)))</f>
        <v/>
      </c>
      <c r="T84" s="27">
        <f>IF(N84&lt;&gt;"Yes",0,IF(AND(U84&lt;&gt;"",U84&lt;=$AH$2),0,M84-S84))</f>
        <v/>
      </c>
      <c r="U84" s="23" t="n"/>
      <c r="V84" s="24" t="n"/>
      <c r="W84" s="25" t="n"/>
      <c r="X84" s="25" t="n"/>
      <c r="Y84" s="27">
        <f>IF(U84="","",IF(U84&gt;$AH$2,"After period end",IF(N84&lt;&gt;"Yes",0,M84-S84)))</f>
        <v/>
      </c>
      <c r="Z84" s="27">
        <f>IF(OR(U84="",U84&gt;$AH$2),"",N(W84)-N(X84)-Y84)</f>
        <v/>
      </c>
      <c r="AB84" s="23" t="n"/>
      <c r="AD84" s="27">
        <f>IF(OR(N84&lt;&gt;"Yes",N(Q84)=0),0,ROUND((M84-R84)/Q84,2))</f>
        <v/>
      </c>
      <c r="AE84" s="30">
        <f>IF(OR(N84&lt;&gt;"Yes",O84="",N(Q84)=0),0,MAX(0,MIN(Q84,MIN(YEAR($AH$2)*12+MONTH($AH$2),IF(U84="",YEAR($AH$2)*12+MONTH($AH$2),YEAR(U84)*12+MONTH(U84)-1))-(YEAR(O84)*12+MONTH(O84))+1)))</f>
        <v/>
      </c>
      <c r="AF84" s="31">
        <f>IF(OR(N84&lt;&gt;"Yes",O84="",N(Q84)=0),"",EOMONTH(O84,Q84-1))</f>
        <v/>
      </c>
    </row>
    <row r="85">
      <c r="D85" s="24" t="n"/>
      <c r="E85" s="24" t="n"/>
      <c r="F85" s="24" t="n"/>
      <c r="G85" s="24" t="n"/>
      <c r="H85" s="23" t="n"/>
      <c r="J85" s="25" t="n"/>
      <c r="K85" s="24" t="n"/>
      <c r="L85" s="26" t="n"/>
      <c r="M85" s="27">
        <f>IF(OR(J85="",L85=""),"",ROUND(J85*L85,2))</f>
        <v/>
      </c>
      <c r="N85" s="28">
        <f>IF(M85="","",IF(H85&gt;$AH$2,"After period end",IF(OR(D85="",F85=""),"Check class and entity",IF(M85&gt;=SUMIFS(Settings!$C$9:$C$18,Settings!$A$9:$A$18,F85),"Yes","Expense"))))</f>
        <v/>
      </c>
      <c r="O85" s="23" t="n"/>
      <c r="P85" s="29" t="n"/>
      <c r="Q85" s="30">
        <f>IF(P85&lt;&gt;"",P85,IF(D85="","",SUMIFS(Settings!$B$22:$B$31,Settings!$A$22:$A$31,D85)))</f>
        <v/>
      </c>
      <c r="R85" s="27">
        <f>IF(N85&lt;&gt;"Yes",0,ROUND(M85*SUMIFS(Settings!$C$22:$C$31,Settings!$A$22:$A$31,D85),2))</f>
        <v/>
      </c>
      <c r="S85" s="27">
        <f>IF(AE85=0,0,IF(AE85&gt;=Q85,M85-R85,ROUND((M85-R85)*AE85/Q85,2)))</f>
        <v/>
      </c>
      <c r="T85" s="27">
        <f>IF(N85&lt;&gt;"Yes",0,IF(AND(U85&lt;&gt;"",U85&lt;=$AH$2),0,M85-S85))</f>
        <v/>
      </c>
      <c r="U85" s="23" t="n"/>
      <c r="V85" s="24" t="n"/>
      <c r="W85" s="25" t="n"/>
      <c r="X85" s="25" t="n"/>
      <c r="Y85" s="27">
        <f>IF(U85="","",IF(U85&gt;$AH$2,"After period end",IF(N85&lt;&gt;"Yes",0,M85-S85)))</f>
        <v/>
      </c>
      <c r="Z85" s="27">
        <f>IF(OR(U85="",U85&gt;$AH$2),"",N(W85)-N(X85)-Y85)</f>
        <v/>
      </c>
      <c r="AB85" s="23" t="n"/>
      <c r="AD85" s="27">
        <f>IF(OR(N85&lt;&gt;"Yes",N(Q85)=0),0,ROUND((M85-R85)/Q85,2))</f>
        <v/>
      </c>
      <c r="AE85" s="30">
        <f>IF(OR(N85&lt;&gt;"Yes",O85="",N(Q85)=0),0,MAX(0,MIN(Q85,MIN(YEAR($AH$2)*12+MONTH($AH$2),IF(U85="",YEAR($AH$2)*12+MONTH($AH$2),YEAR(U85)*12+MONTH(U85)-1))-(YEAR(O85)*12+MONTH(O85))+1)))</f>
        <v/>
      </c>
      <c r="AF85" s="31">
        <f>IF(OR(N85&lt;&gt;"Yes",O85="",N(Q85)=0),"",EOMONTH(O85,Q85-1))</f>
        <v/>
      </c>
    </row>
    <row r="86">
      <c r="D86" s="24" t="n"/>
      <c r="E86" s="24" t="n"/>
      <c r="F86" s="24" t="n"/>
      <c r="G86" s="24" t="n"/>
      <c r="H86" s="23" t="n"/>
      <c r="J86" s="25" t="n"/>
      <c r="K86" s="24" t="n"/>
      <c r="L86" s="26" t="n"/>
      <c r="M86" s="27">
        <f>IF(OR(J86="",L86=""),"",ROUND(J86*L86,2))</f>
        <v/>
      </c>
      <c r="N86" s="28">
        <f>IF(M86="","",IF(H86&gt;$AH$2,"After period end",IF(OR(D86="",F86=""),"Check class and entity",IF(M86&gt;=SUMIFS(Settings!$C$9:$C$18,Settings!$A$9:$A$18,F86),"Yes","Expense"))))</f>
        <v/>
      </c>
      <c r="O86" s="23" t="n"/>
      <c r="P86" s="29" t="n"/>
      <c r="Q86" s="30">
        <f>IF(P86&lt;&gt;"",P86,IF(D86="","",SUMIFS(Settings!$B$22:$B$31,Settings!$A$22:$A$31,D86)))</f>
        <v/>
      </c>
      <c r="R86" s="27">
        <f>IF(N86&lt;&gt;"Yes",0,ROUND(M86*SUMIFS(Settings!$C$22:$C$31,Settings!$A$22:$A$31,D86),2))</f>
        <v/>
      </c>
      <c r="S86" s="27">
        <f>IF(AE86=0,0,IF(AE86&gt;=Q86,M86-R86,ROUND((M86-R86)*AE86/Q86,2)))</f>
        <v/>
      </c>
      <c r="T86" s="27">
        <f>IF(N86&lt;&gt;"Yes",0,IF(AND(U86&lt;&gt;"",U86&lt;=$AH$2),0,M86-S86))</f>
        <v/>
      </c>
      <c r="U86" s="23" t="n"/>
      <c r="V86" s="24" t="n"/>
      <c r="W86" s="25" t="n"/>
      <c r="X86" s="25" t="n"/>
      <c r="Y86" s="27">
        <f>IF(U86="","",IF(U86&gt;$AH$2,"After period end",IF(N86&lt;&gt;"Yes",0,M86-S86)))</f>
        <v/>
      </c>
      <c r="Z86" s="27">
        <f>IF(OR(U86="",U86&gt;$AH$2),"",N(W86)-N(X86)-Y86)</f>
        <v/>
      </c>
      <c r="AB86" s="23" t="n"/>
      <c r="AD86" s="27">
        <f>IF(OR(N86&lt;&gt;"Yes",N(Q86)=0),0,ROUND((M86-R86)/Q86,2))</f>
        <v/>
      </c>
      <c r="AE86" s="30">
        <f>IF(OR(N86&lt;&gt;"Yes",O86="",N(Q86)=0),0,MAX(0,MIN(Q86,MIN(YEAR($AH$2)*12+MONTH($AH$2),IF(U86="",YEAR($AH$2)*12+MONTH($AH$2),YEAR(U86)*12+MONTH(U86)-1))-(YEAR(O86)*12+MONTH(O86))+1)))</f>
        <v/>
      </c>
      <c r="AF86" s="31">
        <f>IF(OR(N86&lt;&gt;"Yes",O86="",N(Q86)=0),"",EOMONTH(O86,Q86-1))</f>
        <v/>
      </c>
    </row>
    <row r="87">
      <c r="D87" s="24" t="n"/>
      <c r="E87" s="24" t="n"/>
      <c r="F87" s="24" t="n"/>
      <c r="G87" s="24" t="n"/>
      <c r="H87" s="23" t="n"/>
      <c r="J87" s="25" t="n"/>
      <c r="K87" s="24" t="n"/>
      <c r="L87" s="26" t="n"/>
      <c r="M87" s="27">
        <f>IF(OR(J87="",L87=""),"",ROUND(J87*L87,2))</f>
        <v/>
      </c>
      <c r="N87" s="28">
        <f>IF(M87="","",IF(H87&gt;$AH$2,"After period end",IF(OR(D87="",F87=""),"Check class and entity",IF(M87&gt;=SUMIFS(Settings!$C$9:$C$18,Settings!$A$9:$A$18,F87),"Yes","Expense"))))</f>
        <v/>
      </c>
      <c r="O87" s="23" t="n"/>
      <c r="P87" s="29" t="n"/>
      <c r="Q87" s="30">
        <f>IF(P87&lt;&gt;"",P87,IF(D87="","",SUMIFS(Settings!$B$22:$B$31,Settings!$A$22:$A$31,D87)))</f>
        <v/>
      </c>
      <c r="R87" s="27">
        <f>IF(N87&lt;&gt;"Yes",0,ROUND(M87*SUMIFS(Settings!$C$22:$C$31,Settings!$A$22:$A$31,D87),2))</f>
        <v/>
      </c>
      <c r="S87" s="27">
        <f>IF(AE87=0,0,IF(AE87&gt;=Q87,M87-R87,ROUND((M87-R87)*AE87/Q87,2)))</f>
        <v/>
      </c>
      <c r="T87" s="27">
        <f>IF(N87&lt;&gt;"Yes",0,IF(AND(U87&lt;&gt;"",U87&lt;=$AH$2),0,M87-S87))</f>
        <v/>
      </c>
      <c r="U87" s="23" t="n"/>
      <c r="V87" s="24" t="n"/>
      <c r="W87" s="25" t="n"/>
      <c r="X87" s="25" t="n"/>
      <c r="Y87" s="27">
        <f>IF(U87="","",IF(U87&gt;$AH$2,"After period end",IF(N87&lt;&gt;"Yes",0,M87-S87)))</f>
        <v/>
      </c>
      <c r="Z87" s="27">
        <f>IF(OR(U87="",U87&gt;$AH$2),"",N(W87)-N(X87)-Y87)</f>
        <v/>
      </c>
      <c r="AB87" s="23" t="n"/>
      <c r="AD87" s="27">
        <f>IF(OR(N87&lt;&gt;"Yes",N(Q87)=0),0,ROUND((M87-R87)/Q87,2))</f>
        <v/>
      </c>
      <c r="AE87" s="30">
        <f>IF(OR(N87&lt;&gt;"Yes",O87="",N(Q87)=0),0,MAX(0,MIN(Q87,MIN(YEAR($AH$2)*12+MONTH($AH$2),IF(U87="",YEAR($AH$2)*12+MONTH($AH$2),YEAR(U87)*12+MONTH(U87)-1))-(YEAR(O87)*12+MONTH(O87))+1)))</f>
        <v/>
      </c>
      <c r="AF87" s="31">
        <f>IF(OR(N87&lt;&gt;"Yes",O87="",N(Q87)=0),"",EOMONTH(O87,Q87-1))</f>
        <v/>
      </c>
    </row>
    <row r="88">
      <c r="D88" s="24" t="n"/>
      <c r="E88" s="24" t="n"/>
      <c r="F88" s="24" t="n"/>
      <c r="G88" s="24" t="n"/>
      <c r="H88" s="23" t="n"/>
      <c r="J88" s="25" t="n"/>
      <c r="K88" s="24" t="n"/>
      <c r="L88" s="26" t="n"/>
      <c r="M88" s="27">
        <f>IF(OR(J88="",L88=""),"",ROUND(J88*L88,2))</f>
        <v/>
      </c>
      <c r="N88" s="28">
        <f>IF(M88="","",IF(H88&gt;$AH$2,"After period end",IF(OR(D88="",F88=""),"Check class and entity",IF(M88&gt;=SUMIFS(Settings!$C$9:$C$18,Settings!$A$9:$A$18,F88),"Yes","Expense"))))</f>
        <v/>
      </c>
      <c r="O88" s="23" t="n"/>
      <c r="P88" s="29" t="n"/>
      <c r="Q88" s="30">
        <f>IF(P88&lt;&gt;"",P88,IF(D88="","",SUMIFS(Settings!$B$22:$B$31,Settings!$A$22:$A$31,D88)))</f>
        <v/>
      </c>
      <c r="R88" s="27">
        <f>IF(N88&lt;&gt;"Yes",0,ROUND(M88*SUMIFS(Settings!$C$22:$C$31,Settings!$A$22:$A$31,D88),2))</f>
        <v/>
      </c>
      <c r="S88" s="27">
        <f>IF(AE88=0,0,IF(AE88&gt;=Q88,M88-R88,ROUND((M88-R88)*AE88/Q88,2)))</f>
        <v/>
      </c>
      <c r="T88" s="27">
        <f>IF(N88&lt;&gt;"Yes",0,IF(AND(U88&lt;&gt;"",U88&lt;=$AH$2),0,M88-S88))</f>
        <v/>
      </c>
      <c r="U88" s="23" t="n"/>
      <c r="V88" s="24" t="n"/>
      <c r="W88" s="25" t="n"/>
      <c r="X88" s="25" t="n"/>
      <c r="Y88" s="27">
        <f>IF(U88="","",IF(U88&gt;$AH$2,"After period end",IF(N88&lt;&gt;"Yes",0,M88-S88)))</f>
        <v/>
      </c>
      <c r="Z88" s="27">
        <f>IF(OR(U88="",U88&gt;$AH$2),"",N(W88)-N(X88)-Y88)</f>
        <v/>
      </c>
      <c r="AB88" s="23" t="n"/>
      <c r="AD88" s="27">
        <f>IF(OR(N88&lt;&gt;"Yes",N(Q88)=0),0,ROUND((M88-R88)/Q88,2))</f>
        <v/>
      </c>
      <c r="AE88" s="30">
        <f>IF(OR(N88&lt;&gt;"Yes",O88="",N(Q88)=0),0,MAX(0,MIN(Q88,MIN(YEAR($AH$2)*12+MONTH($AH$2),IF(U88="",YEAR($AH$2)*12+MONTH($AH$2),YEAR(U88)*12+MONTH(U88)-1))-(YEAR(O88)*12+MONTH(O88))+1)))</f>
        <v/>
      </c>
      <c r="AF88" s="31">
        <f>IF(OR(N88&lt;&gt;"Yes",O88="",N(Q88)=0),"",EOMONTH(O88,Q88-1))</f>
        <v/>
      </c>
    </row>
    <row r="89">
      <c r="D89" s="24" t="n"/>
      <c r="E89" s="24" t="n"/>
      <c r="F89" s="24" t="n"/>
      <c r="G89" s="24" t="n"/>
      <c r="H89" s="23" t="n"/>
      <c r="J89" s="25" t="n"/>
      <c r="K89" s="24" t="n"/>
      <c r="L89" s="26" t="n"/>
      <c r="M89" s="27">
        <f>IF(OR(J89="",L89=""),"",ROUND(J89*L89,2))</f>
        <v/>
      </c>
      <c r="N89" s="28">
        <f>IF(M89="","",IF(H89&gt;$AH$2,"After period end",IF(OR(D89="",F89=""),"Check class and entity",IF(M89&gt;=SUMIFS(Settings!$C$9:$C$18,Settings!$A$9:$A$18,F89),"Yes","Expense"))))</f>
        <v/>
      </c>
      <c r="O89" s="23" t="n"/>
      <c r="P89" s="29" t="n"/>
      <c r="Q89" s="30">
        <f>IF(P89&lt;&gt;"",P89,IF(D89="","",SUMIFS(Settings!$B$22:$B$31,Settings!$A$22:$A$31,D89)))</f>
        <v/>
      </c>
      <c r="R89" s="27">
        <f>IF(N89&lt;&gt;"Yes",0,ROUND(M89*SUMIFS(Settings!$C$22:$C$31,Settings!$A$22:$A$31,D89),2))</f>
        <v/>
      </c>
      <c r="S89" s="27">
        <f>IF(AE89=0,0,IF(AE89&gt;=Q89,M89-R89,ROUND((M89-R89)*AE89/Q89,2)))</f>
        <v/>
      </c>
      <c r="T89" s="27">
        <f>IF(N89&lt;&gt;"Yes",0,IF(AND(U89&lt;&gt;"",U89&lt;=$AH$2),0,M89-S89))</f>
        <v/>
      </c>
      <c r="U89" s="23" t="n"/>
      <c r="V89" s="24" t="n"/>
      <c r="W89" s="25" t="n"/>
      <c r="X89" s="25" t="n"/>
      <c r="Y89" s="27">
        <f>IF(U89="","",IF(U89&gt;$AH$2,"After period end",IF(N89&lt;&gt;"Yes",0,M89-S89)))</f>
        <v/>
      </c>
      <c r="Z89" s="27">
        <f>IF(OR(U89="",U89&gt;$AH$2),"",N(W89)-N(X89)-Y89)</f>
        <v/>
      </c>
      <c r="AB89" s="23" t="n"/>
      <c r="AD89" s="27">
        <f>IF(OR(N89&lt;&gt;"Yes",N(Q89)=0),0,ROUND((M89-R89)/Q89,2))</f>
        <v/>
      </c>
      <c r="AE89" s="30">
        <f>IF(OR(N89&lt;&gt;"Yes",O89="",N(Q89)=0),0,MAX(0,MIN(Q89,MIN(YEAR($AH$2)*12+MONTH($AH$2),IF(U89="",YEAR($AH$2)*12+MONTH($AH$2),YEAR(U89)*12+MONTH(U89)-1))-(YEAR(O89)*12+MONTH(O89))+1)))</f>
        <v/>
      </c>
      <c r="AF89" s="31">
        <f>IF(OR(N89&lt;&gt;"Yes",O89="",N(Q89)=0),"",EOMONTH(O89,Q89-1))</f>
        <v/>
      </c>
    </row>
    <row r="90">
      <c r="D90" s="24" t="n"/>
      <c r="E90" s="24" t="n"/>
      <c r="F90" s="24" t="n"/>
      <c r="G90" s="24" t="n"/>
      <c r="H90" s="23" t="n"/>
      <c r="J90" s="25" t="n"/>
      <c r="K90" s="24" t="n"/>
      <c r="L90" s="26" t="n"/>
      <c r="M90" s="27">
        <f>IF(OR(J90="",L90=""),"",ROUND(J90*L90,2))</f>
        <v/>
      </c>
      <c r="N90" s="28">
        <f>IF(M90="","",IF(H90&gt;$AH$2,"After period end",IF(OR(D90="",F90=""),"Check class and entity",IF(M90&gt;=SUMIFS(Settings!$C$9:$C$18,Settings!$A$9:$A$18,F90),"Yes","Expense"))))</f>
        <v/>
      </c>
      <c r="O90" s="23" t="n"/>
      <c r="P90" s="29" t="n"/>
      <c r="Q90" s="30">
        <f>IF(P90&lt;&gt;"",P90,IF(D90="","",SUMIFS(Settings!$B$22:$B$31,Settings!$A$22:$A$31,D90)))</f>
        <v/>
      </c>
      <c r="R90" s="27">
        <f>IF(N90&lt;&gt;"Yes",0,ROUND(M90*SUMIFS(Settings!$C$22:$C$31,Settings!$A$22:$A$31,D90),2))</f>
        <v/>
      </c>
      <c r="S90" s="27">
        <f>IF(AE90=0,0,IF(AE90&gt;=Q90,M90-R90,ROUND((M90-R90)*AE90/Q90,2)))</f>
        <v/>
      </c>
      <c r="T90" s="27">
        <f>IF(N90&lt;&gt;"Yes",0,IF(AND(U90&lt;&gt;"",U90&lt;=$AH$2),0,M90-S90))</f>
        <v/>
      </c>
      <c r="U90" s="23" t="n"/>
      <c r="V90" s="24" t="n"/>
      <c r="W90" s="25" t="n"/>
      <c r="X90" s="25" t="n"/>
      <c r="Y90" s="27">
        <f>IF(U90="","",IF(U90&gt;$AH$2,"After period end",IF(N90&lt;&gt;"Yes",0,M90-S90)))</f>
        <v/>
      </c>
      <c r="Z90" s="27">
        <f>IF(OR(U90="",U90&gt;$AH$2),"",N(W90)-N(X90)-Y90)</f>
        <v/>
      </c>
      <c r="AB90" s="23" t="n"/>
      <c r="AD90" s="27">
        <f>IF(OR(N90&lt;&gt;"Yes",N(Q90)=0),0,ROUND((M90-R90)/Q90,2))</f>
        <v/>
      </c>
      <c r="AE90" s="30">
        <f>IF(OR(N90&lt;&gt;"Yes",O90="",N(Q90)=0),0,MAX(0,MIN(Q90,MIN(YEAR($AH$2)*12+MONTH($AH$2),IF(U90="",YEAR($AH$2)*12+MONTH($AH$2),YEAR(U90)*12+MONTH(U90)-1))-(YEAR(O90)*12+MONTH(O90))+1)))</f>
        <v/>
      </c>
      <c r="AF90" s="31">
        <f>IF(OR(N90&lt;&gt;"Yes",O90="",N(Q90)=0),"",EOMONTH(O90,Q90-1))</f>
        <v/>
      </c>
    </row>
    <row r="91">
      <c r="D91" s="24" t="n"/>
      <c r="E91" s="24" t="n"/>
      <c r="F91" s="24" t="n"/>
      <c r="G91" s="24" t="n"/>
      <c r="H91" s="23" t="n"/>
      <c r="J91" s="25" t="n"/>
      <c r="K91" s="24" t="n"/>
      <c r="L91" s="26" t="n"/>
      <c r="M91" s="27">
        <f>IF(OR(J91="",L91=""),"",ROUND(J91*L91,2))</f>
        <v/>
      </c>
      <c r="N91" s="28">
        <f>IF(M91="","",IF(H91&gt;$AH$2,"After period end",IF(OR(D91="",F91=""),"Check class and entity",IF(M91&gt;=SUMIFS(Settings!$C$9:$C$18,Settings!$A$9:$A$18,F91),"Yes","Expense"))))</f>
        <v/>
      </c>
      <c r="O91" s="23" t="n"/>
      <c r="P91" s="29" t="n"/>
      <c r="Q91" s="30">
        <f>IF(P91&lt;&gt;"",P91,IF(D91="","",SUMIFS(Settings!$B$22:$B$31,Settings!$A$22:$A$31,D91)))</f>
        <v/>
      </c>
      <c r="R91" s="27">
        <f>IF(N91&lt;&gt;"Yes",0,ROUND(M91*SUMIFS(Settings!$C$22:$C$31,Settings!$A$22:$A$31,D91),2))</f>
        <v/>
      </c>
      <c r="S91" s="27">
        <f>IF(AE91=0,0,IF(AE91&gt;=Q91,M91-R91,ROUND((M91-R91)*AE91/Q91,2)))</f>
        <v/>
      </c>
      <c r="T91" s="27">
        <f>IF(N91&lt;&gt;"Yes",0,IF(AND(U91&lt;&gt;"",U91&lt;=$AH$2),0,M91-S91))</f>
        <v/>
      </c>
      <c r="U91" s="23" t="n"/>
      <c r="V91" s="24" t="n"/>
      <c r="W91" s="25" t="n"/>
      <c r="X91" s="25" t="n"/>
      <c r="Y91" s="27">
        <f>IF(U91="","",IF(U91&gt;$AH$2,"After period end",IF(N91&lt;&gt;"Yes",0,M91-S91)))</f>
        <v/>
      </c>
      <c r="Z91" s="27">
        <f>IF(OR(U91="",U91&gt;$AH$2),"",N(W91)-N(X91)-Y91)</f>
        <v/>
      </c>
      <c r="AB91" s="23" t="n"/>
      <c r="AD91" s="27">
        <f>IF(OR(N91&lt;&gt;"Yes",N(Q91)=0),0,ROUND((M91-R91)/Q91,2))</f>
        <v/>
      </c>
      <c r="AE91" s="30">
        <f>IF(OR(N91&lt;&gt;"Yes",O91="",N(Q91)=0),0,MAX(0,MIN(Q91,MIN(YEAR($AH$2)*12+MONTH($AH$2),IF(U91="",YEAR($AH$2)*12+MONTH($AH$2),YEAR(U91)*12+MONTH(U91)-1))-(YEAR(O91)*12+MONTH(O91))+1)))</f>
        <v/>
      </c>
      <c r="AF91" s="31">
        <f>IF(OR(N91&lt;&gt;"Yes",O91="",N(Q91)=0),"",EOMONTH(O91,Q91-1))</f>
        <v/>
      </c>
    </row>
    <row r="92">
      <c r="D92" s="24" t="n"/>
      <c r="E92" s="24" t="n"/>
      <c r="F92" s="24" t="n"/>
      <c r="G92" s="24" t="n"/>
      <c r="H92" s="23" t="n"/>
      <c r="J92" s="25" t="n"/>
      <c r="K92" s="24" t="n"/>
      <c r="L92" s="26" t="n"/>
      <c r="M92" s="27">
        <f>IF(OR(J92="",L92=""),"",ROUND(J92*L92,2))</f>
        <v/>
      </c>
      <c r="N92" s="28">
        <f>IF(M92="","",IF(H92&gt;$AH$2,"After period end",IF(OR(D92="",F92=""),"Check class and entity",IF(M92&gt;=SUMIFS(Settings!$C$9:$C$18,Settings!$A$9:$A$18,F92),"Yes","Expense"))))</f>
        <v/>
      </c>
      <c r="O92" s="23" t="n"/>
      <c r="P92" s="29" t="n"/>
      <c r="Q92" s="30">
        <f>IF(P92&lt;&gt;"",P92,IF(D92="","",SUMIFS(Settings!$B$22:$B$31,Settings!$A$22:$A$31,D92)))</f>
        <v/>
      </c>
      <c r="R92" s="27">
        <f>IF(N92&lt;&gt;"Yes",0,ROUND(M92*SUMIFS(Settings!$C$22:$C$31,Settings!$A$22:$A$31,D92),2))</f>
        <v/>
      </c>
      <c r="S92" s="27">
        <f>IF(AE92=0,0,IF(AE92&gt;=Q92,M92-R92,ROUND((M92-R92)*AE92/Q92,2)))</f>
        <v/>
      </c>
      <c r="T92" s="27">
        <f>IF(N92&lt;&gt;"Yes",0,IF(AND(U92&lt;&gt;"",U92&lt;=$AH$2),0,M92-S92))</f>
        <v/>
      </c>
      <c r="U92" s="23" t="n"/>
      <c r="V92" s="24" t="n"/>
      <c r="W92" s="25" t="n"/>
      <c r="X92" s="25" t="n"/>
      <c r="Y92" s="27">
        <f>IF(U92="","",IF(U92&gt;$AH$2,"After period end",IF(N92&lt;&gt;"Yes",0,M92-S92)))</f>
        <v/>
      </c>
      <c r="Z92" s="27">
        <f>IF(OR(U92="",U92&gt;$AH$2),"",N(W92)-N(X92)-Y92)</f>
        <v/>
      </c>
      <c r="AB92" s="23" t="n"/>
      <c r="AD92" s="27">
        <f>IF(OR(N92&lt;&gt;"Yes",N(Q92)=0),0,ROUND((M92-R92)/Q92,2))</f>
        <v/>
      </c>
      <c r="AE92" s="30">
        <f>IF(OR(N92&lt;&gt;"Yes",O92="",N(Q92)=0),0,MAX(0,MIN(Q92,MIN(YEAR($AH$2)*12+MONTH($AH$2),IF(U92="",YEAR($AH$2)*12+MONTH($AH$2),YEAR(U92)*12+MONTH(U92)-1))-(YEAR(O92)*12+MONTH(O92))+1)))</f>
        <v/>
      </c>
      <c r="AF92" s="31">
        <f>IF(OR(N92&lt;&gt;"Yes",O92="",N(Q92)=0),"",EOMONTH(O92,Q92-1))</f>
        <v/>
      </c>
    </row>
    <row r="93">
      <c r="D93" s="24" t="n"/>
      <c r="E93" s="24" t="n"/>
      <c r="F93" s="24" t="n"/>
      <c r="G93" s="24" t="n"/>
      <c r="H93" s="23" t="n"/>
      <c r="J93" s="25" t="n"/>
      <c r="K93" s="24" t="n"/>
      <c r="L93" s="26" t="n"/>
      <c r="M93" s="27">
        <f>IF(OR(J93="",L93=""),"",ROUND(J93*L93,2))</f>
        <v/>
      </c>
      <c r="N93" s="28">
        <f>IF(M93="","",IF(H93&gt;$AH$2,"After period end",IF(OR(D93="",F93=""),"Check class and entity",IF(M93&gt;=SUMIFS(Settings!$C$9:$C$18,Settings!$A$9:$A$18,F93),"Yes","Expense"))))</f>
        <v/>
      </c>
      <c r="O93" s="23" t="n"/>
      <c r="P93" s="29" t="n"/>
      <c r="Q93" s="30">
        <f>IF(P93&lt;&gt;"",P93,IF(D93="","",SUMIFS(Settings!$B$22:$B$31,Settings!$A$22:$A$31,D93)))</f>
        <v/>
      </c>
      <c r="R93" s="27">
        <f>IF(N93&lt;&gt;"Yes",0,ROUND(M93*SUMIFS(Settings!$C$22:$C$31,Settings!$A$22:$A$31,D93),2))</f>
        <v/>
      </c>
      <c r="S93" s="27">
        <f>IF(AE93=0,0,IF(AE93&gt;=Q93,M93-R93,ROUND((M93-R93)*AE93/Q93,2)))</f>
        <v/>
      </c>
      <c r="T93" s="27">
        <f>IF(N93&lt;&gt;"Yes",0,IF(AND(U93&lt;&gt;"",U93&lt;=$AH$2),0,M93-S93))</f>
        <v/>
      </c>
      <c r="U93" s="23" t="n"/>
      <c r="V93" s="24" t="n"/>
      <c r="W93" s="25" t="n"/>
      <c r="X93" s="25" t="n"/>
      <c r="Y93" s="27">
        <f>IF(U93="","",IF(U93&gt;$AH$2,"After period end",IF(N93&lt;&gt;"Yes",0,M93-S93)))</f>
        <v/>
      </c>
      <c r="Z93" s="27">
        <f>IF(OR(U93="",U93&gt;$AH$2),"",N(W93)-N(X93)-Y93)</f>
        <v/>
      </c>
      <c r="AB93" s="23" t="n"/>
      <c r="AD93" s="27">
        <f>IF(OR(N93&lt;&gt;"Yes",N(Q93)=0),0,ROUND((M93-R93)/Q93,2))</f>
        <v/>
      </c>
      <c r="AE93" s="30">
        <f>IF(OR(N93&lt;&gt;"Yes",O93="",N(Q93)=0),0,MAX(0,MIN(Q93,MIN(YEAR($AH$2)*12+MONTH($AH$2),IF(U93="",YEAR($AH$2)*12+MONTH($AH$2),YEAR(U93)*12+MONTH(U93)-1))-(YEAR(O93)*12+MONTH(O93))+1)))</f>
        <v/>
      </c>
      <c r="AF93" s="31">
        <f>IF(OR(N93&lt;&gt;"Yes",O93="",N(Q93)=0),"",EOMONTH(O93,Q93-1))</f>
        <v/>
      </c>
    </row>
    <row r="94">
      <c r="D94" s="24" t="n"/>
      <c r="E94" s="24" t="n"/>
      <c r="F94" s="24" t="n"/>
      <c r="G94" s="24" t="n"/>
      <c r="H94" s="23" t="n"/>
      <c r="J94" s="25" t="n"/>
      <c r="K94" s="24" t="n"/>
      <c r="L94" s="26" t="n"/>
      <c r="M94" s="27">
        <f>IF(OR(J94="",L94=""),"",ROUND(J94*L94,2))</f>
        <v/>
      </c>
      <c r="N94" s="28">
        <f>IF(M94="","",IF(H94&gt;$AH$2,"After period end",IF(OR(D94="",F94=""),"Check class and entity",IF(M94&gt;=SUMIFS(Settings!$C$9:$C$18,Settings!$A$9:$A$18,F94),"Yes","Expense"))))</f>
        <v/>
      </c>
      <c r="O94" s="23" t="n"/>
      <c r="P94" s="29" t="n"/>
      <c r="Q94" s="30">
        <f>IF(P94&lt;&gt;"",P94,IF(D94="","",SUMIFS(Settings!$B$22:$B$31,Settings!$A$22:$A$31,D94)))</f>
        <v/>
      </c>
      <c r="R94" s="27">
        <f>IF(N94&lt;&gt;"Yes",0,ROUND(M94*SUMIFS(Settings!$C$22:$C$31,Settings!$A$22:$A$31,D94),2))</f>
        <v/>
      </c>
      <c r="S94" s="27">
        <f>IF(AE94=0,0,IF(AE94&gt;=Q94,M94-R94,ROUND((M94-R94)*AE94/Q94,2)))</f>
        <v/>
      </c>
      <c r="T94" s="27">
        <f>IF(N94&lt;&gt;"Yes",0,IF(AND(U94&lt;&gt;"",U94&lt;=$AH$2),0,M94-S94))</f>
        <v/>
      </c>
      <c r="U94" s="23" t="n"/>
      <c r="V94" s="24" t="n"/>
      <c r="W94" s="25" t="n"/>
      <c r="X94" s="25" t="n"/>
      <c r="Y94" s="27">
        <f>IF(U94="","",IF(U94&gt;$AH$2,"After period end",IF(N94&lt;&gt;"Yes",0,M94-S94)))</f>
        <v/>
      </c>
      <c r="Z94" s="27">
        <f>IF(OR(U94="",U94&gt;$AH$2),"",N(W94)-N(X94)-Y94)</f>
        <v/>
      </c>
      <c r="AB94" s="23" t="n"/>
      <c r="AD94" s="27">
        <f>IF(OR(N94&lt;&gt;"Yes",N(Q94)=0),0,ROUND((M94-R94)/Q94,2))</f>
        <v/>
      </c>
      <c r="AE94" s="30">
        <f>IF(OR(N94&lt;&gt;"Yes",O94="",N(Q94)=0),0,MAX(0,MIN(Q94,MIN(YEAR($AH$2)*12+MONTH($AH$2),IF(U94="",YEAR($AH$2)*12+MONTH($AH$2),YEAR(U94)*12+MONTH(U94)-1))-(YEAR(O94)*12+MONTH(O94))+1)))</f>
        <v/>
      </c>
      <c r="AF94" s="31">
        <f>IF(OR(N94&lt;&gt;"Yes",O94="",N(Q94)=0),"",EOMONTH(O94,Q94-1))</f>
        <v/>
      </c>
    </row>
    <row r="95">
      <c r="D95" s="24" t="n"/>
      <c r="E95" s="24" t="n"/>
      <c r="F95" s="24" t="n"/>
      <c r="G95" s="24" t="n"/>
      <c r="H95" s="23" t="n"/>
      <c r="J95" s="25" t="n"/>
      <c r="K95" s="24" t="n"/>
      <c r="L95" s="26" t="n"/>
      <c r="M95" s="27">
        <f>IF(OR(J95="",L95=""),"",ROUND(J95*L95,2))</f>
        <v/>
      </c>
      <c r="N95" s="28">
        <f>IF(M95="","",IF(H95&gt;$AH$2,"After period end",IF(OR(D95="",F95=""),"Check class and entity",IF(M95&gt;=SUMIFS(Settings!$C$9:$C$18,Settings!$A$9:$A$18,F95),"Yes","Expense"))))</f>
        <v/>
      </c>
      <c r="O95" s="23" t="n"/>
      <c r="P95" s="29" t="n"/>
      <c r="Q95" s="30">
        <f>IF(P95&lt;&gt;"",P95,IF(D95="","",SUMIFS(Settings!$B$22:$B$31,Settings!$A$22:$A$31,D95)))</f>
        <v/>
      </c>
      <c r="R95" s="27">
        <f>IF(N95&lt;&gt;"Yes",0,ROUND(M95*SUMIFS(Settings!$C$22:$C$31,Settings!$A$22:$A$31,D95),2))</f>
        <v/>
      </c>
      <c r="S95" s="27">
        <f>IF(AE95=0,0,IF(AE95&gt;=Q95,M95-R95,ROUND((M95-R95)*AE95/Q95,2)))</f>
        <v/>
      </c>
      <c r="T95" s="27">
        <f>IF(N95&lt;&gt;"Yes",0,IF(AND(U95&lt;&gt;"",U95&lt;=$AH$2),0,M95-S95))</f>
        <v/>
      </c>
      <c r="U95" s="23" t="n"/>
      <c r="V95" s="24" t="n"/>
      <c r="W95" s="25" t="n"/>
      <c r="X95" s="25" t="n"/>
      <c r="Y95" s="27">
        <f>IF(U95="","",IF(U95&gt;$AH$2,"After period end",IF(N95&lt;&gt;"Yes",0,M95-S95)))</f>
        <v/>
      </c>
      <c r="Z95" s="27">
        <f>IF(OR(U95="",U95&gt;$AH$2),"",N(W95)-N(X95)-Y95)</f>
        <v/>
      </c>
      <c r="AB95" s="23" t="n"/>
      <c r="AD95" s="27">
        <f>IF(OR(N95&lt;&gt;"Yes",N(Q95)=0),0,ROUND((M95-R95)/Q95,2))</f>
        <v/>
      </c>
      <c r="AE95" s="30">
        <f>IF(OR(N95&lt;&gt;"Yes",O95="",N(Q95)=0),0,MAX(0,MIN(Q95,MIN(YEAR($AH$2)*12+MONTH($AH$2),IF(U95="",YEAR($AH$2)*12+MONTH($AH$2),YEAR(U95)*12+MONTH(U95)-1))-(YEAR(O95)*12+MONTH(O95))+1)))</f>
        <v/>
      </c>
      <c r="AF95" s="31">
        <f>IF(OR(N95&lt;&gt;"Yes",O95="",N(Q95)=0),"",EOMONTH(O95,Q95-1))</f>
        <v/>
      </c>
    </row>
    <row r="96">
      <c r="D96" s="24" t="n"/>
      <c r="E96" s="24" t="n"/>
      <c r="F96" s="24" t="n"/>
      <c r="G96" s="24" t="n"/>
      <c r="H96" s="23" t="n"/>
      <c r="J96" s="25" t="n"/>
      <c r="K96" s="24" t="n"/>
      <c r="L96" s="26" t="n"/>
      <c r="M96" s="27">
        <f>IF(OR(J96="",L96=""),"",ROUND(J96*L96,2))</f>
        <v/>
      </c>
      <c r="N96" s="28">
        <f>IF(M96="","",IF(H96&gt;$AH$2,"After period end",IF(OR(D96="",F96=""),"Check class and entity",IF(M96&gt;=SUMIFS(Settings!$C$9:$C$18,Settings!$A$9:$A$18,F96),"Yes","Expense"))))</f>
        <v/>
      </c>
      <c r="O96" s="23" t="n"/>
      <c r="P96" s="29" t="n"/>
      <c r="Q96" s="30">
        <f>IF(P96&lt;&gt;"",P96,IF(D96="","",SUMIFS(Settings!$B$22:$B$31,Settings!$A$22:$A$31,D96)))</f>
        <v/>
      </c>
      <c r="R96" s="27">
        <f>IF(N96&lt;&gt;"Yes",0,ROUND(M96*SUMIFS(Settings!$C$22:$C$31,Settings!$A$22:$A$31,D96),2))</f>
        <v/>
      </c>
      <c r="S96" s="27">
        <f>IF(AE96=0,0,IF(AE96&gt;=Q96,M96-R96,ROUND((M96-R96)*AE96/Q96,2)))</f>
        <v/>
      </c>
      <c r="T96" s="27">
        <f>IF(N96&lt;&gt;"Yes",0,IF(AND(U96&lt;&gt;"",U96&lt;=$AH$2),0,M96-S96))</f>
        <v/>
      </c>
      <c r="U96" s="23" t="n"/>
      <c r="V96" s="24" t="n"/>
      <c r="W96" s="25" t="n"/>
      <c r="X96" s="25" t="n"/>
      <c r="Y96" s="27">
        <f>IF(U96="","",IF(U96&gt;$AH$2,"After period end",IF(N96&lt;&gt;"Yes",0,M96-S96)))</f>
        <v/>
      </c>
      <c r="Z96" s="27">
        <f>IF(OR(U96="",U96&gt;$AH$2),"",N(W96)-N(X96)-Y96)</f>
        <v/>
      </c>
      <c r="AB96" s="23" t="n"/>
      <c r="AD96" s="27">
        <f>IF(OR(N96&lt;&gt;"Yes",N(Q96)=0),0,ROUND((M96-R96)/Q96,2))</f>
        <v/>
      </c>
      <c r="AE96" s="30">
        <f>IF(OR(N96&lt;&gt;"Yes",O96="",N(Q96)=0),0,MAX(0,MIN(Q96,MIN(YEAR($AH$2)*12+MONTH($AH$2),IF(U96="",YEAR($AH$2)*12+MONTH($AH$2),YEAR(U96)*12+MONTH(U96)-1))-(YEAR(O96)*12+MONTH(O96))+1)))</f>
        <v/>
      </c>
      <c r="AF96" s="31">
        <f>IF(OR(N96&lt;&gt;"Yes",O96="",N(Q96)=0),"",EOMONTH(O96,Q96-1))</f>
        <v/>
      </c>
    </row>
    <row r="97">
      <c r="D97" s="24" t="n"/>
      <c r="E97" s="24" t="n"/>
      <c r="F97" s="24" t="n"/>
      <c r="G97" s="24" t="n"/>
      <c r="H97" s="23" t="n"/>
      <c r="J97" s="25" t="n"/>
      <c r="K97" s="24" t="n"/>
      <c r="L97" s="26" t="n"/>
      <c r="M97" s="27">
        <f>IF(OR(J97="",L97=""),"",ROUND(J97*L97,2))</f>
        <v/>
      </c>
      <c r="N97" s="28">
        <f>IF(M97="","",IF(H97&gt;$AH$2,"After period end",IF(OR(D97="",F97=""),"Check class and entity",IF(M97&gt;=SUMIFS(Settings!$C$9:$C$18,Settings!$A$9:$A$18,F97),"Yes","Expense"))))</f>
        <v/>
      </c>
      <c r="O97" s="23" t="n"/>
      <c r="P97" s="29" t="n"/>
      <c r="Q97" s="30">
        <f>IF(P97&lt;&gt;"",P97,IF(D97="","",SUMIFS(Settings!$B$22:$B$31,Settings!$A$22:$A$31,D97)))</f>
        <v/>
      </c>
      <c r="R97" s="27">
        <f>IF(N97&lt;&gt;"Yes",0,ROUND(M97*SUMIFS(Settings!$C$22:$C$31,Settings!$A$22:$A$31,D97),2))</f>
        <v/>
      </c>
      <c r="S97" s="27">
        <f>IF(AE97=0,0,IF(AE97&gt;=Q97,M97-R97,ROUND((M97-R97)*AE97/Q97,2)))</f>
        <v/>
      </c>
      <c r="T97" s="27">
        <f>IF(N97&lt;&gt;"Yes",0,IF(AND(U97&lt;&gt;"",U97&lt;=$AH$2),0,M97-S97))</f>
        <v/>
      </c>
      <c r="U97" s="23" t="n"/>
      <c r="V97" s="24" t="n"/>
      <c r="W97" s="25" t="n"/>
      <c r="X97" s="25" t="n"/>
      <c r="Y97" s="27">
        <f>IF(U97="","",IF(U97&gt;$AH$2,"After period end",IF(N97&lt;&gt;"Yes",0,M97-S97)))</f>
        <v/>
      </c>
      <c r="Z97" s="27">
        <f>IF(OR(U97="",U97&gt;$AH$2),"",N(W97)-N(X97)-Y97)</f>
        <v/>
      </c>
      <c r="AB97" s="23" t="n"/>
      <c r="AD97" s="27">
        <f>IF(OR(N97&lt;&gt;"Yes",N(Q97)=0),0,ROUND((M97-R97)/Q97,2))</f>
        <v/>
      </c>
      <c r="AE97" s="30">
        <f>IF(OR(N97&lt;&gt;"Yes",O97="",N(Q97)=0),0,MAX(0,MIN(Q97,MIN(YEAR($AH$2)*12+MONTH($AH$2),IF(U97="",YEAR($AH$2)*12+MONTH($AH$2),YEAR(U97)*12+MONTH(U97)-1))-(YEAR(O97)*12+MONTH(O97))+1)))</f>
        <v/>
      </c>
      <c r="AF97" s="31">
        <f>IF(OR(N97&lt;&gt;"Yes",O97="",N(Q97)=0),"",EOMONTH(O97,Q97-1))</f>
        <v/>
      </c>
    </row>
    <row r="98">
      <c r="D98" s="24" t="n"/>
      <c r="E98" s="24" t="n"/>
      <c r="F98" s="24" t="n"/>
      <c r="G98" s="24" t="n"/>
      <c r="H98" s="23" t="n"/>
      <c r="J98" s="25" t="n"/>
      <c r="K98" s="24" t="n"/>
      <c r="L98" s="26" t="n"/>
      <c r="M98" s="27">
        <f>IF(OR(J98="",L98=""),"",ROUND(J98*L98,2))</f>
        <v/>
      </c>
      <c r="N98" s="28">
        <f>IF(M98="","",IF(H98&gt;$AH$2,"After period end",IF(OR(D98="",F98=""),"Check class and entity",IF(M98&gt;=SUMIFS(Settings!$C$9:$C$18,Settings!$A$9:$A$18,F98),"Yes","Expense"))))</f>
        <v/>
      </c>
      <c r="O98" s="23" t="n"/>
      <c r="P98" s="29" t="n"/>
      <c r="Q98" s="30">
        <f>IF(P98&lt;&gt;"",P98,IF(D98="","",SUMIFS(Settings!$B$22:$B$31,Settings!$A$22:$A$31,D98)))</f>
        <v/>
      </c>
      <c r="R98" s="27">
        <f>IF(N98&lt;&gt;"Yes",0,ROUND(M98*SUMIFS(Settings!$C$22:$C$31,Settings!$A$22:$A$31,D98),2))</f>
        <v/>
      </c>
      <c r="S98" s="27">
        <f>IF(AE98=0,0,IF(AE98&gt;=Q98,M98-R98,ROUND((M98-R98)*AE98/Q98,2)))</f>
        <v/>
      </c>
      <c r="T98" s="27">
        <f>IF(N98&lt;&gt;"Yes",0,IF(AND(U98&lt;&gt;"",U98&lt;=$AH$2),0,M98-S98))</f>
        <v/>
      </c>
      <c r="U98" s="23" t="n"/>
      <c r="V98" s="24" t="n"/>
      <c r="W98" s="25" t="n"/>
      <c r="X98" s="25" t="n"/>
      <c r="Y98" s="27">
        <f>IF(U98="","",IF(U98&gt;$AH$2,"After period end",IF(N98&lt;&gt;"Yes",0,M98-S98)))</f>
        <v/>
      </c>
      <c r="Z98" s="27">
        <f>IF(OR(U98="",U98&gt;$AH$2),"",N(W98)-N(X98)-Y98)</f>
        <v/>
      </c>
      <c r="AB98" s="23" t="n"/>
      <c r="AD98" s="27">
        <f>IF(OR(N98&lt;&gt;"Yes",N(Q98)=0),0,ROUND((M98-R98)/Q98,2))</f>
        <v/>
      </c>
      <c r="AE98" s="30">
        <f>IF(OR(N98&lt;&gt;"Yes",O98="",N(Q98)=0),0,MAX(0,MIN(Q98,MIN(YEAR($AH$2)*12+MONTH($AH$2),IF(U98="",YEAR($AH$2)*12+MONTH($AH$2),YEAR(U98)*12+MONTH(U98)-1))-(YEAR(O98)*12+MONTH(O98))+1)))</f>
        <v/>
      </c>
      <c r="AF98" s="31">
        <f>IF(OR(N98&lt;&gt;"Yes",O98="",N(Q98)=0),"",EOMONTH(O98,Q98-1))</f>
        <v/>
      </c>
    </row>
    <row r="99">
      <c r="D99" s="24" t="n"/>
      <c r="E99" s="24" t="n"/>
      <c r="F99" s="24" t="n"/>
      <c r="G99" s="24" t="n"/>
      <c r="H99" s="23" t="n"/>
      <c r="J99" s="25" t="n"/>
      <c r="K99" s="24" t="n"/>
      <c r="L99" s="26" t="n"/>
      <c r="M99" s="27">
        <f>IF(OR(J99="",L99=""),"",ROUND(J99*L99,2))</f>
        <v/>
      </c>
      <c r="N99" s="28">
        <f>IF(M99="","",IF(H99&gt;$AH$2,"After period end",IF(OR(D99="",F99=""),"Check class and entity",IF(M99&gt;=SUMIFS(Settings!$C$9:$C$18,Settings!$A$9:$A$18,F99),"Yes","Expense"))))</f>
        <v/>
      </c>
      <c r="O99" s="23" t="n"/>
      <c r="P99" s="29" t="n"/>
      <c r="Q99" s="30">
        <f>IF(P99&lt;&gt;"",P99,IF(D99="","",SUMIFS(Settings!$B$22:$B$31,Settings!$A$22:$A$31,D99)))</f>
        <v/>
      </c>
      <c r="R99" s="27">
        <f>IF(N99&lt;&gt;"Yes",0,ROUND(M99*SUMIFS(Settings!$C$22:$C$31,Settings!$A$22:$A$31,D99),2))</f>
        <v/>
      </c>
      <c r="S99" s="27">
        <f>IF(AE99=0,0,IF(AE99&gt;=Q99,M99-R99,ROUND((M99-R99)*AE99/Q99,2)))</f>
        <v/>
      </c>
      <c r="T99" s="27">
        <f>IF(N99&lt;&gt;"Yes",0,IF(AND(U99&lt;&gt;"",U99&lt;=$AH$2),0,M99-S99))</f>
        <v/>
      </c>
      <c r="U99" s="23" t="n"/>
      <c r="V99" s="24" t="n"/>
      <c r="W99" s="25" t="n"/>
      <c r="X99" s="25" t="n"/>
      <c r="Y99" s="27">
        <f>IF(U99="","",IF(U99&gt;$AH$2,"After period end",IF(N99&lt;&gt;"Yes",0,M99-S99)))</f>
        <v/>
      </c>
      <c r="Z99" s="27">
        <f>IF(OR(U99="",U99&gt;$AH$2),"",N(W99)-N(X99)-Y99)</f>
        <v/>
      </c>
      <c r="AB99" s="23" t="n"/>
      <c r="AD99" s="27">
        <f>IF(OR(N99&lt;&gt;"Yes",N(Q99)=0),0,ROUND((M99-R99)/Q99,2))</f>
        <v/>
      </c>
      <c r="AE99" s="30">
        <f>IF(OR(N99&lt;&gt;"Yes",O99="",N(Q99)=0),0,MAX(0,MIN(Q99,MIN(YEAR($AH$2)*12+MONTH($AH$2),IF(U99="",YEAR($AH$2)*12+MONTH($AH$2),YEAR(U99)*12+MONTH(U99)-1))-(YEAR(O99)*12+MONTH(O99))+1)))</f>
        <v/>
      </c>
      <c r="AF99" s="31">
        <f>IF(OR(N99&lt;&gt;"Yes",O99="",N(Q99)=0),"",EOMONTH(O99,Q99-1))</f>
        <v/>
      </c>
    </row>
    <row r="100">
      <c r="D100" s="24" t="n"/>
      <c r="E100" s="24" t="n"/>
      <c r="F100" s="24" t="n"/>
      <c r="G100" s="24" t="n"/>
      <c r="H100" s="23" t="n"/>
      <c r="J100" s="25" t="n"/>
      <c r="K100" s="24" t="n"/>
      <c r="L100" s="26" t="n"/>
      <c r="M100" s="27">
        <f>IF(OR(J100="",L100=""),"",ROUND(J100*L100,2))</f>
        <v/>
      </c>
      <c r="N100" s="28">
        <f>IF(M100="","",IF(H100&gt;$AH$2,"After period end",IF(OR(D100="",F100=""),"Check class and entity",IF(M100&gt;=SUMIFS(Settings!$C$9:$C$18,Settings!$A$9:$A$18,F100),"Yes","Expense"))))</f>
        <v/>
      </c>
      <c r="O100" s="23" t="n"/>
      <c r="P100" s="29" t="n"/>
      <c r="Q100" s="30">
        <f>IF(P100&lt;&gt;"",P100,IF(D100="","",SUMIFS(Settings!$B$22:$B$31,Settings!$A$22:$A$31,D100)))</f>
        <v/>
      </c>
      <c r="R100" s="27">
        <f>IF(N100&lt;&gt;"Yes",0,ROUND(M100*SUMIFS(Settings!$C$22:$C$31,Settings!$A$22:$A$31,D100),2))</f>
        <v/>
      </c>
      <c r="S100" s="27">
        <f>IF(AE100=0,0,IF(AE100&gt;=Q100,M100-R100,ROUND((M100-R100)*AE100/Q100,2)))</f>
        <v/>
      </c>
      <c r="T100" s="27">
        <f>IF(N100&lt;&gt;"Yes",0,IF(AND(U100&lt;&gt;"",U100&lt;=$AH$2),0,M100-S100))</f>
        <v/>
      </c>
      <c r="U100" s="23" t="n"/>
      <c r="V100" s="24" t="n"/>
      <c r="W100" s="25" t="n"/>
      <c r="X100" s="25" t="n"/>
      <c r="Y100" s="27">
        <f>IF(U100="","",IF(U100&gt;$AH$2,"After period end",IF(N100&lt;&gt;"Yes",0,M100-S100)))</f>
        <v/>
      </c>
      <c r="Z100" s="27">
        <f>IF(OR(U100="",U100&gt;$AH$2),"",N(W100)-N(X100)-Y100)</f>
        <v/>
      </c>
      <c r="AB100" s="23" t="n"/>
      <c r="AD100" s="27">
        <f>IF(OR(N100&lt;&gt;"Yes",N(Q100)=0),0,ROUND((M100-R100)/Q100,2))</f>
        <v/>
      </c>
      <c r="AE100" s="30">
        <f>IF(OR(N100&lt;&gt;"Yes",O100="",N(Q100)=0),0,MAX(0,MIN(Q100,MIN(YEAR($AH$2)*12+MONTH($AH$2),IF(U100="",YEAR($AH$2)*12+MONTH($AH$2),YEAR(U100)*12+MONTH(U100)-1))-(YEAR(O100)*12+MONTH(O100))+1)))</f>
        <v/>
      </c>
      <c r="AF100" s="31">
        <f>IF(OR(N100&lt;&gt;"Yes",O100="",N(Q100)=0),"",EOMONTH(O100,Q100-1))</f>
        <v/>
      </c>
    </row>
    <row r="101">
      <c r="D101" s="24" t="n"/>
      <c r="E101" s="24" t="n"/>
      <c r="F101" s="24" t="n"/>
      <c r="G101" s="24" t="n"/>
      <c r="H101" s="23" t="n"/>
      <c r="J101" s="25" t="n"/>
      <c r="K101" s="24" t="n"/>
      <c r="L101" s="26" t="n"/>
      <c r="M101" s="27">
        <f>IF(OR(J101="",L101=""),"",ROUND(J101*L101,2))</f>
        <v/>
      </c>
      <c r="N101" s="28">
        <f>IF(M101="","",IF(H101&gt;$AH$2,"After period end",IF(OR(D101="",F101=""),"Check class and entity",IF(M101&gt;=SUMIFS(Settings!$C$9:$C$18,Settings!$A$9:$A$18,F101),"Yes","Expense"))))</f>
        <v/>
      </c>
      <c r="O101" s="23" t="n"/>
      <c r="P101" s="29" t="n"/>
      <c r="Q101" s="30">
        <f>IF(P101&lt;&gt;"",P101,IF(D101="","",SUMIFS(Settings!$B$22:$B$31,Settings!$A$22:$A$31,D101)))</f>
        <v/>
      </c>
      <c r="R101" s="27">
        <f>IF(N101&lt;&gt;"Yes",0,ROUND(M101*SUMIFS(Settings!$C$22:$C$31,Settings!$A$22:$A$31,D101),2))</f>
        <v/>
      </c>
      <c r="S101" s="27">
        <f>IF(AE101=0,0,IF(AE101&gt;=Q101,M101-R101,ROUND((M101-R101)*AE101/Q101,2)))</f>
        <v/>
      </c>
      <c r="T101" s="27">
        <f>IF(N101&lt;&gt;"Yes",0,IF(AND(U101&lt;&gt;"",U101&lt;=$AH$2),0,M101-S101))</f>
        <v/>
      </c>
      <c r="U101" s="23" t="n"/>
      <c r="V101" s="24" t="n"/>
      <c r="W101" s="25" t="n"/>
      <c r="X101" s="25" t="n"/>
      <c r="Y101" s="27">
        <f>IF(U101="","",IF(U101&gt;$AH$2,"After period end",IF(N101&lt;&gt;"Yes",0,M101-S101)))</f>
        <v/>
      </c>
      <c r="Z101" s="27">
        <f>IF(OR(U101="",U101&gt;$AH$2),"",N(W101)-N(X101)-Y101)</f>
        <v/>
      </c>
      <c r="AB101" s="23" t="n"/>
      <c r="AD101" s="27">
        <f>IF(OR(N101&lt;&gt;"Yes",N(Q101)=0),0,ROUND((M101-R101)/Q101,2))</f>
        <v/>
      </c>
      <c r="AE101" s="30">
        <f>IF(OR(N101&lt;&gt;"Yes",O101="",N(Q101)=0),0,MAX(0,MIN(Q101,MIN(YEAR($AH$2)*12+MONTH($AH$2),IF(U101="",YEAR($AH$2)*12+MONTH($AH$2),YEAR(U101)*12+MONTH(U101)-1))-(YEAR(O101)*12+MONTH(O101))+1)))</f>
        <v/>
      </c>
      <c r="AF101" s="31">
        <f>IF(OR(N101&lt;&gt;"Yes",O101="",N(Q101)=0),"",EOMONTH(O101,Q101-1))</f>
        <v/>
      </c>
    </row>
    <row r="102">
      <c r="D102" s="24" t="n"/>
      <c r="E102" s="24" t="n"/>
      <c r="F102" s="24" t="n"/>
      <c r="G102" s="24" t="n"/>
      <c r="H102" s="23" t="n"/>
      <c r="J102" s="25" t="n"/>
      <c r="K102" s="24" t="n"/>
      <c r="L102" s="26" t="n"/>
      <c r="M102" s="27">
        <f>IF(OR(J102="",L102=""),"",ROUND(J102*L102,2))</f>
        <v/>
      </c>
      <c r="N102" s="28">
        <f>IF(M102="","",IF(H102&gt;$AH$2,"After period end",IF(OR(D102="",F102=""),"Check class and entity",IF(M102&gt;=SUMIFS(Settings!$C$9:$C$18,Settings!$A$9:$A$18,F102),"Yes","Expense"))))</f>
        <v/>
      </c>
      <c r="O102" s="23" t="n"/>
      <c r="P102" s="29" t="n"/>
      <c r="Q102" s="30">
        <f>IF(P102&lt;&gt;"",P102,IF(D102="","",SUMIFS(Settings!$B$22:$B$31,Settings!$A$22:$A$31,D102)))</f>
        <v/>
      </c>
      <c r="R102" s="27">
        <f>IF(N102&lt;&gt;"Yes",0,ROUND(M102*SUMIFS(Settings!$C$22:$C$31,Settings!$A$22:$A$31,D102),2))</f>
        <v/>
      </c>
      <c r="S102" s="27">
        <f>IF(AE102=0,0,IF(AE102&gt;=Q102,M102-R102,ROUND((M102-R102)*AE102/Q102,2)))</f>
        <v/>
      </c>
      <c r="T102" s="27">
        <f>IF(N102&lt;&gt;"Yes",0,IF(AND(U102&lt;&gt;"",U102&lt;=$AH$2),0,M102-S102))</f>
        <v/>
      </c>
      <c r="U102" s="23" t="n"/>
      <c r="V102" s="24" t="n"/>
      <c r="W102" s="25" t="n"/>
      <c r="X102" s="25" t="n"/>
      <c r="Y102" s="27">
        <f>IF(U102="","",IF(U102&gt;$AH$2,"After period end",IF(N102&lt;&gt;"Yes",0,M102-S102)))</f>
        <v/>
      </c>
      <c r="Z102" s="27">
        <f>IF(OR(U102="",U102&gt;$AH$2),"",N(W102)-N(X102)-Y102)</f>
        <v/>
      </c>
      <c r="AB102" s="23" t="n"/>
      <c r="AD102" s="27">
        <f>IF(OR(N102&lt;&gt;"Yes",N(Q102)=0),0,ROUND((M102-R102)/Q102,2))</f>
        <v/>
      </c>
      <c r="AE102" s="30">
        <f>IF(OR(N102&lt;&gt;"Yes",O102="",N(Q102)=0),0,MAX(0,MIN(Q102,MIN(YEAR($AH$2)*12+MONTH($AH$2),IF(U102="",YEAR($AH$2)*12+MONTH($AH$2),YEAR(U102)*12+MONTH(U102)-1))-(YEAR(O102)*12+MONTH(O102))+1)))</f>
        <v/>
      </c>
      <c r="AF102" s="31">
        <f>IF(OR(N102&lt;&gt;"Yes",O102="",N(Q102)=0),"",EOMONTH(O102,Q102-1))</f>
        <v/>
      </c>
    </row>
    <row r="103">
      <c r="D103" s="24" t="n"/>
      <c r="E103" s="24" t="n"/>
      <c r="F103" s="24" t="n"/>
      <c r="G103" s="24" t="n"/>
      <c r="H103" s="23" t="n"/>
      <c r="J103" s="25" t="n"/>
      <c r="K103" s="24" t="n"/>
      <c r="L103" s="26" t="n"/>
      <c r="M103" s="27">
        <f>IF(OR(J103="",L103=""),"",ROUND(J103*L103,2))</f>
        <v/>
      </c>
      <c r="N103" s="28">
        <f>IF(M103="","",IF(H103&gt;$AH$2,"After period end",IF(OR(D103="",F103=""),"Check class and entity",IF(M103&gt;=SUMIFS(Settings!$C$9:$C$18,Settings!$A$9:$A$18,F103),"Yes","Expense"))))</f>
        <v/>
      </c>
      <c r="O103" s="23" t="n"/>
      <c r="P103" s="29" t="n"/>
      <c r="Q103" s="30">
        <f>IF(P103&lt;&gt;"",P103,IF(D103="","",SUMIFS(Settings!$B$22:$B$31,Settings!$A$22:$A$31,D103)))</f>
        <v/>
      </c>
      <c r="R103" s="27">
        <f>IF(N103&lt;&gt;"Yes",0,ROUND(M103*SUMIFS(Settings!$C$22:$C$31,Settings!$A$22:$A$31,D103),2))</f>
        <v/>
      </c>
      <c r="S103" s="27">
        <f>IF(AE103=0,0,IF(AE103&gt;=Q103,M103-R103,ROUND((M103-R103)*AE103/Q103,2)))</f>
        <v/>
      </c>
      <c r="T103" s="27">
        <f>IF(N103&lt;&gt;"Yes",0,IF(AND(U103&lt;&gt;"",U103&lt;=$AH$2),0,M103-S103))</f>
        <v/>
      </c>
      <c r="U103" s="23" t="n"/>
      <c r="V103" s="24" t="n"/>
      <c r="W103" s="25" t="n"/>
      <c r="X103" s="25" t="n"/>
      <c r="Y103" s="27">
        <f>IF(U103="","",IF(U103&gt;$AH$2,"After period end",IF(N103&lt;&gt;"Yes",0,M103-S103)))</f>
        <v/>
      </c>
      <c r="Z103" s="27">
        <f>IF(OR(U103="",U103&gt;$AH$2),"",N(W103)-N(X103)-Y103)</f>
        <v/>
      </c>
      <c r="AB103" s="23" t="n"/>
      <c r="AD103" s="27">
        <f>IF(OR(N103&lt;&gt;"Yes",N(Q103)=0),0,ROUND((M103-R103)/Q103,2))</f>
        <v/>
      </c>
      <c r="AE103" s="30">
        <f>IF(OR(N103&lt;&gt;"Yes",O103="",N(Q103)=0),0,MAX(0,MIN(Q103,MIN(YEAR($AH$2)*12+MONTH($AH$2),IF(U103="",YEAR($AH$2)*12+MONTH($AH$2),YEAR(U103)*12+MONTH(U103)-1))-(YEAR(O103)*12+MONTH(O103))+1)))</f>
        <v/>
      </c>
      <c r="AF103" s="31">
        <f>IF(OR(N103&lt;&gt;"Yes",O103="",N(Q103)=0),"",EOMONTH(O103,Q103-1))</f>
        <v/>
      </c>
    </row>
    <row r="104">
      <c r="D104" s="24" t="n"/>
      <c r="E104" s="24" t="n"/>
      <c r="F104" s="24" t="n"/>
      <c r="G104" s="24" t="n"/>
      <c r="H104" s="23" t="n"/>
      <c r="J104" s="25" t="n"/>
      <c r="K104" s="24" t="n"/>
      <c r="L104" s="26" t="n"/>
      <c r="M104" s="27">
        <f>IF(OR(J104="",L104=""),"",ROUND(J104*L104,2))</f>
        <v/>
      </c>
      <c r="N104" s="28">
        <f>IF(M104="","",IF(H104&gt;$AH$2,"After period end",IF(OR(D104="",F104=""),"Check class and entity",IF(M104&gt;=SUMIFS(Settings!$C$9:$C$18,Settings!$A$9:$A$18,F104),"Yes","Expense"))))</f>
        <v/>
      </c>
      <c r="O104" s="23" t="n"/>
      <c r="P104" s="29" t="n"/>
      <c r="Q104" s="30">
        <f>IF(P104&lt;&gt;"",P104,IF(D104="","",SUMIFS(Settings!$B$22:$B$31,Settings!$A$22:$A$31,D104)))</f>
        <v/>
      </c>
      <c r="R104" s="27">
        <f>IF(N104&lt;&gt;"Yes",0,ROUND(M104*SUMIFS(Settings!$C$22:$C$31,Settings!$A$22:$A$31,D104),2))</f>
        <v/>
      </c>
      <c r="S104" s="27">
        <f>IF(AE104=0,0,IF(AE104&gt;=Q104,M104-R104,ROUND((M104-R104)*AE104/Q104,2)))</f>
        <v/>
      </c>
      <c r="T104" s="27">
        <f>IF(N104&lt;&gt;"Yes",0,IF(AND(U104&lt;&gt;"",U104&lt;=$AH$2),0,M104-S104))</f>
        <v/>
      </c>
      <c r="U104" s="23" t="n"/>
      <c r="V104" s="24" t="n"/>
      <c r="W104" s="25" t="n"/>
      <c r="X104" s="25" t="n"/>
      <c r="Y104" s="27">
        <f>IF(U104="","",IF(U104&gt;$AH$2,"After period end",IF(N104&lt;&gt;"Yes",0,M104-S104)))</f>
        <v/>
      </c>
      <c r="Z104" s="27">
        <f>IF(OR(U104="",U104&gt;$AH$2),"",N(W104)-N(X104)-Y104)</f>
        <v/>
      </c>
      <c r="AB104" s="23" t="n"/>
      <c r="AD104" s="27">
        <f>IF(OR(N104&lt;&gt;"Yes",N(Q104)=0),0,ROUND((M104-R104)/Q104,2))</f>
        <v/>
      </c>
      <c r="AE104" s="30">
        <f>IF(OR(N104&lt;&gt;"Yes",O104="",N(Q104)=0),0,MAX(0,MIN(Q104,MIN(YEAR($AH$2)*12+MONTH($AH$2),IF(U104="",YEAR($AH$2)*12+MONTH($AH$2),YEAR(U104)*12+MONTH(U104)-1))-(YEAR(O104)*12+MONTH(O104))+1)))</f>
        <v/>
      </c>
      <c r="AF104" s="31">
        <f>IF(OR(N104&lt;&gt;"Yes",O104="",N(Q104)=0),"",EOMONTH(O104,Q104-1))</f>
        <v/>
      </c>
    </row>
    <row r="105">
      <c r="D105" s="24" t="n"/>
      <c r="E105" s="24" t="n"/>
      <c r="F105" s="24" t="n"/>
      <c r="G105" s="24" t="n"/>
      <c r="H105" s="23" t="n"/>
      <c r="J105" s="25" t="n"/>
      <c r="K105" s="24" t="n"/>
      <c r="L105" s="26" t="n"/>
      <c r="M105" s="27">
        <f>IF(OR(J105="",L105=""),"",ROUND(J105*L105,2))</f>
        <v/>
      </c>
      <c r="N105" s="28">
        <f>IF(M105="","",IF(H105&gt;$AH$2,"After period end",IF(OR(D105="",F105=""),"Check class and entity",IF(M105&gt;=SUMIFS(Settings!$C$9:$C$18,Settings!$A$9:$A$18,F105),"Yes","Expense"))))</f>
        <v/>
      </c>
      <c r="O105" s="23" t="n"/>
      <c r="P105" s="29" t="n"/>
      <c r="Q105" s="30">
        <f>IF(P105&lt;&gt;"",P105,IF(D105="","",SUMIFS(Settings!$B$22:$B$31,Settings!$A$22:$A$31,D105)))</f>
        <v/>
      </c>
      <c r="R105" s="27">
        <f>IF(N105&lt;&gt;"Yes",0,ROUND(M105*SUMIFS(Settings!$C$22:$C$31,Settings!$A$22:$A$31,D105),2))</f>
        <v/>
      </c>
      <c r="S105" s="27">
        <f>IF(AE105=0,0,IF(AE105&gt;=Q105,M105-R105,ROUND((M105-R105)*AE105/Q105,2)))</f>
        <v/>
      </c>
      <c r="T105" s="27">
        <f>IF(N105&lt;&gt;"Yes",0,IF(AND(U105&lt;&gt;"",U105&lt;=$AH$2),0,M105-S105))</f>
        <v/>
      </c>
      <c r="U105" s="23" t="n"/>
      <c r="V105" s="24" t="n"/>
      <c r="W105" s="25" t="n"/>
      <c r="X105" s="25" t="n"/>
      <c r="Y105" s="27">
        <f>IF(U105="","",IF(U105&gt;$AH$2,"After period end",IF(N105&lt;&gt;"Yes",0,M105-S105)))</f>
        <v/>
      </c>
      <c r="Z105" s="27">
        <f>IF(OR(U105="",U105&gt;$AH$2),"",N(W105)-N(X105)-Y105)</f>
        <v/>
      </c>
      <c r="AB105" s="23" t="n"/>
      <c r="AD105" s="27">
        <f>IF(OR(N105&lt;&gt;"Yes",N(Q105)=0),0,ROUND((M105-R105)/Q105,2))</f>
        <v/>
      </c>
      <c r="AE105" s="30">
        <f>IF(OR(N105&lt;&gt;"Yes",O105="",N(Q105)=0),0,MAX(0,MIN(Q105,MIN(YEAR($AH$2)*12+MONTH($AH$2),IF(U105="",YEAR($AH$2)*12+MONTH($AH$2),YEAR(U105)*12+MONTH(U105)-1))-(YEAR(O105)*12+MONTH(O105))+1)))</f>
        <v/>
      </c>
      <c r="AF105" s="31">
        <f>IF(OR(N105&lt;&gt;"Yes",O105="",N(Q105)=0),"",EOMONTH(O105,Q105-1))</f>
        <v/>
      </c>
    </row>
    <row r="106">
      <c r="D106" s="24" t="n"/>
      <c r="E106" s="24" t="n"/>
      <c r="F106" s="24" t="n"/>
      <c r="G106" s="24" t="n"/>
      <c r="H106" s="23" t="n"/>
      <c r="J106" s="25" t="n"/>
      <c r="K106" s="24" t="n"/>
      <c r="L106" s="26" t="n"/>
      <c r="M106" s="27">
        <f>IF(OR(J106="",L106=""),"",ROUND(J106*L106,2))</f>
        <v/>
      </c>
      <c r="N106" s="28">
        <f>IF(M106="","",IF(H106&gt;$AH$2,"After period end",IF(OR(D106="",F106=""),"Check class and entity",IF(M106&gt;=SUMIFS(Settings!$C$9:$C$18,Settings!$A$9:$A$18,F106),"Yes","Expense"))))</f>
        <v/>
      </c>
      <c r="O106" s="23" t="n"/>
      <c r="P106" s="29" t="n"/>
      <c r="Q106" s="30">
        <f>IF(P106&lt;&gt;"",P106,IF(D106="","",SUMIFS(Settings!$B$22:$B$31,Settings!$A$22:$A$31,D106)))</f>
        <v/>
      </c>
      <c r="R106" s="27">
        <f>IF(N106&lt;&gt;"Yes",0,ROUND(M106*SUMIFS(Settings!$C$22:$C$31,Settings!$A$22:$A$31,D106),2))</f>
        <v/>
      </c>
      <c r="S106" s="27">
        <f>IF(AE106=0,0,IF(AE106&gt;=Q106,M106-R106,ROUND((M106-R106)*AE106/Q106,2)))</f>
        <v/>
      </c>
      <c r="T106" s="27">
        <f>IF(N106&lt;&gt;"Yes",0,IF(AND(U106&lt;&gt;"",U106&lt;=$AH$2),0,M106-S106))</f>
        <v/>
      </c>
      <c r="U106" s="23" t="n"/>
      <c r="V106" s="24" t="n"/>
      <c r="W106" s="25" t="n"/>
      <c r="X106" s="25" t="n"/>
      <c r="Y106" s="27">
        <f>IF(U106="","",IF(U106&gt;$AH$2,"After period end",IF(N106&lt;&gt;"Yes",0,M106-S106)))</f>
        <v/>
      </c>
      <c r="Z106" s="27">
        <f>IF(OR(U106="",U106&gt;$AH$2),"",N(W106)-N(X106)-Y106)</f>
        <v/>
      </c>
      <c r="AB106" s="23" t="n"/>
      <c r="AD106" s="27">
        <f>IF(OR(N106&lt;&gt;"Yes",N(Q106)=0),0,ROUND((M106-R106)/Q106,2))</f>
        <v/>
      </c>
      <c r="AE106" s="30">
        <f>IF(OR(N106&lt;&gt;"Yes",O106="",N(Q106)=0),0,MAX(0,MIN(Q106,MIN(YEAR($AH$2)*12+MONTH($AH$2),IF(U106="",YEAR($AH$2)*12+MONTH($AH$2),YEAR(U106)*12+MONTH(U106)-1))-(YEAR(O106)*12+MONTH(O106))+1)))</f>
        <v/>
      </c>
      <c r="AF106" s="31">
        <f>IF(OR(N106&lt;&gt;"Yes",O106="",N(Q106)=0),"",EOMONTH(O106,Q106-1))</f>
        <v/>
      </c>
    </row>
    <row r="107">
      <c r="D107" s="24" t="n"/>
      <c r="E107" s="24" t="n"/>
      <c r="F107" s="24" t="n"/>
      <c r="G107" s="24" t="n"/>
      <c r="H107" s="23" t="n"/>
      <c r="J107" s="25" t="n"/>
      <c r="K107" s="24" t="n"/>
      <c r="L107" s="26" t="n"/>
      <c r="M107" s="27">
        <f>IF(OR(J107="",L107=""),"",ROUND(J107*L107,2))</f>
        <v/>
      </c>
      <c r="N107" s="28">
        <f>IF(M107="","",IF(H107&gt;$AH$2,"After period end",IF(OR(D107="",F107=""),"Check class and entity",IF(M107&gt;=SUMIFS(Settings!$C$9:$C$18,Settings!$A$9:$A$18,F107),"Yes","Expense"))))</f>
        <v/>
      </c>
      <c r="O107" s="23" t="n"/>
      <c r="P107" s="29" t="n"/>
      <c r="Q107" s="30">
        <f>IF(P107&lt;&gt;"",P107,IF(D107="","",SUMIFS(Settings!$B$22:$B$31,Settings!$A$22:$A$31,D107)))</f>
        <v/>
      </c>
      <c r="R107" s="27">
        <f>IF(N107&lt;&gt;"Yes",0,ROUND(M107*SUMIFS(Settings!$C$22:$C$31,Settings!$A$22:$A$31,D107),2))</f>
        <v/>
      </c>
      <c r="S107" s="27">
        <f>IF(AE107=0,0,IF(AE107&gt;=Q107,M107-R107,ROUND((M107-R107)*AE107/Q107,2)))</f>
        <v/>
      </c>
      <c r="T107" s="27">
        <f>IF(N107&lt;&gt;"Yes",0,IF(AND(U107&lt;&gt;"",U107&lt;=$AH$2),0,M107-S107))</f>
        <v/>
      </c>
      <c r="U107" s="23" t="n"/>
      <c r="V107" s="24" t="n"/>
      <c r="W107" s="25" t="n"/>
      <c r="X107" s="25" t="n"/>
      <c r="Y107" s="27">
        <f>IF(U107="","",IF(U107&gt;$AH$2,"After period end",IF(N107&lt;&gt;"Yes",0,M107-S107)))</f>
        <v/>
      </c>
      <c r="Z107" s="27">
        <f>IF(OR(U107="",U107&gt;$AH$2),"",N(W107)-N(X107)-Y107)</f>
        <v/>
      </c>
      <c r="AB107" s="23" t="n"/>
      <c r="AD107" s="27">
        <f>IF(OR(N107&lt;&gt;"Yes",N(Q107)=0),0,ROUND((M107-R107)/Q107,2))</f>
        <v/>
      </c>
      <c r="AE107" s="30">
        <f>IF(OR(N107&lt;&gt;"Yes",O107="",N(Q107)=0),0,MAX(0,MIN(Q107,MIN(YEAR($AH$2)*12+MONTH($AH$2),IF(U107="",YEAR($AH$2)*12+MONTH($AH$2),YEAR(U107)*12+MONTH(U107)-1))-(YEAR(O107)*12+MONTH(O107))+1)))</f>
        <v/>
      </c>
      <c r="AF107" s="31">
        <f>IF(OR(N107&lt;&gt;"Yes",O107="",N(Q107)=0),"",EOMONTH(O107,Q107-1))</f>
        <v/>
      </c>
    </row>
    <row r="108">
      <c r="D108" s="24" t="n"/>
      <c r="E108" s="24" t="n"/>
      <c r="F108" s="24" t="n"/>
      <c r="G108" s="24" t="n"/>
      <c r="H108" s="23" t="n"/>
      <c r="J108" s="25" t="n"/>
      <c r="K108" s="24" t="n"/>
      <c r="L108" s="26" t="n"/>
      <c r="M108" s="27">
        <f>IF(OR(J108="",L108=""),"",ROUND(J108*L108,2))</f>
        <v/>
      </c>
      <c r="N108" s="28">
        <f>IF(M108="","",IF(H108&gt;$AH$2,"After period end",IF(OR(D108="",F108=""),"Check class and entity",IF(M108&gt;=SUMIFS(Settings!$C$9:$C$18,Settings!$A$9:$A$18,F108),"Yes","Expense"))))</f>
        <v/>
      </c>
      <c r="O108" s="23" t="n"/>
      <c r="P108" s="29" t="n"/>
      <c r="Q108" s="30">
        <f>IF(P108&lt;&gt;"",P108,IF(D108="","",SUMIFS(Settings!$B$22:$B$31,Settings!$A$22:$A$31,D108)))</f>
        <v/>
      </c>
      <c r="R108" s="27">
        <f>IF(N108&lt;&gt;"Yes",0,ROUND(M108*SUMIFS(Settings!$C$22:$C$31,Settings!$A$22:$A$31,D108),2))</f>
        <v/>
      </c>
      <c r="S108" s="27">
        <f>IF(AE108=0,0,IF(AE108&gt;=Q108,M108-R108,ROUND((M108-R108)*AE108/Q108,2)))</f>
        <v/>
      </c>
      <c r="T108" s="27">
        <f>IF(N108&lt;&gt;"Yes",0,IF(AND(U108&lt;&gt;"",U108&lt;=$AH$2),0,M108-S108))</f>
        <v/>
      </c>
      <c r="U108" s="23" t="n"/>
      <c r="V108" s="24" t="n"/>
      <c r="W108" s="25" t="n"/>
      <c r="X108" s="25" t="n"/>
      <c r="Y108" s="27">
        <f>IF(U108="","",IF(U108&gt;$AH$2,"After period end",IF(N108&lt;&gt;"Yes",0,M108-S108)))</f>
        <v/>
      </c>
      <c r="Z108" s="27">
        <f>IF(OR(U108="",U108&gt;$AH$2),"",N(W108)-N(X108)-Y108)</f>
        <v/>
      </c>
      <c r="AB108" s="23" t="n"/>
      <c r="AD108" s="27">
        <f>IF(OR(N108&lt;&gt;"Yes",N(Q108)=0),0,ROUND((M108-R108)/Q108,2))</f>
        <v/>
      </c>
      <c r="AE108" s="30">
        <f>IF(OR(N108&lt;&gt;"Yes",O108="",N(Q108)=0),0,MAX(0,MIN(Q108,MIN(YEAR($AH$2)*12+MONTH($AH$2),IF(U108="",YEAR($AH$2)*12+MONTH($AH$2),YEAR(U108)*12+MONTH(U108)-1))-(YEAR(O108)*12+MONTH(O108))+1)))</f>
        <v/>
      </c>
      <c r="AF108" s="31">
        <f>IF(OR(N108&lt;&gt;"Yes",O108="",N(Q108)=0),"",EOMONTH(O108,Q108-1))</f>
        <v/>
      </c>
    </row>
    <row r="109">
      <c r="D109" s="24" t="n"/>
      <c r="E109" s="24" t="n"/>
      <c r="F109" s="24" t="n"/>
      <c r="G109" s="24" t="n"/>
      <c r="H109" s="23" t="n"/>
      <c r="J109" s="25" t="n"/>
      <c r="K109" s="24" t="n"/>
      <c r="L109" s="26" t="n"/>
      <c r="M109" s="27">
        <f>IF(OR(J109="",L109=""),"",ROUND(J109*L109,2))</f>
        <v/>
      </c>
      <c r="N109" s="28">
        <f>IF(M109="","",IF(H109&gt;$AH$2,"After period end",IF(OR(D109="",F109=""),"Check class and entity",IF(M109&gt;=SUMIFS(Settings!$C$9:$C$18,Settings!$A$9:$A$18,F109),"Yes","Expense"))))</f>
        <v/>
      </c>
      <c r="O109" s="23" t="n"/>
      <c r="P109" s="29" t="n"/>
      <c r="Q109" s="30">
        <f>IF(P109&lt;&gt;"",P109,IF(D109="","",SUMIFS(Settings!$B$22:$B$31,Settings!$A$22:$A$31,D109)))</f>
        <v/>
      </c>
      <c r="R109" s="27">
        <f>IF(N109&lt;&gt;"Yes",0,ROUND(M109*SUMIFS(Settings!$C$22:$C$31,Settings!$A$22:$A$31,D109),2))</f>
        <v/>
      </c>
      <c r="S109" s="27">
        <f>IF(AE109=0,0,IF(AE109&gt;=Q109,M109-R109,ROUND((M109-R109)*AE109/Q109,2)))</f>
        <v/>
      </c>
      <c r="T109" s="27">
        <f>IF(N109&lt;&gt;"Yes",0,IF(AND(U109&lt;&gt;"",U109&lt;=$AH$2),0,M109-S109))</f>
        <v/>
      </c>
      <c r="U109" s="23" t="n"/>
      <c r="V109" s="24" t="n"/>
      <c r="W109" s="25" t="n"/>
      <c r="X109" s="25" t="n"/>
      <c r="Y109" s="27">
        <f>IF(U109="","",IF(U109&gt;$AH$2,"After period end",IF(N109&lt;&gt;"Yes",0,M109-S109)))</f>
        <v/>
      </c>
      <c r="Z109" s="27">
        <f>IF(OR(U109="",U109&gt;$AH$2),"",N(W109)-N(X109)-Y109)</f>
        <v/>
      </c>
      <c r="AB109" s="23" t="n"/>
      <c r="AD109" s="27">
        <f>IF(OR(N109&lt;&gt;"Yes",N(Q109)=0),0,ROUND((M109-R109)/Q109,2))</f>
        <v/>
      </c>
      <c r="AE109" s="30">
        <f>IF(OR(N109&lt;&gt;"Yes",O109="",N(Q109)=0),0,MAX(0,MIN(Q109,MIN(YEAR($AH$2)*12+MONTH($AH$2),IF(U109="",YEAR($AH$2)*12+MONTH($AH$2),YEAR(U109)*12+MONTH(U109)-1))-(YEAR(O109)*12+MONTH(O109))+1)))</f>
        <v/>
      </c>
      <c r="AF109" s="31">
        <f>IF(OR(N109&lt;&gt;"Yes",O109="",N(Q109)=0),"",EOMONTH(O109,Q109-1))</f>
        <v/>
      </c>
    </row>
    <row r="110">
      <c r="D110" s="24" t="n"/>
      <c r="E110" s="24" t="n"/>
      <c r="F110" s="24" t="n"/>
      <c r="G110" s="24" t="n"/>
      <c r="H110" s="23" t="n"/>
      <c r="J110" s="25" t="n"/>
      <c r="K110" s="24" t="n"/>
      <c r="L110" s="26" t="n"/>
      <c r="M110" s="27">
        <f>IF(OR(J110="",L110=""),"",ROUND(J110*L110,2))</f>
        <v/>
      </c>
      <c r="N110" s="28">
        <f>IF(M110="","",IF(H110&gt;$AH$2,"After period end",IF(OR(D110="",F110=""),"Check class and entity",IF(M110&gt;=SUMIFS(Settings!$C$9:$C$18,Settings!$A$9:$A$18,F110),"Yes","Expense"))))</f>
        <v/>
      </c>
      <c r="O110" s="23" t="n"/>
      <c r="P110" s="29" t="n"/>
      <c r="Q110" s="30">
        <f>IF(P110&lt;&gt;"",P110,IF(D110="","",SUMIFS(Settings!$B$22:$B$31,Settings!$A$22:$A$31,D110)))</f>
        <v/>
      </c>
      <c r="R110" s="27">
        <f>IF(N110&lt;&gt;"Yes",0,ROUND(M110*SUMIFS(Settings!$C$22:$C$31,Settings!$A$22:$A$31,D110),2))</f>
        <v/>
      </c>
      <c r="S110" s="27">
        <f>IF(AE110=0,0,IF(AE110&gt;=Q110,M110-R110,ROUND((M110-R110)*AE110/Q110,2)))</f>
        <v/>
      </c>
      <c r="T110" s="27">
        <f>IF(N110&lt;&gt;"Yes",0,IF(AND(U110&lt;&gt;"",U110&lt;=$AH$2),0,M110-S110))</f>
        <v/>
      </c>
      <c r="U110" s="23" t="n"/>
      <c r="V110" s="24" t="n"/>
      <c r="W110" s="25" t="n"/>
      <c r="X110" s="25" t="n"/>
      <c r="Y110" s="27">
        <f>IF(U110="","",IF(U110&gt;$AH$2,"After period end",IF(N110&lt;&gt;"Yes",0,M110-S110)))</f>
        <v/>
      </c>
      <c r="Z110" s="27">
        <f>IF(OR(U110="",U110&gt;$AH$2),"",N(W110)-N(X110)-Y110)</f>
        <v/>
      </c>
      <c r="AB110" s="23" t="n"/>
      <c r="AD110" s="27">
        <f>IF(OR(N110&lt;&gt;"Yes",N(Q110)=0),0,ROUND((M110-R110)/Q110,2))</f>
        <v/>
      </c>
      <c r="AE110" s="30">
        <f>IF(OR(N110&lt;&gt;"Yes",O110="",N(Q110)=0),0,MAX(0,MIN(Q110,MIN(YEAR($AH$2)*12+MONTH($AH$2),IF(U110="",YEAR($AH$2)*12+MONTH($AH$2),YEAR(U110)*12+MONTH(U110)-1))-(YEAR(O110)*12+MONTH(O110))+1)))</f>
        <v/>
      </c>
      <c r="AF110" s="31">
        <f>IF(OR(N110&lt;&gt;"Yes",O110="",N(Q110)=0),"",EOMONTH(O110,Q110-1))</f>
        <v/>
      </c>
    </row>
    <row r="111">
      <c r="D111" s="24" t="n"/>
      <c r="E111" s="24" t="n"/>
      <c r="F111" s="24" t="n"/>
      <c r="G111" s="24" t="n"/>
      <c r="H111" s="23" t="n"/>
      <c r="J111" s="25" t="n"/>
      <c r="K111" s="24" t="n"/>
      <c r="L111" s="26" t="n"/>
      <c r="M111" s="27">
        <f>IF(OR(J111="",L111=""),"",ROUND(J111*L111,2))</f>
        <v/>
      </c>
      <c r="N111" s="28">
        <f>IF(M111="","",IF(H111&gt;$AH$2,"After period end",IF(OR(D111="",F111=""),"Check class and entity",IF(M111&gt;=SUMIFS(Settings!$C$9:$C$18,Settings!$A$9:$A$18,F111),"Yes","Expense"))))</f>
        <v/>
      </c>
      <c r="O111" s="23" t="n"/>
      <c r="P111" s="29" t="n"/>
      <c r="Q111" s="30">
        <f>IF(P111&lt;&gt;"",P111,IF(D111="","",SUMIFS(Settings!$B$22:$B$31,Settings!$A$22:$A$31,D111)))</f>
        <v/>
      </c>
      <c r="R111" s="27">
        <f>IF(N111&lt;&gt;"Yes",0,ROUND(M111*SUMIFS(Settings!$C$22:$C$31,Settings!$A$22:$A$31,D111),2))</f>
        <v/>
      </c>
      <c r="S111" s="27">
        <f>IF(AE111=0,0,IF(AE111&gt;=Q111,M111-R111,ROUND((M111-R111)*AE111/Q111,2)))</f>
        <v/>
      </c>
      <c r="T111" s="27">
        <f>IF(N111&lt;&gt;"Yes",0,IF(AND(U111&lt;&gt;"",U111&lt;=$AH$2),0,M111-S111))</f>
        <v/>
      </c>
      <c r="U111" s="23" t="n"/>
      <c r="V111" s="24" t="n"/>
      <c r="W111" s="25" t="n"/>
      <c r="X111" s="25" t="n"/>
      <c r="Y111" s="27">
        <f>IF(U111="","",IF(U111&gt;$AH$2,"After period end",IF(N111&lt;&gt;"Yes",0,M111-S111)))</f>
        <v/>
      </c>
      <c r="Z111" s="27">
        <f>IF(OR(U111="",U111&gt;$AH$2),"",N(W111)-N(X111)-Y111)</f>
        <v/>
      </c>
      <c r="AB111" s="23" t="n"/>
      <c r="AD111" s="27">
        <f>IF(OR(N111&lt;&gt;"Yes",N(Q111)=0),0,ROUND((M111-R111)/Q111,2))</f>
        <v/>
      </c>
      <c r="AE111" s="30">
        <f>IF(OR(N111&lt;&gt;"Yes",O111="",N(Q111)=0),0,MAX(0,MIN(Q111,MIN(YEAR($AH$2)*12+MONTH($AH$2),IF(U111="",YEAR($AH$2)*12+MONTH($AH$2),YEAR(U111)*12+MONTH(U111)-1))-(YEAR(O111)*12+MONTH(O111))+1)))</f>
        <v/>
      </c>
      <c r="AF111" s="31">
        <f>IF(OR(N111&lt;&gt;"Yes",O111="",N(Q111)=0),"",EOMONTH(O111,Q111-1))</f>
        <v/>
      </c>
    </row>
    <row r="112">
      <c r="D112" s="24" t="n"/>
      <c r="E112" s="24" t="n"/>
      <c r="F112" s="24" t="n"/>
      <c r="G112" s="24" t="n"/>
      <c r="H112" s="23" t="n"/>
      <c r="J112" s="25" t="n"/>
      <c r="K112" s="24" t="n"/>
      <c r="L112" s="26" t="n"/>
      <c r="M112" s="27">
        <f>IF(OR(J112="",L112=""),"",ROUND(J112*L112,2))</f>
        <v/>
      </c>
      <c r="N112" s="28">
        <f>IF(M112="","",IF(H112&gt;$AH$2,"After period end",IF(OR(D112="",F112=""),"Check class and entity",IF(M112&gt;=SUMIFS(Settings!$C$9:$C$18,Settings!$A$9:$A$18,F112),"Yes","Expense"))))</f>
        <v/>
      </c>
      <c r="O112" s="23" t="n"/>
      <c r="P112" s="29" t="n"/>
      <c r="Q112" s="30">
        <f>IF(P112&lt;&gt;"",P112,IF(D112="","",SUMIFS(Settings!$B$22:$B$31,Settings!$A$22:$A$31,D112)))</f>
        <v/>
      </c>
      <c r="R112" s="27">
        <f>IF(N112&lt;&gt;"Yes",0,ROUND(M112*SUMIFS(Settings!$C$22:$C$31,Settings!$A$22:$A$31,D112),2))</f>
        <v/>
      </c>
      <c r="S112" s="27">
        <f>IF(AE112=0,0,IF(AE112&gt;=Q112,M112-R112,ROUND((M112-R112)*AE112/Q112,2)))</f>
        <v/>
      </c>
      <c r="T112" s="27">
        <f>IF(N112&lt;&gt;"Yes",0,IF(AND(U112&lt;&gt;"",U112&lt;=$AH$2),0,M112-S112))</f>
        <v/>
      </c>
      <c r="U112" s="23" t="n"/>
      <c r="V112" s="24" t="n"/>
      <c r="W112" s="25" t="n"/>
      <c r="X112" s="25" t="n"/>
      <c r="Y112" s="27">
        <f>IF(U112="","",IF(U112&gt;$AH$2,"After period end",IF(N112&lt;&gt;"Yes",0,M112-S112)))</f>
        <v/>
      </c>
      <c r="Z112" s="27">
        <f>IF(OR(U112="",U112&gt;$AH$2),"",N(W112)-N(X112)-Y112)</f>
        <v/>
      </c>
      <c r="AB112" s="23" t="n"/>
      <c r="AD112" s="27">
        <f>IF(OR(N112&lt;&gt;"Yes",N(Q112)=0),0,ROUND((M112-R112)/Q112,2))</f>
        <v/>
      </c>
      <c r="AE112" s="30">
        <f>IF(OR(N112&lt;&gt;"Yes",O112="",N(Q112)=0),0,MAX(0,MIN(Q112,MIN(YEAR($AH$2)*12+MONTH($AH$2),IF(U112="",YEAR($AH$2)*12+MONTH($AH$2),YEAR(U112)*12+MONTH(U112)-1))-(YEAR(O112)*12+MONTH(O112))+1)))</f>
        <v/>
      </c>
      <c r="AF112" s="31">
        <f>IF(OR(N112&lt;&gt;"Yes",O112="",N(Q112)=0),"",EOMONTH(O112,Q112-1))</f>
        <v/>
      </c>
    </row>
    <row r="113">
      <c r="D113" s="24" t="n"/>
      <c r="E113" s="24" t="n"/>
      <c r="F113" s="24" t="n"/>
      <c r="G113" s="24" t="n"/>
      <c r="H113" s="23" t="n"/>
      <c r="J113" s="25" t="n"/>
      <c r="K113" s="24" t="n"/>
      <c r="L113" s="26" t="n"/>
      <c r="M113" s="27">
        <f>IF(OR(J113="",L113=""),"",ROUND(J113*L113,2))</f>
        <v/>
      </c>
      <c r="N113" s="28">
        <f>IF(M113="","",IF(H113&gt;$AH$2,"After period end",IF(OR(D113="",F113=""),"Check class and entity",IF(M113&gt;=SUMIFS(Settings!$C$9:$C$18,Settings!$A$9:$A$18,F113),"Yes","Expense"))))</f>
        <v/>
      </c>
      <c r="O113" s="23" t="n"/>
      <c r="P113" s="29" t="n"/>
      <c r="Q113" s="30">
        <f>IF(P113&lt;&gt;"",P113,IF(D113="","",SUMIFS(Settings!$B$22:$B$31,Settings!$A$22:$A$31,D113)))</f>
        <v/>
      </c>
      <c r="R113" s="27">
        <f>IF(N113&lt;&gt;"Yes",0,ROUND(M113*SUMIFS(Settings!$C$22:$C$31,Settings!$A$22:$A$31,D113),2))</f>
        <v/>
      </c>
      <c r="S113" s="27">
        <f>IF(AE113=0,0,IF(AE113&gt;=Q113,M113-R113,ROUND((M113-R113)*AE113/Q113,2)))</f>
        <v/>
      </c>
      <c r="T113" s="27">
        <f>IF(N113&lt;&gt;"Yes",0,IF(AND(U113&lt;&gt;"",U113&lt;=$AH$2),0,M113-S113))</f>
        <v/>
      </c>
      <c r="U113" s="23" t="n"/>
      <c r="V113" s="24" t="n"/>
      <c r="W113" s="25" t="n"/>
      <c r="X113" s="25" t="n"/>
      <c r="Y113" s="27">
        <f>IF(U113="","",IF(U113&gt;$AH$2,"After period end",IF(N113&lt;&gt;"Yes",0,M113-S113)))</f>
        <v/>
      </c>
      <c r="Z113" s="27">
        <f>IF(OR(U113="",U113&gt;$AH$2),"",N(W113)-N(X113)-Y113)</f>
        <v/>
      </c>
      <c r="AB113" s="23" t="n"/>
      <c r="AD113" s="27">
        <f>IF(OR(N113&lt;&gt;"Yes",N(Q113)=0),0,ROUND((M113-R113)/Q113,2))</f>
        <v/>
      </c>
      <c r="AE113" s="30">
        <f>IF(OR(N113&lt;&gt;"Yes",O113="",N(Q113)=0),0,MAX(0,MIN(Q113,MIN(YEAR($AH$2)*12+MONTH($AH$2),IF(U113="",YEAR($AH$2)*12+MONTH($AH$2),YEAR(U113)*12+MONTH(U113)-1))-(YEAR(O113)*12+MONTH(O113))+1)))</f>
        <v/>
      </c>
      <c r="AF113" s="31">
        <f>IF(OR(N113&lt;&gt;"Yes",O113="",N(Q113)=0),"",EOMONTH(O113,Q113-1))</f>
        <v/>
      </c>
    </row>
    <row r="114">
      <c r="D114" s="24" t="n"/>
      <c r="E114" s="24" t="n"/>
      <c r="F114" s="24" t="n"/>
      <c r="G114" s="24" t="n"/>
      <c r="H114" s="23" t="n"/>
      <c r="J114" s="25" t="n"/>
      <c r="K114" s="24" t="n"/>
      <c r="L114" s="26" t="n"/>
      <c r="M114" s="27">
        <f>IF(OR(J114="",L114=""),"",ROUND(J114*L114,2))</f>
        <v/>
      </c>
      <c r="N114" s="28">
        <f>IF(M114="","",IF(H114&gt;$AH$2,"After period end",IF(OR(D114="",F114=""),"Check class and entity",IF(M114&gt;=SUMIFS(Settings!$C$9:$C$18,Settings!$A$9:$A$18,F114),"Yes","Expense"))))</f>
        <v/>
      </c>
      <c r="O114" s="23" t="n"/>
      <c r="P114" s="29" t="n"/>
      <c r="Q114" s="30">
        <f>IF(P114&lt;&gt;"",P114,IF(D114="","",SUMIFS(Settings!$B$22:$B$31,Settings!$A$22:$A$31,D114)))</f>
        <v/>
      </c>
      <c r="R114" s="27">
        <f>IF(N114&lt;&gt;"Yes",0,ROUND(M114*SUMIFS(Settings!$C$22:$C$31,Settings!$A$22:$A$31,D114),2))</f>
        <v/>
      </c>
      <c r="S114" s="27">
        <f>IF(AE114=0,0,IF(AE114&gt;=Q114,M114-R114,ROUND((M114-R114)*AE114/Q114,2)))</f>
        <v/>
      </c>
      <c r="T114" s="27">
        <f>IF(N114&lt;&gt;"Yes",0,IF(AND(U114&lt;&gt;"",U114&lt;=$AH$2),0,M114-S114))</f>
        <v/>
      </c>
      <c r="U114" s="23" t="n"/>
      <c r="V114" s="24" t="n"/>
      <c r="W114" s="25" t="n"/>
      <c r="X114" s="25" t="n"/>
      <c r="Y114" s="27">
        <f>IF(U114="","",IF(U114&gt;$AH$2,"After period end",IF(N114&lt;&gt;"Yes",0,M114-S114)))</f>
        <v/>
      </c>
      <c r="Z114" s="27">
        <f>IF(OR(U114="",U114&gt;$AH$2),"",N(W114)-N(X114)-Y114)</f>
        <v/>
      </c>
      <c r="AB114" s="23" t="n"/>
      <c r="AD114" s="27">
        <f>IF(OR(N114&lt;&gt;"Yes",N(Q114)=0),0,ROUND((M114-R114)/Q114,2))</f>
        <v/>
      </c>
      <c r="AE114" s="30">
        <f>IF(OR(N114&lt;&gt;"Yes",O114="",N(Q114)=0),0,MAX(0,MIN(Q114,MIN(YEAR($AH$2)*12+MONTH($AH$2),IF(U114="",YEAR($AH$2)*12+MONTH($AH$2),YEAR(U114)*12+MONTH(U114)-1))-(YEAR(O114)*12+MONTH(O114))+1)))</f>
        <v/>
      </c>
      <c r="AF114" s="31">
        <f>IF(OR(N114&lt;&gt;"Yes",O114="",N(Q114)=0),"",EOMONTH(O114,Q114-1))</f>
        <v/>
      </c>
    </row>
    <row r="115">
      <c r="D115" s="24" t="n"/>
      <c r="E115" s="24" t="n"/>
      <c r="F115" s="24" t="n"/>
      <c r="G115" s="24" t="n"/>
      <c r="H115" s="23" t="n"/>
      <c r="J115" s="25" t="n"/>
      <c r="K115" s="24" t="n"/>
      <c r="L115" s="26" t="n"/>
      <c r="M115" s="27">
        <f>IF(OR(J115="",L115=""),"",ROUND(J115*L115,2))</f>
        <v/>
      </c>
      <c r="N115" s="28">
        <f>IF(M115="","",IF(H115&gt;$AH$2,"After period end",IF(OR(D115="",F115=""),"Check class and entity",IF(M115&gt;=SUMIFS(Settings!$C$9:$C$18,Settings!$A$9:$A$18,F115),"Yes","Expense"))))</f>
        <v/>
      </c>
      <c r="O115" s="23" t="n"/>
      <c r="P115" s="29" t="n"/>
      <c r="Q115" s="30">
        <f>IF(P115&lt;&gt;"",P115,IF(D115="","",SUMIFS(Settings!$B$22:$B$31,Settings!$A$22:$A$31,D115)))</f>
        <v/>
      </c>
      <c r="R115" s="27">
        <f>IF(N115&lt;&gt;"Yes",0,ROUND(M115*SUMIFS(Settings!$C$22:$C$31,Settings!$A$22:$A$31,D115),2))</f>
        <v/>
      </c>
      <c r="S115" s="27">
        <f>IF(AE115=0,0,IF(AE115&gt;=Q115,M115-R115,ROUND((M115-R115)*AE115/Q115,2)))</f>
        <v/>
      </c>
      <c r="T115" s="27">
        <f>IF(N115&lt;&gt;"Yes",0,IF(AND(U115&lt;&gt;"",U115&lt;=$AH$2),0,M115-S115))</f>
        <v/>
      </c>
      <c r="U115" s="23" t="n"/>
      <c r="V115" s="24" t="n"/>
      <c r="W115" s="25" t="n"/>
      <c r="X115" s="25" t="n"/>
      <c r="Y115" s="27">
        <f>IF(U115="","",IF(U115&gt;$AH$2,"After period end",IF(N115&lt;&gt;"Yes",0,M115-S115)))</f>
        <v/>
      </c>
      <c r="Z115" s="27">
        <f>IF(OR(U115="",U115&gt;$AH$2),"",N(W115)-N(X115)-Y115)</f>
        <v/>
      </c>
      <c r="AB115" s="23" t="n"/>
      <c r="AD115" s="27">
        <f>IF(OR(N115&lt;&gt;"Yes",N(Q115)=0),0,ROUND((M115-R115)/Q115,2))</f>
        <v/>
      </c>
      <c r="AE115" s="30">
        <f>IF(OR(N115&lt;&gt;"Yes",O115="",N(Q115)=0),0,MAX(0,MIN(Q115,MIN(YEAR($AH$2)*12+MONTH($AH$2),IF(U115="",YEAR($AH$2)*12+MONTH($AH$2),YEAR(U115)*12+MONTH(U115)-1))-(YEAR(O115)*12+MONTH(O115))+1)))</f>
        <v/>
      </c>
      <c r="AF115" s="31">
        <f>IF(OR(N115&lt;&gt;"Yes",O115="",N(Q115)=0),"",EOMONTH(O115,Q115-1))</f>
        <v/>
      </c>
    </row>
    <row r="116">
      <c r="D116" s="24" t="n"/>
      <c r="E116" s="24" t="n"/>
      <c r="F116" s="24" t="n"/>
      <c r="G116" s="24" t="n"/>
      <c r="H116" s="23" t="n"/>
      <c r="J116" s="25" t="n"/>
      <c r="K116" s="24" t="n"/>
      <c r="L116" s="26" t="n"/>
      <c r="M116" s="27">
        <f>IF(OR(J116="",L116=""),"",ROUND(J116*L116,2))</f>
        <v/>
      </c>
      <c r="N116" s="28">
        <f>IF(M116="","",IF(H116&gt;$AH$2,"After period end",IF(OR(D116="",F116=""),"Check class and entity",IF(M116&gt;=SUMIFS(Settings!$C$9:$C$18,Settings!$A$9:$A$18,F116),"Yes","Expense"))))</f>
        <v/>
      </c>
      <c r="O116" s="23" t="n"/>
      <c r="P116" s="29" t="n"/>
      <c r="Q116" s="30">
        <f>IF(P116&lt;&gt;"",P116,IF(D116="","",SUMIFS(Settings!$B$22:$B$31,Settings!$A$22:$A$31,D116)))</f>
        <v/>
      </c>
      <c r="R116" s="27">
        <f>IF(N116&lt;&gt;"Yes",0,ROUND(M116*SUMIFS(Settings!$C$22:$C$31,Settings!$A$22:$A$31,D116),2))</f>
        <v/>
      </c>
      <c r="S116" s="27">
        <f>IF(AE116=0,0,IF(AE116&gt;=Q116,M116-R116,ROUND((M116-R116)*AE116/Q116,2)))</f>
        <v/>
      </c>
      <c r="T116" s="27">
        <f>IF(N116&lt;&gt;"Yes",0,IF(AND(U116&lt;&gt;"",U116&lt;=$AH$2),0,M116-S116))</f>
        <v/>
      </c>
      <c r="U116" s="23" t="n"/>
      <c r="V116" s="24" t="n"/>
      <c r="W116" s="25" t="n"/>
      <c r="X116" s="25" t="n"/>
      <c r="Y116" s="27">
        <f>IF(U116="","",IF(U116&gt;$AH$2,"After period end",IF(N116&lt;&gt;"Yes",0,M116-S116)))</f>
        <v/>
      </c>
      <c r="Z116" s="27">
        <f>IF(OR(U116="",U116&gt;$AH$2),"",N(W116)-N(X116)-Y116)</f>
        <v/>
      </c>
      <c r="AB116" s="23" t="n"/>
      <c r="AD116" s="27">
        <f>IF(OR(N116&lt;&gt;"Yes",N(Q116)=0),0,ROUND((M116-R116)/Q116,2))</f>
        <v/>
      </c>
      <c r="AE116" s="30">
        <f>IF(OR(N116&lt;&gt;"Yes",O116="",N(Q116)=0),0,MAX(0,MIN(Q116,MIN(YEAR($AH$2)*12+MONTH($AH$2),IF(U116="",YEAR($AH$2)*12+MONTH($AH$2),YEAR(U116)*12+MONTH(U116)-1))-(YEAR(O116)*12+MONTH(O116))+1)))</f>
        <v/>
      </c>
      <c r="AF116" s="31">
        <f>IF(OR(N116&lt;&gt;"Yes",O116="",N(Q116)=0),"",EOMONTH(O116,Q116-1))</f>
        <v/>
      </c>
    </row>
    <row r="117">
      <c r="D117" s="24" t="n"/>
      <c r="E117" s="24" t="n"/>
      <c r="F117" s="24" t="n"/>
      <c r="G117" s="24" t="n"/>
      <c r="H117" s="23" t="n"/>
      <c r="J117" s="25" t="n"/>
      <c r="K117" s="24" t="n"/>
      <c r="L117" s="26" t="n"/>
      <c r="M117" s="27">
        <f>IF(OR(J117="",L117=""),"",ROUND(J117*L117,2))</f>
        <v/>
      </c>
      <c r="N117" s="28">
        <f>IF(M117="","",IF(H117&gt;$AH$2,"After period end",IF(OR(D117="",F117=""),"Check class and entity",IF(M117&gt;=SUMIFS(Settings!$C$9:$C$18,Settings!$A$9:$A$18,F117),"Yes","Expense"))))</f>
        <v/>
      </c>
      <c r="O117" s="23" t="n"/>
      <c r="P117" s="29" t="n"/>
      <c r="Q117" s="30">
        <f>IF(P117&lt;&gt;"",P117,IF(D117="","",SUMIFS(Settings!$B$22:$B$31,Settings!$A$22:$A$31,D117)))</f>
        <v/>
      </c>
      <c r="R117" s="27">
        <f>IF(N117&lt;&gt;"Yes",0,ROUND(M117*SUMIFS(Settings!$C$22:$C$31,Settings!$A$22:$A$31,D117),2))</f>
        <v/>
      </c>
      <c r="S117" s="27">
        <f>IF(AE117=0,0,IF(AE117&gt;=Q117,M117-R117,ROUND((M117-R117)*AE117/Q117,2)))</f>
        <v/>
      </c>
      <c r="T117" s="27">
        <f>IF(N117&lt;&gt;"Yes",0,IF(AND(U117&lt;&gt;"",U117&lt;=$AH$2),0,M117-S117))</f>
        <v/>
      </c>
      <c r="U117" s="23" t="n"/>
      <c r="V117" s="24" t="n"/>
      <c r="W117" s="25" t="n"/>
      <c r="X117" s="25" t="n"/>
      <c r="Y117" s="27">
        <f>IF(U117="","",IF(U117&gt;$AH$2,"After period end",IF(N117&lt;&gt;"Yes",0,M117-S117)))</f>
        <v/>
      </c>
      <c r="Z117" s="27">
        <f>IF(OR(U117="",U117&gt;$AH$2),"",N(W117)-N(X117)-Y117)</f>
        <v/>
      </c>
      <c r="AB117" s="23" t="n"/>
      <c r="AD117" s="27">
        <f>IF(OR(N117&lt;&gt;"Yes",N(Q117)=0),0,ROUND((M117-R117)/Q117,2))</f>
        <v/>
      </c>
      <c r="AE117" s="30">
        <f>IF(OR(N117&lt;&gt;"Yes",O117="",N(Q117)=0),0,MAX(0,MIN(Q117,MIN(YEAR($AH$2)*12+MONTH($AH$2),IF(U117="",YEAR($AH$2)*12+MONTH($AH$2),YEAR(U117)*12+MONTH(U117)-1))-(YEAR(O117)*12+MONTH(O117))+1)))</f>
        <v/>
      </c>
      <c r="AF117" s="31">
        <f>IF(OR(N117&lt;&gt;"Yes",O117="",N(Q117)=0),"",EOMONTH(O117,Q117-1))</f>
        <v/>
      </c>
    </row>
    <row r="118">
      <c r="D118" s="24" t="n"/>
      <c r="E118" s="24" t="n"/>
      <c r="F118" s="24" t="n"/>
      <c r="G118" s="24" t="n"/>
      <c r="H118" s="23" t="n"/>
      <c r="J118" s="25" t="n"/>
      <c r="K118" s="24" t="n"/>
      <c r="L118" s="26" t="n"/>
      <c r="M118" s="27">
        <f>IF(OR(J118="",L118=""),"",ROUND(J118*L118,2))</f>
        <v/>
      </c>
      <c r="N118" s="28">
        <f>IF(M118="","",IF(H118&gt;$AH$2,"After period end",IF(OR(D118="",F118=""),"Check class and entity",IF(M118&gt;=SUMIFS(Settings!$C$9:$C$18,Settings!$A$9:$A$18,F118),"Yes","Expense"))))</f>
        <v/>
      </c>
      <c r="O118" s="23" t="n"/>
      <c r="P118" s="29" t="n"/>
      <c r="Q118" s="30">
        <f>IF(P118&lt;&gt;"",P118,IF(D118="","",SUMIFS(Settings!$B$22:$B$31,Settings!$A$22:$A$31,D118)))</f>
        <v/>
      </c>
      <c r="R118" s="27">
        <f>IF(N118&lt;&gt;"Yes",0,ROUND(M118*SUMIFS(Settings!$C$22:$C$31,Settings!$A$22:$A$31,D118),2))</f>
        <v/>
      </c>
      <c r="S118" s="27">
        <f>IF(AE118=0,0,IF(AE118&gt;=Q118,M118-R118,ROUND((M118-R118)*AE118/Q118,2)))</f>
        <v/>
      </c>
      <c r="T118" s="27">
        <f>IF(N118&lt;&gt;"Yes",0,IF(AND(U118&lt;&gt;"",U118&lt;=$AH$2),0,M118-S118))</f>
        <v/>
      </c>
      <c r="U118" s="23" t="n"/>
      <c r="V118" s="24" t="n"/>
      <c r="W118" s="25" t="n"/>
      <c r="X118" s="25" t="n"/>
      <c r="Y118" s="27">
        <f>IF(U118="","",IF(U118&gt;$AH$2,"After period end",IF(N118&lt;&gt;"Yes",0,M118-S118)))</f>
        <v/>
      </c>
      <c r="Z118" s="27">
        <f>IF(OR(U118="",U118&gt;$AH$2),"",N(W118)-N(X118)-Y118)</f>
        <v/>
      </c>
      <c r="AB118" s="23" t="n"/>
      <c r="AD118" s="27">
        <f>IF(OR(N118&lt;&gt;"Yes",N(Q118)=0),0,ROUND((M118-R118)/Q118,2))</f>
        <v/>
      </c>
      <c r="AE118" s="30">
        <f>IF(OR(N118&lt;&gt;"Yes",O118="",N(Q118)=0),0,MAX(0,MIN(Q118,MIN(YEAR($AH$2)*12+MONTH($AH$2),IF(U118="",YEAR($AH$2)*12+MONTH($AH$2),YEAR(U118)*12+MONTH(U118)-1))-(YEAR(O118)*12+MONTH(O118))+1)))</f>
        <v/>
      </c>
      <c r="AF118" s="31">
        <f>IF(OR(N118&lt;&gt;"Yes",O118="",N(Q118)=0),"",EOMONTH(O118,Q118-1))</f>
        <v/>
      </c>
    </row>
    <row r="119">
      <c r="D119" s="24" t="n"/>
      <c r="E119" s="24" t="n"/>
      <c r="F119" s="24" t="n"/>
      <c r="G119" s="24" t="n"/>
      <c r="H119" s="23" t="n"/>
      <c r="J119" s="25" t="n"/>
      <c r="K119" s="24" t="n"/>
      <c r="L119" s="26" t="n"/>
      <c r="M119" s="27">
        <f>IF(OR(J119="",L119=""),"",ROUND(J119*L119,2))</f>
        <v/>
      </c>
      <c r="N119" s="28">
        <f>IF(M119="","",IF(H119&gt;$AH$2,"After period end",IF(OR(D119="",F119=""),"Check class and entity",IF(M119&gt;=SUMIFS(Settings!$C$9:$C$18,Settings!$A$9:$A$18,F119),"Yes","Expense"))))</f>
        <v/>
      </c>
      <c r="O119" s="23" t="n"/>
      <c r="P119" s="29" t="n"/>
      <c r="Q119" s="30">
        <f>IF(P119&lt;&gt;"",P119,IF(D119="","",SUMIFS(Settings!$B$22:$B$31,Settings!$A$22:$A$31,D119)))</f>
        <v/>
      </c>
      <c r="R119" s="27">
        <f>IF(N119&lt;&gt;"Yes",0,ROUND(M119*SUMIFS(Settings!$C$22:$C$31,Settings!$A$22:$A$31,D119),2))</f>
        <v/>
      </c>
      <c r="S119" s="27">
        <f>IF(AE119=0,0,IF(AE119&gt;=Q119,M119-R119,ROUND((M119-R119)*AE119/Q119,2)))</f>
        <v/>
      </c>
      <c r="T119" s="27">
        <f>IF(N119&lt;&gt;"Yes",0,IF(AND(U119&lt;&gt;"",U119&lt;=$AH$2),0,M119-S119))</f>
        <v/>
      </c>
      <c r="U119" s="23" t="n"/>
      <c r="V119" s="24" t="n"/>
      <c r="W119" s="25" t="n"/>
      <c r="X119" s="25" t="n"/>
      <c r="Y119" s="27">
        <f>IF(U119="","",IF(U119&gt;$AH$2,"After period end",IF(N119&lt;&gt;"Yes",0,M119-S119)))</f>
        <v/>
      </c>
      <c r="Z119" s="27">
        <f>IF(OR(U119="",U119&gt;$AH$2),"",N(W119)-N(X119)-Y119)</f>
        <v/>
      </c>
      <c r="AB119" s="23" t="n"/>
      <c r="AD119" s="27">
        <f>IF(OR(N119&lt;&gt;"Yes",N(Q119)=0),0,ROUND((M119-R119)/Q119,2))</f>
        <v/>
      </c>
      <c r="AE119" s="30">
        <f>IF(OR(N119&lt;&gt;"Yes",O119="",N(Q119)=0),0,MAX(0,MIN(Q119,MIN(YEAR($AH$2)*12+MONTH($AH$2),IF(U119="",YEAR($AH$2)*12+MONTH($AH$2),YEAR(U119)*12+MONTH(U119)-1))-(YEAR(O119)*12+MONTH(O119))+1)))</f>
        <v/>
      </c>
      <c r="AF119" s="31">
        <f>IF(OR(N119&lt;&gt;"Yes",O119="",N(Q119)=0),"",EOMONTH(O119,Q119-1))</f>
        <v/>
      </c>
    </row>
    <row r="120">
      <c r="D120" s="24" t="n"/>
      <c r="E120" s="24" t="n"/>
      <c r="F120" s="24" t="n"/>
      <c r="G120" s="24" t="n"/>
      <c r="H120" s="23" t="n"/>
      <c r="J120" s="25" t="n"/>
      <c r="K120" s="24" t="n"/>
      <c r="L120" s="26" t="n"/>
      <c r="M120" s="27">
        <f>IF(OR(J120="",L120=""),"",ROUND(J120*L120,2))</f>
        <v/>
      </c>
      <c r="N120" s="28">
        <f>IF(M120="","",IF(H120&gt;$AH$2,"After period end",IF(OR(D120="",F120=""),"Check class and entity",IF(M120&gt;=SUMIFS(Settings!$C$9:$C$18,Settings!$A$9:$A$18,F120),"Yes","Expense"))))</f>
        <v/>
      </c>
      <c r="O120" s="23" t="n"/>
      <c r="P120" s="29" t="n"/>
      <c r="Q120" s="30">
        <f>IF(P120&lt;&gt;"",P120,IF(D120="","",SUMIFS(Settings!$B$22:$B$31,Settings!$A$22:$A$31,D120)))</f>
        <v/>
      </c>
      <c r="R120" s="27">
        <f>IF(N120&lt;&gt;"Yes",0,ROUND(M120*SUMIFS(Settings!$C$22:$C$31,Settings!$A$22:$A$31,D120),2))</f>
        <v/>
      </c>
      <c r="S120" s="27">
        <f>IF(AE120=0,0,IF(AE120&gt;=Q120,M120-R120,ROUND((M120-R120)*AE120/Q120,2)))</f>
        <v/>
      </c>
      <c r="T120" s="27">
        <f>IF(N120&lt;&gt;"Yes",0,IF(AND(U120&lt;&gt;"",U120&lt;=$AH$2),0,M120-S120))</f>
        <v/>
      </c>
      <c r="U120" s="23" t="n"/>
      <c r="V120" s="24" t="n"/>
      <c r="W120" s="25" t="n"/>
      <c r="X120" s="25" t="n"/>
      <c r="Y120" s="27">
        <f>IF(U120="","",IF(U120&gt;$AH$2,"After period end",IF(N120&lt;&gt;"Yes",0,M120-S120)))</f>
        <v/>
      </c>
      <c r="Z120" s="27">
        <f>IF(OR(U120="",U120&gt;$AH$2),"",N(W120)-N(X120)-Y120)</f>
        <v/>
      </c>
      <c r="AB120" s="23" t="n"/>
      <c r="AD120" s="27">
        <f>IF(OR(N120&lt;&gt;"Yes",N(Q120)=0),0,ROUND((M120-R120)/Q120,2))</f>
        <v/>
      </c>
      <c r="AE120" s="30">
        <f>IF(OR(N120&lt;&gt;"Yes",O120="",N(Q120)=0),0,MAX(0,MIN(Q120,MIN(YEAR($AH$2)*12+MONTH($AH$2),IF(U120="",YEAR($AH$2)*12+MONTH($AH$2),YEAR(U120)*12+MONTH(U120)-1))-(YEAR(O120)*12+MONTH(O120))+1)))</f>
        <v/>
      </c>
      <c r="AF120" s="31">
        <f>IF(OR(N120&lt;&gt;"Yes",O120="",N(Q120)=0),"",EOMONTH(O120,Q120-1))</f>
        <v/>
      </c>
    </row>
    <row r="121">
      <c r="D121" s="24" t="n"/>
      <c r="E121" s="24" t="n"/>
      <c r="F121" s="24" t="n"/>
      <c r="G121" s="24" t="n"/>
      <c r="H121" s="23" t="n"/>
      <c r="J121" s="25" t="n"/>
      <c r="K121" s="24" t="n"/>
      <c r="L121" s="26" t="n"/>
      <c r="M121" s="27">
        <f>IF(OR(J121="",L121=""),"",ROUND(J121*L121,2))</f>
        <v/>
      </c>
      <c r="N121" s="28">
        <f>IF(M121="","",IF(H121&gt;$AH$2,"After period end",IF(OR(D121="",F121=""),"Check class and entity",IF(M121&gt;=SUMIFS(Settings!$C$9:$C$18,Settings!$A$9:$A$18,F121),"Yes","Expense"))))</f>
        <v/>
      </c>
      <c r="O121" s="23" t="n"/>
      <c r="P121" s="29" t="n"/>
      <c r="Q121" s="30">
        <f>IF(P121&lt;&gt;"",P121,IF(D121="","",SUMIFS(Settings!$B$22:$B$31,Settings!$A$22:$A$31,D121)))</f>
        <v/>
      </c>
      <c r="R121" s="27">
        <f>IF(N121&lt;&gt;"Yes",0,ROUND(M121*SUMIFS(Settings!$C$22:$C$31,Settings!$A$22:$A$31,D121),2))</f>
        <v/>
      </c>
      <c r="S121" s="27">
        <f>IF(AE121=0,0,IF(AE121&gt;=Q121,M121-R121,ROUND((M121-R121)*AE121/Q121,2)))</f>
        <v/>
      </c>
      <c r="T121" s="27">
        <f>IF(N121&lt;&gt;"Yes",0,IF(AND(U121&lt;&gt;"",U121&lt;=$AH$2),0,M121-S121))</f>
        <v/>
      </c>
      <c r="U121" s="23" t="n"/>
      <c r="V121" s="24" t="n"/>
      <c r="W121" s="25" t="n"/>
      <c r="X121" s="25" t="n"/>
      <c r="Y121" s="27">
        <f>IF(U121="","",IF(U121&gt;$AH$2,"After period end",IF(N121&lt;&gt;"Yes",0,M121-S121)))</f>
        <v/>
      </c>
      <c r="Z121" s="27">
        <f>IF(OR(U121="",U121&gt;$AH$2),"",N(W121)-N(X121)-Y121)</f>
        <v/>
      </c>
      <c r="AB121" s="23" t="n"/>
      <c r="AD121" s="27">
        <f>IF(OR(N121&lt;&gt;"Yes",N(Q121)=0),0,ROUND((M121-R121)/Q121,2))</f>
        <v/>
      </c>
      <c r="AE121" s="30">
        <f>IF(OR(N121&lt;&gt;"Yes",O121="",N(Q121)=0),0,MAX(0,MIN(Q121,MIN(YEAR($AH$2)*12+MONTH($AH$2),IF(U121="",YEAR($AH$2)*12+MONTH($AH$2),YEAR(U121)*12+MONTH(U121)-1))-(YEAR(O121)*12+MONTH(O121))+1)))</f>
        <v/>
      </c>
      <c r="AF121" s="31">
        <f>IF(OR(N121&lt;&gt;"Yes",O121="",N(Q121)=0),"",EOMONTH(O121,Q121-1))</f>
        <v/>
      </c>
    </row>
    <row r="122">
      <c r="D122" s="24" t="n"/>
      <c r="E122" s="24" t="n"/>
      <c r="F122" s="24" t="n"/>
      <c r="G122" s="24" t="n"/>
      <c r="H122" s="23" t="n"/>
      <c r="J122" s="25" t="n"/>
      <c r="K122" s="24" t="n"/>
      <c r="L122" s="26" t="n"/>
      <c r="M122" s="27">
        <f>IF(OR(J122="",L122=""),"",ROUND(J122*L122,2))</f>
        <v/>
      </c>
      <c r="N122" s="28">
        <f>IF(M122="","",IF(H122&gt;$AH$2,"After period end",IF(OR(D122="",F122=""),"Check class and entity",IF(M122&gt;=SUMIFS(Settings!$C$9:$C$18,Settings!$A$9:$A$18,F122),"Yes","Expense"))))</f>
        <v/>
      </c>
      <c r="O122" s="23" t="n"/>
      <c r="P122" s="29" t="n"/>
      <c r="Q122" s="30">
        <f>IF(P122&lt;&gt;"",P122,IF(D122="","",SUMIFS(Settings!$B$22:$B$31,Settings!$A$22:$A$31,D122)))</f>
        <v/>
      </c>
      <c r="R122" s="27">
        <f>IF(N122&lt;&gt;"Yes",0,ROUND(M122*SUMIFS(Settings!$C$22:$C$31,Settings!$A$22:$A$31,D122),2))</f>
        <v/>
      </c>
      <c r="S122" s="27">
        <f>IF(AE122=0,0,IF(AE122&gt;=Q122,M122-R122,ROUND((M122-R122)*AE122/Q122,2)))</f>
        <v/>
      </c>
      <c r="T122" s="27">
        <f>IF(N122&lt;&gt;"Yes",0,IF(AND(U122&lt;&gt;"",U122&lt;=$AH$2),0,M122-S122))</f>
        <v/>
      </c>
      <c r="U122" s="23" t="n"/>
      <c r="V122" s="24" t="n"/>
      <c r="W122" s="25" t="n"/>
      <c r="X122" s="25" t="n"/>
      <c r="Y122" s="27">
        <f>IF(U122="","",IF(U122&gt;$AH$2,"After period end",IF(N122&lt;&gt;"Yes",0,M122-S122)))</f>
        <v/>
      </c>
      <c r="Z122" s="27">
        <f>IF(OR(U122="",U122&gt;$AH$2),"",N(W122)-N(X122)-Y122)</f>
        <v/>
      </c>
      <c r="AB122" s="23" t="n"/>
      <c r="AD122" s="27">
        <f>IF(OR(N122&lt;&gt;"Yes",N(Q122)=0),0,ROUND((M122-R122)/Q122,2))</f>
        <v/>
      </c>
      <c r="AE122" s="30">
        <f>IF(OR(N122&lt;&gt;"Yes",O122="",N(Q122)=0),0,MAX(0,MIN(Q122,MIN(YEAR($AH$2)*12+MONTH($AH$2),IF(U122="",YEAR($AH$2)*12+MONTH($AH$2),YEAR(U122)*12+MONTH(U122)-1))-(YEAR(O122)*12+MONTH(O122))+1)))</f>
        <v/>
      </c>
      <c r="AF122" s="31">
        <f>IF(OR(N122&lt;&gt;"Yes",O122="",N(Q122)=0),"",EOMONTH(O122,Q122-1))</f>
        <v/>
      </c>
    </row>
    <row r="123">
      <c r="D123" s="24" t="n"/>
      <c r="E123" s="24" t="n"/>
      <c r="F123" s="24" t="n"/>
      <c r="G123" s="24" t="n"/>
      <c r="H123" s="23" t="n"/>
      <c r="J123" s="25" t="n"/>
      <c r="K123" s="24" t="n"/>
      <c r="L123" s="26" t="n"/>
      <c r="M123" s="27">
        <f>IF(OR(J123="",L123=""),"",ROUND(J123*L123,2))</f>
        <v/>
      </c>
      <c r="N123" s="28">
        <f>IF(M123="","",IF(H123&gt;$AH$2,"After period end",IF(OR(D123="",F123=""),"Check class and entity",IF(M123&gt;=SUMIFS(Settings!$C$9:$C$18,Settings!$A$9:$A$18,F123),"Yes","Expense"))))</f>
        <v/>
      </c>
      <c r="O123" s="23" t="n"/>
      <c r="P123" s="29" t="n"/>
      <c r="Q123" s="30">
        <f>IF(P123&lt;&gt;"",P123,IF(D123="","",SUMIFS(Settings!$B$22:$B$31,Settings!$A$22:$A$31,D123)))</f>
        <v/>
      </c>
      <c r="R123" s="27">
        <f>IF(N123&lt;&gt;"Yes",0,ROUND(M123*SUMIFS(Settings!$C$22:$C$31,Settings!$A$22:$A$31,D123),2))</f>
        <v/>
      </c>
      <c r="S123" s="27">
        <f>IF(AE123=0,0,IF(AE123&gt;=Q123,M123-R123,ROUND((M123-R123)*AE123/Q123,2)))</f>
        <v/>
      </c>
      <c r="T123" s="27">
        <f>IF(N123&lt;&gt;"Yes",0,IF(AND(U123&lt;&gt;"",U123&lt;=$AH$2),0,M123-S123))</f>
        <v/>
      </c>
      <c r="U123" s="23" t="n"/>
      <c r="V123" s="24" t="n"/>
      <c r="W123" s="25" t="n"/>
      <c r="X123" s="25" t="n"/>
      <c r="Y123" s="27">
        <f>IF(U123="","",IF(U123&gt;$AH$2,"After period end",IF(N123&lt;&gt;"Yes",0,M123-S123)))</f>
        <v/>
      </c>
      <c r="Z123" s="27">
        <f>IF(OR(U123="",U123&gt;$AH$2),"",N(W123)-N(X123)-Y123)</f>
        <v/>
      </c>
      <c r="AB123" s="23" t="n"/>
      <c r="AD123" s="27">
        <f>IF(OR(N123&lt;&gt;"Yes",N(Q123)=0),0,ROUND((M123-R123)/Q123,2))</f>
        <v/>
      </c>
      <c r="AE123" s="30">
        <f>IF(OR(N123&lt;&gt;"Yes",O123="",N(Q123)=0),0,MAX(0,MIN(Q123,MIN(YEAR($AH$2)*12+MONTH($AH$2),IF(U123="",YEAR($AH$2)*12+MONTH($AH$2),YEAR(U123)*12+MONTH(U123)-1))-(YEAR(O123)*12+MONTH(O123))+1)))</f>
        <v/>
      </c>
      <c r="AF123" s="31">
        <f>IF(OR(N123&lt;&gt;"Yes",O123="",N(Q123)=0),"",EOMONTH(O123,Q123-1))</f>
        <v/>
      </c>
    </row>
    <row r="124">
      <c r="D124" s="24" t="n"/>
      <c r="E124" s="24" t="n"/>
      <c r="F124" s="24" t="n"/>
      <c r="G124" s="24" t="n"/>
      <c r="H124" s="23" t="n"/>
      <c r="J124" s="25" t="n"/>
      <c r="K124" s="24" t="n"/>
      <c r="L124" s="26" t="n"/>
      <c r="M124" s="27">
        <f>IF(OR(J124="",L124=""),"",ROUND(J124*L124,2))</f>
        <v/>
      </c>
      <c r="N124" s="28">
        <f>IF(M124="","",IF(H124&gt;$AH$2,"After period end",IF(OR(D124="",F124=""),"Check class and entity",IF(M124&gt;=SUMIFS(Settings!$C$9:$C$18,Settings!$A$9:$A$18,F124),"Yes","Expense"))))</f>
        <v/>
      </c>
      <c r="O124" s="23" t="n"/>
      <c r="P124" s="29" t="n"/>
      <c r="Q124" s="30">
        <f>IF(P124&lt;&gt;"",P124,IF(D124="","",SUMIFS(Settings!$B$22:$B$31,Settings!$A$22:$A$31,D124)))</f>
        <v/>
      </c>
      <c r="R124" s="27">
        <f>IF(N124&lt;&gt;"Yes",0,ROUND(M124*SUMIFS(Settings!$C$22:$C$31,Settings!$A$22:$A$31,D124),2))</f>
        <v/>
      </c>
      <c r="S124" s="27">
        <f>IF(AE124=0,0,IF(AE124&gt;=Q124,M124-R124,ROUND((M124-R124)*AE124/Q124,2)))</f>
        <v/>
      </c>
      <c r="T124" s="27">
        <f>IF(N124&lt;&gt;"Yes",0,IF(AND(U124&lt;&gt;"",U124&lt;=$AH$2),0,M124-S124))</f>
        <v/>
      </c>
      <c r="U124" s="23" t="n"/>
      <c r="V124" s="24" t="n"/>
      <c r="W124" s="25" t="n"/>
      <c r="X124" s="25" t="n"/>
      <c r="Y124" s="27">
        <f>IF(U124="","",IF(U124&gt;$AH$2,"After period end",IF(N124&lt;&gt;"Yes",0,M124-S124)))</f>
        <v/>
      </c>
      <c r="Z124" s="27">
        <f>IF(OR(U124="",U124&gt;$AH$2),"",N(W124)-N(X124)-Y124)</f>
        <v/>
      </c>
      <c r="AB124" s="23" t="n"/>
      <c r="AD124" s="27">
        <f>IF(OR(N124&lt;&gt;"Yes",N(Q124)=0),0,ROUND((M124-R124)/Q124,2))</f>
        <v/>
      </c>
      <c r="AE124" s="30">
        <f>IF(OR(N124&lt;&gt;"Yes",O124="",N(Q124)=0),0,MAX(0,MIN(Q124,MIN(YEAR($AH$2)*12+MONTH($AH$2),IF(U124="",YEAR($AH$2)*12+MONTH($AH$2),YEAR(U124)*12+MONTH(U124)-1))-(YEAR(O124)*12+MONTH(O124))+1)))</f>
        <v/>
      </c>
      <c r="AF124" s="31">
        <f>IF(OR(N124&lt;&gt;"Yes",O124="",N(Q124)=0),"",EOMONTH(O124,Q124-1))</f>
        <v/>
      </c>
    </row>
    <row r="125">
      <c r="D125" s="24" t="n"/>
      <c r="E125" s="24" t="n"/>
      <c r="F125" s="24" t="n"/>
      <c r="G125" s="24" t="n"/>
      <c r="H125" s="23" t="n"/>
      <c r="J125" s="25" t="n"/>
      <c r="K125" s="24" t="n"/>
      <c r="L125" s="26" t="n"/>
      <c r="M125" s="27">
        <f>IF(OR(J125="",L125=""),"",ROUND(J125*L125,2))</f>
        <v/>
      </c>
      <c r="N125" s="28">
        <f>IF(M125="","",IF(H125&gt;$AH$2,"After period end",IF(OR(D125="",F125=""),"Check class and entity",IF(M125&gt;=SUMIFS(Settings!$C$9:$C$18,Settings!$A$9:$A$18,F125),"Yes","Expense"))))</f>
        <v/>
      </c>
      <c r="O125" s="23" t="n"/>
      <c r="P125" s="29" t="n"/>
      <c r="Q125" s="30">
        <f>IF(P125&lt;&gt;"",P125,IF(D125="","",SUMIFS(Settings!$B$22:$B$31,Settings!$A$22:$A$31,D125)))</f>
        <v/>
      </c>
      <c r="R125" s="27">
        <f>IF(N125&lt;&gt;"Yes",0,ROUND(M125*SUMIFS(Settings!$C$22:$C$31,Settings!$A$22:$A$31,D125),2))</f>
        <v/>
      </c>
      <c r="S125" s="27">
        <f>IF(AE125=0,0,IF(AE125&gt;=Q125,M125-R125,ROUND((M125-R125)*AE125/Q125,2)))</f>
        <v/>
      </c>
      <c r="T125" s="27">
        <f>IF(N125&lt;&gt;"Yes",0,IF(AND(U125&lt;&gt;"",U125&lt;=$AH$2),0,M125-S125))</f>
        <v/>
      </c>
      <c r="U125" s="23" t="n"/>
      <c r="V125" s="24" t="n"/>
      <c r="W125" s="25" t="n"/>
      <c r="X125" s="25" t="n"/>
      <c r="Y125" s="27">
        <f>IF(U125="","",IF(U125&gt;$AH$2,"After period end",IF(N125&lt;&gt;"Yes",0,M125-S125)))</f>
        <v/>
      </c>
      <c r="Z125" s="27">
        <f>IF(OR(U125="",U125&gt;$AH$2),"",N(W125)-N(X125)-Y125)</f>
        <v/>
      </c>
      <c r="AB125" s="23" t="n"/>
      <c r="AD125" s="27">
        <f>IF(OR(N125&lt;&gt;"Yes",N(Q125)=0),0,ROUND((M125-R125)/Q125,2))</f>
        <v/>
      </c>
      <c r="AE125" s="30">
        <f>IF(OR(N125&lt;&gt;"Yes",O125="",N(Q125)=0),0,MAX(0,MIN(Q125,MIN(YEAR($AH$2)*12+MONTH($AH$2),IF(U125="",YEAR($AH$2)*12+MONTH($AH$2),YEAR(U125)*12+MONTH(U125)-1))-(YEAR(O125)*12+MONTH(O125))+1)))</f>
        <v/>
      </c>
      <c r="AF125" s="31">
        <f>IF(OR(N125&lt;&gt;"Yes",O125="",N(Q125)=0),"",EOMONTH(O125,Q125-1))</f>
        <v/>
      </c>
    </row>
    <row r="126">
      <c r="D126" s="24" t="n"/>
      <c r="E126" s="24" t="n"/>
      <c r="F126" s="24" t="n"/>
      <c r="G126" s="24" t="n"/>
      <c r="H126" s="23" t="n"/>
      <c r="J126" s="25" t="n"/>
      <c r="K126" s="24" t="n"/>
      <c r="L126" s="26" t="n"/>
      <c r="M126" s="27">
        <f>IF(OR(J126="",L126=""),"",ROUND(J126*L126,2))</f>
        <v/>
      </c>
      <c r="N126" s="28">
        <f>IF(M126="","",IF(H126&gt;$AH$2,"After period end",IF(OR(D126="",F126=""),"Check class and entity",IF(M126&gt;=SUMIFS(Settings!$C$9:$C$18,Settings!$A$9:$A$18,F126),"Yes","Expense"))))</f>
        <v/>
      </c>
      <c r="O126" s="23" t="n"/>
      <c r="P126" s="29" t="n"/>
      <c r="Q126" s="30">
        <f>IF(P126&lt;&gt;"",P126,IF(D126="","",SUMIFS(Settings!$B$22:$B$31,Settings!$A$22:$A$31,D126)))</f>
        <v/>
      </c>
      <c r="R126" s="27">
        <f>IF(N126&lt;&gt;"Yes",0,ROUND(M126*SUMIFS(Settings!$C$22:$C$31,Settings!$A$22:$A$31,D126),2))</f>
        <v/>
      </c>
      <c r="S126" s="27">
        <f>IF(AE126=0,0,IF(AE126&gt;=Q126,M126-R126,ROUND((M126-R126)*AE126/Q126,2)))</f>
        <v/>
      </c>
      <c r="T126" s="27">
        <f>IF(N126&lt;&gt;"Yes",0,IF(AND(U126&lt;&gt;"",U126&lt;=$AH$2),0,M126-S126))</f>
        <v/>
      </c>
      <c r="U126" s="23" t="n"/>
      <c r="V126" s="24" t="n"/>
      <c r="W126" s="25" t="n"/>
      <c r="X126" s="25" t="n"/>
      <c r="Y126" s="27">
        <f>IF(U126="","",IF(U126&gt;$AH$2,"After period end",IF(N126&lt;&gt;"Yes",0,M126-S126)))</f>
        <v/>
      </c>
      <c r="Z126" s="27">
        <f>IF(OR(U126="",U126&gt;$AH$2),"",N(W126)-N(X126)-Y126)</f>
        <v/>
      </c>
      <c r="AB126" s="23" t="n"/>
      <c r="AD126" s="27">
        <f>IF(OR(N126&lt;&gt;"Yes",N(Q126)=0),0,ROUND((M126-R126)/Q126,2))</f>
        <v/>
      </c>
      <c r="AE126" s="30">
        <f>IF(OR(N126&lt;&gt;"Yes",O126="",N(Q126)=0),0,MAX(0,MIN(Q126,MIN(YEAR($AH$2)*12+MONTH($AH$2),IF(U126="",YEAR($AH$2)*12+MONTH($AH$2),YEAR(U126)*12+MONTH(U126)-1))-(YEAR(O126)*12+MONTH(O126))+1)))</f>
        <v/>
      </c>
      <c r="AF126" s="31">
        <f>IF(OR(N126&lt;&gt;"Yes",O126="",N(Q126)=0),"",EOMONTH(O126,Q126-1))</f>
        <v/>
      </c>
    </row>
    <row r="127">
      <c r="D127" s="24" t="n"/>
      <c r="E127" s="24" t="n"/>
      <c r="F127" s="24" t="n"/>
      <c r="G127" s="24" t="n"/>
      <c r="H127" s="23" t="n"/>
      <c r="J127" s="25" t="n"/>
      <c r="K127" s="24" t="n"/>
      <c r="L127" s="26" t="n"/>
      <c r="M127" s="27">
        <f>IF(OR(J127="",L127=""),"",ROUND(J127*L127,2))</f>
        <v/>
      </c>
      <c r="N127" s="28">
        <f>IF(M127="","",IF(H127&gt;$AH$2,"After period end",IF(OR(D127="",F127=""),"Check class and entity",IF(M127&gt;=SUMIFS(Settings!$C$9:$C$18,Settings!$A$9:$A$18,F127),"Yes","Expense"))))</f>
        <v/>
      </c>
      <c r="O127" s="23" t="n"/>
      <c r="P127" s="29" t="n"/>
      <c r="Q127" s="30">
        <f>IF(P127&lt;&gt;"",P127,IF(D127="","",SUMIFS(Settings!$B$22:$B$31,Settings!$A$22:$A$31,D127)))</f>
        <v/>
      </c>
      <c r="R127" s="27">
        <f>IF(N127&lt;&gt;"Yes",0,ROUND(M127*SUMIFS(Settings!$C$22:$C$31,Settings!$A$22:$A$31,D127),2))</f>
        <v/>
      </c>
      <c r="S127" s="27">
        <f>IF(AE127=0,0,IF(AE127&gt;=Q127,M127-R127,ROUND((M127-R127)*AE127/Q127,2)))</f>
        <v/>
      </c>
      <c r="T127" s="27">
        <f>IF(N127&lt;&gt;"Yes",0,IF(AND(U127&lt;&gt;"",U127&lt;=$AH$2),0,M127-S127))</f>
        <v/>
      </c>
      <c r="U127" s="23" t="n"/>
      <c r="V127" s="24" t="n"/>
      <c r="W127" s="25" t="n"/>
      <c r="X127" s="25" t="n"/>
      <c r="Y127" s="27">
        <f>IF(U127="","",IF(U127&gt;$AH$2,"After period end",IF(N127&lt;&gt;"Yes",0,M127-S127)))</f>
        <v/>
      </c>
      <c r="Z127" s="27">
        <f>IF(OR(U127="",U127&gt;$AH$2),"",N(W127)-N(X127)-Y127)</f>
        <v/>
      </c>
      <c r="AB127" s="23" t="n"/>
      <c r="AD127" s="27">
        <f>IF(OR(N127&lt;&gt;"Yes",N(Q127)=0),0,ROUND((M127-R127)/Q127,2))</f>
        <v/>
      </c>
      <c r="AE127" s="30">
        <f>IF(OR(N127&lt;&gt;"Yes",O127="",N(Q127)=0),0,MAX(0,MIN(Q127,MIN(YEAR($AH$2)*12+MONTH($AH$2),IF(U127="",YEAR($AH$2)*12+MONTH($AH$2),YEAR(U127)*12+MONTH(U127)-1))-(YEAR(O127)*12+MONTH(O127))+1)))</f>
        <v/>
      </c>
      <c r="AF127" s="31">
        <f>IF(OR(N127&lt;&gt;"Yes",O127="",N(Q127)=0),"",EOMONTH(O127,Q127-1))</f>
        <v/>
      </c>
    </row>
    <row r="128">
      <c r="D128" s="24" t="n"/>
      <c r="E128" s="24" t="n"/>
      <c r="F128" s="24" t="n"/>
      <c r="G128" s="24" t="n"/>
      <c r="H128" s="23" t="n"/>
      <c r="J128" s="25" t="n"/>
      <c r="K128" s="24" t="n"/>
      <c r="L128" s="26" t="n"/>
      <c r="M128" s="27">
        <f>IF(OR(J128="",L128=""),"",ROUND(J128*L128,2))</f>
        <v/>
      </c>
      <c r="N128" s="28">
        <f>IF(M128="","",IF(H128&gt;$AH$2,"After period end",IF(OR(D128="",F128=""),"Check class and entity",IF(M128&gt;=SUMIFS(Settings!$C$9:$C$18,Settings!$A$9:$A$18,F128),"Yes","Expense"))))</f>
        <v/>
      </c>
      <c r="O128" s="23" t="n"/>
      <c r="P128" s="29" t="n"/>
      <c r="Q128" s="30">
        <f>IF(P128&lt;&gt;"",P128,IF(D128="","",SUMIFS(Settings!$B$22:$B$31,Settings!$A$22:$A$31,D128)))</f>
        <v/>
      </c>
      <c r="R128" s="27">
        <f>IF(N128&lt;&gt;"Yes",0,ROUND(M128*SUMIFS(Settings!$C$22:$C$31,Settings!$A$22:$A$31,D128),2))</f>
        <v/>
      </c>
      <c r="S128" s="27">
        <f>IF(AE128=0,0,IF(AE128&gt;=Q128,M128-R128,ROUND((M128-R128)*AE128/Q128,2)))</f>
        <v/>
      </c>
      <c r="T128" s="27">
        <f>IF(N128&lt;&gt;"Yes",0,IF(AND(U128&lt;&gt;"",U128&lt;=$AH$2),0,M128-S128))</f>
        <v/>
      </c>
      <c r="U128" s="23" t="n"/>
      <c r="V128" s="24" t="n"/>
      <c r="W128" s="25" t="n"/>
      <c r="X128" s="25" t="n"/>
      <c r="Y128" s="27">
        <f>IF(U128="","",IF(U128&gt;$AH$2,"After period end",IF(N128&lt;&gt;"Yes",0,M128-S128)))</f>
        <v/>
      </c>
      <c r="Z128" s="27">
        <f>IF(OR(U128="",U128&gt;$AH$2),"",N(W128)-N(X128)-Y128)</f>
        <v/>
      </c>
      <c r="AB128" s="23" t="n"/>
      <c r="AD128" s="27">
        <f>IF(OR(N128&lt;&gt;"Yes",N(Q128)=0),0,ROUND((M128-R128)/Q128,2))</f>
        <v/>
      </c>
      <c r="AE128" s="30">
        <f>IF(OR(N128&lt;&gt;"Yes",O128="",N(Q128)=0),0,MAX(0,MIN(Q128,MIN(YEAR($AH$2)*12+MONTH($AH$2),IF(U128="",YEAR($AH$2)*12+MONTH($AH$2),YEAR(U128)*12+MONTH(U128)-1))-(YEAR(O128)*12+MONTH(O128))+1)))</f>
        <v/>
      </c>
      <c r="AF128" s="31">
        <f>IF(OR(N128&lt;&gt;"Yes",O128="",N(Q128)=0),"",EOMONTH(O128,Q128-1))</f>
        <v/>
      </c>
    </row>
    <row r="129">
      <c r="D129" s="24" t="n"/>
      <c r="E129" s="24" t="n"/>
      <c r="F129" s="24" t="n"/>
      <c r="G129" s="24" t="n"/>
      <c r="H129" s="23" t="n"/>
      <c r="J129" s="25" t="n"/>
      <c r="K129" s="24" t="n"/>
      <c r="L129" s="26" t="n"/>
      <c r="M129" s="27">
        <f>IF(OR(J129="",L129=""),"",ROUND(J129*L129,2))</f>
        <v/>
      </c>
      <c r="N129" s="28">
        <f>IF(M129="","",IF(H129&gt;$AH$2,"After period end",IF(OR(D129="",F129=""),"Check class and entity",IF(M129&gt;=SUMIFS(Settings!$C$9:$C$18,Settings!$A$9:$A$18,F129),"Yes","Expense"))))</f>
        <v/>
      </c>
      <c r="O129" s="23" t="n"/>
      <c r="P129" s="29" t="n"/>
      <c r="Q129" s="30">
        <f>IF(P129&lt;&gt;"",P129,IF(D129="","",SUMIFS(Settings!$B$22:$B$31,Settings!$A$22:$A$31,D129)))</f>
        <v/>
      </c>
      <c r="R129" s="27">
        <f>IF(N129&lt;&gt;"Yes",0,ROUND(M129*SUMIFS(Settings!$C$22:$C$31,Settings!$A$22:$A$31,D129),2))</f>
        <v/>
      </c>
      <c r="S129" s="27">
        <f>IF(AE129=0,0,IF(AE129&gt;=Q129,M129-R129,ROUND((M129-R129)*AE129/Q129,2)))</f>
        <v/>
      </c>
      <c r="T129" s="27">
        <f>IF(N129&lt;&gt;"Yes",0,IF(AND(U129&lt;&gt;"",U129&lt;=$AH$2),0,M129-S129))</f>
        <v/>
      </c>
      <c r="U129" s="23" t="n"/>
      <c r="V129" s="24" t="n"/>
      <c r="W129" s="25" t="n"/>
      <c r="X129" s="25" t="n"/>
      <c r="Y129" s="27">
        <f>IF(U129="","",IF(U129&gt;$AH$2,"After period end",IF(N129&lt;&gt;"Yes",0,M129-S129)))</f>
        <v/>
      </c>
      <c r="Z129" s="27">
        <f>IF(OR(U129="",U129&gt;$AH$2),"",N(W129)-N(X129)-Y129)</f>
        <v/>
      </c>
      <c r="AB129" s="23" t="n"/>
      <c r="AD129" s="27">
        <f>IF(OR(N129&lt;&gt;"Yes",N(Q129)=0),0,ROUND((M129-R129)/Q129,2))</f>
        <v/>
      </c>
      <c r="AE129" s="30">
        <f>IF(OR(N129&lt;&gt;"Yes",O129="",N(Q129)=0),0,MAX(0,MIN(Q129,MIN(YEAR($AH$2)*12+MONTH($AH$2),IF(U129="",YEAR($AH$2)*12+MONTH($AH$2),YEAR(U129)*12+MONTH(U129)-1))-(YEAR(O129)*12+MONTH(O129))+1)))</f>
        <v/>
      </c>
      <c r="AF129" s="31">
        <f>IF(OR(N129&lt;&gt;"Yes",O129="",N(Q129)=0),"",EOMONTH(O129,Q129-1))</f>
        <v/>
      </c>
    </row>
    <row r="130">
      <c r="D130" s="24" t="n"/>
      <c r="E130" s="24" t="n"/>
      <c r="F130" s="24" t="n"/>
      <c r="G130" s="24" t="n"/>
      <c r="H130" s="23" t="n"/>
      <c r="J130" s="25" t="n"/>
      <c r="K130" s="24" t="n"/>
      <c r="L130" s="26" t="n"/>
      <c r="M130" s="27">
        <f>IF(OR(J130="",L130=""),"",ROUND(J130*L130,2))</f>
        <v/>
      </c>
      <c r="N130" s="28">
        <f>IF(M130="","",IF(H130&gt;$AH$2,"After period end",IF(OR(D130="",F130=""),"Check class and entity",IF(M130&gt;=SUMIFS(Settings!$C$9:$C$18,Settings!$A$9:$A$18,F130),"Yes","Expense"))))</f>
        <v/>
      </c>
      <c r="O130" s="23" t="n"/>
      <c r="P130" s="29" t="n"/>
      <c r="Q130" s="30">
        <f>IF(P130&lt;&gt;"",P130,IF(D130="","",SUMIFS(Settings!$B$22:$B$31,Settings!$A$22:$A$31,D130)))</f>
        <v/>
      </c>
      <c r="R130" s="27">
        <f>IF(N130&lt;&gt;"Yes",0,ROUND(M130*SUMIFS(Settings!$C$22:$C$31,Settings!$A$22:$A$31,D130),2))</f>
        <v/>
      </c>
      <c r="S130" s="27">
        <f>IF(AE130=0,0,IF(AE130&gt;=Q130,M130-R130,ROUND((M130-R130)*AE130/Q130,2)))</f>
        <v/>
      </c>
      <c r="T130" s="27">
        <f>IF(N130&lt;&gt;"Yes",0,IF(AND(U130&lt;&gt;"",U130&lt;=$AH$2),0,M130-S130))</f>
        <v/>
      </c>
      <c r="U130" s="23" t="n"/>
      <c r="V130" s="24" t="n"/>
      <c r="W130" s="25" t="n"/>
      <c r="X130" s="25" t="n"/>
      <c r="Y130" s="27">
        <f>IF(U130="","",IF(U130&gt;$AH$2,"After period end",IF(N130&lt;&gt;"Yes",0,M130-S130)))</f>
        <v/>
      </c>
      <c r="Z130" s="27">
        <f>IF(OR(U130="",U130&gt;$AH$2),"",N(W130)-N(X130)-Y130)</f>
        <v/>
      </c>
      <c r="AB130" s="23" t="n"/>
      <c r="AD130" s="27">
        <f>IF(OR(N130&lt;&gt;"Yes",N(Q130)=0),0,ROUND((M130-R130)/Q130,2))</f>
        <v/>
      </c>
      <c r="AE130" s="30">
        <f>IF(OR(N130&lt;&gt;"Yes",O130="",N(Q130)=0),0,MAX(0,MIN(Q130,MIN(YEAR($AH$2)*12+MONTH($AH$2),IF(U130="",YEAR($AH$2)*12+MONTH($AH$2),YEAR(U130)*12+MONTH(U130)-1))-(YEAR(O130)*12+MONTH(O130))+1)))</f>
        <v/>
      </c>
      <c r="AF130" s="31">
        <f>IF(OR(N130&lt;&gt;"Yes",O130="",N(Q130)=0),"",EOMONTH(O130,Q130-1))</f>
        <v/>
      </c>
    </row>
    <row r="131">
      <c r="D131" s="24" t="n"/>
      <c r="E131" s="24" t="n"/>
      <c r="F131" s="24" t="n"/>
      <c r="G131" s="24" t="n"/>
      <c r="H131" s="23" t="n"/>
      <c r="J131" s="25" t="n"/>
      <c r="K131" s="24" t="n"/>
      <c r="L131" s="26" t="n"/>
      <c r="M131" s="27">
        <f>IF(OR(J131="",L131=""),"",ROUND(J131*L131,2))</f>
        <v/>
      </c>
      <c r="N131" s="28">
        <f>IF(M131="","",IF(H131&gt;$AH$2,"After period end",IF(OR(D131="",F131=""),"Check class and entity",IF(M131&gt;=SUMIFS(Settings!$C$9:$C$18,Settings!$A$9:$A$18,F131),"Yes","Expense"))))</f>
        <v/>
      </c>
      <c r="O131" s="23" t="n"/>
      <c r="P131" s="29" t="n"/>
      <c r="Q131" s="30">
        <f>IF(P131&lt;&gt;"",P131,IF(D131="","",SUMIFS(Settings!$B$22:$B$31,Settings!$A$22:$A$31,D131)))</f>
        <v/>
      </c>
      <c r="R131" s="27">
        <f>IF(N131&lt;&gt;"Yes",0,ROUND(M131*SUMIFS(Settings!$C$22:$C$31,Settings!$A$22:$A$31,D131),2))</f>
        <v/>
      </c>
      <c r="S131" s="27">
        <f>IF(AE131=0,0,IF(AE131&gt;=Q131,M131-R131,ROUND((M131-R131)*AE131/Q131,2)))</f>
        <v/>
      </c>
      <c r="T131" s="27">
        <f>IF(N131&lt;&gt;"Yes",0,IF(AND(U131&lt;&gt;"",U131&lt;=$AH$2),0,M131-S131))</f>
        <v/>
      </c>
      <c r="U131" s="23" t="n"/>
      <c r="V131" s="24" t="n"/>
      <c r="W131" s="25" t="n"/>
      <c r="X131" s="25" t="n"/>
      <c r="Y131" s="27">
        <f>IF(U131="","",IF(U131&gt;$AH$2,"After period end",IF(N131&lt;&gt;"Yes",0,M131-S131)))</f>
        <v/>
      </c>
      <c r="Z131" s="27">
        <f>IF(OR(U131="",U131&gt;$AH$2),"",N(W131)-N(X131)-Y131)</f>
        <v/>
      </c>
      <c r="AB131" s="23" t="n"/>
      <c r="AD131" s="27">
        <f>IF(OR(N131&lt;&gt;"Yes",N(Q131)=0),0,ROUND((M131-R131)/Q131,2))</f>
        <v/>
      </c>
      <c r="AE131" s="30">
        <f>IF(OR(N131&lt;&gt;"Yes",O131="",N(Q131)=0),0,MAX(0,MIN(Q131,MIN(YEAR($AH$2)*12+MONTH($AH$2),IF(U131="",YEAR($AH$2)*12+MONTH($AH$2),YEAR(U131)*12+MONTH(U131)-1))-(YEAR(O131)*12+MONTH(O131))+1)))</f>
        <v/>
      </c>
      <c r="AF131" s="31">
        <f>IF(OR(N131&lt;&gt;"Yes",O131="",N(Q131)=0),"",EOMONTH(O131,Q131-1))</f>
        <v/>
      </c>
    </row>
    <row r="132">
      <c r="D132" s="24" t="n"/>
      <c r="E132" s="24" t="n"/>
      <c r="F132" s="24" t="n"/>
      <c r="G132" s="24" t="n"/>
      <c r="H132" s="23" t="n"/>
      <c r="J132" s="25" t="n"/>
      <c r="K132" s="24" t="n"/>
      <c r="L132" s="26" t="n"/>
      <c r="M132" s="27">
        <f>IF(OR(J132="",L132=""),"",ROUND(J132*L132,2))</f>
        <v/>
      </c>
      <c r="N132" s="28">
        <f>IF(M132="","",IF(H132&gt;$AH$2,"After period end",IF(OR(D132="",F132=""),"Check class and entity",IF(M132&gt;=SUMIFS(Settings!$C$9:$C$18,Settings!$A$9:$A$18,F132),"Yes","Expense"))))</f>
        <v/>
      </c>
      <c r="O132" s="23" t="n"/>
      <c r="P132" s="29" t="n"/>
      <c r="Q132" s="30">
        <f>IF(P132&lt;&gt;"",P132,IF(D132="","",SUMIFS(Settings!$B$22:$B$31,Settings!$A$22:$A$31,D132)))</f>
        <v/>
      </c>
      <c r="R132" s="27">
        <f>IF(N132&lt;&gt;"Yes",0,ROUND(M132*SUMIFS(Settings!$C$22:$C$31,Settings!$A$22:$A$31,D132),2))</f>
        <v/>
      </c>
      <c r="S132" s="27">
        <f>IF(AE132=0,0,IF(AE132&gt;=Q132,M132-R132,ROUND((M132-R132)*AE132/Q132,2)))</f>
        <v/>
      </c>
      <c r="T132" s="27">
        <f>IF(N132&lt;&gt;"Yes",0,IF(AND(U132&lt;&gt;"",U132&lt;=$AH$2),0,M132-S132))</f>
        <v/>
      </c>
      <c r="U132" s="23" t="n"/>
      <c r="V132" s="24" t="n"/>
      <c r="W132" s="25" t="n"/>
      <c r="X132" s="25" t="n"/>
      <c r="Y132" s="27">
        <f>IF(U132="","",IF(U132&gt;$AH$2,"After period end",IF(N132&lt;&gt;"Yes",0,M132-S132)))</f>
        <v/>
      </c>
      <c r="Z132" s="27">
        <f>IF(OR(U132="",U132&gt;$AH$2),"",N(W132)-N(X132)-Y132)</f>
        <v/>
      </c>
      <c r="AB132" s="23" t="n"/>
      <c r="AD132" s="27">
        <f>IF(OR(N132&lt;&gt;"Yes",N(Q132)=0),0,ROUND((M132-R132)/Q132,2))</f>
        <v/>
      </c>
      <c r="AE132" s="30">
        <f>IF(OR(N132&lt;&gt;"Yes",O132="",N(Q132)=0),0,MAX(0,MIN(Q132,MIN(YEAR($AH$2)*12+MONTH($AH$2),IF(U132="",YEAR($AH$2)*12+MONTH($AH$2),YEAR(U132)*12+MONTH(U132)-1))-(YEAR(O132)*12+MONTH(O132))+1)))</f>
        <v/>
      </c>
      <c r="AF132" s="31">
        <f>IF(OR(N132&lt;&gt;"Yes",O132="",N(Q132)=0),"",EOMONTH(O132,Q132-1))</f>
        <v/>
      </c>
    </row>
    <row r="133">
      <c r="D133" s="24" t="n"/>
      <c r="E133" s="24" t="n"/>
      <c r="F133" s="24" t="n"/>
      <c r="G133" s="24" t="n"/>
      <c r="H133" s="23" t="n"/>
      <c r="J133" s="25" t="n"/>
      <c r="K133" s="24" t="n"/>
      <c r="L133" s="26" t="n"/>
      <c r="M133" s="27">
        <f>IF(OR(J133="",L133=""),"",ROUND(J133*L133,2))</f>
        <v/>
      </c>
      <c r="N133" s="28">
        <f>IF(M133="","",IF(H133&gt;$AH$2,"After period end",IF(OR(D133="",F133=""),"Check class and entity",IF(M133&gt;=SUMIFS(Settings!$C$9:$C$18,Settings!$A$9:$A$18,F133),"Yes","Expense"))))</f>
        <v/>
      </c>
      <c r="O133" s="23" t="n"/>
      <c r="P133" s="29" t="n"/>
      <c r="Q133" s="30">
        <f>IF(P133&lt;&gt;"",P133,IF(D133="","",SUMIFS(Settings!$B$22:$B$31,Settings!$A$22:$A$31,D133)))</f>
        <v/>
      </c>
      <c r="R133" s="27">
        <f>IF(N133&lt;&gt;"Yes",0,ROUND(M133*SUMIFS(Settings!$C$22:$C$31,Settings!$A$22:$A$31,D133),2))</f>
        <v/>
      </c>
      <c r="S133" s="27">
        <f>IF(AE133=0,0,IF(AE133&gt;=Q133,M133-R133,ROUND((M133-R133)*AE133/Q133,2)))</f>
        <v/>
      </c>
      <c r="T133" s="27">
        <f>IF(N133&lt;&gt;"Yes",0,IF(AND(U133&lt;&gt;"",U133&lt;=$AH$2),0,M133-S133))</f>
        <v/>
      </c>
      <c r="U133" s="23" t="n"/>
      <c r="V133" s="24" t="n"/>
      <c r="W133" s="25" t="n"/>
      <c r="X133" s="25" t="n"/>
      <c r="Y133" s="27">
        <f>IF(U133="","",IF(U133&gt;$AH$2,"After period end",IF(N133&lt;&gt;"Yes",0,M133-S133)))</f>
        <v/>
      </c>
      <c r="Z133" s="27">
        <f>IF(OR(U133="",U133&gt;$AH$2),"",N(W133)-N(X133)-Y133)</f>
        <v/>
      </c>
      <c r="AB133" s="23" t="n"/>
      <c r="AD133" s="27">
        <f>IF(OR(N133&lt;&gt;"Yes",N(Q133)=0),0,ROUND((M133-R133)/Q133,2))</f>
        <v/>
      </c>
      <c r="AE133" s="30">
        <f>IF(OR(N133&lt;&gt;"Yes",O133="",N(Q133)=0),0,MAX(0,MIN(Q133,MIN(YEAR($AH$2)*12+MONTH($AH$2),IF(U133="",YEAR($AH$2)*12+MONTH($AH$2),YEAR(U133)*12+MONTH(U133)-1))-(YEAR(O133)*12+MONTH(O133))+1)))</f>
        <v/>
      </c>
      <c r="AF133" s="31">
        <f>IF(OR(N133&lt;&gt;"Yes",O133="",N(Q133)=0),"",EOMONTH(O133,Q133-1))</f>
        <v/>
      </c>
    </row>
    <row r="134">
      <c r="D134" s="24" t="n"/>
      <c r="E134" s="24" t="n"/>
      <c r="F134" s="24" t="n"/>
      <c r="G134" s="24" t="n"/>
      <c r="H134" s="23" t="n"/>
      <c r="J134" s="25" t="n"/>
      <c r="K134" s="24" t="n"/>
      <c r="L134" s="26" t="n"/>
      <c r="M134" s="27">
        <f>IF(OR(J134="",L134=""),"",ROUND(J134*L134,2))</f>
        <v/>
      </c>
      <c r="N134" s="28">
        <f>IF(M134="","",IF(H134&gt;$AH$2,"After period end",IF(OR(D134="",F134=""),"Check class and entity",IF(M134&gt;=SUMIFS(Settings!$C$9:$C$18,Settings!$A$9:$A$18,F134),"Yes","Expense"))))</f>
        <v/>
      </c>
      <c r="O134" s="23" t="n"/>
      <c r="P134" s="29" t="n"/>
      <c r="Q134" s="30">
        <f>IF(P134&lt;&gt;"",P134,IF(D134="","",SUMIFS(Settings!$B$22:$B$31,Settings!$A$22:$A$31,D134)))</f>
        <v/>
      </c>
      <c r="R134" s="27">
        <f>IF(N134&lt;&gt;"Yes",0,ROUND(M134*SUMIFS(Settings!$C$22:$C$31,Settings!$A$22:$A$31,D134),2))</f>
        <v/>
      </c>
      <c r="S134" s="27">
        <f>IF(AE134=0,0,IF(AE134&gt;=Q134,M134-R134,ROUND((M134-R134)*AE134/Q134,2)))</f>
        <v/>
      </c>
      <c r="T134" s="27">
        <f>IF(N134&lt;&gt;"Yes",0,IF(AND(U134&lt;&gt;"",U134&lt;=$AH$2),0,M134-S134))</f>
        <v/>
      </c>
      <c r="U134" s="23" t="n"/>
      <c r="V134" s="24" t="n"/>
      <c r="W134" s="25" t="n"/>
      <c r="X134" s="25" t="n"/>
      <c r="Y134" s="27">
        <f>IF(U134="","",IF(U134&gt;$AH$2,"After period end",IF(N134&lt;&gt;"Yes",0,M134-S134)))</f>
        <v/>
      </c>
      <c r="Z134" s="27">
        <f>IF(OR(U134="",U134&gt;$AH$2),"",N(W134)-N(X134)-Y134)</f>
        <v/>
      </c>
      <c r="AB134" s="23" t="n"/>
      <c r="AD134" s="27">
        <f>IF(OR(N134&lt;&gt;"Yes",N(Q134)=0),0,ROUND((M134-R134)/Q134,2))</f>
        <v/>
      </c>
      <c r="AE134" s="30">
        <f>IF(OR(N134&lt;&gt;"Yes",O134="",N(Q134)=0),0,MAX(0,MIN(Q134,MIN(YEAR($AH$2)*12+MONTH($AH$2),IF(U134="",YEAR($AH$2)*12+MONTH($AH$2),YEAR(U134)*12+MONTH(U134)-1))-(YEAR(O134)*12+MONTH(O134))+1)))</f>
        <v/>
      </c>
      <c r="AF134" s="31">
        <f>IF(OR(N134&lt;&gt;"Yes",O134="",N(Q134)=0),"",EOMONTH(O134,Q134-1))</f>
        <v/>
      </c>
    </row>
    <row r="135">
      <c r="D135" s="24" t="n"/>
      <c r="E135" s="24" t="n"/>
      <c r="F135" s="24" t="n"/>
      <c r="G135" s="24" t="n"/>
      <c r="H135" s="23" t="n"/>
      <c r="J135" s="25" t="n"/>
      <c r="K135" s="24" t="n"/>
      <c r="L135" s="26" t="n"/>
      <c r="M135" s="27">
        <f>IF(OR(J135="",L135=""),"",ROUND(J135*L135,2))</f>
        <v/>
      </c>
      <c r="N135" s="28">
        <f>IF(M135="","",IF(H135&gt;$AH$2,"After period end",IF(OR(D135="",F135=""),"Check class and entity",IF(M135&gt;=SUMIFS(Settings!$C$9:$C$18,Settings!$A$9:$A$18,F135),"Yes","Expense"))))</f>
        <v/>
      </c>
      <c r="O135" s="23" t="n"/>
      <c r="P135" s="29" t="n"/>
      <c r="Q135" s="30">
        <f>IF(P135&lt;&gt;"",P135,IF(D135="","",SUMIFS(Settings!$B$22:$B$31,Settings!$A$22:$A$31,D135)))</f>
        <v/>
      </c>
      <c r="R135" s="27">
        <f>IF(N135&lt;&gt;"Yes",0,ROUND(M135*SUMIFS(Settings!$C$22:$C$31,Settings!$A$22:$A$31,D135),2))</f>
        <v/>
      </c>
      <c r="S135" s="27">
        <f>IF(AE135=0,0,IF(AE135&gt;=Q135,M135-R135,ROUND((M135-R135)*AE135/Q135,2)))</f>
        <v/>
      </c>
      <c r="T135" s="27">
        <f>IF(N135&lt;&gt;"Yes",0,IF(AND(U135&lt;&gt;"",U135&lt;=$AH$2),0,M135-S135))</f>
        <v/>
      </c>
      <c r="U135" s="23" t="n"/>
      <c r="V135" s="24" t="n"/>
      <c r="W135" s="25" t="n"/>
      <c r="X135" s="25" t="n"/>
      <c r="Y135" s="27">
        <f>IF(U135="","",IF(U135&gt;$AH$2,"After period end",IF(N135&lt;&gt;"Yes",0,M135-S135)))</f>
        <v/>
      </c>
      <c r="Z135" s="27">
        <f>IF(OR(U135="",U135&gt;$AH$2),"",N(W135)-N(X135)-Y135)</f>
        <v/>
      </c>
      <c r="AB135" s="23" t="n"/>
      <c r="AD135" s="27">
        <f>IF(OR(N135&lt;&gt;"Yes",N(Q135)=0),0,ROUND((M135-R135)/Q135,2))</f>
        <v/>
      </c>
      <c r="AE135" s="30">
        <f>IF(OR(N135&lt;&gt;"Yes",O135="",N(Q135)=0),0,MAX(0,MIN(Q135,MIN(YEAR($AH$2)*12+MONTH($AH$2),IF(U135="",YEAR($AH$2)*12+MONTH($AH$2),YEAR(U135)*12+MONTH(U135)-1))-(YEAR(O135)*12+MONTH(O135))+1)))</f>
        <v/>
      </c>
      <c r="AF135" s="31">
        <f>IF(OR(N135&lt;&gt;"Yes",O135="",N(Q135)=0),"",EOMONTH(O135,Q135-1))</f>
        <v/>
      </c>
    </row>
    <row r="136">
      <c r="D136" s="24" t="n"/>
      <c r="E136" s="24" t="n"/>
      <c r="F136" s="24" t="n"/>
      <c r="G136" s="24" t="n"/>
      <c r="H136" s="23" t="n"/>
      <c r="J136" s="25" t="n"/>
      <c r="K136" s="24" t="n"/>
      <c r="L136" s="26" t="n"/>
      <c r="M136" s="27">
        <f>IF(OR(J136="",L136=""),"",ROUND(J136*L136,2))</f>
        <v/>
      </c>
      <c r="N136" s="28">
        <f>IF(M136="","",IF(H136&gt;$AH$2,"After period end",IF(OR(D136="",F136=""),"Check class and entity",IF(M136&gt;=SUMIFS(Settings!$C$9:$C$18,Settings!$A$9:$A$18,F136),"Yes","Expense"))))</f>
        <v/>
      </c>
      <c r="O136" s="23" t="n"/>
      <c r="P136" s="29" t="n"/>
      <c r="Q136" s="30">
        <f>IF(P136&lt;&gt;"",P136,IF(D136="","",SUMIFS(Settings!$B$22:$B$31,Settings!$A$22:$A$31,D136)))</f>
        <v/>
      </c>
      <c r="R136" s="27">
        <f>IF(N136&lt;&gt;"Yes",0,ROUND(M136*SUMIFS(Settings!$C$22:$C$31,Settings!$A$22:$A$31,D136),2))</f>
        <v/>
      </c>
      <c r="S136" s="27">
        <f>IF(AE136=0,0,IF(AE136&gt;=Q136,M136-R136,ROUND((M136-R136)*AE136/Q136,2)))</f>
        <v/>
      </c>
      <c r="T136" s="27">
        <f>IF(N136&lt;&gt;"Yes",0,IF(AND(U136&lt;&gt;"",U136&lt;=$AH$2),0,M136-S136))</f>
        <v/>
      </c>
      <c r="U136" s="23" t="n"/>
      <c r="V136" s="24" t="n"/>
      <c r="W136" s="25" t="n"/>
      <c r="X136" s="25" t="n"/>
      <c r="Y136" s="27">
        <f>IF(U136="","",IF(U136&gt;$AH$2,"After period end",IF(N136&lt;&gt;"Yes",0,M136-S136)))</f>
        <v/>
      </c>
      <c r="Z136" s="27">
        <f>IF(OR(U136="",U136&gt;$AH$2),"",N(W136)-N(X136)-Y136)</f>
        <v/>
      </c>
      <c r="AB136" s="23" t="n"/>
      <c r="AD136" s="27">
        <f>IF(OR(N136&lt;&gt;"Yes",N(Q136)=0),0,ROUND((M136-R136)/Q136,2))</f>
        <v/>
      </c>
      <c r="AE136" s="30">
        <f>IF(OR(N136&lt;&gt;"Yes",O136="",N(Q136)=0),0,MAX(0,MIN(Q136,MIN(YEAR($AH$2)*12+MONTH($AH$2),IF(U136="",YEAR($AH$2)*12+MONTH($AH$2),YEAR(U136)*12+MONTH(U136)-1))-(YEAR(O136)*12+MONTH(O136))+1)))</f>
        <v/>
      </c>
      <c r="AF136" s="31">
        <f>IF(OR(N136&lt;&gt;"Yes",O136="",N(Q136)=0),"",EOMONTH(O136,Q136-1))</f>
        <v/>
      </c>
    </row>
    <row r="137">
      <c r="D137" s="24" t="n"/>
      <c r="E137" s="24" t="n"/>
      <c r="F137" s="24" t="n"/>
      <c r="G137" s="24" t="n"/>
      <c r="H137" s="23" t="n"/>
      <c r="J137" s="25" t="n"/>
      <c r="K137" s="24" t="n"/>
      <c r="L137" s="26" t="n"/>
      <c r="M137" s="27">
        <f>IF(OR(J137="",L137=""),"",ROUND(J137*L137,2))</f>
        <v/>
      </c>
      <c r="N137" s="28">
        <f>IF(M137="","",IF(H137&gt;$AH$2,"After period end",IF(OR(D137="",F137=""),"Check class and entity",IF(M137&gt;=SUMIFS(Settings!$C$9:$C$18,Settings!$A$9:$A$18,F137),"Yes","Expense"))))</f>
        <v/>
      </c>
      <c r="O137" s="23" t="n"/>
      <c r="P137" s="29" t="n"/>
      <c r="Q137" s="30">
        <f>IF(P137&lt;&gt;"",P137,IF(D137="","",SUMIFS(Settings!$B$22:$B$31,Settings!$A$22:$A$31,D137)))</f>
        <v/>
      </c>
      <c r="R137" s="27">
        <f>IF(N137&lt;&gt;"Yes",0,ROUND(M137*SUMIFS(Settings!$C$22:$C$31,Settings!$A$22:$A$31,D137),2))</f>
        <v/>
      </c>
      <c r="S137" s="27">
        <f>IF(AE137=0,0,IF(AE137&gt;=Q137,M137-R137,ROUND((M137-R137)*AE137/Q137,2)))</f>
        <v/>
      </c>
      <c r="T137" s="27">
        <f>IF(N137&lt;&gt;"Yes",0,IF(AND(U137&lt;&gt;"",U137&lt;=$AH$2),0,M137-S137))</f>
        <v/>
      </c>
      <c r="U137" s="23" t="n"/>
      <c r="V137" s="24" t="n"/>
      <c r="W137" s="25" t="n"/>
      <c r="X137" s="25" t="n"/>
      <c r="Y137" s="27">
        <f>IF(U137="","",IF(U137&gt;$AH$2,"After period end",IF(N137&lt;&gt;"Yes",0,M137-S137)))</f>
        <v/>
      </c>
      <c r="Z137" s="27">
        <f>IF(OR(U137="",U137&gt;$AH$2),"",N(W137)-N(X137)-Y137)</f>
        <v/>
      </c>
      <c r="AB137" s="23" t="n"/>
      <c r="AD137" s="27">
        <f>IF(OR(N137&lt;&gt;"Yes",N(Q137)=0),0,ROUND((M137-R137)/Q137,2))</f>
        <v/>
      </c>
      <c r="AE137" s="30">
        <f>IF(OR(N137&lt;&gt;"Yes",O137="",N(Q137)=0),0,MAX(0,MIN(Q137,MIN(YEAR($AH$2)*12+MONTH($AH$2),IF(U137="",YEAR($AH$2)*12+MONTH($AH$2),YEAR(U137)*12+MONTH(U137)-1))-(YEAR(O137)*12+MONTH(O137))+1)))</f>
        <v/>
      </c>
      <c r="AF137" s="31">
        <f>IF(OR(N137&lt;&gt;"Yes",O137="",N(Q137)=0),"",EOMONTH(O137,Q137-1))</f>
        <v/>
      </c>
    </row>
    <row r="138">
      <c r="D138" s="24" t="n"/>
      <c r="E138" s="24" t="n"/>
      <c r="F138" s="24" t="n"/>
      <c r="G138" s="24" t="n"/>
      <c r="H138" s="23" t="n"/>
      <c r="J138" s="25" t="n"/>
      <c r="K138" s="24" t="n"/>
      <c r="L138" s="26" t="n"/>
      <c r="M138" s="27">
        <f>IF(OR(J138="",L138=""),"",ROUND(J138*L138,2))</f>
        <v/>
      </c>
      <c r="N138" s="28">
        <f>IF(M138="","",IF(H138&gt;$AH$2,"After period end",IF(OR(D138="",F138=""),"Check class and entity",IF(M138&gt;=SUMIFS(Settings!$C$9:$C$18,Settings!$A$9:$A$18,F138),"Yes","Expense"))))</f>
        <v/>
      </c>
      <c r="O138" s="23" t="n"/>
      <c r="P138" s="29" t="n"/>
      <c r="Q138" s="30">
        <f>IF(P138&lt;&gt;"",P138,IF(D138="","",SUMIFS(Settings!$B$22:$B$31,Settings!$A$22:$A$31,D138)))</f>
        <v/>
      </c>
      <c r="R138" s="27">
        <f>IF(N138&lt;&gt;"Yes",0,ROUND(M138*SUMIFS(Settings!$C$22:$C$31,Settings!$A$22:$A$31,D138),2))</f>
        <v/>
      </c>
      <c r="S138" s="27">
        <f>IF(AE138=0,0,IF(AE138&gt;=Q138,M138-R138,ROUND((M138-R138)*AE138/Q138,2)))</f>
        <v/>
      </c>
      <c r="T138" s="27">
        <f>IF(N138&lt;&gt;"Yes",0,IF(AND(U138&lt;&gt;"",U138&lt;=$AH$2),0,M138-S138))</f>
        <v/>
      </c>
      <c r="U138" s="23" t="n"/>
      <c r="V138" s="24" t="n"/>
      <c r="W138" s="25" t="n"/>
      <c r="X138" s="25" t="n"/>
      <c r="Y138" s="27">
        <f>IF(U138="","",IF(U138&gt;$AH$2,"After period end",IF(N138&lt;&gt;"Yes",0,M138-S138)))</f>
        <v/>
      </c>
      <c r="Z138" s="27">
        <f>IF(OR(U138="",U138&gt;$AH$2),"",N(W138)-N(X138)-Y138)</f>
        <v/>
      </c>
      <c r="AB138" s="23" t="n"/>
      <c r="AD138" s="27">
        <f>IF(OR(N138&lt;&gt;"Yes",N(Q138)=0),0,ROUND((M138-R138)/Q138,2))</f>
        <v/>
      </c>
      <c r="AE138" s="30">
        <f>IF(OR(N138&lt;&gt;"Yes",O138="",N(Q138)=0),0,MAX(0,MIN(Q138,MIN(YEAR($AH$2)*12+MONTH($AH$2),IF(U138="",YEAR($AH$2)*12+MONTH($AH$2),YEAR(U138)*12+MONTH(U138)-1))-(YEAR(O138)*12+MONTH(O138))+1)))</f>
        <v/>
      </c>
      <c r="AF138" s="31">
        <f>IF(OR(N138&lt;&gt;"Yes",O138="",N(Q138)=0),"",EOMONTH(O138,Q138-1))</f>
        <v/>
      </c>
    </row>
    <row r="139">
      <c r="D139" s="24" t="n"/>
      <c r="E139" s="24" t="n"/>
      <c r="F139" s="24" t="n"/>
      <c r="G139" s="24" t="n"/>
      <c r="H139" s="23" t="n"/>
      <c r="J139" s="25" t="n"/>
      <c r="K139" s="24" t="n"/>
      <c r="L139" s="26" t="n"/>
      <c r="M139" s="27">
        <f>IF(OR(J139="",L139=""),"",ROUND(J139*L139,2))</f>
        <v/>
      </c>
      <c r="N139" s="28">
        <f>IF(M139="","",IF(H139&gt;$AH$2,"After period end",IF(OR(D139="",F139=""),"Check class and entity",IF(M139&gt;=SUMIFS(Settings!$C$9:$C$18,Settings!$A$9:$A$18,F139),"Yes","Expense"))))</f>
        <v/>
      </c>
      <c r="O139" s="23" t="n"/>
      <c r="P139" s="29" t="n"/>
      <c r="Q139" s="30">
        <f>IF(P139&lt;&gt;"",P139,IF(D139="","",SUMIFS(Settings!$B$22:$B$31,Settings!$A$22:$A$31,D139)))</f>
        <v/>
      </c>
      <c r="R139" s="27">
        <f>IF(N139&lt;&gt;"Yes",0,ROUND(M139*SUMIFS(Settings!$C$22:$C$31,Settings!$A$22:$A$31,D139),2))</f>
        <v/>
      </c>
      <c r="S139" s="27">
        <f>IF(AE139=0,0,IF(AE139&gt;=Q139,M139-R139,ROUND((M139-R139)*AE139/Q139,2)))</f>
        <v/>
      </c>
      <c r="T139" s="27">
        <f>IF(N139&lt;&gt;"Yes",0,IF(AND(U139&lt;&gt;"",U139&lt;=$AH$2),0,M139-S139))</f>
        <v/>
      </c>
      <c r="U139" s="23" t="n"/>
      <c r="V139" s="24" t="n"/>
      <c r="W139" s="25" t="n"/>
      <c r="X139" s="25" t="n"/>
      <c r="Y139" s="27">
        <f>IF(U139="","",IF(U139&gt;$AH$2,"After period end",IF(N139&lt;&gt;"Yes",0,M139-S139)))</f>
        <v/>
      </c>
      <c r="Z139" s="27">
        <f>IF(OR(U139="",U139&gt;$AH$2),"",N(W139)-N(X139)-Y139)</f>
        <v/>
      </c>
      <c r="AB139" s="23" t="n"/>
      <c r="AD139" s="27">
        <f>IF(OR(N139&lt;&gt;"Yes",N(Q139)=0),0,ROUND((M139-R139)/Q139,2))</f>
        <v/>
      </c>
      <c r="AE139" s="30">
        <f>IF(OR(N139&lt;&gt;"Yes",O139="",N(Q139)=0),0,MAX(0,MIN(Q139,MIN(YEAR($AH$2)*12+MONTH($AH$2),IF(U139="",YEAR($AH$2)*12+MONTH($AH$2),YEAR(U139)*12+MONTH(U139)-1))-(YEAR(O139)*12+MONTH(O139))+1)))</f>
        <v/>
      </c>
      <c r="AF139" s="31">
        <f>IF(OR(N139&lt;&gt;"Yes",O139="",N(Q139)=0),"",EOMONTH(O139,Q139-1))</f>
        <v/>
      </c>
    </row>
    <row r="140">
      <c r="D140" s="24" t="n"/>
      <c r="E140" s="24" t="n"/>
      <c r="F140" s="24" t="n"/>
      <c r="G140" s="24" t="n"/>
      <c r="H140" s="23" t="n"/>
      <c r="J140" s="25" t="n"/>
      <c r="K140" s="24" t="n"/>
      <c r="L140" s="26" t="n"/>
      <c r="M140" s="27">
        <f>IF(OR(J140="",L140=""),"",ROUND(J140*L140,2))</f>
        <v/>
      </c>
      <c r="N140" s="28">
        <f>IF(M140="","",IF(H140&gt;$AH$2,"After period end",IF(OR(D140="",F140=""),"Check class and entity",IF(M140&gt;=SUMIFS(Settings!$C$9:$C$18,Settings!$A$9:$A$18,F140),"Yes","Expense"))))</f>
        <v/>
      </c>
      <c r="O140" s="23" t="n"/>
      <c r="P140" s="29" t="n"/>
      <c r="Q140" s="30">
        <f>IF(P140&lt;&gt;"",P140,IF(D140="","",SUMIFS(Settings!$B$22:$B$31,Settings!$A$22:$A$31,D140)))</f>
        <v/>
      </c>
      <c r="R140" s="27">
        <f>IF(N140&lt;&gt;"Yes",0,ROUND(M140*SUMIFS(Settings!$C$22:$C$31,Settings!$A$22:$A$31,D140),2))</f>
        <v/>
      </c>
      <c r="S140" s="27">
        <f>IF(AE140=0,0,IF(AE140&gt;=Q140,M140-R140,ROUND((M140-R140)*AE140/Q140,2)))</f>
        <v/>
      </c>
      <c r="T140" s="27">
        <f>IF(N140&lt;&gt;"Yes",0,IF(AND(U140&lt;&gt;"",U140&lt;=$AH$2),0,M140-S140))</f>
        <v/>
      </c>
      <c r="U140" s="23" t="n"/>
      <c r="V140" s="24" t="n"/>
      <c r="W140" s="25" t="n"/>
      <c r="X140" s="25" t="n"/>
      <c r="Y140" s="27">
        <f>IF(U140="","",IF(U140&gt;$AH$2,"After period end",IF(N140&lt;&gt;"Yes",0,M140-S140)))</f>
        <v/>
      </c>
      <c r="Z140" s="27">
        <f>IF(OR(U140="",U140&gt;$AH$2),"",N(W140)-N(X140)-Y140)</f>
        <v/>
      </c>
      <c r="AB140" s="23" t="n"/>
      <c r="AD140" s="27">
        <f>IF(OR(N140&lt;&gt;"Yes",N(Q140)=0),0,ROUND((M140-R140)/Q140,2))</f>
        <v/>
      </c>
      <c r="AE140" s="30">
        <f>IF(OR(N140&lt;&gt;"Yes",O140="",N(Q140)=0),0,MAX(0,MIN(Q140,MIN(YEAR($AH$2)*12+MONTH($AH$2),IF(U140="",YEAR($AH$2)*12+MONTH($AH$2),YEAR(U140)*12+MONTH(U140)-1))-(YEAR(O140)*12+MONTH(O140))+1)))</f>
        <v/>
      </c>
      <c r="AF140" s="31">
        <f>IF(OR(N140&lt;&gt;"Yes",O140="",N(Q140)=0),"",EOMONTH(O140,Q140-1))</f>
        <v/>
      </c>
    </row>
    <row r="141">
      <c r="D141" s="24" t="n"/>
      <c r="E141" s="24" t="n"/>
      <c r="F141" s="24" t="n"/>
      <c r="G141" s="24" t="n"/>
      <c r="H141" s="23" t="n"/>
      <c r="J141" s="25" t="n"/>
      <c r="K141" s="24" t="n"/>
      <c r="L141" s="26" t="n"/>
      <c r="M141" s="27">
        <f>IF(OR(J141="",L141=""),"",ROUND(J141*L141,2))</f>
        <v/>
      </c>
      <c r="N141" s="28">
        <f>IF(M141="","",IF(H141&gt;$AH$2,"After period end",IF(OR(D141="",F141=""),"Check class and entity",IF(M141&gt;=SUMIFS(Settings!$C$9:$C$18,Settings!$A$9:$A$18,F141),"Yes","Expense"))))</f>
        <v/>
      </c>
      <c r="O141" s="23" t="n"/>
      <c r="P141" s="29" t="n"/>
      <c r="Q141" s="30">
        <f>IF(P141&lt;&gt;"",P141,IF(D141="","",SUMIFS(Settings!$B$22:$B$31,Settings!$A$22:$A$31,D141)))</f>
        <v/>
      </c>
      <c r="R141" s="27">
        <f>IF(N141&lt;&gt;"Yes",0,ROUND(M141*SUMIFS(Settings!$C$22:$C$31,Settings!$A$22:$A$31,D141),2))</f>
        <v/>
      </c>
      <c r="S141" s="27">
        <f>IF(AE141=0,0,IF(AE141&gt;=Q141,M141-R141,ROUND((M141-R141)*AE141/Q141,2)))</f>
        <v/>
      </c>
      <c r="T141" s="27">
        <f>IF(N141&lt;&gt;"Yes",0,IF(AND(U141&lt;&gt;"",U141&lt;=$AH$2),0,M141-S141))</f>
        <v/>
      </c>
      <c r="U141" s="23" t="n"/>
      <c r="V141" s="24" t="n"/>
      <c r="W141" s="25" t="n"/>
      <c r="X141" s="25" t="n"/>
      <c r="Y141" s="27">
        <f>IF(U141="","",IF(U141&gt;$AH$2,"After period end",IF(N141&lt;&gt;"Yes",0,M141-S141)))</f>
        <v/>
      </c>
      <c r="Z141" s="27">
        <f>IF(OR(U141="",U141&gt;$AH$2),"",N(W141)-N(X141)-Y141)</f>
        <v/>
      </c>
      <c r="AB141" s="23" t="n"/>
      <c r="AD141" s="27">
        <f>IF(OR(N141&lt;&gt;"Yes",N(Q141)=0),0,ROUND((M141-R141)/Q141,2))</f>
        <v/>
      </c>
      <c r="AE141" s="30">
        <f>IF(OR(N141&lt;&gt;"Yes",O141="",N(Q141)=0),0,MAX(0,MIN(Q141,MIN(YEAR($AH$2)*12+MONTH($AH$2),IF(U141="",YEAR($AH$2)*12+MONTH($AH$2),YEAR(U141)*12+MONTH(U141)-1))-(YEAR(O141)*12+MONTH(O141))+1)))</f>
        <v/>
      </c>
      <c r="AF141" s="31">
        <f>IF(OR(N141&lt;&gt;"Yes",O141="",N(Q141)=0),"",EOMONTH(O141,Q141-1))</f>
        <v/>
      </c>
    </row>
    <row r="142">
      <c r="D142" s="24" t="n"/>
      <c r="E142" s="24" t="n"/>
      <c r="F142" s="24" t="n"/>
      <c r="G142" s="24" t="n"/>
      <c r="H142" s="23" t="n"/>
      <c r="J142" s="25" t="n"/>
      <c r="K142" s="24" t="n"/>
      <c r="L142" s="26" t="n"/>
      <c r="M142" s="27">
        <f>IF(OR(J142="",L142=""),"",ROUND(J142*L142,2))</f>
        <v/>
      </c>
      <c r="N142" s="28">
        <f>IF(M142="","",IF(H142&gt;$AH$2,"After period end",IF(OR(D142="",F142=""),"Check class and entity",IF(M142&gt;=SUMIFS(Settings!$C$9:$C$18,Settings!$A$9:$A$18,F142),"Yes","Expense"))))</f>
        <v/>
      </c>
      <c r="O142" s="23" t="n"/>
      <c r="P142" s="29" t="n"/>
      <c r="Q142" s="30">
        <f>IF(P142&lt;&gt;"",P142,IF(D142="","",SUMIFS(Settings!$B$22:$B$31,Settings!$A$22:$A$31,D142)))</f>
        <v/>
      </c>
      <c r="R142" s="27">
        <f>IF(N142&lt;&gt;"Yes",0,ROUND(M142*SUMIFS(Settings!$C$22:$C$31,Settings!$A$22:$A$31,D142),2))</f>
        <v/>
      </c>
      <c r="S142" s="27">
        <f>IF(AE142=0,0,IF(AE142&gt;=Q142,M142-R142,ROUND((M142-R142)*AE142/Q142,2)))</f>
        <v/>
      </c>
      <c r="T142" s="27">
        <f>IF(N142&lt;&gt;"Yes",0,IF(AND(U142&lt;&gt;"",U142&lt;=$AH$2),0,M142-S142))</f>
        <v/>
      </c>
      <c r="U142" s="23" t="n"/>
      <c r="V142" s="24" t="n"/>
      <c r="W142" s="25" t="n"/>
      <c r="X142" s="25" t="n"/>
      <c r="Y142" s="27">
        <f>IF(U142="","",IF(U142&gt;$AH$2,"After period end",IF(N142&lt;&gt;"Yes",0,M142-S142)))</f>
        <v/>
      </c>
      <c r="Z142" s="27">
        <f>IF(OR(U142="",U142&gt;$AH$2),"",N(W142)-N(X142)-Y142)</f>
        <v/>
      </c>
      <c r="AB142" s="23" t="n"/>
      <c r="AD142" s="27">
        <f>IF(OR(N142&lt;&gt;"Yes",N(Q142)=0),0,ROUND((M142-R142)/Q142,2))</f>
        <v/>
      </c>
      <c r="AE142" s="30">
        <f>IF(OR(N142&lt;&gt;"Yes",O142="",N(Q142)=0),0,MAX(0,MIN(Q142,MIN(YEAR($AH$2)*12+MONTH($AH$2),IF(U142="",YEAR($AH$2)*12+MONTH($AH$2),YEAR(U142)*12+MONTH(U142)-1))-(YEAR(O142)*12+MONTH(O142))+1)))</f>
        <v/>
      </c>
      <c r="AF142" s="31">
        <f>IF(OR(N142&lt;&gt;"Yes",O142="",N(Q142)=0),"",EOMONTH(O142,Q142-1))</f>
        <v/>
      </c>
    </row>
    <row r="143">
      <c r="D143" s="24" t="n"/>
      <c r="E143" s="24" t="n"/>
      <c r="F143" s="24" t="n"/>
      <c r="G143" s="24" t="n"/>
      <c r="H143" s="23" t="n"/>
      <c r="J143" s="25" t="n"/>
      <c r="K143" s="24" t="n"/>
      <c r="L143" s="26" t="n"/>
      <c r="M143" s="27">
        <f>IF(OR(J143="",L143=""),"",ROUND(J143*L143,2))</f>
        <v/>
      </c>
      <c r="N143" s="28">
        <f>IF(M143="","",IF(H143&gt;$AH$2,"After period end",IF(OR(D143="",F143=""),"Check class and entity",IF(M143&gt;=SUMIFS(Settings!$C$9:$C$18,Settings!$A$9:$A$18,F143),"Yes","Expense"))))</f>
        <v/>
      </c>
      <c r="O143" s="23" t="n"/>
      <c r="P143" s="29" t="n"/>
      <c r="Q143" s="30">
        <f>IF(P143&lt;&gt;"",P143,IF(D143="","",SUMIFS(Settings!$B$22:$B$31,Settings!$A$22:$A$31,D143)))</f>
        <v/>
      </c>
      <c r="R143" s="27">
        <f>IF(N143&lt;&gt;"Yes",0,ROUND(M143*SUMIFS(Settings!$C$22:$C$31,Settings!$A$22:$A$31,D143),2))</f>
        <v/>
      </c>
      <c r="S143" s="27">
        <f>IF(AE143=0,0,IF(AE143&gt;=Q143,M143-R143,ROUND((M143-R143)*AE143/Q143,2)))</f>
        <v/>
      </c>
      <c r="T143" s="27">
        <f>IF(N143&lt;&gt;"Yes",0,IF(AND(U143&lt;&gt;"",U143&lt;=$AH$2),0,M143-S143))</f>
        <v/>
      </c>
      <c r="U143" s="23" t="n"/>
      <c r="V143" s="24" t="n"/>
      <c r="W143" s="25" t="n"/>
      <c r="X143" s="25" t="n"/>
      <c r="Y143" s="27">
        <f>IF(U143="","",IF(U143&gt;$AH$2,"After period end",IF(N143&lt;&gt;"Yes",0,M143-S143)))</f>
        <v/>
      </c>
      <c r="Z143" s="27">
        <f>IF(OR(U143="",U143&gt;$AH$2),"",N(W143)-N(X143)-Y143)</f>
        <v/>
      </c>
      <c r="AB143" s="23" t="n"/>
      <c r="AD143" s="27">
        <f>IF(OR(N143&lt;&gt;"Yes",N(Q143)=0),0,ROUND((M143-R143)/Q143,2))</f>
        <v/>
      </c>
      <c r="AE143" s="30">
        <f>IF(OR(N143&lt;&gt;"Yes",O143="",N(Q143)=0),0,MAX(0,MIN(Q143,MIN(YEAR($AH$2)*12+MONTH($AH$2),IF(U143="",YEAR($AH$2)*12+MONTH($AH$2),YEAR(U143)*12+MONTH(U143)-1))-(YEAR(O143)*12+MONTH(O143))+1)))</f>
        <v/>
      </c>
      <c r="AF143" s="31">
        <f>IF(OR(N143&lt;&gt;"Yes",O143="",N(Q143)=0),"",EOMONTH(O143,Q143-1))</f>
        <v/>
      </c>
    </row>
    <row r="144">
      <c r="D144" s="24" t="n"/>
      <c r="E144" s="24" t="n"/>
      <c r="F144" s="24" t="n"/>
      <c r="G144" s="24" t="n"/>
      <c r="H144" s="23" t="n"/>
      <c r="J144" s="25" t="n"/>
      <c r="K144" s="24" t="n"/>
      <c r="L144" s="26" t="n"/>
      <c r="M144" s="27">
        <f>IF(OR(J144="",L144=""),"",ROUND(J144*L144,2))</f>
        <v/>
      </c>
      <c r="N144" s="28">
        <f>IF(M144="","",IF(H144&gt;$AH$2,"After period end",IF(OR(D144="",F144=""),"Check class and entity",IF(M144&gt;=SUMIFS(Settings!$C$9:$C$18,Settings!$A$9:$A$18,F144),"Yes","Expense"))))</f>
        <v/>
      </c>
      <c r="O144" s="23" t="n"/>
      <c r="P144" s="29" t="n"/>
      <c r="Q144" s="30">
        <f>IF(P144&lt;&gt;"",P144,IF(D144="","",SUMIFS(Settings!$B$22:$B$31,Settings!$A$22:$A$31,D144)))</f>
        <v/>
      </c>
      <c r="R144" s="27">
        <f>IF(N144&lt;&gt;"Yes",0,ROUND(M144*SUMIFS(Settings!$C$22:$C$31,Settings!$A$22:$A$31,D144),2))</f>
        <v/>
      </c>
      <c r="S144" s="27">
        <f>IF(AE144=0,0,IF(AE144&gt;=Q144,M144-R144,ROUND((M144-R144)*AE144/Q144,2)))</f>
        <v/>
      </c>
      <c r="T144" s="27">
        <f>IF(N144&lt;&gt;"Yes",0,IF(AND(U144&lt;&gt;"",U144&lt;=$AH$2),0,M144-S144))</f>
        <v/>
      </c>
      <c r="U144" s="23" t="n"/>
      <c r="V144" s="24" t="n"/>
      <c r="W144" s="25" t="n"/>
      <c r="X144" s="25" t="n"/>
      <c r="Y144" s="27">
        <f>IF(U144="","",IF(U144&gt;$AH$2,"After period end",IF(N144&lt;&gt;"Yes",0,M144-S144)))</f>
        <v/>
      </c>
      <c r="Z144" s="27">
        <f>IF(OR(U144="",U144&gt;$AH$2),"",N(W144)-N(X144)-Y144)</f>
        <v/>
      </c>
      <c r="AB144" s="23" t="n"/>
      <c r="AD144" s="27">
        <f>IF(OR(N144&lt;&gt;"Yes",N(Q144)=0),0,ROUND((M144-R144)/Q144,2))</f>
        <v/>
      </c>
      <c r="AE144" s="30">
        <f>IF(OR(N144&lt;&gt;"Yes",O144="",N(Q144)=0),0,MAX(0,MIN(Q144,MIN(YEAR($AH$2)*12+MONTH($AH$2),IF(U144="",YEAR($AH$2)*12+MONTH($AH$2),YEAR(U144)*12+MONTH(U144)-1))-(YEAR(O144)*12+MONTH(O144))+1)))</f>
        <v/>
      </c>
      <c r="AF144" s="31">
        <f>IF(OR(N144&lt;&gt;"Yes",O144="",N(Q144)=0),"",EOMONTH(O144,Q144-1))</f>
        <v/>
      </c>
    </row>
    <row r="145">
      <c r="D145" s="24" t="n"/>
      <c r="E145" s="24" t="n"/>
      <c r="F145" s="24" t="n"/>
      <c r="G145" s="24" t="n"/>
      <c r="H145" s="23" t="n"/>
      <c r="J145" s="25" t="n"/>
      <c r="K145" s="24" t="n"/>
      <c r="L145" s="26" t="n"/>
      <c r="M145" s="27">
        <f>IF(OR(J145="",L145=""),"",ROUND(J145*L145,2))</f>
        <v/>
      </c>
      <c r="N145" s="28">
        <f>IF(M145="","",IF(H145&gt;$AH$2,"After period end",IF(OR(D145="",F145=""),"Check class and entity",IF(M145&gt;=SUMIFS(Settings!$C$9:$C$18,Settings!$A$9:$A$18,F145),"Yes","Expense"))))</f>
        <v/>
      </c>
      <c r="O145" s="23" t="n"/>
      <c r="P145" s="29" t="n"/>
      <c r="Q145" s="30">
        <f>IF(P145&lt;&gt;"",P145,IF(D145="","",SUMIFS(Settings!$B$22:$B$31,Settings!$A$22:$A$31,D145)))</f>
        <v/>
      </c>
      <c r="R145" s="27">
        <f>IF(N145&lt;&gt;"Yes",0,ROUND(M145*SUMIFS(Settings!$C$22:$C$31,Settings!$A$22:$A$31,D145),2))</f>
        <v/>
      </c>
      <c r="S145" s="27">
        <f>IF(AE145=0,0,IF(AE145&gt;=Q145,M145-R145,ROUND((M145-R145)*AE145/Q145,2)))</f>
        <v/>
      </c>
      <c r="T145" s="27">
        <f>IF(N145&lt;&gt;"Yes",0,IF(AND(U145&lt;&gt;"",U145&lt;=$AH$2),0,M145-S145))</f>
        <v/>
      </c>
      <c r="U145" s="23" t="n"/>
      <c r="V145" s="24" t="n"/>
      <c r="W145" s="25" t="n"/>
      <c r="X145" s="25" t="n"/>
      <c r="Y145" s="27">
        <f>IF(U145="","",IF(U145&gt;$AH$2,"After period end",IF(N145&lt;&gt;"Yes",0,M145-S145)))</f>
        <v/>
      </c>
      <c r="Z145" s="27">
        <f>IF(OR(U145="",U145&gt;$AH$2),"",N(W145)-N(X145)-Y145)</f>
        <v/>
      </c>
      <c r="AB145" s="23" t="n"/>
      <c r="AD145" s="27">
        <f>IF(OR(N145&lt;&gt;"Yes",N(Q145)=0),0,ROUND((M145-R145)/Q145,2))</f>
        <v/>
      </c>
      <c r="AE145" s="30">
        <f>IF(OR(N145&lt;&gt;"Yes",O145="",N(Q145)=0),0,MAX(0,MIN(Q145,MIN(YEAR($AH$2)*12+MONTH($AH$2),IF(U145="",YEAR($AH$2)*12+MONTH($AH$2),YEAR(U145)*12+MONTH(U145)-1))-(YEAR(O145)*12+MONTH(O145))+1)))</f>
        <v/>
      </c>
      <c r="AF145" s="31">
        <f>IF(OR(N145&lt;&gt;"Yes",O145="",N(Q145)=0),"",EOMONTH(O145,Q145-1))</f>
        <v/>
      </c>
    </row>
    <row r="146">
      <c r="D146" s="24" t="n"/>
      <c r="E146" s="24" t="n"/>
      <c r="F146" s="24" t="n"/>
      <c r="G146" s="24" t="n"/>
      <c r="H146" s="23" t="n"/>
      <c r="J146" s="25" t="n"/>
      <c r="K146" s="24" t="n"/>
      <c r="L146" s="26" t="n"/>
      <c r="M146" s="27">
        <f>IF(OR(J146="",L146=""),"",ROUND(J146*L146,2))</f>
        <v/>
      </c>
      <c r="N146" s="28">
        <f>IF(M146="","",IF(H146&gt;$AH$2,"After period end",IF(OR(D146="",F146=""),"Check class and entity",IF(M146&gt;=SUMIFS(Settings!$C$9:$C$18,Settings!$A$9:$A$18,F146),"Yes","Expense"))))</f>
        <v/>
      </c>
      <c r="O146" s="23" t="n"/>
      <c r="P146" s="29" t="n"/>
      <c r="Q146" s="30">
        <f>IF(P146&lt;&gt;"",P146,IF(D146="","",SUMIFS(Settings!$B$22:$B$31,Settings!$A$22:$A$31,D146)))</f>
        <v/>
      </c>
      <c r="R146" s="27">
        <f>IF(N146&lt;&gt;"Yes",0,ROUND(M146*SUMIFS(Settings!$C$22:$C$31,Settings!$A$22:$A$31,D146),2))</f>
        <v/>
      </c>
      <c r="S146" s="27">
        <f>IF(AE146=0,0,IF(AE146&gt;=Q146,M146-R146,ROUND((M146-R146)*AE146/Q146,2)))</f>
        <v/>
      </c>
      <c r="T146" s="27">
        <f>IF(N146&lt;&gt;"Yes",0,IF(AND(U146&lt;&gt;"",U146&lt;=$AH$2),0,M146-S146))</f>
        <v/>
      </c>
      <c r="U146" s="23" t="n"/>
      <c r="V146" s="24" t="n"/>
      <c r="W146" s="25" t="n"/>
      <c r="X146" s="25" t="n"/>
      <c r="Y146" s="27">
        <f>IF(U146="","",IF(U146&gt;$AH$2,"After period end",IF(N146&lt;&gt;"Yes",0,M146-S146)))</f>
        <v/>
      </c>
      <c r="Z146" s="27">
        <f>IF(OR(U146="",U146&gt;$AH$2),"",N(W146)-N(X146)-Y146)</f>
        <v/>
      </c>
      <c r="AB146" s="23" t="n"/>
      <c r="AD146" s="27">
        <f>IF(OR(N146&lt;&gt;"Yes",N(Q146)=0),0,ROUND((M146-R146)/Q146,2))</f>
        <v/>
      </c>
      <c r="AE146" s="30">
        <f>IF(OR(N146&lt;&gt;"Yes",O146="",N(Q146)=0),0,MAX(0,MIN(Q146,MIN(YEAR($AH$2)*12+MONTH($AH$2),IF(U146="",YEAR($AH$2)*12+MONTH($AH$2),YEAR(U146)*12+MONTH(U146)-1))-(YEAR(O146)*12+MONTH(O146))+1)))</f>
        <v/>
      </c>
      <c r="AF146" s="31">
        <f>IF(OR(N146&lt;&gt;"Yes",O146="",N(Q146)=0),"",EOMONTH(O146,Q146-1))</f>
        <v/>
      </c>
    </row>
    <row r="147">
      <c r="D147" s="24" t="n"/>
      <c r="E147" s="24" t="n"/>
      <c r="F147" s="24" t="n"/>
      <c r="G147" s="24" t="n"/>
      <c r="H147" s="23" t="n"/>
      <c r="J147" s="25" t="n"/>
      <c r="K147" s="24" t="n"/>
      <c r="L147" s="26" t="n"/>
      <c r="M147" s="27">
        <f>IF(OR(J147="",L147=""),"",ROUND(J147*L147,2))</f>
        <v/>
      </c>
      <c r="N147" s="28">
        <f>IF(M147="","",IF(H147&gt;$AH$2,"After period end",IF(OR(D147="",F147=""),"Check class and entity",IF(M147&gt;=SUMIFS(Settings!$C$9:$C$18,Settings!$A$9:$A$18,F147),"Yes","Expense"))))</f>
        <v/>
      </c>
      <c r="O147" s="23" t="n"/>
      <c r="P147" s="29" t="n"/>
      <c r="Q147" s="30">
        <f>IF(P147&lt;&gt;"",P147,IF(D147="","",SUMIFS(Settings!$B$22:$B$31,Settings!$A$22:$A$31,D147)))</f>
        <v/>
      </c>
      <c r="R147" s="27">
        <f>IF(N147&lt;&gt;"Yes",0,ROUND(M147*SUMIFS(Settings!$C$22:$C$31,Settings!$A$22:$A$31,D147),2))</f>
        <v/>
      </c>
      <c r="S147" s="27">
        <f>IF(AE147=0,0,IF(AE147&gt;=Q147,M147-R147,ROUND((M147-R147)*AE147/Q147,2)))</f>
        <v/>
      </c>
      <c r="T147" s="27">
        <f>IF(N147&lt;&gt;"Yes",0,IF(AND(U147&lt;&gt;"",U147&lt;=$AH$2),0,M147-S147))</f>
        <v/>
      </c>
      <c r="U147" s="23" t="n"/>
      <c r="V147" s="24" t="n"/>
      <c r="W147" s="25" t="n"/>
      <c r="X147" s="25" t="n"/>
      <c r="Y147" s="27">
        <f>IF(U147="","",IF(U147&gt;$AH$2,"After period end",IF(N147&lt;&gt;"Yes",0,M147-S147)))</f>
        <v/>
      </c>
      <c r="Z147" s="27">
        <f>IF(OR(U147="",U147&gt;$AH$2),"",N(W147)-N(X147)-Y147)</f>
        <v/>
      </c>
      <c r="AB147" s="23" t="n"/>
      <c r="AD147" s="27">
        <f>IF(OR(N147&lt;&gt;"Yes",N(Q147)=0),0,ROUND((M147-R147)/Q147,2))</f>
        <v/>
      </c>
      <c r="AE147" s="30">
        <f>IF(OR(N147&lt;&gt;"Yes",O147="",N(Q147)=0),0,MAX(0,MIN(Q147,MIN(YEAR($AH$2)*12+MONTH($AH$2),IF(U147="",YEAR($AH$2)*12+MONTH($AH$2),YEAR(U147)*12+MONTH(U147)-1))-(YEAR(O147)*12+MONTH(O147))+1)))</f>
        <v/>
      </c>
      <c r="AF147" s="31">
        <f>IF(OR(N147&lt;&gt;"Yes",O147="",N(Q147)=0),"",EOMONTH(O147,Q147-1))</f>
        <v/>
      </c>
    </row>
    <row r="148">
      <c r="D148" s="24" t="n"/>
      <c r="E148" s="24" t="n"/>
      <c r="F148" s="24" t="n"/>
      <c r="G148" s="24" t="n"/>
      <c r="H148" s="23" t="n"/>
      <c r="J148" s="25" t="n"/>
      <c r="K148" s="24" t="n"/>
      <c r="L148" s="26" t="n"/>
      <c r="M148" s="27">
        <f>IF(OR(J148="",L148=""),"",ROUND(J148*L148,2))</f>
        <v/>
      </c>
      <c r="N148" s="28">
        <f>IF(M148="","",IF(H148&gt;$AH$2,"After period end",IF(OR(D148="",F148=""),"Check class and entity",IF(M148&gt;=SUMIFS(Settings!$C$9:$C$18,Settings!$A$9:$A$18,F148),"Yes","Expense"))))</f>
        <v/>
      </c>
      <c r="O148" s="23" t="n"/>
      <c r="P148" s="29" t="n"/>
      <c r="Q148" s="30">
        <f>IF(P148&lt;&gt;"",P148,IF(D148="","",SUMIFS(Settings!$B$22:$B$31,Settings!$A$22:$A$31,D148)))</f>
        <v/>
      </c>
      <c r="R148" s="27">
        <f>IF(N148&lt;&gt;"Yes",0,ROUND(M148*SUMIFS(Settings!$C$22:$C$31,Settings!$A$22:$A$31,D148),2))</f>
        <v/>
      </c>
      <c r="S148" s="27">
        <f>IF(AE148=0,0,IF(AE148&gt;=Q148,M148-R148,ROUND((M148-R148)*AE148/Q148,2)))</f>
        <v/>
      </c>
      <c r="T148" s="27">
        <f>IF(N148&lt;&gt;"Yes",0,IF(AND(U148&lt;&gt;"",U148&lt;=$AH$2),0,M148-S148))</f>
        <v/>
      </c>
      <c r="U148" s="23" t="n"/>
      <c r="V148" s="24" t="n"/>
      <c r="W148" s="25" t="n"/>
      <c r="X148" s="25" t="n"/>
      <c r="Y148" s="27">
        <f>IF(U148="","",IF(U148&gt;$AH$2,"After period end",IF(N148&lt;&gt;"Yes",0,M148-S148)))</f>
        <v/>
      </c>
      <c r="Z148" s="27">
        <f>IF(OR(U148="",U148&gt;$AH$2),"",N(W148)-N(X148)-Y148)</f>
        <v/>
      </c>
      <c r="AB148" s="23" t="n"/>
      <c r="AD148" s="27">
        <f>IF(OR(N148&lt;&gt;"Yes",N(Q148)=0),0,ROUND((M148-R148)/Q148,2))</f>
        <v/>
      </c>
      <c r="AE148" s="30">
        <f>IF(OR(N148&lt;&gt;"Yes",O148="",N(Q148)=0),0,MAX(0,MIN(Q148,MIN(YEAR($AH$2)*12+MONTH($AH$2),IF(U148="",YEAR($AH$2)*12+MONTH($AH$2),YEAR(U148)*12+MONTH(U148)-1))-(YEAR(O148)*12+MONTH(O148))+1)))</f>
        <v/>
      </c>
      <c r="AF148" s="31">
        <f>IF(OR(N148&lt;&gt;"Yes",O148="",N(Q148)=0),"",EOMONTH(O148,Q148-1))</f>
        <v/>
      </c>
    </row>
    <row r="149">
      <c r="D149" s="24" t="n"/>
      <c r="E149" s="24" t="n"/>
      <c r="F149" s="24" t="n"/>
      <c r="G149" s="24" t="n"/>
      <c r="H149" s="23" t="n"/>
      <c r="J149" s="25" t="n"/>
      <c r="K149" s="24" t="n"/>
      <c r="L149" s="26" t="n"/>
      <c r="M149" s="27">
        <f>IF(OR(J149="",L149=""),"",ROUND(J149*L149,2))</f>
        <v/>
      </c>
      <c r="N149" s="28">
        <f>IF(M149="","",IF(H149&gt;$AH$2,"After period end",IF(OR(D149="",F149=""),"Check class and entity",IF(M149&gt;=SUMIFS(Settings!$C$9:$C$18,Settings!$A$9:$A$18,F149),"Yes","Expense"))))</f>
        <v/>
      </c>
      <c r="O149" s="23" t="n"/>
      <c r="P149" s="29" t="n"/>
      <c r="Q149" s="30">
        <f>IF(P149&lt;&gt;"",P149,IF(D149="","",SUMIFS(Settings!$B$22:$B$31,Settings!$A$22:$A$31,D149)))</f>
        <v/>
      </c>
      <c r="R149" s="27">
        <f>IF(N149&lt;&gt;"Yes",0,ROUND(M149*SUMIFS(Settings!$C$22:$C$31,Settings!$A$22:$A$31,D149),2))</f>
        <v/>
      </c>
      <c r="S149" s="27">
        <f>IF(AE149=0,0,IF(AE149&gt;=Q149,M149-R149,ROUND((M149-R149)*AE149/Q149,2)))</f>
        <v/>
      </c>
      <c r="T149" s="27">
        <f>IF(N149&lt;&gt;"Yes",0,IF(AND(U149&lt;&gt;"",U149&lt;=$AH$2),0,M149-S149))</f>
        <v/>
      </c>
      <c r="U149" s="23" t="n"/>
      <c r="V149" s="24" t="n"/>
      <c r="W149" s="25" t="n"/>
      <c r="X149" s="25" t="n"/>
      <c r="Y149" s="27">
        <f>IF(U149="","",IF(U149&gt;$AH$2,"After period end",IF(N149&lt;&gt;"Yes",0,M149-S149)))</f>
        <v/>
      </c>
      <c r="Z149" s="27">
        <f>IF(OR(U149="",U149&gt;$AH$2),"",N(W149)-N(X149)-Y149)</f>
        <v/>
      </c>
      <c r="AB149" s="23" t="n"/>
      <c r="AD149" s="27">
        <f>IF(OR(N149&lt;&gt;"Yes",N(Q149)=0),0,ROUND((M149-R149)/Q149,2))</f>
        <v/>
      </c>
      <c r="AE149" s="30">
        <f>IF(OR(N149&lt;&gt;"Yes",O149="",N(Q149)=0),0,MAX(0,MIN(Q149,MIN(YEAR($AH$2)*12+MONTH($AH$2),IF(U149="",YEAR($AH$2)*12+MONTH($AH$2),YEAR(U149)*12+MONTH(U149)-1))-(YEAR(O149)*12+MONTH(O149))+1)))</f>
        <v/>
      </c>
      <c r="AF149" s="31">
        <f>IF(OR(N149&lt;&gt;"Yes",O149="",N(Q149)=0),"",EOMONTH(O149,Q149-1))</f>
        <v/>
      </c>
    </row>
    <row r="150">
      <c r="D150" s="24" t="n"/>
      <c r="E150" s="24" t="n"/>
      <c r="F150" s="24" t="n"/>
      <c r="G150" s="24" t="n"/>
      <c r="H150" s="23" t="n"/>
      <c r="J150" s="25" t="n"/>
      <c r="K150" s="24" t="n"/>
      <c r="L150" s="26" t="n"/>
      <c r="M150" s="27">
        <f>IF(OR(J150="",L150=""),"",ROUND(J150*L150,2))</f>
        <v/>
      </c>
      <c r="N150" s="28">
        <f>IF(M150="","",IF(H150&gt;$AH$2,"After period end",IF(OR(D150="",F150=""),"Check class and entity",IF(M150&gt;=SUMIFS(Settings!$C$9:$C$18,Settings!$A$9:$A$18,F150),"Yes","Expense"))))</f>
        <v/>
      </c>
      <c r="O150" s="23" t="n"/>
      <c r="P150" s="29" t="n"/>
      <c r="Q150" s="30">
        <f>IF(P150&lt;&gt;"",P150,IF(D150="","",SUMIFS(Settings!$B$22:$B$31,Settings!$A$22:$A$31,D150)))</f>
        <v/>
      </c>
      <c r="R150" s="27">
        <f>IF(N150&lt;&gt;"Yes",0,ROUND(M150*SUMIFS(Settings!$C$22:$C$31,Settings!$A$22:$A$31,D150),2))</f>
        <v/>
      </c>
      <c r="S150" s="27">
        <f>IF(AE150=0,0,IF(AE150&gt;=Q150,M150-R150,ROUND((M150-R150)*AE150/Q150,2)))</f>
        <v/>
      </c>
      <c r="T150" s="27">
        <f>IF(N150&lt;&gt;"Yes",0,IF(AND(U150&lt;&gt;"",U150&lt;=$AH$2),0,M150-S150))</f>
        <v/>
      </c>
      <c r="U150" s="23" t="n"/>
      <c r="V150" s="24" t="n"/>
      <c r="W150" s="25" t="n"/>
      <c r="X150" s="25" t="n"/>
      <c r="Y150" s="27">
        <f>IF(U150="","",IF(U150&gt;$AH$2,"After period end",IF(N150&lt;&gt;"Yes",0,M150-S150)))</f>
        <v/>
      </c>
      <c r="Z150" s="27">
        <f>IF(OR(U150="",U150&gt;$AH$2),"",N(W150)-N(X150)-Y150)</f>
        <v/>
      </c>
      <c r="AB150" s="23" t="n"/>
      <c r="AD150" s="27">
        <f>IF(OR(N150&lt;&gt;"Yes",N(Q150)=0),0,ROUND((M150-R150)/Q150,2))</f>
        <v/>
      </c>
      <c r="AE150" s="30">
        <f>IF(OR(N150&lt;&gt;"Yes",O150="",N(Q150)=0),0,MAX(0,MIN(Q150,MIN(YEAR($AH$2)*12+MONTH($AH$2),IF(U150="",YEAR($AH$2)*12+MONTH($AH$2),YEAR(U150)*12+MONTH(U150)-1))-(YEAR(O150)*12+MONTH(O150))+1)))</f>
        <v/>
      </c>
      <c r="AF150" s="31">
        <f>IF(OR(N150&lt;&gt;"Yes",O150="",N(Q150)=0),"",EOMONTH(O150,Q150-1))</f>
        <v/>
      </c>
    </row>
    <row r="151">
      <c r="D151" s="24" t="n"/>
      <c r="E151" s="24" t="n"/>
      <c r="F151" s="24" t="n"/>
      <c r="G151" s="24" t="n"/>
      <c r="H151" s="23" t="n"/>
      <c r="J151" s="25" t="n"/>
      <c r="K151" s="24" t="n"/>
      <c r="L151" s="26" t="n"/>
      <c r="M151" s="27">
        <f>IF(OR(J151="",L151=""),"",ROUND(J151*L151,2))</f>
        <v/>
      </c>
      <c r="N151" s="28">
        <f>IF(M151="","",IF(H151&gt;$AH$2,"After period end",IF(OR(D151="",F151=""),"Check class and entity",IF(M151&gt;=SUMIFS(Settings!$C$9:$C$18,Settings!$A$9:$A$18,F151),"Yes","Expense"))))</f>
        <v/>
      </c>
      <c r="O151" s="23" t="n"/>
      <c r="P151" s="29" t="n"/>
      <c r="Q151" s="30">
        <f>IF(P151&lt;&gt;"",P151,IF(D151="","",SUMIFS(Settings!$B$22:$B$31,Settings!$A$22:$A$31,D151)))</f>
        <v/>
      </c>
      <c r="R151" s="27">
        <f>IF(N151&lt;&gt;"Yes",0,ROUND(M151*SUMIFS(Settings!$C$22:$C$31,Settings!$A$22:$A$31,D151),2))</f>
        <v/>
      </c>
      <c r="S151" s="27">
        <f>IF(AE151=0,0,IF(AE151&gt;=Q151,M151-R151,ROUND((M151-R151)*AE151/Q151,2)))</f>
        <v/>
      </c>
      <c r="T151" s="27">
        <f>IF(N151&lt;&gt;"Yes",0,IF(AND(U151&lt;&gt;"",U151&lt;=$AH$2),0,M151-S151))</f>
        <v/>
      </c>
      <c r="U151" s="23" t="n"/>
      <c r="V151" s="24" t="n"/>
      <c r="W151" s="25" t="n"/>
      <c r="X151" s="25" t="n"/>
      <c r="Y151" s="27">
        <f>IF(U151="","",IF(U151&gt;$AH$2,"After period end",IF(N151&lt;&gt;"Yes",0,M151-S151)))</f>
        <v/>
      </c>
      <c r="Z151" s="27">
        <f>IF(OR(U151="",U151&gt;$AH$2),"",N(W151)-N(X151)-Y151)</f>
        <v/>
      </c>
      <c r="AB151" s="23" t="n"/>
      <c r="AD151" s="27">
        <f>IF(OR(N151&lt;&gt;"Yes",N(Q151)=0),0,ROUND((M151-R151)/Q151,2))</f>
        <v/>
      </c>
      <c r="AE151" s="30">
        <f>IF(OR(N151&lt;&gt;"Yes",O151="",N(Q151)=0),0,MAX(0,MIN(Q151,MIN(YEAR($AH$2)*12+MONTH($AH$2),IF(U151="",YEAR($AH$2)*12+MONTH($AH$2),YEAR(U151)*12+MONTH(U151)-1))-(YEAR(O151)*12+MONTH(O151))+1)))</f>
        <v/>
      </c>
      <c r="AF151" s="31">
        <f>IF(OR(N151&lt;&gt;"Yes",O151="",N(Q151)=0),"",EOMONTH(O151,Q151-1))</f>
        <v/>
      </c>
    </row>
    <row r="152">
      <c r="D152" s="24" t="n"/>
      <c r="E152" s="24" t="n"/>
      <c r="F152" s="24" t="n"/>
      <c r="G152" s="24" t="n"/>
      <c r="H152" s="23" t="n"/>
      <c r="J152" s="25" t="n"/>
      <c r="K152" s="24" t="n"/>
      <c r="L152" s="26" t="n"/>
      <c r="M152" s="27">
        <f>IF(OR(J152="",L152=""),"",ROUND(J152*L152,2))</f>
        <v/>
      </c>
      <c r="N152" s="28">
        <f>IF(M152="","",IF(H152&gt;$AH$2,"After period end",IF(OR(D152="",F152=""),"Check class and entity",IF(M152&gt;=SUMIFS(Settings!$C$9:$C$18,Settings!$A$9:$A$18,F152),"Yes","Expense"))))</f>
        <v/>
      </c>
      <c r="O152" s="23" t="n"/>
      <c r="P152" s="29" t="n"/>
      <c r="Q152" s="30">
        <f>IF(P152&lt;&gt;"",P152,IF(D152="","",SUMIFS(Settings!$B$22:$B$31,Settings!$A$22:$A$31,D152)))</f>
        <v/>
      </c>
      <c r="R152" s="27">
        <f>IF(N152&lt;&gt;"Yes",0,ROUND(M152*SUMIFS(Settings!$C$22:$C$31,Settings!$A$22:$A$31,D152),2))</f>
        <v/>
      </c>
      <c r="S152" s="27">
        <f>IF(AE152=0,0,IF(AE152&gt;=Q152,M152-R152,ROUND((M152-R152)*AE152/Q152,2)))</f>
        <v/>
      </c>
      <c r="T152" s="27">
        <f>IF(N152&lt;&gt;"Yes",0,IF(AND(U152&lt;&gt;"",U152&lt;=$AH$2),0,M152-S152))</f>
        <v/>
      </c>
      <c r="U152" s="23" t="n"/>
      <c r="V152" s="24" t="n"/>
      <c r="W152" s="25" t="n"/>
      <c r="X152" s="25" t="n"/>
      <c r="Y152" s="27">
        <f>IF(U152="","",IF(U152&gt;$AH$2,"After period end",IF(N152&lt;&gt;"Yes",0,M152-S152)))</f>
        <v/>
      </c>
      <c r="Z152" s="27">
        <f>IF(OR(U152="",U152&gt;$AH$2),"",N(W152)-N(X152)-Y152)</f>
        <v/>
      </c>
      <c r="AB152" s="23" t="n"/>
      <c r="AD152" s="27">
        <f>IF(OR(N152&lt;&gt;"Yes",N(Q152)=0),0,ROUND((M152-R152)/Q152,2))</f>
        <v/>
      </c>
      <c r="AE152" s="30">
        <f>IF(OR(N152&lt;&gt;"Yes",O152="",N(Q152)=0),0,MAX(0,MIN(Q152,MIN(YEAR($AH$2)*12+MONTH($AH$2),IF(U152="",YEAR($AH$2)*12+MONTH($AH$2),YEAR(U152)*12+MONTH(U152)-1))-(YEAR(O152)*12+MONTH(O152))+1)))</f>
        <v/>
      </c>
      <c r="AF152" s="31">
        <f>IF(OR(N152&lt;&gt;"Yes",O152="",N(Q152)=0),"",EOMONTH(O152,Q152-1))</f>
        <v/>
      </c>
    </row>
    <row r="153">
      <c r="D153" s="24" t="n"/>
      <c r="E153" s="24" t="n"/>
      <c r="F153" s="24" t="n"/>
      <c r="G153" s="24" t="n"/>
      <c r="H153" s="23" t="n"/>
      <c r="J153" s="25" t="n"/>
      <c r="K153" s="24" t="n"/>
      <c r="L153" s="26" t="n"/>
      <c r="M153" s="27">
        <f>IF(OR(J153="",L153=""),"",ROUND(J153*L153,2))</f>
        <v/>
      </c>
      <c r="N153" s="28">
        <f>IF(M153="","",IF(H153&gt;$AH$2,"After period end",IF(OR(D153="",F153=""),"Check class and entity",IF(M153&gt;=SUMIFS(Settings!$C$9:$C$18,Settings!$A$9:$A$18,F153),"Yes","Expense"))))</f>
        <v/>
      </c>
      <c r="O153" s="23" t="n"/>
      <c r="P153" s="29" t="n"/>
      <c r="Q153" s="30">
        <f>IF(P153&lt;&gt;"",P153,IF(D153="","",SUMIFS(Settings!$B$22:$B$31,Settings!$A$22:$A$31,D153)))</f>
        <v/>
      </c>
      <c r="R153" s="27">
        <f>IF(N153&lt;&gt;"Yes",0,ROUND(M153*SUMIFS(Settings!$C$22:$C$31,Settings!$A$22:$A$31,D153),2))</f>
        <v/>
      </c>
      <c r="S153" s="27">
        <f>IF(AE153=0,0,IF(AE153&gt;=Q153,M153-R153,ROUND((M153-R153)*AE153/Q153,2)))</f>
        <v/>
      </c>
      <c r="T153" s="27">
        <f>IF(N153&lt;&gt;"Yes",0,IF(AND(U153&lt;&gt;"",U153&lt;=$AH$2),0,M153-S153))</f>
        <v/>
      </c>
      <c r="U153" s="23" t="n"/>
      <c r="V153" s="24" t="n"/>
      <c r="W153" s="25" t="n"/>
      <c r="X153" s="25" t="n"/>
      <c r="Y153" s="27">
        <f>IF(U153="","",IF(U153&gt;$AH$2,"After period end",IF(N153&lt;&gt;"Yes",0,M153-S153)))</f>
        <v/>
      </c>
      <c r="Z153" s="27">
        <f>IF(OR(U153="",U153&gt;$AH$2),"",N(W153)-N(X153)-Y153)</f>
        <v/>
      </c>
      <c r="AB153" s="23" t="n"/>
      <c r="AD153" s="27">
        <f>IF(OR(N153&lt;&gt;"Yes",N(Q153)=0),0,ROUND((M153-R153)/Q153,2))</f>
        <v/>
      </c>
      <c r="AE153" s="30">
        <f>IF(OR(N153&lt;&gt;"Yes",O153="",N(Q153)=0),0,MAX(0,MIN(Q153,MIN(YEAR($AH$2)*12+MONTH($AH$2),IF(U153="",YEAR($AH$2)*12+MONTH($AH$2),YEAR(U153)*12+MONTH(U153)-1))-(YEAR(O153)*12+MONTH(O153))+1)))</f>
        <v/>
      </c>
      <c r="AF153" s="31">
        <f>IF(OR(N153&lt;&gt;"Yes",O153="",N(Q153)=0),"",EOMONTH(O153,Q153-1))</f>
        <v/>
      </c>
    </row>
    <row r="154">
      <c r="D154" s="24" t="n"/>
      <c r="E154" s="24" t="n"/>
      <c r="F154" s="24" t="n"/>
      <c r="G154" s="24" t="n"/>
      <c r="H154" s="23" t="n"/>
      <c r="J154" s="25" t="n"/>
      <c r="K154" s="24" t="n"/>
      <c r="L154" s="26" t="n"/>
      <c r="M154" s="27">
        <f>IF(OR(J154="",L154=""),"",ROUND(J154*L154,2))</f>
        <v/>
      </c>
      <c r="N154" s="28">
        <f>IF(M154="","",IF(H154&gt;$AH$2,"After period end",IF(OR(D154="",F154=""),"Check class and entity",IF(M154&gt;=SUMIFS(Settings!$C$9:$C$18,Settings!$A$9:$A$18,F154),"Yes","Expense"))))</f>
        <v/>
      </c>
      <c r="O154" s="23" t="n"/>
      <c r="P154" s="29" t="n"/>
      <c r="Q154" s="30">
        <f>IF(P154&lt;&gt;"",P154,IF(D154="","",SUMIFS(Settings!$B$22:$B$31,Settings!$A$22:$A$31,D154)))</f>
        <v/>
      </c>
      <c r="R154" s="27">
        <f>IF(N154&lt;&gt;"Yes",0,ROUND(M154*SUMIFS(Settings!$C$22:$C$31,Settings!$A$22:$A$31,D154),2))</f>
        <v/>
      </c>
      <c r="S154" s="27">
        <f>IF(AE154=0,0,IF(AE154&gt;=Q154,M154-R154,ROUND((M154-R154)*AE154/Q154,2)))</f>
        <v/>
      </c>
      <c r="T154" s="27">
        <f>IF(N154&lt;&gt;"Yes",0,IF(AND(U154&lt;&gt;"",U154&lt;=$AH$2),0,M154-S154))</f>
        <v/>
      </c>
      <c r="U154" s="23" t="n"/>
      <c r="V154" s="24" t="n"/>
      <c r="W154" s="25" t="n"/>
      <c r="X154" s="25" t="n"/>
      <c r="Y154" s="27">
        <f>IF(U154="","",IF(U154&gt;$AH$2,"After period end",IF(N154&lt;&gt;"Yes",0,M154-S154)))</f>
        <v/>
      </c>
      <c r="Z154" s="27">
        <f>IF(OR(U154="",U154&gt;$AH$2),"",N(W154)-N(X154)-Y154)</f>
        <v/>
      </c>
      <c r="AB154" s="23" t="n"/>
      <c r="AD154" s="27">
        <f>IF(OR(N154&lt;&gt;"Yes",N(Q154)=0),0,ROUND((M154-R154)/Q154,2))</f>
        <v/>
      </c>
      <c r="AE154" s="30">
        <f>IF(OR(N154&lt;&gt;"Yes",O154="",N(Q154)=0),0,MAX(0,MIN(Q154,MIN(YEAR($AH$2)*12+MONTH($AH$2),IF(U154="",YEAR($AH$2)*12+MONTH($AH$2),YEAR(U154)*12+MONTH(U154)-1))-(YEAR(O154)*12+MONTH(O154))+1)))</f>
        <v/>
      </c>
      <c r="AF154" s="31">
        <f>IF(OR(N154&lt;&gt;"Yes",O154="",N(Q154)=0),"",EOMONTH(O154,Q154-1))</f>
        <v/>
      </c>
    </row>
    <row r="155">
      <c r="D155" s="24" t="n"/>
      <c r="E155" s="24" t="n"/>
      <c r="F155" s="24" t="n"/>
      <c r="G155" s="24" t="n"/>
      <c r="H155" s="23" t="n"/>
      <c r="J155" s="25" t="n"/>
      <c r="K155" s="24" t="n"/>
      <c r="L155" s="26" t="n"/>
      <c r="M155" s="27">
        <f>IF(OR(J155="",L155=""),"",ROUND(J155*L155,2))</f>
        <v/>
      </c>
      <c r="N155" s="28">
        <f>IF(M155="","",IF(H155&gt;$AH$2,"After period end",IF(OR(D155="",F155=""),"Check class and entity",IF(M155&gt;=SUMIFS(Settings!$C$9:$C$18,Settings!$A$9:$A$18,F155),"Yes","Expense"))))</f>
        <v/>
      </c>
      <c r="O155" s="23" t="n"/>
      <c r="P155" s="29" t="n"/>
      <c r="Q155" s="30">
        <f>IF(P155&lt;&gt;"",P155,IF(D155="","",SUMIFS(Settings!$B$22:$B$31,Settings!$A$22:$A$31,D155)))</f>
        <v/>
      </c>
      <c r="R155" s="27">
        <f>IF(N155&lt;&gt;"Yes",0,ROUND(M155*SUMIFS(Settings!$C$22:$C$31,Settings!$A$22:$A$31,D155),2))</f>
        <v/>
      </c>
      <c r="S155" s="27">
        <f>IF(AE155=0,0,IF(AE155&gt;=Q155,M155-R155,ROUND((M155-R155)*AE155/Q155,2)))</f>
        <v/>
      </c>
      <c r="T155" s="27">
        <f>IF(N155&lt;&gt;"Yes",0,IF(AND(U155&lt;&gt;"",U155&lt;=$AH$2),0,M155-S155))</f>
        <v/>
      </c>
      <c r="U155" s="23" t="n"/>
      <c r="V155" s="24" t="n"/>
      <c r="W155" s="25" t="n"/>
      <c r="X155" s="25" t="n"/>
      <c r="Y155" s="27">
        <f>IF(U155="","",IF(U155&gt;$AH$2,"After period end",IF(N155&lt;&gt;"Yes",0,M155-S155)))</f>
        <v/>
      </c>
      <c r="Z155" s="27">
        <f>IF(OR(U155="",U155&gt;$AH$2),"",N(W155)-N(X155)-Y155)</f>
        <v/>
      </c>
      <c r="AB155" s="23" t="n"/>
      <c r="AD155" s="27">
        <f>IF(OR(N155&lt;&gt;"Yes",N(Q155)=0),0,ROUND((M155-R155)/Q155,2))</f>
        <v/>
      </c>
      <c r="AE155" s="30">
        <f>IF(OR(N155&lt;&gt;"Yes",O155="",N(Q155)=0),0,MAX(0,MIN(Q155,MIN(YEAR($AH$2)*12+MONTH($AH$2),IF(U155="",YEAR($AH$2)*12+MONTH($AH$2),YEAR(U155)*12+MONTH(U155)-1))-(YEAR(O155)*12+MONTH(O155))+1)))</f>
        <v/>
      </c>
      <c r="AF155" s="31">
        <f>IF(OR(N155&lt;&gt;"Yes",O155="",N(Q155)=0),"",EOMONTH(O155,Q155-1))</f>
        <v/>
      </c>
    </row>
    <row r="156">
      <c r="D156" s="24" t="n"/>
      <c r="E156" s="24" t="n"/>
      <c r="F156" s="24" t="n"/>
      <c r="G156" s="24" t="n"/>
      <c r="H156" s="23" t="n"/>
      <c r="J156" s="25" t="n"/>
      <c r="K156" s="24" t="n"/>
      <c r="L156" s="26" t="n"/>
      <c r="M156" s="27">
        <f>IF(OR(J156="",L156=""),"",ROUND(J156*L156,2))</f>
        <v/>
      </c>
      <c r="N156" s="28">
        <f>IF(M156="","",IF(H156&gt;$AH$2,"After period end",IF(OR(D156="",F156=""),"Check class and entity",IF(M156&gt;=SUMIFS(Settings!$C$9:$C$18,Settings!$A$9:$A$18,F156),"Yes","Expense"))))</f>
        <v/>
      </c>
      <c r="O156" s="23" t="n"/>
      <c r="P156" s="29" t="n"/>
      <c r="Q156" s="30">
        <f>IF(P156&lt;&gt;"",P156,IF(D156="","",SUMIFS(Settings!$B$22:$B$31,Settings!$A$22:$A$31,D156)))</f>
        <v/>
      </c>
      <c r="R156" s="27">
        <f>IF(N156&lt;&gt;"Yes",0,ROUND(M156*SUMIFS(Settings!$C$22:$C$31,Settings!$A$22:$A$31,D156),2))</f>
        <v/>
      </c>
      <c r="S156" s="27">
        <f>IF(AE156=0,0,IF(AE156&gt;=Q156,M156-R156,ROUND((M156-R156)*AE156/Q156,2)))</f>
        <v/>
      </c>
      <c r="T156" s="27">
        <f>IF(N156&lt;&gt;"Yes",0,IF(AND(U156&lt;&gt;"",U156&lt;=$AH$2),0,M156-S156))</f>
        <v/>
      </c>
      <c r="U156" s="23" t="n"/>
      <c r="V156" s="24" t="n"/>
      <c r="W156" s="25" t="n"/>
      <c r="X156" s="25" t="n"/>
      <c r="Y156" s="27">
        <f>IF(U156="","",IF(U156&gt;$AH$2,"After period end",IF(N156&lt;&gt;"Yes",0,M156-S156)))</f>
        <v/>
      </c>
      <c r="Z156" s="27">
        <f>IF(OR(U156="",U156&gt;$AH$2),"",N(W156)-N(X156)-Y156)</f>
        <v/>
      </c>
      <c r="AB156" s="23" t="n"/>
      <c r="AD156" s="27">
        <f>IF(OR(N156&lt;&gt;"Yes",N(Q156)=0),0,ROUND((M156-R156)/Q156,2))</f>
        <v/>
      </c>
      <c r="AE156" s="30">
        <f>IF(OR(N156&lt;&gt;"Yes",O156="",N(Q156)=0),0,MAX(0,MIN(Q156,MIN(YEAR($AH$2)*12+MONTH($AH$2),IF(U156="",YEAR($AH$2)*12+MONTH($AH$2),YEAR(U156)*12+MONTH(U156)-1))-(YEAR(O156)*12+MONTH(O156))+1)))</f>
        <v/>
      </c>
      <c r="AF156" s="31">
        <f>IF(OR(N156&lt;&gt;"Yes",O156="",N(Q156)=0),"",EOMONTH(O156,Q156-1))</f>
        <v/>
      </c>
    </row>
    <row r="157">
      <c r="D157" s="24" t="n"/>
      <c r="E157" s="24" t="n"/>
      <c r="F157" s="24" t="n"/>
      <c r="G157" s="24" t="n"/>
      <c r="H157" s="23" t="n"/>
      <c r="J157" s="25" t="n"/>
      <c r="K157" s="24" t="n"/>
      <c r="L157" s="26" t="n"/>
      <c r="M157" s="27">
        <f>IF(OR(J157="",L157=""),"",ROUND(J157*L157,2))</f>
        <v/>
      </c>
      <c r="N157" s="28">
        <f>IF(M157="","",IF(H157&gt;$AH$2,"After period end",IF(OR(D157="",F157=""),"Check class and entity",IF(M157&gt;=SUMIFS(Settings!$C$9:$C$18,Settings!$A$9:$A$18,F157),"Yes","Expense"))))</f>
        <v/>
      </c>
      <c r="O157" s="23" t="n"/>
      <c r="P157" s="29" t="n"/>
      <c r="Q157" s="30">
        <f>IF(P157&lt;&gt;"",P157,IF(D157="","",SUMIFS(Settings!$B$22:$B$31,Settings!$A$22:$A$31,D157)))</f>
        <v/>
      </c>
      <c r="R157" s="27">
        <f>IF(N157&lt;&gt;"Yes",0,ROUND(M157*SUMIFS(Settings!$C$22:$C$31,Settings!$A$22:$A$31,D157),2))</f>
        <v/>
      </c>
      <c r="S157" s="27">
        <f>IF(AE157=0,0,IF(AE157&gt;=Q157,M157-R157,ROUND((M157-R157)*AE157/Q157,2)))</f>
        <v/>
      </c>
      <c r="T157" s="27">
        <f>IF(N157&lt;&gt;"Yes",0,IF(AND(U157&lt;&gt;"",U157&lt;=$AH$2),0,M157-S157))</f>
        <v/>
      </c>
      <c r="U157" s="23" t="n"/>
      <c r="V157" s="24" t="n"/>
      <c r="W157" s="25" t="n"/>
      <c r="X157" s="25" t="n"/>
      <c r="Y157" s="27">
        <f>IF(U157="","",IF(U157&gt;$AH$2,"After period end",IF(N157&lt;&gt;"Yes",0,M157-S157)))</f>
        <v/>
      </c>
      <c r="Z157" s="27">
        <f>IF(OR(U157="",U157&gt;$AH$2),"",N(W157)-N(X157)-Y157)</f>
        <v/>
      </c>
      <c r="AB157" s="23" t="n"/>
      <c r="AD157" s="27">
        <f>IF(OR(N157&lt;&gt;"Yes",N(Q157)=0),0,ROUND((M157-R157)/Q157,2))</f>
        <v/>
      </c>
      <c r="AE157" s="30">
        <f>IF(OR(N157&lt;&gt;"Yes",O157="",N(Q157)=0),0,MAX(0,MIN(Q157,MIN(YEAR($AH$2)*12+MONTH($AH$2),IF(U157="",YEAR($AH$2)*12+MONTH($AH$2),YEAR(U157)*12+MONTH(U157)-1))-(YEAR(O157)*12+MONTH(O157))+1)))</f>
        <v/>
      </c>
      <c r="AF157" s="31">
        <f>IF(OR(N157&lt;&gt;"Yes",O157="",N(Q157)=0),"",EOMONTH(O157,Q157-1))</f>
        <v/>
      </c>
    </row>
    <row r="158">
      <c r="D158" s="24" t="n"/>
      <c r="E158" s="24" t="n"/>
      <c r="F158" s="24" t="n"/>
      <c r="G158" s="24" t="n"/>
      <c r="H158" s="23" t="n"/>
      <c r="J158" s="25" t="n"/>
      <c r="K158" s="24" t="n"/>
      <c r="L158" s="26" t="n"/>
      <c r="M158" s="27">
        <f>IF(OR(J158="",L158=""),"",ROUND(J158*L158,2))</f>
        <v/>
      </c>
      <c r="N158" s="28">
        <f>IF(M158="","",IF(H158&gt;$AH$2,"After period end",IF(OR(D158="",F158=""),"Check class and entity",IF(M158&gt;=SUMIFS(Settings!$C$9:$C$18,Settings!$A$9:$A$18,F158),"Yes","Expense"))))</f>
        <v/>
      </c>
      <c r="O158" s="23" t="n"/>
      <c r="P158" s="29" t="n"/>
      <c r="Q158" s="30">
        <f>IF(P158&lt;&gt;"",P158,IF(D158="","",SUMIFS(Settings!$B$22:$B$31,Settings!$A$22:$A$31,D158)))</f>
        <v/>
      </c>
      <c r="R158" s="27">
        <f>IF(N158&lt;&gt;"Yes",0,ROUND(M158*SUMIFS(Settings!$C$22:$C$31,Settings!$A$22:$A$31,D158),2))</f>
        <v/>
      </c>
      <c r="S158" s="27">
        <f>IF(AE158=0,0,IF(AE158&gt;=Q158,M158-R158,ROUND((M158-R158)*AE158/Q158,2)))</f>
        <v/>
      </c>
      <c r="T158" s="27">
        <f>IF(N158&lt;&gt;"Yes",0,IF(AND(U158&lt;&gt;"",U158&lt;=$AH$2),0,M158-S158))</f>
        <v/>
      </c>
      <c r="U158" s="23" t="n"/>
      <c r="V158" s="24" t="n"/>
      <c r="W158" s="25" t="n"/>
      <c r="X158" s="25" t="n"/>
      <c r="Y158" s="27">
        <f>IF(U158="","",IF(U158&gt;$AH$2,"After period end",IF(N158&lt;&gt;"Yes",0,M158-S158)))</f>
        <v/>
      </c>
      <c r="Z158" s="27">
        <f>IF(OR(U158="",U158&gt;$AH$2),"",N(W158)-N(X158)-Y158)</f>
        <v/>
      </c>
      <c r="AB158" s="23" t="n"/>
      <c r="AD158" s="27">
        <f>IF(OR(N158&lt;&gt;"Yes",N(Q158)=0),0,ROUND((M158-R158)/Q158,2))</f>
        <v/>
      </c>
      <c r="AE158" s="30">
        <f>IF(OR(N158&lt;&gt;"Yes",O158="",N(Q158)=0),0,MAX(0,MIN(Q158,MIN(YEAR($AH$2)*12+MONTH($AH$2),IF(U158="",YEAR($AH$2)*12+MONTH($AH$2),YEAR(U158)*12+MONTH(U158)-1))-(YEAR(O158)*12+MONTH(O158))+1)))</f>
        <v/>
      </c>
      <c r="AF158" s="31">
        <f>IF(OR(N158&lt;&gt;"Yes",O158="",N(Q158)=0),"",EOMONTH(O158,Q158-1))</f>
        <v/>
      </c>
    </row>
    <row r="159">
      <c r="D159" s="24" t="n"/>
      <c r="E159" s="24" t="n"/>
      <c r="F159" s="24" t="n"/>
      <c r="G159" s="24" t="n"/>
      <c r="H159" s="23" t="n"/>
      <c r="J159" s="25" t="n"/>
      <c r="K159" s="24" t="n"/>
      <c r="L159" s="26" t="n"/>
      <c r="M159" s="27">
        <f>IF(OR(J159="",L159=""),"",ROUND(J159*L159,2))</f>
        <v/>
      </c>
      <c r="N159" s="28">
        <f>IF(M159="","",IF(H159&gt;$AH$2,"After period end",IF(OR(D159="",F159=""),"Check class and entity",IF(M159&gt;=SUMIFS(Settings!$C$9:$C$18,Settings!$A$9:$A$18,F159),"Yes","Expense"))))</f>
        <v/>
      </c>
      <c r="O159" s="23" t="n"/>
      <c r="P159" s="29" t="n"/>
      <c r="Q159" s="30">
        <f>IF(P159&lt;&gt;"",P159,IF(D159="","",SUMIFS(Settings!$B$22:$B$31,Settings!$A$22:$A$31,D159)))</f>
        <v/>
      </c>
      <c r="R159" s="27">
        <f>IF(N159&lt;&gt;"Yes",0,ROUND(M159*SUMIFS(Settings!$C$22:$C$31,Settings!$A$22:$A$31,D159),2))</f>
        <v/>
      </c>
      <c r="S159" s="27">
        <f>IF(AE159=0,0,IF(AE159&gt;=Q159,M159-R159,ROUND((M159-R159)*AE159/Q159,2)))</f>
        <v/>
      </c>
      <c r="T159" s="27">
        <f>IF(N159&lt;&gt;"Yes",0,IF(AND(U159&lt;&gt;"",U159&lt;=$AH$2),0,M159-S159))</f>
        <v/>
      </c>
      <c r="U159" s="23" t="n"/>
      <c r="V159" s="24" t="n"/>
      <c r="W159" s="25" t="n"/>
      <c r="X159" s="25" t="n"/>
      <c r="Y159" s="27">
        <f>IF(U159="","",IF(U159&gt;$AH$2,"After period end",IF(N159&lt;&gt;"Yes",0,M159-S159)))</f>
        <v/>
      </c>
      <c r="Z159" s="27">
        <f>IF(OR(U159="",U159&gt;$AH$2),"",N(W159)-N(X159)-Y159)</f>
        <v/>
      </c>
      <c r="AB159" s="23" t="n"/>
      <c r="AD159" s="27">
        <f>IF(OR(N159&lt;&gt;"Yes",N(Q159)=0),0,ROUND((M159-R159)/Q159,2))</f>
        <v/>
      </c>
      <c r="AE159" s="30">
        <f>IF(OR(N159&lt;&gt;"Yes",O159="",N(Q159)=0),0,MAX(0,MIN(Q159,MIN(YEAR($AH$2)*12+MONTH($AH$2),IF(U159="",YEAR($AH$2)*12+MONTH($AH$2),YEAR(U159)*12+MONTH(U159)-1))-(YEAR(O159)*12+MONTH(O159))+1)))</f>
        <v/>
      </c>
      <c r="AF159" s="31">
        <f>IF(OR(N159&lt;&gt;"Yes",O159="",N(Q159)=0),"",EOMONTH(O159,Q159-1))</f>
        <v/>
      </c>
    </row>
    <row r="160">
      <c r="D160" s="24" t="n"/>
      <c r="E160" s="24" t="n"/>
      <c r="F160" s="24" t="n"/>
      <c r="G160" s="24" t="n"/>
      <c r="H160" s="23" t="n"/>
      <c r="J160" s="25" t="n"/>
      <c r="K160" s="24" t="n"/>
      <c r="L160" s="26" t="n"/>
      <c r="M160" s="27">
        <f>IF(OR(J160="",L160=""),"",ROUND(J160*L160,2))</f>
        <v/>
      </c>
      <c r="N160" s="28">
        <f>IF(M160="","",IF(H160&gt;$AH$2,"After period end",IF(OR(D160="",F160=""),"Check class and entity",IF(M160&gt;=SUMIFS(Settings!$C$9:$C$18,Settings!$A$9:$A$18,F160),"Yes","Expense"))))</f>
        <v/>
      </c>
      <c r="O160" s="23" t="n"/>
      <c r="P160" s="29" t="n"/>
      <c r="Q160" s="30">
        <f>IF(P160&lt;&gt;"",P160,IF(D160="","",SUMIFS(Settings!$B$22:$B$31,Settings!$A$22:$A$31,D160)))</f>
        <v/>
      </c>
      <c r="R160" s="27">
        <f>IF(N160&lt;&gt;"Yes",0,ROUND(M160*SUMIFS(Settings!$C$22:$C$31,Settings!$A$22:$A$31,D160),2))</f>
        <v/>
      </c>
      <c r="S160" s="27">
        <f>IF(AE160=0,0,IF(AE160&gt;=Q160,M160-R160,ROUND((M160-R160)*AE160/Q160,2)))</f>
        <v/>
      </c>
      <c r="T160" s="27">
        <f>IF(N160&lt;&gt;"Yes",0,IF(AND(U160&lt;&gt;"",U160&lt;=$AH$2),0,M160-S160))</f>
        <v/>
      </c>
      <c r="U160" s="23" t="n"/>
      <c r="V160" s="24" t="n"/>
      <c r="W160" s="25" t="n"/>
      <c r="X160" s="25" t="n"/>
      <c r="Y160" s="27">
        <f>IF(U160="","",IF(U160&gt;$AH$2,"After period end",IF(N160&lt;&gt;"Yes",0,M160-S160)))</f>
        <v/>
      </c>
      <c r="Z160" s="27">
        <f>IF(OR(U160="",U160&gt;$AH$2),"",N(W160)-N(X160)-Y160)</f>
        <v/>
      </c>
      <c r="AB160" s="23" t="n"/>
      <c r="AD160" s="27">
        <f>IF(OR(N160&lt;&gt;"Yes",N(Q160)=0),0,ROUND((M160-R160)/Q160,2))</f>
        <v/>
      </c>
      <c r="AE160" s="30">
        <f>IF(OR(N160&lt;&gt;"Yes",O160="",N(Q160)=0),0,MAX(0,MIN(Q160,MIN(YEAR($AH$2)*12+MONTH($AH$2),IF(U160="",YEAR($AH$2)*12+MONTH($AH$2),YEAR(U160)*12+MONTH(U160)-1))-(YEAR(O160)*12+MONTH(O160))+1)))</f>
        <v/>
      </c>
      <c r="AF160" s="31">
        <f>IF(OR(N160&lt;&gt;"Yes",O160="",N(Q160)=0),"",EOMONTH(O160,Q160-1))</f>
        <v/>
      </c>
    </row>
    <row r="161">
      <c r="D161" s="24" t="n"/>
      <c r="E161" s="24" t="n"/>
      <c r="F161" s="24" t="n"/>
      <c r="G161" s="24" t="n"/>
      <c r="H161" s="23" t="n"/>
      <c r="J161" s="25" t="n"/>
      <c r="K161" s="24" t="n"/>
      <c r="L161" s="26" t="n"/>
      <c r="M161" s="27">
        <f>IF(OR(J161="",L161=""),"",ROUND(J161*L161,2))</f>
        <v/>
      </c>
      <c r="N161" s="28">
        <f>IF(M161="","",IF(H161&gt;$AH$2,"After period end",IF(OR(D161="",F161=""),"Check class and entity",IF(M161&gt;=SUMIFS(Settings!$C$9:$C$18,Settings!$A$9:$A$18,F161),"Yes","Expense"))))</f>
        <v/>
      </c>
      <c r="O161" s="23" t="n"/>
      <c r="P161" s="29" t="n"/>
      <c r="Q161" s="30">
        <f>IF(P161&lt;&gt;"",P161,IF(D161="","",SUMIFS(Settings!$B$22:$B$31,Settings!$A$22:$A$31,D161)))</f>
        <v/>
      </c>
      <c r="R161" s="27">
        <f>IF(N161&lt;&gt;"Yes",0,ROUND(M161*SUMIFS(Settings!$C$22:$C$31,Settings!$A$22:$A$31,D161),2))</f>
        <v/>
      </c>
      <c r="S161" s="27">
        <f>IF(AE161=0,0,IF(AE161&gt;=Q161,M161-R161,ROUND((M161-R161)*AE161/Q161,2)))</f>
        <v/>
      </c>
      <c r="T161" s="27">
        <f>IF(N161&lt;&gt;"Yes",0,IF(AND(U161&lt;&gt;"",U161&lt;=$AH$2),0,M161-S161))</f>
        <v/>
      </c>
      <c r="U161" s="23" t="n"/>
      <c r="V161" s="24" t="n"/>
      <c r="W161" s="25" t="n"/>
      <c r="X161" s="25" t="n"/>
      <c r="Y161" s="27">
        <f>IF(U161="","",IF(U161&gt;$AH$2,"After period end",IF(N161&lt;&gt;"Yes",0,M161-S161)))</f>
        <v/>
      </c>
      <c r="Z161" s="27">
        <f>IF(OR(U161="",U161&gt;$AH$2),"",N(W161)-N(X161)-Y161)</f>
        <v/>
      </c>
      <c r="AB161" s="23" t="n"/>
      <c r="AD161" s="27">
        <f>IF(OR(N161&lt;&gt;"Yes",N(Q161)=0),0,ROUND((M161-R161)/Q161,2))</f>
        <v/>
      </c>
      <c r="AE161" s="30">
        <f>IF(OR(N161&lt;&gt;"Yes",O161="",N(Q161)=0),0,MAX(0,MIN(Q161,MIN(YEAR($AH$2)*12+MONTH($AH$2),IF(U161="",YEAR($AH$2)*12+MONTH($AH$2),YEAR(U161)*12+MONTH(U161)-1))-(YEAR(O161)*12+MONTH(O161))+1)))</f>
        <v/>
      </c>
      <c r="AF161" s="31">
        <f>IF(OR(N161&lt;&gt;"Yes",O161="",N(Q161)=0),"",EOMONTH(O161,Q161-1))</f>
        <v/>
      </c>
    </row>
    <row r="162">
      <c r="D162" s="24" t="n"/>
      <c r="E162" s="24" t="n"/>
      <c r="F162" s="24" t="n"/>
      <c r="G162" s="24" t="n"/>
      <c r="H162" s="23" t="n"/>
      <c r="J162" s="25" t="n"/>
      <c r="K162" s="24" t="n"/>
      <c r="L162" s="26" t="n"/>
      <c r="M162" s="27">
        <f>IF(OR(J162="",L162=""),"",ROUND(J162*L162,2))</f>
        <v/>
      </c>
      <c r="N162" s="28">
        <f>IF(M162="","",IF(H162&gt;$AH$2,"After period end",IF(OR(D162="",F162=""),"Check class and entity",IF(M162&gt;=SUMIFS(Settings!$C$9:$C$18,Settings!$A$9:$A$18,F162),"Yes","Expense"))))</f>
        <v/>
      </c>
      <c r="O162" s="23" t="n"/>
      <c r="P162" s="29" t="n"/>
      <c r="Q162" s="30">
        <f>IF(P162&lt;&gt;"",P162,IF(D162="","",SUMIFS(Settings!$B$22:$B$31,Settings!$A$22:$A$31,D162)))</f>
        <v/>
      </c>
      <c r="R162" s="27">
        <f>IF(N162&lt;&gt;"Yes",0,ROUND(M162*SUMIFS(Settings!$C$22:$C$31,Settings!$A$22:$A$31,D162),2))</f>
        <v/>
      </c>
      <c r="S162" s="27">
        <f>IF(AE162=0,0,IF(AE162&gt;=Q162,M162-R162,ROUND((M162-R162)*AE162/Q162,2)))</f>
        <v/>
      </c>
      <c r="T162" s="27">
        <f>IF(N162&lt;&gt;"Yes",0,IF(AND(U162&lt;&gt;"",U162&lt;=$AH$2),0,M162-S162))</f>
        <v/>
      </c>
      <c r="U162" s="23" t="n"/>
      <c r="V162" s="24" t="n"/>
      <c r="W162" s="25" t="n"/>
      <c r="X162" s="25" t="n"/>
      <c r="Y162" s="27">
        <f>IF(U162="","",IF(U162&gt;$AH$2,"After period end",IF(N162&lt;&gt;"Yes",0,M162-S162)))</f>
        <v/>
      </c>
      <c r="Z162" s="27">
        <f>IF(OR(U162="",U162&gt;$AH$2),"",N(W162)-N(X162)-Y162)</f>
        <v/>
      </c>
      <c r="AB162" s="23" t="n"/>
      <c r="AD162" s="27">
        <f>IF(OR(N162&lt;&gt;"Yes",N(Q162)=0),0,ROUND((M162-R162)/Q162,2))</f>
        <v/>
      </c>
      <c r="AE162" s="30">
        <f>IF(OR(N162&lt;&gt;"Yes",O162="",N(Q162)=0),0,MAX(0,MIN(Q162,MIN(YEAR($AH$2)*12+MONTH($AH$2),IF(U162="",YEAR($AH$2)*12+MONTH($AH$2),YEAR(U162)*12+MONTH(U162)-1))-(YEAR(O162)*12+MONTH(O162))+1)))</f>
        <v/>
      </c>
      <c r="AF162" s="31">
        <f>IF(OR(N162&lt;&gt;"Yes",O162="",N(Q162)=0),"",EOMONTH(O162,Q162-1))</f>
        <v/>
      </c>
    </row>
    <row r="163">
      <c r="D163" s="24" t="n"/>
      <c r="E163" s="24" t="n"/>
      <c r="F163" s="24" t="n"/>
      <c r="G163" s="24" t="n"/>
      <c r="H163" s="23" t="n"/>
      <c r="J163" s="25" t="n"/>
      <c r="K163" s="24" t="n"/>
      <c r="L163" s="26" t="n"/>
      <c r="M163" s="27">
        <f>IF(OR(J163="",L163=""),"",ROUND(J163*L163,2))</f>
        <v/>
      </c>
      <c r="N163" s="28">
        <f>IF(M163="","",IF(H163&gt;$AH$2,"After period end",IF(OR(D163="",F163=""),"Check class and entity",IF(M163&gt;=SUMIFS(Settings!$C$9:$C$18,Settings!$A$9:$A$18,F163),"Yes","Expense"))))</f>
        <v/>
      </c>
      <c r="O163" s="23" t="n"/>
      <c r="P163" s="29" t="n"/>
      <c r="Q163" s="30">
        <f>IF(P163&lt;&gt;"",P163,IF(D163="","",SUMIFS(Settings!$B$22:$B$31,Settings!$A$22:$A$31,D163)))</f>
        <v/>
      </c>
      <c r="R163" s="27">
        <f>IF(N163&lt;&gt;"Yes",0,ROUND(M163*SUMIFS(Settings!$C$22:$C$31,Settings!$A$22:$A$31,D163),2))</f>
        <v/>
      </c>
      <c r="S163" s="27">
        <f>IF(AE163=0,0,IF(AE163&gt;=Q163,M163-R163,ROUND((M163-R163)*AE163/Q163,2)))</f>
        <v/>
      </c>
      <c r="T163" s="27">
        <f>IF(N163&lt;&gt;"Yes",0,IF(AND(U163&lt;&gt;"",U163&lt;=$AH$2),0,M163-S163))</f>
        <v/>
      </c>
      <c r="U163" s="23" t="n"/>
      <c r="V163" s="24" t="n"/>
      <c r="W163" s="25" t="n"/>
      <c r="X163" s="25" t="n"/>
      <c r="Y163" s="27">
        <f>IF(U163="","",IF(U163&gt;$AH$2,"After period end",IF(N163&lt;&gt;"Yes",0,M163-S163)))</f>
        <v/>
      </c>
      <c r="Z163" s="27">
        <f>IF(OR(U163="",U163&gt;$AH$2),"",N(W163)-N(X163)-Y163)</f>
        <v/>
      </c>
      <c r="AB163" s="23" t="n"/>
      <c r="AD163" s="27">
        <f>IF(OR(N163&lt;&gt;"Yes",N(Q163)=0),0,ROUND((M163-R163)/Q163,2))</f>
        <v/>
      </c>
      <c r="AE163" s="30">
        <f>IF(OR(N163&lt;&gt;"Yes",O163="",N(Q163)=0),0,MAX(0,MIN(Q163,MIN(YEAR($AH$2)*12+MONTH($AH$2),IF(U163="",YEAR($AH$2)*12+MONTH($AH$2),YEAR(U163)*12+MONTH(U163)-1))-(YEAR(O163)*12+MONTH(O163))+1)))</f>
        <v/>
      </c>
      <c r="AF163" s="31">
        <f>IF(OR(N163&lt;&gt;"Yes",O163="",N(Q163)=0),"",EOMONTH(O163,Q163-1))</f>
        <v/>
      </c>
    </row>
    <row r="164">
      <c r="D164" s="24" t="n"/>
      <c r="E164" s="24" t="n"/>
      <c r="F164" s="24" t="n"/>
      <c r="G164" s="24" t="n"/>
      <c r="H164" s="23" t="n"/>
      <c r="J164" s="25" t="n"/>
      <c r="K164" s="24" t="n"/>
      <c r="L164" s="26" t="n"/>
      <c r="M164" s="27">
        <f>IF(OR(J164="",L164=""),"",ROUND(J164*L164,2))</f>
        <v/>
      </c>
      <c r="N164" s="28">
        <f>IF(M164="","",IF(H164&gt;$AH$2,"After period end",IF(OR(D164="",F164=""),"Check class and entity",IF(M164&gt;=SUMIFS(Settings!$C$9:$C$18,Settings!$A$9:$A$18,F164),"Yes","Expense"))))</f>
        <v/>
      </c>
      <c r="O164" s="23" t="n"/>
      <c r="P164" s="29" t="n"/>
      <c r="Q164" s="30">
        <f>IF(P164&lt;&gt;"",P164,IF(D164="","",SUMIFS(Settings!$B$22:$B$31,Settings!$A$22:$A$31,D164)))</f>
        <v/>
      </c>
      <c r="R164" s="27">
        <f>IF(N164&lt;&gt;"Yes",0,ROUND(M164*SUMIFS(Settings!$C$22:$C$31,Settings!$A$22:$A$31,D164),2))</f>
        <v/>
      </c>
      <c r="S164" s="27">
        <f>IF(AE164=0,0,IF(AE164&gt;=Q164,M164-R164,ROUND((M164-R164)*AE164/Q164,2)))</f>
        <v/>
      </c>
      <c r="T164" s="27">
        <f>IF(N164&lt;&gt;"Yes",0,IF(AND(U164&lt;&gt;"",U164&lt;=$AH$2),0,M164-S164))</f>
        <v/>
      </c>
      <c r="U164" s="23" t="n"/>
      <c r="V164" s="24" t="n"/>
      <c r="W164" s="25" t="n"/>
      <c r="X164" s="25" t="n"/>
      <c r="Y164" s="27">
        <f>IF(U164="","",IF(U164&gt;$AH$2,"After period end",IF(N164&lt;&gt;"Yes",0,M164-S164)))</f>
        <v/>
      </c>
      <c r="Z164" s="27">
        <f>IF(OR(U164="",U164&gt;$AH$2),"",N(W164)-N(X164)-Y164)</f>
        <v/>
      </c>
      <c r="AB164" s="23" t="n"/>
      <c r="AD164" s="27">
        <f>IF(OR(N164&lt;&gt;"Yes",N(Q164)=0),0,ROUND((M164-R164)/Q164,2))</f>
        <v/>
      </c>
      <c r="AE164" s="30">
        <f>IF(OR(N164&lt;&gt;"Yes",O164="",N(Q164)=0),0,MAX(0,MIN(Q164,MIN(YEAR($AH$2)*12+MONTH($AH$2),IF(U164="",YEAR($AH$2)*12+MONTH($AH$2),YEAR(U164)*12+MONTH(U164)-1))-(YEAR(O164)*12+MONTH(O164))+1)))</f>
        <v/>
      </c>
      <c r="AF164" s="31">
        <f>IF(OR(N164&lt;&gt;"Yes",O164="",N(Q164)=0),"",EOMONTH(O164,Q164-1))</f>
        <v/>
      </c>
    </row>
    <row r="165">
      <c r="D165" s="24" t="n"/>
      <c r="E165" s="24" t="n"/>
      <c r="F165" s="24" t="n"/>
      <c r="G165" s="24" t="n"/>
      <c r="H165" s="23" t="n"/>
      <c r="J165" s="25" t="n"/>
      <c r="K165" s="24" t="n"/>
      <c r="L165" s="26" t="n"/>
      <c r="M165" s="27">
        <f>IF(OR(J165="",L165=""),"",ROUND(J165*L165,2))</f>
        <v/>
      </c>
      <c r="N165" s="28">
        <f>IF(M165="","",IF(H165&gt;$AH$2,"After period end",IF(OR(D165="",F165=""),"Check class and entity",IF(M165&gt;=SUMIFS(Settings!$C$9:$C$18,Settings!$A$9:$A$18,F165),"Yes","Expense"))))</f>
        <v/>
      </c>
      <c r="O165" s="23" t="n"/>
      <c r="P165" s="29" t="n"/>
      <c r="Q165" s="30">
        <f>IF(P165&lt;&gt;"",P165,IF(D165="","",SUMIFS(Settings!$B$22:$B$31,Settings!$A$22:$A$31,D165)))</f>
        <v/>
      </c>
      <c r="R165" s="27">
        <f>IF(N165&lt;&gt;"Yes",0,ROUND(M165*SUMIFS(Settings!$C$22:$C$31,Settings!$A$22:$A$31,D165),2))</f>
        <v/>
      </c>
      <c r="S165" s="27">
        <f>IF(AE165=0,0,IF(AE165&gt;=Q165,M165-R165,ROUND((M165-R165)*AE165/Q165,2)))</f>
        <v/>
      </c>
      <c r="T165" s="27">
        <f>IF(N165&lt;&gt;"Yes",0,IF(AND(U165&lt;&gt;"",U165&lt;=$AH$2),0,M165-S165))</f>
        <v/>
      </c>
      <c r="U165" s="23" t="n"/>
      <c r="V165" s="24" t="n"/>
      <c r="W165" s="25" t="n"/>
      <c r="X165" s="25" t="n"/>
      <c r="Y165" s="27">
        <f>IF(U165="","",IF(U165&gt;$AH$2,"After period end",IF(N165&lt;&gt;"Yes",0,M165-S165)))</f>
        <v/>
      </c>
      <c r="Z165" s="27">
        <f>IF(OR(U165="",U165&gt;$AH$2),"",N(W165)-N(X165)-Y165)</f>
        <v/>
      </c>
      <c r="AB165" s="23" t="n"/>
      <c r="AD165" s="27">
        <f>IF(OR(N165&lt;&gt;"Yes",N(Q165)=0),0,ROUND((M165-R165)/Q165,2))</f>
        <v/>
      </c>
      <c r="AE165" s="30">
        <f>IF(OR(N165&lt;&gt;"Yes",O165="",N(Q165)=0),0,MAX(0,MIN(Q165,MIN(YEAR($AH$2)*12+MONTH($AH$2),IF(U165="",YEAR($AH$2)*12+MONTH($AH$2),YEAR(U165)*12+MONTH(U165)-1))-(YEAR(O165)*12+MONTH(O165))+1)))</f>
        <v/>
      </c>
      <c r="AF165" s="31">
        <f>IF(OR(N165&lt;&gt;"Yes",O165="",N(Q165)=0),"",EOMONTH(O165,Q165-1))</f>
        <v/>
      </c>
    </row>
    <row r="166">
      <c r="D166" s="24" t="n"/>
      <c r="E166" s="24" t="n"/>
      <c r="F166" s="24" t="n"/>
      <c r="G166" s="24" t="n"/>
      <c r="H166" s="23" t="n"/>
      <c r="J166" s="25" t="n"/>
      <c r="K166" s="24" t="n"/>
      <c r="L166" s="26" t="n"/>
      <c r="M166" s="27">
        <f>IF(OR(J166="",L166=""),"",ROUND(J166*L166,2))</f>
        <v/>
      </c>
      <c r="N166" s="28">
        <f>IF(M166="","",IF(H166&gt;$AH$2,"After period end",IF(OR(D166="",F166=""),"Check class and entity",IF(M166&gt;=SUMIFS(Settings!$C$9:$C$18,Settings!$A$9:$A$18,F166),"Yes","Expense"))))</f>
        <v/>
      </c>
      <c r="O166" s="23" t="n"/>
      <c r="P166" s="29" t="n"/>
      <c r="Q166" s="30">
        <f>IF(P166&lt;&gt;"",P166,IF(D166="","",SUMIFS(Settings!$B$22:$B$31,Settings!$A$22:$A$31,D166)))</f>
        <v/>
      </c>
      <c r="R166" s="27">
        <f>IF(N166&lt;&gt;"Yes",0,ROUND(M166*SUMIFS(Settings!$C$22:$C$31,Settings!$A$22:$A$31,D166),2))</f>
        <v/>
      </c>
      <c r="S166" s="27">
        <f>IF(AE166=0,0,IF(AE166&gt;=Q166,M166-R166,ROUND((M166-R166)*AE166/Q166,2)))</f>
        <v/>
      </c>
      <c r="T166" s="27">
        <f>IF(N166&lt;&gt;"Yes",0,IF(AND(U166&lt;&gt;"",U166&lt;=$AH$2),0,M166-S166))</f>
        <v/>
      </c>
      <c r="U166" s="23" t="n"/>
      <c r="V166" s="24" t="n"/>
      <c r="W166" s="25" t="n"/>
      <c r="X166" s="25" t="n"/>
      <c r="Y166" s="27">
        <f>IF(U166="","",IF(U166&gt;$AH$2,"After period end",IF(N166&lt;&gt;"Yes",0,M166-S166)))</f>
        <v/>
      </c>
      <c r="Z166" s="27">
        <f>IF(OR(U166="",U166&gt;$AH$2),"",N(W166)-N(X166)-Y166)</f>
        <v/>
      </c>
      <c r="AB166" s="23" t="n"/>
      <c r="AD166" s="27">
        <f>IF(OR(N166&lt;&gt;"Yes",N(Q166)=0),0,ROUND((M166-R166)/Q166,2))</f>
        <v/>
      </c>
      <c r="AE166" s="30">
        <f>IF(OR(N166&lt;&gt;"Yes",O166="",N(Q166)=0),0,MAX(0,MIN(Q166,MIN(YEAR($AH$2)*12+MONTH($AH$2),IF(U166="",YEAR($AH$2)*12+MONTH($AH$2),YEAR(U166)*12+MONTH(U166)-1))-(YEAR(O166)*12+MONTH(O166))+1)))</f>
        <v/>
      </c>
      <c r="AF166" s="31">
        <f>IF(OR(N166&lt;&gt;"Yes",O166="",N(Q166)=0),"",EOMONTH(O166,Q166-1))</f>
        <v/>
      </c>
    </row>
    <row r="167">
      <c r="D167" s="24" t="n"/>
      <c r="E167" s="24" t="n"/>
      <c r="F167" s="24" t="n"/>
      <c r="G167" s="24" t="n"/>
      <c r="H167" s="23" t="n"/>
      <c r="J167" s="25" t="n"/>
      <c r="K167" s="24" t="n"/>
      <c r="L167" s="26" t="n"/>
      <c r="M167" s="27">
        <f>IF(OR(J167="",L167=""),"",ROUND(J167*L167,2))</f>
        <v/>
      </c>
      <c r="N167" s="28">
        <f>IF(M167="","",IF(H167&gt;$AH$2,"After period end",IF(OR(D167="",F167=""),"Check class and entity",IF(M167&gt;=SUMIFS(Settings!$C$9:$C$18,Settings!$A$9:$A$18,F167),"Yes","Expense"))))</f>
        <v/>
      </c>
      <c r="O167" s="23" t="n"/>
      <c r="P167" s="29" t="n"/>
      <c r="Q167" s="30">
        <f>IF(P167&lt;&gt;"",P167,IF(D167="","",SUMIFS(Settings!$B$22:$B$31,Settings!$A$22:$A$31,D167)))</f>
        <v/>
      </c>
      <c r="R167" s="27">
        <f>IF(N167&lt;&gt;"Yes",0,ROUND(M167*SUMIFS(Settings!$C$22:$C$31,Settings!$A$22:$A$31,D167),2))</f>
        <v/>
      </c>
      <c r="S167" s="27">
        <f>IF(AE167=0,0,IF(AE167&gt;=Q167,M167-R167,ROUND((M167-R167)*AE167/Q167,2)))</f>
        <v/>
      </c>
      <c r="T167" s="27">
        <f>IF(N167&lt;&gt;"Yes",0,IF(AND(U167&lt;&gt;"",U167&lt;=$AH$2),0,M167-S167))</f>
        <v/>
      </c>
      <c r="U167" s="23" t="n"/>
      <c r="V167" s="24" t="n"/>
      <c r="W167" s="25" t="n"/>
      <c r="X167" s="25" t="n"/>
      <c r="Y167" s="27">
        <f>IF(U167="","",IF(U167&gt;$AH$2,"After period end",IF(N167&lt;&gt;"Yes",0,M167-S167)))</f>
        <v/>
      </c>
      <c r="Z167" s="27">
        <f>IF(OR(U167="",U167&gt;$AH$2),"",N(W167)-N(X167)-Y167)</f>
        <v/>
      </c>
      <c r="AB167" s="23" t="n"/>
      <c r="AD167" s="27">
        <f>IF(OR(N167&lt;&gt;"Yes",N(Q167)=0),0,ROUND((M167-R167)/Q167,2))</f>
        <v/>
      </c>
      <c r="AE167" s="30">
        <f>IF(OR(N167&lt;&gt;"Yes",O167="",N(Q167)=0),0,MAX(0,MIN(Q167,MIN(YEAR($AH$2)*12+MONTH($AH$2),IF(U167="",YEAR($AH$2)*12+MONTH($AH$2),YEAR(U167)*12+MONTH(U167)-1))-(YEAR(O167)*12+MONTH(O167))+1)))</f>
        <v/>
      </c>
      <c r="AF167" s="31">
        <f>IF(OR(N167&lt;&gt;"Yes",O167="",N(Q167)=0),"",EOMONTH(O167,Q167-1))</f>
        <v/>
      </c>
    </row>
    <row r="168">
      <c r="D168" s="24" t="n"/>
      <c r="E168" s="24" t="n"/>
      <c r="F168" s="24" t="n"/>
      <c r="G168" s="24" t="n"/>
      <c r="H168" s="23" t="n"/>
      <c r="J168" s="25" t="n"/>
      <c r="K168" s="24" t="n"/>
      <c r="L168" s="26" t="n"/>
      <c r="M168" s="27">
        <f>IF(OR(J168="",L168=""),"",ROUND(J168*L168,2))</f>
        <v/>
      </c>
      <c r="N168" s="28">
        <f>IF(M168="","",IF(H168&gt;$AH$2,"After period end",IF(OR(D168="",F168=""),"Check class and entity",IF(M168&gt;=SUMIFS(Settings!$C$9:$C$18,Settings!$A$9:$A$18,F168),"Yes","Expense"))))</f>
        <v/>
      </c>
      <c r="O168" s="23" t="n"/>
      <c r="P168" s="29" t="n"/>
      <c r="Q168" s="30">
        <f>IF(P168&lt;&gt;"",P168,IF(D168="","",SUMIFS(Settings!$B$22:$B$31,Settings!$A$22:$A$31,D168)))</f>
        <v/>
      </c>
      <c r="R168" s="27">
        <f>IF(N168&lt;&gt;"Yes",0,ROUND(M168*SUMIFS(Settings!$C$22:$C$31,Settings!$A$22:$A$31,D168),2))</f>
        <v/>
      </c>
      <c r="S168" s="27">
        <f>IF(AE168=0,0,IF(AE168&gt;=Q168,M168-R168,ROUND((M168-R168)*AE168/Q168,2)))</f>
        <v/>
      </c>
      <c r="T168" s="27">
        <f>IF(N168&lt;&gt;"Yes",0,IF(AND(U168&lt;&gt;"",U168&lt;=$AH$2),0,M168-S168))</f>
        <v/>
      </c>
      <c r="U168" s="23" t="n"/>
      <c r="V168" s="24" t="n"/>
      <c r="W168" s="25" t="n"/>
      <c r="X168" s="25" t="n"/>
      <c r="Y168" s="27">
        <f>IF(U168="","",IF(U168&gt;$AH$2,"After period end",IF(N168&lt;&gt;"Yes",0,M168-S168)))</f>
        <v/>
      </c>
      <c r="Z168" s="27">
        <f>IF(OR(U168="",U168&gt;$AH$2),"",N(W168)-N(X168)-Y168)</f>
        <v/>
      </c>
      <c r="AB168" s="23" t="n"/>
      <c r="AD168" s="27">
        <f>IF(OR(N168&lt;&gt;"Yes",N(Q168)=0),0,ROUND((M168-R168)/Q168,2))</f>
        <v/>
      </c>
      <c r="AE168" s="30">
        <f>IF(OR(N168&lt;&gt;"Yes",O168="",N(Q168)=0),0,MAX(0,MIN(Q168,MIN(YEAR($AH$2)*12+MONTH($AH$2),IF(U168="",YEAR($AH$2)*12+MONTH($AH$2),YEAR(U168)*12+MONTH(U168)-1))-(YEAR(O168)*12+MONTH(O168))+1)))</f>
        <v/>
      </c>
      <c r="AF168" s="31">
        <f>IF(OR(N168&lt;&gt;"Yes",O168="",N(Q168)=0),"",EOMONTH(O168,Q168-1))</f>
        <v/>
      </c>
    </row>
    <row r="169">
      <c r="D169" s="24" t="n"/>
      <c r="E169" s="24" t="n"/>
      <c r="F169" s="24" t="n"/>
      <c r="G169" s="24" t="n"/>
      <c r="H169" s="23" t="n"/>
      <c r="J169" s="25" t="n"/>
      <c r="K169" s="24" t="n"/>
      <c r="L169" s="26" t="n"/>
      <c r="M169" s="27">
        <f>IF(OR(J169="",L169=""),"",ROUND(J169*L169,2))</f>
        <v/>
      </c>
      <c r="N169" s="28">
        <f>IF(M169="","",IF(H169&gt;$AH$2,"After period end",IF(OR(D169="",F169=""),"Check class and entity",IF(M169&gt;=SUMIFS(Settings!$C$9:$C$18,Settings!$A$9:$A$18,F169),"Yes","Expense"))))</f>
        <v/>
      </c>
      <c r="O169" s="23" t="n"/>
      <c r="P169" s="29" t="n"/>
      <c r="Q169" s="30">
        <f>IF(P169&lt;&gt;"",P169,IF(D169="","",SUMIFS(Settings!$B$22:$B$31,Settings!$A$22:$A$31,D169)))</f>
        <v/>
      </c>
      <c r="R169" s="27">
        <f>IF(N169&lt;&gt;"Yes",0,ROUND(M169*SUMIFS(Settings!$C$22:$C$31,Settings!$A$22:$A$31,D169),2))</f>
        <v/>
      </c>
      <c r="S169" s="27">
        <f>IF(AE169=0,0,IF(AE169&gt;=Q169,M169-R169,ROUND((M169-R169)*AE169/Q169,2)))</f>
        <v/>
      </c>
      <c r="T169" s="27">
        <f>IF(N169&lt;&gt;"Yes",0,IF(AND(U169&lt;&gt;"",U169&lt;=$AH$2),0,M169-S169))</f>
        <v/>
      </c>
      <c r="U169" s="23" t="n"/>
      <c r="V169" s="24" t="n"/>
      <c r="W169" s="25" t="n"/>
      <c r="X169" s="25" t="n"/>
      <c r="Y169" s="27">
        <f>IF(U169="","",IF(U169&gt;$AH$2,"After period end",IF(N169&lt;&gt;"Yes",0,M169-S169)))</f>
        <v/>
      </c>
      <c r="Z169" s="27">
        <f>IF(OR(U169="",U169&gt;$AH$2),"",N(W169)-N(X169)-Y169)</f>
        <v/>
      </c>
      <c r="AB169" s="23" t="n"/>
      <c r="AD169" s="27">
        <f>IF(OR(N169&lt;&gt;"Yes",N(Q169)=0),0,ROUND((M169-R169)/Q169,2))</f>
        <v/>
      </c>
      <c r="AE169" s="30">
        <f>IF(OR(N169&lt;&gt;"Yes",O169="",N(Q169)=0),0,MAX(0,MIN(Q169,MIN(YEAR($AH$2)*12+MONTH($AH$2),IF(U169="",YEAR($AH$2)*12+MONTH($AH$2),YEAR(U169)*12+MONTH(U169)-1))-(YEAR(O169)*12+MONTH(O169))+1)))</f>
        <v/>
      </c>
      <c r="AF169" s="31">
        <f>IF(OR(N169&lt;&gt;"Yes",O169="",N(Q169)=0),"",EOMONTH(O169,Q169-1))</f>
        <v/>
      </c>
    </row>
    <row r="170">
      <c r="D170" s="24" t="n"/>
      <c r="E170" s="24" t="n"/>
      <c r="F170" s="24" t="n"/>
      <c r="G170" s="24" t="n"/>
      <c r="H170" s="23" t="n"/>
      <c r="J170" s="25" t="n"/>
      <c r="K170" s="24" t="n"/>
      <c r="L170" s="26" t="n"/>
      <c r="M170" s="27">
        <f>IF(OR(J170="",L170=""),"",ROUND(J170*L170,2))</f>
        <v/>
      </c>
      <c r="N170" s="28">
        <f>IF(M170="","",IF(H170&gt;$AH$2,"After period end",IF(OR(D170="",F170=""),"Check class and entity",IF(M170&gt;=SUMIFS(Settings!$C$9:$C$18,Settings!$A$9:$A$18,F170),"Yes","Expense"))))</f>
        <v/>
      </c>
      <c r="O170" s="23" t="n"/>
      <c r="P170" s="29" t="n"/>
      <c r="Q170" s="30">
        <f>IF(P170&lt;&gt;"",P170,IF(D170="","",SUMIFS(Settings!$B$22:$B$31,Settings!$A$22:$A$31,D170)))</f>
        <v/>
      </c>
      <c r="R170" s="27">
        <f>IF(N170&lt;&gt;"Yes",0,ROUND(M170*SUMIFS(Settings!$C$22:$C$31,Settings!$A$22:$A$31,D170),2))</f>
        <v/>
      </c>
      <c r="S170" s="27">
        <f>IF(AE170=0,0,IF(AE170&gt;=Q170,M170-R170,ROUND((M170-R170)*AE170/Q170,2)))</f>
        <v/>
      </c>
      <c r="T170" s="27">
        <f>IF(N170&lt;&gt;"Yes",0,IF(AND(U170&lt;&gt;"",U170&lt;=$AH$2),0,M170-S170))</f>
        <v/>
      </c>
      <c r="U170" s="23" t="n"/>
      <c r="V170" s="24" t="n"/>
      <c r="W170" s="25" t="n"/>
      <c r="X170" s="25" t="n"/>
      <c r="Y170" s="27">
        <f>IF(U170="","",IF(U170&gt;$AH$2,"After period end",IF(N170&lt;&gt;"Yes",0,M170-S170)))</f>
        <v/>
      </c>
      <c r="Z170" s="27">
        <f>IF(OR(U170="",U170&gt;$AH$2),"",N(W170)-N(X170)-Y170)</f>
        <v/>
      </c>
      <c r="AB170" s="23" t="n"/>
      <c r="AD170" s="27">
        <f>IF(OR(N170&lt;&gt;"Yes",N(Q170)=0),0,ROUND((M170-R170)/Q170,2))</f>
        <v/>
      </c>
      <c r="AE170" s="30">
        <f>IF(OR(N170&lt;&gt;"Yes",O170="",N(Q170)=0),0,MAX(0,MIN(Q170,MIN(YEAR($AH$2)*12+MONTH($AH$2),IF(U170="",YEAR($AH$2)*12+MONTH($AH$2),YEAR(U170)*12+MONTH(U170)-1))-(YEAR(O170)*12+MONTH(O170))+1)))</f>
        <v/>
      </c>
      <c r="AF170" s="31">
        <f>IF(OR(N170&lt;&gt;"Yes",O170="",N(Q170)=0),"",EOMONTH(O170,Q170-1))</f>
        <v/>
      </c>
    </row>
    <row r="171">
      <c r="D171" s="24" t="n"/>
      <c r="E171" s="24" t="n"/>
      <c r="F171" s="24" t="n"/>
      <c r="G171" s="24" t="n"/>
      <c r="H171" s="23" t="n"/>
      <c r="J171" s="25" t="n"/>
      <c r="K171" s="24" t="n"/>
      <c r="L171" s="26" t="n"/>
      <c r="M171" s="27">
        <f>IF(OR(J171="",L171=""),"",ROUND(J171*L171,2))</f>
        <v/>
      </c>
      <c r="N171" s="28">
        <f>IF(M171="","",IF(H171&gt;$AH$2,"After period end",IF(OR(D171="",F171=""),"Check class and entity",IF(M171&gt;=SUMIFS(Settings!$C$9:$C$18,Settings!$A$9:$A$18,F171),"Yes","Expense"))))</f>
        <v/>
      </c>
      <c r="O171" s="23" t="n"/>
      <c r="P171" s="29" t="n"/>
      <c r="Q171" s="30">
        <f>IF(P171&lt;&gt;"",P171,IF(D171="","",SUMIFS(Settings!$B$22:$B$31,Settings!$A$22:$A$31,D171)))</f>
        <v/>
      </c>
      <c r="R171" s="27">
        <f>IF(N171&lt;&gt;"Yes",0,ROUND(M171*SUMIFS(Settings!$C$22:$C$31,Settings!$A$22:$A$31,D171),2))</f>
        <v/>
      </c>
      <c r="S171" s="27">
        <f>IF(AE171=0,0,IF(AE171&gt;=Q171,M171-R171,ROUND((M171-R171)*AE171/Q171,2)))</f>
        <v/>
      </c>
      <c r="T171" s="27">
        <f>IF(N171&lt;&gt;"Yes",0,IF(AND(U171&lt;&gt;"",U171&lt;=$AH$2),0,M171-S171))</f>
        <v/>
      </c>
      <c r="U171" s="23" t="n"/>
      <c r="V171" s="24" t="n"/>
      <c r="W171" s="25" t="n"/>
      <c r="X171" s="25" t="n"/>
      <c r="Y171" s="27">
        <f>IF(U171="","",IF(U171&gt;$AH$2,"After period end",IF(N171&lt;&gt;"Yes",0,M171-S171)))</f>
        <v/>
      </c>
      <c r="Z171" s="27">
        <f>IF(OR(U171="",U171&gt;$AH$2),"",N(W171)-N(X171)-Y171)</f>
        <v/>
      </c>
      <c r="AB171" s="23" t="n"/>
      <c r="AD171" s="27">
        <f>IF(OR(N171&lt;&gt;"Yes",N(Q171)=0),0,ROUND((M171-R171)/Q171,2))</f>
        <v/>
      </c>
      <c r="AE171" s="30">
        <f>IF(OR(N171&lt;&gt;"Yes",O171="",N(Q171)=0),0,MAX(0,MIN(Q171,MIN(YEAR($AH$2)*12+MONTH($AH$2),IF(U171="",YEAR($AH$2)*12+MONTH($AH$2),YEAR(U171)*12+MONTH(U171)-1))-(YEAR(O171)*12+MONTH(O171))+1)))</f>
        <v/>
      </c>
      <c r="AF171" s="31">
        <f>IF(OR(N171&lt;&gt;"Yes",O171="",N(Q171)=0),"",EOMONTH(O171,Q171-1))</f>
        <v/>
      </c>
    </row>
    <row r="172">
      <c r="D172" s="24" t="n"/>
      <c r="E172" s="24" t="n"/>
      <c r="F172" s="24" t="n"/>
      <c r="G172" s="24" t="n"/>
      <c r="H172" s="23" t="n"/>
      <c r="J172" s="25" t="n"/>
      <c r="K172" s="24" t="n"/>
      <c r="L172" s="26" t="n"/>
      <c r="M172" s="27">
        <f>IF(OR(J172="",L172=""),"",ROUND(J172*L172,2))</f>
        <v/>
      </c>
      <c r="N172" s="28">
        <f>IF(M172="","",IF(H172&gt;$AH$2,"After period end",IF(OR(D172="",F172=""),"Check class and entity",IF(M172&gt;=SUMIFS(Settings!$C$9:$C$18,Settings!$A$9:$A$18,F172),"Yes","Expense"))))</f>
        <v/>
      </c>
      <c r="O172" s="23" t="n"/>
      <c r="P172" s="29" t="n"/>
      <c r="Q172" s="30">
        <f>IF(P172&lt;&gt;"",P172,IF(D172="","",SUMIFS(Settings!$B$22:$B$31,Settings!$A$22:$A$31,D172)))</f>
        <v/>
      </c>
      <c r="R172" s="27">
        <f>IF(N172&lt;&gt;"Yes",0,ROUND(M172*SUMIFS(Settings!$C$22:$C$31,Settings!$A$22:$A$31,D172),2))</f>
        <v/>
      </c>
      <c r="S172" s="27">
        <f>IF(AE172=0,0,IF(AE172&gt;=Q172,M172-R172,ROUND((M172-R172)*AE172/Q172,2)))</f>
        <v/>
      </c>
      <c r="T172" s="27">
        <f>IF(N172&lt;&gt;"Yes",0,IF(AND(U172&lt;&gt;"",U172&lt;=$AH$2),0,M172-S172))</f>
        <v/>
      </c>
      <c r="U172" s="23" t="n"/>
      <c r="V172" s="24" t="n"/>
      <c r="W172" s="25" t="n"/>
      <c r="X172" s="25" t="n"/>
      <c r="Y172" s="27">
        <f>IF(U172="","",IF(U172&gt;$AH$2,"After period end",IF(N172&lt;&gt;"Yes",0,M172-S172)))</f>
        <v/>
      </c>
      <c r="Z172" s="27">
        <f>IF(OR(U172="",U172&gt;$AH$2),"",N(W172)-N(X172)-Y172)</f>
        <v/>
      </c>
      <c r="AB172" s="23" t="n"/>
      <c r="AD172" s="27">
        <f>IF(OR(N172&lt;&gt;"Yes",N(Q172)=0),0,ROUND((M172-R172)/Q172,2))</f>
        <v/>
      </c>
      <c r="AE172" s="30">
        <f>IF(OR(N172&lt;&gt;"Yes",O172="",N(Q172)=0),0,MAX(0,MIN(Q172,MIN(YEAR($AH$2)*12+MONTH($AH$2),IF(U172="",YEAR($AH$2)*12+MONTH($AH$2),YEAR(U172)*12+MONTH(U172)-1))-(YEAR(O172)*12+MONTH(O172))+1)))</f>
        <v/>
      </c>
      <c r="AF172" s="31">
        <f>IF(OR(N172&lt;&gt;"Yes",O172="",N(Q172)=0),"",EOMONTH(O172,Q172-1))</f>
        <v/>
      </c>
    </row>
    <row r="173">
      <c r="D173" s="24" t="n"/>
      <c r="E173" s="24" t="n"/>
      <c r="F173" s="24" t="n"/>
      <c r="G173" s="24" t="n"/>
      <c r="H173" s="23" t="n"/>
      <c r="J173" s="25" t="n"/>
      <c r="K173" s="24" t="n"/>
      <c r="L173" s="26" t="n"/>
      <c r="M173" s="27">
        <f>IF(OR(J173="",L173=""),"",ROUND(J173*L173,2))</f>
        <v/>
      </c>
      <c r="N173" s="28">
        <f>IF(M173="","",IF(H173&gt;$AH$2,"After period end",IF(OR(D173="",F173=""),"Check class and entity",IF(M173&gt;=SUMIFS(Settings!$C$9:$C$18,Settings!$A$9:$A$18,F173),"Yes","Expense"))))</f>
        <v/>
      </c>
      <c r="O173" s="23" t="n"/>
      <c r="P173" s="29" t="n"/>
      <c r="Q173" s="30">
        <f>IF(P173&lt;&gt;"",P173,IF(D173="","",SUMIFS(Settings!$B$22:$B$31,Settings!$A$22:$A$31,D173)))</f>
        <v/>
      </c>
      <c r="R173" s="27">
        <f>IF(N173&lt;&gt;"Yes",0,ROUND(M173*SUMIFS(Settings!$C$22:$C$31,Settings!$A$22:$A$31,D173),2))</f>
        <v/>
      </c>
      <c r="S173" s="27">
        <f>IF(AE173=0,0,IF(AE173&gt;=Q173,M173-R173,ROUND((M173-R173)*AE173/Q173,2)))</f>
        <v/>
      </c>
      <c r="T173" s="27">
        <f>IF(N173&lt;&gt;"Yes",0,IF(AND(U173&lt;&gt;"",U173&lt;=$AH$2),0,M173-S173))</f>
        <v/>
      </c>
      <c r="U173" s="23" t="n"/>
      <c r="V173" s="24" t="n"/>
      <c r="W173" s="25" t="n"/>
      <c r="X173" s="25" t="n"/>
      <c r="Y173" s="27">
        <f>IF(U173="","",IF(U173&gt;$AH$2,"After period end",IF(N173&lt;&gt;"Yes",0,M173-S173)))</f>
        <v/>
      </c>
      <c r="Z173" s="27">
        <f>IF(OR(U173="",U173&gt;$AH$2),"",N(W173)-N(X173)-Y173)</f>
        <v/>
      </c>
      <c r="AB173" s="23" t="n"/>
      <c r="AD173" s="27">
        <f>IF(OR(N173&lt;&gt;"Yes",N(Q173)=0),0,ROUND((M173-R173)/Q173,2))</f>
        <v/>
      </c>
      <c r="AE173" s="30">
        <f>IF(OR(N173&lt;&gt;"Yes",O173="",N(Q173)=0),0,MAX(0,MIN(Q173,MIN(YEAR($AH$2)*12+MONTH($AH$2),IF(U173="",YEAR($AH$2)*12+MONTH($AH$2),YEAR(U173)*12+MONTH(U173)-1))-(YEAR(O173)*12+MONTH(O173))+1)))</f>
        <v/>
      </c>
      <c r="AF173" s="31">
        <f>IF(OR(N173&lt;&gt;"Yes",O173="",N(Q173)=0),"",EOMONTH(O173,Q173-1))</f>
        <v/>
      </c>
    </row>
    <row r="174">
      <c r="D174" s="24" t="n"/>
      <c r="E174" s="24" t="n"/>
      <c r="F174" s="24" t="n"/>
      <c r="G174" s="24" t="n"/>
      <c r="H174" s="23" t="n"/>
      <c r="J174" s="25" t="n"/>
      <c r="K174" s="24" t="n"/>
      <c r="L174" s="26" t="n"/>
      <c r="M174" s="27">
        <f>IF(OR(J174="",L174=""),"",ROUND(J174*L174,2))</f>
        <v/>
      </c>
      <c r="N174" s="28">
        <f>IF(M174="","",IF(H174&gt;$AH$2,"After period end",IF(OR(D174="",F174=""),"Check class and entity",IF(M174&gt;=SUMIFS(Settings!$C$9:$C$18,Settings!$A$9:$A$18,F174),"Yes","Expense"))))</f>
        <v/>
      </c>
      <c r="O174" s="23" t="n"/>
      <c r="P174" s="29" t="n"/>
      <c r="Q174" s="30">
        <f>IF(P174&lt;&gt;"",P174,IF(D174="","",SUMIFS(Settings!$B$22:$B$31,Settings!$A$22:$A$31,D174)))</f>
        <v/>
      </c>
      <c r="R174" s="27">
        <f>IF(N174&lt;&gt;"Yes",0,ROUND(M174*SUMIFS(Settings!$C$22:$C$31,Settings!$A$22:$A$31,D174),2))</f>
        <v/>
      </c>
      <c r="S174" s="27">
        <f>IF(AE174=0,0,IF(AE174&gt;=Q174,M174-R174,ROUND((M174-R174)*AE174/Q174,2)))</f>
        <v/>
      </c>
      <c r="T174" s="27">
        <f>IF(N174&lt;&gt;"Yes",0,IF(AND(U174&lt;&gt;"",U174&lt;=$AH$2),0,M174-S174))</f>
        <v/>
      </c>
      <c r="U174" s="23" t="n"/>
      <c r="V174" s="24" t="n"/>
      <c r="W174" s="25" t="n"/>
      <c r="X174" s="25" t="n"/>
      <c r="Y174" s="27">
        <f>IF(U174="","",IF(U174&gt;$AH$2,"After period end",IF(N174&lt;&gt;"Yes",0,M174-S174)))</f>
        <v/>
      </c>
      <c r="Z174" s="27">
        <f>IF(OR(U174="",U174&gt;$AH$2),"",N(W174)-N(X174)-Y174)</f>
        <v/>
      </c>
      <c r="AB174" s="23" t="n"/>
      <c r="AD174" s="27">
        <f>IF(OR(N174&lt;&gt;"Yes",N(Q174)=0),0,ROUND((M174-R174)/Q174,2))</f>
        <v/>
      </c>
      <c r="AE174" s="30">
        <f>IF(OR(N174&lt;&gt;"Yes",O174="",N(Q174)=0),0,MAX(0,MIN(Q174,MIN(YEAR($AH$2)*12+MONTH($AH$2),IF(U174="",YEAR($AH$2)*12+MONTH($AH$2),YEAR(U174)*12+MONTH(U174)-1))-(YEAR(O174)*12+MONTH(O174))+1)))</f>
        <v/>
      </c>
      <c r="AF174" s="31">
        <f>IF(OR(N174&lt;&gt;"Yes",O174="",N(Q174)=0),"",EOMONTH(O174,Q174-1))</f>
        <v/>
      </c>
    </row>
    <row r="175">
      <c r="D175" s="24" t="n"/>
      <c r="E175" s="24" t="n"/>
      <c r="F175" s="24" t="n"/>
      <c r="G175" s="24" t="n"/>
      <c r="H175" s="23" t="n"/>
      <c r="J175" s="25" t="n"/>
      <c r="K175" s="24" t="n"/>
      <c r="L175" s="26" t="n"/>
      <c r="M175" s="27">
        <f>IF(OR(J175="",L175=""),"",ROUND(J175*L175,2))</f>
        <v/>
      </c>
      <c r="N175" s="28">
        <f>IF(M175="","",IF(H175&gt;$AH$2,"After period end",IF(OR(D175="",F175=""),"Check class and entity",IF(M175&gt;=SUMIFS(Settings!$C$9:$C$18,Settings!$A$9:$A$18,F175),"Yes","Expense"))))</f>
        <v/>
      </c>
      <c r="O175" s="23" t="n"/>
      <c r="P175" s="29" t="n"/>
      <c r="Q175" s="30">
        <f>IF(P175&lt;&gt;"",P175,IF(D175="","",SUMIFS(Settings!$B$22:$B$31,Settings!$A$22:$A$31,D175)))</f>
        <v/>
      </c>
      <c r="R175" s="27">
        <f>IF(N175&lt;&gt;"Yes",0,ROUND(M175*SUMIFS(Settings!$C$22:$C$31,Settings!$A$22:$A$31,D175),2))</f>
        <v/>
      </c>
      <c r="S175" s="27">
        <f>IF(AE175=0,0,IF(AE175&gt;=Q175,M175-R175,ROUND((M175-R175)*AE175/Q175,2)))</f>
        <v/>
      </c>
      <c r="T175" s="27">
        <f>IF(N175&lt;&gt;"Yes",0,IF(AND(U175&lt;&gt;"",U175&lt;=$AH$2),0,M175-S175))</f>
        <v/>
      </c>
      <c r="U175" s="23" t="n"/>
      <c r="V175" s="24" t="n"/>
      <c r="W175" s="25" t="n"/>
      <c r="X175" s="25" t="n"/>
      <c r="Y175" s="27">
        <f>IF(U175="","",IF(U175&gt;$AH$2,"After period end",IF(N175&lt;&gt;"Yes",0,M175-S175)))</f>
        <v/>
      </c>
      <c r="Z175" s="27">
        <f>IF(OR(U175="",U175&gt;$AH$2),"",N(W175)-N(X175)-Y175)</f>
        <v/>
      </c>
      <c r="AB175" s="23" t="n"/>
      <c r="AD175" s="27">
        <f>IF(OR(N175&lt;&gt;"Yes",N(Q175)=0),0,ROUND((M175-R175)/Q175,2))</f>
        <v/>
      </c>
      <c r="AE175" s="30">
        <f>IF(OR(N175&lt;&gt;"Yes",O175="",N(Q175)=0),0,MAX(0,MIN(Q175,MIN(YEAR($AH$2)*12+MONTH($AH$2),IF(U175="",YEAR($AH$2)*12+MONTH($AH$2),YEAR(U175)*12+MONTH(U175)-1))-(YEAR(O175)*12+MONTH(O175))+1)))</f>
        <v/>
      </c>
      <c r="AF175" s="31">
        <f>IF(OR(N175&lt;&gt;"Yes",O175="",N(Q175)=0),"",EOMONTH(O175,Q175-1))</f>
        <v/>
      </c>
    </row>
    <row r="176">
      <c r="D176" s="24" t="n"/>
      <c r="E176" s="24" t="n"/>
      <c r="F176" s="24" t="n"/>
      <c r="G176" s="24" t="n"/>
      <c r="H176" s="23" t="n"/>
      <c r="J176" s="25" t="n"/>
      <c r="K176" s="24" t="n"/>
      <c r="L176" s="26" t="n"/>
      <c r="M176" s="27">
        <f>IF(OR(J176="",L176=""),"",ROUND(J176*L176,2))</f>
        <v/>
      </c>
      <c r="N176" s="28">
        <f>IF(M176="","",IF(H176&gt;$AH$2,"After period end",IF(OR(D176="",F176=""),"Check class and entity",IF(M176&gt;=SUMIFS(Settings!$C$9:$C$18,Settings!$A$9:$A$18,F176),"Yes","Expense"))))</f>
        <v/>
      </c>
      <c r="O176" s="23" t="n"/>
      <c r="P176" s="29" t="n"/>
      <c r="Q176" s="30">
        <f>IF(P176&lt;&gt;"",P176,IF(D176="","",SUMIFS(Settings!$B$22:$B$31,Settings!$A$22:$A$31,D176)))</f>
        <v/>
      </c>
      <c r="R176" s="27">
        <f>IF(N176&lt;&gt;"Yes",0,ROUND(M176*SUMIFS(Settings!$C$22:$C$31,Settings!$A$22:$A$31,D176),2))</f>
        <v/>
      </c>
      <c r="S176" s="27">
        <f>IF(AE176=0,0,IF(AE176&gt;=Q176,M176-R176,ROUND((M176-R176)*AE176/Q176,2)))</f>
        <v/>
      </c>
      <c r="T176" s="27">
        <f>IF(N176&lt;&gt;"Yes",0,IF(AND(U176&lt;&gt;"",U176&lt;=$AH$2),0,M176-S176))</f>
        <v/>
      </c>
      <c r="U176" s="23" t="n"/>
      <c r="V176" s="24" t="n"/>
      <c r="W176" s="25" t="n"/>
      <c r="X176" s="25" t="n"/>
      <c r="Y176" s="27">
        <f>IF(U176="","",IF(U176&gt;$AH$2,"After period end",IF(N176&lt;&gt;"Yes",0,M176-S176)))</f>
        <v/>
      </c>
      <c r="Z176" s="27">
        <f>IF(OR(U176="",U176&gt;$AH$2),"",N(W176)-N(X176)-Y176)</f>
        <v/>
      </c>
      <c r="AB176" s="23" t="n"/>
      <c r="AD176" s="27">
        <f>IF(OR(N176&lt;&gt;"Yes",N(Q176)=0),0,ROUND((M176-R176)/Q176,2))</f>
        <v/>
      </c>
      <c r="AE176" s="30">
        <f>IF(OR(N176&lt;&gt;"Yes",O176="",N(Q176)=0),0,MAX(0,MIN(Q176,MIN(YEAR($AH$2)*12+MONTH($AH$2),IF(U176="",YEAR($AH$2)*12+MONTH($AH$2),YEAR(U176)*12+MONTH(U176)-1))-(YEAR(O176)*12+MONTH(O176))+1)))</f>
        <v/>
      </c>
      <c r="AF176" s="31">
        <f>IF(OR(N176&lt;&gt;"Yes",O176="",N(Q176)=0),"",EOMONTH(O176,Q176-1))</f>
        <v/>
      </c>
    </row>
    <row r="177">
      <c r="D177" s="24" t="n"/>
      <c r="E177" s="24" t="n"/>
      <c r="F177" s="24" t="n"/>
      <c r="G177" s="24" t="n"/>
      <c r="H177" s="23" t="n"/>
      <c r="J177" s="25" t="n"/>
      <c r="K177" s="24" t="n"/>
      <c r="L177" s="26" t="n"/>
      <c r="M177" s="27">
        <f>IF(OR(J177="",L177=""),"",ROUND(J177*L177,2))</f>
        <v/>
      </c>
      <c r="N177" s="28">
        <f>IF(M177="","",IF(H177&gt;$AH$2,"After period end",IF(OR(D177="",F177=""),"Check class and entity",IF(M177&gt;=SUMIFS(Settings!$C$9:$C$18,Settings!$A$9:$A$18,F177),"Yes","Expense"))))</f>
        <v/>
      </c>
      <c r="O177" s="23" t="n"/>
      <c r="P177" s="29" t="n"/>
      <c r="Q177" s="30">
        <f>IF(P177&lt;&gt;"",P177,IF(D177="","",SUMIFS(Settings!$B$22:$B$31,Settings!$A$22:$A$31,D177)))</f>
        <v/>
      </c>
      <c r="R177" s="27">
        <f>IF(N177&lt;&gt;"Yes",0,ROUND(M177*SUMIFS(Settings!$C$22:$C$31,Settings!$A$22:$A$31,D177),2))</f>
        <v/>
      </c>
      <c r="S177" s="27">
        <f>IF(AE177=0,0,IF(AE177&gt;=Q177,M177-R177,ROUND((M177-R177)*AE177/Q177,2)))</f>
        <v/>
      </c>
      <c r="T177" s="27">
        <f>IF(N177&lt;&gt;"Yes",0,IF(AND(U177&lt;&gt;"",U177&lt;=$AH$2),0,M177-S177))</f>
        <v/>
      </c>
      <c r="U177" s="23" t="n"/>
      <c r="V177" s="24" t="n"/>
      <c r="W177" s="25" t="n"/>
      <c r="X177" s="25" t="n"/>
      <c r="Y177" s="27">
        <f>IF(U177="","",IF(U177&gt;$AH$2,"After period end",IF(N177&lt;&gt;"Yes",0,M177-S177)))</f>
        <v/>
      </c>
      <c r="Z177" s="27">
        <f>IF(OR(U177="",U177&gt;$AH$2),"",N(W177)-N(X177)-Y177)</f>
        <v/>
      </c>
      <c r="AB177" s="23" t="n"/>
      <c r="AD177" s="27">
        <f>IF(OR(N177&lt;&gt;"Yes",N(Q177)=0),0,ROUND((M177-R177)/Q177,2))</f>
        <v/>
      </c>
      <c r="AE177" s="30">
        <f>IF(OR(N177&lt;&gt;"Yes",O177="",N(Q177)=0),0,MAX(0,MIN(Q177,MIN(YEAR($AH$2)*12+MONTH($AH$2),IF(U177="",YEAR($AH$2)*12+MONTH($AH$2),YEAR(U177)*12+MONTH(U177)-1))-(YEAR(O177)*12+MONTH(O177))+1)))</f>
        <v/>
      </c>
      <c r="AF177" s="31">
        <f>IF(OR(N177&lt;&gt;"Yes",O177="",N(Q177)=0),"",EOMONTH(O177,Q177-1))</f>
        <v/>
      </c>
    </row>
    <row r="178">
      <c r="D178" s="24" t="n"/>
      <c r="E178" s="24" t="n"/>
      <c r="F178" s="24" t="n"/>
      <c r="G178" s="24" t="n"/>
      <c r="H178" s="23" t="n"/>
      <c r="J178" s="25" t="n"/>
      <c r="K178" s="24" t="n"/>
      <c r="L178" s="26" t="n"/>
      <c r="M178" s="27">
        <f>IF(OR(J178="",L178=""),"",ROUND(J178*L178,2))</f>
        <v/>
      </c>
      <c r="N178" s="28">
        <f>IF(M178="","",IF(H178&gt;$AH$2,"After period end",IF(OR(D178="",F178=""),"Check class and entity",IF(M178&gt;=SUMIFS(Settings!$C$9:$C$18,Settings!$A$9:$A$18,F178),"Yes","Expense"))))</f>
        <v/>
      </c>
      <c r="O178" s="23" t="n"/>
      <c r="P178" s="29" t="n"/>
      <c r="Q178" s="30">
        <f>IF(P178&lt;&gt;"",P178,IF(D178="","",SUMIFS(Settings!$B$22:$B$31,Settings!$A$22:$A$31,D178)))</f>
        <v/>
      </c>
      <c r="R178" s="27">
        <f>IF(N178&lt;&gt;"Yes",0,ROUND(M178*SUMIFS(Settings!$C$22:$C$31,Settings!$A$22:$A$31,D178),2))</f>
        <v/>
      </c>
      <c r="S178" s="27">
        <f>IF(AE178=0,0,IF(AE178&gt;=Q178,M178-R178,ROUND((M178-R178)*AE178/Q178,2)))</f>
        <v/>
      </c>
      <c r="T178" s="27">
        <f>IF(N178&lt;&gt;"Yes",0,IF(AND(U178&lt;&gt;"",U178&lt;=$AH$2),0,M178-S178))</f>
        <v/>
      </c>
      <c r="U178" s="23" t="n"/>
      <c r="V178" s="24" t="n"/>
      <c r="W178" s="25" t="n"/>
      <c r="X178" s="25" t="n"/>
      <c r="Y178" s="27">
        <f>IF(U178="","",IF(U178&gt;$AH$2,"After period end",IF(N178&lt;&gt;"Yes",0,M178-S178)))</f>
        <v/>
      </c>
      <c r="Z178" s="27">
        <f>IF(OR(U178="",U178&gt;$AH$2),"",N(W178)-N(X178)-Y178)</f>
        <v/>
      </c>
      <c r="AB178" s="23" t="n"/>
      <c r="AD178" s="27">
        <f>IF(OR(N178&lt;&gt;"Yes",N(Q178)=0),0,ROUND((M178-R178)/Q178,2))</f>
        <v/>
      </c>
      <c r="AE178" s="30">
        <f>IF(OR(N178&lt;&gt;"Yes",O178="",N(Q178)=0),0,MAX(0,MIN(Q178,MIN(YEAR($AH$2)*12+MONTH($AH$2),IF(U178="",YEAR($AH$2)*12+MONTH($AH$2),YEAR(U178)*12+MONTH(U178)-1))-(YEAR(O178)*12+MONTH(O178))+1)))</f>
        <v/>
      </c>
      <c r="AF178" s="31">
        <f>IF(OR(N178&lt;&gt;"Yes",O178="",N(Q178)=0),"",EOMONTH(O178,Q178-1))</f>
        <v/>
      </c>
    </row>
    <row r="179">
      <c r="D179" s="24" t="n"/>
      <c r="E179" s="24" t="n"/>
      <c r="F179" s="24" t="n"/>
      <c r="G179" s="24" t="n"/>
      <c r="H179" s="23" t="n"/>
      <c r="J179" s="25" t="n"/>
      <c r="K179" s="24" t="n"/>
      <c r="L179" s="26" t="n"/>
      <c r="M179" s="27">
        <f>IF(OR(J179="",L179=""),"",ROUND(J179*L179,2))</f>
        <v/>
      </c>
      <c r="N179" s="28">
        <f>IF(M179="","",IF(H179&gt;$AH$2,"After period end",IF(OR(D179="",F179=""),"Check class and entity",IF(M179&gt;=SUMIFS(Settings!$C$9:$C$18,Settings!$A$9:$A$18,F179),"Yes","Expense"))))</f>
        <v/>
      </c>
      <c r="O179" s="23" t="n"/>
      <c r="P179" s="29" t="n"/>
      <c r="Q179" s="30">
        <f>IF(P179&lt;&gt;"",P179,IF(D179="","",SUMIFS(Settings!$B$22:$B$31,Settings!$A$22:$A$31,D179)))</f>
        <v/>
      </c>
      <c r="R179" s="27">
        <f>IF(N179&lt;&gt;"Yes",0,ROUND(M179*SUMIFS(Settings!$C$22:$C$31,Settings!$A$22:$A$31,D179),2))</f>
        <v/>
      </c>
      <c r="S179" s="27">
        <f>IF(AE179=0,0,IF(AE179&gt;=Q179,M179-R179,ROUND((M179-R179)*AE179/Q179,2)))</f>
        <v/>
      </c>
      <c r="T179" s="27">
        <f>IF(N179&lt;&gt;"Yes",0,IF(AND(U179&lt;&gt;"",U179&lt;=$AH$2),0,M179-S179))</f>
        <v/>
      </c>
      <c r="U179" s="23" t="n"/>
      <c r="V179" s="24" t="n"/>
      <c r="W179" s="25" t="n"/>
      <c r="X179" s="25" t="n"/>
      <c r="Y179" s="27">
        <f>IF(U179="","",IF(U179&gt;$AH$2,"After period end",IF(N179&lt;&gt;"Yes",0,M179-S179)))</f>
        <v/>
      </c>
      <c r="Z179" s="27">
        <f>IF(OR(U179="",U179&gt;$AH$2),"",N(W179)-N(X179)-Y179)</f>
        <v/>
      </c>
      <c r="AB179" s="23" t="n"/>
      <c r="AD179" s="27">
        <f>IF(OR(N179&lt;&gt;"Yes",N(Q179)=0),0,ROUND((M179-R179)/Q179,2))</f>
        <v/>
      </c>
      <c r="AE179" s="30">
        <f>IF(OR(N179&lt;&gt;"Yes",O179="",N(Q179)=0),0,MAX(0,MIN(Q179,MIN(YEAR($AH$2)*12+MONTH($AH$2),IF(U179="",YEAR($AH$2)*12+MONTH($AH$2),YEAR(U179)*12+MONTH(U179)-1))-(YEAR(O179)*12+MONTH(O179))+1)))</f>
        <v/>
      </c>
      <c r="AF179" s="31">
        <f>IF(OR(N179&lt;&gt;"Yes",O179="",N(Q179)=0),"",EOMONTH(O179,Q179-1))</f>
        <v/>
      </c>
    </row>
    <row r="180">
      <c r="D180" s="24" t="n"/>
      <c r="E180" s="24" t="n"/>
      <c r="F180" s="24" t="n"/>
      <c r="G180" s="24" t="n"/>
      <c r="H180" s="23" t="n"/>
      <c r="J180" s="25" t="n"/>
      <c r="K180" s="24" t="n"/>
      <c r="L180" s="26" t="n"/>
      <c r="M180" s="27">
        <f>IF(OR(J180="",L180=""),"",ROUND(J180*L180,2))</f>
        <v/>
      </c>
      <c r="N180" s="28">
        <f>IF(M180="","",IF(H180&gt;$AH$2,"After period end",IF(OR(D180="",F180=""),"Check class and entity",IF(M180&gt;=SUMIFS(Settings!$C$9:$C$18,Settings!$A$9:$A$18,F180),"Yes","Expense"))))</f>
        <v/>
      </c>
      <c r="O180" s="23" t="n"/>
      <c r="P180" s="29" t="n"/>
      <c r="Q180" s="30">
        <f>IF(P180&lt;&gt;"",P180,IF(D180="","",SUMIFS(Settings!$B$22:$B$31,Settings!$A$22:$A$31,D180)))</f>
        <v/>
      </c>
      <c r="R180" s="27">
        <f>IF(N180&lt;&gt;"Yes",0,ROUND(M180*SUMIFS(Settings!$C$22:$C$31,Settings!$A$22:$A$31,D180),2))</f>
        <v/>
      </c>
      <c r="S180" s="27">
        <f>IF(AE180=0,0,IF(AE180&gt;=Q180,M180-R180,ROUND((M180-R180)*AE180/Q180,2)))</f>
        <v/>
      </c>
      <c r="T180" s="27">
        <f>IF(N180&lt;&gt;"Yes",0,IF(AND(U180&lt;&gt;"",U180&lt;=$AH$2),0,M180-S180))</f>
        <v/>
      </c>
      <c r="U180" s="23" t="n"/>
      <c r="V180" s="24" t="n"/>
      <c r="W180" s="25" t="n"/>
      <c r="X180" s="25" t="n"/>
      <c r="Y180" s="27">
        <f>IF(U180="","",IF(U180&gt;$AH$2,"After period end",IF(N180&lt;&gt;"Yes",0,M180-S180)))</f>
        <v/>
      </c>
      <c r="Z180" s="27">
        <f>IF(OR(U180="",U180&gt;$AH$2),"",N(W180)-N(X180)-Y180)</f>
        <v/>
      </c>
      <c r="AB180" s="23" t="n"/>
      <c r="AD180" s="27">
        <f>IF(OR(N180&lt;&gt;"Yes",N(Q180)=0),0,ROUND((M180-R180)/Q180,2))</f>
        <v/>
      </c>
      <c r="AE180" s="30">
        <f>IF(OR(N180&lt;&gt;"Yes",O180="",N(Q180)=0),0,MAX(0,MIN(Q180,MIN(YEAR($AH$2)*12+MONTH($AH$2),IF(U180="",YEAR($AH$2)*12+MONTH($AH$2),YEAR(U180)*12+MONTH(U180)-1))-(YEAR(O180)*12+MONTH(O180))+1)))</f>
        <v/>
      </c>
      <c r="AF180" s="31">
        <f>IF(OR(N180&lt;&gt;"Yes",O180="",N(Q180)=0),"",EOMONTH(O180,Q180-1))</f>
        <v/>
      </c>
    </row>
    <row r="181">
      <c r="D181" s="24" t="n"/>
      <c r="E181" s="24" t="n"/>
      <c r="F181" s="24" t="n"/>
      <c r="G181" s="24" t="n"/>
      <c r="H181" s="23" t="n"/>
      <c r="J181" s="25" t="n"/>
      <c r="K181" s="24" t="n"/>
      <c r="L181" s="26" t="n"/>
      <c r="M181" s="27">
        <f>IF(OR(J181="",L181=""),"",ROUND(J181*L181,2))</f>
        <v/>
      </c>
      <c r="N181" s="28">
        <f>IF(M181="","",IF(H181&gt;$AH$2,"After period end",IF(OR(D181="",F181=""),"Check class and entity",IF(M181&gt;=SUMIFS(Settings!$C$9:$C$18,Settings!$A$9:$A$18,F181),"Yes","Expense"))))</f>
        <v/>
      </c>
      <c r="O181" s="23" t="n"/>
      <c r="P181" s="29" t="n"/>
      <c r="Q181" s="30">
        <f>IF(P181&lt;&gt;"",P181,IF(D181="","",SUMIFS(Settings!$B$22:$B$31,Settings!$A$22:$A$31,D181)))</f>
        <v/>
      </c>
      <c r="R181" s="27">
        <f>IF(N181&lt;&gt;"Yes",0,ROUND(M181*SUMIFS(Settings!$C$22:$C$31,Settings!$A$22:$A$31,D181),2))</f>
        <v/>
      </c>
      <c r="S181" s="27">
        <f>IF(AE181=0,0,IF(AE181&gt;=Q181,M181-R181,ROUND((M181-R181)*AE181/Q181,2)))</f>
        <v/>
      </c>
      <c r="T181" s="27">
        <f>IF(N181&lt;&gt;"Yes",0,IF(AND(U181&lt;&gt;"",U181&lt;=$AH$2),0,M181-S181))</f>
        <v/>
      </c>
      <c r="U181" s="23" t="n"/>
      <c r="V181" s="24" t="n"/>
      <c r="W181" s="25" t="n"/>
      <c r="X181" s="25" t="n"/>
      <c r="Y181" s="27">
        <f>IF(U181="","",IF(U181&gt;$AH$2,"After period end",IF(N181&lt;&gt;"Yes",0,M181-S181)))</f>
        <v/>
      </c>
      <c r="Z181" s="27">
        <f>IF(OR(U181="",U181&gt;$AH$2),"",N(W181)-N(X181)-Y181)</f>
        <v/>
      </c>
      <c r="AB181" s="23" t="n"/>
      <c r="AD181" s="27">
        <f>IF(OR(N181&lt;&gt;"Yes",N(Q181)=0),0,ROUND((M181-R181)/Q181,2))</f>
        <v/>
      </c>
      <c r="AE181" s="30">
        <f>IF(OR(N181&lt;&gt;"Yes",O181="",N(Q181)=0),0,MAX(0,MIN(Q181,MIN(YEAR($AH$2)*12+MONTH($AH$2),IF(U181="",YEAR($AH$2)*12+MONTH($AH$2),YEAR(U181)*12+MONTH(U181)-1))-(YEAR(O181)*12+MONTH(O181))+1)))</f>
        <v/>
      </c>
      <c r="AF181" s="31">
        <f>IF(OR(N181&lt;&gt;"Yes",O181="",N(Q181)=0),"",EOMONTH(O181,Q181-1))</f>
        <v/>
      </c>
    </row>
    <row r="182">
      <c r="D182" s="24" t="n"/>
      <c r="E182" s="24" t="n"/>
      <c r="F182" s="24" t="n"/>
      <c r="G182" s="24" t="n"/>
      <c r="H182" s="23" t="n"/>
      <c r="J182" s="25" t="n"/>
      <c r="K182" s="24" t="n"/>
      <c r="L182" s="26" t="n"/>
      <c r="M182" s="27">
        <f>IF(OR(J182="",L182=""),"",ROUND(J182*L182,2))</f>
        <v/>
      </c>
      <c r="N182" s="28">
        <f>IF(M182="","",IF(H182&gt;$AH$2,"After period end",IF(OR(D182="",F182=""),"Check class and entity",IF(M182&gt;=SUMIFS(Settings!$C$9:$C$18,Settings!$A$9:$A$18,F182),"Yes","Expense"))))</f>
        <v/>
      </c>
      <c r="O182" s="23" t="n"/>
      <c r="P182" s="29" t="n"/>
      <c r="Q182" s="30">
        <f>IF(P182&lt;&gt;"",P182,IF(D182="","",SUMIFS(Settings!$B$22:$B$31,Settings!$A$22:$A$31,D182)))</f>
        <v/>
      </c>
      <c r="R182" s="27">
        <f>IF(N182&lt;&gt;"Yes",0,ROUND(M182*SUMIFS(Settings!$C$22:$C$31,Settings!$A$22:$A$31,D182),2))</f>
        <v/>
      </c>
      <c r="S182" s="27">
        <f>IF(AE182=0,0,IF(AE182&gt;=Q182,M182-R182,ROUND((M182-R182)*AE182/Q182,2)))</f>
        <v/>
      </c>
      <c r="T182" s="27">
        <f>IF(N182&lt;&gt;"Yes",0,IF(AND(U182&lt;&gt;"",U182&lt;=$AH$2),0,M182-S182))</f>
        <v/>
      </c>
      <c r="U182" s="23" t="n"/>
      <c r="V182" s="24" t="n"/>
      <c r="W182" s="25" t="n"/>
      <c r="X182" s="25" t="n"/>
      <c r="Y182" s="27">
        <f>IF(U182="","",IF(U182&gt;$AH$2,"After period end",IF(N182&lt;&gt;"Yes",0,M182-S182)))</f>
        <v/>
      </c>
      <c r="Z182" s="27">
        <f>IF(OR(U182="",U182&gt;$AH$2),"",N(W182)-N(X182)-Y182)</f>
        <v/>
      </c>
      <c r="AB182" s="23" t="n"/>
      <c r="AD182" s="27">
        <f>IF(OR(N182&lt;&gt;"Yes",N(Q182)=0),0,ROUND((M182-R182)/Q182,2))</f>
        <v/>
      </c>
      <c r="AE182" s="30">
        <f>IF(OR(N182&lt;&gt;"Yes",O182="",N(Q182)=0),0,MAX(0,MIN(Q182,MIN(YEAR($AH$2)*12+MONTH($AH$2),IF(U182="",YEAR($AH$2)*12+MONTH($AH$2),YEAR(U182)*12+MONTH(U182)-1))-(YEAR(O182)*12+MONTH(O182))+1)))</f>
        <v/>
      </c>
      <c r="AF182" s="31">
        <f>IF(OR(N182&lt;&gt;"Yes",O182="",N(Q182)=0),"",EOMONTH(O182,Q182-1))</f>
        <v/>
      </c>
    </row>
    <row r="183">
      <c r="D183" s="24" t="n"/>
      <c r="E183" s="24" t="n"/>
      <c r="F183" s="24" t="n"/>
      <c r="G183" s="24" t="n"/>
      <c r="H183" s="23" t="n"/>
      <c r="J183" s="25" t="n"/>
      <c r="K183" s="24" t="n"/>
      <c r="L183" s="26" t="n"/>
      <c r="M183" s="27">
        <f>IF(OR(J183="",L183=""),"",ROUND(J183*L183,2))</f>
        <v/>
      </c>
      <c r="N183" s="28">
        <f>IF(M183="","",IF(H183&gt;$AH$2,"After period end",IF(OR(D183="",F183=""),"Check class and entity",IF(M183&gt;=SUMIFS(Settings!$C$9:$C$18,Settings!$A$9:$A$18,F183),"Yes","Expense"))))</f>
        <v/>
      </c>
      <c r="O183" s="23" t="n"/>
      <c r="P183" s="29" t="n"/>
      <c r="Q183" s="30">
        <f>IF(P183&lt;&gt;"",P183,IF(D183="","",SUMIFS(Settings!$B$22:$B$31,Settings!$A$22:$A$31,D183)))</f>
        <v/>
      </c>
      <c r="R183" s="27">
        <f>IF(N183&lt;&gt;"Yes",0,ROUND(M183*SUMIFS(Settings!$C$22:$C$31,Settings!$A$22:$A$31,D183),2))</f>
        <v/>
      </c>
      <c r="S183" s="27">
        <f>IF(AE183=0,0,IF(AE183&gt;=Q183,M183-R183,ROUND((M183-R183)*AE183/Q183,2)))</f>
        <v/>
      </c>
      <c r="T183" s="27">
        <f>IF(N183&lt;&gt;"Yes",0,IF(AND(U183&lt;&gt;"",U183&lt;=$AH$2),0,M183-S183))</f>
        <v/>
      </c>
      <c r="U183" s="23" t="n"/>
      <c r="V183" s="24" t="n"/>
      <c r="W183" s="25" t="n"/>
      <c r="X183" s="25" t="n"/>
      <c r="Y183" s="27">
        <f>IF(U183="","",IF(U183&gt;$AH$2,"After period end",IF(N183&lt;&gt;"Yes",0,M183-S183)))</f>
        <v/>
      </c>
      <c r="Z183" s="27">
        <f>IF(OR(U183="",U183&gt;$AH$2),"",N(W183)-N(X183)-Y183)</f>
        <v/>
      </c>
      <c r="AB183" s="23" t="n"/>
      <c r="AD183" s="27">
        <f>IF(OR(N183&lt;&gt;"Yes",N(Q183)=0),0,ROUND((M183-R183)/Q183,2))</f>
        <v/>
      </c>
      <c r="AE183" s="30">
        <f>IF(OR(N183&lt;&gt;"Yes",O183="",N(Q183)=0),0,MAX(0,MIN(Q183,MIN(YEAR($AH$2)*12+MONTH($AH$2),IF(U183="",YEAR($AH$2)*12+MONTH($AH$2),YEAR(U183)*12+MONTH(U183)-1))-(YEAR(O183)*12+MONTH(O183))+1)))</f>
        <v/>
      </c>
      <c r="AF183" s="31">
        <f>IF(OR(N183&lt;&gt;"Yes",O183="",N(Q183)=0),"",EOMONTH(O183,Q183-1))</f>
        <v/>
      </c>
    </row>
    <row r="184">
      <c r="D184" s="24" t="n"/>
      <c r="E184" s="24" t="n"/>
      <c r="F184" s="24" t="n"/>
      <c r="G184" s="24" t="n"/>
      <c r="H184" s="23" t="n"/>
      <c r="J184" s="25" t="n"/>
      <c r="K184" s="24" t="n"/>
      <c r="L184" s="26" t="n"/>
      <c r="M184" s="27">
        <f>IF(OR(J184="",L184=""),"",ROUND(J184*L184,2))</f>
        <v/>
      </c>
      <c r="N184" s="28">
        <f>IF(M184="","",IF(H184&gt;$AH$2,"After period end",IF(OR(D184="",F184=""),"Check class and entity",IF(M184&gt;=SUMIFS(Settings!$C$9:$C$18,Settings!$A$9:$A$18,F184),"Yes","Expense"))))</f>
        <v/>
      </c>
      <c r="O184" s="23" t="n"/>
      <c r="P184" s="29" t="n"/>
      <c r="Q184" s="30">
        <f>IF(P184&lt;&gt;"",P184,IF(D184="","",SUMIFS(Settings!$B$22:$B$31,Settings!$A$22:$A$31,D184)))</f>
        <v/>
      </c>
      <c r="R184" s="27">
        <f>IF(N184&lt;&gt;"Yes",0,ROUND(M184*SUMIFS(Settings!$C$22:$C$31,Settings!$A$22:$A$31,D184),2))</f>
        <v/>
      </c>
      <c r="S184" s="27">
        <f>IF(AE184=0,0,IF(AE184&gt;=Q184,M184-R184,ROUND((M184-R184)*AE184/Q184,2)))</f>
        <v/>
      </c>
      <c r="T184" s="27">
        <f>IF(N184&lt;&gt;"Yes",0,IF(AND(U184&lt;&gt;"",U184&lt;=$AH$2),0,M184-S184))</f>
        <v/>
      </c>
      <c r="U184" s="23" t="n"/>
      <c r="V184" s="24" t="n"/>
      <c r="W184" s="25" t="n"/>
      <c r="X184" s="25" t="n"/>
      <c r="Y184" s="27">
        <f>IF(U184="","",IF(U184&gt;$AH$2,"After period end",IF(N184&lt;&gt;"Yes",0,M184-S184)))</f>
        <v/>
      </c>
      <c r="Z184" s="27">
        <f>IF(OR(U184="",U184&gt;$AH$2),"",N(W184)-N(X184)-Y184)</f>
        <v/>
      </c>
      <c r="AB184" s="23" t="n"/>
      <c r="AD184" s="27">
        <f>IF(OR(N184&lt;&gt;"Yes",N(Q184)=0),0,ROUND((M184-R184)/Q184,2))</f>
        <v/>
      </c>
      <c r="AE184" s="30">
        <f>IF(OR(N184&lt;&gt;"Yes",O184="",N(Q184)=0),0,MAX(0,MIN(Q184,MIN(YEAR($AH$2)*12+MONTH($AH$2),IF(U184="",YEAR($AH$2)*12+MONTH($AH$2),YEAR(U184)*12+MONTH(U184)-1))-(YEAR(O184)*12+MONTH(O184))+1)))</f>
        <v/>
      </c>
      <c r="AF184" s="31">
        <f>IF(OR(N184&lt;&gt;"Yes",O184="",N(Q184)=0),"",EOMONTH(O184,Q184-1))</f>
        <v/>
      </c>
    </row>
    <row r="185">
      <c r="D185" s="24" t="n"/>
      <c r="E185" s="24" t="n"/>
      <c r="F185" s="24" t="n"/>
      <c r="G185" s="24" t="n"/>
      <c r="H185" s="23" t="n"/>
      <c r="J185" s="25" t="n"/>
      <c r="K185" s="24" t="n"/>
      <c r="L185" s="26" t="n"/>
      <c r="M185" s="27">
        <f>IF(OR(J185="",L185=""),"",ROUND(J185*L185,2))</f>
        <v/>
      </c>
      <c r="N185" s="28">
        <f>IF(M185="","",IF(H185&gt;$AH$2,"After period end",IF(OR(D185="",F185=""),"Check class and entity",IF(M185&gt;=SUMIFS(Settings!$C$9:$C$18,Settings!$A$9:$A$18,F185),"Yes","Expense"))))</f>
        <v/>
      </c>
      <c r="O185" s="23" t="n"/>
      <c r="P185" s="29" t="n"/>
      <c r="Q185" s="30">
        <f>IF(P185&lt;&gt;"",P185,IF(D185="","",SUMIFS(Settings!$B$22:$B$31,Settings!$A$22:$A$31,D185)))</f>
        <v/>
      </c>
      <c r="R185" s="27">
        <f>IF(N185&lt;&gt;"Yes",0,ROUND(M185*SUMIFS(Settings!$C$22:$C$31,Settings!$A$22:$A$31,D185),2))</f>
        <v/>
      </c>
      <c r="S185" s="27">
        <f>IF(AE185=0,0,IF(AE185&gt;=Q185,M185-R185,ROUND((M185-R185)*AE185/Q185,2)))</f>
        <v/>
      </c>
      <c r="T185" s="27">
        <f>IF(N185&lt;&gt;"Yes",0,IF(AND(U185&lt;&gt;"",U185&lt;=$AH$2),0,M185-S185))</f>
        <v/>
      </c>
      <c r="U185" s="23" t="n"/>
      <c r="V185" s="24" t="n"/>
      <c r="W185" s="25" t="n"/>
      <c r="X185" s="25" t="n"/>
      <c r="Y185" s="27">
        <f>IF(U185="","",IF(U185&gt;$AH$2,"After period end",IF(N185&lt;&gt;"Yes",0,M185-S185)))</f>
        <v/>
      </c>
      <c r="Z185" s="27">
        <f>IF(OR(U185="",U185&gt;$AH$2),"",N(W185)-N(X185)-Y185)</f>
        <v/>
      </c>
      <c r="AB185" s="23" t="n"/>
      <c r="AD185" s="27">
        <f>IF(OR(N185&lt;&gt;"Yes",N(Q185)=0),0,ROUND((M185-R185)/Q185,2))</f>
        <v/>
      </c>
      <c r="AE185" s="30">
        <f>IF(OR(N185&lt;&gt;"Yes",O185="",N(Q185)=0),0,MAX(0,MIN(Q185,MIN(YEAR($AH$2)*12+MONTH($AH$2),IF(U185="",YEAR($AH$2)*12+MONTH($AH$2),YEAR(U185)*12+MONTH(U185)-1))-(YEAR(O185)*12+MONTH(O185))+1)))</f>
        <v/>
      </c>
      <c r="AF185" s="31">
        <f>IF(OR(N185&lt;&gt;"Yes",O185="",N(Q185)=0),"",EOMONTH(O185,Q185-1))</f>
        <v/>
      </c>
    </row>
    <row r="186">
      <c r="D186" s="24" t="n"/>
      <c r="E186" s="24" t="n"/>
      <c r="F186" s="24" t="n"/>
      <c r="G186" s="24" t="n"/>
      <c r="H186" s="23" t="n"/>
      <c r="J186" s="25" t="n"/>
      <c r="K186" s="24" t="n"/>
      <c r="L186" s="26" t="n"/>
      <c r="M186" s="27">
        <f>IF(OR(J186="",L186=""),"",ROUND(J186*L186,2))</f>
        <v/>
      </c>
      <c r="N186" s="28">
        <f>IF(M186="","",IF(H186&gt;$AH$2,"After period end",IF(OR(D186="",F186=""),"Check class and entity",IF(M186&gt;=SUMIFS(Settings!$C$9:$C$18,Settings!$A$9:$A$18,F186),"Yes","Expense"))))</f>
        <v/>
      </c>
      <c r="O186" s="23" t="n"/>
      <c r="P186" s="29" t="n"/>
      <c r="Q186" s="30">
        <f>IF(P186&lt;&gt;"",P186,IF(D186="","",SUMIFS(Settings!$B$22:$B$31,Settings!$A$22:$A$31,D186)))</f>
        <v/>
      </c>
      <c r="R186" s="27">
        <f>IF(N186&lt;&gt;"Yes",0,ROUND(M186*SUMIFS(Settings!$C$22:$C$31,Settings!$A$22:$A$31,D186),2))</f>
        <v/>
      </c>
      <c r="S186" s="27">
        <f>IF(AE186=0,0,IF(AE186&gt;=Q186,M186-R186,ROUND((M186-R186)*AE186/Q186,2)))</f>
        <v/>
      </c>
      <c r="T186" s="27">
        <f>IF(N186&lt;&gt;"Yes",0,IF(AND(U186&lt;&gt;"",U186&lt;=$AH$2),0,M186-S186))</f>
        <v/>
      </c>
      <c r="U186" s="23" t="n"/>
      <c r="V186" s="24" t="n"/>
      <c r="W186" s="25" t="n"/>
      <c r="X186" s="25" t="n"/>
      <c r="Y186" s="27">
        <f>IF(U186="","",IF(U186&gt;$AH$2,"After period end",IF(N186&lt;&gt;"Yes",0,M186-S186)))</f>
        <v/>
      </c>
      <c r="Z186" s="27">
        <f>IF(OR(U186="",U186&gt;$AH$2),"",N(W186)-N(X186)-Y186)</f>
        <v/>
      </c>
      <c r="AB186" s="23" t="n"/>
      <c r="AD186" s="27">
        <f>IF(OR(N186&lt;&gt;"Yes",N(Q186)=0),0,ROUND((M186-R186)/Q186,2))</f>
        <v/>
      </c>
      <c r="AE186" s="30">
        <f>IF(OR(N186&lt;&gt;"Yes",O186="",N(Q186)=0),0,MAX(0,MIN(Q186,MIN(YEAR($AH$2)*12+MONTH($AH$2),IF(U186="",YEAR($AH$2)*12+MONTH($AH$2),YEAR(U186)*12+MONTH(U186)-1))-(YEAR(O186)*12+MONTH(O186))+1)))</f>
        <v/>
      </c>
      <c r="AF186" s="31">
        <f>IF(OR(N186&lt;&gt;"Yes",O186="",N(Q186)=0),"",EOMONTH(O186,Q186-1))</f>
        <v/>
      </c>
    </row>
    <row r="187">
      <c r="D187" s="24" t="n"/>
      <c r="E187" s="24" t="n"/>
      <c r="F187" s="24" t="n"/>
      <c r="G187" s="24" t="n"/>
      <c r="H187" s="23" t="n"/>
      <c r="J187" s="25" t="n"/>
      <c r="K187" s="24" t="n"/>
      <c r="L187" s="26" t="n"/>
      <c r="M187" s="27">
        <f>IF(OR(J187="",L187=""),"",ROUND(J187*L187,2))</f>
        <v/>
      </c>
      <c r="N187" s="28">
        <f>IF(M187="","",IF(H187&gt;$AH$2,"After period end",IF(OR(D187="",F187=""),"Check class and entity",IF(M187&gt;=SUMIFS(Settings!$C$9:$C$18,Settings!$A$9:$A$18,F187),"Yes","Expense"))))</f>
        <v/>
      </c>
      <c r="O187" s="23" t="n"/>
      <c r="P187" s="29" t="n"/>
      <c r="Q187" s="30">
        <f>IF(P187&lt;&gt;"",P187,IF(D187="","",SUMIFS(Settings!$B$22:$B$31,Settings!$A$22:$A$31,D187)))</f>
        <v/>
      </c>
      <c r="R187" s="27">
        <f>IF(N187&lt;&gt;"Yes",0,ROUND(M187*SUMIFS(Settings!$C$22:$C$31,Settings!$A$22:$A$31,D187),2))</f>
        <v/>
      </c>
      <c r="S187" s="27">
        <f>IF(AE187=0,0,IF(AE187&gt;=Q187,M187-R187,ROUND((M187-R187)*AE187/Q187,2)))</f>
        <v/>
      </c>
      <c r="T187" s="27">
        <f>IF(N187&lt;&gt;"Yes",0,IF(AND(U187&lt;&gt;"",U187&lt;=$AH$2),0,M187-S187))</f>
        <v/>
      </c>
      <c r="U187" s="23" t="n"/>
      <c r="V187" s="24" t="n"/>
      <c r="W187" s="25" t="n"/>
      <c r="X187" s="25" t="n"/>
      <c r="Y187" s="27">
        <f>IF(U187="","",IF(U187&gt;$AH$2,"After period end",IF(N187&lt;&gt;"Yes",0,M187-S187)))</f>
        <v/>
      </c>
      <c r="Z187" s="27">
        <f>IF(OR(U187="",U187&gt;$AH$2),"",N(W187)-N(X187)-Y187)</f>
        <v/>
      </c>
      <c r="AB187" s="23" t="n"/>
      <c r="AD187" s="27">
        <f>IF(OR(N187&lt;&gt;"Yes",N(Q187)=0),0,ROUND((M187-R187)/Q187,2))</f>
        <v/>
      </c>
      <c r="AE187" s="30">
        <f>IF(OR(N187&lt;&gt;"Yes",O187="",N(Q187)=0),0,MAX(0,MIN(Q187,MIN(YEAR($AH$2)*12+MONTH($AH$2),IF(U187="",YEAR($AH$2)*12+MONTH($AH$2),YEAR(U187)*12+MONTH(U187)-1))-(YEAR(O187)*12+MONTH(O187))+1)))</f>
        <v/>
      </c>
      <c r="AF187" s="31">
        <f>IF(OR(N187&lt;&gt;"Yes",O187="",N(Q187)=0),"",EOMONTH(O187,Q187-1))</f>
        <v/>
      </c>
    </row>
    <row r="188">
      <c r="D188" s="24" t="n"/>
      <c r="E188" s="24" t="n"/>
      <c r="F188" s="24" t="n"/>
      <c r="G188" s="24" t="n"/>
      <c r="H188" s="23" t="n"/>
      <c r="J188" s="25" t="n"/>
      <c r="K188" s="24" t="n"/>
      <c r="L188" s="26" t="n"/>
      <c r="M188" s="27">
        <f>IF(OR(J188="",L188=""),"",ROUND(J188*L188,2))</f>
        <v/>
      </c>
      <c r="N188" s="28">
        <f>IF(M188="","",IF(H188&gt;$AH$2,"After period end",IF(OR(D188="",F188=""),"Check class and entity",IF(M188&gt;=SUMIFS(Settings!$C$9:$C$18,Settings!$A$9:$A$18,F188),"Yes","Expense"))))</f>
        <v/>
      </c>
      <c r="O188" s="23" t="n"/>
      <c r="P188" s="29" t="n"/>
      <c r="Q188" s="30">
        <f>IF(P188&lt;&gt;"",P188,IF(D188="","",SUMIFS(Settings!$B$22:$B$31,Settings!$A$22:$A$31,D188)))</f>
        <v/>
      </c>
      <c r="R188" s="27">
        <f>IF(N188&lt;&gt;"Yes",0,ROUND(M188*SUMIFS(Settings!$C$22:$C$31,Settings!$A$22:$A$31,D188),2))</f>
        <v/>
      </c>
      <c r="S188" s="27">
        <f>IF(AE188=0,0,IF(AE188&gt;=Q188,M188-R188,ROUND((M188-R188)*AE188/Q188,2)))</f>
        <v/>
      </c>
      <c r="T188" s="27">
        <f>IF(N188&lt;&gt;"Yes",0,IF(AND(U188&lt;&gt;"",U188&lt;=$AH$2),0,M188-S188))</f>
        <v/>
      </c>
      <c r="U188" s="23" t="n"/>
      <c r="V188" s="24" t="n"/>
      <c r="W188" s="25" t="n"/>
      <c r="X188" s="25" t="n"/>
      <c r="Y188" s="27">
        <f>IF(U188="","",IF(U188&gt;$AH$2,"After period end",IF(N188&lt;&gt;"Yes",0,M188-S188)))</f>
        <v/>
      </c>
      <c r="Z188" s="27">
        <f>IF(OR(U188="",U188&gt;$AH$2),"",N(W188)-N(X188)-Y188)</f>
        <v/>
      </c>
      <c r="AB188" s="23" t="n"/>
      <c r="AD188" s="27">
        <f>IF(OR(N188&lt;&gt;"Yes",N(Q188)=0),0,ROUND((M188-R188)/Q188,2))</f>
        <v/>
      </c>
      <c r="AE188" s="30">
        <f>IF(OR(N188&lt;&gt;"Yes",O188="",N(Q188)=0),0,MAX(0,MIN(Q188,MIN(YEAR($AH$2)*12+MONTH($AH$2),IF(U188="",YEAR($AH$2)*12+MONTH($AH$2),YEAR(U188)*12+MONTH(U188)-1))-(YEAR(O188)*12+MONTH(O188))+1)))</f>
        <v/>
      </c>
      <c r="AF188" s="31">
        <f>IF(OR(N188&lt;&gt;"Yes",O188="",N(Q188)=0),"",EOMONTH(O188,Q188-1))</f>
        <v/>
      </c>
    </row>
    <row r="189">
      <c r="D189" s="24" t="n"/>
      <c r="E189" s="24" t="n"/>
      <c r="F189" s="24" t="n"/>
      <c r="G189" s="24" t="n"/>
      <c r="H189" s="23" t="n"/>
      <c r="J189" s="25" t="n"/>
      <c r="K189" s="24" t="n"/>
      <c r="L189" s="26" t="n"/>
      <c r="M189" s="27">
        <f>IF(OR(J189="",L189=""),"",ROUND(J189*L189,2))</f>
        <v/>
      </c>
      <c r="N189" s="28">
        <f>IF(M189="","",IF(H189&gt;$AH$2,"After period end",IF(OR(D189="",F189=""),"Check class and entity",IF(M189&gt;=SUMIFS(Settings!$C$9:$C$18,Settings!$A$9:$A$18,F189),"Yes","Expense"))))</f>
        <v/>
      </c>
      <c r="O189" s="23" t="n"/>
      <c r="P189" s="29" t="n"/>
      <c r="Q189" s="30">
        <f>IF(P189&lt;&gt;"",P189,IF(D189="","",SUMIFS(Settings!$B$22:$B$31,Settings!$A$22:$A$31,D189)))</f>
        <v/>
      </c>
      <c r="R189" s="27">
        <f>IF(N189&lt;&gt;"Yes",0,ROUND(M189*SUMIFS(Settings!$C$22:$C$31,Settings!$A$22:$A$31,D189),2))</f>
        <v/>
      </c>
      <c r="S189" s="27">
        <f>IF(AE189=0,0,IF(AE189&gt;=Q189,M189-R189,ROUND((M189-R189)*AE189/Q189,2)))</f>
        <v/>
      </c>
      <c r="T189" s="27">
        <f>IF(N189&lt;&gt;"Yes",0,IF(AND(U189&lt;&gt;"",U189&lt;=$AH$2),0,M189-S189))</f>
        <v/>
      </c>
      <c r="U189" s="23" t="n"/>
      <c r="V189" s="24" t="n"/>
      <c r="W189" s="25" t="n"/>
      <c r="X189" s="25" t="n"/>
      <c r="Y189" s="27">
        <f>IF(U189="","",IF(U189&gt;$AH$2,"After period end",IF(N189&lt;&gt;"Yes",0,M189-S189)))</f>
        <v/>
      </c>
      <c r="Z189" s="27">
        <f>IF(OR(U189="",U189&gt;$AH$2),"",N(W189)-N(X189)-Y189)</f>
        <v/>
      </c>
      <c r="AB189" s="23" t="n"/>
      <c r="AD189" s="27">
        <f>IF(OR(N189&lt;&gt;"Yes",N(Q189)=0),0,ROUND((M189-R189)/Q189,2))</f>
        <v/>
      </c>
      <c r="AE189" s="30">
        <f>IF(OR(N189&lt;&gt;"Yes",O189="",N(Q189)=0),0,MAX(0,MIN(Q189,MIN(YEAR($AH$2)*12+MONTH($AH$2),IF(U189="",YEAR($AH$2)*12+MONTH($AH$2),YEAR(U189)*12+MONTH(U189)-1))-(YEAR(O189)*12+MONTH(O189))+1)))</f>
        <v/>
      </c>
      <c r="AF189" s="31">
        <f>IF(OR(N189&lt;&gt;"Yes",O189="",N(Q189)=0),"",EOMONTH(O189,Q189-1))</f>
        <v/>
      </c>
    </row>
    <row r="190">
      <c r="D190" s="24" t="n"/>
      <c r="E190" s="24" t="n"/>
      <c r="F190" s="24" t="n"/>
      <c r="G190" s="24" t="n"/>
      <c r="H190" s="23" t="n"/>
      <c r="J190" s="25" t="n"/>
      <c r="K190" s="24" t="n"/>
      <c r="L190" s="26" t="n"/>
      <c r="M190" s="27">
        <f>IF(OR(J190="",L190=""),"",ROUND(J190*L190,2))</f>
        <v/>
      </c>
      <c r="N190" s="28">
        <f>IF(M190="","",IF(H190&gt;$AH$2,"After period end",IF(OR(D190="",F190=""),"Check class and entity",IF(M190&gt;=SUMIFS(Settings!$C$9:$C$18,Settings!$A$9:$A$18,F190),"Yes","Expense"))))</f>
        <v/>
      </c>
      <c r="O190" s="23" t="n"/>
      <c r="P190" s="29" t="n"/>
      <c r="Q190" s="30">
        <f>IF(P190&lt;&gt;"",P190,IF(D190="","",SUMIFS(Settings!$B$22:$B$31,Settings!$A$22:$A$31,D190)))</f>
        <v/>
      </c>
      <c r="R190" s="27">
        <f>IF(N190&lt;&gt;"Yes",0,ROUND(M190*SUMIFS(Settings!$C$22:$C$31,Settings!$A$22:$A$31,D190),2))</f>
        <v/>
      </c>
      <c r="S190" s="27">
        <f>IF(AE190=0,0,IF(AE190&gt;=Q190,M190-R190,ROUND((M190-R190)*AE190/Q190,2)))</f>
        <v/>
      </c>
      <c r="T190" s="27">
        <f>IF(N190&lt;&gt;"Yes",0,IF(AND(U190&lt;&gt;"",U190&lt;=$AH$2),0,M190-S190))</f>
        <v/>
      </c>
      <c r="U190" s="23" t="n"/>
      <c r="V190" s="24" t="n"/>
      <c r="W190" s="25" t="n"/>
      <c r="X190" s="25" t="n"/>
      <c r="Y190" s="27">
        <f>IF(U190="","",IF(U190&gt;$AH$2,"After period end",IF(N190&lt;&gt;"Yes",0,M190-S190)))</f>
        <v/>
      </c>
      <c r="Z190" s="27">
        <f>IF(OR(U190="",U190&gt;$AH$2),"",N(W190)-N(X190)-Y190)</f>
        <v/>
      </c>
      <c r="AB190" s="23" t="n"/>
      <c r="AD190" s="27">
        <f>IF(OR(N190&lt;&gt;"Yes",N(Q190)=0),0,ROUND((M190-R190)/Q190,2))</f>
        <v/>
      </c>
      <c r="AE190" s="30">
        <f>IF(OR(N190&lt;&gt;"Yes",O190="",N(Q190)=0),0,MAX(0,MIN(Q190,MIN(YEAR($AH$2)*12+MONTH($AH$2),IF(U190="",YEAR($AH$2)*12+MONTH($AH$2),YEAR(U190)*12+MONTH(U190)-1))-(YEAR(O190)*12+MONTH(O190))+1)))</f>
        <v/>
      </c>
      <c r="AF190" s="31">
        <f>IF(OR(N190&lt;&gt;"Yes",O190="",N(Q190)=0),"",EOMONTH(O190,Q190-1))</f>
        <v/>
      </c>
    </row>
    <row r="191">
      <c r="D191" s="24" t="n"/>
      <c r="E191" s="24" t="n"/>
      <c r="F191" s="24" t="n"/>
      <c r="G191" s="24" t="n"/>
      <c r="H191" s="23" t="n"/>
      <c r="J191" s="25" t="n"/>
      <c r="K191" s="24" t="n"/>
      <c r="L191" s="26" t="n"/>
      <c r="M191" s="27">
        <f>IF(OR(J191="",L191=""),"",ROUND(J191*L191,2))</f>
        <v/>
      </c>
      <c r="N191" s="28">
        <f>IF(M191="","",IF(H191&gt;$AH$2,"After period end",IF(OR(D191="",F191=""),"Check class and entity",IF(M191&gt;=SUMIFS(Settings!$C$9:$C$18,Settings!$A$9:$A$18,F191),"Yes","Expense"))))</f>
        <v/>
      </c>
      <c r="O191" s="23" t="n"/>
      <c r="P191" s="29" t="n"/>
      <c r="Q191" s="30">
        <f>IF(P191&lt;&gt;"",P191,IF(D191="","",SUMIFS(Settings!$B$22:$B$31,Settings!$A$22:$A$31,D191)))</f>
        <v/>
      </c>
      <c r="R191" s="27">
        <f>IF(N191&lt;&gt;"Yes",0,ROUND(M191*SUMIFS(Settings!$C$22:$C$31,Settings!$A$22:$A$31,D191),2))</f>
        <v/>
      </c>
      <c r="S191" s="27">
        <f>IF(AE191=0,0,IF(AE191&gt;=Q191,M191-R191,ROUND((M191-R191)*AE191/Q191,2)))</f>
        <v/>
      </c>
      <c r="T191" s="27">
        <f>IF(N191&lt;&gt;"Yes",0,IF(AND(U191&lt;&gt;"",U191&lt;=$AH$2),0,M191-S191))</f>
        <v/>
      </c>
      <c r="U191" s="23" t="n"/>
      <c r="V191" s="24" t="n"/>
      <c r="W191" s="25" t="n"/>
      <c r="X191" s="25" t="n"/>
      <c r="Y191" s="27">
        <f>IF(U191="","",IF(U191&gt;$AH$2,"After period end",IF(N191&lt;&gt;"Yes",0,M191-S191)))</f>
        <v/>
      </c>
      <c r="Z191" s="27">
        <f>IF(OR(U191="",U191&gt;$AH$2),"",N(W191)-N(X191)-Y191)</f>
        <v/>
      </c>
      <c r="AB191" s="23" t="n"/>
      <c r="AD191" s="27">
        <f>IF(OR(N191&lt;&gt;"Yes",N(Q191)=0),0,ROUND((M191-R191)/Q191,2))</f>
        <v/>
      </c>
      <c r="AE191" s="30">
        <f>IF(OR(N191&lt;&gt;"Yes",O191="",N(Q191)=0),0,MAX(0,MIN(Q191,MIN(YEAR($AH$2)*12+MONTH($AH$2),IF(U191="",YEAR($AH$2)*12+MONTH($AH$2),YEAR(U191)*12+MONTH(U191)-1))-(YEAR(O191)*12+MONTH(O191))+1)))</f>
        <v/>
      </c>
      <c r="AF191" s="31">
        <f>IF(OR(N191&lt;&gt;"Yes",O191="",N(Q191)=0),"",EOMONTH(O191,Q191-1))</f>
        <v/>
      </c>
    </row>
    <row r="192">
      <c r="D192" s="24" t="n"/>
      <c r="E192" s="24" t="n"/>
      <c r="F192" s="24" t="n"/>
      <c r="G192" s="24" t="n"/>
      <c r="H192" s="23" t="n"/>
      <c r="J192" s="25" t="n"/>
      <c r="K192" s="24" t="n"/>
      <c r="L192" s="26" t="n"/>
      <c r="M192" s="27">
        <f>IF(OR(J192="",L192=""),"",ROUND(J192*L192,2))</f>
        <v/>
      </c>
      <c r="N192" s="28">
        <f>IF(M192="","",IF(H192&gt;$AH$2,"After period end",IF(OR(D192="",F192=""),"Check class and entity",IF(M192&gt;=SUMIFS(Settings!$C$9:$C$18,Settings!$A$9:$A$18,F192),"Yes","Expense"))))</f>
        <v/>
      </c>
      <c r="O192" s="23" t="n"/>
      <c r="P192" s="29" t="n"/>
      <c r="Q192" s="30">
        <f>IF(P192&lt;&gt;"",P192,IF(D192="","",SUMIFS(Settings!$B$22:$B$31,Settings!$A$22:$A$31,D192)))</f>
        <v/>
      </c>
      <c r="R192" s="27">
        <f>IF(N192&lt;&gt;"Yes",0,ROUND(M192*SUMIFS(Settings!$C$22:$C$31,Settings!$A$22:$A$31,D192),2))</f>
        <v/>
      </c>
      <c r="S192" s="27">
        <f>IF(AE192=0,0,IF(AE192&gt;=Q192,M192-R192,ROUND((M192-R192)*AE192/Q192,2)))</f>
        <v/>
      </c>
      <c r="T192" s="27">
        <f>IF(N192&lt;&gt;"Yes",0,IF(AND(U192&lt;&gt;"",U192&lt;=$AH$2),0,M192-S192))</f>
        <v/>
      </c>
      <c r="U192" s="23" t="n"/>
      <c r="V192" s="24" t="n"/>
      <c r="W192" s="25" t="n"/>
      <c r="X192" s="25" t="n"/>
      <c r="Y192" s="27">
        <f>IF(U192="","",IF(U192&gt;$AH$2,"After period end",IF(N192&lt;&gt;"Yes",0,M192-S192)))</f>
        <v/>
      </c>
      <c r="Z192" s="27">
        <f>IF(OR(U192="",U192&gt;$AH$2),"",N(W192)-N(X192)-Y192)</f>
        <v/>
      </c>
      <c r="AB192" s="23" t="n"/>
      <c r="AD192" s="27">
        <f>IF(OR(N192&lt;&gt;"Yes",N(Q192)=0),0,ROUND((M192-R192)/Q192,2))</f>
        <v/>
      </c>
      <c r="AE192" s="30">
        <f>IF(OR(N192&lt;&gt;"Yes",O192="",N(Q192)=0),0,MAX(0,MIN(Q192,MIN(YEAR($AH$2)*12+MONTH($AH$2),IF(U192="",YEAR($AH$2)*12+MONTH($AH$2),YEAR(U192)*12+MONTH(U192)-1))-(YEAR(O192)*12+MONTH(O192))+1)))</f>
        <v/>
      </c>
      <c r="AF192" s="31">
        <f>IF(OR(N192&lt;&gt;"Yes",O192="",N(Q192)=0),"",EOMONTH(O192,Q192-1))</f>
        <v/>
      </c>
    </row>
    <row r="193">
      <c r="D193" s="24" t="n"/>
      <c r="E193" s="24" t="n"/>
      <c r="F193" s="24" t="n"/>
      <c r="G193" s="24" t="n"/>
      <c r="H193" s="23" t="n"/>
      <c r="J193" s="25" t="n"/>
      <c r="K193" s="24" t="n"/>
      <c r="L193" s="26" t="n"/>
      <c r="M193" s="27">
        <f>IF(OR(J193="",L193=""),"",ROUND(J193*L193,2))</f>
        <v/>
      </c>
      <c r="N193" s="28">
        <f>IF(M193="","",IF(H193&gt;$AH$2,"After period end",IF(OR(D193="",F193=""),"Check class and entity",IF(M193&gt;=SUMIFS(Settings!$C$9:$C$18,Settings!$A$9:$A$18,F193),"Yes","Expense"))))</f>
        <v/>
      </c>
      <c r="O193" s="23" t="n"/>
      <c r="P193" s="29" t="n"/>
      <c r="Q193" s="30">
        <f>IF(P193&lt;&gt;"",P193,IF(D193="","",SUMIFS(Settings!$B$22:$B$31,Settings!$A$22:$A$31,D193)))</f>
        <v/>
      </c>
      <c r="R193" s="27">
        <f>IF(N193&lt;&gt;"Yes",0,ROUND(M193*SUMIFS(Settings!$C$22:$C$31,Settings!$A$22:$A$31,D193),2))</f>
        <v/>
      </c>
      <c r="S193" s="27">
        <f>IF(AE193=0,0,IF(AE193&gt;=Q193,M193-R193,ROUND((M193-R193)*AE193/Q193,2)))</f>
        <v/>
      </c>
      <c r="T193" s="27">
        <f>IF(N193&lt;&gt;"Yes",0,IF(AND(U193&lt;&gt;"",U193&lt;=$AH$2),0,M193-S193))</f>
        <v/>
      </c>
      <c r="U193" s="23" t="n"/>
      <c r="V193" s="24" t="n"/>
      <c r="W193" s="25" t="n"/>
      <c r="X193" s="25" t="n"/>
      <c r="Y193" s="27">
        <f>IF(U193="","",IF(U193&gt;$AH$2,"After period end",IF(N193&lt;&gt;"Yes",0,M193-S193)))</f>
        <v/>
      </c>
      <c r="Z193" s="27">
        <f>IF(OR(U193="",U193&gt;$AH$2),"",N(W193)-N(X193)-Y193)</f>
        <v/>
      </c>
      <c r="AB193" s="23" t="n"/>
      <c r="AD193" s="27">
        <f>IF(OR(N193&lt;&gt;"Yes",N(Q193)=0),0,ROUND((M193-R193)/Q193,2))</f>
        <v/>
      </c>
      <c r="AE193" s="30">
        <f>IF(OR(N193&lt;&gt;"Yes",O193="",N(Q193)=0),0,MAX(0,MIN(Q193,MIN(YEAR($AH$2)*12+MONTH($AH$2),IF(U193="",YEAR($AH$2)*12+MONTH($AH$2),YEAR(U193)*12+MONTH(U193)-1))-(YEAR(O193)*12+MONTH(O193))+1)))</f>
        <v/>
      </c>
      <c r="AF193" s="31">
        <f>IF(OR(N193&lt;&gt;"Yes",O193="",N(Q193)=0),"",EOMONTH(O193,Q193-1))</f>
        <v/>
      </c>
    </row>
    <row r="194">
      <c r="D194" s="24" t="n"/>
      <c r="E194" s="24" t="n"/>
      <c r="F194" s="24" t="n"/>
      <c r="G194" s="24" t="n"/>
      <c r="H194" s="23" t="n"/>
      <c r="J194" s="25" t="n"/>
      <c r="K194" s="24" t="n"/>
      <c r="L194" s="26" t="n"/>
      <c r="M194" s="27">
        <f>IF(OR(J194="",L194=""),"",ROUND(J194*L194,2))</f>
        <v/>
      </c>
      <c r="N194" s="28">
        <f>IF(M194="","",IF(H194&gt;$AH$2,"After period end",IF(OR(D194="",F194=""),"Check class and entity",IF(M194&gt;=SUMIFS(Settings!$C$9:$C$18,Settings!$A$9:$A$18,F194),"Yes","Expense"))))</f>
        <v/>
      </c>
      <c r="O194" s="23" t="n"/>
      <c r="P194" s="29" t="n"/>
      <c r="Q194" s="30">
        <f>IF(P194&lt;&gt;"",P194,IF(D194="","",SUMIFS(Settings!$B$22:$B$31,Settings!$A$22:$A$31,D194)))</f>
        <v/>
      </c>
      <c r="R194" s="27">
        <f>IF(N194&lt;&gt;"Yes",0,ROUND(M194*SUMIFS(Settings!$C$22:$C$31,Settings!$A$22:$A$31,D194),2))</f>
        <v/>
      </c>
      <c r="S194" s="27">
        <f>IF(AE194=0,0,IF(AE194&gt;=Q194,M194-R194,ROUND((M194-R194)*AE194/Q194,2)))</f>
        <v/>
      </c>
      <c r="T194" s="27">
        <f>IF(N194&lt;&gt;"Yes",0,IF(AND(U194&lt;&gt;"",U194&lt;=$AH$2),0,M194-S194))</f>
        <v/>
      </c>
      <c r="U194" s="23" t="n"/>
      <c r="V194" s="24" t="n"/>
      <c r="W194" s="25" t="n"/>
      <c r="X194" s="25" t="n"/>
      <c r="Y194" s="27">
        <f>IF(U194="","",IF(U194&gt;$AH$2,"After period end",IF(N194&lt;&gt;"Yes",0,M194-S194)))</f>
        <v/>
      </c>
      <c r="Z194" s="27">
        <f>IF(OR(U194="",U194&gt;$AH$2),"",N(W194)-N(X194)-Y194)</f>
        <v/>
      </c>
      <c r="AB194" s="23" t="n"/>
      <c r="AD194" s="27">
        <f>IF(OR(N194&lt;&gt;"Yes",N(Q194)=0),0,ROUND((M194-R194)/Q194,2))</f>
        <v/>
      </c>
      <c r="AE194" s="30">
        <f>IF(OR(N194&lt;&gt;"Yes",O194="",N(Q194)=0),0,MAX(0,MIN(Q194,MIN(YEAR($AH$2)*12+MONTH($AH$2),IF(U194="",YEAR($AH$2)*12+MONTH($AH$2),YEAR(U194)*12+MONTH(U194)-1))-(YEAR(O194)*12+MONTH(O194))+1)))</f>
        <v/>
      </c>
      <c r="AF194" s="31">
        <f>IF(OR(N194&lt;&gt;"Yes",O194="",N(Q194)=0),"",EOMONTH(O194,Q194-1))</f>
        <v/>
      </c>
    </row>
    <row r="195">
      <c r="D195" s="24" t="n"/>
      <c r="E195" s="24" t="n"/>
      <c r="F195" s="24" t="n"/>
      <c r="G195" s="24" t="n"/>
      <c r="H195" s="23" t="n"/>
      <c r="J195" s="25" t="n"/>
      <c r="K195" s="24" t="n"/>
      <c r="L195" s="26" t="n"/>
      <c r="M195" s="27">
        <f>IF(OR(J195="",L195=""),"",ROUND(J195*L195,2))</f>
        <v/>
      </c>
      <c r="N195" s="28">
        <f>IF(M195="","",IF(H195&gt;$AH$2,"After period end",IF(OR(D195="",F195=""),"Check class and entity",IF(M195&gt;=SUMIFS(Settings!$C$9:$C$18,Settings!$A$9:$A$18,F195),"Yes","Expense"))))</f>
        <v/>
      </c>
      <c r="O195" s="23" t="n"/>
      <c r="P195" s="29" t="n"/>
      <c r="Q195" s="30">
        <f>IF(P195&lt;&gt;"",P195,IF(D195="","",SUMIFS(Settings!$B$22:$B$31,Settings!$A$22:$A$31,D195)))</f>
        <v/>
      </c>
      <c r="R195" s="27">
        <f>IF(N195&lt;&gt;"Yes",0,ROUND(M195*SUMIFS(Settings!$C$22:$C$31,Settings!$A$22:$A$31,D195),2))</f>
        <v/>
      </c>
      <c r="S195" s="27">
        <f>IF(AE195=0,0,IF(AE195&gt;=Q195,M195-R195,ROUND((M195-R195)*AE195/Q195,2)))</f>
        <v/>
      </c>
      <c r="T195" s="27">
        <f>IF(N195&lt;&gt;"Yes",0,IF(AND(U195&lt;&gt;"",U195&lt;=$AH$2),0,M195-S195))</f>
        <v/>
      </c>
      <c r="U195" s="23" t="n"/>
      <c r="V195" s="24" t="n"/>
      <c r="W195" s="25" t="n"/>
      <c r="X195" s="25" t="n"/>
      <c r="Y195" s="27">
        <f>IF(U195="","",IF(U195&gt;$AH$2,"After period end",IF(N195&lt;&gt;"Yes",0,M195-S195)))</f>
        <v/>
      </c>
      <c r="Z195" s="27">
        <f>IF(OR(U195="",U195&gt;$AH$2),"",N(W195)-N(X195)-Y195)</f>
        <v/>
      </c>
      <c r="AB195" s="23" t="n"/>
      <c r="AD195" s="27">
        <f>IF(OR(N195&lt;&gt;"Yes",N(Q195)=0),0,ROUND((M195-R195)/Q195,2))</f>
        <v/>
      </c>
      <c r="AE195" s="30">
        <f>IF(OR(N195&lt;&gt;"Yes",O195="",N(Q195)=0),0,MAX(0,MIN(Q195,MIN(YEAR($AH$2)*12+MONTH($AH$2),IF(U195="",YEAR($AH$2)*12+MONTH($AH$2),YEAR(U195)*12+MONTH(U195)-1))-(YEAR(O195)*12+MONTH(O195))+1)))</f>
        <v/>
      </c>
      <c r="AF195" s="31">
        <f>IF(OR(N195&lt;&gt;"Yes",O195="",N(Q195)=0),"",EOMONTH(O195,Q195-1))</f>
        <v/>
      </c>
    </row>
    <row r="196">
      <c r="D196" s="24" t="n"/>
      <c r="E196" s="24" t="n"/>
      <c r="F196" s="24" t="n"/>
      <c r="G196" s="24" t="n"/>
      <c r="H196" s="23" t="n"/>
      <c r="J196" s="25" t="n"/>
      <c r="K196" s="24" t="n"/>
      <c r="L196" s="26" t="n"/>
      <c r="M196" s="27">
        <f>IF(OR(J196="",L196=""),"",ROUND(J196*L196,2))</f>
        <v/>
      </c>
      <c r="N196" s="28">
        <f>IF(M196="","",IF(H196&gt;$AH$2,"After period end",IF(OR(D196="",F196=""),"Check class and entity",IF(M196&gt;=SUMIFS(Settings!$C$9:$C$18,Settings!$A$9:$A$18,F196),"Yes","Expense"))))</f>
        <v/>
      </c>
      <c r="O196" s="23" t="n"/>
      <c r="P196" s="29" t="n"/>
      <c r="Q196" s="30">
        <f>IF(P196&lt;&gt;"",P196,IF(D196="","",SUMIFS(Settings!$B$22:$B$31,Settings!$A$22:$A$31,D196)))</f>
        <v/>
      </c>
      <c r="R196" s="27">
        <f>IF(N196&lt;&gt;"Yes",0,ROUND(M196*SUMIFS(Settings!$C$22:$C$31,Settings!$A$22:$A$31,D196),2))</f>
        <v/>
      </c>
      <c r="S196" s="27">
        <f>IF(AE196=0,0,IF(AE196&gt;=Q196,M196-R196,ROUND((M196-R196)*AE196/Q196,2)))</f>
        <v/>
      </c>
      <c r="T196" s="27">
        <f>IF(N196&lt;&gt;"Yes",0,IF(AND(U196&lt;&gt;"",U196&lt;=$AH$2),0,M196-S196))</f>
        <v/>
      </c>
      <c r="U196" s="23" t="n"/>
      <c r="V196" s="24" t="n"/>
      <c r="W196" s="25" t="n"/>
      <c r="X196" s="25" t="n"/>
      <c r="Y196" s="27">
        <f>IF(U196="","",IF(U196&gt;$AH$2,"After period end",IF(N196&lt;&gt;"Yes",0,M196-S196)))</f>
        <v/>
      </c>
      <c r="Z196" s="27">
        <f>IF(OR(U196="",U196&gt;$AH$2),"",N(W196)-N(X196)-Y196)</f>
        <v/>
      </c>
      <c r="AB196" s="23" t="n"/>
      <c r="AD196" s="27">
        <f>IF(OR(N196&lt;&gt;"Yes",N(Q196)=0),0,ROUND((M196-R196)/Q196,2))</f>
        <v/>
      </c>
      <c r="AE196" s="30">
        <f>IF(OR(N196&lt;&gt;"Yes",O196="",N(Q196)=0),0,MAX(0,MIN(Q196,MIN(YEAR($AH$2)*12+MONTH($AH$2),IF(U196="",YEAR($AH$2)*12+MONTH($AH$2),YEAR(U196)*12+MONTH(U196)-1))-(YEAR(O196)*12+MONTH(O196))+1)))</f>
        <v/>
      </c>
      <c r="AF196" s="31">
        <f>IF(OR(N196&lt;&gt;"Yes",O196="",N(Q196)=0),"",EOMONTH(O196,Q196-1))</f>
        <v/>
      </c>
    </row>
    <row r="197">
      <c r="D197" s="24" t="n"/>
      <c r="E197" s="24" t="n"/>
      <c r="F197" s="24" t="n"/>
      <c r="G197" s="24" t="n"/>
      <c r="H197" s="23" t="n"/>
      <c r="J197" s="25" t="n"/>
      <c r="K197" s="24" t="n"/>
      <c r="L197" s="26" t="n"/>
      <c r="M197" s="27">
        <f>IF(OR(J197="",L197=""),"",ROUND(J197*L197,2))</f>
        <v/>
      </c>
      <c r="N197" s="28">
        <f>IF(M197="","",IF(H197&gt;$AH$2,"After period end",IF(OR(D197="",F197=""),"Check class and entity",IF(M197&gt;=SUMIFS(Settings!$C$9:$C$18,Settings!$A$9:$A$18,F197),"Yes","Expense"))))</f>
        <v/>
      </c>
      <c r="O197" s="23" t="n"/>
      <c r="P197" s="29" t="n"/>
      <c r="Q197" s="30">
        <f>IF(P197&lt;&gt;"",P197,IF(D197="","",SUMIFS(Settings!$B$22:$B$31,Settings!$A$22:$A$31,D197)))</f>
        <v/>
      </c>
      <c r="R197" s="27">
        <f>IF(N197&lt;&gt;"Yes",0,ROUND(M197*SUMIFS(Settings!$C$22:$C$31,Settings!$A$22:$A$31,D197),2))</f>
        <v/>
      </c>
      <c r="S197" s="27">
        <f>IF(AE197=0,0,IF(AE197&gt;=Q197,M197-R197,ROUND((M197-R197)*AE197/Q197,2)))</f>
        <v/>
      </c>
      <c r="T197" s="27">
        <f>IF(N197&lt;&gt;"Yes",0,IF(AND(U197&lt;&gt;"",U197&lt;=$AH$2),0,M197-S197))</f>
        <v/>
      </c>
      <c r="U197" s="23" t="n"/>
      <c r="V197" s="24" t="n"/>
      <c r="W197" s="25" t="n"/>
      <c r="X197" s="25" t="n"/>
      <c r="Y197" s="27">
        <f>IF(U197="","",IF(U197&gt;$AH$2,"After period end",IF(N197&lt;&gt;"Yes",0,M197-S197)))</f>
        <v/>
      </c>
      <c r="Z197" s="27">
        <f>IF(OR(U197="",U197&gt;$AH$2),"",N(W197)-N(X197)-Y197)</f>
        <v/>
      </c>
      <c r="AB197" s="23" t="n"/>
      <c r="AD197" s="27">
        <f>IF(OR(N197&lt;&gt;"Yes",N(Q197)=0),0,ROUND((M197-R197)/Q197,2))</f>
        <v/>
      </c>
      <c r="AE197" s="30">
        <f>IF(OR(N197&lt;&gt;"Yes",O197="",N(Q197)=0),0,MAX(0,MIN(Q197,MIN(YEAR($AH$2)*12+MONTH($AH$2),IF(U197="",YEAR($AH$2)*12+MONTH($AH$2),YEAR(U197)*12+MONTH(U197)-1))-(YEAR(O197)*12+MONTH(O197))+1)))</f>
        <v/>
      </c>
      <c r="AF197" s="31">
        <f>IF(OR(N197&lt;&gt;"Yes",O197="",N(Q197)=0),"",EOMONTH(O197,Q197-1))</f>
        <v/>
      </c>
    </row>
    <row r="198">
      <c r="D198" s="24" t="n"/>
      <c r="E198" s="24" t="n"/>
      <c r="F198" s="24" t="n"/>
      <c r="G198" s="24" t="n"/>
      <c r="H198" s="23" t="n"/>
      <c r="J198" s="25" t="n"/>
      <c r="K198" s="24" t="n"/>
      <c r="L198" s="26" t="n"/>
      <c r="M198" s="27">
        <f>IF(OR(J198="",L198=""),"",ROUND(J198*L198,2))</f>
        <v/>
      </c>
      <c r="N198" s="28">
        <f>IF(M198="","",IF(H198&gt;$AH$2,"After period end",IF(OR(D198="",F198=""),"Check class and entity",IF(M198&gt;=SUMIFS(Settings!$C$9:$C$18,Settings!$A$9:$A$18,F198),"Yes","Expense"))))</f>
        <v/>
      </c>
      <c r="O198" s="23" t="n"/>
      <c r="P198" s="29" t="n"/>
      <c r="Q198" s="30">
        <f>IF(P198&lt;&gt;"",P198,IF(D198="","",SUMIFS(Settings!$B$22:$B$31,Settings!$A$22:$A$31,D198)))</f>
        <v/>
      </c>
      <c r="R198" s="27">
        <f>IF(N198&lt;&gt;"Yes",0,ROUND(M198*SUMIFS(Settings!$C$22:$C$31,Settings!$A$22:$A$31,D198),2))</f>
        <v/>
      </c>
      <c r="S198" s="27">
        <f>IF(AE198=0,0,IF(AE198&gt;=Q198,M198-R198,ROUND((M198-R198)*AE198/Q198,2)))</f>
        <v/>
      </c>
      <c r="T198" s="27">
        <f>IF(N198&lt;&gt;"Yes",0,IF(AND(U198&lt;&gt;"",U198&lt;=$AH$2),0,M198-S198))</f>
        <v/>
      </c>
      <c r="U198" s="23" t="n"/>
      <c r="V198" s="24" t="n"/>
      <c r="W198" s="25" t="n"/>
      <c r="X198" s="25" t="n"/>
      <c r="Y198" s="27">
        <f>IF(U198="","",IF(U198&gt;$AH$2,"After period end",IF(N198&lt;&gt;"Yes",0,M198-S198)))</f>
        <v/>
      </c>
      <c r="Z198" s="27">
        <f>IF(OR(U198="",U198&gt;$AH$2),"",N(W198)-N(X198)-Y198)</f>
        <v/>
      </c>
      <c r="AB198" s="23" t="n"/>
      <c r="AD198" s="27">
        <f>IF(OR(N198&lt;&gt;"Yes",N(Q198)=0),0,ROUND((M198-R198)/Q198,2))</f>
        <v/>
      </c>
      <c r="AE198" s="30">
        <f>IF(OR(N198&lt;&gt;"Yes",O198="",N(Q198)=0),0,MAX(0,MIN(Q198,MIN(YEAR($AH$2)*12+MONTH($AH$2),IF(U198="",YEAR($AH$2)*12+MONTH($AH$2),YEAR(U198)*12+MONTH(U198)-1))-(YEAR(O198)*12+MONTH(O198))+1)))</f>
        <v/>
      </c>
      <c r="AF198" s="31">
        <f>IF(OR(N198&lt;&gt;"Yes",O198="",N(Q198)=0),"",EOMONTH(O198,Q198-1))</f>
        <v/>
      </c>
    </row>
    <row r="199">
      <c r="D199" s="24" t="n"/>
      <c r="E199" s="24" t="n"/>
      <c r="F199" s="24" t="n"/>
      <c r="G199" s="24" t="n"/>
      <c r="H199" s="23" t="n"/>
      <c r="J199" s="25" t="n"/>
      <c r="K199" s="24" t="n"/>
      <c r="L199" s="26" t="n"/>
      <c r="M199" s="27">
        <f>IF(OR(J199="",L199=""),"",ROUND(J199*L199,2))</f>
        <v/>
      </c>
      <c r="N199" s="28">
        <f>IF(M199="","",IF(H199&gt;$AH$2,"After period end",IF(OR(D199="",F199=""),"Check class and entity",IF(M199&gt;=SUMIFS(Settings!$C$9:$C$18,Settings!$A$9:$A$18,F199),"Yes","Expense"))))</f>
        <v/>
      </c>
      <c r="O199" s="23" t="n"/>
      <c r="P199" s="29" t="n"/>
      <c r="Q199" s="30">
        <f>IF(P199&lt;&gt;"",P199,IF(D199="","",SUMIFS(Settings!$B$22:$B$31,Settings!$A$22:$A$31,D199)))</f>
        <v/>
      </c>
      <c r="R199" s="27">
        <f>IF(N199&lt;&gt;"Yes",0,ROUND(M199*SUMIFS(Settings!$C$22:$C$31,Settings!$A$22:$A$31,D199),2))</f>
        <v/>
      </c>
      <c r="S199" s="27">
        <f>IF(AE199=0,0,IF(AE199&gt;=Q199,M199-R199,ROUND((M199-R199)*AE199/Q199,2)))</f>
        <v/>
      </c>
      <c r="T199" s="27">
        <f>IF(N199&lt;&gt;"Yes",0,IF(AND(U199&lt;&gt;"",U199&lt;=$AH$2),0,M199-S199))</f>
        <v/>
      </c>
      <c r="U199" s="23" t="n"/>
      <c r="V199" s="24" t="n"/>
      <c r="W199" s="25" t="n"/>
      <c r="X199" s="25" t="n"/>
      <c r="Y199" s="27">
        <f>IF(U199="","",IF(U199&gt;$AH$2,"After period end",IF(N199&lt;&gt;"Yes",0,M199-S199)))</f>
        <v/>
      </c>
      <c r="Z199" s="27">
        <f>IF(OR(U199="",U199&gt;$AH$2),"",N(W199)-N(X199)-Y199)</f>
        <v/>
      </c>
      <c r="AB199" s="23" t="n"/>
      <c r="AD199" s="27">
        <f>IF(OR(N199&lt;&gt;"Yes",N(Q199)=0),0,ROUND((M199-R199)/Q199,2))</f>
        <v/>
      </c>
      <c r="AE199" s="30">
        <f>IF(OR(N199&lt;&gt;"Yes",O199="",N(Q199)=0),0,MAX(0,MIN(Q199,MIN(YEAR($AH$2)*12+MONTH($AH$2),IF(U199="",YEAR($AH$2)*12+MONTH($AH$2),YEAR(U199)*12+MONTH(U199)-1))-(YEAR(O199)*12+MONTH(O199))+1)))</f>
        <v/>
      </c>
      <c r="AF199" s="31">
        <f>IF(OR(N199&lt;&gt;"Yes",O199="",N(Q199)=0),"",EOMONTH(O199,Q199-1))</f>
        <v/>
      </c>
    </row>
    <row r="200">
      <c r="D200" s="24" t="n"/>
      <c r="E200" s="24" t="n"/>
      <c r="F200" s="24" t="n"/>
      <c r="G200" s="24" t="n"/>
      <c r="H200" s="23" t="n"/>
      <c r="J200" s="25" t="n"/>
      <c r="K200" s="24" t="n"/>
      <c r="L200" s="26" t="n"/>
      <c r="M200" s="27">
        <f>IF(OR(J200="",L200=""),"",ROUND(J200*L200,2))</f>
        <v/>
      </c>
      <c r="N200" s="28">
        <f>IF(M200="","",IF(H200&gt;$AH$2,"After period end",IF(OR(D200="",F200=""),"Check class and entity",IF(M200&gt;=SUMIFS(Settings!$C$9:$C$18,Settings!$A$9:$A$18,F200),"Yes","Expense"))))</f>
        <v/>
      </c>
      <c r="O200" s="23" t="n"/>
      <c r="P200" s="29" t="n"/>
      <c r="Q200" s="30">
        <f>IF(P200&lt;&gt;"",P200,IF(D200="","",SUMIFS(Settings!$B$22:$B$31,Settings!$A$22:$A$31,D200)))</f>
        <v/>
      </c>
      <c r="R200" s="27">
        <f>IF(N200&lt;&gt;"Yes",0,ROUND(M200*SUMIFS(Settings!$C$22:$C$31,Settings!$A$22:$A$31,D200),2))</f>
        <v/>
      </c>
      <c r="S200" s="27">
        <f>IF(AE200=0,0,IF(AE200&gt;=Q200,M200-R200,ROUND((M200-R200)*AE200/Q200,2)))</f>
        <v/>
      </c>
      <c r="T200" s="27">
        <f>IF(N200&lt;&gt;"Yes",0,IF(AND(U200&lt;&gt;"",U200&lt;=$AH$2),0,M200-S200))</f>
        <v/>
      </c>
      <c r="U200" s="23" t="n"/>
      <c r="V200" s="24" t="n"/>
      <c r="W200" s="25" t="n"/>
      <c r="X200" s="25" t="n"/>
      <c r="Y200" s="27">
        <f>IF(U200="","",IF(U200&gt;$AH$2,"After period end",IF(N200&lt;&gt;"Yes",0,M200-S200)))</f>
        <v/>
      </c>
      <c r="Z200" s="27">
        <f>IF(OR(U200="",U200&gt;$AH$2),"",N(W200)-N(X200)-Y200)</f>
        <v/>
      </c>
      <c r="AB200" s="23" t="n"/>
      <c r="AD200" s="27">
        <f>IF(OR(N200&lt;&gt;"Yes",N(Q200)=0),0,ROUND((M200-R200)/Q200,2))</f>
        <v/>
      </c>
      <c r="AE200" s="30">
        <f>IF(OR(N200&lt;&gt;"Yes",O200="",N(Q200)=0),0,MAX(0,MIN(Q200,MIN(YEAR($AH$2)*12+MONTH($AH$2),IF(U200="",YEAR($AH$2)*12+MONTH($AH$2),YEAR(U200)*12+MONTH(U200)-1))-(YEAR(O200)*12+MONTH(O200))+1)))</f>
        <v/>
      </c>
      <c r="AF200" s="31">
        <f>IF(OR(N200&lt;&gt;"Yes",O200="",N(Q200)=0),"",EOMONTH(O200,Q200-1))</f>
        <v/>
      </c>
    </row>
    <row r="201">
      <c r="D201" s="24" t="n"/>
      <c r="E201" s="24" t="n"/>
      <c r="F201" s="24" t="n"/>
      <c r="G201" s="24" t="n"/>
      <c r="H201" s="23" t="n"/>
      <c r="J201" s="25" t="n"/>
      <c r="K201" s="24" t="n"/>
      <c r="L201" s="26" t="n"/>
      <c r="M201" s="27">
        <f>IF(OR(J201="",L201=""),"",ROUND(J201*L201,2))</f>
        <v/>
      </c>
      <c r="N201" s="28">
        <f>IF(M201="","",IF(H201&gt;$AH$2,"After period end",IF(OR(D201="",F201=""),"Check class and entity",IF(M201&gt;=SUMIFS(Settings!$C$9:$C$18,Settings!$A$9:$A$18,F201),"Yes","Expense"))))</f>
        <v/>
      </c>
      <c r="O201" s="23" t="n"/>
      <c r="P201" s="29" t="n"/>
      <c r="Q201" s="30">
        <f>IF(P201&lt;&gt;"",P201,IF(D201="","",SUMIFS(Settings!$B$22:$B$31,Settings!$A$22:$A$31,D201)))</f>
        <v/>
      </c>
      <c r="R201" s="27">
        <f>IF(N201&lt;&gt;"Yes",0,ROUND(M201*SUMIFS(Settings!$C$22:$C$31,Settings!$A$22:$A$31,D201),2))</f>
        <v/>
      </c>
      <c r="S201" s="27">
        <f>IF(AE201=0,0,IF(AE201&gt;=Q201,M201-R201,ROUND((M201-R201)*AE201/Q201,2)))</f>
        <v/>
      </c>
      <c r="T201" s="27">
        <f>IF(N201&lt;&gt;"Yes",0,IF(AND(U201&lt;&gt;"",U201&lt;=$AH$2),0,M201-S201))</f>
        <v/>
      </c>
      <c r="U201" s="23" t="n"/>
      <c r="V201" s="24" t="n"/>
      <c r="W201" s="25" t="n"/>
      <c r="X201" s="25" t="n"/>
      <c r="Y201" s="27">
        <f>IF(U201="","",IF(U201&gt;$AH$2,"After period end",IF(N201&lt;&gt;"Yes",0,M201-S201)))</f>
        <v/>
      </c>
      <c r="Z201" s="27">
        <f>IF(OR(U201="",U201&gt;$AH$2),"",N(W201)-N(X201)-Y201)</f>
        <v/>
      </c>
      <c r="AB201" s="23" t="n"/>
      <c r="AD201" s="27">
        <f>IF(OR(N201&lt;&gt;"Yes",N(Q201)=0),0,ROUND((M201-R201)/Q201,2))</f>
        <v/>
      </c>
      <c r="AE201" s="30">
        <f>IF(OR(N201&lt;&gt;"Yes",O201="",N(Q201)=0),0,MAX(0,MIN(Q201,MIN(YEAR($AH$2)*12+MONTH($AH$2),IF(U201="",YEAR($AH$2)*12+MONTH($AH$2),YEAR(U201)*12+MONTH(U201)-1))-(YEAR(O201)*12+MONTH(O201))+1)))</f>
        <v/>
      </c>
      <c r="AF201" s="31">
        <f>IF(OR(N201&lt;&gt;"Yes",O201="",N(Q201)=0),"",EOMONTH(O201,Q201-1))</f>
        <v/>
      </c>
    </row>
    <row r="202">
      <c r="D202" s="24" t="n"/>
      <c r="E202" s="24" t="n"/>
      <c r="F202" s="24" t="n"/>
      <c r="G202" s="24" t="n"/>
      <c r="H202" s="23" t="n"/>
      <c r="J202" s="25" t="n"/>
      <c r="K202" s="24" t="n"/>
      <c r="L202" s="26" t="n"/>
      <c r="M202" s="27">
        <f>IF(OR(J202="",L202=""),"",ROUND(J202*L202,2))</f>
        <v/>
      </c>
      <c r="N202" s="28">
        <f>IF(M202="","",IF(H202&gt;$AH$2,"After period end",IF(OR(D202="",F202=""),"Check class and entity",IF(M202&gt;=SUMIFS(Settings!$C$9:$C$18,Settings!$A$9:$A$18,F202),"Yes","Expense"))))</f>
        <v/>
      </c>
      <c r="O202" s="23" t="n"/>
      <c r="P202" s="29" t="n"/>
      <c r="Q202" s="30">
        <f>IF(P202&lt;&gt;"",P202,IF(D202="","",SUMIFS(Settings!$B$22:$B$31,Settings!$A$22:$A$31,D202)))</f>
        <v/>
      </c>
      <c r="R202" s="27">
        <f>IF(N202&lt;&gt;"Yes",0,ROUND(M202*SUMIFS(Settings!$C$22:$C$31,Settings!$A$22:$A$31,D202),2))</f>
        <v/>
      </c>
      <c r="S202" s="27">
        <f>IF(AE202=0,0,IF(AE202&gt;=Q202,M202-R202,ROUND((M202-R202)*AE202/Q202,2)))</f>
        <v/>
      </c>
      <c r="T202" s="27">
        <f>IF(N202&lt;&gt;"Yes",0,IF(AND(U202&lt;&gt;"",U202&lt;=$AH$2),0,M202-S202))</f>
        <v/>
      </c>
      <c r="U202" s="23" t="n"/>
      <c r="V202" s="24" t="n"/>
      <c r="W202" s="25" t="n"/>
      <c r="X202" s="25" t="n"/>
      <c r="Y202" s="27">
        <f>IF(U202="","",IF(U202&gt;$AH$2,"After period end",IF(N202&lt;&gt;"Yes",0,M202-S202)))</f>
        <v/>
      </c>
      <c r="Z202" s="27">
        <f>IF(OR(U202="",U202&gt;$AH$2),"",N(W202)-N(X202)-Y202)</f>
        <v/>
      </c>
      <c r="AB202" s="23" t="n"/>
      <c r="AD202" s="27">
        <f>IF(OR(N202&lt;&gt;"Yes",N(Q202)=0),0,ROUND((M202-R202)/Q202,2))</f>
        <v/>
      </c>
      <c r="AE202" s="30">
        <f>IF(OR(N202&lt;&gt;"Yes",O202="",N(Q202)=0),0,MAX(0,MIN(Q202,MIN(YEAR($AH$2)*12+MONTH($AH$2),IF(U202="",YEAR($AH$2)*12+MONTH($AH$2),YEAR(U202)*12+MONTH(U202)-1))-(YEAR(O202)*12+MONTH(O202))+1)))</f>
        <v/>
      </c>
      <c r="AF202" s="31">
        <f>IF(OR(N202&lt;&gt;"Yes",O202="",N(Q202)=0),"",EOMONTH(O202,Q202-1))</f>
        <v/>
      </c>
    </row>
    <row r="203">
      <c r="D203" s="24" t="n"/>
      <c r="E203" s="24" t="n"/>
      <c r="F203" s="24" t="n"/>
      <c r="G203" s="24" t="n"/>
      <c r="H203" s="23" t="n"/>
      <c r="J203" s="25" t="n"/>
      <c r="K203" s="24" t="n"/>
      <c r="L203" s="26" t="n"/>
      <c r="M203" s="27">
        <f>IF(OR(J203="",L203=""),"",ROUND(J203*L203,2))</f>
        <v/>
      </c>
      <c r="N203" s="28">
        <f>IF(M203="","",IF(H203&gt;$AH$2,"After period end",IF(OR(D203="",F203=""),"Check class and entity",IF(M203&gt;=SUMIFS(Settings!$C$9:$C$18,Settings!$A$9:$A$18,F203),"Yes","Expense"))))</f>
        <v/>
      </c>
      <c r="O203" s="23" t="n"/>
      <c r="P203" s="29" t="n"/>
      <c r="Q203" s="30">
        <f>IF(P203&lt;&gt;"",P203,IF(D203="","",SUMIFS(Settings!$B$22:$B$31,Settings!$A$22:$A$31,D203)))</f>
        <v/>
      </c>
      <c r="R203" s="27">
        <f>IF(N203&lt;&gt;"Yes",0,ROUND(M203*SUMIFS(Settings!$C$22:$C$31,Settings!$A$22:$A$31,D203),2))</f>
        <v/>
      </c>
      <c r="S203" s="27">
        <f>IF(AE203=0,0,IF(AE203&gt;=Q203,M203-R203,ROUND((M203-R203)*AE203/Q203,2)))</f>
        <v/>
      </c>
      <c r="T203" s="27">
        <f>IF(N203&lt;&gt;"Yes",0,IF(AND(U203&lt;&gt;"",U203&lt;=$AH$2),0,M203-S203))</f>
        <v/>
      </c>
      <c r="U203" s="23" t="n"/>
      <c r="V203" s="24" t="n"/>
      <c r="W203" s="25" t="n"/>
      <c r="X203" s="25" t="n"/>
      <c r="Y203" s="27">
        <f>IF(U203="","",IF(U203&gt;$AH$2,"After period end",IF(N203&lt;&gt;"Yes",0,M203-S203)))</f>
        <v/>
      </c>
      <c r="Z203" s="27">
        <f>IF(OR(U203="",U203&gt;$AH$2),"",N(W203)-N(X203)-Y203)</f>
        <v/>
      </c>
      <c r="AB203" s="23" t="n"/>
      <c r="AD203" s="27">
        <f>IF(OR(N203&lt;&gt;"Yes",N(Q203)=0),0,ROUND((M203-R203)/Q203,2))</f>
        <v/>
      </c>
      <c r="AE203" s="30">
        <f>IF(OR(N203&lt;&gt;"Yes",O203="",N(Q203)=0),0,MAX(0,MIN(Q203,MIN(YEAR($AH$2)*12+MONTH($AH$2),IF(U203="",YEAR($AH$2)*12+MONTH($AH$2),YEAR(U203)*12+MONTH(U203)-1))-(YEAR(O203)*12+MONTH(O203))+1)))</f>
        <v/>
      </c>
      <c r="AF203" s="31">
        <f>IF(OR(N203&lt;&gt;"Yes",O203="",N(Q203)=0),"",EOMONTH(O203,Q203-1))</f>
        <v/>
      </c>
    </row>
    <row r="204">
      <c r="D204" s="24" t="n"/>
      <c r="E204" s="24" t="n"/>
      <c r="F204" s="24" t="n"/>
      <c r="G204" s="24" t="n"/>
      <c r="H204" s="23" t="n"/>
      <c r="J204" s="25" t="n"/>
      <c r="K204" s="24" t="n"/>
      <c r="L204" s="26" t="n"/>
      <c r="M204" s="27">
        <f>IF(OR(J204="",L204=""),"",ROUND(J204*L204,2))</f>
        <v/>
      </c>
      <c r="N204" s="28">
        <f>IF(M204="","",IF(H204&gt;$AH$2,"After period end",IF(OR(D204="",F204=""),"Check class and entity",IF(M204&gt;=SUMIFS(Settings!$C$9:$C$18,Settings!$A$9:$A$18,F204),"Yes","Expense"))))</f>
        <v/>
      </c>
      <c r="O204" s="23" t="n"/>
      <c r="P204" s="29" t="n"/>
      <c r="Q204" s="30">
        <f>IF(P204&lt;&gt;"",P204,IF(D204="","",SUMIFS(Settings!$B$22:$B$31,Settings!$A$22:$A$31,D204)))</f>
        <v/>
      </c>
      <c r="R204" s="27">
        <f>IF(N204&lt;&gt;"Yes",0,ROUND(M204*SUMIFS(Settings!$C$22:$C$31,Settings!$A$22:$A$31,D204),2))</f>
        <v/>
      </c>
      <c r="S204" s="27">
        <f>IF(AE204=0,0,IF(AE204&gt;=Q204,M204-R204,ROUND((M204-R204)*AE204/Q204,2)))</f>
        <v/>
      </c>
      <c r="T204" s="27">
        <f>IF(N204&lt;&gt;"Yes",0,IF(AND(U204&lt;&gt;"",U204&lt;=$AH$2),0,M204-S204))</f>
        <v/>
      </c>
      <c r="U204" s="23" t="n"/>
      <c r="V204" s="24" t="n"/>
      <c r="W204" s="25" t="n"/>
      <c r="X204" s="25" t="n"/>
      <c r="Y204" s="27">
        <f>IF(U204="","",IF(U204&gt;$AH$2,"After period end",IF(N204&lt;&gt;"Yes",0,M204-S204)))</f>
        <v/>
      </c>
      <c r="Z204" s="27">
        <f>IF(OR(U204="",U204&gt;$AH$2),"",N(W204)-N(X204)-Y204)</f>
        <v/>
      </c>
      <c r="AB204" s="23" t="n"/>
      <c r="AD204" s="27">
        <f>IF(OR(N204&lt;&gt;"Yes",N(Q204)=0),0,ROUND((M204-R204)/Q204,2))</f>
        <v/>
      </c>
      <c r="AE204" s="30">
        <f>IF(OR(N204&lt;&gt;"Yes",O204="",N(Q204)=0),0,MAX(0,MIN(Q204,MIN(YEAR($AH$2)*12+MONTH($AH$2),IF(U204="",YEAR($AH$2)*12+MONTH($AH$2),YEAR(U204)*12+MONTH(U204)-1))-(YEAR(O204)*12+MONTH(O204))+1)))</f>
        <v/>
      </c>
      <c r="AF204" s="31">
        <f>IF(OR(N204&lt;&gt;"Yes",O204="",N(Q204)=0),"",EOMONTH(O204,Q204-1))</f>
        <v/>
      </c>
    </row>
    <row r="205">
      <c r="D205" s="24" t="n"/>
      <c r="E205" s="24" t="n"/>
      <c r="F205" s="24" t="n"/>
      <c r="G205" s="24" t="n"/>
      <c r="H205" s="23" t="n"/>
      <c r="J205" s="25" t="n"/>
      <c r="K205" s="24" t="n"/>
      <c r="L205" s="26" t="n"/>
      <c r="M205" s="27">
        <f>IF(OR(J205="",L205=""),"",ROUND(J205*L205,2))</f>
        <v/>
      </c>
      <c r="N205" s="28">
        <f>IF(M205="","",IF(H205&gt;$AH$2,"After period end",IF(OR(D205="",F205=""),"Check class and entity",IF(M205&gt;=SUMIFS(Settings!$C$9:$C$18,Settings!$A$9:$A$18,F205),"Yes","Expense"))))</f>
        <v/>
      </c>
      <c r="O205" s="23" t="n"/>
      <c r="P205" s="29" t="n"/>
      <c r="Q205" s="30">
        <f>IF(P205&lt;&gt;"",P205,IF(D205="","",SUMIFS(Settings!$B$22:$B$31,Settings!$A$22:$A$31,D205)))</f>
        <v/>
      </c>
      <c r="R205" s="27">
        <f>IF(N205&lt;&gt;"Yes",0,ROUND(M205*SUMIFS(Settings!$C$22:$C$31,Settings!$A$22:$A$31,D205),2))</f>
        <v/>
      </c>
      <c r="S205" s="27">
        <f>IF(AE205=0,0,IF(AE205&gt;=Q205,M205-R205,ROUND((M205-R205)*AE205/Q205,2)))</f>
        <v/>
      </c>
      <c r="T205" s="27">
        <f>IF(N205&lt;&gt;"Yes",0,IF(AND(U205&lt;&gt;"",U205&lt;=$AH$2),0,M205-S205))</f>
        <v/>
      </c>
      <c r="U205" s="23" t="n"/>
      <c r="V205" s="24" t="n"/>
      <c r="W205" s="25" t="n"/>
      <c r="X205" s="25" t="n"/>
      <c r="Y205" s="27">
        <f>IF(U205="","",IF(U205&gt;$AH$2,"After period end",IF(N205&lt;&gt;"Yes",0,M205-S205)))</f>
        <v/>
      </c>
      <c r="Z205" s="27">
        <f>IF(OR(U205="",U205&gt;$AH$2),"",N(W205)-N(X205)-Y205)</f>
        <v/>
      </c>
      <c r="AB205" s="23" t="n"/>
      <c r="AD205" s="27">
        <f>IF(OR(N205&lt;&gt;"Yes",N(Q205)=0),0,ROUND((M205-R205)/Q205,2))</f>
        <v/>
      </c>
      <c r="AE205" s="30">
        <f>IF(OR(N205&lt;&gt;"Yes",O205="",N(Q205)=0),0,MAX(0,MIN(Q205,MIN(YEAR($AH$2)*12+MONTH($AH$2),IF(U205="",YEAR($AH$2)*12+MONTH($AH$2),YEAR(U205)*12+MONTH(U205)-1))-(YEAR(O205)*12+MONTH(O205))+1)))</f>
        <v/>
      </c>
      <c r="AF205" s="31">
        <f>IF(OR(N205&lt;&gt;"Yes",O205="",N(Q205)=0),"",EOMONTH(O205,Q205-1))</f>
        <v/>
      </c>
    </row>
    <row r="206">
      <c r="D206" s="24" t="n"/>
      <c r="E206" s="24" t="n"/>
      <c r="F206" s="24" t="n"/>
      <c r="G206" s="24" t="n"/>
      <c r="H206" s="23" t="n"/>
      <c r="J206" s="25" t="n"/>
      <c r="K206" s="24" t="n"/>
      <c r="L206" s="26" t="n"/>
      <c r="M206" s="27">
        <f>IF(OR(J206="",L206=""),"",ROUND(J206*L206,2))</f>
        <v/>
      </c>
      <c r="N206" s="28">
        <f>IF(M206="","",IF(H206&gt;$AH$2,"After period end",IF(OR(D206="",F206=""),"Check class and entity",IF(M206&gt;=SUMIFS(Settings!$C$9:$C$18,Settings!$A$9:$A$18,F206),"Yes","Expense"))))</f>
        <v/>
      </c>
      <c r="O206" s="23" t="n"/>
      <c r="P206" s="29" t="n"/>
      <c r="Q206" s="30">
        <f>IF(P206&lt;&gt;"",P206,IF(D206="","",SUMIFS(Settings!$B$22:$B$31,Settings!$A$22:$A$31,D206)))</f>
        <v/>
      </c>
      <c r="R206" s="27">
        <f>IF(N206&lt;&gt;"Yes",0,ROUND(M206*SUMIFS(Settings!$C$22:$C$31,Settings!$A$22:$A$31,D206),2))</f>
        <v/>
      </c>
      <c r="S206" s="27">
        <f>IF(AE206=0,0,IF(AE206&gt;=Q206,M206-R206,ROUND((M206-R206)*AE206/Q206,2)))</f>
        <v/>
      </c>
      <c r="T206" s="27">
        <f>IF(N206&lt;&gt;"Yes",0,IF(AND(U206&lt;&gt;"",U206&lt;=$AH$2),0,M206-S206))</f>
        <v/>
      </c>
      <c r="U206" s="23" t="n"/>
      <c r="V206" s="24" t="n"/>
      <c r="W206" s="25" t="n"/>
      <c r="X206" s="25" t="n"/>
      <c r="Y206" s="27">
        <f>IF(U206="","",IF(U206&gt;$AH$2,"After period end",IF(N206&lt;&gt;"Yes",0,M206-S206)))</f>
        <v/>
      </c>
      <c r="Z206" s="27">
        <f>IF(OR(U206="",U206&gt;$AH$2),"",N(W206)-N(X206)-Y206)</f>
        <v/>
      </c>
      <c r="AB206" s="23" t="n"/>
      <c r="AD206" s="27">
        <f>IF(OR(N206&lt;&gt;"Yes",N(Q206)=0),0,ROUND((M206-R206)/Q206,2))</f>
        <v/>
      </c>
      <c r="AE206" s="30">
        <f>IF(OR(N206&lt;&gt;"Yes",O206="",N(Q206)=0),0,MAX(0,MIN(Q206,MIN(YEAR($AH$2)*12+MONTH($AH$2),IF(U206="",YEAR($AH$2)*12+MONTH($AH$2),YEAR(U206)*12+MONTH(U206)-1))-(YEAR(O206)*12+MONTH(O206))+1)))</f>
        <v/>
      </c>
      <c r="AF206" s="31">
        <f>IF(OR(N206&lt;&gt;"Yes",O206="",N(Q206)=0),"",EOMONTH(O206,Q206-1))</f>
        <v/>
      </c>
    </row>
    <row r="207">
      <c r="D207" s="24" t="n"/>
      <c r="E207" s="24" t="n"/>
      <c r="F207" s="24" t="n"/>
      <c r="G207" s="24" t="n"/>
      <c r="H207" s="23" t="n"/>
      <c r="J207" s="25" t="n"/>
      <c r="K207" s="24" t="n"/>
      <c r="L207" s="26" t="n"/>
      <c r="M207" s="27">
        <f>IF(OR(J207="",L207=""),"",ROUND(J207*L207,2))</f>
        <v/>
      </c>
      <c r="N207" s="28">
        <f>IF(M207="","",IF(H207&gt;$AH$2,"After period end",IF(OR(D207="",F207=""),"Check class and entity",IF(M207&gt;=SUMIFS(Settings!$C$9:$C$18,Settings!$A$9:$A$18,F207),"Yes","Expense"))))</f>
        <v/>
      </c>
      <c r="O207" s="23" t="n"/>
      <c r="P207" s="29" t="n"/>
      <c r="Q207" s="30">
        <f>IF(P207&lt;&gt;"",P207,IF(D207="","",SUMIFS(Settings!$B$22:$B$31,Settings!$A$22:$A$31,D207)))</f>
        <v/>
      </c>
      <c r="R207" s="27">
        <f>IF(N207&lt;&gt;"Yes",0,ROUND(M207*SUMIFS(Settings!$C$22:$C$31,Settings!$A$22:$A$31,D207),2))</f>
        <v/>
      </c>
      <c r="S207" s="27">
        <f>IF(AE207=0,0,IF(AE207&gt;=Q207,M207-R207,ROUND((M207-R207)*AE207/Q207,2)))</f>
        <v/>
      </c>
      <c r="T207" s="27">
        <f>IF(N207&lt;&gt;"Yes",0,IF(AND(U207&lt;&gt;"",U207&lt;=$AH$2),0,M207-S207))</f>
        <v/>
      </c>
      <c r="U207" s="23" t="n"/>
      <c r="V207" s="24" t="n"/>
      <c r="W207" s="25" t="n"/>
      <c r="X207" s="25" t="n"/>
      <c r="Y207" s="27">
        <f>IF(U207="","",IF(U207&gt;$AH$2,"After period end",IF(N207&lt;&gt;"Yes",0,M207-S207)))</f>
        <v/>
      </c>
      <c r="Z207" s="27">
        <f>IF(OR(U207="",U207&gt;$AH$2),"",N(W207)-N(X207)-Y207)</f>
        <v/>
      </c>
      <c r="AB207" s="23" t="n"/>
      <c r="AD207" s="27">
        <f>IF(OR(N207&lt;&gt;"Yes",N(Q207)=0),0,ROUND((M207-R207)/Q207,2))</f>
        <v/>
      </c>
      <c r="AE207" s="30">
        <f>IF(OR(N207&lt;&gt;"Yes",O207="",N(Q207)=0),0,MAX(0,MIN(Q207,MIN(YEAR($AH$2)*12+MONTH($AH$2),IF(U207="",YEAR($AH$2)*12+MONTH($AH$2),YEAR(U207)*12+MONTH(U207)-1))-(YEAR(O207)*12+MONTH(O207))+1)))</f>
        <v/>
      </c>
      <c r="AF207" s="31">
        <f>IF(OR(N207&lt;&gt;"Yes",O207="",N(Q207)=0),"",EOMONTH(O207,Q207-1))</f>
        <v/>
      </c>
    </row>
    <row r="208">
      <c r="D208" s="24" t="n"/>
      <c r="E208" s="24" t="n"/>
      <c r="F208" s="24" t="n"/>
      <c r="G208" s="24" t="n"/>
      <c r="H208" s="23" t="n"/>
      <c r="J208" s="25" t="n"/>
      <c r="K208" s="24" t="n"/>
      <c r="L208" s="26" t="n"/>
      <c r="M208" s="27">
        <f>IF(OR(J208="",L208=""),"",ROUND(J208*L208,2))</f>
        <v/>
      </c>
      <c r="N208" s="28">
        <f>IF(M208="","",IF(H208&gt;$AH$2,"After period end",IF(OR(D208="",F208=""),"Check class and entity",IF(M208&gt;=SUMIFS(Settings!$C$9:$C$18,Settings!$A$9:$A$18,F208),"Yes","Expense"))))</f>
        <v/>
      </c>
      <c r="O208" s="23" t="n"/>
      <c r="P208" s="29" t="n"/>
      <c r="Q208" s="30">
        <f>IF(P208&lt;&gt;"",P208,IF(D208="","",SUMIFS(Settings!$B$22:$B$31,Settings!$A$22:$A$31,D208)))</f>
        <v/>
      </c>
      <c r="R208" s="27">
        <f>IF(N208&lt;&gt;"Yes",0,ROUND(M208*SUMIFS(Settings!$C$22:$C$31,Settings!$A$22:$A$31,D208),2))</f>
        <v/>
      </c>
      <c r="S208" s="27">
        <f>IF(AE208=0,0,IF(AE208&gt;=Q208,M208-R208,ROUND((M208-R208)*AE208/Q208,2)))</f>
        <v/>
      </c>
      <c r="T208" s="27">
        <f>IF(N208&lt;&gt;"Yes",0,IF(AND(U208&lt;&gt;"",U208&lt;=$AH$2),0,M208-S208))</f>
        <v/>
      </c>
      <c r="U208" s="23" t="n"/>
      <c r="V208" s="24" t="n"/>
      <c r="W208" s="25" t="n"/>
      <c r="X208" s="25" t="n"/>
      <c r="Y208" s="27">
        <f>IF(U208="","",IF(U208&gt;$AH$2,"After period end",IF(N208&lt;&gt;"Yes",0,M208-S208)))</f>
        <v/>
      </c>
      <c r="Z208" s="27">
        <f>IF(OR(U208="",U208&gt;$AH$2),"",N(W208)-N(X208)-Y208)</f>
        <v/>
      </c>
      <c r="AB208" s="23" t="n"/>
      <c r="AD208" s="27">
        <f>IF(OR(N208&lt;&gt;"Yes",N(Q208)=0),0,ROUND((M208-R208)/Q208,2))</f>
        <v/>
      </c>
      <c r="AE208" s="30">
        <f>IF(OR(N208&lt;&gt;"Yes",O208="",N(Q208)=0),0,MAX(0,MIN(Q208,MIN(YEAR($AH$2)*12+MONTH($AH$2),IF(U208="",YEAR($AH$2)*12+MONTH($AH$2),YEAR(U208)*12+MONTH(U208)-1))-(YEAR(O208)*12+MONTH(O208))+1)))</f>
        <v/>
      </c>
      <c r="AF208" s="31">
        <f>IF(OR(N208&lt;&gt;"Yes",O208="",N(Q208)=0),"",EOMONTH(O208,Q208-1))</f>
        <v/>
      </c>
    </row>
    <row r="209">
      <c r="D209" s="24" t="n"/>
      <c r="E209" s="24" t="n"/>
      <c r="F209" s="24" t="n"/>
      <c r="G209" s="24" t="n"/>
      <c r="H209" s="23" t="n"/>
      <c r="J209" s="25" t="n"/>
      <c r="K209" s="24" t="n"/>
      <c r="L209" s="26" t="n"/>
      <c r="M209" s="27">
        <f>IF(OR(J209="",L209=""),"",ROUND(J209*L209,2))</f>
        <v/>
      </c>
      <c r="N209" s="28">
        <f>IF(M209="","",IF(H209&gt;$AH$2,"After period end",IF(OR(D209="",F209=""),"Check class and entity",IF(M209&gt;=SUMIFS(Settings!$C$9:$C$18,Settings!$A$9:$A$18,F209),"Yes","Expense"))))</f>
        <v/>
      </c>
      <c r="O209" s="23" t="n"/>
      <c r="P209" s="29" t="n"/>
      <c r="Q209" s="30">
        <f>IF(P209&lt;&gt;"",P209,IF(D209="","",SUMIFS(Settings!$B$22:$B$31,Settings!$A$22:$A$31,D209)))</f>
        <v/>
      </c>
      <c r="R209" s="27">
        <f>IF(N209&lt;&gt;"Yes",0,ROUND(M209*SUMIFS(Settings!$C$22:$C$31,Settings!$A$22:$A$31,D209),2))</f>
        <v/>
      </c>
      <c r="S209" s="27">
        <f>IF(AE209=0,0,IF(AE209&gt;=Q209,M209-R209,ROUND((M209-R209)*AE209/Q209,2)))</f>
        <v/>
      </c>
      <c r="T209" s="27">
        <f>IF(N209&lt;&gt;"Yes",0,IF(AND(U209&lt;&gt;"",U209&lt;=$AH$2),0,M209-S209))</f>
        <v/>
      </c>
      <c r="U209" s="23" t="n"/>
      <c r="V209" s="24" t="n"/>
      <c r="W209" s="25" t="n"/>
      <c r="X209" s="25" t="n"/>
      <c r="Y209" s="27">
        <f>IF(U209="","",IF(U209&gt;$AH$2,"After period end",IF(N209&lt;&gt;"Yes",0,M209-S209)))</f>
        <v/>
      </c>
      <c r="Z209" s="27">
        <f>IF(OR(U209="",U209&gt;$AH$2),"",N(W209)-N(X209)-Y209)</f>
        <v/>
      </c>
      <c r="AB209" s="23" t="n"/>
      <c r="AD209" s="27">
        <f>IF(OR(N209&lt;&gt;"Yes",N(Q209)=0),0,ROUND((M209-R209)/Q209,2))</f>
        <v/>
      </c>
      <c r="AE209" s="30">
        <f>IF(OR(N209&lt;&gt;"Yes",O209="",N(Q209)=0),0,MAX(0,MIN(Q209,MIN(YEAR($AH$2)*12+MONTH($AH$2),IF(U209="",YEAR($AH$2)*12+MONTH($AH$2),YEAR(U209)*12+MONTH(U209)-1))-(YEAR(O209)*12+MONTH(O209))+1)))</f>
        <v/>
      </c>
      <c r="AF209" s="31">
        <f>IF(OR(N209&lt;&gt;"Yes",O209="",N(Q209)=0),"",EOMONTH(O209,Q209-1))</f>
        <v/>
      </c>
    </row>
    <row r="210">
      <c r="D210" s="24" t="n"/>
      <c r="E210" s="24" t="n"/>
      <c r="F210" s="24" t="n"/>
      <c r="G210" s="24" t="n"/>
      <c r="H210" s="23" t="n"/>
      <c r="J210" s="25" t="n"/>
      <c r="K210" s="24" t="n"/>
      <c r="L210" s="26" t="n"/>
      <c r="M210" s="27">
        <f>IF(OR(J210="",L210=""),"",ROUND(J210*L210,2))</f>
        <v/>
      </c>
      <c r="N210" s="28">
        <f>IF(M210="","",IF(H210&gt;$AH$2,"After period end",IF(OR(D210="",F210=""),"Check class and entity",IF(M210&gt;=SUMIFS(Settings!$C$9:$C$18,Settings!$A$9:$A$18,F210),"Yes","Expense"))))</f>
        <v/>
      </c>
      <c r="O210" s="23" t="n"/>
      <c r="P210" s="29" t="n"/>
      <c r="Q210" s="30">
        <f>IF(P210&lt;&gt;"",P210,IF(D210="","",SUMIFS(Settings!$B$22:$B$31,Settings!$A$22:$A$31,D210)))</f>
        <v/>
      </c>
      <c r="R210" s="27">
        <f>IF(N210&lt;&gt;"Yes",0,ROUND(M210*SUMIFS(Settings!$C$22:$C$31,Settings!$A$22:$A$31,D210),2))</f>
        <v/>
      </c>
      <c r="S210" s="27">
        <f>IF(AE210=0,0,IF(AE210&gt;=Q210,M210-R210,ROUND((M210-R210)*AE210/Q210,2)))</f>
        <v/>
      </c>
      <c r="T210" s="27">
        <f>IF(N210&lt;&gt;"Yes",0,IF(AND(U210&lt;&gt;"",U210&lt;=$AH$2),0,M210-S210))</f>
        <v/>
      </c>
      <c r="U210" s="23" t="n"/>
      <c r="V210" s="24" t="n"/>
      <c r="W210" s="25" t="n"/>
      <c r="X210" s="25" t="n"/>
      <c r="Y210" s="27">
        <f>IF(U210="","",IF(U210&gt;$AH$2,"After period end",IF(N210&lt;&gt;"Yes",0,M210-S210)))</f>
        <v/>
      </c>
      <c r="Z210" s="27">
        <f>IF(OR(U210="",U210&gt;$AH$2),"",N(W210)-N(X210)-Y210)</f>
        <v/>
      </c>
      <c r="AB210" s="23" t="n"/>
      <c r="AD210" s="27">
        <f>IF(OR(N210&lt;&gt;"Yes",N(Q210)=0),0,ROUND((M210-R210)/Q210,2))</f>
        <v/>
      </c>
      <c r="AE210" s="30">
        <f>IF(OR(N210&lt;&gt;"Yes",O210="",N(Q210)=0),0,MAX(0,MIN(Q210,MIN(YEAR($AH$2)*12+MONTH($AH$2),IF(U210="",YEAR($AH$2)*12+MONTH($AH$2),YEAR(U210)*12+MONTH(U210)-1))-(YEAR(O210)*12+MONTH(O210))+1)))</f>
        <v/>
      </c>
      <c r="AF210" s="31">
        <f>IF(OR(N210&lt;&gt;"Yes",O210="",N(Q210)=0),"",EOMONTH(O210,Q210-1))</f>
        <v/>
      </c>
    </row>
    <row r="211">
      <c r="D211" s="24" t="n"/>
      <c r="E211" s="24" t="n"/>
      <c r="F211" s="24" t="n"/>
      <c r="G211" s="24" t="n"/>
      <c r="H211" s="23" t="n"/>
      <c r="J211" s="25" t="n"/>
      <c r="K211" s="24" t="n"/>
      <c r="L211" s="26" t="n"/>
      <c r="M211" s="27">
        <f>IF(OR(J211="",L211=""),"",ROUND(J211*L211,2))</f>
        <v/>
      </c>
      <c r="N211" s="28">
        <f>IF(M211="","",IF(H211&gt;$AH$2,"After period end",IF(OR(D211="",F211=""),"Check class and entity",IF(M211&gt;=SUMIFS(Settings!$C$9:$C$18,Settings!$A$9:$A$18,F211),"Yes","Expense"))))</f>
        <v/>
      </c>
      <c r="O211" s="23" t="n"/>
      <c r="P211" s="29" t="n"/>
      <c r="Q211" s="30">
        <f>IF(P211&lt;&gt;"",P211,IF(D211="","",SUMIFS(Settings!$B$22:$B$31,Settings!$A$22:$A$31,D211)))</f>
        <v/>
      </c>
      <c r="R211" s="27">
        <f>IF(N211&lt;&gt;"Yes",0,ROUND(M211*SUMIFS(Settings!$C$22:$C$31,Settings!$A$22:$A$31,D211),2))</f>
        <v/>
      </c>
      <c r="S211" s="27">
        <f>IF(AE211=0,0,IF(AE211&gt;=Q211,M211-R211,ROUND((M211-R211)*AE211/Q211,2)))</f>
        <v/>
      </c>
      <c r="T211" s="27">
        <f>IF(N211&lt;&gt;"Yes",0,IF(AND(U211&lt;&gt;"",U211&lt;=$AH$2),0,M211-S211))</f>
        <v/>
      </c>
      <c r="U211" s="23" t="n"/>
      <c r="V211" s="24" t="n"/>
      <c r="W211" s="25" t="n"/>
      <c r="X211" s="25" t="n"/>
      <c r="Y211" s="27">
        <f>IF(U211="","",IF(U211&gt;$AH$2,"After period end",IF(N211&lt;&gt;"Yes",0,M211-S211)))</f>
        <v/>
      </c>
      <c r="Z211" s="27">
        <f>IF(OR(U211="",U211&gt;$AH$2),"",N(W211)-N(X211)-Y211)</f>
        <v/>
      </c>
      <c r="AB211" s="23" t="n"/>
      <c r="AD211" s="27">
        <f>IF(OR(N211&lt;&gt;"Yes",N(Q211)=0),0,ROUND((M211-R211)/Q211,2))</f>
        <v/>
      </c>
      <c r="AE211" s="30">
        <f>IF(OR(N211&lt;&gt;"Yes",O211="",N(Q211)=0),0,MAX(0,MIN(Q211,MIN(YEAR($AH$2)*12+MONTH($AH$2),IF(U211="",YEAR($AH$2)*12+MONTH($AH$2),YEAR(U211)*12+MONTH(U211)-1))-(YEAR(O211)*12+MONTH(O211))+1)))</f>
        <v/>
      </c>
      <c r="AF211" s="31">
        <f>IF(OR(N211&lt;&gt;"Yes",O211="",N(Q211)=0),"",EOMONTH(O211,Q211-1))</f>
        <v/>
      </c>
    </row>
    <row r="212">
      <c r="D212" s="24" t="n"/>
      <c r="E212" s="24" t="n"/>
      <c r="F212" s="24" t="n"/>
      <c r="G212" s="24" t="n"/>
      <c r="H212" s="23" t="n"/>
      <c r="J212" s="25" t="n"/>
      <c r="K212" s="24" t="n"/>
      <c r="L212" s="26" t="n"/>
      <c r="M212" s="27">
        <f>IF(OR(J212="",L212=""),"",ROUND(J212*L212,2))</f>
        <v/>
      </c>
      <c r="N212" s="28">
        <f>IF(M212="","",IF(H212&gt;$AH$2,"After period end",IF(OR(D212="",F212=""),"Check class and entity",IF(M212&gt;=SUMIFS(Settings!$C$9:$C$18,Settings!$A$9:$A$18,F212),"Yes","Expense"))))</f>
        <v/>
      </c>
      <c r="O212" s="23" t="n"/>
      <c r="P212" s="29" t="n"/>
      <c r="Q212" s="30">
        <f>IF(P212&lt;&gt;"",P212,IF(D212="","",SUMIFS(Settings!$B$22:$B$31,Settings!$A$22:$A$31,D212)))</f>
        <v/>
      </c>
      <c r="R212" s="27">
        <f>IF(N212&lt;&gt;"Yes",0,ROUND(M212*SUMIFS(Settings!$C$22:$C$31,Settings!$A$22:$A$31,D212),2))</f>
        <v/>
      </c>
      <c r="S212" s="27">
        <f>IF(AE212=0,0,IF(AE212&gt;=Q212,M212-R212,ROUND((M212-R212)*AE212/Q212,2)))</f>
        <v/>
      </c>
      <c r="T212" s="27">
        <f>IF(N212&lt;&gt;"Yes",0,IF(AND(U212&lt;&gt;"",U212&lt;=$AH$2),0,M212-S212))</f>
        <v/>
      </c>
      <c r="U212" s="23" t="n"/>
      <c r="V212" s="24" t="n"/>
      <c r="W212" s="25" t="n"/>
      <c r="X212" s="25" t="n"/>
      <c r="Y212" s="27">
        <f>IF(U212="","",IF(U212&gt;$AH$2,"After period end",IF(N212&lt;&gt;"Yes",0,M212-S212)))</f>
        <v/>
      </c>
      <c r="Z212" s="27">
        <f>IF(OR(U212="",U212&gt;$AH$2),"",N(W212)-N(X212)-Y212)</f>
        <v/>
      </c>
      <c r="AB212" s="23" t="n"/>
      <c r="AD212" s="27">
        <f>IF(OR(N212&lt;&gt;"Yes",N(Q212)=0),0,ROUND((M212-R212)/Q212,2))</f>
        <v/>
      </c>
      <c r="AE212" s="30">
        <f>IF(OR(N212&lt;&gt;"Yes",O212="",N(Q212)=0),0,MAX(0,MIN(Q212,MIN(YEAR($AH$2)*12+MONTH($AH$2),IF(U212="",YEAR($AH$2)*12+MONTH($AH$2),YEAR(U212)*12+MONTH(U212)-1))-(YEAR(O212)*12+MONTH(O212))+1)))</f>
        <v/>
      </c>
      <c r="AF212" s="31">
        <f>IF(OR(N212&lt;&gt;"Yes",O212="",N(Q212)=0),"",EOMONTH(O212,Q212-1))</f>
        <v/>
      </c>
    </row>
    <row r="213">
      <c r="D213" s="24" t="n"/>
      <c r="E213" s="24" t="n"/>
      <c r="F213" s="24" t="n"/>
      <c r="G213" s="24" t="n"/>
      <c r="H213" s="23" t="n"/>
      <c r="J213" s="25" t="n"/>
      <c r="K213" s="24" t="n"/>
      <c r="L213" s="26" t="n"/>
      <c r="M213" s="27">
        <f>IF(OR(J213="",L213=""),"",ROUND(J213*L213,2))</f>
        <v/>
      </c>
      <c r="N213" s="28">
        <f>IF(M213="","",IF(H213&gt;$AH$2,"After period end",IF(OR(D213="",F213=""),"Check class and entity",IF(M213&gt;=SUMIFS(Settings!$C$9:$C$18,Settings!$A$9:$A$18,F213),"Yes","Expense"))))</f>
        <v/>
      </c>
      <c r="O213" s="23" t="n"/>
      <c r="P213" s="29" t="n"/>
      <c r="Q213" s="30">
        <f>IF(P213&lt;&gt;"",P213,IF(D213="","",SUMIFS(Settings!$B$22:$B$31,Settings!$A$22:$A$31,D213)))</f>
        <v/>
      </c>
      <c r="R213" s="27">
        <f>IF(N213&lt;&gt;"Yes",0,ROUND(M213*SUMIFS(Settings!$C$22:$C$31,Settings!$A$22:$A$31,D213),2))</f>
        <v/>
      </c>
      <c r="S213" s="27">
        <f>IF(AE213=0,0,IF(AE213&gt;=Q213,M213-R213,ROUND((M213-R213)*AE213/Q213,2)))</f>
        <v/>
      </c>
      <c r="T213" s="27">
        <f>IF(N213&lt;&gt;"Yes",0,IF(AND(U213&lt;&gt;"",U213&lt;=$AH$2),0,M213-S213))</f>
        <v/>
      </c>
      <c r="U213" s="23" t="n"/>
      <c r="V213" s="24" t="n"/>
      <c r="W213" s="25" t="n"/>
      <c r="X213" s="25" t="n"/>
      <c r="Y213" s="27">
        <f>IF(U213="","",IF(U213&gt;$AH$2,"After period end",IF(N213&lt;&gt;"Yes",0,M213-S213)))</f>
        <v/>
      </c>
      <c r="Z213" s="27">
        <f>IF(OR(U213="",U213&gt;$AH$2),"",N(W213)-N(X213)-Y213)</f>
        <v/>
      </c>
      <c r="AB213" s="23" t="n"/>
      <c r="AD213" s="27">
        <f>IF(OR(N213&lt;&gt;"Yes",N(Q213)=0),0,ROUND((M213-R213)/Q213,2))</f>
        <v/>
      </c>
      <c r="AE213" s="30">
        <f>IF(OR(N213&lt;&gt;"Yes",O213="",N(Q213)=0),0,MAX(0,MIN(Q213,MIN(YEAR($AH$2)*12+MONTH($AH$2),IF(U213="",YEAR($AH$2)*12+MONTH($AH$2),YEAR(U213)*12+MONTH(U213)-1))-(YEAR(O213)*12+MONTH(O213))+1)))</f>
        <v/>
      </c>
      <c r="AF213" s="31">
        <f>IF(OR(N213&lt;&gt;"Yes",O213="",N(Q213)=0),"",EOMONTH(O213,Q213-1))</f>
        <v/>
      </c>
    </row>
    <row r="214">
      <c r="D214" s="24" t="n"/>
      <c r="E214" s="24" t="n"/>
      <c r="F214" s="24" t="n"/>
      <c r="G214" s="24" t="n"/>
      <c r="H214" s="23" t="n"/>
      <c r="J214" s="25" t="n"/>
      <c r="K214" s="24" t="n"/>
      <c r="L214" s="26" t="n"/>
      <c r="M214" s="27">
        <f>IF(OR(J214="",L214=""),"",ROUND(J214*L214,2))</f>
        <v/>
      </c>
      <c r="N214" s="28">
        <f>IF(M214="","",IF(H214&gt;$AH$2,"After period end",IF(OR(D214="",F214=""),"Check class and entity",IF(M214&gt;=SUMIFS(Settings!$C$9:$C$18,Settings!$A$9:$A$18,F214),"Yes","Expense"))))</f>
        <v/>
      </c>
      <c r="O214" s="23" t="n"/>
      <c r="P214" s="29" t="n"/>
      <c r="Q214" s="30">
        <f>IF(P214&lt;&gt;"",P214,IF(D214="","",SUMIFS(Settings!$B$22:$B$31,Settings!$A$22:$A$31,D214)))</f>
        <v/>
      </c>
      <c r="R214" s="27">
        <f>IF(N214&lt;&gt;"Yes",0,ROUND(M214*SUMIFS(Settings!$C$22:$C$31,Settings!$A$22:$A$31,D214),2))</f>
        <v/>
      </c>
      <c r="S214" s="27">
        <f>IF(AE214=0,0,IF(AE214&gt;=Q214,M214-R214,ROUND((M214-R214)*AE214/Q214,2)))</f>
        <v/>
      </c>
      <c r="T214" s="27">
        <f>IF(N214&lt;&gt;"Yes",0,IF(AND(U214&lt;&gt;"",U214&lt;=$AH$2),0,M214-S214))</f>
        <v/>
      </c>
      <c r="U214" s="23" t="n"/>
      <c r="V214" s="24" t="n"/>
      <c r="W214" s="25" t="n"/>
      <c r="X214" s="25" t="n"/>
      <c r="Y214" s="27">
        <f>IF(U214="","",IF(U214&gt;$AH$2,"After period end",IF(N214&lt;&gt;"Yes",0,M214-S214)))</f>
        <v/>
      </c>
      <c r="Z214" s="27">
        <f>IF(OR(U214="",U214&gt;$AH$2),"",N(W214)-N(X214)-Y214)</f>
        <v/>
      </c>
      <c r="AB214" s="23" t="n"/>
      <c r="AD214" s="27">
        <f>IF(OR(N214&lt;&gt;"Yes",N(Q214)=0),0,ROUND((M214-R214)/Q214,2))</f>
        <v/>
      </c>
      <c r="AE214" s="30">
        <f>IF(OR(N214&lt;&gt;"Yes",O214="",N(Q214)=0),0,MAX(0,MIN(Q214,MIN(YEAR($AH$2)*12+MONTH($AH$2),IF(U214="",YEAR($AH$2)*12+MONTH($AH$2),YEAR(U214)*12+MONTH(U214)-1))-(YEAR(O214)*12+MONTH(O214))+1)))</f>
        <v/>
      </c>
      <c r="AF214" s="31">
        <f>IF(OR(N214&lt;&gt;"Yes",O214="",N(Q214)=0),"",EOMONTH(O214,Q214-1))</f>
        <v/>
      </c>
    </row>
    <row r="215">
      <c r="D215" s="24" t="n"/>
      <c r="E215" s="24" t="n"/>
      <c r="F215" s="24" t="n"/>
      <c r="G215" s="24" t="n"/>
      <c r="H215" s="23" t="n"/>
      <c r="J215" s="25" t="n"/>
      <c r="K215" s="24" t="n"/>
      <c r="L215" s="26" t="n"/>
      <c r="M215" s="27">
        <f>IF(OR(J215="",L215=""),"",ROUND(J215*L215,2))</f>
        <v/>
      </c>
      <c r="N215" s="28">
        <f>IF(M215="","",IF(H215&gt;$AH$2,"After period end",IF(OR(D215="",F215=""),"Check class and entity",IF(M215&gt;=SUMIFS(Settings!$C$9:$C$18,Settings!$A$9:$A$18,F215),"Yes","Expense"))))</f>
        <v/>
      </c>
      <c r="O215" s="23" t="n"/>
      <c r="P215" s="29" t="n"/>
      <c r="Q215" s="30">
        <f>IF(P215&lt;&gt;"",P215,IF(D215="","",SUMIFS(Settings!$B$22:$B$31,Settings!$A$22:$A$31,D215)))</f>
        <v/>
      </c>
      <c r="R215" s="27">
        <f>IF(N215&lt;&gt;"Yes",0,ROUND(M215*SUMIFS(Settings!$C$22:$C$31,Settings!$A$22:$A$31,D215),2))</f>
        <v/>
      </c>
      <c r="S215" s="27">
        <f>IF(AE215=0,0,IF(AE215&gt;=Q215,M215-R215,ROUND((M215-R215)*AE215/Q215,2)))</f>
        <v/>
      </c>
      <c r="T215" s="27">
        <f>IF(N215&lt;&gt;"Yes",0,IF(AND(U215&lt;&gt;"",U215&lt;=$AH$2),0,M215-S215))</f>
        <v/>
      </c>
      <c r="U215" s="23" t="n"/>
      <c r="V215" s="24" t="n"/>
      <c r="W215" s="25" t="n"/>
      <c r="X215" s="25" t="n"/>
      <c r="Y215" s="27">
        <f>IF(U215="","",IF(U215&gt;$AH$2,"After period end",IF(N215&lt;&gt;"Yes",0,M215-S215)))</f>
        <v/>
      </c>
      <c r="Z215" s="27">
        <f>IF(OR(U215="",U215&gt;$AH$2),"",N(W215)-N(X215)-Y215)</f>
        <v/>
      </c>
      <c r="AB215" s="23" t="n"/>
      <c r="AD215" s="27">
        <f>IF(OR(N215&lt;&gt;"Yes",N(Q215)=0),0,ROUND((M215-R215)/Q215,2))</f>
        <v/>
      </c>
      <c r="AE215" s="30">
        <f>IF(OR(N215&lt;&gt;"Yes",O215="",N(Q215)=0),0,MAX(0,MIN(Q215,MIN(YEAR($AH$2)*12+MONTH($AH$2),IF(U215="",YEAR($AH$2)*12+MONTH($AH$2),YEAR(U215)*12+MONTH(U215)-1))-(YEAR(O215)*12+MONTH(O215))+1)))</f>
        <v/>
      </c>
      <c r="AF215" s="31">
        <f>IF(OR(N215&lt;&gt;"Yes",O215="",N(Q215)=0),"",EOMONTH(O215,Q215-1))</f>
        <v/>
      </c>
    </row>
    <row r="216">
      <c r="D216" s="24" t="n"/>
      <c r="E216" s="24" t="n"/>
      <c r="F216" s="24" t="n"/>
      <c r="G216" s="24" t="n"/>
      <c r="H216" s="23" t="n"/>
      <c r="J216" s="25" t="n"/>
      <c r="K216" s="24" t="n"/>
      <c r="L216" s="26" t="n"/>
      <c r="M216" s="27">
        <f>IF(OR(J216="",L216=""),"",ROUND(J216*L216,2))</f>
        <v/>
      </c>
      <c r="N216" s="28">
        <f>IF(M216="","",IF(H216&gt;$AH$2,"After period end",IF(OR(D216="",F216=""),"Check class and entity",IF(M216&gt;=SUMIFS(Settings!$C$9:$C$18,Settings!$A$9:$A$18,F216),"Yes","Expense"))))</f>
        <v/>
      </c>
      <c r="O216" s="23" t="n"/>
      <c r="P216" s="29" t="n"/>
      <c r="Q216" s="30">
        <f>IF(P216&lt;&gt;"",P216,IF(D216="","",SUMIFS(Settings!$B$22:$B$31,Settings!$A$22:$A$31,D216)))</f>
        <v/>
      </c>
      <c r="R216" s="27">
        <f>IF(N216&lt;&gt;"Yes",0,ROUND(M216*SUMIFS(Settings!$C$22:$C$31,Settings!$A$22:$A$31,D216),2))</f>
        <v/>
      </c>
      <c r="S216" s="27">
        <f>IF(AE216=0,0,IF(AE216&gt;=Q216,M216-R216,ROUND((M216-R216)*AE216/Q216,2)))</f>
        <v/>
      </c>
      <c r="T216" s="27">
        <f>IF(N216&lt;&gt;"Yes",0,IF(AND(U216&lt;&gt;"",U216&lt;=$AH$2),0,M216-S216))</f>
        <v/>
      </c>
      <c r="U216" s="23" t="n"/>
      <c r="V216" s="24" t="n"/>
      <c r="W216" s="25" t="n"/>
      <c r="X216" s="25" t="n"/>
      <c r="Y216" s="27">
        <f>IF(U216="","",IF(U216&gt;$AH$2,"After period end",IF(N216&lt;&gt;"Yes",0,M216-S216)))</f>
        <v/>
      </c>
      <c r="Z216" s="27">
        <f>IF(OR(U216="",U216&gt;$AH$2),"",N(W216)-N(X216)-Y216)</f>
        <v/>
      </c>
      <c r="AB216" s="23" t="n"/>
      <c r="AD216" s="27">
        <f>IF(OR(N216&lt;&gt;"Yes",N(Q216)=0),0,ROUND((M216-R216)/Q216,2))</f>
        <v/>
      </c>
      <c r="AE216" s="30">
        <f>IF(OR(N216&lt;&gt;"Yes",O216="",N(Q216)=0),0,MAX(0,MIN(Q216,MIN(YEAR($AH$2)*12+MONTH($AH$2),IF(U216="",YEAR($AH$2)*12+MONTH($AH$2),YEAR(U216)*12+MONTH(U216)-1))-(YEAR(O216)*12+MONTH(O216))+1)))</f>
        <v/>
      </c>
      <c r="AF216" s="31">
        <f>IF(OR(N216&lt;&gt;"Yes",O216="",N(Q216)=0),"",EOMONTH(O216,Q216-1))</f>
        <v/>
      </c>
    </row>
    <row r="217">
      <c r="D217" s="24" t="n"/>
      <c r="E217" s="24" t="n"/>
      <c r="F217" s="24" t="n"/>
      <c r="G217" s="24" t="n"/>
      <c r="H217" s="23" t="n"/>
      <c r="J217" s="25" t="n"/>
      <c r="K217" s="24" t="n"/>
      <c r="L217" s="26" t="n"/>
      <c r="M217" s="27">
        <f>IF(OR(J217="",L217=""),"",ROUND(J217*L217,2))</f>
        <v/>
      </c>
      <c r="N217" s="28">
        <f>IF(M217="","",IF(H217&gt;$AH$2,"After period end",IF(OR(D217="",F217=""),"Check class and entity",IF(M217&gt;=SUMIFS(Settings!$C$9:$C$18,Settings!$A$9:$A$18,F217),"Yes","Expense"))))</f>
        <v/>
      </c>
      <c r="O217" s="23" t="n"/>
      <c r="P217" s="29" t="n"/>
      <c r="Q217" s="30">
        <f>IF(P217&lt;&gt;"",P217,IF(D217="","",SUMIFS(Settings!$B$22:$B$31,Settings!$A$22:$A$31,D217)))</f>
        <v/>
      </c>
      <c r="R217" s="27">
        <f>IF(N217&lt;&gt;"Yes",0,ROUND(M217*SUMIFS(Settings!$C$22:$C$31,Settings!$A$22:$A$31,D217),2))</f>
        <v/>
      </c>
      <c r="S217" s="27">
        <f>IF(AE217=0,0,IF(AE217&gt;=Q217,M217-R217,ROUND((M217-R217)*AE217/Q217,2)))</f>
        <v/>
      </c>
      <c r="T217" s="27">
        <f>IF(N217&lt;&gt;"Yes",0,IF(AND(U217&lt;&gt;"",U217&lt;=$AH$2),0,M217-S217))</f>
        <v/>
      </c>
      <c r="U217" s="23" t="n"/>
      <c r="V217" s="24" t="n"/>
      <c r="W217" s="25" t="n"/>
      <c r="X217" s="25" t="n"/>
      <c r="Y217" s="27">
        <f>IF(U217="","",IF(U217&gt;$AH$2,"After period end",IF(N217&lt;&gt;"Yes",0,M217-S217)))</f>
        <v/>
      </c>
      <c r="Z217" s="27">
        <f>IF(OR(U217="",U217&gt;$AH$2),"",N(W217)-N(X217)-Y217)</f>
        <v/>
      </c>
      <c r="AB217" s="23" t="n"/>
      <c r="AD217" s="27">
        <f>IF(OR(N217&lt;&gt;"Yes",N(Q217)=0),0,ROUND((M217-R217)/Q217,2))</f>
        <v/>
      </c>
      <c r="AE217" s="30">
        <f>IF(OR(N217&lt;&gt;"Yes",O217="",N(Q217)=0),0,MAX(0,MIN(Q217,MIN(YEAR($AH$2)*12+MONTH($AH$2),IF(U217="",YEAR($AH$2)*12+MONTH($AH$2),YEAR(U217)*12+MONTH(U217)-1))-(YEAR(O217)*12+MONTH(O217))+1)))</f>
        <v/>
      </c>
      <c r="AF217" s="31">
        <f>IF(OR(N217&lt;&gt;"Yes",O217="",N(Q217)=0),"",EOMONTH(O217,Q217-1))</f>
        <v/>
      </c>
    </row>
    <row r="218">
      <c r="D218" s="24" t="n"/>
      <c r="E218" s="24" t="n"/>
      <c r="F218" s="24" t="n"/>
      <c r="G218" s="24" t="n"/>
      <c r="H218" s="23" t="n"/>
      <c r="J218" s="25" t="n"/>
      <c r="K218" s="24" t="n"/>
      <c r="L218" s="26" t="n"/>
      <c r="M218" s="27">
        <f>IF(OR(J218="",L218=""),"",ROUND(J218*L218,2))</f>
        <v/>
      </c>
      <c r="N218" s="28">
        <f>IF(M218="","",IF(H218&gt;$AH$2,"After period end",IF(OR(D218="",F218=""),"Check class and entity",IF(M218&gt;=SUMIFS(Settings!$C$9:$C$18,Settings!$A$9:$A$18,F218),"Yes","Expense"))))</f>
        <v/>
      </c>
      <c r="O218" s="23" t="n"/>
      <c r="P218" s="29" t="n"/>
      <c r="Q218" s="30">
        <f>IF(P218&lt;&gt;"",P218,IF(D218="","",SUMIFS(Settings!$B$22:$B$31,Settings!$A$22:$A$31,D218)))</f>
        <v/>
      </c>
      <c r="R218" s="27">
        <f>IF(N218&lt;&gt;"Yes",0,ROUND(M218*SUMIFS(Settings!$C$22:$C$31,Settings!$A$22:$A$31,D218),2))</f>
        <v/>
      </c>
      <c r="S218" s="27">
        <f>IF(AE218=0,0,IF(AE218&gt;=Q218,M218-R218,ROUND((M218-R218)*AE218/Q218,2)))</f>
        <v/>
      </c>
      <c r="T218" s="27">
        <f>IF(N218&lt;&gt;"Yes",0,IF(AND(U218&lt;&gt;"",U218&lt;=$AH$2),0,M218-S218))</f>
        <v/>
      </c>
      <c r="U218" s="23" t="n"/>
      <c r="V218" s="24" t="n"/>
      <c r="W218" s="25" t="n"/>
      <c r="X218" s="25" t="n"/>
      <c r="Y218" s="27">
        <f>IF(U218="","",IF(U218&gt;$AH$2,"After period end",IF(N218&lt;&gt;"Yes",0,M218-S218)))</f>
        <v/>
      </c>
      <c r="Z218" s="27">
        <f>IF(OR(U218="",U218&gt;$AH$2),"",N(W218)-N(X218)-Y218)</f>
        <v/>
      </c>
      <c r="AB218" s="23" t="n"/>
      <c r="AD218" s="27">
        <f>IF(OR(N218&lt;&gt;"Yes",N(Q218)=0),0,ROUND((M218-R218)/Q218,2))</f>
        <v/>
      </c>
      <c r="AE218" s="30">
        <f>IF(OR(N218&lt;&gt;"Yes",O218="",N(Q218)=0),0,MAX(0,MIN(Q218,MIN(YEAR($AH$2)*12+MONTH($AH$2),IF(U218="",YEAR($AH$2)*12+MONTH($AH$2),YEAR(U218)*12+MONTH(U218)-1))-(YEAR(O218)*12+MONTH(O218))+1)))</f>
        <v/>
      </c>
      <c r="AF218" s="31">
        <f>IF(OR(N218&lt;&gt;"Yes",O218="",N(Q218)=0),"",EOMONTH(O218,Q218-1))</f>
        <v/>
      </c>
    </row>
    <row r="219">
      <c r="D219" s="24" t="n"/>
      <c r="E219" s="24" t="n"/>
      <c r="F219" s="24" t="n"/>
      <c r="G219" s="24" t="n"/>
      <c r="H219" s="23" t="n"/>
      <c r="J219" s="25" t="n"/>
      <c r="K219" s="24" t="n"/>
      <c r="L219" s="26" t="n"/>
      <c r="M219" s="27">
        <f>IF(OR(J219="",L219=""),"",ROUND(J219*L219,2))</f>
        <v/>
      </c>
      <c r="N219" s="28">
        <f>IF(M219="","",IF(H219&gt;$AH$2,"After period end",IF(OR(D219="",F219=""),"Check class and entity",IF(M219&gt;=SUMIFS(Settings!$C$9:$C$18,Settings!$A$9:$A$18,F219),"Yes","Expense"))))</f>
        <v/>
      </c>
      <c r="O219" s="23" t="n"/>
      <c r="P219" s="29" t="n"/>
      <c r="Q219" s="30">
        <f>IF(P219&lt;&gt;"",P219,IF(D219="","",SUMIFS(Settings!$B$22:$B$31,Settings!$A$22:$A$31,D219)))</f>
        <v/>
      </c>
      <c r="R219" s="27">
        <f>IF(N219&lt;&gt;"Yes",0,ROUND(M219*SUMIFS(Settings!$C$22:$C$31,Settings!$A$22:$A$31,D219),2))</f>
        <v/>
      </c>
      <c r="S219" s="27">
        <f>IF(AE219=0,0,IF(AE219&gt;=Q219,M219-R219,ROUND((M219-R219)*AE219/Q219,2)))</f>
        <v/>
      </c>
      <c r="T219" s="27">
        <f>IF(N219&lt;&gt;"Yes",0,IF(AND(U219&lt;&gt;"",U219&lt;=$AH$2),0,M219-S219))</f>
        <v/>
      </c>
      <c r="U219" s="23" t="n"/>
      <c r="V219" s="24" t="n"/>
      <c r="W219" s="25" t="n"/>
      <c r="X219" s="25" t="n"/>
      <c r="Y219" s="27">
        <f>IF(U219="","",IF(U219&gt;$AH$2,"After period end",IF(N219&lt;&gt;"Yes",0,M219-S219)))</f>
        <v/>
      </c>
      <c r="Z219" s="27">
        <f>IF(OR(U219="",U219&gt;$AH$2),"",N(W219)-N(X219)-Y219)</f>
        <v/>
      </c>
      <c r="AB219" s="23" t="n"/>
      <c r="AD219" s="27">
        <f>IF(OR(N219&lt;&gt;"Yes",N(Q219)=0),0,ROUND((M219-R219)/Q219,2))</f>
        <v/>
      </c>
      <c r="AE219" s="30">
        <f>IF(OR(N219&lt;&gt;"Yes",O219="",N(Q219)=0),0,MAX(0,MIN(Q219,MIN(YEAR($AH$2)*12+MONTH($AH$2),IF(U219="",YEAR($AH$2)*12+MONTH($AH$2),YEAR(U219)*12+MONTH(U219)-1))-(YEAR(O219)*12+MONTH(O219))+1)))</f>
        <v/>
      </c>
      <c r="AF219" s="31">
        <f>IF(OR(N219&lt;&gt;"Yes",O219="",N(Q219)=0),"",EOMONTH(O219,Q219-1))</f>
        <v/>
      </c>
    </row>
    <row r="220">
      <c r="D220" s="24" t="n"/>
      <c r="E220" s="24" t="n"/>
      <c r="F220" s="24" t="n"/>
      <c r="G220" s="24" t="n"/>
      <c r="H220" s="23" t="n"/>
      <c r="J220" s="25" t="n"/>
      <c r="K220" s="24" t="n"/>
      <c r="L220" s="26" t="n"/>
      <c r="M220" s="27">
        <f>IF(OR(J220="",L220=""),"",ROUND(J220*L220,2))</f>
        <v/>
      </c>
      <c r="N220" s="28">
        <f>IF(M220="","",IF(H220&gt;$AH$2,"After period end",IF(OR(D220="",F220=""),"Check class and entity",IF(M220&gt;=SUMIFS(Settings!$C$9:$C$18,Settings!$A$9:$A$18,F220),"Yes","Expense"))))</f>
        <v/>
      </c>
      <c r="O220" s="23" t="n"/>
      <c r="P220" s="29" t="n"/>
      <c r="Q220" s="30">
        <f>IF(P220&lt;&gt;"",P220,IF(D220="","",SUMIFS(Settings!$B$22:$B$31,Settings!$A$22:$A$31,D220)))</f>
        <v/>
      </c>
      <c r="R220" s="27">
        <f>IF(N220&lt;&gt;"Yes",0,ROUND(M220*SUMIFS(Settings!$C$22:$C$31,Settings!$A$22:$A$31,D220),2))</f>
        <v/>
      </c>
      <c r="S220" s="27">
        <f>IF(AE220=0,0,IF(AE220&gt;=Q220,M220-R220,ROUND((M220-R220)*AE220/Q220,2)))</f>
        <v/>
      </c>
      <c r="T220" s="27">
        <f>IF(N220&lt;&gt;"Yes",0,IF(AND(U220&lt;&gt;"",U220&lt;=$AH$2),0,M220-S220))</f>
        <v/>
      </c>
      <c r="U220" s="23" t="n"/>
      <c r="V220" s="24" t="n"/>
      <c r="W220" s="25" t="n"/>
      <c r="X220" s="25" t="n"/>
      <c r="Y220" s="27">
        <f>IF(U220="","",IF(U220&gt;$AH$2,"After period end",IF(N220&lt;&gt;"Yes",0,M220-S220)))</f>
        <v/>
      </c>
      <c r="Z220" s="27">
        <f>IF(OR(U220="",U220&gt;$AH$2),"",N(W220)-N(X220)-Y220)</f>
        <v/>
      </c>
      <c r="AB220" s="23" t="n"/>
      <c r="AD220" s="27">
        <f>IF(OR(N220&lt;&gt;"Yes",N(Q220)=0),0,ROUND((M220-R220)/Q220,2))</f>
        <v/>
      </c>
      <c r="AE220" s="30">
        <f>IF(OR(N220&lt;&gt;"Yes",O220="",N(Q220)=0),0,MAX(0,MIN(Q220,MIN(YEAR($AH$2)*12+MONTH($AH$2),IF(U220="",YEAR($AH$2)*12+MONTH($AH$2),YEAR(U220)*12+MONTH(U220)-1))-(YEAR(O220)*12+MONTH(O220))+1)))</f>
        <v/>
      </c>
      <c r="AF220" s="31">
        <f>IF(OR(N220&lt;&gt;"Yes",O220="",N(Q220)=0),"",EOMONTH(O220,Q220-1))</f>
        <v/>
      </c>
    </row>
    <row r="221">
      <c r="D221" s="24" t="n"/>
      <c r="E221" s="24" t="n"/>
      <c r="F221" s="24" t="n"/>
      <c r="G221" s="24" t="n"/>
      <c r="H221" s="23" t="n"/>
      <c r="J221" s="25" t="n"/>
      <c r="K221" s="24" t="n"/>
      <c r="L221" s="26" t="n"/>
      <c r="M221" s="27">
        <f>IF(OR(J221="",L221=""),"",ROUND(J221*L221,2))</f>
        <v/>
      </c>
      <c r="N221" s="28">
        <f>IF(M221="","",IF(H221&gt;$AH$2,"After period end",IF(OR(D221="",F221=""),"Check class and entity",IF(M221&gt;=SUMIFS(Settings!$C$9:$C$18,Settings!$A$9:$A$18,F221),"Yes","Expense"))))</f>
        <v/>
      </c>
      <c r="O221" s="23" t="n"/>
      <c r="P221" s="29" t="n"/>
      <c r="Q221" s="30">
        <f>IF(P221&lt;&gt;"",P221,IF(D221="","",SUMIFS(Settings!$B$22:$B$31,Settings!$A$22:$A$31,D221)))</f>
        <v/>
      </c>
      <c r="R221" s="27">
        <f>IF(N221&lt;&gt;"Yes",0,ROUND(M221*SUMIFS(Settings!$C$22:$C$31,Settings!$A$22:$A$31,D221),2))</f>
        <v/>
      </c>
      <c r="S221" s="27">
        <f>IF(AE221=0,0,IF(AE221&gt;=Q221,M221-R221,ROUND((M221-R221)*AE221/Q221,2)))</f>
        <v/>
      </c>
      <c r="T221" s="27">
        <f>IF(N221&lt;&gt;"Yes",0,IF(AND(U221&lt;&gt;"",U221&lt;=$AH$2),0,M221-S221))</f>
        <v/>
      </c>
      <c r="U221" s="23" t="n"/>
      <c r="V221" s="24" t="n"/>
      <c r="W221" s="25" t="n"/>
      <c r="X221" s="25" t="n"/>
      <c r="Y221" s="27">
        <f>IF(U221="","",IF(U221&gt;$AH$2,"After period end",IF(N221&lt;&gt;"Yes",0,M221-S221)))</f>
        <v/>
      </c>
      <c r="Z221" s="27">
        <f>IF(OR(U221="",U221&gt;$AH$2),"",N(W221)-N(X221)-Y221)</f>
        <v/>
      </c>
      <c r="AB221" s="23" t="n"/>
      <c r="AD221" s="27">
        <f>IF(OR(N221&lt;&gt;"Yes",N(Q221)=0),0,ROUND((M221-R221)/Q221,2))</f>
        <v/>
      </c>
      <c r="AE221" s="30">
        <f>IF(OR(N221&lt;&gt;"Yes",O221="",N(Q221)=0),0,MAX(0,MIN(Q221,MIN(YEAR($AH$2)*12+MONTH($AH$2),IF(U221="",YEAR($AH$2)*12+MONTH($AH$2),YEAR(U221)*12+MONTH(U221)-1))-(YEAR(O221)*12+MONTH(O221))+1)))</f>
        <v/>
      </c>
      <c r="AF221" s="31">
        <f>IF(OR(N221&lt;&gt;"Yes",O221="",N(Q221)=0),"",EOMONTH(O221,Q221-1))</f>
        <v/>
      </c>
    </row>
    <row r="222">
      <c r="D222" s="24" t="n"/>
      <c r="E222" s="24" t="n"/>
      <c r="F222" s="24" t="n"/>
      <c r="G222" s="24" t="n"/>
      <c r="H222" s="23" t="n"/>
      <c r="J222" s="25" t="n"/>
      <c r="K222" s="24" t="n"/>
      <c r="L222" s="26" t="n"/>
      <c r="M222" s="27">
        <f>IF(OR(J222="",L222=""),"",ROUND(J222*L222,2))</f>
        <v/>
      </c>
      <c r="N222" s="28">
        <f>IF(M222="","",IF(H222&gt;$AH$2,"After period end",IF(OR(D222="",F222=""),"Check class and entity",IF(M222&gt;=SUMIFS(Settings!$C$9:$C$18,Settings!$A$9:$A$18,F222),"Yes","Expense"))))</f>
        <v/>
      </c>
      <c r="O222" s="23" t="n"/>
      <c r="P222" s="29" t="n"/>
      <c r="Q222" s="30">
        <f>IF(P222&lt;&gt;"",P222,IF(D222="","",SUMIFS(Settings!$B$22:$B$31,Settings!$A$22:$A$31,D222)))</f>
        <v/>
      </c>
      <c r="R222" s="27">
        <f>IF(N222&lt;&gt;"Yes",0,ROUND(M222*SUMIFS(Settings!$C$22:$C$31,Settings!$A$22:$A$31,D222),2))</f>
        <v/>
      </c>
      <c r="S222" s="27">
        <f>IF(AE222=0,0,IF(AE222&gt;=Q222,M222-R222,ROUND((M222-R222)*AE222/Q222,2)))</f>
        <v/>
      </c>
      <c r="T222" s="27">
        <f>IF(N222&lt;&gt;"Yes",0,IF(AND(U222&lt;&gt;"",U222&lt;=$AH$2),0,M222-S222))</f>
        <v/>
      </c>
      <c r="U222" s="23" t="n"/>
      <c r="V222" s="24" t="n"/>
      <c r="W222" s="25" t="n"/>
      <c r="X222" s="25" t="n"/>
      <c r="Y222" s="27">
        <f>IF(U222="","",IF(U222&gt;$AH$2,"After period end",IF(N222&lt;&gt;"Yes",0,M222-S222)))</f>
        <v/>
      </c>
      <c r="Z222" s="27">
        <f>IF(OR(U222="",U222&gt;$AH$2),"",N(W222)-N(X222)-Y222)</f>
        <v/>
      </c>
      <c r="AB222" s="23" t="n"/>
      <c r="AD222" s="27">
        <f>IF(OR(N222&lt;&gt;"Yes",N(Q222)=0),0,ROUND((M222-R222)/Q222,2))</f>
        <v/>
      </c>
      <c r="AE222" s="30">
        <f>IF(OR(N222&lt;&gt;"Yes",O222="",N(Q222)=0),0,MAX(0,MIN(Q222,MIN(YEAR($AH$2)*12+MONTH($AH$2),IF(U222="",YEAR($AH$2)*12+MONTH($AH$2),YEAR(U222)*12+MONTH(U222)-1))-(YEAR(O222)*12+MONTH(O222))+1)))</f>
        <v/>
      </c>
      <c r="AF222" s="31">
        <f>IF(OR(N222&lt;&gt;"Yes",O222="",N(Q222)=0),"",EOMONTH(O222,Q222-1))</f>
        <v/>
      </c>
    </row>
    <row r="223">
      <c r="D223" s="24" t="n"/>
      <c r="E223" s="24" t="n"/>
      <c r="F223" s="24" t="n"/>
      <c r="G223" s="24" t="n"/>
      <c r="H223" s="23" t="n"/>
      <c r="J223" s="25" t="n"/>
      <c r="K223" s="24" t="n"/>
      <c r="L223" s="26" t="n"/>
      <c r="M223" s="27">
        <f>IF(OR(J223="",L223=""),"",ROUND(J223*L223,2))</f>
        <v/>
      </c>
      <c r="N223" s="28">
        <f>IF(M223="","",IF(H223&gt;$AH$2,"After period end",IF(OR(D223="",F223=""),"Check class and entity",IF(M223&gt;=SUMIFS(Settings!$C$9:$C$18,Settings!$A$9:$A$18,F223),"Yes","Expense"))))</f>
        <v/>
      </c>
      <c r="O223" s="23" t="n"/>
      <c r="P223" s="29" t="n"/>
      <c r="Q223" s="30">
        <f>IF(P223&lt;&gt;"",P223,IF(D223="","",SUMIFS(Settings!$B$22:$B$31,Settings!$A$22:$A$31,D223)))</f>
        <v/>
      </c>
      <c r="R223" s="27">
        <f>IF(N223&lt;&gt;"Yes",0,ROUND(M223*SUMIFS(Settings!$C$22:$C$31,Settings!$A$22:$A$31,D223),2))</f>
        <v/>
      </c>
      <c r="S223" s="27">
        <f>IF(AE223=0,0,IF(AE223&gt;=Q223,M223-R223,ROUND((M223-R223)*AE223/Q223,2)))</f>
        <v/>
      </c>
      <c r="T223" s="27">
        <f>IF(N223&lt;&gt;"Yes",0,IF(AND(U223&lt;&gt;"",U223&lt;=$AH$2),0,M223-S223))</f>
        <v/>
      </c>
      <c r="U223" s="23" t="n"/>
      <c r="V223" s="24" t="n"/>
      <c r="W223" s="25" t="n"/>
      <c r="X223" s="25" t="n"/>
      <c r="Y223" s="27">
        <f>IF(U223="","",IF(U223&gt;$AH$2,"After period end",IF(N223&lt;&gt;"Yes",0,M223-S223)))</f>
        <v/>
      </c>
      <c r="Z223" s="27">
        <f>IF(OR(U223="",U223&gt;$AH$2),"",N(W223)-N(X223)-Y223)</f>
        <v/>
      </c>
      <c r="AB223" s="23" t="n"/>
      <c r="AD223" s="27">
        <f>IF(OR(N223&lt;&gt;"Yes",N(Q223)=0),0,ROUND((M223-R223)/Q223,2))</f>
        <v/>
      </c>
      <c r="AE223" s="30">
        <f>IF(OR(N223&lt;&gt;"Yes",O223="",N(Q223)=0),0,MAX(0,MIN(Q223,MIN(YEAR($AH$2)*12+MONTH($AH$2),IF(U223="",YEAR($AH$2)*12+MONTH($AH$2),YEAR(U223)*12+MONTH(U223)-1))-(YEAR(O223)*12+MONTH(O223))+1)))</f>
        <v/>
      </c>
      <c r="AF223" s="31">
        <f>IF(OR(N223&lt;&gt;"Yes",O223="",N(Q223)=0),"",EOMONTH(O223,Q223-1))</f>
        <v/>
      </c>
    </row>
    <row r="224">
      <c r="D224" s="24" t="n"/>
      <c r="E224" s="24" t="n"/>
      <c r="F224" s="24" t="n"/>
      <c r="G224" s="24" t="n"/>
      <c r="H224" s="23" t="n"/>
      <c r="J224" s="25" t="n"/>
      <c r="K224" s="24" t="n"/>
      <c r="L224" s="26" t="n"/>
      <c r="M224" s="27">
        <f>IF(OR(J224="",L224=""),"",ROUND(J224*L224,2))</f>
        <v/>
      </c>
      <c r="N224" s="28">
        <f>IF(M224="","",IF(H224&gt;$AH$2,"After period end",IF(OR(D224="",F224=""),"Check class and entity",IF(M224&gt;=SUMIFS(Settings!$C$9:$C$18,Settings!$A$9:$A$18,F224),"Yes","Expense"))))</f>
        <v/>
      </c>
      <c r="O224" s="23" t="n"/>
      <c r="P224" s="29" t="n"/>
      <c r="Q224" s="30">
        <f>IF(P224&lt;&gt;"",P224,IF(D224="","",SUMIFS(Settings!$B$22:$B$31,Settings!$A$22:$A$31,D224)))</f>
        <v/>
      </c>
      <c r="R224" s="27">
        <f>IF(N224&lt;&gt;"Yes",0,ROUND(M224*SUMIFS(Settings!$C$22:$C$31,Settings!$A$22:$A$31,D224),2))</f>
        <v/>
      </c>
      <c r="S224" s="27">
        <f>IF(AE224=0,0,IF(AE224&gt;=Q224,M224-R224,ROUND((M224-R224)*AE224/Q224,2)))</f>
        <v/>
      </c>
      <c r="T224" s="27">
        <f>IF(N224&lt;&gt;"Yes",0,IF(AND(U224&lt;&gt;"",U224&lt;=$AH$2),0,M224-S224))</f>
        <v/>
      </c>
      <c r="U224" s="23" t="n"/>
      <c r="V224" s="24" t="n"/>
      <c r="W224" s="25" t="n"/>
      <c r="X224" s="25" t="n"/>
      <c r="Y224" s="27">
        <f>IF(U224="","",IF(U224&gt;$AH$2,"After period end",IF(N224&lt;&gt;"Yes",0,M224-S224)))</f>
        <v/>
      </c>
      <c r="Z224" s="27">
        <f>IF(OR(U224="",U224&gt;$AH$2),"",N(W224)-N(X224)-Y224)</f>
        <v/>
      </c>
      <c r="AB224" s="23" t="n"/>
      <c r="AD224" s="27">
        <f>IF(OR(N224&lt;&gt;"Yes",N(Q224)=0),0,ROUND((M224-R224)/Q224,2))</f>
        <v/>
      </c>
      <c r="AE224" s="30">
        <f>IF(OR(N224&lt;&gt;"Yes",O224="",N(Q224)=0),0,MAX(0,MIN(Q224,MIN(YEAR($AH$2)*12+MONTH($AH$2),IF(U224="",YEAR($AH$2)*12+MONTH($AH$2),YEAR(U224)*12+MONTH(U224)-1))-(YEAR(O224)*12+MONTH(O224))+1)))</f>
        <v/>
      </c>
      <c r="AF224" s="31">
        <f>IF(OR(N224&lt;&gt;"Yes",O224="",N(Q224)=0),"",EOMONTH(O224,Q224-1))</f>
        <v/>
      </c>
    </row>
    <row r="225">
      <c r="D225" s="24" t="n"/>
      <c r="E225" s="24" t="n"/>
      <c r="F225" s="24" t="n"/>
      <c r="G225" s="24" t="n"/>
      <c r="H225" s="23" t="n"/>
      <c r="J225" s="25" t="n"/>
      <c r="K225" s="24" t="n"/>
      <c r="L225" s="26" t="n"/>
      <c r="M225" s="27">
        <f>IF(OR(J225="",L225=""),"",ROUND(J225*L225,2))</f>
        <v/>
      </c>
      <c r="N225" s="28">
        <f>IF(M225="","",IF(H225&gt;$AH$2,"After period end",IF(OR(D225="",F225=""),"Check class and entity",IF(M225&gt;=SUMIFS(Settings!$C$9:$C$18,Settings!$A$9:$A$18,F225),"Yes","Expense"))))</f>
        <v/>
      </c>
      <c r="O225" s="23" t="n"/>
      <c r="P225" s="29" t="n"/>
      <c r="Q225" s="30">
        <f>IF(P225&lt;&gt;"",P225,IF(D225="","",SUMIFS(Settings!$B$22:$B$31,Settings!$A$22:$A$31,D225)))</f>
        <v/>
      </c>
      <c r="R225" s="27">
        <f>IF(N225&lt;&gt;"Yes",0,ROUND(M225*SUMIFS(Settings!$C$22:$C$31,Settings!$A$22:$A$31,D225),2))</f>
        <v/>
      </c>
      <c r="S225" s="27">
        <f>IF(AE225=0,0,IF(AE225&gt;=Q225,M225-R225,ROUND((M225-R225)*AE225/Q225,2)))</f>
        <v/>
      </c>
      <c r="T225" s="27">
        <f>IF(N225&lt;&gt;"Yes",0,IF(AND(U225&lt;&gt;"",U225&lt;=$AH$2),0,M225-S225))</f>
        <v/>
      </c>
      <c r="U225" s="23" t="n"/>
      <c r="V225" s="24" t="n"/>
      <c r="W225" s="25" t="n"/>
      <c r="X225" s="25" t="n"/>
      <c r="Y225" s="27">
        <f>IF(U225="","",IF(U225&gt;$AH$2,"After period end",IF(N225&lt;&gt;"Yes",0,M225-S225)))</f>
        <v/>
      </c>
      <c r="Z225" s="27">
        <f>IF(OR(U225="",U225&gt;$AH$2),"",N(W225)-N(X225)-Y225)</f>
        <v/>
      </c>
      <c r="AB225" s="23" t="n"/>
      <c r="AD225" s="27">
        <f>IF(OR(N225&lt;&gt;"Yes",N(Q225)=0),0,ROUND((M225-R225)/Q225,2))</f>
        <v/>
      </c>
      <c r="AE225" s="30">
        <f>IF(OR(N225&lt;&gt;"Yes",O225="",N(Q225)=0),0,MAX(0,MIN(Q225,MIN(YEAR($AH$2)*12+MONTH($AH$2),IF(U225="",YEAR($AH$2)*12+MONTH($AH$2),YEAR(U225)*12+MONTH(U225)-1))-(YEAR(O225)*12+MONTH(O225))+1)))</f>
        <v/>
      </c>
      <c r="AF225" s="31">
        <f>IF(OR(N225&lt;&gt;"Yes",O225="",N(Q225)=0),"",EOMONTH(O225,Q225-1))</f>
        <v/>
      </c>
    </row>
    <row r="226">
      <c r="D226" s="24" t="n"/>
      <c r="E226" s="24" t="n"/>
      <c r="F226" s="24" t="n"/>
      <c r="G226" s="24" t="n"/>
      <c r="H226" s="23" t="n"/>
      <c r="J226" s="25" t="n"/>
      <c r="K226" s="24" t="n"/>
      <c r="L226" s="26" t="n"/>
      <c r="M226" s="27">
        <f>IF(OR(J226="",L226=""),"",ROUND(J226*L226,2))</f>
        <v/>
      </c>
      <c r="N226" s="28">
        <f>IF(M226="","",IF(H226&gt;$AH$2,"After period end",IF(OR(D226="",F226=""),"Check class and entity",IF(M226&gt;=SUMIFS(Settings!$C$9:$C$18,Settings!$A$9:$A$18,F226),"Yes","Expense"))))</f>
        <v/>
      </c>
      <c r="O226" s="23" t="n"/>
      <c r="P226" s="29" t="n"/>
      <c r="Q226" s="30">
        <f>IF(P226&lt;&gt;"",P226,IF(D226="","",SUMIFS(Settings!$B$22:$B$31,Settings!$A$22:$A$31,D226)))</f>
        <v/>
      </c>
      <c r="R226" s="27">
        <f>IF(N226&lt;&gt;"Yes",0,ROUND(M226*SUMIFS(Settings!$C$22:$C$31,Settings!$A$22:$A$31,D226),2))</f>
        <v/>
      </c>
      <c r="S226" s="27">
        <f>IF(AE226=0,0,IF(AE226&gt;=Q226,M226-R226,ROUND((M226-R226)*AE226/Q226,2)))</f>
        <v/>
      </c>
      <c r="T226" s="27">
        <f>IF(N226&lt;&gt;"Yes",0,IF(AND(U226&lt;&gt;"",U226&lt;=$AH$2),0,M226-S226))</f>
        <v/>
      </c>
      <c r="U226" s="23" t="n"/>
      <c r="V226" s="24" t="n"/>
      <c r="W226" s="25" t="n"/>
      <c r="X226" s="25" t="n"/>
      <c r="Y226" s="27">
        <f>IF(U226="","",IF(U226&gt;$AH$2,"After period end",IF(N226&lt;&gt;"Yes",0,M226-S226)))</f>
        <v/>
      </c>
      <c r="Z226" s="27">
        <f>IF(OR(U226="",U226&gt;$AH$2),"",N(W226)-N(X226)-Y226)</f>
        <v/>
      </c>
      <c r="AB226" s="23" t="n"/>
      <c r="AD226" s="27">
        <f>IF(OR(N226&lt;&gt;"Yes",N(Q226)=0),0,ROUND((M226-R226)/Q226,2))</f>
        <v/>
      </c>
      <c r="AE226" s="30">
        <f>IF(OR(N226&lt;&gt;"Yes",O226="",N(Q226)=0),0,MAX(0,MIN(Q226,MIN(YEAR($AH$2)*12+MONTH($AH$2),IF(U226="",YEAR($AH$2)*12+MONTH($AH$2),YEAR(U226)*12+MONTH(U226)-1))-(YEAR(O226)*12+MONTH(O226))+1)))</f>
        <v/>
      </c>
      <c r="AF226" s="31">
        <f>IF(OR(N226&lt;&gt;"Yes",O226="",N(Q226)=0),"",EOMONTH(O226,Q226-1))</f>
        <v/>
      </c>
    </row>
    <row r="227">
      <c r="D227" s="24" t="n"/>
      <c r="E227" s="24" t="n"/>
      <c r="F227" s="24" t="n"/>
      <c r="G227" s="24" t="n"/>
      <c r="H227" s="23" t="n"/>
      <c r="J227" s="25" t="n"/>
      <c r="K227" s="24" t="n"/>
      <c r="L227" s="26" t="n"/>
      <c r="M227" s="27">
        <f>IF(OR(J227="",L227=""),"",ROUND(J227*L227,2))</f>
        <v/>
      </c>
      <c r="N227" s="28">
        <f>IF(M227="","",IF(H227&gt;$AH$2,"After period end",IF(OR(D227="",F227=""),"Check class and entity",IF(M227&gt;=SUMIFS(Settings!$C$9:$C$18,Settings!$A$9:$A$18,F227),"Yes","Expense"))))</f>
        <v/>
      </c>
      <c r="O227" s="23" t="n"/>
      <c r="P227" s="29" t="n"/>
      <c r="Q227" s="30">
        <f>IF(P227&lt;&gt;"",P227,IF(D227="","",SUMIFS(Settings!$B$22:$B$31,Settings!$A$22:$A$31,D227)))</f>
        <v/>
      </c>
      <c r="R227" s="27">
        <f>IF(N227&lt;&gt;"Yes",0,ROUND(M227*SUMIFS(Settings!$C$22:$C$31,Settings!$A$22:$A$31,D227),2))</f>
        <v/>
      </c>
      <c r="S227" s="27">
        <f>IF(AE227=0,0,IF(AE227&gt;=Q227,M227-R227,ROUND((M227-R227)*AE227/Q227,2)))</f>
        <v/>
      </c>
      <c r="T227" s="27">
        <f>IF(N227&lt;&gt;"Yes",0,IF(AND(U227&lt;&gt;"",U227&lt;=$AH$2),0,M227-S227))</f>
        <v/>
      </c>
      <c r="U227" s="23" t="n"/>
      <c r="V227" s="24" t="n"/>
      <c r="W227" s="25" t="n"/>
      <c r="X227" s="25" t="n"/>
      <c r="Y227" s="27">
        <f>IF(U227="","",IF(U227&gt;$AH$2,"After period end",IF(N227&lt;&gt;"Yes",0,M227-S227)))</f>
        <v/>
      </c>
      <c r="Z227" s="27">
        <f>IF(OR(U227="",U227&gt;$AH$2),"",N(W227)-N(X227)-Y227)</f>
        <v/>
      </c>
      <c r="AB227" s="23" t="n"/>
      <c r="AD227" s="27">
        <f>IF(OR(N227&lt;&gt;"Yes",N(Q227)=0),0,ROUND((M227-R227)/Q227,2))</f>
        <v/>
      </c>
      <c r="AE227" s="30">
        <f>IF(OR(N227&lt;&gt;"Yes",O227="",N(Q227)=0),0,MAX(0,MIN(Q227,MIN(YEAR($AH$2)*12+MONTH($AH$2),IF(U227="",YEAR($AH$2)*12+MONTH($AH$2),YEAR(U227)*12+MONTH(U227)-1))-(YEAR(O227)*12+MONTH(O227))+1)))</f>
        <v/>
      </c>
      <c r="AF227" s="31">
        <f>IF(OR(N227&lt;&gt;"Yes",O227="",N(Q227)=0),"",EOMONTH(O227,Q227-1))</f>
        <v/>
      </c>
    </row>
    <row r="228">
      <c r="D228" s="24" t="n"/>
      <c r="E228" s="24" t="n"/>
      <c r="F228" s="24" t="n"/>
      <c r="G228" s="24" t="n"/>
      <c r="H228" s="23" t="n"/>
      <c r="J228" s="25" t="n"/>
      <c r="K228" s="24" t="n"/>
      <c r="L228" s="26" t="n"/>
      <c r="M228" s="27">
        <f>IF(OR(J228="",L228=""),"",ROUND(J228*L228,2))</f>
        <v/>
      </c>
      <c r="N228" s="28">
        <f>IF(M228="","",IF(H228&gt;$AH$2,"After period end",IF(OR(D228="",F228=""),"Check class and entity",IF(M228&gt;=SUMIFS(Settings!$C$9:$C$18,Settings!$A$9:$A$18,F228),"Yes","Expense"))))</f>
        <v/>
      </c>
      <c r="O228" s="23" t="n"/>
      <c r="P228" s="29" t="n"/>
      <c r="Q228" s="30">
        <f>IF(P228&lt;&gt;"",P228,IF(D228="","",SUMIFS(Settings!$B$22:$B$31,Settings!$A$22:$A$31,D228)))</f>
        <v/>
      </c>
      <c r="R228" s="27">
        <f>IF(N228&lt;&gt;"Yes",0,ROUND(M228*SUMIFS(Settings!$C$22:$C$31,Settings!$A$22:$A$31,D228),2))</f>
        <v/>
      </c>
      <c r="S228" s="27">
        <f>IF(AE228=0,0,IF(AE228&gt;=Q228,M228-R228,ROUND((M228-R228)*AE228/Q228,2)))</f>
        <v/>
      </c>
      <c r="T228" s="27">
        <f>IF(N228&lt;&gt;"Yes",0,IF(AND(U228&lt;&gt;"",U228&lt;=$AH$2),0,M228-S228))</f>
        <v/>
      </c>
      <c r="U228" s="23" t="n"/>
      <c r="V228" s="24" t="n"/>
      <c r="W228" s="25" t="n"/>
      <c r="X228" s="25" t="n"/>
      <c r="Y228" s="27">
        <f>IF(U228="","",IF(U228&gt;$AH$2,"After period end",IF(N228&lt;&gt;"Yes",0,M228-S228)))</f>
        <v/>
      </c>
      <c r="Z228" s="27">
        <f>IF(OR(U228="",U228&gt;$AH$2),"",N(W228)-N(X228)-Y228)</f>
        <v/>
      </c>
      <c r="AB228" s="23" t="n"/>
      <c r="AD228" s="27">
        <f>IF(OR(N228&lt;&gt;"Yes",N(Q228)=0),0,ROUND((M228-R228)/Q228,2))</f>
        <v/>
      </c>
      <c r="AE228" s="30">
        <f>IF(OR(N228&lt;&gt;"Yes",O228="",N(Q228)=0),0,MAX(0,MIN(Q228,MIN(YEAR($AH$2)*12+MONTH($AH$2),IF(U228="",YEAR($AH$2)*12+MONTH($AH$2),YEAR(U228)*12+MONTH(U228)-1))-(YEAR(O228)*12+MONTH(O228))+1)))</f>
        <v/>
      </c>
      <c r="AF228" s="31">
        <f>IF(OR(N228&lt;&gt;"Yes",O228="",N(Q228)=0),"",EOMONTH(O228,Q228-1))</f>
        <v/>
      </c>
    </row>
    <row r="229">
      <c r="D229" s="24" t="n"/>
      <c r="E229" s="24" t="n"/>
      <c r="F229" s="24" t="n"/>
      <c r="G229" s="24" t="n"/>
      <c r="H229" s="23" t="n"/>
      <c r="J229" s="25" t="n"/>
      <c r="K229" s="24" t="n"/>
      <c r="L229" s="26" t="n"/>
      <c r="M229" s="27">
        <f>IF(OR(J229="",L229=""),"",ROUND(J229*L229,2))</f>
        <v/>
      </c>
      <c r="N229" s="28">
        <f>IF(M229="","",IF(H229&gt;$AH$2,"After period end",IF(OR(D229="",F229=""),"Check class and entity",IF(M229&gt;=SUMIFS(Settings!$C$9:$C$18,Settings!$A$9:$A$18,F229),"Yes","Expense"))))</f>
        <v/>
      </c>
      <c r="O229" s="23" t="n"/>
      <c r="P229" s="29" t="n"/>
      <c r="Q229" s="30">
        <f>IF(P229&lt;&gt;"",P229,IF(D229="","",SUMIFS(Settings!$B$22:$B$31,Settings!$A$22:$A$31,D229)))</f>
        <v/>
      </c>
      <c r="R229" s="27">
        <f>IF(N229&lt;&gt;"Yes",0,ROUND(M229*SUMIFS(Settings!$C$22:$C$31,Settings!$A$22:$A$31,D229),2))</f>
        <v/>
      </c>
      <c r="S229" s="27">
        <f>IF(AE229=0,0,IF(AE229&gt;=Q229,M229-R229,ROUND((M229-R229)*AE229/Q229,2)))</f>
        <v/>
      </c>
      <c r="T229" s="27">
        <f>IF(N229&lt;&gt;"Yes",0,IF(AND(U229&lt;&gt;"",U229&lt;=$AH$2),0,M229-S229))</f>
        <v/>
      </c>
      <c r="U229" s="23" t="n"/>
      <c r="V229" s="24" t="n"/>
      <c r="W229" s="25" t="n"/>
      <c r="X229" s="25" t="n"/>
      <c r="Y229" s="27">
        <f>IF(U229="","",IF(U229&gt;$AH$2,"After period end",IF(N229&lt;&gt;"Yes",0,M229-S229)))</f>
        <v/>
      </c>
      <c r="Z229" s="27">
        <f>IF(OR(U229="",U229&gt;$AH$2),"",N(W229)-N(X229)-Y229)</f>
        <v/>
      </c>
      <c r="AB229" s="23" t="n"/>
      <c r="AD229" s="27">
        <f>IF(OR(N229&lt;&gt;"Yes",N(Q229)=0),0,ROUND((M229-R229)/Q229,2))</f>
        <v/>
      </c>
      <c r="AE229" s="30">
        <f>IF(OR(N229&lt;&gt;"Yes",O229="",N(Q229)=0),0,MAX(0,MIN(Q229,MIN(YEAR($AH$2)*12+MONTH($AH$2),IF(U229="",YEAR($AH$2)*12+MONTH($AH$2),YEAR(U229)*12+MONTH(U229)-1))-(YEAR(O229)*12+MONTH(O229))+1)))</f>
        <v/>
      </c>
      <c r="AF229" s="31">
        <f>IF(OR(N229&lt;&gt;"Yes",O229="",N(Q229)=0),"",EOMONTH(O229,Q229-1))</f>
        <v/>
      </c>
    </row>
    <row r="230">
      <c r="D230" s="24" t="n"/>
      <c r="E230" s="24" t="n"/>
      <c r="F230" s="24" t="n"/>
      <c r="G230" s="24" t="n"/>
      <c r="H230" s="23" t="n"/>
      <c r="J230" s="25" t="n"/>
      <c r="K230" s="24" t="n"/>
      <c r="L230" s="26" t="n"/>
      <c r="M230" s="27">
        <f>IF(OR(J230="",L230=""),"",ROUND(J230*L230,2))</f>
        <v/>
      </c>
      <c r="N230" s="28">
        <f>IF(M230="","",IF(H230&gt;$AH$2,"After period end",IF(OR(D230="",F230=""),"Check class and entity",IF(M230&gt;=SUMIFS(Settings!$C$9:$C$18,Settings!$A$9:$A$18,F230),"Yes","Expense"))))</f>
        <v/>
      </c>
      <c r="O230" s="23" t="n"/>
      <c r="P230" s="29" t="n"/>
      <c r="Q230" s="30">
        <f>IF(P230&lt;&gt;"",P230,IF(D230="","",SUMIFS(Settings!$B$22:$B$31,Settings!$A$22:$A$31,D230)))</f>
        <v/>
      </c>
      <c r="R230" s="27">
        <f>IF(N230&lt;&gt;"Yes",0,ROUND(M230*SUMIFS(Settings!$C$22:$C$31,Settings!$A$22:$A$31,D230),2))</f>
        <v/>
      </c>
      <c r="S230" s="27">
        <f>IF(AE230=0,0,IF(AE230&gt;=Q230,M230-R230,ROUND((M230-R230)*AE230/Q230,2)))</f>
        <v/>
      </c>
      <c r="T230" s="27">
        <f>IF(N230&lt;&gt;"Yes",0,IF(AND(U230&lt;&gt;"",U230&lt;=$AH$2),0,M230-S230))</f>
        <v/>
      </c>
      <c r="U230" s="23" t="n"/>
      <c r="V230" s="24" t="n"/>
      <c r="W230" s="25" t="n"/>
      <c r="X230" s="25" t="n"/>
      <c r="Y230" s="27">
        <f>IF(U230="","",IF(U230&gt;$AH$2,"After period end",IF(N230&lt;&gt;"Yes",0,M230-S230)))</f>
        <v/>
      </c>
      <c r="Z230" s="27">
        <f>IF(OR(U230="",U230&gt;$AH$2),"",N(W230)-N(X230)-Y230)</f>
        <v/>
      </c>
      <c r="AB230" s="23" t="n"/>
      <c r="AD230" s="27">
        <f>IF(OR(N230&lt;&gt;"Yes",N(Q230)=0),0,ROUND((M230-R230)/Q230,2))</f>
        <v/>
      </c>
      <c r="AE230" s="30">
        <f>IF(OR(N230&lt;&gt;"Yes",O230="",N(Q230)=0),0,MAX(0,MIN(Q230,MIN(YEAR($AH$2)*12+MONTH($AH$2),IF(U230="",YEAR($AH$2)*12+MONTH($AH$2),YEAR(U230)*12+MONTH(U230)-1))-(YEAR(O230)*12+MONTH(O230))+1)))</f>
        <v/>
      </c>
      <c r="AF230" s="31">
        <f>IF(OR(N230&lt;&gt;"Yes",O230="",N(Q230)=0),"",EOMONTH(O230,Q230-1))</f>
        <v/>
      </c>
    </row>
    <row r="231">
      <c r="D231" s="24" t="n"/>
      <c r="E231" s="24" t="n"/>
      <c r="F231" s="24" t="n"/>
      <c r="G231" s="24" t="n"/>
      <c r="H231" s="23" t="n"/>
      <c r="J231" s="25" t="n"/>
      <c r="K231" s="24" t="n"/>
      <c r="L231" s="26" t="n"/>
      <c r="M231" s="27">
        <f>IF(OR(J231="",L231=""),"",ROUND(J231*L231,2))</f>
        <v/>
      </c>
      <c r="N231" s="28">
        <f>IF(M231="","",IF(H231&gt;$AH$2,"After period end",IF(OR(D231="",F231=""),"Check class and entity",IF(M231&gt;=SUMIFS(Settings!$C$9:$C$18,Settings!$A$9:$A$18,F231),"Yes","Expense"))))</f>
        <v/>
      </c>
      <c r="O231" s="23" t="n"/>
      <c r="P231" s="29" t="n"/>
      <c r="Q231" s="30">
        <f>IF(P231&lt;&gt;"",P231,IF(D231="","",SUMIFS(Settings!$B$22:$B$31,Settings!$A$22:$A$31,D231)))</f>
        <v/>
      </c>
      <c r="R231" s="27">
        <f>IF(N231&lt;&gt;"Yes",0,ROUND(M231*SUMIFS(Settings!$C$22:$C$31,Settings!$A$22:$A$31,D231),2))</f>
        <v/>
      </c>
      <c r="S231" s="27">
        <f>IF(AE231=0,0,IF(AE231&gt;=Q231,M231-R231,ROUND((M231-R231)*AE231/Q231,2)))</f>
        <v/>
      </c>
      <c r="T231" s="27">
        <f>IF(N231&lt;&gt;"Yes",0,IF(AND(U231&lt;&gt;"",U231&lt;=$AH$2),0,M231-S231))</f>
        <v/>
      </c>
      <c r="U231" s="23" t="n"/>
      <c r="V231" s="24" t="n"/>
      <c r="W231" s="25" t="n"/>
      <c r="X231" s="25" t="n"/>
      <c r="Y231" s="27">
        <f>IF(U231="","",IF(U231&gt;$AH$2,"After period end",IF(N231&lt;&gt;"Yes",0,M231-S231)))</f>
        <v/>
      </c>
      <c r="Z231" s="27">
        <f>IF(OR(U231="",U231&gt;$AH$2),"",N(W231)-N(X231)-Y231)</f>
        <v/>
      </c>
      <c r="AB231" s="23" t="n"/>
      <c r="AD231" s="27">
        <f>IF(OR(N231&lt;&gt;"Yes",N(Q231)=0),0,ROUND((M231-R231)/Q231,2))</f>
        <v/>
      </c>
      <c r="AE231" s="30">
        <f>IF(OR(N231&lt;&gt;"Yes",O231="",N(Q231)=0),0,MAX(0,MIN(Q231,MIN(YEAR($AH$2)*12+MONTH($AH$2),IF(U231="",YEAR($AH$2)*12+MONTH($AH$2),YEAR(U231)*12+MONTH(U231)-1))-(YEAR(O231)*12+MONTH(O231))+1)))</f>
        <v/>
      </c>
      <c r="AF231" s="31">
        <f>IF(OR(N231&lt;&gt;"Yes",O231="",N(Q231)=0),"",EOMONTH(O231,Q231-1))</f>
        <v/>
      </c>
    </row>
    <row r="232">
      <c r="D232" s="24" t="n"/>
      <c r="E232" s="24" t="n"/>
      <c r="F232" s="24" t="n"/>
      <c r="G232" s="24" t="n"/>
      <c r="H232" s="23" t="n"/>
      <c r="J232" s="25" t="n"/>
      <c r="K232" s="24" t="n"/>
      <c r="L232" s="26" t="n"/>
      <c r="M232" s="27">
        <f>IF(OR(J232="",L232=""),"",ROUND(J232*L232,2))</f>
        <v/>
      </c>
      <c r="N232" s="28">
        <f>IF(M232="","",IF(H232&gt;$AH$2,"After period end",IF(OR(D232="",F232=""),"Check class and entity",IF(M232&gt;=SUMIFS(Settings!$C$9:$C$18,Settings!$A$9:$A$18,F232),"Yes","Expense"))))</f>
        <v/>
      </c>
      <c r="O232" s="23" t="n"/>
      <c r="P232" s="29" t="n"/>
      <c r="Q232" s="30">
        <f>IF(P232&lt;&gt;"",P232,IF(D232="","",SUMIFS(Settings!$B$22:$B$31,Settings!$A$22:$A$31,D232)))</f>
        <v/>
      </c>
      <c r="R232" s="27">
        <f>IF(N232&lt;&gt;"Yes",0,ROUND(M232*SUMIFS(Settings!$C$22:$C$31,Settings!$A$22:$A$31,D232),2))</f>
        <v/>
      </c>
      <c r="S232" s="27">
        <f>IF(AE232=0,0,IF(AE232&gt;=Q232,M232-R232,ROUND((M232-R232)*AE232/Q232,2)))</f>
        <v/>
      </c>
      <c r="T232" s="27">
        <f>IF(N232&lt;&gt;"Yes",0,IF(AND(U232&lt;&gt;"",U232&lt;=$AH$2),0,M232-S232))</f>
        <v/>
      </c>
      <c r="U232" s="23" t="n"/>
      <c r="V232" s="24" t="n"/>
      <c r="W232" s="25" t="n"/>
      <c r="X232" s="25" t="n"/>
      <c r="Y232" s="27">
        <f>IF(U232="","",IF(U232&gt;$AH$2,"After period end",IF(N232&lt;&gt;"Yes",0,M232-S232)))</f>
        <v/>
      </c>
      <c r="Z232" s="27">
        <f>IF(OR(U232="",U232&gt;$AH$2),"",N(W232)-N(X232)-Y232)</f>
        <v/>
      </c>
      <c r="AB232" s="23" t="n"/>
      <c r="AD232" s="27">
        <f>IF(OR(N232&lt;&gt;"Yes",N(Q232)=0),0,ROUND((M232-R232)/Q232,2))</f>
        <v/>
      </c>
      <c r="AE232" s="30">
        <f>IF(OR(N232&lt;&gt;"Yes",O232="",N(Q232)=0),0,MAX(0,MIN(Q232,MIN(YEAR($AH$2)*12+MONTH($AH$2),IF(U232="",YEAR($AH$2)*12+MONTH($AH$2),YEAR(U232)*12+MONTH(U232)-1))-(YEAR(O232)*12+MONTH(O232))+1)))</f>
        <v/>
      </c>
      <c r="AF232" s="31">
        <f>IF(OR(N232&lt;&gt;"Yes",O232="",N(Q232)=0),"",EOMONTH(O232,Q232-1))</f>
        <v/>
      </c>
    </row>
    <row r="233">
      <c r="D233" s="24" t="n"/>
      <c r="E233" s="24" t="n"/>
      <c r="F233" s="24" t="n"/>
      <c r="G233" s="24" t="n"/>
      <c r="H233" s="23" t="n"/>
      <c r="J233" s="25" t="n"/>
      <c r="K233" s="24" t="n"/>
      <c r="L233" s="26" t="n"/>
      <c r="M233" s="27">
        <f>IF(OR(J233="",L233=""),"",ROUND(J233*L233,2))</f>
        <v/>
      </c>
      <c r="N233" s="28">
        <f>IF(M233="","",IF(H233&gt;$AH$2,"After period end",IF(OR(D233="",F233=""),"Check class and entity",IF(M233&gt;=SUMIFS(Settings!$C$9:$C$18,Settings!$A$9:$A$18,F233),"Yes","Expense"))))</f>
        <v/>
      </c>
      <c r="O233" s="23" t="n"/>
      <c r="P233" s="29" t="n"/>
      <c r="Q233" s="30">
        <f>IF(P233&lt;&gt;"",P233,IF(D233="","",SUMIFS(Settings!$B$22:$B$31,Settings!$A$22:$A$31,D233)))</f>
        <v/>
      </c>
      <c r="R233" s="27">
        <f>IF(N233&lt;&gt;"Yes",0,ROUND(M233*SUMIFS(Settings!$C$22:$C$31,Settings!$A$22:$A$31,D233),2))</f>
        <v/>
      </c>
      <c r="S233" s="27">
        <f>IF(AE233=0,0,IF(AE233&gt;=Q233,M233-R233,ROUND((M233-R233)*AE233/Q233,2)))</f>
        <v/>
      </c>
      <c r="T233" s="27">
        <f>IF(N233&lt;&gt;"Yes",0,IF(AND(U233&lt;&gt;"",U233&lt;=$AH$2),0,M233-S233))</f>
        <v/>
      </c>
      <c r="U233" s="23" t="n"/>
      <c r="V233" s="24" t="n"/>
      <c r="W233" s="25" t="n"/>
      <c r="X233" s="25" t="n"/>
      <c r="Y233" s="27">
        <f>IF(U233="","",IF(U233&gt;$AH$2,"After period end",IF(N233&lt;&gt;"Yes",0,M233-S233)))</f>
        <v/>
      </c>
      <c r="Z233" s="27">
        <f>IF(OR(U233="",U233&gt;$AH$2),"",N(W233)-N(X233)-Y233)</f>
        <v/>
      </c>
      <c r="AB233" s="23" t="n"/>
      <c r="AD233" s="27">
        <f>IF(OR(N233&lt;&gt;"Yes",N(Q233)=0),0,ROUND((M233-R233)/Q233,2))</f>
        <v/>
      </c>
      <c r="AE233" s="30">
        <f>IF(OR(N233&lt;&gt;"Yes",O233="",N(Q233)=0),0,MAX(0,MIN(Q233,MIN(YEAR($AH$2)*12+MONTH($AH$2),IF(U233="",YEAR($AH$2)*12+MONTH($AH$2),YEAR(U233)*12+MONTH(U233)-1))-(YEAR(O233)*12+MONTH(O233))+1)))</f>
        <v/>
      </c>
      <c r="AF233" s="31">
        <f>IF(OR(N233&lt;&gt;"Yes",O233="",N(Q233)=0),"",EOMONTH(O233,Q233-1))</f>
        <v/>
      </c>
    </row>
    <row r="234">
      <c r="D234" s="24" t="n"/>
      <c r="E234" s="24" t="n"/>
      <c r="F234" s="24" t="n"/>
      <c r="G234" s="24" t="n"/>
      <c r="H234" s="23" t="n"/>
      <c r="J234" s="25" t="n"/>
      <c r="K234" s="24" t="n"/>
      <c r="L234" s="26" t="n"/>
      <c r="M234" s="27">
        <f>IF(OR(J234="",L234=""),"",ROUND(J234*L234,2))</f>
        <v/>
      </c>
      <c r="N234" s="28">
        <f>IF(M234="","",IF(H234&gt;$AH$2,"After period end",IF(OR(D234="",F234=""),"Check class and entity",IF(M234&gt;=SUMIFS(Settings!$C$9:$C$18,Settings!$A$9:$A$18,F234),"Yes","Expense"))))</f>
        <v/>
      </c>
      <c r="O234" s="23" t="n"/>
      <c r="P234" s="29" t="n"/>
      <c r="Q234" s="30">
        <f>IF(P234&lt;&gt;"",P234,IF(D234="","",SUMIFS(Settings!$B$22:$B$31,Settings!$A$22:$A$31,D234)))</f>
        <v/>
      </c>
      <c r="R234" s="27">
        <f>IF(N234&lt;&gt;"Yes",0,ROUND(M234*SUMIFS(Settings!$C$22:$C$31,Settings!$A$22:$A$31,D234),2))</f>
        <v/>
      </c>
      <c r="S234" s="27">
        <f>IF(AE234=0,0,IF(AE234&gt;=Q234,M234-R234,ROUND((M234-R234)*AE234/Q234,2)))</f>
        <v/>
      </c>
      <c r="T234" s="27">
        <f>IF(N234&lt;&gt;"Yes",0,IF(AND(U234&lt;&gt;"",U234&lt;=$AH$2),0,M234-S234))</f>
        <v/>
      </c>
      <c r="U234" s="23" t="n"/>
      <c r="V234" s="24" t="n"/>
      <c r="W234" s="25" t="n"/>
      <c r="X234" s="25" t="n"/>
      <c r="Y234" s="27">
        <f>IF(U234="","",IF(U234&gt;$AH$2,"After period end",IF(N234&lt;&gt;"Yes",0,M234-S234)))</f>
        <v/>
      </c>
      <c r="Z234" s="27">
        <f>IF(OR(U234="",U234&gt;$AH$2),"",N(W234)-N(X234)-Y234)</f>
        <v/>
      </c>
      <c r="AB234" s="23" t="n"/>
      <c r="AD234" s="27">
        <f>IF(OR(N234&lt;&gt;"Yes",N(Q234)=0),0,ROUND((M234-R234)/Q234,2))</f>
        <v/>
      </c>
      <c r="AE234" s="30">
        <f>IF(OR(N234&lt;&gt;"Yes",O234="",N(Q234)=0),0,MAX(0,MIN(Q234,MIN(YEAR($AH$2)*12+MONTH($AH$2),IF(U234="",YEAR($AH$2)*12+MONTH($AH$2),YEAR(U234)*12+MONTH(U234)-1))-(YEAR(O234)*12+MONTH(O234))+1)))</f>
        <v/>
      </c>
      <c r="AF234" s="31">
        <f>IF(OR(N234&lt;&gt;"Yes",O234="",N(Q234)=0),"",EOMONTH(O234,Q234-1))</f>
        <v/>
      </c>
    </row>
    <row r="235">
      <c r="D235" s="24" t="n"/>
      <c r="E235" s="24" t="n"/>
      <c r="F235" s="24" t="n"/>
      <c r="G235" s="24" t="n"/>
      <c r="H235" s="23" t="n"/>
      <c r="J235" s="25" t="n"/>
      <c r="K235" s="24" t="n"/>
      <c r="L235" s="26" t="n"/>
      <c r="M235" s="27">
        <f>IF(OR(J235="",L235=""),"",ROUND(J235*L235,2))</f>
        <v/>
      </c>
      <c r="N235" s="28">
        <f>IF(M235="","",IF(H235&gt;$AH$2,"After period end",IF(OR(D235="",F235=""),"Check class and entity",IF(M235&gt;=SUMIFS(Settings!$C$9:$C$18,Settings!$A$9:$A$18,F235),"Yes","Expense"))))</f>
        <v/>
      </c>
      <c r="O235" s="23" t="n"/>
      <c r="P235" s="29" t="n"/>
      <c r="Q235" s="30">
        <f>IF(P235&lt;&gt;"",P235,IF(D235="","",SUMIFS(Settings!$B$22:$B$31,Settings!$A$22:$A$31,D235)))</f>
        <v/>
      </c>
      <c r="R235" s="27">
        <f>IF(N235&lt;&gt;"Yes",0,ROUND(M235*SUMIFS(Settings!$C$22:$C$31,Settings!$A$22:$A$31,D235),2))</f>
        <v/>
      </c>
      <c r="S235" s="27">
        <f>IF(AE235=0,0,IF(AE235&gt;=Q235,M235-R235,ROUND((M235-R235)*AE235/Q235,2)))</f>
        <v/>
      </c>
      <c r="T235" s="27">
        <f>IF(N235&lt;&gt;"Yes",0,IF(AND(U235&lt;&gt;"",U235&lt;=$AH$2),0,M235-S235))</f>
        <v/>
      </c>
      <c r="U235" s="23" t="n"/>
      <c r="V235" s="24" t="n"/>
      <c r="W235" s="25" t="n"/>
      <c r="X235" s="25" t="n"/>
      <c r="Y235" s="27">
        <f>IF(U235="","",IF(U235&gt;$AH$2,"After period end",IF(N235&lt;&gt;"Yes",0,M235-S235)))</f>
        <v/>
      </c>
      <c r="Z235" s="27">
        <f>IF(OR(U235="",U235&gt;$AH$2),"",N(W235)-N(X235)-Y235)</f>
        <v/>
      </c>
      <c r="AB235" s="23" t="n"/>
      <c r="AD235" s="27">
        <f>IF(OR(N235&lt;&gt;"Yes",N(Q235)=0),0,ROUND((M235-R235)/Q235,2))</f>
        <v/>
      </c>
      <c r="AE235" s="30">
        <f>IF(OR(N235&lt;&gt;"Yes",O235="",N(Q235)=0),0,MAX(0,MIN(Q235,MIN(YEAR($AH$2)*12+MONTH($AH$2),IF(U235="",YEAR($AH$2)*12+MONTH($AH$2),YEAR(U235)*12+MONTH(U235)-1))-(YEAR(O235)*12+MONTH(O235))+1)))</f>
        <v/>
      </c>
      <c r="AF235" s="31">
        <f>IF(OR(N235&lt;&gt;"Yes",O235="",N(Q235)=0),"",EOMONTH(O235,Q235-1))</f>
        <v/>
      </c>
    </row>
    <row r="236">
      <c r="D236" s="24" t="n"/>
      <c r="E236" s="24" t="n"/>
      <c r="F236" s="24" t="n"/>
      <c r="G236" s="24" t="n"/>
      <c r="H236" s="23" t="n"/>
      <c r="J236" s="25" t="n"/>
      <c r="K236" s="24" t="n"/>
      <c r="L236" s="26" t="n"/>
      <c r="M236" s="27">
        <f>IF(OR(J236="",L236=""),"",ROUND(J236*L236,2))</f>
        <v/>
      </c>
      <c r="N236" s="28">
        <f>IF(M236="","",IF(H236&gt;$AH$2,"After period end",IF(OR(D236="",F236=""),"Check class and entity",IF(M236&gt;=SUMIFS(Settings!$C$9:$C$18,Settings!$A$9:$A$18,F236),"Yes","Expense"))))</f>
        <v/>
      </c>
      <c r="O236" s="23" t="n"/>
      <c r="P236" s="29" t="n"/>
      <c r="Q236" s="30">
        <f>IF(P236&lt;&gt;"",P236,IF(D236="","",SUMIFS(Settings!$B$22:$B$31,Settings!$A$22:$A$31,D236)))</f>
        <v/>
      </c>
      <c r="R236" s="27">
        <f>IF(N236&lt;&gt;"Yes",0,ROUND(M236*SUMIFS(Settings!$C$22:$C$31,Settings!$A$22:$A$31,D236),2))</f>
        <v/>
      </c>
      <c r="S236" s="27">
        <f>IF(AE236=0,0,IF(AE236&gt;=Q236,M236-R236,ROUND((M236-R236)*AE236/Q236,2)))</f>
        <v/>
      </c>
      <c r="T236" s="27">
        <f>IF(N236&lt;&gt;"Yes",0,IF(AND(U236&lt;&gt;"",U236&lt;=$AH$2),0,M236-S236))</f>
        <v/>
      </c>
      <c r="U236" s="23" t="n"/>
      <c r="V236" s="24" t="n"/>
      <c r="W236" s="25" t="n"/>
      <c r="X236" s="25" t="n"/>
      <c r="Y236" s="27">
        <f>IF(U236="","",IF(U236&gt;$AH$2,"After period end",IF(N236&lt;&gt;"Yes",0,M236-S236)))</f>
        <v/>
      </c>
      <c r="Z236" s="27">
        <f>IF(OR(U236="",U236&gt;$AH$2),"",N(W236)-N(X236)-Y236)</f>
        <v/>
      </c>
      <c r="AB236" s="23" t="n"/>
      <c r="AD236" s="27">
        <f>IF(OR(N236&lt;&gt;"Yes",N(Q236)=0),0,ROUND((M236-R236)/Q236,2))</f>
        <v/>
      </c>
      <c r="AE236" s="30">
        <f>IF(OR(N236&lt;&gt;"Yes",O236="",N(Q236)=0),0,MAX(0,MIN(Q236,MIN(YEAR($AH$2)*12+MONTH($AH$2),IF(U236="",YEAR($AH$2)*12+MONTH($AH$2),YEAR(U236)*12+MONTH(U236)-1))-(YEAR(O236)*12+MONTH(O236))+1)))</f>
        <v/>
      </c>
      <c r="AF236" s="31">
        <f>IF(OR(N236&lt;&gt;"Yes",O236="",N(Q236)=0),"",EOMONTH(O236,Q236-1))</f>
        <v/>
      </c>
    </row>
    <row r="237">
      <c r="D237" s="24" t="n"/>
      <c r="E237" s="24" t="n"/>
      <c r="F237" s="24" t="n"/>
      <c r="G237" s="24" t="n"/>
      <c r="H237" s="23" t="n"/>
      <c r="J237" s="25" t="n"/>
      <c r="K237" s="24" t="n"/>
      <c r="L237" s="26" t="n"/>
      <c r="M237" s="27">
        <f>IF(OR(J237="",L237=""),"",ROUND(J237*L237,2))</f>
        <v/>
      </c>
      <c r="N237" s="28">
        <f>IF(M237="","",IF(H237&gt;$AH$2,"After period end",IF(OR(D237="",F237=""),"Check class and entity",IF(M237&gt;=SUMIFS(Settings!$C$9:$C$18,Settings!$A$9:$A$18,F237),"Yes","Expense"))))</f>
        <v/>
      </c>
      <c r="O237" s="23" t="n"/>
      <c r="P237" s="29" t="n"/>
      <c r="Q237" s="30">
        <f>IF(P237&lt;&gt;"",P237,IF(D237="","",SUMIFS(Settings!$B$22:$B$31,Settings!$A$22:$A$31,D237)))</f>
        <v/>
      </c>
      <c r="R237" s="27">
        <f>IF(N237&lt;&gt;"Yes",0,ROUND(M237*SUMIFS(Settings!$C$22:$C$31,Settings!$A$22:$A$31,D237),2))</f>
        <v/>
      </c>
      <c r="S237" s="27">
        <f>IF(AE237=0,0,IF(AE237&gt;=Q237,M237-R237,ROUND((M237-R237)*AE237/Q237,2)))</f>
        <v/>
      </c>
      <c r="T237" s="27">
        <f>IF(N237&lt;&gt;"Yes",0,IF(AND(U237&lt;&gt;"",U237&lt;=$AH$2),0,M237-S237))</f>
        <v/>
      </c>
      <c r="U237" s="23" t="n"/>
      <c r="V237" s="24" t="n"/>
      <c r="W237" s="25" t="n"/>
      <c r="X237" s="25" t="n"/>
      <c r="Y237" s="27">
        <f>IF(U237="","",IF(U237&gt;$AH$2,"After period end",IF(N237&lt;&gt;"Yes",0,M237-S237)))</f>
        <v/>
      </c>
      <c r="Z237" s="27">
        <f>IF(OR(U237="",U237&gt;$AH$2),"",N(W237)-N(X237)-Y237)</f>
        <v/>
      </c>
      <c r="AB237" s="23" t="n"/>
      <c r="AD237" s="27">
        <f>IF(OR(N237&lt;&gt;"Yes",N(Q237)=0),0,ROUND((M237-R237)/Q237,2))</f>
        <v/>
      </c>
      <c r="AE237" s="30">
        <f>IF(OR(N237&lt;&gt;"Yes",O237="",N(Q237)=0),0,MAX(0,MIN(Q237,MIN(YEAR($AH$2)*12+MONTH($AH$2),IF(U237="",YEAR($AH$2)*12+MONTH($AH$2),YEAR(U237)*12+MONTH(U237)-1))-(YEAR(O237)*12+MONTH(O237))+1)))</f>
        <v/>
      </c>
      <c r="AF237" s="31">
        <f>IF(OR(N237&lt;&gt;"Yes",O237="",N(Q237)=0),"",EOMONTH(O237,Q237-1))</f>
        <v/>
      </c>
    </row>
    <row r="238">
      <c r="D238" s="24" t="n"/>
      <c r="E238" s="24" t="n"/>
      <c r="F238" s="24" t="n"/>
      <c r="G238" s="24" t="n"/>
      <c r="H238" s="23" t="n"/>
      <c r="J238" s="25" t="n"/>
      <c r="K238" s="24" t="n"/>
      <c r="L238" s="26" t="n"/>
      <c r="M238" s="27">
        <f>IF(OR(J238="",L238=""),"",ROUND(J238*L238,2))</f>
        <v/>
      </c>
      <c r="N238" s="28">
        <f>IF(M238="","",IF(H238&gt;$AH$2,"After period end",IF(OR(D238="",F238=""),"Check class and entity",IF(M238&gt;=SUMIFS(Settings!$C$9:$C$18,Settings!$A$9:$A$18,F238),"Yes","Expense"))))</f>
        <v/>
      </c>
      <c r="O238" s="23" t="n"/>
      <c r="P238" s="29" t="n"/>
      <c r="Q238" s="30">
        <f>IF(P238&lt;&gt;"",P238,IF(D238="","",SUMIFS(Settings!$B$22:$B$31,Settings!$A$22:$A$31,D238)))</f>
        <v/>
      </c>
      <c r="R238" s="27">
        <f>IF(N238&lt;&gt;"Yes",0,ROUND(M238*SUMIFS(Settings!$C$22:$C$31,Settings!$A$22:$A$31,D238),2))</f>
        <v/>
      </c>
      <c r="S238" s="27">
        <f>IF(AE238=0,0,IF(AE238&gt;=Q238,M238-R238,ROUND((M238-R238)*AE238/Q238,2)))</f>
        <v/>
      </c>
      <c r="T238" s="27">
        <f>IF(N238&lt;&gt;"Yes",0,IF(AND(U238&lt;&gt;"",U238&lt;=$AH$2),0,M238-S238))</f>
        <v/>
      </c>
      <c r="U238" s="23" t="n"/>
      <c r="V238" s="24" t="n"/>
      <c r="W238" s="25" t="n"/>
      <c r="X238" s="25" t="n"/>
      <c r="Y238" s="27">
        <f>IF(U238="","",IF(U238&gt;$AH$2,"After period end",IF(N238&lt;&gt;"Yes",0,M238-S238)))</f>
        <v/>
      </c>
      <c r="Z238" s="27">
        <f>IF(OR(U238="",U238&gt;$AH$2),"",N(W238)-N(X238)-Y238)</f>
        <v/>
      </c>
      <c r="AB238" s="23" t="n"/>
      <c r="AD238" s="27">
        <f>IF(OR(N238&lt;&gt;"Yes",N(Q238)=0),0,ROUND((M238-R238)/Q238,2))</f>
        <v/>
      </c>
      <c r="AE238" s="30">
        <f>IF(OR(N238&lt;&gt;"Yes",O238="",N(Q238)=0),0,MAX(0,MIN(Q238,MIN(YEAR($AH$2)*12+MONTH($AH$2),IF(U238="",YEAR($AH$2)*12+MONTH($AH$2),YEAR(U238)*12+MONTH(U238)-1))-(YEAR(O238)*12+MONTH(O238))+1)))</f>
        <v/>
      </c>
      <c r="AF238" s="31">
        <f>IF(OR(N238&lt;&gt;"Yes",O238="",N(Q238)=0),"",EOMONTH(O238,Q238-1))</f>
        <v/>
      </c>
    </row>
    <row r="239">
      <c r="D239" s="24" t="n"/>
      <c r="E239" s="24" t="n"/>
      <c r="F239" s="24" t="n"/>
      <c r="G239" s="24" t="n"/>
      <c r="H239" s="23" t="n"/>
      <c r="J239" s="25" t="n"/>
      <c r="K239" s="24" t="n"/>
      <c r="L239" s="26" t="n"/>
      <c r="M239" s="27">
        <f>IF(OR(J239="",L239=""),"",ROUND(J239*L239,2))</f>
        <v/>
      </c>
      <c r="N239" s="28">
        <f>IF(M239="","",IF(H239&gt;$AH$2,"After period end",IF(OR(D239="",F239=""),"Check class and entity",IF(M239&gt;=SUMIFS(Settings!$C$9:$C$18,Settings!$A$9:$A$18,F239),"Yes","Expense"))))</f>
        <v/>
      </c>
      <c r="O239" s="23" t="n"/>
      <c r="P239" s="29" t="n"/>
      <c r="Q239" s="30">
        <f>IF(P239&lt;&gt;"",P239,IF(D239="","",SUMIFS(Settings!$B$22:$B$31,Settings!$A$22:$A$31,D239)))</f>
        <v/>
      </c>
      <c r="R239" s="27">
        <f>IF(N239&lt;&gt;"Yes",0,ROUND(M239*SUMIFS(Settings!$C$22:$C$31,Settings!$A$22:$A$31,D239),2))</f>
        <v/>
      </c>
      <c r="S239" s="27">
        <f>IF(AE239=0,0,IF(AE239&gt;=Q239,M239-R239,ROUND((M239-R239)*AE239/Q239,2)))</f>
        <v/>
      </c>
      <c r="T239" s="27">
        <f>IF(N239&lt;&gt;"Yes",0,IF(AND(U239&lt;&gt;"",U239&lt;=$AH$2),0,M239-S239))</f>
        <v/>
      </c>
      <c r="U239" s="23" t="n"/>
      <c r="V239" s="24" t="n"/>
      <c r="W239" s="25" t="n"/>
      <c r="X239" s="25" t="n"/>
      <c r="Y239" s="27">
        <f>IF(U239="","",IF(U239&gt;$AH$2,"After period end",IF(N239&lt;&gt;"Yes",0,M239-S239)))</f>
        <v/>
      </c>
      <c r="Z239" s="27">
        <f>IF(OR(U239="",U239&gt;$AH$2),"",N(W239)-N(X239)-Y239)</f>
        <v/>
      </c>
      <c r="AB239" s="23" t="n"/>
      <c r="AD239" s="27">
        <f>IF(OR(N239&lt;&gt;"Yes",N(Q239)=0),0,ROUND((M239-R239)/Q239,2))</f>
        <v/>
      </c>
      <c r="AE239" s="30">
        <f>IF(OR(N239&lt;&gt;"Yes",O239="",N(Q239)=0),0,MAX(0,MIN(Q239,MIN(YEAR($AH$2)*12+MONTH($AH$2),IF(U239="",YEAR($AH$2)*12+MONTH($AH$2),YEAR(U239)*12+MONTH(U239)-1))-(YEAR(O239)*12+MONTH(O239))+1)))</f>
        <v/>
      </c>
      <c r="AF239" s="31">
        <f>IF(OR(N239&lt;&gt;"Yes",O239="",N(Q239)=0),"",EOMONTH(O239,Q239-1))</f>
        <v/>
      </c>
    </row>
    <row r="240">
      <c r="D240" s="24" t="n"/>
      <c r="E240" s="24" t="n"/>
      <c r="F240" s="24" t="n"/>
      <c r="G240" s="24" t="n"/>
      <c r="H240" s="23" t="n"/>
      <c r="J240" s="25" t="n"/>
      <c r="K240" s="24" t="n"/>
      <c r="L240" s="26" t="n"/>
      <c r="M240" s="27">
        <f>IF(OR(J240="",L240=""),"",ROUND(J240*L240,2))</f>
        <v/>
      </c>
      <c r="N240" s="28">
        <f>IF(M240="","",IF(H240&gt;$AH$2,"After period end",IF(OR(D240="",F240=""),"Check class and entity",IF(M240&gt;=SUMIFS(Settings!$C$9:$C$18,Settings!$A$9:$A$18,F240),"Yes","Expense"))))</f>
        <v/>
      </c>
      <c r="O240" s="23" t="n"/>
      <c r="P240" s="29" t="n"/>
      <c r="Q240" s="30">
        <f>IF(P240&lt;&gt;"",P240,IF(D240="","",SUMIFS(Settings!$B$22:$B$31,Settings!$A$22:$A$31,D240)))</f>
        <v/>
      </c>
      <c r="R240" s="27">
        <f>IF(N240&lt;&gt;"Yes",0,ROUND(M240*SUMIFS(Settings!$C$22:$C$31,Settings!$A$22:$A$31,D240),2))</f>
        <v/>
      </c>
      <c r="S240" s="27">
        <f>IF(AE240=0,0,IF(AE240&gt;=Q240,M240-R240,ROUND((M240-R240)*AE240/Q240,2)))</f>
        <v/>
      </c>
      <c r="T240" s="27">
        <f>IF(N240&lt;&gt;"Yes",0,IF(AND(U240&lt;&gt;"",U240&lt;=$AH$2),0,M240-S240))</f>
        <v/>
      </c>
      <c r="U240" s="23" t="n"/>
      <c r="V240" s="24" t="n"/>
      <c r="W240" s="25" t="n"/>
      <c r="X240" s="25" t="n"/>
      <c r="Y240" s="27">
        <f>IF(U240="","",IF(U240&gt;$AH$2,"After period end",IF(N240&lt;&gt;"Yes",0,M240-S240)))</f>
        <v/>
      </c>
      <c r="Z240" s="27">
        <f>IF(OR(U240="",U240&gt;$AH$2),"",N(W240)-N(X240)-Y240)</f>
        <v/>
      </c>
      <c r="AB240" s="23" t="n"/>
      <c r="AD240" s="27">
        <f>IF(OR(N240&lt;&gt;"Yes",N(Q240)=0),0,ROUND((M240-R240)/Q240,2))</f>
        <v/>
      </c>
      <c r="AE240" s="30">
        <f>IF(OR(N240&lt;&gt;"Yes",O240="",N(Q240)=0),0,MAX(0,MIN(Q240,MIN(YEAR($AH$2)*12+MONTH($AH$2),IF(U240="",YEAR($AH$2)*12+MONTH($AH$2),YEAR(U240)*12+MONTH(U240)-1))-(YEAR(O240)*12+MONTH(O240))+1)))</f>
        <v/>
      </c>
      <c r="AF240" s="31">
        <f>IF(OR(N240&lt;&gt;"Yes",O240="",N(Q240)=0),"",EOMONTH(O240,Q240-1))</f>
        <v/>
      </c>
    </row>
    <row r="241">
      <c r="D241" s="24" t="n"/>
      <c r="E241" s="24" t="n"/>
      <c r="F241" s="24" t="n"/>
      <c r="G241" s="24" t="n"/>
      <c r="H241" s="23" t="n"/>
      <c r="J241" s="25" t="n"/>
      <c r="K241" s="24" t="n"/>
      <c r="L241" s="26" t="n"/>
      <c r="M241" s="27">
        <f>IF(OR(J241="",L241=""),"",ROUND(J241*L241,2))</f>
        <v/>
      </c>
      <c r="N241" s="28">
        <f>IF(M241="","",IF(H241&gt;$AH$2,"After period end",IF(OR(D241="",F241=""),"Check class and entity",IF(M241&gt;=SUMIFS(Settings!$C$9:$C$18,Settings!$A$9:$A$18,F241),"Yes","Expense"))))</f>
        <v/>
      </c>
      <c r="O241" s="23" t="n"/>
      <c r="P241" s="29" t="n"/>
      <c r="Q241" s="30">
        <f>IF(P241&lt;&gt;"",P241,IF(D241="","",SUMIFS(Settings!$B$22:$B$31,Settings!$A$22:$A$31,D241)))</f>
        <v/>
      </c>
      <c r="R241" s="27">
        <f>IF(N241&lt;&gt;"Yes",0,ROUND(M241*SUMIFS(Settings!$C$22:$C$31,Settings!$A$22:$A$31,D241),2))</f>
        <v/>
      </c>
      <c r="S241" s="27">
        <f>IF(AE241=0,0,IF(AE241&gt;=Q241,M241-R241,ROUND((M241-R241)*AE241/Q241,2)))</f>
        <v/>
      </c>
      <c r="T241" s="27">
        <f>IF(N241&lt;&gt;"Yes",0,IF(AND(U241&lt;&gt;"",U241&lt;=$AH$2),0,M241-S241))</f>
        <v/>
      </c>
      <c r="U241" s="23" t="n"/>
      <c r="V241" s="24" t="n"/>
      <c r="W241" s="25" t="n"/>
      <c r="X241" s="25" t="n"/>
      <c r="Y241" s="27">
        <f>IF(U241="","",IF(U241&gt;$AH$2,"After period end",IF(N241&lt;&gt;"Yes",0,M241-S241)))</f>
        <v/>
      </c>
      <c r="Z241" s="27">
        <f>IF(OR(U241="",U241&gt;$AH$2),"",N(W241)-N(X241)-Y241)</f>
        <v/>
      </c>
      <c r="AB241" s="23" t="n"/>
      <c r="AD241" s="27">
        <f>IF(OR(N241&lt;&gt;"Yes",N(Q241)=0),0,ROUND((M241-R241)/Q241,2))</f>
        <v/>
      </c>
      <c r="AE241" s="30">
        <f>IF(OR(N241&lt;&gt;"Yes",O241="",N(Q241)=0),0,MAX(0,MIN(Q241,MIN(YEAR($AH$2)*12+MONTH($AH$2),IF(U241="",YEAR($AH$2)*12+MONTH($AH$2),YEAR(U241)*12+MONTH(U241)-1))-(YEAR(O241)*12+MONTH(O241))+1)))</f>
        <v/>
      </c>
      <c r="AF241" s="31">
        <f>IF(OR(N241&lt;&gt;"Yes",O241="",N(Q241)=0),"",EOMONTH(O241,Q241-1))</f>
        <v/>
      </c>
    </row>
    <row r="242">
      <c r="D242" s="24" t="n"/>
      <c r="E242" s="24" t="n"/>
      <c r="F242" s="24" t="n"/>
      <c r="G242" s="24" t="n"/>
      <c r="H242" s="23" t="n"/>
      <c r="J242" s="25" t="n"/>
      <c r="K242" s="24" t="n"/>
      <c r="L242" s="26" t="n"/>
      <c r="M242" s="27">
        <f>IF(OR(J242="",L242=""),"",ROUND(J242*L242,2))</f>
        <v/>
      </c>
      <c r="N242" s="28">
        <f>IF(M242="","",IF(H242&gt;$AH$2,"After period end",IF(OR(D242="",F242=""),"Check class and entity",IF(M242&gt;=SUMIFS(Settings!$C$9:$C$18,Settings!$A$9:$A$18,F242),"Yes","Expense"))))</f>
        <v/>
      </c>
      <c r="O242" s="23" t="n"/>
      <c r="P242" s="29" t="n"/>
      <c r="Q242" s="30">
        <f>IF(P242&lt;&gt;"",P242,IF(D242="","",SUMIFS(Settings!$B$22:$B$31,Settings!$A$22:$A$31,D242)))</f>
        <v/>
      </c>
      <c r="R242" s="27">
        <f>IF(N242&lt;&gt;"Yes",0,ROUND(M242*SUMIFS(Settings!$C$22:$C$31,Settings!$A$22:$A$31,D242),2))</f>
        <v/>
      </c>
      <c r="S242" s="27">
        <f>IF(AE242=0,0,IF(AE242&gt;=Q242,M242-R242,ROUND((M242-R242)*AE242/Q242,2)))</f>
        <v/>
      </c>
      <c r="T242" s="27">
        <f>IF(N242&lt;&gt;"Yes",0,IF(AND(U242&lt;&gt;"",U242&lt;=$AH$2),0,M242-S242))</f>
        <v/>
      </c>
      <c r="U242" s="23" t="n"/>
      <c r="V242" s="24" t="n"/>
      <c r="W242" s="25" t="n"/>
      <c r="X242" s="25" t="n"/>
      <c r="Y242" s="27">
        <f>IF(U242="","",IF(U242&gt;$AH$2,"After period end",IF(N242&lt;&gt;"Yes",0,M242-S242)))</f>
        <v/>
      </c>
      <c r="Z242" s="27">
        <f>IF(OR(U242="",U242&gt;$AH$2),"",N(W242)-N(X242)-Y242)</f>
        <v/>
      </c>
      <c r="AB242" s="23" t="n"/>
      <c r="AD242" s="27">
        <f>IF(OR(N242&lt;&gt;"Yes",N(Q242)=0),0,ROUND((M242-R242)/Q242,2))</f>
        <v/>
      </c>
      <c r="AE242" s="30">
        <f>IF(OR(N242&lt;&gt;"Yes",O242="",N(Q242)=0),0,MAX(0,MIN(Q242,MIN(YEAR($AH$2)*12+MONTH($AH$2),IF(U242="",YEAR($AH$2)*12+MONTH($AH$2),YEAR(U242)*12+MONTH(U242)-1))-(YEAR(O242)*12+MONTH(O242))+1)))</f>
        <v/>
      </c>
      <c r="AF242" s="31">
        <f>IF(OR(N242&lt;&gt;"Yes",O242="",N(Q242)=0),"",EOMONTH(O242,Q242-1))</f>
        <v/>
      </c>
    </row>
    <row r="243">
      <c r="D243" s="24" t="n"/>
      <c r="E243" s="24" t="n"/>
      <c r="F243" s="24" t="n"/>
      <c r="G243" s="24" t="n"/>
      <c r="H243" s="23" t="n"/>
      <c r="J243" s="25" t="n"/>
      <c r="K243" s="24" t="n"/>
      <c r="L243" s="26" t="n"/>
      <c r="M243" s="27">
        <f>IF(OR(J243="",L243=""),"",ROUND(J243*L243,2))</f>
        <v/>
      </c>
      <c r="N243" s="28">
        <f>IF(M243="","",IF(H243&gt;$AH$2,"After period end",IF(OR(D243="",F243=""),"Check class and entity",IF(M243&gt;=SUMIFS(Settings!$C$9:$C$18,Settings!$A$9:$A$18,F243),"Yes","Expense"))))</f>
        <v/>
      </c>
      <c r="O243" s="23" t="n"/>
      <c r="P243" s="29" t="n"/>
      <c r="Q243" s="30">
        <f>IF(P243&lt;&gt;"",P243,IF(D243="","",SUMIFS(Settings!$B$22:$B$31,Settings!$A$22:$A$31,D243)))</f>
        <v/>
      </c>
      <c r="R243" s="27">
        <f>IF(N243&lt;&gt;"Yes",0,ROUND(M243*SUMIFS(Settings!$C$22:$C$31,Settings!$A$22:$A$31,D243),2))</f>
        <v/>
      </c>
      <c r="S243" s="27">
        <f>IF(AE243=0,0,IF(AE243&gt;=Q243,M243-R243,ROUND((M243-R243)*AE243/Q243,2)))</f>
        <v/>
      </c>
      <c r="T243" s="27">
        <f>IF(N243&lt;&gt;"Yes",0,IF(AND(U243&lt;&gt;"",U243&lt;=$AH$2),0,M243-S243))</f>
        <v/>
      </c>
      <c r="U243" s="23" t="n"/>
      <c r="V243" s="24" t="n"/>
      <c r="W243" s="25" t="n"/>
      <c r="X243" s="25" t="n"/>
      <c r="Y243" s="27">
        <f>IF(U243="","",IF(U243&gt;$AH$2,"After period end",IF(N243&lt;&gt;"Yes",0,M243-S243)))</f>
        <v/>
      </c>
      <c r="Z243" s="27">
        <f>IF(OR(U243="",U243&gt;$AH$2),"",N(W243)-N(X243)-Y243)</f>
        <v/>
      </c>
      <c r="AB243" s="23" t="n"/>
      <c r="AD243" s="27">
        <f>IF(OR(N243&lt;&gt;"Yes",N(Q243)=0),0,ROUND((M243-R243)/Q243,2))</f>
        <v/>
      </c>
      <c r="AE243" s="30">
        <f>IF(OR(N243&lt;&gt;"Yes",O243="",N(Q243)=0),0,MAX(0,MIN(Q243,MIN(YEAR($AH$2)*12+MONTH($AH$2),IF(U243="",YEAR($AH$2)*12+MONTH($AH$2),YEAR(U243)*12+MONTH(U243)-1))-(YEAR(O243)*12+MONTH(O243))+1)))</f>
        <v/>
      </c>
      <c r="AF243" s="31">
        <f>IF(OR(N243&lt;&gt;"Yes",O243="",N(Q243)=0),"",EOMONTH(O243,Q243-1))</f>
        <v/>
      </c>
    </row>
    <row r="244">
      <c r="D244" s="24" t="n"/>
      <c r="E244" s="24" t="n"/>
      <c r="F244" s="24" t="n"/>
      <c r="G244" s="24" t="n"/>
      <c r="H244" s="23" t="n"/>
      <c r="J244" s="25" t="n"/>
      <c r="K244" s="24" t="n"/>
      <c r="L244" s="26" t="n"/>
      <c r="M244" s="27">
        <f>IF(OR(J244="",L244=""),"",ROUND(J244*L244,2))</f>
        <v/>
      </c>
      <c r="N244" s="28">
        <f>IF(M244="","",IF(H244&gt;$AH$2,"After period end",IF(OR(D244="",F244=""),"Check class and entity",IF(M244&gt;=SUMIFS(Settings!$C$9:$C$18,Settings!$A$9:$A$18,F244),"Yes","Expense"))))</f>
        <v/>
      </c>
      <c r="O244" s="23" t="n"/>
      <c r="P244" s="29" t="n"/>
      <c r="Q244" s="30">
        <f>IF(P244&lt;&gt;"",P244,IF(D244="","",SUMIFS(Settings!$B$22:$B$31,Settings!$A$22:$A$31,D244)))</f>
        <v/>
      </c>
      <c r="R244" s="27">
        <f>IF(N244&lt;&gt;"Yes",0,ROUND(M244*SUMIFS(Settings!$C$22:$C$31,Settings!$A$22:$A$31,D244),2))</f>
        <v/>
      </c>
      <c r="S244" s="27">
        <f>IF(AE244=0,0,IF(AE244&gt;=Q244,M244-R244,ROUND((M244-R244)*AE244/Q244,2)))</f>
        <v/>
      </c>
      <c r="T244" s="27">
        <f>IF(N244&lt;&gt;"Yes",0,IF(AND(U244&lt;&gt;"",U244&lt;=$AH$2),0,M244-S244))</f>
        <v/>
      </c>
      <c r="U244" s="23" t="n"/>
      <c r="V244" s="24" t="n"/>
      <c r="W244" s="25" t="n"/>
      <c r="X244" s="25" t="n"/>
      <c r="Y244" s="27">
        <f>IF(U244="","",IF(U244&gt;$AH$2,"After period end",IF(N244&lt;&gt;"Yes",0,M244-S244)))</f>
        <v/>
      </c>
      <c r="Z244" s="27">
        <f>IF(OR(U244="",U244&gt;$AH$2),"",N(W244)-N(X244)-Y244)</f>
        <v/>
      </c>
      <c r="AB244" s="23" t="n"/>
      <c r="AD244" s="27">
        <f>IF(OR(N244&lt;&gt;"Yes",N(Q244)=0),0,ROUND((M244-R244)/Q244,2))</f>
        <v/>
      </c>
      <c r="AE244" s="30">
        <f>IF(OR(N244&lt;&gt;"Yes",O244="",N(Q244)=0),0,MAX(0,MIN(Q244,MIN(YEAR($AH$2)*12+MONTH($AH$2),IF(U244="",YEAR($AH$2)*12+MONTH($AH$2),YEAR(U244)*12+MONTH(U244)-1))-(YEAR(O244)*12+MONTH(O244))+1)))</f>
        <v/>
      </c>
      <c r="AF244" s="31">
        <f>IF(OR(N244&lt;&gt;"Yes",O244="",N(Q244)=0),"",EOMONTH(O244,Q244-1))</f>
        <v/>
      </c>
    </row>
    <row r="245">
      <c r="D245" s="24" t="n"/>
      <c r="E245" s="24" t="n"/>
      <c r="F245" s="24" t="n"/>
      <c r="G245" s="24" t="n"/>
      <c r="H245" s="23" t="n"/>
      <c r="J245" s="25" t="n"/>
      <c r="K245" s="24" t="n"/>
      <c r="L245" s="26" t="n"/>
      <c r="M245" s="27">
        <f>IF(OR(J245="",L245=""),"",ROUND(J245*L245,2))</f>
        <v/>
      </c>
      <c r="N245" s="28">
        <f>IF(M245="","",IF(H245&gt;$AH$2,"After period end",IF(OR(D245="",F245=""),"Check class and entity",IF(M245&gt;=SUMIFS(Settings!$C$9:$C$18,Settings!$A$9:$A$18,F245),"Yes","Expense"))))</f>
        <v/>
      </c>
      <c r="O245" s="23" t="n"/>
      <c r="P245" s="29" t="n"/>
      <c r="Q245" s="30">
        <f>IF(P245&lt;&gt;"",P245,IF(D245="","",SUMIFS(Settings!$B$22:$B$31,Settings!$A$22:$A$31,D245)))</f>
        <v/>
      </c>
      <c r="R245" s="27">
        <f>IF(N245&lt;&gt;"Yes",0,ROUND(M245*SUMIFS(Settings!$C$22:$C$31,Settings!$A$22:$A$31,D245),2))</f>
        <v/>
      </c>
      <c r="S245" s="27">
        <f>IF(AE245=0,0,IF(AE245&gt;=Q245,M245-R245,ROUND((M245-R245)*AE245/Q245,2)))</f>
        <v/>
      </c>
      <c r="T245" s="27">
        <f>IF(N245&lt;&gt;"Yes",0,IF(AND(U245&lt;&gt;"",U245&lt;=$AH$2),0,M245-S245))</f>
        <v/>
      </c>
      <c r="U245" s="23" t="n"/>
      <c r="V245" s="24" t="n"/>
      <c r="W245" s="25" t="n"/>
      <c r="X245" s="25" t="n"/>
      <c r="Y245" s="27">
        <f>IF(U245="","",IF(U245&gt;$AH$2,"After period end",IF(N245&lt;&gt;"Yes",0,M245-S245)))</f>
        <v/>
      </c>
      <c r="Z245" s="27">
        <f>IF(OR(U245="",U245&gt;$AH$2),"",N(W245)-N(X245)-Y245)</f>
        <v/>
      </c>
      <c r="AB245" s="23" t="n"/>
      <c r="AD245" s="27">
        <f>IF(OR(N245&lt;&gt;"Yes",N(Q245)=0),0,ROUND((M245-R245)/Q245,2))</f>
        <v/>
      </c>
      <c r="AE245" s="30">
        <f>IF(OR(N245&lt;&gt;"Yes",O245="",N(Q245)=0),0,MAX(0,MIN(Q245,MIN(YEAR($AH$2)*12+MONTH($AH$2),IF(U245="",YEAR($AH$2)*12+MONTH($AH$2),YEAR(U245)*12+MONTH(U245)-1))-(YEAR(O245)*12+MONTH(O245))+1)))</f>
        <v/>
      </c>
      <c r="AF245" s="31">
        <f>IF(OR(N245&lt;&gt;"Yes",O245="",N(Q245)=0),"",EOMONTH(O245,Q245-1))</f>
        <v/>
      </c>
    </row>
    <row r="246">
      <c r="D246" s="24" t="n"/>
      <c r="E246" s="24" t="n"/>
      <c r="F246" s="24" t="n"/>
      <c r="G246" s="24" t="n"/>
      <c r="H246" s="23" t="n"/>
      <c r="J246" s="25" t="n"/>
      <c r="K246" s="24" t="n"/>
      <c r="L246" s="26" t="n"/>
      <c r="M246" s="27">
        <f>IF(OR(J246="",L246=""),"",ROUND(J246*L246,2))</f>
        <v/>
      </c>
      <c r="N246" s="28">
        <f>IF(M246="","",IF(H246&gt;$AH$2,"After period end",IF(OR(D246="",F246=""),"Check class and entity",IF(M246&gt;=SUMIFS(Settings!$C$9:$C$18,Settings!$A$9:$A$18,F246),"Yes","Expense"))))</f>
        <v/>
      </c>
      <c r="O246" s="23" t="n"/>
      <c r="P246" s="29" t="n"/>
      <c r="Q246" s="30">
        <f>IF(P246&lt;&gt;"",P246,IF(D246="","",SUMIFS(Settings!$B$22:$B$31,Settings!$A$22:$A$31,D246)))</f>
        <v/>
      </c>
      <c r="R246" s="27">
        <f>IF(N246&lt;&gt;"Yes",0,ROUND(M246*SUMIFS(Settings!$C$22:$C$31,Settings!$A$22:$A$31,D246),2))</f>
        <v/>
      </c>
      <c r="S246" s="27">
        <f>IF(AE246=0,0,IF(AE246&gt;=Q246,M246-R246,ROUND((M246-R246)*AE246/Q246,2)))</f>
        <v/>
      </c>
      <c r="T246" s="27">
        <f>IF(N246&lt;&gt;"Yes",0,IF(AND(U246&lt;&gt;"",U246&lt;=$AH$2),0,M246-S246))</f>
        <v/>
      </c>
      <c r="U246" s="23" t="n"/>
      <c r="V246" s="24" t="n"/>
      <c r="W246" s="25" t="n"/>
      <c r="X246" s="25" t="n"/>
      <c r="Y246" s="27">
        <f>IF(U246="","",IF(U246&gt;$AH$2,"After period end",IF(N246&lt;&gt;"Yes",0,M246-S246)))</f>
        <v/>
      </c>
      <c r="Z246" s="27">
        <f>IF(OR(U246="",U246&gt;$AH$2),"",N(W246)-N(X246)-Y246)</f>
        <v/>
      </c>
      <c r="AB246" s="23" t="n"/>
      <c r="AD246" s="27">
        <f>IF(OR(N246&lt;&gt;"Yes",N(Q246)=0),0,ROUND((M246-R246)/Q246,2))</f>
        <v/>
      </c>
      <c r="AE246" s="30">
        <f>IF(OR(N246&lt;&gt;"Yes",O246="",N(Q246)=0),0,MAX(0,MIN(Q246,MIN(YEAR($AH$2)*12+MONTH($AH$2),IF(U246="",YEAR($AH$2)*12+MONTH($AH$2),YEAR(U246)*12+MONTH(U246)-1))-(YEAR(O246)*12+MONTH(O246))+1)))</f>
        <v/>
      </c>
      <c r="AF246" s="31">
        <f>IF(OR(N246&lt;&gt;"Yes",O246="",N(Q246)=0),"",EOMONTH(O246,Q246-1))</f>
        <v/>
      </c>
    </row>
    <row r="247">
      <c r="D247" s="24" t="n"/>
      <c r="E247" s="24" t="n"/>
      <c r="F247" s="24" t="n"/>
      <c r="G247" s="24" t="n"/>
      <c r="H247" s="23" t="n"/>
      <c r="J247" s="25" t="n"/>
      <c r="K247" s="24" t="n"/>
      <c r="L247" s="26" t="n"/>
      <c r="M247" s="27">
        <f>IF(OR(J247="",L247=""),"",ROUND(J247*L247,2))</f>
        <v/>
      </c>
      <c r="N247" s="28">
        <f>IF(M247="","",IF(H247&gt;$AH$2,"After period end",IF(OR(D247="",F247=""),"Check class and entity",IF(M247&gt;=SUMIFS(Settings!$C$9:$C$18,Settings!$A$9:$A$18,F247),"Yes","Expense"))))</f>
        <v/>
      </c>
      <c r="O247" s="23" t="n"/>
      <c r="P247" s="29" t="n"/>
      <c r="Q247" s="30">
        <f>IF(P247&lt;&gt;"",P247,IF(D247="","",SUMIFS(Settings!$B$22:$B$31,Settings!$A$22:$A$31,D247)))</f>
        <v/>
      </c>
      <c r="R247" s="27">
        <f>IF(N247&lt;&gt;"Yes",0,ROUND(M247*SUMIFS(Settings!$C$22:$C$31,Settings!$A$22:$A$31,D247),2))</f>
        <v/>
      </c>
      <c r="S247" s="27">
        <f>IF(AE247=0,0,IF(AE247&gt;=Q247,M247-R247,ROUND((M247-R247)*AE247/Q247,2)))</f>
        <v/>
      </c>
      <c r="T247" s="27">
        <f>IF(N247&lt;&gt;"Yes",0,IF(AND(U247&lt;&gt;"",U247&lt;=$AH$2),0,M247-S247))</f>
        <v/>
      </c>
      <c r="U247" s="23" t="n"/>
      <c r="V247" s="24" t="n"/>
      <c r="W247" s="25" t="n"/>
      <c r="X247" s="25" t="n"/>
      <c r="Y247" s="27">
        <f>IF(U247="","",IF(U247&gt;$AH$2,"After period end",IF(N247&lt;&gt;"Yes",0,M247-S247)))</f>
        <v/>
      </c>
      <c r="Z247" s="27">
        <f>IF(OR(U247="",U247&gt;$AH$2),"",N(W247)-N(X247)-Y247)</f>
        <v/>
      </c>
      <c r="AB247" s="23" t="n"/>
      <c r="AD247" s="27">
        <f>IF(OR(N247&lt;&gt;"Yes",N(Q247)=0),0,ROUND((M247-R247)/Q247,2))</f>
        <v/>
      </c>
      <c r="AE247" s="30">
        <f>IF(OR(N247&lt;&gt;"Yes",O247="",N(Q247)=0),0,MAX(0,MIN(Q247,MIN(YEAR($AH$2)*12+MONTH($AH$2),IF(U247="",YEAR($AH$2)*12+MONTH($AH$2),YEAR(U247)*12+MONTH(U247)-1))-(YEAR(O247)*12+MONTH(O247))+1)))</f>
        <v/>
      </c>
      <c r="AF247" s="31">
        <f>IF(OR(N247&lt;&gt;"Yes",O247="",N(Q247)=0),"",EOMONTH(O247,Q247-1))</f>
        <v/>
      </c>
    </row>
    <row r="248">
      <c r="D248" s="24" t="n"/>
      <c r="E248" s="24" t="n"/>
      <c r="F248" s="24" t="n"/>
      <c r="G248" s="24" t="n"/>
      <c r="H248" s="23" t="n"/>
      <c r="J248" s="25" t="n"/>
      <c r="K248" s="24" t="n"/>
      <c r="L248" s="26" t="n"/>
      <c r="M248" s="27">
        <f>IF(OR(J248="",L248=""),"",ROUND(J248*L248,2))</f>
        <v/>
      </c>
      <c r="N248" s="28">
        <f>IF(M248="","",IF(H248&gt;$AH$2,"After period end",IF(OR(D248="",F248=""),"Check class and entity",IF(M248&gt;=SUMIFS(Settings!$C$9:$C$18,Settings!$A$9:$A$18,F248),"Yes","Expense"))))</f>
        <v/>
      </c>
      <c r="O248" s="23" t="n"/>
      <c r="P248" s="29" t="n"/>
      <c r="Q248" s="30">
        <f>IF(P248&lt;&gt;"",P248,IF(D248="","",SUMIFS(Settings!$B$22:$B$31,Settings!$A$22:$A$31,D248)))</f>
        <v/>
      </c>
      <c r="R248" s="27">
        <f>IF(N248&lt;&gt;"Yes",0,ROUND(M248*SUMIFS(Settings!$C$22:$C$31,Settings!$A$22:$A$31,D248),2))</f>
        <v/>
      </c>
      <c r="S248" s="27">
        <f>IF(AE248=0,0,IF(AE248&gt;=Q248,M248-R248,ROUND((M248-R248)*AE248/Q248,2)))</f>
        <v/>
      </c>
      <c r="T248" s="27">
        <f>IF(N248&lt;&gt;"Yes",0,IF(AND(U248&lt;&gt;"",U248&lt;=$AH$2),0,M248-S248))</f>
        <v/>
      </c>
      <c r="U248" s="23" t="n"/>
      <c r="V248" s="24" t="n"/>
      <c r="W248" s="25" t="n"/>
      <c r="X248" s="25" t="n"/>
      <c r="Y248" s="27">
        <f>IF(U248="","",IF(U248&gt;$AH$2,"After period end",IF(N248&lt;&gt;"Yes",0,M248-S248)))</f>
        <v/>
      </c>
      <c r="Z248" s="27">
        <f>IF(OR(U248="",U248&gt;$AH$2),"",N(W248)-N(X248)-Y248)</f>
        <v/>
      </c>
      <c r="AB248" s="23" t="n"/>
      <c r="AD248" s="27">
        <f>IF(OR(N248&lt;&gt;"Yes",N(Q248)=0),0,ROUND((M248-R248)/Q248,2))</f>
        <v/>
      </c>
      <c r="AE248" s="30">
        <f>IF(OR(N248&lt;&gt;"Yes",O248="",N(Q248)=0),0,MAX(0,MIN(Q248,MIN(YEAR($AH$2)*12+MONTH($AH$2),IF(U248="",YEAR($AH$2)*12+MONTH($AH$2),YEAR(U248)*12+MONTH(U248)-1))-(YEAR(O248)*12+MONTH(O248))+1)))</f>
        <v/>
      </c>
      <c r="AF248" s="31">
        <f>IF(OR(N248&lt;&gt;"Yes",O248="",N(Q248)=0),"",EOMONTH(O248,Q248-1))</f>
        <v/>
      </c>
    </row>
    <row r="249">
      <c r="D249" s="24" t="n"/>
      <c r="E249" s="24" t="n"/>
      <c r="F249" s="24" t="n"/>
      <c r="G249" s="24" t="n"/>
      <c r="H249" s="23" t="n"/>
      <c r="J249" s="25" t="n"/>
      <c r="K249" s="24" t="n"/>
      <c r="L249" s="26" t="n"/>
      <c r="M249" s="27">
        <f>IF(OR(J249="",L249=""),"",ROUND(J249*L249,2))</f>
        <v/>
      </c>
      <c r="N249" s="28">
        <f>IF(M249="","",IF(H249&gt;$AH$2,"After period end",IF(OR(D249="",F249=""),"Check class and entity",IF(M249&gt;=SUMIFS(Settings!$C$9:$C$18,Settings!$A$9:$A$18,F249),"Yes","Expense"))))</f>
        <v/>
      </c>
      <c r="O249" s="23" t="n"/>
      <c r="P249" s="29" t="n"/>
      <c r="Q249" s="30">
        <f>IF(P249&lt;&gt;"",P249,IF(D249="","",SUMIFS(Settings!$B$22:$B$31,Settings!$A$22:$A$31,D249)))</f>
        <v/>
      </c>
      <c r="R249" s="27">
        <f>IF(N249&lt;&gt;"Yes",0,ROUND(M249*SUMIFS(Settings!$C$22:$C$31,Settings!$A$22:$A$31,D249),2))</f>
        <v/>
      </c>
      <c r="S249" s="27">
        <f>IF(AE249=0,0,IF(AE249&gt;=Q249,M249-R249,ROUND((M249-R249)*AE249/Q249,2)))</f>
        <v/>
      </c>
      <c r="T249" s="27">
        <f>IF(N249&lt;&gt;"Yes",0,IF(AND(U249&lt;&gt;"",U249&lt;=$AH$2),0,M249-S249))</f>
        <v/>
      </c>
      <c r="U249" s="23" t="n"/>
      <c r="V249" s="24" t="n"/>
      <c r="W249" s="25" t="n"/>
      <c r="X249" s="25" t="n"/>
      <c r="Y249" s="27">
        <f>IF(U249="","",IF(U249&gt;$AH$2,"After period end",IF(N249&lt;&gt;"Yes",0,M249-S249)))</f>
        <v/>
      </c>
      <c r="Z249" s="27">
        <f>IF(OR(U249="",U249&gt;$AH$2),"",N(W249)-N(X249)-Y249)</f>
        <v/>
      </c>
      <c r="AB249" s="23" t="n"/>
      <c r="AD249" s="27">
        <f>IF(OR(N249&lt;&gt;"Yes",N(Q249)=0),0,ROUND((M249-R249)/Q249,2))</f>
        <v/>
      </c>
      <c r="AE249" s="30">
        <f>IF(OR(N249&lt;&gt;"Yes",O249="",N(Q249)=0),0,MAX(0,MIN(Q249,MIN(YEAR($AH$2)*12+MONTH($AH$2),IF(U249="",YEAR($AH$2)*12+MONTH($AH$2),YEAR(U249)*12+MONTH(U249)-1))-(YEAR(O249)*12+MONTH(O249))+1)))</f>
        <v/>
      </c>
      <c r="AF249" s="31">
        <f>IF(OR(N249&lt;&gt;"Yes",O249="",N(Q249)=0),"",EOMONTH(O249,Q249-1))</f>
        <v/>
      </c>
    </row>
    <row r="250">
      <c r="D250" s="24" t="n"/>
      <c r="E250" s="24" t="n"/>
      <c r="F250" s="24" t="n"/>
      <c r="G250" s="24" t="n"/>
      <c r="H250" s="23" t="n"/>
      <c r="J250" s="25" t="n"/>
      <c r="K250" s="24" t="n"/>
      <c r="L250" s="26" t="n"/>
      <c r="M250" s="27">
        <f>IF(OR(J250="",L250=""),"",ROUND(J250*L250,2))</f>
        <v/>
      </c>
      <c r="N250" s="28">
        <f>IF(M250="","",IF(H250&gt;$AH$2,"After period end",IF(OR(D250="",F250=""),"Check class and entity",IF(M250&gt;=SUMIFS(Settings!$C$9:$C$18,Settings!$A$9:$A$18,F250),"Yes","Expense"))))</f>
        <v/>
      </c>
      <c r="O250" s="23" t="n"/>
      <c r="P250" s="29" t="n"/>
      <c r="Q250" s="30">
        <f>IF(P250&lt;&gt;"",P250,IF(D250="","",SUMIFS(Settings!$B$22:$B$31,Settings!$A$22:$A$31,D250)))</f>
        <v/>
      </c>
      <c r="R250" s="27">
        <f>IF(N250&lt;&gt;"Yes",0,ROUND(M250*SUMIFS(Settings!$C$22:$C$31,Settings!$A$22:$A$31,D250),2))</f>
        <v/>
      </c>
      <c r="S250" s="27">
        <f>IF(AE250=0,0,IF(AE250&gt;=Q250,M250-R250,ROUND((M250-R250)*AE250/Q250,2)))</f>
        <v/>
      </c>
      <c r="T250" s="27">
        <f>IF(N250&lt;&gt;"Yes",0,IF(AND(U250&lt;&gt;"",U250&lt;=$AH$2),0,M250-S250))</f>
        <v/>
      </c>
      <c r="U250" s="23" t="n"/>
      <c r="V250" s="24" t="n"/>
      <c r="W250" s="25" t="n"/>
      <c r="X250" s="25" t="n"/>
      <c r="Y250" s="27">
        <f>IF(U250="","",IF(U250&gt;$AH$2,"After period end",IF(N250&lt;&gt;"Yes",0,M250-S250)))</f>
        <v/>
      </c>
      <c r="Z250" s="27">
        <f>IF(OR(U250="",U250&gt;$AH$2),"",N(W250)-N(X250)-Y250)</f>
        <v/>
      </c>
      <c r="AB250" s="23" t="n"/>
      <c r="AD250" s="27">
        <f>IF(OR(N250&lt;&gt;"Yes",N(Q250)=0),0,ROUND((M250-R250)/Q250,2))</f>
        <v/>
      </c>
      <c r="AE250" s="30">
        <f>IF(OR(N250&lt;&gt;"Yes",O250="",N(Q250)=0),0,MAX(0,MIN(Q250,MIN(YEAR($AH$2)*12+MONTH($AH$2),IF(U250="",YEAR($AH$2)*12+MONTH($AH$2),YEAR(U250)*12+MONTH(U250)-1))-(YEAR(O250)*12+MONTH(O250))+1)))</f>
        <v/>
      </c>
      <c r="AF250" s="31">
        <f>IF(OR(N250&lt;&gt;"Yes",O250="",N(Q250)=0),"",EOMONTH(O250,Q250-1))</f>
        <v/>
      </c>
    </row>
    <row r="251">
      <c r="D251" s="24" t="n"/>
      <c r="E251" s="24" t="n"/>
      <c r="F251" s="24" t="n"/>
      <c r="G251" s="24" t="n"/>
      <c r="H251" s="23" t="n"/>
      <c r="J251" s="25" t="n"/>
      <c r="K251" s="24" t="n"/>
      <c r="L251" s="26" t="n"/>
      <c r="M251" s="27">
        <f>IF(OR(J251="",L251=""),"",ROUND(J251*L251,2))</f>
        <v/>
      </c>
      <c r="N251" s="28">
        <f>IF(M251="","",IF(H251&gt;$AH$2,"After period end",IF(OR(D251="",F251=""),"Check class and entity",IF(M251&gt;=SUMIFS(Settings!$C$9:$C$18,Settings!$A$9:$A$18,F251),"Yes","Expense"))))</f>
        <v/>
      </c>
      <c r="O251" s="23" t="n"/>
      <c r="P251" s="29" t="n"/>
      <c r="Q251" s="30">
        <f>IF(P251&lt;&gt;"",P251,IF(D251="","",SUMIFS(Settings!$B$22:$B$31,Settings!$A$22:$A$31,D251)))</f>
        <v/>
      </c>
      <c r="R251" s="27">
        <f>IF(N251&lt;&gt;"Yes",0,ROUND(M251*SUMIFS(Settings!$C$22:$C$31,Settings!$A$22:$A$31,D251),2))</f>
        <v/>
      </c>
      <c r="S251" s="27">
        <f>IF(AE251=0,0,IF(AE251&gt;=Q251,M251-R251,ROUND((M251-R251)*AE251/Q251,2)))</f>
        <v/>
      </c>
      <c r="T251" s="27">
        <f>IF(N251&lt;&gt;"Yes",0,IF(AND(U251&lt;&gt;"",U251&lt;=$AH$2),0,M251-S251))</f>
        <v/>
      </c>
      <c r="U251" s="23" t="n"/>
      <c r="V251" s="24" t="n"/>
      <c r="W251" s="25" t="n"/>
      <c r="X251" s="25" t="n"/>
      <c r="Y251" s="27">
        <f>IF(U251="","",IF(U251&gt;$AH$2,"After period end",IF(N251&lt;&gt;"Yes",0,M251-S251)))</f>
        <v/>
      </c>
      <c r="Z251" s="27">
        <f>IF(OR(U251="",U251&gt;$AH$2),"",N(W251)-N(X251)-Y251)</f>
        <v/>
      </c>
      <c r="AB251" s="23" t="n"/>
      <c r="AD251" s="27">
        <f>IF(OR(N251&lt;&gt;"Yes",N(Q251)=0),0,ROUND((M251-R251)/Q251,2))</f>
        <v/>
      </c>
      <c r="AE251" s="30">
        <f>IF(OR(N251&lt;&gt;"Yes",O251="",N(Q251)=0),0,MAX(0,MIN(Q251,MIN(YEAR($AH$2)*12+MONTH($AH$2),IF(U251="",YEAR($AH$2)*12+MONTH($AH$2),YEAR(U251)*12+MONTH(U251)-1))-(YEAR(O251)*12+MONTH(O251))+1)))</f>
        <v/>
      </c>
      <c r="AF251" s="31">
        <f>IF(OR(N251&lt;&gt;"Yes",O251="",N(Q251)=0),"",EOMONTH(O251,Q251-1))</f>
        <v/>
      </c>
    </row>
    <row r="252">
      <c r="D252" s="24" t="n"/>
      <c r="E252" s="24" t="n"/>
      <c r="F252" s="24" t="n"/>
      <c r="G252" s="24" t="n"/>
      <c r="H252" s="23" t="n"/>
      <c r="J252" s="25" t="n"/>
      <c r="K252" s="24" t="n"/>
      <c r="L252" s="26" t="n"/>
      <c r="M252" s="27">
        <f>IF(OR(J252="",L252=""),"",ROUND(J252*L252,2))</f>
        <v/>
      </c>
      <c r="N252" s="28">
        <f>IF(M252="","",IF(H252&gt;$AH$2,"After period end",IF(OR(D252="",F252=""),"Check class and entity",IF(M252&gt;=SUMIFS(Settings!$C$9:$C$18,Settings!$A$9:$A$18,F252),"Yes","Expense"))))</f>
        <v/>
      </c>
      <c r="O252" s="23" t="n"/>
      <c r="P252" s="29" t="n"/>
      <c r="Q252" s="30">
        <f>IF(P252&lt;&gt;"",P252,IF(D252="","",SUMIFS(Settings!$B$22:$B$31,Settings!$A$22:$A$31,D252)))</f>
        <v/>
      </c>
      <c r="R252" s="27">
        <f>IF(N252&lt;&gt;"Yes",0,ROUND(M252*SUMIFS(Settings!$C$22:$C$31,Settings!$A$22:$A$31,D252),2))</f>
        <v/>
      </c>
      <c r="S252" s="27">
        <f>IF(AE252=0,0,IF(AE252&gt;=Q252,M252-R252,ROUND((M252-R252)*AE252/Q252,2)))</f>
        <v/>
      </c>
      <c r="T252" s="27">
        <f>IF(N252&lt;&gt;"Yes",0,IF(AND(U252&lt;&gt;"",U252&lt;=$AH$2),0,M252-S252))</f>
        <v/>
      </c>
      <c r="U252" s="23" t="n"/>
      <c r="V252" s="24" t="n"/>
      <c r="W252" s="25" t="n"/>
      <c r="X252" s="25" t="n"/>
      <c r="Y252" s="27">
        <f>IF(U252="","",IF(U252&gt;$AH$2,"After period end",IF(N252&lt;&gt;"Yes",0,M252-S252)))</f>
        <v/>
      </c>
      <c r="Z252" s="27">
        <f>IF(OR(U252="",U252&gt;$AH$2),"",N(W252)-N(X252)-Y252)</f>
        <v/>
      </c>
      <c r="AB252" s="23" t="n"/>
      <c r="AD252" s="27">
        <f>IF(OR(N252&lt;&gt;"Yes",N(Q252)=0),0,ROUND((M252-R252)/Q252,2))</f>
        <v/>
      </c>
      <c r="AE252" s="30">
        <f>IF(OR(N252&lt;&gt;"Yes",O252="",N(Q252)=0),0,MAX(0,MIN(Q252,MIN(YEAR($AH$2)*12+MONTH($AH$2),IF(U252="",YEAR($AH$2)*12+MONTH($AH$2),YEAR(U252)*12+MONTH(U252)-1))-(YEAR(O252)*12+MONTH(O252))+1)))</f>
        <v/>
      </c>
      <c r="AF252" s="31">
        <f>IF(OR(N252&lt;&gt;"Yes",O252="",N(Q252)=0),"",EOMONTH(O252,Q252-1))</f>
        <v/>
      </c>
    </row>
    <row r="253">
      <c r="D253" s="24" t="n"/>
      <c r="E253" s="24" t="n"/>
      <c r="F253" s="24" t="n"/>
      <c r="G253" s="24" t="n"/>
      <c r="H253" s="23" t="n"/>
      <c r="J253" s="25" t="n"/>
      <c r="K253" s="24" t="n"/>
      <c r="L253" s="26" t="n"/>
      <c r="M253" s="27">
        <f>IF(OR(J253="",L253=""),"",ROUND(J253*L253,2))</f>
        <v/>
      </c>
      <c r="N253" s="28">
        <f>IF(M253="","",IF(H253&gt;$AH$2,"After period end",IF(OR(D253="",F253=""),"Check class and entity",IF(M253&gt;=SUMIFS(Settings!$C$9:$C$18,Settings!$A$9:$A$18,F253),"Yes","Expense"))))</f>
        <v/>
      </c>
      <c r="O253" s="23" t="n"/>
      <c r="P253" s="29" t="n"/>
      <c r="Q253" s="30">
        <f>IF(P253&lt;&gt;"",P253,IF(D253="","",SUMIFS(Settings!$B$22:$B$31,Settings!$A$22:$A$31,D253)))</f>
        <v/>
      </c>
      <c r="R253" s="27">
        <f>IF(N253&lt;&gt;"Yes",0,ROUND(M253*SUMIFS(Settings!$C$22:$C$31,Settings!$A$22:$A$31,D253),2))</f>
        <v/>
      </c>
      <c r="S253" s="27">
        <f>IF(AE253=0,0,IF(AE253&gt;=Q253,M253-R253,ROUND((M253-R253)*AE253/Q253,2)))</f>
        <v/>
      </c>
      <c r="T253" s="27">
        <f>IF(N253&lt;&gt;"Yes",0,IF(AND(U253&lt;&gt;"",U253&lt;=$AH$2),0,M253-S253))</f>
        <v/>
      </c>
      <c r="U253" s="23" t="n"/>
      <c r="V253" s="24" t="n"/>
      <c r="W253" s="25" t="n"/>
      <c r="X253" s="25" t="n"/>
      <c r="Y253" s="27">
        <f>IF(U253="","",IF(U253&gt;$AH$2,"After period end",IF(N253&lt;&gt;"Yes",0,M253-S253)))</f>
        <v/>
      </c>
      <c r="Z253" s="27">
        <f>IF(OR(U253="",U253&gt;$AH$2),"",N(W253)-N(X253)-Y253)</f>
        <v/>
      </c>
      <c r="AB253" s="23" t="n"/>
      <c r="AD253" s="27">
        <f>IF(OR(N253&lt;&gt;"Yes",N(Q253)=0),0,ROUND((M253-R253)/Q253,2))</f>
        <v/>
      </c>
      <c r="AE253" s="30">
        <f>IF(OR(N253&lt;&gt;"Yes",O253="",N(Q253)=0),0,MAX(0,MIN(Q253,MIN(YEAR($AH$2)*12+MONTH($AH$2),IF(U253="",YEAR($AH$2)*12+MONTH($AH$2),YEAR(U253)*12+MONTH(U253)-1))-(YEAR(O253)*12+MONTH(O253))+1)))</f>
        <v/>
      </c>
      <c r="AF253" s="31">
        <f>IF(OR(N253&lt;&gt;"Yes",O253="",N(Q253)=0),"",EOMONTH(O253,Q253-1))</f>
        <v/>
      </c>
    </row>
    <row r="254">
      <c r="D254" s="24" t="n"/>
      <c r="E254" s="24" t="n"/>
      <c r="F254" s="24" t="n"/>
      <c r="G254" s="24" t="n"/>
      <c r="H254" s="23" t="n"/>
      <c r="J254" s="25" t="n"/>
      <c r="K254" s="24" t="n"/>
      <c r="L254" s="26" t="n"/>
      <c r="M254" s="27">
        <f>IF(OR(J254="",L254=""),"",ROUND(J254*L254,2))</f>
        <v/>
      </c>
      <c r="N254" s="28">
        <f>IF(M254="","",IF(H254&gt;$AH$2,"After period end",IF(OR(D254="",F254=""),"Check class and entity",IF(M254&gt;=SUMIFS(Settings!$C$9:$C$18,Settings!$A$9:$A$18,F254),"Yes","Expense"))))</f>
        <v/>
      </c>
      <c r="O254" s="23" t="n"/>
      <c r="P254" s="29" t="n"/>
      <c r="Q254" s="30">
        <f>IF(P254&lt;&gt;"",P254,IF(D254="","",SUMIFS(Settings!$B$22:$B$31,Settings!$A$22:$A$31,D254)))</f>
        <v/>
      </c>
      <c r="R254" s="27">
        <f>IF(N254&lt;&gt;"Yes",0,ROUND(M254*SUMIFS(Settings!$C$22:$C$31,Settings!$A$22:$A$31,D254),2))</f>
        <v/>
      </c>
      <c r="S254" s="27">
        <f>IF(AE254=0,0,IF(AE254&gt;=Q254,M254-R254,ROUND((M254-R254)*AE254/Q254,2)))</f>
        <v/>
      </c>
      <c r="T254" s="27">
        <f>IF(N254&lt;&gt;"Yes",0,IF(AND(U254&lt;&gt;"",U254&lt;=$AH$2),0,M254-S254))</f>
        <v/>
      </c>
      <c r="U254" s="23" t="n"/>
      <c r="V254" s="24" t="n"/>
      <c r="W254" s="25" t="n"/>
      <c r="X254" s="25" t="n"/>
      <c r="Y254" s="27">
        <f>IF(U254="","",IF(U254&gt;$AH$2,"After period end",IF(N254&lt;&gt;"Yes",0,M254-S254)))</f>
        <v/>
      </c>
      <c r="Z254" s="27">
        <f>IF(OR(U254="",U254&gt;$AH$2),"",N(W254)-N(X254)-Y254)</f>
        <v/>
      </c>
      <c r="AB254" s="23" t="n"/>
      <c r="AD254" s="27">
        <f>IF(OR(N254&lt;&gt;"Yes",N(Q254)=0),0,ROUND((M254-R254)/Q254,2))</f>
        <v/>
      </c>
      <c r="AE254" s="30">
        <f>IF(OR(N254&lt;&gt;"Yes",O254="",N(Q254)=0),0,MAX(0,MIN(Q254,MIN(YEAR($AH$2)*12+MONTH($AH$2),IF(U254="",YEAR($AH$2)*12+MONTH($AH$2),YEAR(U254)*12+MONTH(U254)-1))-(YEAR(O254)*12+MONTH(O254))+1)))</f>
        <v/>
      </c>
      <c r="AF254" s="31">
        <f>IF(OR(N254&lt;&gt;"Yes",O254="",N(Q254)=0),"",EOMONTH(O254,Q254-1))</f>
        <v/>
      </c>
    </row>
    <row r="255">
      <c r="D255" s="24" t="n"/>
      <c r="E255" s="24" t="n"/>
      <c r="F255" s="24" t="n"/>
      <c r="G255" s="24" t="n"/>
      <c r="H255" s="23" t="n"/>
      <c r="J255" s="25" t="n"/>
      <c r="K255" s="24" t="n"/>
      <c r="L255" s="26" t="n"/>
      <c r="M255" s="27">
        <f>IF(OR(J255="",L255=""),"",ROUND(J255*L255,2))</f>
        <v/>
      </c>
      <c r="N255" s="28">
        <f>IF(M255="","",IF(H255&gt;$AH$2,"After period end",IF(OR(D255="",F255=""),"Check class and entity",IF(M255&gt;=SUMIFS(Settings!$C$9:$C$18,Settings!$A$9:$A$18,F255),"Yes","Expense"))))</f>
        <v/>
      </c>
      <c r="O255" s="23" t="n"/>
      <c r="P255" s="29" t="n"/>
      <c r="Q255" s="30">
        <f>IF(P255&lt;&gt;"",P255,IF(D255="","",SUMIFS(Settings!$B$22:$B$31,Settings!$A$22:$A$31,D255)))</f>
        <v/>
      </c>
      <c r="R255" s="27">
        <f>IF(N255&lt;&gt;"Yes",0,ROUND(M255*SUMIFS(Settings!$C$22:$C$31,Settings!$A$22:$A$31,D255),2))</f>
        <v/>
      </c>
      <c r="S255" s="27">
        <f>IF(AE255=0,0,IF(AE255&gt;=Q255,M255-R255,ROUND((M255-R255)*AE255/Q255,2)))</f>
        <v/>
      </c>
      <c r="T255" s="27">
        <f>IF(N255&lt;&gt;"Yes",0,IF(AND(U255&lt;&gt;"",U255&lt;=$AH$2),0,M255-S255))</f>
        <v/>
      </c>
      <c r="U255" s="23" t="n"/>
      <c r="V255" s="24" t="n"/>
      <c r="W255" s="25" t="n"/>
      <c r="X255" s="25" t="n"/>
      <c r="Y255" s="27">
        <f>IF(U255="","",IF(U255&gt;$AH$2,"After period end",IF(N255&lt;&gt;"Yes",0,M255-S255)))</f>
        <v/>
      </c>
      <c r="Z255" s="27">
        <f>IF(OR(U255="",U255&gt;$AH$2),"",N(W255)-N(X255)-Y255)</f>
        <v/>
      </c>
      <c r="AB255" s="23" t="n"/>
      <c r="AD255" s="27">
        <f>IF(OR(N255&lt;&gt;"Yes",N(Q255)=0),0,ROUND((M255-R255)/Q255,2))</f>
        <v/>
      </c>
      <c r="AE255" s="30">
        <f>IF(OR(N255&lt;&gt;"Yes",O255="",N(Q255)=0),0,MAX(0,MIN(Q255,MIN(YEAR($AH$2)*12+MONTH($AH$2),IF(U255="",YEAR($AH$2)*12+MONTH($AH$2),YEAR(U255)*12+MONTH(U255)-1))-(YEAR(O255)*12+MONTH(O255))+1)))</f>
        <v/>
      </c>
      <c r="AF255" s="31">
        <f>IF(OR(N255&lt;&gt;"Yes",O255="",N(Q255)=0),"",EOMONTH(O255,Q255-1))</f>
        <v/>
      </c>
    </row>
    <row r="256">
      <c r="D256" s="24" t="n"/>
      <c r="E256" s="24" t="n"/>
      <c r="F256" s="24" t="n"/>
      <c r="G256" s="24" t="n"/>
      <c r="H256" s="23" t="n"/>
      <c r="J256" s="25" t="n"/>
      <c r="K256" s="24" t="n"/>
      <c r="L256" s="26" t="n"/>
      <c r="M256" s="27">
        <f>IF(OR(J256="",L256=""),"",ROUND(J256*L256,2))</f>
        <v/>
      </c>
      <c r="N256" s="28">
        <f>IF(M256="","",IF(H256&gt;$AH$2,"After period end",IF(OR(D256="",F256=""),"Check class and entity",IF(M256&gt;=SUMIFS(Settings!$C$9:$C$18,Settings!$A$9:$A$18,F256),"Yes","Expense"))))</f>
        <v/>
      </c>
      <c r="O256" s="23" t="n"/>
      <c r="P256" s="29" t="n"/>
      <c r="Q256" s="30">
        <f>IF(P256&lt;&gt;"",P256,IF(D256="","",SUMIFS(Settings!$B$22:$B$31,Settings!$A$22:$A$31,D256)))</f>
        <v/>
      </c>
      <c r="R256" s="27">
        <f>IF(N256&lt;&gt;"Yes",0,ROUND(M256*SUMIFS(Settings!$C$22:$C$31,Settings!$A$22:$A$31,D256),2))</f>
        <v/>
      </c>
      <c r="S256" s="27">
        <f>IF(AE256=0,0,IF(AE256&gt;=Q256,M256-R256,ROUND((M256-R256)*AE256/Q256,2)))</f>
        <v/>
      </c>
      <c r="T256" s="27">
        <f>IF(N256&lt;&gt;"Yes",0,IF(AND(U256&lt;&gt;"",U256&lt;=$AH$2),0,M256-S256))</f>
        <v/>
      </c>
      <c r="U256" s="23" t="n"/>
      <c r="V256" s="24" t="n"/>
      <c r="W256" s="25" t="n"/>
      <c r="X256" s="25" t="n"/>
      <c r="Y256" s="27">
        <f>IF(U256="","",IF(U256&gt;$AH$2,"After period end",IF(N256&lt;&gt;"Yes",0,M256-S256)))</f>
        <v/>
      </c>
      <c r="Z256" s="27">
        <f>IF(OR(U256="",U256&gt;$AH$2),"",N(W256)-N(X256)-Y256)</f>
        <v/>
      </c>
      <c r="AB256" s="23" t="n"/>
      <c r="AD256" s="27">
        <f>IF(OR(N256&lt;&gt;"Yes",N(Q256)=0),0,ROUND((M256-R256)/Q256,2))</f>
        <v/>
      </c>
      <c r="AE256" s="30">
        <f>IF(OR(N256&lt;&gt;"Yes",O256="",N(Q256)=0),0,MAX(0,MIN(Q256,MIN(YEAR($AH$2)*12+MONTH($AH$2),IF(U256="",YEAR($AH$2)*12+MONTH($AH$2),YEAR(U256)*12+MONTH(U256)-1))-(YEAR(O256)*12+MONTH(O256))+1)))</f>
        <v/>
      </c>
      <c r="AF256" s="31">
        <f>IF(OR(N256&lt;&gt;"Yes",O256="",N(Q256)=0),"",EOMONTH(O256,Q256-1))</f>
        <v/>
      </c>
    </row>
    <row r="257">
      <c r="D257" s="24" t="n"/>
      <c r="E257" s="24" t="n"/>
      <c r="F257" s="24" t="n"/>
      <c r="G257" s="24" t="n"/>
      <c r="H257" s="23" t="n"/>
      <c r="J257" s="25" t="n"/>
      <c r="K257" s="24" t="n"/>
      <c r="L257" s="26" t="n"/>
      <c r="M257" s="27">
        <f>IF(OR(J257="",L257=""),"",ROUND(J257*L257,2))</f>
        <v/>
      </c>
      <c r="N257" s="28">
        <f>IF(M257="","",IF(H257&gt;$AH$2,"After period end",IF(OR(D257="",F257=""),"Check class and entity",IF(M257&gt;=SUMIFS(Settings!$C$9:$C$18,Settings!$A$9:$A$18,F257),"Yes","Expense"))))</f>
        <v/>
      </c>
      <c r="O257" s="23" t="n"/>
      <c r="P257" s="29" t="n"/>
      <c r="Q257" s="30">
        <f>IF(P257&lt;&gt;"",P257,IF(D257="","",SUMIFS(Settings!$B$22:$B$31,Settings!$A$22:$A$31,D257)))</f>
        <v/>
      </c>
      <c r="R257" s="27">
        <f>IF(N257&lt;&gt;"Yes",0,ROUND(M257*SUMIFS(Settings!$C$22:$C$31,Settings!$A$22:$A$31,D257),2))</f>
        <v/>
      </c>
      <c r="S257" s="27">
        <f>IF(AE257=0,0,IF(AE257&gt;=Q257,M257-R257,ROUND((M257-R257)*AE257/Q257,2)))</f>
        <v/>
      </c>
      <c r="T257" s="27">
        <f>IF(N257&lt;&gt;"Yes",0,IF(AND(U257&lt;&gt;"",U257&lt;=$AH$2),0,M257-S257))</f>
        <v/>
      </c>
      <c r="U257" s="23" t="n"/>
      <c r="V257" s="24" t="n"/>
      <c r="W257" s="25" t="n"/>
      <c r="X257" s="25" t="n"/>
      <c r="Y257" s="27">
        <f>IF(U257="","",IF(U257&gt;$AH$2,"After period end",IF(N257&lt;&gt;"Yes",0,M257-S257)))</f>
        <v/>
      </c>
      <c r="Z257" s="27">
        <f>IF(OR(U257="",U257&gt;$AH$2),"",N(W257)-N(X257)-Y257)</f>
        <v/>
      </c>
      <c r="AB257" s="23" t="n"/>
      <c r="AD257" s="27">
        <f>IF(OR(N257&lt;&gt;"Yes",N(Q257)=0),0,ROUND((M257-R257)/Q257,2))</f>
        <v/>
      </c>
      <c r="AE257" s="30">
        <f>IF(OR(N257&lt;&gt;"Yes",O257="",N(Q257)=0),0,MAX(0,MIN(Q257,MIN(YEAR($AH$2)*12+MONTH($AH$2),IF(U257="",YEAR($AH$2)*12+MONTH($AH$2),YEAR(U257)*12+MONTH(U257)-1))-(YEAR(O257)*12+MONTH(O257))+1)))</f>
        <v/>
      </c>
      <c r="AF257" s="31">
        <f>IF(OR(N257&lt;&gt;"Yes",O257="",N(Q257)=0),"",EOMONTH(O257,Q257-1))</f>
        <v/>
      </c>
    </row>
    <row r="258">
      <c r="D258" s="24" t="n"/>
      <c r="E258" s="24" t="n"/>
      <c r="F258" s="24" t="n"/>
      <c r="G258" s="24" t="n"/>
      <c r="H258" s="23" t="n"/>
      <c r="J258" s="25" t="n"/>
      <c r="K258" s="24" t="n"/>
      <c r="L258" s="26" t="n"/>
      <c r="M258" s="27">
        <f>IF(OR(J258="",L258=""),"",ROUND(J258*L258,2))</f>
        <v/>
      </c>
      <c r="N258" s="28">
        <f>IF(M258="","",IF(H258&gt;$AH$2,"After period end",IF(OR(D258="",F258=""),"Check class and entity",IF(M258&gt;=SUMIFS(Settings!$C$9:$C$18,Settings!$A$9:$A$18,F258),"Yes","Expense"))))</f>
        <v/>
      </c>
      <c r="O258" s="23" t="n"/>
      <c r="P258" s="29" t="n"/>
      <c r="Q258" s="30">
        <f>IF(P258&lt;&gt;"",P258,IF(D258="","",SUMIFS(Settings!$B$22:$B$31,Settings!$A$22:$A$31,D258)))</f>
        <v/>
      </c>
      <c r="R258" s="27">
        <f>IF(N258&lt;&gt;"Yes",0,ROUND(M258*SUMIFS(Settings!$C$22:$C$31,Settings!$A$22:$A$31,D258),2))</f>
        <v/>
      </c>
      <c r="S258" s="27">
        <f>IF(AE258=0,0,IF(AE258&gt;=Q258,M258-R258,ROUND((M258-R258)*AE258/Q258,2)))</f>
        <v/>
      </c>
      <c r="T258" s="27">
        <f>IF(N258&lt;&gt;"Yes",0,IF(AND(U258&lt;&gt;"",U258&lt;=$AH$2),0,M258-S258))</f>
        <v/>
      </c>
      <c r="U258" s="23" t="n"/>
      <c r="V258" s="24" t="n"/>
      <c r="W258" s="25" t="n"/>
      <c r="X258" s="25" t="n"/>
      <c r="Y258" s="27">
        <f>IF(U258="","",IF(U258&gt;$AH$2,"After period end",IF(N258&lt;&gt;"Yes",0,M258-S258)))</f>
        <v/>
      </c>
      <c r="Z258" s="27">
        <f>IF(OR(U258="",U258&gt;$AH$2),"",N(W258)-N(X258)-Y258)</f>
        <v/>
      </c>
      <c r="AB258" s="23" t="n"/>
      <c r="AD258" s="27">
        <f>IF(OR(N258&lt;&gt;"Yes",N(Q258)=0),0,ROUND((M258-R258)/Q258,2))</f>
        <v/>
      </c>
      <c r="AE258" s="30">
        <f>IF(OR(N258&lt;&gt;"Yes",O258="",N(Q258)=0),0,MAX(0,MIN(Q258,MIN(YEAR($AH$2)*12+MONTH($AH$2),IF(U258="",YEAR($AH$2)*12+MONTH($AH$2),YEAR(U258)*12+MONTH(U258)-1))-(YEAR(O258)*12+MONTH(O258))+1)))</f>
        <v/>
      </c>
      <c r="AF258" s="31">
        <f>IF(OR(N258&lt;&gt;"Yes",O258="",N(Q258)=0),"",EOMONTH(O258,Q258-1))</f>
        <v/>
      </c>
    </row>
    <row r="259">
      <c r="D259" s="24" t="n"/>
      <c r="E259" s="24" t="n"/>
      <c r="F259" s="24" t="n"/>
      <c r="G259" s="24" t="n"/>
      <c r="H259" s="23" t="n"/>
      <c r="J259" s="25" t="n"/>
      <c r="K259" s="24" t="n"/>
      <c r="L259" s="26" t="n"/>
      <c r="M259" s="27">
        <f>IF(OR(J259="",L259=""),"",ROUND(J259*L259,2))</f>
        <v/>
      </c>
      <c r="N259" s="28">
        <f>IF(M259="","",IF(H259&gt;$AH$2,"After period end",IF(OR(D259="",F259=""),"Check class and entity",IF(M259&gt;=SUMIFS(Settings!$C$9:$C$18,Settings!$A$9:$A$18,F259),"Yes","Expense"))))</f>
        <v/>
      </c>
      <c r="O259" s="23" t="n"/>
      <c r="P259" s="29" t="n"/>
      <c r="Q259" s="30">
        <f>IF(P259&lt;&gt;"",P259,IF(D259="","",SUMIFS(Settings!$B$22:$B$31,Settings!$A$22:$A$31,D259)))</f>
        <v/>
      </c>
      <c r="R259" s="27">
        <f>IF(N259&lt;&gt;"Yes",0,ROUND(M259*SUMIFS(Settings!$C$22:$C$31,Settings!$A$22:$A$31,D259),2))</f>
        <v/>
      </c>
      <c r="S259" s="27">
        <f>IF(AE259=0,0,IF(AE259&gt;=Q259,M259-R259,ROUND((M259-R259)*AE259/Q259,2)))</f>
        <v/>
      </c>
      <c r="T259" s="27">
        <f>IF(N259&lt;&gt;"Yes",0,IF(AND(U259&lt;&gt;"",U259&lt;=$AH$2),0,M259-S259))</f>
        <v/>
      </c>
      <c r="U259" s="23" t="n"/>
      <c r="V259" s="24" t="n"/>
      <c r="W259" s="25" t="n"/>
      <c r="X259" s="25" t="n"/>
      <c r="Y259" s="27">
        <f>IF(U259="","",IF(U259&gt;$AH$2,"After period end",IF(N259&lt;&gt;"Yes",0,M259-S259)))</f>
        <v/>
      </c>
      <c r="Z259" s="27">
        <f>IF(OR(U259="",U259&gt;$AH$2),"",N(W259)-N(X259)-Y259)</f>
        <v/>
      </c>
      <c r="AB259" s="23" t="n"/>
      <c r="AD259" s="27">
        <f>IF(OR(N259&lt;&gt;"Yes",N(Q259)=0),0,ROUND((M259-R259)/Q259,2))</f>
        <v/>
      </c>
      <c r="AE259" s="30">
        <f>IF(OR(N259&lt;&gt;"Yes",O259="",N(Q259)=0),0,MAX(0,MIN(Q259,MIN(YEAR($AH$2)*12+MONTH($AH$2),IF(U259="",YEAR($AH$2)*12+MONTH($AH$2),YEAR(U259)*12+MONTH(U259)-1))-(YEAR(O259)*12+MONTH(O259))+1)))</f>
        <v/>
      </c>
      <c r="AF259" s="31">
        <f>IF(OR(N259&lt;&gt;"Yes",O259="",N(Q259)=0),"",EOMONTH(O259,Q259-1))</f>
        <v/>
      </c>
    </row>
    <row r="260">
      <c r="D260" s="24" t="n"/>
      <c r="E260" s="24" t="n"/>
      <c r="F260" s="24" t="n"/>
      <c r="G260" s="24" t="n"/>
      <c r="H260" s="23" t="n"/>
      <c r="J260" s="25" t="n"/>
      <c r="K260" s="24" t="n"/>
      <c r="L260" s="26" t="n"/>
      <c r="M260" s="27">
        <f>IF(OR(J260="",L260=""),"",ROUND(J260*L260,2))</f>
        <v/>
      </c>
      <c r="N260" s="28">
        <f>IF(M260="","",IF(H260&gt;$AH$2,"After period end",IF(OR(D260="",F260=""),"Check class and entity",IF(M260&gt;=SUMIFS(Settings!$C$9:$C$18,Settings!$A$9:$A$18,F260),"Yes","Expense"))))</f>
        <v/>
      </c>
      <c r="O260" s="23" t="n"/>
      <c r="P260" s="29" t="n"/>
      <c r="Q260" s="30">
        <f>IF(P260&lt;&gt;"",P260,IF(D260="","",SUMIFS(Settings!$B$22:$B$31,Settings!$A$22:$A$31,D260)))</f>
        <v/>
      </c>
      <c r="R260" s="27">
        <f>IF(N260&lt;&gt;"Yes",0,ROUND(M260*SUMIFS(Settings!$C$22:$C$31,Settings!$A$22:$A$31,D260),2))</f>
        <v/>
      </c>
      <c r="S260" s="27">
        <f>IF(AE260=0,0,IF(AE260&gt;=Q260,M260-R260,ROUND((M260-R260)*AE260/Q260,2)))</f>
        <v/>
      </c>
      <c r="T260" s="27">
        <f>IF(N260&lt;&gt;"Yes",0,IF(AND(U260&lt;&gt;"",U260&lt;=$AH$2),0,M260-S260))</f>
        <v/>
      </c>
      <c r="U260" s="23" t="n"/>
      <c r="V260" s="24" t="n"/>
      <c r="W260" s="25" t="n"/>
      <c r="X260" s="25" t="n"/>
      <c r="Y260" s="27">
        <f>IF(U260="","",IF(U260&gt;$AH$2,"After period end",IF(N260&lt;&gt;"Yes",0,M260-S260)))</f>
        <v/>
      </c>
      <c r="Z260" s="27">
        <f>IF(OR(U260="",U260&gt;$AH$2),"",N(W260)-N(X260)-Y260)</f>
        <v/>
      </c>
      <c r="AB260" s="23" t="n"/>
      <c r="AD260" s="27">
        <f>IF(OR(N260&lt;&gt;"Yes",N(Q260)=0),0,ROUND((M260-R260)/Q260,2))</f>
        <v/>
      </c>
      <c r="AE260" s="30">
        <f>IF(OR(N260&lt;&gt;"Yes",O260="",N(Q260)=0),0,MAX(0,MIN(Q260,MIN(YEAR($AH$2)*12+MONTH($AH$2),IF(U260="",YEAR($AH$2)*12+MONTH($AH$2),YEAR(U260)*12+MONTH(U260)-1))-(YEAR(O260)*12+MONTH(O260))+1)))</f>
        <v/>
      </c>
      <c r="AF260" s="31">
        <f>IF(OR(N260&lt;&gt;"Yes",O260="",N(Q260)=0),"",EOMONTH(O260,Q260-1))</f>
        <v/>
      </c>
    </row>
    <row r="261">
      <c r="D261" s="24" t="n"/>
      <c r="E261" s="24" t="n"/>
      <c r="F261" s="24" t="n"/>
      <c r="G261" s="24" t="n"/>
      <c r="H261" s="23" t="n"/>
      <c r="J261" s="25" t="n"/>
      <c r="K261" s="24" t="n"/>
      <c r="L261" s="26" t="n"/>
      <c r="M261" s="27">
        <f>IF(OR(J261="",L261=""),"",ROUND(J261*L261,2))</f>
        <v/>
      </c>
      <c r="N261" s="28">
        <f>IF(M261="","",IF(H261&gt;$AH$2,"After period end",IF(OR(D261="",F261=""),"Check class and entity",IF(M261&gt;=SUMIFS(Settings!$C$9:$C$18,Settings!$A$9:$A$18,F261),"Yes","Expense"))))</f>
        <v/>
      </c>
      <c r="O261" s="23" t="n"/>
      <c r="P261" s="29" t="n"/>
      <c r="Q261" s="30">
        <f>IF(P261&lt;&gt;"",P261,IF(D261="","",SUMIFS(Settings!$B$22:$B$31,Settings!$A$22:$A$31,D261)))</f>
        <v/>
      </c>
      <c r="R261" s="27">
        <f>IF(N261&lt;&gt;"Yes",0,ROUND(M261*SUMIFS(Settings!$C$22:$C$31,Settings!$A$22:$A$31,D261),2))</f>
        <v/>
      </c>
      <c r="S261" s="27">
        <f>IF(AE261=0,0,IF(AE261&gt;=Q261,M261-R261,ROUND((M261-R261)*AE261/Q261,2)))</f>
        <v/>
      </c>
      <c r="T261" s="27">
        <f>IF(N261&lt;&gt;"Yes",0,IF(AND(U261&lt;&gt;"",U261&lt;=$AH$2),0,M261-S261))</f>
        <v/>
      </c>
      <c r="U261" s="23" t="n"/>
      <c r="V261" s="24" t="n"/>
      <c r="W261" s="25" t="n"/>
      <c r="X261" s="25" t="n"/>
      <c r="Y261" s="27">
        <f>IF(U261="","",IF(U261&gt;$AH$2,"After period end",IF(N261&lt;&gt;"Yes",0,M261-S261)))</f>
        <v/>
      </c>
      <c r="Z261" s="27">
        <f>IF(OR(U261="",U261&gt;$AH$2),"",N(W261)-N(X261)-Y261)</f>
        <v/>
      </c>
      <c r="AB261" s="23" t="n"/>
      <c r="AD261" s="27">
        <f>IF(OR(N261&lt;&gt;"Yes",N(Q261)=0),0,ROUND((M261-R261)/Q261,2))</f>
        <v/>
      </c>
      <c r="AE261" s="30">
        <f>IF(OR(N261&lt;&gt;"Yes",O261="",N(Q261)=0),0,MAX(0,MIN(Q261,MIN(YEAR($AH$2)*12+MONTH($AH$2),IF(U261="",YEAR($AH$2)*12+MONTH($AH$2),YEAR(U261)*12+MONTH(U261)-1))-(YEAR(O261)*12+MONTH(O261))+1)))</f>
        <v/>
      </c>
      <c r="AF261" s="31">
        <f>IF(OR(N261&lt;&gt;"Yes",O261="",N(Q261)=0),"",EOMONTH(O261,Q261-1))</f>
        <v/>
      </c>
    </row>
    <row r="262">
      <c r="D262" s="24" t="n"/>
      <c r="E262" s="24" t="n"/>
      <c r="F262" s="24" t="n"/>
      <c r="G262" s="24" t="n"/>
      <c r="H262" s="23" t="n"/>
      <c r="J262" s="25" t="n"/>
      <c r="K262" s="24" t="n"/>
      <c r="L262" s="26" t="n"/>
      <c r="M262" s="27">
        <f>IF(OR(J262="",L262=""),"",ROUND(J262*L262,2))</f>
        <v/>
      </c>
      <c r="N262" s="28">
        <f>IF(M262="","",IF(H262&gt;$AH$2,"After period end",IF(OR(D262="",F262=""),"Check class and entity",IF(M262&gt;=SUMIFS(Settings!$C$9:$C$18,Settings!$A$9:$A$18,F262),"Yes","Expense"))))</f>
        <v/>
      </c>
      <c r="O262" s="23" t="n"/>
      <c r="P262" s="29" t="n"/>
      <c r="Q262" s="30">
        <f>IF(P262&lt;&gt;"",P262,IF(D262="","",SUMIFS(Settings!$B$22:$B$31,Settings!$A$22:$A$31,D262)))</f>
        <v/>
      </c>
      <c r="R262" s="27">
        <f>IF(N262&lt;&gt;"Yes",0,ROUND(M262*SUMIFS(Settings!$C$22:$C$31,Settings!$A$22:$A$31,D262),2))</f>
        <v/>
      </c>
      <c r="S262" s="27">
        <f>IF(AE262=0,0,IF(AE262&gt;=Q262,M262-R262,ROUND((M262-R262)*AE262/Q262,2)))</f>
        <v/>
      </c>
      <c r="T262" s="27">
        <f>IF(N262&lt;&gt;"Yes",0,IF(AND(U262&lt;&gt;"",U262&lt;=$AH$2),0,M262-S262))</f>
        <v/>
      </c>
      <c r="U262" s="23" t="n"/>
      <c r="V262" s="24" t="n"/>
      <c r="W262" s="25" t="n"/>
      <c r="X262" s="25" t="n"/>
      <c r="Y262" s="27">
        <f>IF(U262="","",IF(U262&gt;$AH$2,"After period end",IF(N262&lt;&gt;"Yes",0,M262-S262)))</f>
        <v/>
      </c>
      <c r="Z262" s="27">
        <f>IF(OR(U262="",U262&gt;$AH$2),"",N(W262)-N(X262)-Y262)</f>
        <v/>
      </c>
      <c r="AB262" s="23" t="n"/>
      <c r="AD262" s="27">
        <f>IF(OR(N262&lt;&gt;"Yes",N(Q262)=0),0,ROUND((M262-R262)/Q262,2))</f>
        <v/>
      </c>
      <c r="AE262" s="30">
        <f>IF(OR(N262&lt;&gt;"Yes",O262="",N(Q262)=0),0,MAX(0,MIN(Q262,MIN(YEAR($AH$2)*12+MONTH($AH$2),IF(U262="",YEAR($AH$2)*12+MONTH($AH$2),YEAR(U262)*12+MONTH(U262)-1))-(YEAR(O262)*12+MONTH(O262))+1)))</f>
        <v/>
      </c>
      <c r="AF262" s="31">
        <f>IF(OR(N262&lt;&gt;"Yes",O262="",N(Q262)=0),"",EOMONTH(O262,Q262-1))</f>
        <v/>
      </c>
    </row>
    <row r="263">
      <c r="D263" s="24" t="n"/>
      <c r="E263" s="24" t="n"/>
      <c r="F263" s="24" t="n"/>
      <c r="G263" s="24" t="n"/>
      <c r="H263" s="23" t="n"/>
      <c r="J263" s="25" t="n"/>
      <c r="K263" s="24" t="n"/>
      <c r="L263" s="26" t="n"/>
      <c r="M263" s="27">
        <f>IF(OR(J263="",L263=""),"",ROUND(J263*L263,2))</f>
        <v/>
      </c>
      <c r="N263" s="28">
        <f>IF(M263="","",IF(H263&gt;$AH$2,"After period end",IF(OR(D263="",F263=""),"Check class and entity",IF(M263&gt;=SUMIFS(Settings!$C$9:$C$18,Settings!$A$9:$A$18,F263),"Yes","Expense"))))</f>
        <v/>
      </c>
      <c r="O263" s="23" t="n"/>
      <c r="P263" s="29" t="n"/>
      <c r="Q263" s="30">
        <f>IF(P263&lt;&gt;"",P263,IF(D263="","",SUMIFS(Settings!$B$22:$B$31,Settings!$A$22:$A$31,D263)))</f>
        <v/>
      </c>
      <c r="R263" s="27">
        <f>IF(N263&lt;&gt;"Yes",0,ROUND(M263*SUMIFS(Settings!$C$22:$C$31,Settings!$A$22:$A$31,D263),2))</f>
        <v/>
      </c>
      <c r="S263" s="27">
        <f>IF(AE263=0,0,IF(AE263&gt;=Q263,M263-R263,ROUND((M263-R263)*AE263/Q263,2)))</f>
        <v/>
      </c>
      <c r="T263" s="27">
        <f>IF(N263&lt;&gt;"Yes",0,IF(AND(U263&lt;&gt;"",U263&lt;=$AH$2),0,M263-S263))</f>
        <v/>
      </c>
      <c r="U263" s="23" t="n"/>
      <c r="V263" s="24" t="n"/>
      <c r="W263" s="25" t="n"/>
      <c r="X263" s="25" t="n"/>
      <c r="Y263" s="27">
        <f>IF(U263="","",IF(U263&gt;$AH$2,"After period end",IF(N263&lt;&gt;"Yes",0,M263-S263)))</f>
        <v/>
      </c>
      <c r="Z263" s="27">
        <f>IF(OR(U263="",U263&gt;$AH$2),"",N(W263)-N(X263)-Y263)</f>
        <v/>
      </c>
      <c r="AB263" s="23" t="n"/>
      <c r="AD263" s="27">
        <f>IF(OR(N263&lt;&gt;"Yes",N(Q263)=0),0,ROUND((M263-R263)/Q263,2))</f>
        <v/>
      </c>
      <c r="AE263" s="30">
        <f>IF(OR(N263&lt;&gt;"Yes",O263="",N(Q263)=0),0,MAX(0,MIN(Q263,MIN(YEAR($AH$2)*12+MONTH($AH$2),IF(U263="",YEAR($AH$2)*12+MONTH($AH$2),YEAR(U263)*12+MONTH(U263)-1))-(YEAR(O263)*12+MONTH(O263))+1)))</f>
        <v/>
      </c>
      <c r="AF263" s="31">
        <f>IF(OR(N263&lt;&gt;"Yes",O263="",N(Q263)=0),"",EOMONTH(O263,Q263-1))</f>
        <v/>
      </c>
    </row>
    <row r="264">
      <c r="D264" s="24" t="n"/>
      <c r="E264" s="24" t="n"/>
      <c r="F264" s="24" t="n"/>
      <c r="G264" s="24" t="n"/>
      <c r="H264" s="23" t="n"/>
      <c r="J264" s="25" t="n"/>
      <c r="K264" s="24" t="n"/>
      <c r="L264" s="26" t="n"/>
      <c r="M264" s="27">
        <f>IF(OR(J264="",L264=""),"",ROUND(J264*L264,2))</f>
        <v/>
      </c>
      <c r="N264" s="28">
        <f>IF(M264="","",IF(H264&gt;$AH$2,"After period end",IF(OR(D264="",F264=""),"Check class and entity",IF(M264&gt;=SUMIFS(Settings!$C$9:$C$18,Settings!$A$9:$A$18,F264),"Yes","Expense"))))</f>
        <v/>
      </c>
      <c r="O264" s="23" t="n"/>
      <c r="P264" s="29" t="n"/>
      <c r="Q264" s="30">
        <f>IF(P264&lt;&gt;"",P264,IF(D264="","",SUMIFS(Settings!$B$22:$B$31,Settings!$A$22:$A$31,D264)))</f>
        <v/>
      </c>
      <c r="R264" s="27">
        <f>IF(N264&lt;&gt;"Yes",0,ROUND(M264*SUMIFS(Settings!$C$22:$C$31,Settings!$A$22:$A$31,D264),2))</f>
        <v/>
      </c>
      <c r="S264" s="27">
        <f>IF(AE264=0,0,IF(AE264&gt;=Q264,M264-R264,ROUND((M264-R264)*AE264/Q264,2)))</f>
        <v/>
      </c>
      <c r="T264" s="27">
        <f>IF(N264&lt;&gt;"Yes",0,IF(AND(U264&lt;&gt;"",U264&lt;=$AH$2),0,M264-S264))</f>
        <v/>
      </c>
      <c r="U264" s="23" t="n"/>
      <c r="V264" s="24" t="n"/>
      <c r="W264" s="25" t="n"/>
      <c r="X264" s="25" t="n"/>
      <c r="Y264" s="27">
        <f>IF(U264="","",IF(U264&gt;$AH$2,"After period end",IF(N264&lt;&gt;"Yes",0,M264-S264)))</f>
        <v/>
      </c>
      <c r="Z264" s="27">
        <f>IF(OR(U264="",U264&gt;$AH$2),"",N(W264)-N(X264)-Y264)</f>
        <v/>
      </c>
      <c r="AB264" s="23" t="n"/>
      <c r="AD264" s="27">
        <f>IF(OR(N264&lt;&gt;"Yes",N(Q264)=0),0,ROUND((M264-R264)/Q264,2))</f>
        <v/>
      </c>
      <c r="AE264" s="30">
        <f>IF(OR(N264&lt;&gt;"Yes",O264="",N(Q264)=0),0,MAX(0,MIN(Q264,MIN(YEAR($AH$2)*12+MONTH($AH$2),IF(U264="",YEAR($AH$2)*12+MONTH($AH$2),YEAR(U264)*12+MONTH(U264)-1))-(YEAR(O264)*12+MONTH(O264))+1)))</f>
        <v/>
      </c>
      <c r="AF264" s="31">
        <f>IF(OR(N264&lt;&gt;"Yes",O264="",N(Q264)=0),"",EOMONTH(O264,Q264-1))</f>
        <v/>
      </c>
    </row>
    <row r="265">
      <c r="D265" s="24" t="n"/>
      <c r="E265" s="24" t="n"/>
      <c r="F265" s="24" t="n"/>
      <c r="G265" s="24" t="n"/>
      <c r="H265" s="23" t="n"/>
      <c r="J265" s="25" t="n"/>
      <c r="K265" s="24" t="n"/>
      <c r="L265" s="26" t="n"/>
      <c r="M265" s="27">
        <f>IF(OR(J265="",L265=""),"",ROUND(J265*L265,2))</f>
        <v/>
      </c>
      <c r="N265" s="28">
        <f>IF(M265="","",IF(H265&gt;$AH$2,"After period end",IF(OR(D265="",F265=""),"Check class and entity",IF(M265&gt;=SUMIFS(Settings!$C$9:$C$18,Settings!$A$9:$A$18,F265),"Yes","Expense"))))</f>
        <v/>
      </c>
      <c r="O265" s="23" t="n"/>
      <c r="P265" s="29" t="n"/>
      <c r="Q265" s="30">
        <f>IF(P265&lt;&gt;"",P265,IF(D265="","",SUMIFS(Settings!$B$22:$B$31,Settings!$A$22:$A$31,D265)))</f>
        <v/>
      </c>
      <c r="R265" s="27">
        <f>IF(N265&lt;&gt;"Yes",0,ROUND(M265*SUMIFS(Settings!$C$22:$C$31,Settings!$A$22:$A$31,D265),2))</f>
        <v/>
      </c>
      <c r="S265" s="27">
        <f>IF(AE265=0,0,IF(AE265&gt;=Q265,M265-R265,ROUND((M265-R265)*AE265/Q265,2)))</f>
        <v/>
      </c>
      <c r="T265" s="27">
        <f>IF(N265&lt;&gt;"Yes",0,IF(AND(U265&lt;&gt;"",U265&lt;=$AH$2),0,M265-S265))</f>
        <v/>
      </c>
      <c r="U265" s="23" t="n"/>
      <c r="V265" s="24" t="n"/>
      <c r="W265" s="25" t="n"/>
      <c r="X265" s="25" t="n"/>
      <c r="Y265" s="27">
        <f>IF(U265="","",IF(U265&gt;$AH$2,"After period end",IF(N265&lt;&gt;"Yes",0,M265-S265)))</f>
        <v/>
      </c>
      <c r="Z265" s="27">
        <f>IF(OR(U265="",U265&gt;$AH$2),"",N(W265)-N(X265)-Y265)</f>
        <v/>
      </c>
      <c r="AB265" s="23" t="n"/>
      <c r="AD265" s="27">
        <f>IF(OR(N265&lt;&gt;"Yes",N(Q265)=0),0,ROUND((M265-R265)/Q265,2))</f>
        <v/>
      </c>
      <c r="AE265" s="30">
        <f>IF(OR(N265&lt;&gt;"Yes",O265="",N(Q265)=0),0,MAX(0,MIN(Q265,MIN(YEAR($AH$2)*12+MONTH($AH$2),IF(U265="",YEAR($AH$2)*12+MONTH($AH$2),YEAR(U265)*12+MONTH(U265)-1))-(YEAR(O265)*12+MONTH(O265))+1)))</f>
        <v/>
      </c>
      <c r="AF265" s="31">
        <f>IF(OR(N265&lt;&gt;"Yes",O265="",N(Q265)=0),"",EOMONTH(O265,Q265-1))</f>
        <v/>
      </c>
    </row>
    <row r="266">
      <c r="D266" s="24" t="n"/>
      <c r="E266" s="24" t="n"/>
      <c r="F266" s="24" t="n"/>
      <c r="G266" s="24" t="n"/>
      <c r="H266" s="23" t="n"/>
      <c r="J266" s="25" t="n"/>
      <c r="K266" s="24" t="n"/>
      <c r="L266" s="26" t="n"/>
      <c r="M266" s="27">
        <f>IF(OR(J266="",L266=""),"",ROUND(J266*L266,2))</f>
        <v/>
      </c>
      <c r="N266" s="28">
        <f>IF(M266="","",IF(H266&gt;$AH$2,"After period end",IF(OR(D266="",F266=""),"Check class and entity",IF(M266&gt;=SUMIFS(Settings!$C$9:$C$18,Settings!$A$9:$A$18,F266),"Yes","Expense"))))</f>
        <v/>
      </c>
      <c r="O266" s="23" t="n"/>
      <c r="P266" s="29" t="n"/>
      <c r="Q266" s="30">
        <f>IF(P266&lt;&gt;"",P266,IF(D266="","",SUMIFS(Settings!$B$22:$B$31,Settings!$A$22:$A$31,D266)))</f>
        <v/>
      </c>
      <c r="R266" s="27">
        <f>IF(N266&lt;&gt;"Yes",0,ROUND(M266*SUMIFS(Settings!$C$22:$C$31,Settings!$A$22:$A$31,D266),2))</f>
        <v/>
      </c>
      <c r="S266" s="27">
        <f>IF(AE266=0,0,IF(AE266&gt;=Q266,M266-R266,ROUND((M266-R266)*AE266/Q266,2)))</f>
        <v/>
      </c>
      <c r="T266" s="27">
        <f>IF(N266&lt;&gt;"Yes",0,IF(AND(U266&lt;&gt;"",U266&lt;=$AH$2),0,M266-S266))</f>
        <v/>
      </c>
      <c r="U266" s="23" t="n"/>
      <c r="V266" s="24" t="n"/>
      <c r="W266" s="25" t="n"/>
      <c r="X266" s="25" t="n"/>
      <c r="Y266" s="27">
        <f>IF(U266="","",IF(U266&gt;$AH$2,"After period end",IF(N266&lt;&gt;"Yes",0,M266-S266)))</f>
        <v/>
      </c>
      <c r="Z266" s="27">
        <f>IF(OR(U266="",U266&gt;$AH$2),"",N(W266)-N(X266)-Y266)</f>
        <v/>
      </c>
      <c r="AB266" s="23" t="n"/>
      <c r="AD266" s="27">
        <f>IF(OR(N266&lt;&gt;"Yes",N(Q266)=0),0,ROUND((M266-R266)/Q266,2))</f>
        <v/>
      </c>
      <c r="AE266" s="30">
        <f>IF(OR(N266&lt;&gt;"Yes",O266="",N(Q266)=0),0,MAX(0,MIN(Q266,MIN(YEAR($AH$2)*12+MONTH($AH$2),IF(U266="",YEAR($AH$2)*12+MONTH($AH$2),YEAR(U266)*12+MONTH(U266)-1))-(YEAR(O266)*12+MONTH(O266))+1)))</f>
        <v/>
      </c>
      <c r="AF266" s="31">
        <f>IF(OR(N266&lt;&gt;"Yes",O266="",N(Q266)=0),"",EOMONTH(O266,Q266-1))</f>
        <v/>
      </c>
    </row>
    <row r="267">
      <c r="D267" s="24" t="n"/>
      <c r="E267" s="24" t="n"/>
      <c r="F267" s="24" t="n"/>
      <c r="G267" s="24" t="n"/>
      <c r="H267" s="23" t="n"/>
      <c r="J267" s="25" t="n"/>
      <c r="K267" s="24" t="n"/>
      <c r="L267" s="26" t="n"/>
      <c r="M267" s="27">
        <f>IF(OR(J267="",L267=""),"",ROUND(J267*L267,2))</f>
        <v/>
      </c>
      <c r="N267" s="28">
        <f>IF(M267="","",IF(H267&gt;$AH$2,"After period end",IF(OR(D267="",F267=""),"Check class and entity",IF(M267&gt;=SUMIFS(Settings!$C$9:$C$18,Settings!$A$9:$A$18,F267),"Yes","Expense"))))</f>
        <v/>
      </c>
      <c r="O267" s="23" t="n"/>
      <c r="P267" s="29" t="n"/>
      <c r="Q267" s="30">
        <f>IF(P267&lt;&gt;"",P267,IF(D267="","",SUMIFS(Settings!$B$22:$B$31,Settings!$A$22:$A$31,D267)))</f>
        <v/>
      </c>
      <c r="R267" s="27">
        <f>IF(N267&lt;&gt;"Yes",0,ROUND(M267*SUMIFS(Settings!$C$22:$C$31,Settings!$A$22:$A$31,D267),2))</f>
        <v/>
      </c>
      <c r="S267" s="27">
        <f>IF(AE267=0,0,IF(AE267&gt;=Q267,M267-R267,ROUND((M267-R267)*AE267/Q267,2)))</f>
        <v/>
      </c>
      <c r="T267" s="27">
        <f>IF(N267&lt;&gt;"Yes",0,IF(AND(U267&lt;&gt;"",U267&lt;=$AH$2),0,M267-S267))</f>
        <v/>
      </c>
      <c r="U267" s="23" t="n"/>
      <c r="V267" s="24" t="n"/>
      <c r="W267" s="25" t="n"/>
      <c r="X267" s="25" t="n"/>
      <c r="Y267" s="27">
        <f>IF(U267="","",IF(U267&gt;$AH$2,"After period end",IF(N267&lt;&gt;"Yes",0,M267-S267)))</f>
        <v/>
      </c>
      <c r="Z267" s="27">
        <f>IF(OR(U267="",U267&gt;$AH$2),"",N(W267)-N(X267)-Y267)</f>
        <v/>
      </c>
      <c r="AB267" s="23" t="n"/>
      <c r="AD267" s="27">
        <f>IF(OR(N267&lt;&gt;"Yes",N(Q267)=0),0,ROUND((M267-R267)/Q267,2))</f>
        <v/>
      </c>
      <c r="AE267" s="30">
        <f>IF(OR(N267&lt;&gt;"Yes",O267="",N(Q267)=0),0,MAX(0,MIN(Q267,MIN(YEAR($AH$2)*12+MONTH($AH$2),IF(U267="",YEAR($AH$2)*12+MONTH($AH$2),YEAR(U267)*12+MONTH(U267)-1))-(YEAR(O267)*12+MONTH(O267))+1)))</f>
        <v/>
      </c>
      <c r="AF267" s="31">
        <f>IF(OR(N267&lt;&gt;"Yes",O267="",N(Q267)=0),"",EOMONTH(O267,Q267-1))</f>
        <v/>
      </c>
    </row>
    <row r="268">
      <c r="D268" s="24" t="n"/>
      <c r="E268" s="24" t="n"/>
      <c r="F268" s="24" t="n"/>
      <c r="G268" s="24" t="n"/>
      <c r="H268" s="23" t="n"/>
      <c r="J268" s="25" t="n"/>
      <c r="K268" s="24" t="n"/>
      <c r="L268" s="26" t="n"/>
      <c r="M268" s="27">
        <f>IF(OR(J268="",L268=""),"",ROUND(J268*L268,2))</f>
        <v/>
      </c>
      <c r="N268" s="28">
        <f>IF(M268="","",IF(H268&gt;$AH$2,"After period end",IF(OR(D268="",F268=""),"Check class and entity",IF(M268&gt;=SUMIFS(Settings!$C$9:$C$18,Settings!$A$9:$A$18,F268),"Yes","Expense"))))</f>
        <v/>
      </c>
      <c r="O268" s="23" t="n"/>
      <c r="P268" s="29" t="n"/>
      <c r="Q268" s="30">
        <f>IF(P268&lt;&gt;"",P268,IF(D268="","",SUMIFS(Settings!$B$22:$B$31,Settings!$A$22:$A$31,D268)))</f>
        <v/>
      </c>
      <c r="R268" s="27">
        <f>IF(N268&lt;&gt;"Yes",0,ROUND(M268*SUMIFS(Settings!$C$22:$C$31,Settings!$A$22:$A$31,D268),2))</f>
        <v/>
      </c>
      <c r="S268" s="27">
        <f>IF(AE268=0,0,IF(AE268&gt;=Q268,M268-R268,ROUND((M268-R268)*AE268/Q268,2)))</f>
        <v/>
      </c>
      <c r="T268" s="27">
        <f>IF(N268&lt;&gt;"Yes",0,IF(AND(U268&lt;&gt;"",U268&lt;=$AH$2),0,M268-S268))</f>
        <v/>
      </c>
      <c r="U268" s="23" t="n"/>
      <c r="V268" s="24" t="n"/>
      <c r="W268" s="25" t="n"/>
      <c r="X268" s="25" t="n"/>
      <c r="Y268" s="27">
        <f>IF(U268="","",IF(U268&gt;$AH$2,"After period end",IF(N268&lt;&gt;"Yes",0,M268-S268)))</f>
        <v/>
      </c>
      <c r="Z268" s="27">
        <f>IF(OR(U268="",U268&gt;$AH$2),"",N(W268)-N(X268)-Y268)</f>
        <v/>
      </c>
      <c r="AB268" s="23" t="n"/>
      <c r="AD268" s="27">
        <f>IF(OR(N268&lt;&gt;"Yes",N(Q268)=0),0,ROUND((M268-R268)/Q268,2))</f>
        <v/>
      </c>
      <c r="AE268" s="30">
        <f>IF(OR(N268&lt;&gt;"Yes",O268="",N(Q268)=0),0,MAX(0,MIN(Q268,MIN(YEAR($AH$2)*12+MONTH($AH$2),IF(U268="",YEAR($AH$2)*12+MONTH($AH$2),YEAR(U268)*12+MONTH(U268)-1))-(YEAR(O268)*12+MONTH(O268))+1)))</f>
        <v/>
      </c>
      <c r="AF268" s="31">
        <f>IF(OR(N268&lt;&gt;"Yes",O268="",N(Q268)=0),"",EOMONTH(O268,Q268-1))</f>
        <v/>
      </c>
    </row>
    <row r="269">
      <c r="D269" s="24" t="n"/>
      <c r="E269" s="24" t="n"/>
      <c r="F269" s="24" t="n"/>
      <c r="G269" s="24" t="n"/>
      <c r="H269" s="23" t="n"/>
      <c r="J269" s="25" t="n"/>
      <c r="K269" s="24" t="n"/>
      <c r="L269" s="26" t="n"/>
      <c r="M269" s="27">
        <f>IF(OR(J269="",L269=""),"",ROUND(J269*L269,2))</f>
        <v/>
      </c>
      <c r="N269" s="28">
        <f>IF(M269="","",IF(H269&gt;$AH$2,"After period end",IF(OR(D269="",F269=""),"Check class and entity",IF(M269&gt;=SUMIFS(Settings!$C$9:$C$18,Settings!$A$9:$A$18,F269),"Yes","Expense"))))</f>
        <v/>
      </c>
      <c r="O269" s="23" t="n"/>
      <c r="P269" s="29" t="n"/>
      <c r="Q269" s="30">
        <f>IF(P269&lt;&gt;"",P269,IF(D269="","",SUMIFS(Settings!$B$22:$B$31,Settings!$A$22:$A$31,D269)))</f>
        <v/>
      </c>
      <c r="R269" s="27">
        <f>IF(N269&lt;&gt;"Yes",0,ROUND(M269*SUMIFS(Settings!$C$22:$C$31,Settings!$A$22:$A$31,D269),2))</f>
        <v/>
      </c>
      <c r="S269" s="27">
        <f>IF(AE269=0,0,IF(AE269&gt;=Q269,M269-R269,ROUND((M269-R269)*AE269/Q269,2)))</f>
        <v/>
      </c>
      <c r="T269" s="27">
        <f>IF(N269&lt;&gt;"Yes",0,IF(AND(U269&lt;&gt;"",U269&lt;=$AH$2),0,M269-S269))</f>
        <v/>
      </c>
      <c r="U269" s="23" t="n"/>
      <c r="V269" s="24" t="n"/>
      <c r="W269" s="25" t="n"/>
      <c r="X269" s="25" t="n"/>
      <c r="Y269" s="27">
        <f>IF(U269="","",IF(U269&gt;$AH$2,"After period end",IF(N269&lt;&gt;"Yes",0,M269-S269)))</f>
        <v/>
      </c>
      <c r="Z269" s="27">
        <f>IF(OR(U269="",U269&gt;$AH$2),"",N(W269)-N(X269)-Y269)</f>
        <v/>
      </c>
      <c r="AB269" s="23" t="n"/>
      <c r="AD269" s="27">
        <f>IF(OR(N269&lt;&gt;"Yes",N(Q269)=0),0,ROUND((M269-R269)/Q269,2))</f>
        <v/>
      </c>
      <c r="AE269" s="30">
        <f>IF(OR(N269&lt;&gt;"Yes",O269="",N(Q269)=0),0,MAX(0,MIN(Q269,MIN(YEAR($AH$2)*12+MONTH($AH$2),IF(U269="",YEAR($AH$2)*12+MONTH($AH$2),YEAR(U269)*12+MONTH(U269)-1))-(YEAR(O269)*12+MONTH(O269))+1)))</f>
        <v/>
      </c>
      <c r="AF269" s="31">
        <f>IF(OR(N269&lt;&gt;"Yes",O269="",N(Q269)=0),"",EOMONTH(O269,Q269-1))</f>
        <v/>
      </c>
    </row>
    <row r="270">
      <c r="D270" s="24" t="n"/>
      <c r="E270" s="24" t="n"/>
      <c r="F270" s="24" t="n"/>
      <c r="G270" s="24" t="n"/>
      <c r="H270" s="23" t="n"/>
      <c r="J270" s="25" t="n"/>
      <c r="K270" s="24" t="n"/>
      <c r="L270" s="26" t="n"/>
      <c r="M270" s="27">
        <f>IF(OR(J270="",L270=""),"",ROUND(J270*L270,2))</f>
        <v/>
      </c>
      <c r="N270" s="28">
        <f>IF(M270="","",IF(H270&gt;$AH$2,"After period end",IF(OR(D270="",F270=""),"Check class and entity",IF(M270&gt;=SUMIFS(Settings!$C$9:$C$18,Settings!$A$9:$A$18,F270),"Yes","Expense"))))</f>
        <v/>
      </c>
      <c r="O270" s="23" t="n"/>
      <c r="P270" s="29" t="n"/>
      <c r="Q270" s="30">
        <f>IF(P270&lt;&gt;"",P270,IF(D270="","",SUMIFS(Settings!$B$22:$B$31,Settings!$A$22:$A$31,D270)))</f>
        <v/>
      </c>
      <c r="R270" s="27">
        <f>IF(N270&lt;&gt;"Yes",0,ROUND(M270*SUMIFS(Settings!$C$22:$C$31,Settings!$A$22:$A$31,D270),2))</f>
        <v/>
      </c>
      <c r="S270" s="27">
        <f>IF(AE270=0,0,IF(AE270&gt;=Q270,M270-R270,ROUND((M270-R270)*AE270/Q270,2)))</f>
        <v/>
      </c>
      <c r="T270" s="27">
        <f>IF(N270&lt;&gt;"Yes",0,IF(AND(U270&lt;&gt;"",U270&lt;=$AH$2),0,M270-S270))</f>
        <v/>
      </c>
      <c r="U270" s="23" t="n"/>
      <c r="V270" s="24" t="n"/>
      <c r="W270" s="25" t="n"/>
      <c r="X270" s="25" t="n"/>
      <c r="Y270" s="27">
        <f>IF(U270="","",IF(U270&gt;$AH$2,"After period end",IF(N270&lt;&gt;"Yes",0,M270-S270)))</f>
        <v/>
      </c>
      <c r="Z270" s="27">
        <f>IF(OR(U270="",U270&gt;$AH$2),"",N(W270)-N(X270)-Y270)</f>
        <v/>
      </c>
      <c r="AB270" s="23" t="n"/>
      <c r="AD270" s="27">
        <f>IF(OR(N270&lt;&gt;"Yes",N(Q270)=0),0,ROUND((M270-R270)/Q270,2))</f>
        <v/>
      </c>
      <c r="AE270" s="30">
        <f>IF(OR(N270&lt;&gt;"Yes",O270="",N(Q270)=0),0,MAX(0,MIN(Q270,MIN(YEAR($AH$2)*12+MONTH($AH$2),IF(U270="",YEAR($AH$2)*12+MONTH($AH$2),YEAR(U270)*12+MONTH(U270)-1))-(YEAR(O270)*12+MONTH(O270))+1)))</f>
        <v/>
      </c>
      <c r="AF270" s="31">
        <f>IF(OR(N270&lt;&gt;"Yes",O270="",N(Q270)=0),"",EOMONTH(O270,Q270-1))</f>
        <v/>
      </c>
    </row>
    <row r="271">
      <c r="D271" s="24" t="n"/>
      <c r="E271" s="24" t="n"/>
      <c r="F271" s="24" t="n"/>
      <c r="G271" s="24" t="n"/>
      <c r="H271" s="23" t="n"/>
      <c r="J271" s="25" t="n"/>
      <c r="K271" s="24" t="n"/>
      <c r="L271" s="26" t="n"/>
      <c r="M271" s="27">
        <f>IF(OR(J271="",L271=""),"",ROUND(J271*L271,2))</f>
        <v/>
      </c>
      <c r="N271" s="28">
        <f>IF(M271="","",IF(H271&gt;$AH$2,"After period end",IF(OR(D271="",F271=""),"Check class and entity",IF(M271&gt;=SUMIFS(Settings!$C$9:$C$18,Settings!$A$9:$A$18,F271),"Yes","Expense"))))</f>
        <v/>
      </c>
      <c r="O271" s="23" t="n"/>
      <c r="P271" s="29" t="n"/>
      <c r="Q271" s="30">
        <f>IF(P271&lt;&gt;"",P271,IF(D271="","",SUMIFS(Settings!$B$22:$B$31,Settings!$A$22:$A$31,D271)))</f>
        <v/>
      </c>
      <c r="R271" s="27">
        <f>IF(N271&lt;&gt;"Yes",0,ROUND(M271*SUMIFS(Settings!$C$22:$C$31,Settings!$A$22:$A$31,D271),2))</f>
        <v/>
      </c>
      <c r="S271" s="27">
        <f>IF(AE271=0,0,IF(AE271&gt;=Q271,M271-R271,ROUND((M271-R271)*AE271/Q271,2)))</f>
        <v/>
      </c>
      <c r="T271" s="27">
        <f>IF(N271&lt;&gt;"Yes",0,IF(AND(U271&lt;&gt;"",U271&lt;=$AH$2),0,M271-S271))</f>
        <v/>
      </c>
      <c r="U271" s="23" t="n"/>
      <c r="V271" s="24" t="n"/>
      <c r="W271" s="25" t="n"/>
      <c r="X271" s="25" t="n"/>
      <c r="Y271" s="27">
        <f>IF(U271="","",IF(U271&gt;$AH$2,"After period end",IF(N271&lt;&gt;"Yes",0,M271-S271)))</f>
        <v/>
      </c>
      <c r="Z271" s="27">
        <f>IF(OR(U271="",U271&gt;$AH$2),"",N(W271)-N(X271)-Y271)</f>
        <v/>
      </c>
      <c r="AB271" s="23" t="n"/>
      <c r="AD271" s="27">
        <f>IF(OR(N271&lt;&gt;"Yes",N(Q271)=0),0,ROUND((M271-R271)/Q271,2))</f>
        <v/>
      </c>
      <c r="AE271" s="30">
        <f>IF(OR(N271&lt;&gt;"Yes",O271="",N(Q271)=0),0,MAX(0,MIN(Q271,MIN(YEAR($AH$2)*12+MONTH($AH$2),IF(U271="",YEAR($AH$2)*12+MONTH($AH$2),YEAR(U271)*12+MONTH(U271)-1))-(YEAR(O271)*12+MONTH(O271))+1)))</f>
        <v/>
      </c>
      <c r="AF271" s="31">
        <f>IF(OR(N271&lt;&gt;"Yes",O271="",N(Q271)=0),"",EOMONTH(O271,Q271-1))</f>
        <v/>
      </c>
    </row>
    <row r="272">
      <c r="D272" s="24" t="n"/>
      <c r="E272" s="24" t="n"/>
      <c r="F272" s="24" t="n"/>
      <c r="G272" s="24" t="n"/>
      <c r="H272" s="23" t="n"/>
      <c r="J272" s="25" t="n"/>
      <c r="K272" s="24" t="n"/>
      <c r="L272" s="26" t="n"/>
      <c r="M272" s="27">
        <f>IF(OR(J272="",L272=""),"",ROUND(J272*L272,2))</f>
        <v/>
      </c>
      <c r="N272" s="28">
        <f>IF(M272="","",IF(H272&gt;$AH$2,"After period end",IF(OR(D272="",F272=""),"Check class and entity",IF(M272&gt;=SUMIFS(Settings!$C$9:$C$18,Settings!$A$9:$A$18,F272),"Yes","Expense"))))</f>
        <v/>
      </c>
      <c r="O272" s="23" t="n"/>
      <c r="P272" s="29" t="n"/>
      <c r="Q272" s="30">
        <f>IF(P272&lt;&gt;"",P272,IF(D272="","",SUMIFS(Settings!$B$22:$B$31,Settings!$A$22:$A$31,D272)))</f>
        <v/>
      </c>
      <c r="R272" s="27">
        <f>IF(N272&lt;&gt;"Yes",0,ROUND(M272*SUMIFS(Settings!$C$22:$C$31,Settings!$A$22:$A$31,D272),2))</f>
        <v/>
      </c>
      <c r="S272" s="27">
        <f>IF(AE272=0,0,IF(AE272&gt;=Q272,M272-R272,ROUND((M272-R272)*AE272/Q272,2)))</f>
        <v/>
      </c>
      <c r="T272" s="27">
        <f>IF(N272&lt;&gt;"Yes",0,IF(AND(U272&lt;&gt;"",U272&lt;=$AH$2),0,M272-S272))</f>
        <v/>
      </c>
      <c r="U272" s="23" t="n"/>
      <c r="V272" s="24" t="n"/>
      <c r="W272" s="25" t="n"/>
      <c r="X272" s="25" t="n"/>
      <c r="Y272" s="27">
        <f>IF(U272="","",IF(U272&gt;$AH$2,"After period end",IF(N272&lt;&gt;"Yes",0,M272-S272)))</f>
        <v/>
      </c>
      <c r="Z272" s="27">
        <f>IF(OR(U272="",U272&gt;$AH$2),"",N(W272)-N(X272)-Y272)</f>
        <v/>
      </c>
      <c r="AB272" s="23" t="n"/>
      <c r="AD272" s="27">
        <f>IF(OR(N272&lt;&gt;"Yes",N(Q272)=0),0,ROUND((M272-R272)/Q272,2))</f>
        <v/>
      </c>
      <c r="AE272" s="30">
        <f>IF(OR(N272&lt;&gt;"Yes",O272="",N(Q272)=0),0,MAX(0,MIN(Q272,MIN(YEAR($AH$2)*12+MONTH($AH$2),IF(U272="",YEAR($AH$2)*12+MONTH($AH$2),YEAR(U272)*12+MONTH(U272)-1))-(YEAR(O272)*12+MONTH(O272))+1)))</f>
        <v/>
      </c>
      <c r="AF272" s="31">
        <f>IF(OR(N272&lt;&gt;"Yes",O272="",N(Q272)=0),"",EOMONTH(O272,Q272-1))</f>
        <v/>
      </c>
    </row>
    <row r="273">
      <c r="D273" s="24" t="n"/>
      <c r="E273" s="24" t="n"/>
      <c r="F273" s="24" t="n"/>
      <c r="G273" s="24" t="n"/>
      <c r="H273" s="23" t="n"/>
      <c r="J273" s="25" t="n"/>
      <c r="K273" s="24" t="n"/>
      <c r="L273" s="26" t="n"/>
      <c r="M273" s="27">
        <f>IF(OR(J273="",L273=""),"",ROUND(J273*L273,2))</f>
        <v/>
      </c>
      <c r="N273" s="28">
        <f>IF(M273="","",IF(H273&gt;$AH$2,"After period end",IF(OR(D273="",F273=""),"Check class and entity",IF(M273&gt;=SUMIFS(Settings!$C$9:$C$18,Settings!$A$9:$A$18,F273),"Yes","Expense"))))</f>
        <v/>
      </c>
      <c r="O273" s="23" t="n"/>
      <c r="P273" s="29" t="n"/>
      <c r="Q273" s="30">
        <f>IF(P273&lt;&gt;"",P273,IF(D273="","",SUMIFS(Settings!$B$22:$B$31,Settings!$A$22:$A$31,D273)))</f>
        <v/>
      </c>
      <c r="R273" s="27">
        <f>IF(N273&lt;&gt;"Yes",0,ROUND(M273*SUMIFS(Settings!$C$22:$C$31,Settings!$A$22:$A$31,D273),2))</f>
        <v/>
      </c>
      <c r="S273" s="27">
        <f>IF(AE273=0,0,IF(AE273&gt;=Q273,M273-R273,ROUND((M273-R273)*AE273/Q273,2)))</f>
        <v/>
      </c>
      <c r="T273" s="27">
        <f>IF(N273&lt;&gt;"Yes",0,IF(AND(U273&lt;&gt;"",U273&lt;=$AH$2),0,M273-S273))</f>
        <v/>
      </c>
      <c r="U273" s="23" t="n"/>
      <c r="V273" s="24" t="n"/>
      <c r="W273" s="25" t="n"/>
      <c r="X273" s="25" t="n"/>
      <c r="Y273" s="27">
        <f>IF(U273="","",IF(U273&gt;$AH$2,"After period end",IF(N273&lt;&gt;"Yes",0,M273-S273)))</f>
        <v/>
      </c>
      <c r="Z273" s="27">
        <f>IF(OR(U273="",U273&gt;$AH$2),"",N(W273)-N(X273)-Y273)</f>
        <v/>
      </c>
      <c r="AB273" s="23" t="n"/>
      <c r="AD273" s="27">
        <f>IF(OR(N273&lt;&gt;"Yes",N(Q273)=0),0,ROUND((M273-R273)/Q273,2))</f>
        <v/>
      </c>
      <c r="AE273" s="30">
        <f>IF(OR(N273&lt;&gt;"Yes",O273="",N(Q273)=0),0,MAX(0,MIN(Q273,MIN(YEAR($AH$2)*12+MONTH($AH$2),IF(U273="",YEAR($AH$2)*12+MONTH($AH$2),YEAR(U273)*12+MONTH(U273)-1))-(YEAR(O273)*12+MONTH(O273))+1)))</f>
        <v/>
      </c>
      <c r="AF273" s="31">
        <f>IF(OR(N273&lt;&gt;"Yes",O273="",N(Q273)=0),"",EOMONTH(O273,Q273-1))</f>
        <v/>
      </c>
    </row>
    <row r="274">
      <c r="D274" s="24" t="n"/>
      <c r="E274" s="24" t="n"/>
      <c r="F274" s="24" t="n"/>
      <c r="G274" s="24" t="n"/>
      <c r="H274" s="23" t="n"/>
      <c r="J274" s="25" t="n"/>
      <c r="K274" s="24" t="n"/>
      <c r="L274" s="26" t="n"/>
      <c r="M274" s="27">
        <f>IF(OR(J274="",L274=""),"",ROUND(J274*L274,2))</f>
        <v/>
      </c>
      <c r="N274" s="28">
        <f>IF(M274="","",IF(H274&gt;$AH$2,"After period end",IF(OR(D274="",F274=""),"Check class and entity",IF(M274&gt;=SUMIFS(Settings!$C$9:$C$18,Settings!$A$9:$A$18,F274),"Yes","Expense"))))</f>
        <v/>
      </c>
      <c r="O274" s="23" t="n"/>
      <c r="P274" s="29" t="n"/>
      <c r="Q274" s="30">
        <f>IF(P274&lt;&gt;"",P274,IF(D274="","",SUMIFS(Settings!$B$22:$B$31,Settings!$A$22:$A$31,D274)))</f>
        <v/>
      </c>
      <c r="R274" s="27">
        <f>IF(N274&lt;&gt;"Yes",0,ROUND(M274*SUMIFS(Settings!$C$22:$C$31,Settings!$A$22:$A$31,D274),2))</f>
        <v/>
      </c>
      <c r="S274" s="27">
        <f>IF(AE274=0,0,IF(AE274&gt;=Q274,M274-R274,ROUND((M274-R274)*AE274/Q274,2)))</f>
        <v/>
      </c>
      <c r="T274" s="27">
        <f>IF(N274&lt;&gt;"Yes",0,IF(AND(U274&lt;&gt;"",U274&lt;=$AH$2),0,M274-S274))</f>
        <v/>
      </c>
      <c r="U274" s="23" t="n"/>
      <c r="V274" s="24" t="n"/>
      <c r="W274" s="25" t="n"/>
      <c r="X274" s="25" t="n"/>
      <c r="Y274" s="27">
        <f>IF(U274="","",IF(U274&gt;$AH$2,"After period end",IF(N274&lt;&gt;"Yes",0,M274-S274)))</f>
        <v/>
      </c>
      <c r="Z274" s="27">
        <f>IF(OR(U274="",U274&gt;$AH$2),"",N(W274)-N(X274)-Y274)</f>
        <v/>
      </c>
      <c r="AB274" s="23" t="n"/>
      <c r="AD274" s="27">
        <f>IF(OR(N274&lt;&gt;"Yes",N(Q274)=0),0,ROUND((M274-R274)/Q274,2))</f>
        <v/>
      </c>
      <c r="AE274" s="30">
        <f>IF(OR(N274&lt;&gt;"Yes",O274="",N(Q274)=0),0,MAX(0,MIN(Q274,MIN(YEAR($AH$2)*12+MONTH($AH$2),IF(U274="",YEAR($AH$2)*12+MONTH($AH$2),YEAR(U274)*12+MONTH(U274)-1))-(YEAR(O274)*12+MONTH(O274))+1)))</f>
        <v/>
      </c>
      <c r="AF274" s="31">
        <f>IF(OR(N274&lt;&gt;"Yes",O274="",N(Q274)=0),"",EOMONTH(O274,Q274-1))</f>
        <v/>
      </c>
    </row>
    <row r="275">
      <c r="D275" s="24" t="n"/>
      <c r="E275" s="24" t="n"/>
      <c r="F275" s="24" t="n"/>
      <c r="G275" s="24" t="n"/>
      <c r="H275" s="23" t="n"/>
      <c r="J275" s="25" t="n"/>
      <c r="K275" s="24" t="n"/>
      <c r="L275" s="26" t="n"/>
      <c r="M275" s="27">
        <f>IF(OR(J275="",L275=""),"",ROUND(J275*L275,2))</f>
        <v/>
      </c>
      <c r="N275" s="28">
        <f>IF(M275="","",IF(H275&gt;$AH$2,"After period end",IF(OR(D275="",F275=""),"Check class and entity",IF(M275&gt;=SUMIFS(Settings!$C$9:$C$18,Settings!$A$9:$A$18,F275),"Yes","Expense"))))</f>
        <v/>
      </c>
      <c r="O275" s="23" t="n"/>
      <c r="P275" s="29" t="n"/>
      <c r="Q275" s="30">
        <f>IF(P275&lt;&gt;"",P275,IF(D275="","",SUMIFS(Settings!$B$22:$B$31,Settings!$A$22:$A$31,D275)))</f>
        <v/>
      </c>
      <c r="R275" s="27">
        <f>IF(N275&lt;&gt;"Yes",0,ROUND(M275*SUMIFS(Settings!$C$22:$C$31,Settings!$A$22:$A$31,D275),2))</f>
        <v/>
      </c>
      <c r="S275" s="27">
        <f>IF(AE275=0,0,IF(AE275&gt;=Q275,M275-R275,ROUND((M275-R275)*AE275/Q275,2)))</f>
        <v/>
      </c>
      <c r="T275" s="27">
        <f>IF(N275&lt;&gt;"Yes",0,IF(AND(U275&lt;&gt;"",U275&lt;=$AH$2),0,M275-S275))</f>
        <v/>
      </c>
      <c r="U275" s="23" t="n"/>
      <c r="V275" s="24" t="n"/>
      <c r="W275" s="25" t="n"/>
      <c r="X275" s="25" t="n"/>
      <c r="Y275" s="27">
        <f>IF(U275="","",IF(U275&gt;$AH$2,"After period end",IF(N275&lt;&gt;"Yes",0,M275-S275)))</f>
        <v/>
      </c>
      <c r="Z275" s="27">
        <f>IF(OR(U275="",U275&gt;$AH$2),"",N(W275)-N(X275)-Y275)</f>
        <v/>
      </c>
      <c r="AB275" s="23" t="n"/>
      <c r="AD275" s="27">
        <f>IF(OR(N275&lt;&gt;"Yes",N(Q275)=0),0,ROUND((M275-R275)/Q275,2))</f>
        <v/>
      </c>
      <c r="AE275" s="30">
        <f>IF(OR(N275&lt;&gt;"Yes",O275="",N(Q275)=0),0,MAX(0,MIN(Q275,MIN(YEAR($AH$2)*12+MONTH($AH$2),IF(U275="",YEAR($AH$2)*12+MONTH($AH$2),YEAR(U275)*12+MONTH(U275)-1))-(YEAR(O275)*12+MONTH(O275))+1)))</f>
        <v/>
      </c>
      <c r="AF275" s="31">
        <f>IF(OR(N275&lt;&gt;"Yes",O275="",N(Q275)=0),"",EOMONTH(O275,Q275-1))</f>
        <v/>
      </c>
    </row>
    <row r="276">
      <c r="D276" s="24" t="n"/>
      <c r="E276" s="24" t="n"/>
      <c r="F276" s="24" t="n"/>
      <c r="G276" s="24" t="n"/>
      <c r="H276" s="23" t="n"/>
      <c r="J276" s="25" t="n"/>
      <c r="K276" s="24" t="n"/>
      <c r="L276" s="26" t="n"/>
      <c r="M276" s="27">
        <f>IF(OR(J276="",L276=""),"",ROUND(J276*L276,2))</f>
        <v/>
      </c>
      <c r="N276" s="28">
        <f>IF(M276="","",IF(H276&gt;$AH$2,"After period end",IF(OR(D276="",F276=""),"Check class and entity",IF(M276&gt;=SUMIFS(Settings!$C$9:$C$18,Settings!$A$9:$A$18,F276),"Yes","Expense"))))</f>
        <v/>
      </c>
      <c r="O276" s="23" t="n"/>
      <c r="P276" s="29" t="n"/>
      <c r="Q276" s="30">
        <f>IF(P276&lt;&gt;"",P276,IF(D276="","",SUMIFS(Settings!$B$22:$B$31,Settings!$A$22:$A$31,D276)))</f>
        <v/>
      </c>
      <c r="R276" s="27">
        <f>IF(N276&lt;&gt;"Yes",0,ROUND(M276*SUMIFS(Settings!$C$22:$C$31,Settings!$A$22:$A$31,D276),2))</f>
        <v/>
      </c>
      <c r="S276" s="27">
        <f>IF(AE276=0,0,IF(AE276&gt;=Q276,M276-R276,ROUND((M276-R276)*AE276/Q276,2)))</f>
        <v/>
      </c>
      <c r="T276" s="27">
        <f>IF(N276&lt;&gt;"Yes",0,IF(AND(U276&lt;&gt;"",U276&lt;=$AH$2),0,M276-S276))</f>
        <v/>
      </c>
      <c r="U276" s="23" t="n"/>
      <c r="V276" s="24" t="n"/>
      <c r="W276" s="25" t="n"/>
      <c r="X276" s="25" t="n"/>
      <c r="Y276" s="27">
        <f>IF(U276="","",IF(U276&gt;$AH$2,"After period end",IF(N276&lt;&gt;"Yes",0,M276-S276)))</f>
        <v/>
      </c>
      <c r="Z276" s="27">
        <f>IF(OR(U276="",U276&gt;$AH$2),"",N(W276)-N(X276)-Y276)</f>
        <v/>
      </c>
      <c r="AB276" s="23" t="n"/>
      <c r="AD276" s="27">
        <f>IF(OR(N276&lt;&gt;"Yes",N(Q276)=0),0,ROUND((M276-R276)/Q276,2))</f>
        <v/>
      </c>
      <c r="AE276" s="30">
        <f>IF(OR(N276&lt;&gt;"Yes",O276="",N(Q276)=0),0,MAX(0,MIN(Q276,MIN(YEAR($AH$2)*12+MONTH($AH$2),IF(U276="",YEAR($AH$2)*12+MONTH($AH$2),YEAR(U276)*12+MONTH(U276)-1))-(YEAR(O276)*12+MONTH(O276))+1)))</f>
        <v/>
      </c>
      <c r="AF276" s="31">
        <f>IF(OR(N276&lt;&gt;"Yes",O276="",N(Q276)=0),"",EOMONTH(O276,Q276-1))</f>
        <v/>
      </c>
    </row>
    <row r="277">
      <c r="D277" s="24" t="n"/>
      <c r="E277" s="24" t="n"/>
      <c r="F277" s="24" t="n"/>
      <c r="G277" s="24" t="n"/>
      <c r="H277" s="23" t="n"/>
      <c r="J277" s="25" t="n"/>
      <c r="K277" s="24" t="n"/>
      <c r="L277" s="26" t="n"/>
      <c r="M277" s="27">
        <f>IF(OR(J277="",L277=""),"",ROUND(J277*L277,2))</f>
        <v/>
      </c>
      <c r="N277" s="28">
        <f>IF(M277="","",IF(H277&gt;$AH$2,"After period end",IF(OR(D277="",F277=""),"Check class and entity",IF(M277&gt;=SUMIFS(Settings!$C$9:$C$18,Settings!$A$9:$A$18,F277),"Yes","Expense"))))</f>
        <v/>
      </c>
      <c r="O277" s="23" t="n"/>
      <c r="P277" s="29" t="n"/>
      <c r="Q277" s="30">
        <f>IF(P277&lt;&gt;"",P277,IF(D277="","",SUMIFS(Settings!$B$22:$B$31,Settings!$A$22:$A$31,D277)))</f>
        <v/>
      </c>
      <c r="R277" s="27">
        <f>IF(N277&lt;&gt;"Yes",0,ROUND(M277*SUMIFS(Settings!$C$22:$C$31,Settings!$A$22:$A$31,D277),2))</f>
        <v/>
      </c>
      <c r="S277" s="27">
        <f>IF(AE277=0,0,IF(AE277&gt;=Q277,M277-R277,ROUND((M277-R277)*AE277/Q277,2)))</f>
        <v/>
      </c>
      <c r="T277" s="27">
        <f>IF(N277&lt;&gt;"Yes",0,IF(AND(U277&lt;&gt;"",U277&lt;=$AH$2),0,M277-S277))</f>
        <v/>
      </c>
      <c r="U277" s="23" t="n"/>
      <c r="V277" s="24" t="n"/>
      <c r="W277" s="25" t="n"/>
      <c r="X277" s="25" t="n"/>
      <c r="Y277" s="27">
        <f>IF(U277="","",IF(U277&gt;$AH$2,"After period end",IF(N277&lt;&gt;"Yes",0,M277-S277)))</f>
        <v/>
      </c>
      <c r="Z277" s="27">
        <f>IF(OR(U277="",U277&gt;$AH$2),"",N(W277)-N(X277)-Y277)</f>
        <v/>
      </c>
      <c r="AB277" s="23" t="n"/>
      <c r="AD277" s="27">
        <f>IF(OR(N277&lt;&gt;"Yes",N(Q277)=0),0,ROUND((M277-R277)/Q277,2))</f>
        <v/>
      </c>
      <c r="AE277" s="30">
        <f>IF(OR(N277&lt;&gt;"Yes",O277="",N(Q277)=0),0,MAX(0,MIN(Q277,MIN(YEAR($AH$2)*12+MONTH($AH$2),IF(U277="",YEAR($AH$2)*12+MONTH($AH$2),YEAR(U277)*12+MONTH(U277)-1))-(YEAR(O277)*12+MONTH(O277))+1)))</f>
        <v/>
      </c>
      <c r="AF277" s="31">
        <f>IF(OR(N277&lt;&gt;"Yes",O277="",N(Q277)=0),"",EOMONTH(O277,Q277-1))</f>
        <v/>
      </c>
    </row>
    <row r="278">
      <c r="D278" s="24" t="n"/>
      <c r="E278" s="24" t="n"/>
      <c r="F278" s="24" t="n"/>
      <c r="G278" s="24" t="n"/>
      <c r="H278" s="23" t="n"/>
      <c r="J278" s="25" t="n"/>
      <c r="K278" s="24" t="n"/>
      <c r="L278" s="26" t="n"/>
      <c r="M278" s="27">
        <f>IF(OR(J278="",L278=""),"",ROUND(J278*L278,2))</f>
        <v/>
      </c>
      <c r="N278" s="28">
        <f>IF(M278="","",IF(H278&gt;$AH$2,"After period end",IF(OR(D278="",F278=""),"Check class and entity",IF(M278&gt;=SUMIFS(Settings!$C$9:$C$18,Settings!$A$9:$A$18,F278),"Yes","Expense"))))</f>
        <v/>
      </c>
      <c r="O278" s="23" t="n"/>
      <c r="P278" s="29" t="n"/>
      <c r="Q278" s="30">
        <f>IF(P278&lt;&gt;"",P278,IF(D278="","",SUMIFS(Settings!$B$22:$B$31,Settings!$A$22:$A$31,D278)))</f>
        <v/>
      </c>
      <c r="R278" s="27">
        <f>IF(N278&lt;&gt;"Yes",0,ROUND(M278*SUMIFS(Settings!$C$22:$C$31,Settings!$A$22:$A$31,D278),2))</f>
        <v/>
      </c>
      <c r="S278" s="27">
        <f>IF(AE278=0,0,IF(AE278&gt;=Q278,M278-R278,ROUND((M278-R278)*AE278/Q278,2)))</f>
        <v/>
      </c>
      <c r="T278" s="27">
        <f>IF(N278&lt;&gt;"Yes",0,IF(AND(U278&lt;&gt;"",U278&lt;=$AH$2),0,M278-S278))</f>
        <v/>
      </c>
      <c r="U278" s="23" t="n"/>
      <c r="V278" s="24" t="n"/>
      <c r="W278" s="25" t="n"/>
      <c r="X278" s="25" t="n"/>
      <c r="Y278" s="27">
        <f>IF(U278="","",IF(U278&gt;$AH$2,"After period end",IF(N278&lt;&gt;"Yes",0,M278-S278)))</f>
        <v/>
      </c>
      <c r="Z278" s="27">
        <f>IF(OR(U278="",U278&gt;$AH$2),"",N(W278)-N(X278)-Y278)</f>
        <v/>
      </c>
      <c r="AB278" s="23" t="n"/>
      <c r="AD278" s="27">
        <f>IF(OR(N278&lt;&gt;"Yes",N(Q278)=0),0,ROUND((M278-R278)/Q278,2))</f>
        <v/>
      </c>
      <c r="AE278" s="30">
        <f>IF(OR(N278&lt;&gt;"Yes",O278="",N(Q278)=0),0,MAX(0,MIN(Q278,MIN(YEAR($AH$2)*12+MONTH($AH$2),IF(U278="",YEAR($AH$2)*12+MONTH($AH$2),YEAR(U278)*12+MONTH(U278)-1))-(YEAR(O278)*12+MONTH(O278))+1)))</f>
        <v/>
      </c>
      <c r="AF278" s="31">
        <f>IF(OR(N278&lt;&gt;"Yes",O278="",N(Q278)=0),"",EOMONTH(O278,Q278-1))</f>
        <v/>
      </c>
    </row>
    <row r="279">
      <c r="D279" s="24" t="n"/>
      <c r="E279" s="24" t="n"/>
      <c r="F279" s="24" t="n"/>
      <c r="G279" s="24" t="n"/>
      <c r="H279" s="23" t="n"/>
      <c r="J279" s="25" t="n"/>
      <c r="K279" s="24" t="n"/>
      <c r="L279" s="26" t="n"/>
      <c r="M279" s="27">
        <f>IF(OR(J279="",L279=""),"",ROUND(J279*L279,2))</f>
        <v/>
      </c>
      <c r="N279" s="28">
        <f>IF(M279="","",IF(H279&gt;$AH$2,"After period end",IF(OR(D279="",F279=""),"Check class and entity",IF(M279&gt;=SUMIFS(Settings!$C$9:$C$18,Settings!$A$9:$A$18,F279),"Yes","Expense"))))</f>
        <v/>
      </c>
      <c r="O279" s="23" t="n"/>
      <c r="P279" s="29" t="n"/>
      <c r="Q279" s="30">
        <f>IF(P279&lt;&gt;"",P279,IF(D279="","",SUMIFS(Settings!$B$22:$B$31,Settings!$A$22:$A$31,D279)))</f>
        <v/>
      </c>
      <c r="R279" s="27">
        <f>IF(N279&lt;&gt;"Yes",0,ROUND(M279*SUMIFS(Settings!$C$22:$C$31,Settings!$A$22:$A$31,D279),2))</f>
        <v/>
      </c>
      <c r="S279" s="27">
        <f>IF(AE279=0,0,IF(AE279&gt;=Q279,M279-R279,ROUND((M279-R279)*AE279/Q279,2)))</f>
        <v/>
      </c>
      <c r="T279" s="27">
        <f>IF(N279&lt;&gt;"Yes",0,IF(AND(U279&lt;&gt;"",U279&lt;=$AH$2),0,M279-S279))</f>
        <v/>
      </c>
      <c r="U279" s="23" t="n"/>
      <c r="V279" s="24" t="n"/>
      <c r="W279" s="25" t="n"/>
      <c r="X279" s="25" t="n"/>
      <c r="Y279" s="27">
        <f>IF(U279="","",IF(U279&gt;$AH$2,"After period end",IF(N279&lt;&gt;"Yes",0,M279-S279)))</f>
        <v/>
      </c>
      <c r="Z279" s="27">
        <f>IF(OR(U279="",U279&gt;$AH$2),"",N(W279)-N(X279)-Y279)</f>
        <v/>
      </c>
      <c r="AB279" s="23" t="n"/>
      <c r="AD279" s="27">
        <f>IF(OR(N279&lt;&gt;"Yes",N(Q279)=0),0,ROUND((M279-R279)/Q279,2))</f>
        <v/>
      </c>
      <c r="AE279" s="30">
        <f>IF(OR(N279&lt;&gt;"Yes",O279="",N(Q279)=0),0,MAX(0,MIN(Q279,MIN(YEAR($AH$2)*12+MONTH($AH$2),IF(U279="",YEAR($AH$2)*12+MONTH($AH$2),YEAR(U279)*12+MONTH(U279)-1))-(YEAR(O279)*12+MONTH(O279))+1)))</f>
        <v/>
      </c>
      <c r="AF279" s="31">
        <f>IF(OR(N279&lt;&gt;"Yes",O279="",N(Q279)=0),"",EOMONTH(O279,Q279-1))</f>
        <v/>
      </c>
    </row>
    <row r="280">
      <c r="D280" s="24" t="n"/>
      <c r="E280" s="24" t="n"/>
      <c r="F280" s="24" t="n"/>
      <c r="G280" s="24" t="n"/>
      <c r="H280" s="23" t="n"/>
      <c r="J280" s="25" t="n"/>
      <c r="K280" s="24" t="n"/>
      <c r="L280" s="26" t="n"/>
      <c r="M280" s="27">
        <f>IF(OR(J280="",L280=""),"",ROUND(J280*L280,2))</f>
        <v/>
      </c>
      <c r="N280" s="28">
        <f>IF(M280="","",IF(H280&gt;$AH$2,"After period end",IF(OR(D280="",F280=""),"Check class and entity",IF(M280&gt;=SUMIFS(Settings!$C$9:$C$18,Settings!$A$9:$A$18,F280),"Yes","Expense"))))</f>
        <v/>
      </c>
      <c r="O280" s="23" t="n"/>
      <c r="P280" s="29" t="n"/>
      <c r="Q280" s="30">
        <f>IF(P280&lt;&gt;"",P280,IF(D280="","",SUMIFS(Settings!$B$22:$B$31,Settings!$A$22:$A$31,D280)))</f>
        <v/>
      </c>
      <c r="R280" s="27">
        <f>IF(N280&lt;&gt;"Yes",0,ROUND(M280*SUMIFS(Settings!$C$22:$C$31,Settings!$A$22:$A$31,D280),2))</f>
        <v/>
      </c>
      <c r="S280" s="27">
        <f>IF(AE280=0,0,IF(AE280&gt;=Q280,M280-R280,ROUND((M280-R280)*AE280/Q280,2)))</f>
        <v/>
      </c>
      <c r="T280" s="27">
        <f>IF(N280&lt;&gt;"Yes",0,IF(AND(U280&lt;&gt;"",U280&lt;=$AH$2),0,M280-S280))</f>
        <v/>
      </c>
      <c r="U280" s="23" t="n"/>
      <c r="V280" s="24" t="n"/>
      <c r="W280" s="25" t="n"/>
      <c r="X280" s="25" t="n"/>
      <c r="Y280" s="27">
        <f>IF(U280="","",IF(U280&gt;$AH$2,"After period end",IF(N280&lt;&gt;"Yes",0,M280-S280)))</f>
        <v/>
      </c>
      <c r="Z280" s="27">
        <f>IF(OR(U280="",U280&gt;$AH$2),"",N(W280)-N(X280)-Y280)</f>
        <v/>
      </c>
      <c r="AB280" s="23" t="n"/>
      <c r="AD280" s="27">
        <f>IF(OR(N280&lt;&gt;"Yes",N(Q280)=0),0,ROUND((M280-R280)/Q280,2))</f>
        <v/>
      </c>
      <c r="AE280" s="30">
        <f>IF(OR(N280&lt;&gt;"Yes",O280="",N(Q280)=0),0,MAX(0,MIN(Q280,MIN(YEAR($AH$2)*12+MONTH($AH$2),IF(U280="",YEAR($AH$2)*12+MONTH($AH$2),YEAR(U280)*12+MONTH(U280)-1))-(YEAR(O280)*12+MONTH(O280))+1)))</f>
        <v/>
      </c>
      <c r="AF280" s="31">
        <f>IF(OR(N280&lt;&gt;"Yes",O280="",N(Q280)=0),"",EOMONTH(O280,Q280-1))</f>
        <v/>
      </c>
    </row>
    <row r="281">
      <c r="D281" s="24" t="n"/>
      <c r="E281" s="24" t="n"/>
      <c r="F281" s="24" t="n"/>
      <c r="G281" s="24" t="n"/>
      <c r="H281" s="23" t="n"/>
      <c r="J281" s="25" t="n"/>
      <c r="K281" s="24" t="n"/>
      <c r="L281" s="26" t="n"/>
      <c r="M281" s="27">
        <f>IF(OR(J281="",L281=""),"",ROUND(J281*L281,2))</f>
        <v/>
      </c>
      <c r="N281" s="28">
        <f>IF(M281="","",IF(H281&gt;$AH$2,"After period end",IF(OR(D281="",F281=""),"Check class and entity",IF(M281&gt;=SUMIFS(Settings!$C$9:$C$18,Settings!$A$9:$A$18,F281),"Yes","Expense"))))</f>
        <v/>
      </c>
      <c r="O281" s="23" t="n"/>
      <c r="P281" s="29" t="n"/>
      <c r="Q281" s="30">
        <f>IF(P281&lt;&gt;"",P281,IF(D281="","",SUMIFS(Settings!$B$22:$B$31,Settings!$A$22:$A$31,D281)))</f>
        <v/>
      </c>
      <c r="R281" s="27">
        <f>IF(N281&lt;&gt;"Yes",0,ROUND(M281*SUMIFS(Settings!$C$22:$C$31,Settings!$A$22:$A$31,D281),2))</f>
        <v/>
      </c>
      <c r="S281" s="27">
        <f>IF(AE281=0,0,IF(AE281&gt;=Q281,M281-R281,ROUND((M281-R281)*AE281/Q281,2)))</f>
        <v/>
      </c>
      <c r="T281" s="27">
        <f>IF(N281&lt;&gt;"Yes",0,IF(AND(U281&lt;&gt;"",U281&lt;=$AH$2),0,M281-S281))</f>
        <v/>
      </c>
      <c r="U281" s="23" t="n"/>
      <c r="V281" s="24" t="n"/>
      <c r="W281" s="25" t="n"/>
      <c r="X281" s="25" t="n"/>
      <c r="Y281" s="27">
        <f>IF(U281="","",IF(U281&gt;$AH$2,"After period end",IF(N281&lt;&gt;"Yes",0,M281-S281)))</f>
        <v/>
      </c>
      <c r="Z281" s="27">
        <f>IF(OR(U281="",U281&gt;$AH$2),"",N(W281)-N(X281)-Y281)</f>
        <v/>
      </c>
      <c r="AB281" s="23" t="n"/>
      <c r="AD281" s="27">
        <f>IF(OR(N281&lt;&gt;"Yes",N(Q281)=0),0,ROUND((M281-R281)/Q281,2))</f>
        <v/>
      </c>
      <c r="AE281" s="30">
        <f>IF(OR(N281&lt;&gt;"Yes",O281="",N(Q281)=0),0,MAX(0,MIN(Q281,MIN(YEAR($AH$2)*12+MONTH($AH$2),IF(U281="",YEAR($AH$2)*12+MONTH($AH$2),YEAR(U281)*12+MONTH(U281)-1))-(YEAR(O281)*12+MONTH(O281))+1)))</f>
        <v/>
      </c>
      <c r="AF281" s="31">
        <f>IF(OR(N281&lt;&gt;"Yes",O281="",N(Q281)=0),"",EOMONTH(O281,Q281-1))</f>
        <v/>
      </c>
    </row>
    <row r="282">
      <c r="D282" s="24" t="n"/>
      <c r="E282" s="24" t="n"/>
      <c r="F282" s="24" t="n"/>
      <c r="G282" s="24" t="n"/>
      <c r="H282" s="23" t="n"/>
      <c r="J282" s="25" t="n"/>
      <c r="K282" s="24" t="n"/>
      <c r="L282" s="26" t="n"/>
      <c r="M282" s="27">
        <f>IF(OR(J282="",L282=""),"",ROUND(J282*L282,2))</f>
        <v/>
      </c>
      <c r="N282" s="28">
        <f>IF(M282="","",IF(H282&gt;$AH$2,"After period end",IF(OR(D282="",F282=""),"Check class and entity",IF(M282&gt;=SUMIFS(Settings!$C$9:$C$18,Settings!$A$9:$A$18,F282),"Yes","Expense"))))</f>
        <v/>
      </c>
      <c r="O282" s="23" t="n"/>
      <c r="P282" s="29" t="n"/>
      <c r="Q282" s="30">
        <f>IF(P282&lt;&gt;"",P282,IF(D282="","",SUMIFS(Settings!$B$22:$B$31,Settings!$A$22:$A$31,D282)))</f>
        <v/>
      </c>
      <c r="R282" s="27">
        <f>IF(N282&lt;&gt;"Yes",0,ROUND(M282*SUMIFS(Settings!$C$22:$C$31,Settings!$A$22:$A$31,D282),2))</f>
        <v/>
      </c>
      <c r="S282" s="27">
        <f>IF(AE282=0,0,IF(AE282&gt;=Q282,M282-R282,ROUND((M282-R282)*AE282/Q282,2)))</f>
        <v/>
      </c>
      <c r="T282" s="27">
        <f>IF(N282&lt;&gt;"Yes",0,IF(AND(U282&lt;&gt;"",U282&lt;=$AH$2),0,M282-S282))</f>
        <v/>
      </c>
      <c r="U282" s="23" t="n"/>
      <c r="V282" s="24" t="n"/>
      <c r="W282" s="25" t="n"/>
      <c r="X282" s="25" t="n"/>
      <c r="Y282" s="27">
        <f>IF(U282="","",IF(U282&gt;$AH$2,"After period end",IF(N282&lt;&gt;"Yes",0,M282-S282)))</f>
        <v/>
      </c>
      <c r="Z282" s="27">
        <f>IF(OR(U282="",U282&gt;$AH$2),"",N(W282)-N(X282)-Y282)</f>
        <v/>
      </c>
      <c r="AB282" s="23" t="n"/>
      <c r="AD282" s="27">
        <f>IF(OR(N282&lt;&gt;"Yes",N(Q282)=0),0,ROUND((M282-R282)/Q282,2))</f>
        <v/>
      </c>
      <c r="AE282" s="30">
        <f>IF(OR(N282&lt;&gt;"Yes",O282="",N(Q282)=0),0,MAX(0,MIN(Q282,MIN(YEAR($AH$2)*12+MONTH($AH$2),IF(U282="",YEAR($AH$2)*12+MONTH($AH$2),YEAR(U282)*12+MONTH(U282)-1))-(YEAR(O282)*12+MONTH(O282))+1)))</f>
        <v/>
      </c>
      <c r="AF282" s="31">
        <f>IF(OR(N282&lt;&gt;"Yes",O282="",N(Q282)=0),"",EOMONTH(O282,Q282-1))</f>
        <v/>
      </c>
    </row>
    <row r="283">
      <c r="D283" s="24" t="n"/>
      <c r="E283" s="24" t="n"/>
      <c r="F283" s="24" t="n"/>
      <c r="G283" s="24" t="n"/>
      <c r="H283" s="23" t="n"/>
      <c r="J283" s="25" t="n"/>
      <c r="K283" s="24" t="n"/>
      <c r="L283" s="26" t="n"/>
      <c r="M283" s="27">
        <f>IF(OR(J283="",L283=""),"",ROUND(J283*L283,2))</f>
        <v/>
      </c>
      <c r="N283" s="28">
        <f>IF(M283="","",IF(H283&gt;$AH$2,"After period end",IF(OR(D283="",F283=""),"Check class and entity",IF(M283&gt;=SUMIFS(Settings!$C$9:$C$18,Settings!$A$9:$A$18,F283),"Yes","Expense"))))</f>
        <v/>
      </c>
      <c r="O283" s="23" t="n"/>
      <c r="P283" s="29" t="n"/>
      <c r="Q283" s="30">
        <f>IF(P283&lt;&gt;"",P283,IF(D283="","",SUMIFS(Settings!$B$22:$B$31,Settings!$A$22:$A$31,D283)))</f>
        <v/>
      </c>
      <c r="R283" s="27">
        <f>IF(N283&lt;&gt;"Yes",0,ROUND(M283*SUMIFS(Settings!$C$22:$C$31,Settings!$A$22:$A$31,D283),2))</f>
        <v/>
      </c>
      <c r="S283" s="27">
        <f>IF(AE283=0,0,IF(AE283&gt;=Q283,M283-R283,ROUND((M283-R283)*AE283/Q283,2)))</f>
        <v/>
      </c>
      <c r="T283" s="27">
        <f>IF(N283&lt;&gt;"Yes",0,IF(AND(U283&lt;&gt;"",U283&lt;=$AH$2),0,M283-S283))</f>
        <v/>
      </c>
      <c r="U283" s="23" t="n"/>
      <c r="V283" s="24" t="n"/>
      <c r="W283" s="25" t="n"/>
      <c r="X283" s="25" t="n"/>
      <c r="Y283" s="27">
        <f>IF(U283="","",IF(U283&gt;$AH$2,"After period end",IF(N283&lt;&gt;"Yes",0,M283-S283)))</f>
        <v/>
      </c>
      <c r="Z283" s="27">
        <f>IF(OR(U283="",U283&gt;$AH$2),"",N(W283)-N(X283)-Y283)</f>
        <v/>
      </c>
      <c r="AB283" s="23" t="n"/>
      <c r="AD283" s="27">
        <f>IF(OR(N283&lt;&gt;"Yes",N(Q283)=0),0,ROUND((M283-R283)/Q283,2))</f>
        <v/>
      </c>
      <c r="AE283" s="30">
        <f>IF(OR(N283&lt;&gt;"Yes",O283="",N(Q283)=0),0,MAX(0,MIN(Q283,MIN(YEAR($AH$2)*12+MONTH($AH$2),IF(U283="",YEAR($AH$2)*12+MONTH($AH$2),YEAR(U283)*12+MONTH(U283)-1))-(YEAR(O283)*12+MONTH(O283))+1)))</f>
        <v/>
      </c>
      <c r="AF283" s="31">
        <f>IF(OR(N283&lt;&gt;"Yes",O283="",N(Q283)=0),"",EOMONTH(O283,Q283-1))</f>
        <v/>
      </c>
    </row>
    <row r="284">
      <c r="D284" s="24" t="n"/>
      <c r="E284" s="24" t="n"/>
      <c r="F284" s="24" t="n"/>
      <c r="G284" s="24" t="n"/>
      <c r="H284" s="23" t="n"/>
      <c r="J284" s="25" t="n"/>
      <c r="K284" s="24" t="n"/>
      <c r="L284" s="26" t="n"/>
      <c r="M284" s="27">
        <f>IF(OR(J284="",L284=""),"",ROUND(J284*L284,2))</f>
        <v/>
      </c>
      <c r="N284" s="28">
        <f>IF(M284="","",IF(H284&gt;$AH$2,"After period end",IF(OR(D284="",F284=""),"Check class and entity",IF(M284&gt;=SUMIFS(Settings!$C$9:$C$18,Settings!$A$9:$A$18,F284),"Yes","Expense"))))</f>
        <v/>
      </c>
      <c r="O284" s="23" t="n"/>
      <c r="P284" s="29" t="n"/>
      <c r="Q284" s="30">
        <f>IF(P284&lt;&gt;"",P284,IF(D284="","",SUMIFS(Settings!$B$22:$B$31,Settings!$A$22:$A$31,D284)))</f>
        <v/>
      </c>
      <c r="R284" s="27">
        <f>IF(N284&lt;&gt;"Yes",0,ROUND(M284*SUMIFS(Settings!$C$22:$C$31,Settings!$A$22:$A$31,D284),2))</f>
        <v/>
      </c>
      <c r="S284" s="27">
        <f>IF(AE284=0,0,IF(AE284&gt;=Q284,M284-R284,ROUND((M284-R284)*AE284/Q284,2)))</f>
        <v/>
      </c>
      <c r="T284" s="27">
        <f>IF(N284&lt;&gt;"Yes",0,IF(AND(U284&lt;&gt;"",U284&lt;=$AH$2),0,M284-S284))</f>
        <v/>
      </c>
      <c r="U284" s="23" t="n"/>
      <c r="V284" s="24" t="n"/>
      <c r="W284" s="25" t="n"/>
      <c r="X284" s="25" t="n"/>
      <c r="Y284" s="27">
        <f>IF(U284="","",IF(U284&gt;$AH$2,"After period end",IF(N284&lt;&gt;"Yes",0,M284-S284)))</f>
        <v/>
      </c>
      <c r="Z284" s="27">
        <f>IF(OR(U284="",U284&gt;$AH$2),"",N(W284)-N(X284)-Y284)</f>
        <v/>
      </c>
      <c r="AB284" s="23" t="n"/>
      <c r="AD284" s="27">
        <f>IF(OR(N284&lt;&gt;"Yes",N(Q284)=0),0,ROUND((M284-R284)/Q284,2))</f>
        <v/>
      </c>
      <c r="AE284" s="30">
        <f>IF(OR(N284&lt;&gt;"Yes",O284="",N(Q284)=0),0,MAX(0,MIN(Q284,MIN(YEAR($AH$2)*12+MONTH($AH$2),IF(U284="",YEAR($AH$2)*12+MONTH($AH$2),YEAR(U284)*12+MONTH(U284)-1))-(YEAR(O284)*12+MONTH(O284))+1)))</f>
        <v/>
      </c>
      <c r="AF284" s="31">
        <f>IF(OR(N284&lt;&gt;"Yes",O284="",N(Q284)=0),"",EOMONTH(O284,Q284-1))</f>
        <v/>
      </c>
    </row>
    <row r="285">
      <c r="D285" s="24" t="n"/>
      <c r="E285" s="24" t="n"/>
      <c r="F285" s="24" t="n"/>
      <c r="G285" s="24" t="n"/>
      <c r="H285" s="23" t="n"/>
      <c r="J285" s="25" t="n"/>
      <c r="K285" s="24" t="n"/>
      <c r="L285" s="26" t="n"/>
      <c r="M285" s="27">
        <f>IF(OR(J285="",L285=""),"",ROUND(J285*L285,2))</f>
        <v/>
      </c>
      <c r="N285" s="28">
        <f>IF(M285="","",IF(H285&gt;$AH$2,"After period end",IF(OR(D285="",F285=""),"Check class and entity",IF(M285&gt;=SUMIFS(Settings!$C$9:$C$18,Settings!$A$9:$A$18,F285),"Yes","Expense"))))</f>
        <v/>
      </c>
      <c r="O285" s="23" t="n"/>
      <c r="P285" s="29" t="n"/>
      <c r="Q285" s="30">
        <f>IF(P285&lt;&gt;"",P285,IF(D285="","",SUMIFS(Settings!$B$22:$B$31,Settings!$A$22:$A$31,D285)))</f>
        <v/>
      </c>
      <c r="R285" s="27">
        <f>IF(N285&lt;&gt;"Yes",0,ROUND(M285*SUMIFS(Settings!$C$22:$C$31,Settings!$A$22:$A$31,D285),2))</f>
        <v/>
      </c>
      <c r="S285" s="27">
        <f>IF(AE285=0,0,IF(AE285&gt;=Q285,M285-R285,ROUND((M285-R285)*AE285/Q285,2)))</f>
        <v/>
      </c>
      <c r="T285" s="27">
        <f>IF(N285&lt;&gt;"Yes",0,IF(AND(U285&lt;&gt;"",U285&lt;=$AH$2),0,M285-S285))</f>
        <v/>
      </c>
      <c r="U285" s="23" t="n"/>
      <c r="V285" s="24" t="n"/>
      <c r="W285" s="25" t="n"/>
      <c r="X285" s="25" t="n"/>
      <c r="Y285" s="27">
        <f>IF(U285="","",IF(U285&gt;$AH$2,"After period end",IF(N285&lt;&gt;"Yes",0,M285-S285)))</f>
        <v/>
      </c>
      <c r="Z285" s="27">
        <f>IF(OR(U285="",U285&gt;$AH$2),"",N(W285)-N(X285)-Y285)</f>
        <v/>
      </c>
      <c r="AB285" s="23" t="n"/>
      <c r="AD285" s="27">
        <f>IF(OR(N285&lt;&gt;"Yes",N(Q285)=0),0,ROUND((M285-R285)/Q285,2))</f>
        <v/>
      </c>
      <c r="AE285" s="30">
        <f>IF(OR(N285&lt;&gt;"Yes",O285="",N(Q285)=0),0,MAX(0,MIN(Q285,MIN(YEAR($AH$2)*12+MONTH($AH$2),IF(U285="",YEAR($AH$2)*12+MONTH($AH$2),YEAR(U285)*12+MONTH(U285)-1))-(YEAR(O285)*12+MONTH(O285))+1)))</f>
        <v/>
      </c>
      <c r="AF285" s="31">
        <f>IF(OR(N285&lt;&gt;"Yes",O285="",N(Q285)=0),"",EOMONTH(O285,Q285-1))</f>
        <v/>
      </c>
    </row>
    <row r="286">
      <c r="D286" s="24" t="n"/>
      <c r="E286" s="24" t="n"/>
      <c r="F286" s="24" t="n"/>
      <c r="G286" s="24" t="n"/>
      <c r="H286" s="23" t="n"/>
      <c r="J286" s="25" t="n"/>
      <c r="K286" s="24" t="n"/>
      <c r="L286" s="26" t="n"/>
      <c r="M286" s="27">
        <f>IF(OR(J286="",L286=""),"",ROUND(J286*L286,2))</f>
        <v/>
      </c>
      <c r="N286" s="28">
        <f>IF(M286="","",IF(H286&gt;$AH$2,"After period end",IF(OR(D286="",F286=""),"Check class and entity",IF(M286&gt;=SUMIFS(Settings!$C$9:$C$18,Settings!$A$9:$A$18,F286),"Yes","Expense"))))</f>
        <v/>
      </c>
      <c r="O286" s="23" t="n"/>
      <c r="P286" s="29" t="n"/>
      <c r="Q286" s="30">
        <f>IF(P286&lt;&gt;"",P286,IF(D286="","",SUMIFS(Settings!$B$22:$B$31,Settings!$A$22:$A$31,D286)))</f>
        <v/>
      </c>
      <c r="R286" s="27">
        <f>IF(N286&lt;&gt;"Yes",0,ROUND(M286*SUMIFS(Settings!$C$22:$C$31,Settings!$A$22:$A$31,D286),2))</f>
        <v/>
      </c>
      <c r="S286" s="27">
        <f>IF(AE286=0,0,IF(AE286&gt;=Q286,M286-R286,ROUND((M286-R286)*AE286/Q286,2)))</f>
        <v/>
      </c>
      <c r="T286" s="27">
        <f>IF(N286&lt;&gt;"Yes",0,IF(AND(U286&lt;&gt;"",U286&lt;=$AH$2),0,M286-S286))</f>
        <v/>
      </c>
      <c r="U286" s="23" t="n"/>
      <c r="V286" s="24" t="n"/>
      <c r="W286" s="25" t="n"/>
      <c r="X286" s="25" t="n"/>
      <c r="Y286" s="27">
        <f>IF(U286="","",IF(U286&gt;$AH$2,"After period end",IF(N286&lt;&gt;"Yes",0,M286-S286)))</f>
        <v/>
      </c>
      <c r="Z286" s="27">
        <f>IF(OR(U286="",U286&gt;$AH$2),"",N(W286)-N(X286)-Y286)</f>
        <v/>
      </c>
      <c r="AB286" s="23" t="n"/>
      <c r="AD286" s="27">
        <f>IF(OR(N286&lt;&gt;"Yes",N(Q286)=0),0,ROUND((M286-R286)/Q286,2))</f>
        <v/>
      </c>
      <c r="AE286" s="30">
        <f>IF(OR(N286&lt;&gt;"Yes",O286="",N(Q286)=0),0,MAX(0,MIN(Q286,MIN(YEAR($AH$2)*12+MONTH($AH$2),IF(U286="",YEAR($AH$2)*12+MONTH($AH$2),YEAR(U286)*12+MONTH(U286)-1))-(YEAR(O286)*12+MONTH(O286))+1)))</f>
        <v/>
      </c>
      <c r="AF286" s="31">
        <f>IF(OR(N286&lt;&gt;"Yes",O286="",N(Q286)=0),"",EOMONTH(O286,Q286-1))</f>
        <v/>
      </c>
    </row>
    <row r="287">
      <c r="D287" s="24" t="n"/>
      <c r="E287" s="24" t="n"/>
      <c r="F287" s="24" t="n"/>
      <c r="G287" s="24" t="n"/>
      <c r="H287" s="23" t="n"/>
      <c r="J287" s="25" t="n"/>
      <c r="K287" s="24" t="n"/>
      <c r="L287" s="26" t="n"/>
      <c r="M287" s="27">
        <f>IF(OR(J287="",L287=""),"",ROUND(J287*L287,2))</f>
        <v/>
      </c>
      <c r="N287" s="28">
        <f>IF(M287="","",IF(H287&gt;$AH$2,"After period end",IF(OR(D287="",F287=""),"Check class and entity",IF(M287&gt;=SUMIFS(Settings!$C$9:$C$18,Settings!$A$9:$A$18,F287),"Yes","Expense"))))</f>
        <v/>
      </c>
      <c r="O287" s="23" t="n"/>
      <c r="P287" s="29" t="n"/>
      <c r="Q287" s="30">
        <f>IF(P287&lt;&gt;"",P287,IF(D287="","",SUMIFS(Settings!$B$22:$B$31,Settings!$A$22:$A$31,D287)))</f>
        <v/>
      </c>
      <c r="R287" s="27">
        <f>IF(N287&lt;&gt;"Yes",0,ROUND(M287*SUMIFS(Settings!$C$22:$C$31,Settings!$A$22:$A$31,D287),2))</f>
        <v/>
      </c>
      <c r="S287" s="27">
        <f>IF(AE287=0,0,IF(AE287&gt;=Q287,M287-R287,ROUND((M287-R287)*AE287/Q287,2)))</f>
        <v/>
      </c>
      <c r="T287" s="27">
        <f>IF(N287&lt;&gt;"Yes",0,IF(AND(U287&lt;&gt;"",U287&lt;=$AH$2),0,M287-S287))</f>
        <v/>
      </c>
      <c r="U287" s="23" t="n"/>
      <c r="V287" s="24" t="n"/>
      <c r="W287" s="25" t="n"/>
      <c r="X287" s="25" t="n"/>
      <c r="Y287" s="27">
        <f>IF(U287="","",IF(U287&gt;$AH$2,"After period end",IF(N287&lt;&gt;"Yes",0,M287-S287)))</f>
        <v/>
      </c>
      <c r="Z287" s="27">
        <f>IF(OR(U287="",U287&gt;$AH$2),"",N(W287)-N(X287)-Y287)</f>
        <v/>
      </c>
      <c r="AB287" s="23" t="n"/>
      <c r="AD287" s="27">
        <f>IF(OR(N287&lt;&gt;"Yes",N(Q287)=0),0,ROUND((M287-R287)/Q287,2))</f>
        <v/>
      </c>
      <c r="AE287" s="30">
        <f>IF(OR(N287&lt;&gt;"Yes",O287="",N(Q287)=0),0,MAX(0,MIN(Q287,MIN(YEAR($AH$2)*12+MONTH($AH$2),IF(U287="",YEAR($AH$2)*12+MONTH($AH$2),YEAR(U287)*12+MONTH(U287)-1))-(YEAR(O287)*12+MONTH(O287))+1)))</f>
        <v/>
      </c>
      <c r="AF287" s="31">
        <f>IF(OR(N287&lt;&gt;"Yes",O287="",N(Q287)=0),"",EOMONTH(O287,Q287-1))</f>
        <v/>
      </c>
    </row>
    <row r="288">
      <c r="D288" s="24" t="n"/>
      <c r="E288" s="24" t="n"/>
      <c r="F288" s="24" t="n"/>
      <c r="G288" s="24" t="n"/>
      <c r="H288" s="23" t="n"/>
      <c r="J288" s="25" t="n"/>
      <c r="K288" s="24" t="n"/>
      <c r="L288" s="26" t="n"/>
      <c r="M288" s="27">
        <f>IF(OR(J288="",L288=""),"",ROUND(J288*L288,2))</f>
        <v/>
      </c>
      <c r="N288" s="28">
        <f>IF(M288="","",IF(H288&gt;$AH$2,"After period end",IF(OR(D288="",F288=""),"Check class and entity",IF(M288&gt;=SUMIFS(Settings!$C$9:$C$18,Settings!$A$9:$A$18,F288),"Yes","Expense"))))</f>
        <v/>
      </c>
      <c r="O288" s="23" t="n"/>
      <c r="P288" s="29" t="n"/>
      <c r="Q288" s="30">
        <f>IF(P288&lt;&gt;"",P288,IF(D288="","",SUMIFS(Settings!$B$22:$B$31,Settings!$A$22:$A$31,D288)))</f>
        <v/>
      </c>
      <c r="R288" s="27">
        <f>IF(N288&lt;&gt;"Yes",0,ROUND(M288*SUMIFS(Settings!$C$22:$C$31,Settings!$A$22:$A$31,D288),2))</f>
        <v/>
      </c>
      <c r="S288" s="27">
        <f>IF(AE288=0,0,IF(AE288&gt;=Q288,M288-R288,ROUND((M288-R288)*AE288/Q288,2)))</f>
        <v/>
      </c>
      <c r="T288" s="27">
        <f>IF(N288&lt;&gt;"Yes",0,IF(AND(U288&lt;&gt;"",U288&lt;=$AH$2),0,M288-S288))</f>
        <v/>
      </c>
      <c r="U288" s="23" t="n"/>
      <c r="V288" s="24" t="n"/>
      <c r="W288" s="25" t="n"/>
      <c r="X288" s="25" t="n"/>
      <c r="Y288" s="27">
        <f>IF(U288="","",IF(U288&gt;$AH$2,"After period end",IF(N288&lt;&gt;"Yes",0,M288-S288)))</f>
        <v/>
      </c>
      <c r="Z288" s="27">
        <f>IF(OR(U288="",U288&gt;$AH$2),"",N(W288)-N(X288)-Y288)</f>
        <v/>
      </c>
      <c r="AB288" s="23" t="n"/>
      <c r="AD288" s="27">
        <f>IF(OR(N288&lt;&gt;"Yes",N(Q288)=0),0,ROUND((M288-R288)/Q288,2))</f>
        <v/>
      </c>
      <c r="AE288" s="30">
        <f>IF(OR(N288&lt;&gt;"Yes",O288="",N(Q288)=0),0,MAX(0,MIN(Q288,MIN(YEAR($AH$2)*12+MONTH($AH$2),IF(U288="",YEAR($AH$2)*12+MONTH($AH$2),YEAR(U288)*12+MONTH(U288)-1))-(YEAR(O288)*12+MONTH(O288))+1)))</f>
        <v/>
      </c>
      <c r="AF288" s="31">
        <f>IF(OR(N288&lt;&gt;"Yes",O288="",N(Q288)=0),"",EOMONTH(O288,Q288-1))</f>
        <v/>
      </c>
    </row>
    <row r="289">
      <c r="D289" s="24" t="n"/>
      <c r="E289" s="24" t="n"/>
      <c r="F289" s="24" t="n"/>
      <c r="G289" s="24" t="n"/>
      <c r="H289" s="23" t="n"/>
      <c r="J289" s="25" t="n"/>
      <c r="K289" s="24" t="n"/>
      <c r="L289" s="26" t="n"/>
      <c r="M289" s="27">
        <f>IF(OR(J289="",L289=""),"",ROUND(J289*L289,2))</f>
        <v/>
      </c>
      <c r="N289" s="28">
        <f>IF(M289="","",IF(H289&gt;$AH$2,"After period end",IF(OR(D289="",F289=""),"Check class and entity",IF(M289&gt;=SUMIFS(Settings!$C$9:$C$18,Settings!$A$9:$A$18,F289),"Yes","Expense"))))</f>
        <v/>
      </c>
      <c r="O289" s="23" t="n"/>
      <c r="P289" s="29" t="n"/>
      <c r="Q289" s="30">
        <f>IF(P289&lt;&gt;"",P289,IF(D289="","",SUMIFS(Settings!$B$22:$B$31,Settings!$A$22:$A$31,D289)))</f>
        <v/>
      </c>
      <c r="R289" s="27">
        <f>IF(N289&lt;&gt;"Yes",0,ROUND(M289*SUMIFS(Settings!$C$22:$C$31,Settings!$A$22:$A$31,D289),2))</f>
        <v/>
      </c>
      <c r="S289" s="27">
        <f>IF(AE289=0,0,IF(AE289&gt;=Q289,M289-R289,ROUND((M289-R289)*AE289/Q289,2)))</f>
        <v/>
      </c>
      <c r="T289" s="27">
        <f>IF(N289&lt;&gt;"Yes",0,IF(AND(U289&lt;&gt;"",U289&lt;=$AH$2),0,M289-S289))</f>
        <v/>
      </c>
      <c r="U289" s="23" t="n"/>
      <c r="V289" s="24" t="n"/>
      <c r="W289" s="25" t="n"/>
      <c r="X289" s="25" t="n"/>
      <c r="Y289" s="27">
        <f>IF(U289="","",IF(U289&gt;$AH$2,"After period end",IF(N289&lt;&gt;"Yes",0,M289-S289)))</f>
        <v/>
      </c>
      <c r="Z289" s="27">
        <f>IF(OR(U289="",U289&gt;$AH$2),"",N(W289)-N(X289)-Y289)</f>
        <v/>
      </c>
      <c r="AB289" s="23" t="n"/>
      <c r="AD289" s="27">
        <f>IF(OR(N289&lt;&gt;"Yes",N(Q289)=0),0,ROUND((M289-R289)/Q289,2))</f>
        <v/>
      </c>
      <c r="AE289" s="30">
        <f>IF(OR(N289&lt;&gt;"Yes",O289="",N(Q289)=0),0,MAX(0,MIN(Q289,MIN(YEAR($AH$2)*12+MONTH($AH$2),IF(U289="",YEAR($AH$2)*12+MONTH($AH$2),YEAR(U289)*12+MONTH(U289)-1))-(YEAR(O289)*12+MONTH(O289))+1)))</f>
        <v/>
      </c>
      <c r="AF289" s="31">
        <f>IF(OR(N289&lt;&gt;"Yes",O289="",N(Q289)=0),"",EOMONTH(O289,Q289-1))</f>
        <v/>
      </c>
    </row>
    <row r="290">
      <c r="D290" s="24" t="n"/>
      <c r="E290" s="24" t="n"/>
      <c r="F290" s="24" t="n"/>
      <c r="G290" s="24" t="n"/>
      <c r="H290" s="23" t="n"/>
      <c r="J290" s="25" t="n"/>
      <c r="K290" s="24" t="n"/>
      <c r="L290" s="26" t="n"/>
      <c r="M290" s="27">
        <f>IF(OR(J290="",L290=""),"",ROUND(J290*L290,2))</f>
        <v/>
      </c>
      <c r="N290" s="28">
        <f>IF(M290="","",IF(H290&gt;$AH$2,"After period end",IF(OR(D290="",F290=""),"Check class and entity",IF(M290&gt;=SUMIFS(Settings!$C$9:$C$18,Settings!$A$9:$A$18,F290),"Yes","Expense"))))</f>
        <v/>
      </c>
      <c r="O290" s="23" t="n"/>
      <c r="P290" s="29" t="n"/>
      <c r="Q290" s="30">
        <f>IF(P290&lt;&gt;"",P290,IF(D290="","",SUMIFS(Settings!$B$22:$B$31,Settings!$A$22:$A$31,D290)))</f>
        <v/>
      </c>
      <c r="R290" s="27">
        <f>IF(N290&lt;&gt;"Yes",0,ROUND(M290*SUMIFS(Settings!$C$22:$C$31,Settings!$A$22:$A$31,D290),2))</f>
        <v/>
      </c>
      <c r="S290" s="27">
        <f>IF(AE290=0,0,IF(AE290&gt;=Q290,M290-R290,ROUND((M290-R290)*AE290/Q290,2)))</f>
        <v/>
      </c>
      <c r="T290" s="27">
        <f>IF(N290&lt;&gt;"Yes",0,IF(AND(U290&lt;&gt;"",U290&lt;=$AH$2),0,M290-S290))</f>
        <v/>
      </c>
      <c r="U290" s="23" t="n"/>
      <c r="V290" s="24" t="n"/>
      <c r="W290" s="25" t="n"/>
      <c r="X290" s="25" t="n"/>
      <c r="Y290" s="27">
        <f>IF(U290="","",IF(U290&gt;$AH$2,"After period end",IF(N290&lt;&gt;"Yes",0,M290-S290)))</f>
        <v/>
      </c>
      <c r="Z290" s="27">
        <f>IF(OR(U290="",U290&gt;$AH$2),"",N(W290)-N(X290)-Y290)</f>
        <v/>
      </c>
      <c r="AB290" s="23" t="n"/>
      <c r="AD290" s="27">
        <f>IF(OR(N290&lt;&gt;"Yes",N(Q290)=0),0,ROUND((M290-R290)/Q290,2))</f>
        <v/>
      </c>
      <c r="AE290" s="30">
        <f>IF(OR(N290&lt;&gt;"Yes",O290="",N(Q290)=0),0,MAX(0,MIN(Q290,MIN(YEAR($AH$2)*12+MONTH($AH$2),IF(U290="",YEAR($AH$2)*12+MONTH($AH$2),YEAR(U290)*12+MONTH(U290)-1))-(YEAR(O290)*12+MONTH(O290))+1)))</f>
        <v/>
      </c>
      <c r="AF290" s="31">
        <f>IF(OR(N290&lt;&gt;"Yes",O290="",N(Q290)=0),"",EOMONTH(O290,Q290-1))</f>
        <v/>
      </c>
    </row>
    <row r="291">
      <c r="D291" s="24" t="n"/>
      <c r="E291" s="24" t="n"/>
      <c r="F291" s="24" t="n"/>
      <c r="G291" s="24" t="n"/>
      <c r="H291" s="23" t="n"/>
      <c r="J291" s="25" t="n"/>
      <c r="K291" s="24" t="n"/>
      <c r="L291" s="26" t="n"/>
      <c r="M291" s="27">
        <f>IF(OR(J291="",L291=""),"",ROUND(J291*L291,2))</f>
        <v/>
      </c>
      <c r="N291" s="28">
        <f>IF(M291="","",IF(H291&gt;$AH$2,"After period end",IF(OR(D291="",F291=""),"Check class and entity",IF(M291&gt;=SUMIFS(Settings!$C$9:$C$18,Settings!$A$9:$A$18,F291),"Yes","Expense"))))</f>
        <v/>
      </c>
      <c r="O291" s="23" t="n"/>
      <c r="P291" s="29" t="n"/>
      <c r="Q291" s="30">
        <f>IF(P291&lt;&gt;"",P291,IF(D291="","",SUMIFS(Settings!$B$22:$B$31,Settings!$A$22:$A$31,D291)))</f>
        <v/>
      </c>
      <c r="R291" s="27">
        <f>IF(N291&lt;&gt;"Yes",0,ROUND(M291*SUMIFS(Settings!$C$22:$C$31,Settings!$A$22:$A$31,D291),2))</f>
        <v/>
      </c>
      <c r="S291" s="27">
        <f>IF(AE291=0,0,IF(AE291&gt;=Q291,M291-R291,ROUND((M291-R291)*AE291/Q291,2)))</f>
        <v/>
      </c>
      <c r="T291" s="27">
        <f>IF(N291&lt;&gt;"Yes",0,IF(AND(U291&lt;&gt;"",U291&lt;=$AH$2),0,M291-S291))</f>
        <v/>
      </c>
      <c r="U291" s="23" t="n"/>
      <c r="V291" s="24" t="n"/>
      <c r="W291" s="25" t="n"/>
      <c r="X291" s="25" t="n"/>
      <c r="Y291" s="27">
        <f>IF(U291="","",IF(U291&gt;$AH$2,"After period end",IF(N291&lt;&gt;"Yes",0,M291-S291)))</f>
        <v/>
      </c>
      <c r="Z291" s="27">
        <f>IF(OR(U291="",U291&gt;$AH$2),"",N(W291)-N(X291)-Y291)</f>
        <v/>
      </c>
      <c r="AB291" s="23" t="n"/>
      <c r="AD291" s="27">
        <f>IF(OR(N291&lt;&gt;"Yes",N(Q291)=0),0,ROUND((M291-R291)/Q291,2))</f>
        <v/>
      </c>
      <c r="AE291" s="30">
        <f>IF(OR(N291&lt;&gt;"Yes",O291="",N(Q291)=0),0,MAX(0,MIN(Q291,MIN(YEAR($AH$2)*12+MONTH($AH$2),IF(U291="",YEAR($AH$2)*12+MONTH($AH$2),YEAR(U291)*12+MONTH(U291)-1))-(YEAR(O291)*12+MONTH(O291))+1)))</f>
        <v/>
      </c>
      <c r="AF291" s="31">
        <f>IF(OR(N291&lt;&gt;"Yes",O291="",N(Q291)=0),"",EOMONTH(O291,Q291-1))</f>
        <v/>
      </c>
    </row>
    <row r="292">
      <c r="D292" s="24" t="n"/>
      <c r="E292" s="24" t="n"/>
      <c r="F292" s="24" t="n"/>
      <c r="G292" s="24" t="n"/>
      <c r="H292" s="23" t="n"/>
      <c r="J292" s="25" t="n"/>
      <c r="K292" s="24" t="n"/>
      <c r="L292" s="26" t="n"/>
      <c r="M292" s="27">
        <f>IF(OR(J292="",L292=""),"",ROUND(J292*L292,2))</f>
        <v/>
      </c>
      <c r="N292" s="28">
        <f>IF(M292="","",IF(H292&gt;$AH$2,"After period end",IF(OR(D292="",F292=""),"Check class and entity",IF(M292&gt;=SUMIFS(Settings!$C$9:$C$18,Settings!$A$9:$A$18,F292),"Yes","Expense"))))</f>
        <v/>
      </c>
      <c r="O292" s="23" t="n"/>
      <c r="P292" s="29" t="n"/>
      <c r="Q292" s="30">
        <f>IF(P292&lt;&gt;"",P292,IF(D292="","",SUMIFS(Settings!$B$22:$B$31,Settings!$A$22:$A$31,D292)))</f>
        <v/>
      </c>
      <c r="R292" s="27">
        <f>IF(N292&lt;&gt;"Yes",0,ROUND(M292*SUMIFS(Settings!$C$22:$C$31,Settings!$A$22:$A$31,D292),2))</f>
        <v/>
      </c>
      <c r="S292" s="27">
        <f>IF(AE292=0,0,IF(AE292&gt;=Q292,M292-R292,ROUND((M292-R292)*AE292/Q292,2)))</f>
        <v/>
      </c>
      <c r="T292" s="27">
        <f>IF(N292&lt;&gt;"Yes",0,IF(AND(U292&lt;&gt;"",U292&lt;=$AH$2),0,M292-S292))</f>
        <v/>
      </c>
      <c r="U292" s="23" t="n"/>
      <c r="V292" s="24" t="n"/>
      <c r="W292" s="25" t="n"/>
      <c r="X292" s="25" t="n"/>
      <c r="Y292" s="27">
        <f>IF(U292="","",IF(U292&gt;$AH$2,"After period end",IF(N292&lt;&gt;"Yes",0,M292-S292)))</f>
        <v/>
      </c>
      <c r="Z292" s="27">
        <f>IF(OR(U292="",U292&gt;$AH$2),"",N(W292)-N(X292)-Y292)</f>
        <v/>
      </c>
      <c r="AB292" s="23" t="n"/>
      <c r="AD292" s="27">
        <f>IF(OR(N292&lt;&gt;"Yes",N(Q292)=0),0,ROUND((M292-R292)/Q292,2))</f>
        <v/>
      </c>
      <c r="AE292" s="30">
        <f>IF(OR(N292&lt;&gt;"Yes",O292="",N(Q292)=0),0,MAX(0,MIN(Q292,MIN(YEAR($AH$2)*12+MONTH($AH$2),IF(U292="",YEAR($AH$2)*12+MONTH($AH$2),YEAR(U292)*12+MONTH(U292)-1))-(YEAR(O292)*12+MONTH(O292))+1)))</f>
        <v/>
      </c>
      <c r="AF292" s="31">
        <f>IF(OR(N292&lt;&gt;"Yes",O292="",N(Q292)=0),"",EOMONTH(O292,Q292-1))</f>
        <v/>
      </c>
    </row>
    <row r="293">
      <c r="D293" s="24" t="n"/>
      <c r="E293" s="24" t="n"/>
      <c r="F293" s="24" t="n"/>
      <c r="G293" s="24" t="n"/>
      <c r="H293" s="23" t="n"/>
      <c r="J293" s="25" t="n"/>
      <c r="K293" s="24" t="n"/>
      <c r="L293" s="26" t="n"/>
      <c r="M293" s="27">
        <f>IF(OR(J293="",L293=""),"",ROUND(J293*L293,2))</f>
        <v/>
      </c>
      <c r="N293" s="28">
        <f>IF(M293="","",IF(H293&gt;$AH$2,"After period end",IF(OR(D293="",F293=""),"Check class and entity",IF(M293&gt;=SUMIFS(Settings!$C$9:$C$18,Settings!$A$9:$A$18,F293),"Yes","Expense"))))</f>
        <v/>
      </c>
      <c r="O293" s="23" t="n"/>
      <c r="P293" s="29" t="n"/>
      <c r="Q293" s="30">
        <f>IF(P293&lt;&gt;"",P293,IF(D293="","",SUMIFS(Settings!$B$22:$B$31,Settings!$A$22:$A$31,D293)))</f>
        <v/>
      </c>
      <c r="R293" s="27">
        <f>IF(N293&lt;&gt;"Yes",0,ROUND(M293*SUMIFS(Settings!$C$22:$C$31,Settings!$A$22:$A$31,D293),2))</f>
        <v/>
      </c>
      <c r="S293" s="27">
        <f>IF(AE293=0,0,IF(AE293&gt;=Q293,M293-R293,ROUND((M293-R293)*AE293/Q293,2)))</f>
        <v/>
      </c>
      <c r="T293" s="27">
        <f>IF(N293&lt;&gt;"Yes",0,IF(AND(U293&lt;&gt;"",U293&lt;=$AH$2),0,M293-S293))</f>
        <v/>
      </c>
      <c r="U293" s="23" t="n"/>
      <c r="V293" s="24" t="n"/>
      <c r="W293" s="25" t="n"/>
      <c r="X293" s="25" t="n"/>
      <c r="Y293" s="27">
        <f>IF(U293="","",IF(U293&gt;$AH$2,"After period end",IF(N293&lt;&gt;"Yes",0,M293-S293)))</f>
        <v/>
      </c>
      <c r="Z293" s="27">
        <f>IF(OR(U293="",U293&gt;$AH$2),"",N(W293)-N(X293)-Y293)</f>
        <v/>
      </c>
      <c r="AB293" s="23" t="n"/>
      <c r="AD293" s="27">
        <f>IF(OR(N293&lt;&gt;"Yes",N(Q293)=0),0,ROUND((M293-R293)/Q293,2))</f>
        <v/>
      </c>
      <c r="AE293" s="30">
        <f>IF(OR(N293&lt;&gt;"Yes",O293="",N(Q293)=0),0,MAX(0,MIN(Q293,MIN(YEAR($AH$2)*12+MONTH($AH$2),IF(U293="",YEAR($AH$2)*12+MONTH($AH$2),YEAR(U293)*12+MONTH(U293)-1))-(YEAR(O293)*12+MONTH(O293))+1)))</f>
        <v/>
      </c>
      <c r="AF293" s="31">
        <f>IF(OR(N293&lt;&gt;"Yes",O293="",N(Q293)=0),"",EOMONTH(O293,Q293-1))</f>
        <v/>
      </c>
    </row>
    <row r="294">
      <c r="D294" s="24" t="n"/>
      <c r="E294" s="24" t="n"/>
      <c r="F294" s="24" t="n"/>
      <c r="G294" s="24" t="n"/>
      <c r="H294" s="23" t="n"/>
      <c r="J294" s="25" t="n"/>
      <c r="K294" s="24" t="n"/>
      <c r="L294" s="26" t="n"/>
      <c r="M294" s="27">
        <f>IF(OR(J294="",L294=""),"",ROUND(J294*L294,2))</f>
        <v/>
      </c>
      <c r="N294" s="28">
        <f>IF(M294="","",IF(H294&gt;$AH$2,"After period end",IF(OR(D294="",F294=""),"Check class and entity",IF(M294&gt;=SUMIFS(Settings!$C$9:$C$18,Settings!$A$9:$A$18,F294),"Yes","Expense"))))</f>
        <v/>
      </c>
      <c r="O294" s="23" t="n"/>
      <c r="P294" s="29" t="n"/>
      <c r="Q294" s="30">
        <f>IF(P294&lt;&gt;"",P294,IF(D294="","",SUMIFS(Settings!$B$22:$B$31,Settings!$A$22:$A$31,D294)))</f>
        <v/>
      </c>
      <c r="R294" s="27">
        <f>IF(N294&lt;&gt;"Yes",0,ROUND(M294*SUMIFS(Settings!$C$22:$C$31,Settings!$A$22:$A$31,D294),2))</f>
        <v/>
      </c>
      <c r="S294" s="27">
        <f>IF(AE294=0,0,IF(AE294&gt;=Q294,M294-R294,ROUND((M294-R294)*AE294/Q294,2)))</f>
        <v/>
      </c>
      <c r="T294" s="27">
        <f>IF(N294&lt;&gt;"Yes",0,IF(AND(U294&lt;&gt;"",U294&lt;=$AH$2),0,M294-S294))</f>
        <v/>
      </c>
      <c r="U294" s="23" t="n"/>
      <c r="V294" s="24" t="n"/>
      <c r="W294" s="25" t="n"/>
      <c r="X294" s="25" t="n"/>
      <c r="Y294" s="27">
        <f>IF(U294="","",IF(U294&gt;$AH$2,"After period end",IF(N294&lt;&gt;"Yes",0,M294-S294)))</f>
        <v/>
      </c>
      <c r="Z294" s="27">
        <f>IF(OR(U294="",U294&gt;$AH$2),"",N(W294)-N(X294)-Y294)</f>
        <v/>
      </c>
      <c r="AB294" s="23" t="n"/>
      <c r="AD294" s="27">
        <f>IF(OR(N294&lt;&gt;"Yes",N(Q294)=0),0,ROUND((M294-R294)/Q294,2))</f>
        <v/>
      </c>
      <c r="AE294" s="30">
        <f>IF(OR(N294&lt;&gt;"Yes",O294="",N(Q294)=0),0,MAX(0,MIN(Q294,MIN(YEAR($AH$2)*12+MONTH($AH$2),IF(U294="",YEAR($AH$2)*12+MONTH($AH$2),YEAR(U294)*12+MONTH(U294)-1))-(YEAR(O294)*12+MONTH(O294))+1)))</f>
        <v/>
      </c>
      <c r="AF294" s="31">
        <f>IF(OR(N294&lt;&gt;"Yes",O294="",N(Q294)=0),"",EOMONTH(O294,Q294-1))</f>
        <v/>
      </c>
    </row>
    <row r="295">
      <c r="D295" s="24" t="n"/>
      <c r="E295" s="24" t="n"/>
      <c r="F295" s="24" t="n"/>
      <c r="G295" s="24" t="n"/>
      <c r="H295" s="23" t="n"/>
      <c r="J295" s="25" t="n"/>
      <c r="K295" s="24" t="n"/>
      <c r="L295" s="26" t="n"/>
      <c r="M295" s="27">
        <f>IF(OR(J295="",L295=""),"",ROUND(J295*L295,2))</f>
        <v/>
      </c>
      <c r="N295" s="28">
        <f>IF(M295="","",IF(H295&gt;$AH$2,"After period end",IF(OR(D295="",F295=""),"Check class and entity",IF(M295&gt;=SUMIFS(Settings!$C$9:$C$18,Settings!$A$9:$A$18,F295),"Yes","Expense"))))</f>
        <v/>
      </c>
      <c r="O295" s="23" t="n"/>
      <c r="P295" s="29" t="n"/>
      <c r="Q295" s="30">
        <f>IF(P295&lt;&gt;"",P295,IF(D295="","",SUMIFS(Settings!$B$22:$B$31,Settings!$A$22:$A$31,D295)))</f>
        <v/>
      </c>
      <c r="R295" s="27">
        <f>IF(N295&lt;&gt;"Yes",0,ROUND(M295*SUMIFS(Settings!$C$22:$C$31,Settings!$A$22:$A$31,D295),2))</f>
        <v/>
      </c>
      <c r="S295" s="27">
        <f>IF(AE295=0,0,IF(AE295&gt;=Q295,M295-R295,ROUND((M295-R295)*AE295/Q295,2)))</f>
        <v/>
      </c>
      <c r="T295" s="27">
        <f>IF(N295&lt;&gt;"Yes",0,IF(AND(U295&lt;&gt;"",U295&lt;=$AH$2),0,M295-S295))</f>
        <v/>
      </c>
      <c r="U295" s="23" t="n"/>
      <c r="V295" s="24" t="n"/>
      <c r="W295" s="25" t="n"/>
      <c r="X295" s="25" t="n"/>
      <c r="Y295" s="27">
        <f>IF(U295="","",IF(U295&gt;$AH$2,"After period end",IF(N295&lt;&gt;"Yes",0,M295-S295)))</f>
        <v/>
      </c>
      <c r="Z295" s="27">
        <f>IF(OR(U295="",U295&gt;$AH$2),"",N(W295)-N(X295)-Y295)</f>
        <v/>
      </c>
      <c r="AB295" s="23" t="n"/>
      <c r="AD295" s="27">
        <f>IF(OR(N295&lt;&gt;"Yes",N(Q295)=0),0,ROUND((M295-R295)/Q295,2))</f>
        <v/>
      </c>
      <c r="AE295" s="30">
        <f>IF(OR(N295&lt;&gt;"Yes",O295="",N(Q295)=0),0,MAX(0,MIN(Q295,MIN(YEAR($AH$2)*12+MONTH($AH$2),IF(U295="",YEAR($AH$2)*12+MONTH($AH$2),YEAR(U295)*12+MONTH(U295)-1))-(YEAR(O295)*12+MONTH(O295))+1)))</f>
        <v/>
      </c>
      <c r="AF295" s="31">
        <f>IF(OR(N295&lt;&gt;"Yes",O295="",N(Q295)=0),"",EOMONTH(O295,Q295-1))</f>
        <v/>
      </c>
    </row>
    <row r="296">
      <c r="D296" s="24" t="n"/>
      <c r="E296" s="24" t="n"/>
      <c r="F296" s="24" t="n"/>
      <c r="G296" s="24" t="n"/>
      <c r="H296" s="23" t="n"/>
      <c r="J296" s="25" t="n"/>
      <c r="K296" s="24" t="n"/>
      <c r="L296" s="26" t="n"/>
      <c r="M296" s="27">
        <f>IF(OR(J296="",L296=""),"",ROUND(J296*L296,2))</f>
        <v/>
      </c>
      <c r="N296" s="28">
        <f>IF(M296="","",IF(H296&gt;$AH$2,"After period end",IF(OR(D296="",F296=""),"Check class and entity",IF(M296&gt;=SUMIFS(Settings!$C$9:$C$18,Settings!$A$9:$A$18,F296),"Yes","Expense"))))</f>
        <v/>
      </c>
      <c r="O296" s="23" t="n"/>
      <c r="P296" s="29" t="n"/>
      <c r="Q296" s="30">
        <f>IF(P296&lt;&gt;"",P296,IF(D296="","",SUMIFS(Settings!$B$22:$B$31,Settings!$A$22:$A$31,D296)))</f>
        <v/>
      </c>
      <c r="R296" s="27">
        <f>IF(N296&lt;&gt;"Yes",0,ROUND(M296*SUMIFS(Settings!$C$22:$C$31,Settings!$A$22:$A$31,D296),2))</f>
        <v/>
      </c>
      <c r="S296" s="27">
        <f>IF(AE296=0,0,IF(AE296&gt;=Q296,M296-R296,ROUND((M296-R296)*AE296/Q296,2)))</f>
        <v/>
      </c>
      <c r="T296" s="27">
        <f>IF(N296&lt;&gt;"Yes",0,IF(AND(U296&lt;&gt;"",U296&lt;=$AH$2),0,M296-S296))</f>
        <v/>
      </c>
      <c r="U296" s="23" t="n"/>
      <c r="V296" s="24" t="n"/>
      <c r="W296" s="25" t="n"/>
      <c r="X296" s="25" t="n"/>
      <c r="Y296" s="27">
        <f>IF(U296="","",IF(U296&gt;$AH$2,"After period end",IF(N296&lt;&gt;"Yes",0,M296-S296)))</f>
        <v/>
      </c>
      <c r="Z296" s="27">
        <f>IF(OR(U296="",U296&gt;$AH$2),"",N(W296)-N(X296)-Y296)</f>
        <v/>
      </c>
      <c r="AB296" s="23" t="n"/>
      <c r="AD296" s="27">
        <f>IF(OR(N296&lt;&gt;"Yes",N(Q296)=0),0,ROUND((M296-R296)/Q296,2))</f>
        <v/>
      </c>
      <c r="AE296" s="30">
        <f>IF(OR(N296&lt;&gt;"Yes",O296="",N(Q296)=0),0,MAX(0,MIN(Q296,MIN(YEAR($AH$2)*12+MONTH($AH$2),IF(U296="",YEAR($AH$2)*12+MONTH($AH$2),YEAR(U296)*12+MONTH(U296)-1))-(YEAR(O296)*12+MONTH(O296))+1)))</f>
        <v/>
      </c>
      <c r="AF296" s="31">
        <f>IF(OR(N296&lt;&gt;"Yes",O296="",N(Q296)=0),"",EOMONTH(O296,Q296-1))</f>
        <v/>
      </c>
    </row>
    <row r="297">
      <c r="D297" s="24" t="n"/>
      <c r="E297" s="24" t="n"/>
      <c r="F297" s="24" t="n"/>
      <c r="G297" s="24" t="n"/>
      <c r="H297" s="23" t="n"/>
      <c r="J297" s="25" t="n"/>
      <c r="K297" s="24" t="n"/>
      <c r="L297" s="26" t="n"/>
      <c r="M297" s="27">
        <f>IF(OR(J297="",L297=""),"",ROUND(J297*L297,2))</f>
        <v/>
      </c>
      <c r="N297" s="28">
        <f>IF(M297="","",IF(H297&gt;$AH$2,"After period end",IF(OR(D297="",F297=""),"Check class and entity",IF(M297&gt;=SUMIFS(Settings!$C$9:$C$18,Settings!$A$9:$A$18,F297),"Yes","Expense"))))</f>
        <v/>
      </c>
      <c r="O297" s="23" t="n"/>
      <c r="P297" s="29" t="n"/>
      <c r="Q297" s="30">
        <f>IF(P297&lt;&gt;"",P297,IF(D297="","",SUMIFS(Settings!$B$22:$B$31,Settings!$A$22:$A$31,D297)))</f>
        <v/>
      </c>
      <c r="R297" s="27">
        <f>IF(N297&lt;&gt;"Yes",0,ROUND(M297*SUMIFS(Settings!$C$22:$C$31,Settings!$A$22:$A$31,D297),2))</f>
        <v/>
      </c>
      <c r="S297" s="27">
        <f>IF(AE297=0,0,IF(AE297&gt;=Q297,M297-R297,ROUND((M297-R297)*AE297/Q297,2)))</f>
        <v/>
      </c>
      <c r="T297" s="27">
        <f>IF(N297&lt;&gt;"Yes",0,IF(AND(U297&lt;&gt;"",U297&lt;=$AH$2),0,M297-S297))</f>
        <v/>
      </c>
      <c r="U297" s="23" t="n"/>
      <c r="V297" s="24" t="n"/>
      <c r="W297" s="25" t="n"/>
      <c r="X297" s="25" t="n"/>
      <c r="Y297" s="27">
        <f>IF(U297="","",IF(U297&gt;$AH$2,"After period end",IF(N297&lt;&gt;"Yes",0,M297-S297)))</f>
        <v/>
      </c>
      <c r="Z297" s="27">
        <f>IF(OR(U297="",U297&gt;$AH$2),"",N(W297)-N(X297)-Y297)</f>
        <v/>
      </c>
      <c r="AB297" s="23" t="n"/>
      <c r="AD297" s="27">
        <f>IF(OR(N297&lt;&gt;"Yes",N(Q297)=0),0,ROUND((M297-R297)/Q297,2))</f>
        <v/>
      </c>
      <c r="AE297" s="30">
        <f>IF(OR(N297&lt;&gt;"Yes",O297="",N(Q297)=0),0,MAX(0,MIN(Q297,MIN(YEAR($AH$2)*12+MONTH($AH$2),IF(U297="",YEAR($AH$2)*12+MONTH($AH$2),YEAR(U297)*12+MONTH(U297)-1))-(YEAR(O297)*12+MONTH(O297))+1)))</f>
        <v/>
      </c>
      <c r="AF297" s="31">
        <f>IF(OR(N297&lt;&gt;"Yes",O297="",N(Q297)=0),"",EOMONTH(O297,Q297-1))</f>
        <v/>
      </c>
    </row>
    <row r="298">
      <c r="D298" s="24" t="n"/>
      <c r="E298" s="24" t="n"/>
      <c r="F298" s="24" t="n"/>
      <c r="G298" s="24" t="n"/>
      <c r="H298" s="23" t="n"/>
      <c r="J298" s="25" t="n"/>
      <c r="K298" s="24" t="n"/>
      <c r="L298" s="26" t="n"/>
      <c r="M298" s="27">
        <f>IF(OR(J298="",L298=""),"",ROUND(J298*L298,2))</f>
        <v/>
      </c>
      <c r="N298" s="28">
        <f>IF(M298="","",IF(H298&gt;$AH$2,"After period end",IF(OR(D298="",F298=""),"Check class and entity",IF(M298&gt;=SUMIFS(Settings!$C$9:$C$18,Settings!$A$9:$A$18,F298),"Yes","Expense"))))</f>
        <v/>
      </c>
      <c r="O298" s="23" t="n"/>
      <c r="P298" s="29" t="n"/>
      <c r="Q298" s="30">
        <f>IF(P298&lt;&gt;"",P298,IF(D298="","",SUMIFS(Settings!$B$22:$B$31,Settings!$A$22:$A$31,D298)))</f>
        <v/>
      </c>
      <c r="R298" s="27">
        <f>IF(N298&lt;&gt;"Yes",0,ROUND(M298*SUMIFS(Settings!$C$22:$C$31,Settings!$A$22:$A$31,D298),2))</f>
        <v/>
      </c>
      <c r="S298" s="27">
        <f>IF(AE298=0,0,IF(AE298&gt;=Q298,M298-R298,ROUND((M298-R298)*AE298/Q298,2)))</f>
        <v/>
      </c>
      <c r="T298" s="27">
        <f>IF(N298&lt;&gt;"Yes",0,IF(AND(U298&lt;&gt;"",U298&lt;=$AH$2),0,M298-S298))</f>
        <v/>
      </c>
      <c r="U298" s="23" t="n"/>
      <c r="V298" s="24" t="n"/>
      <c r="W298" s="25" t="n"/>
      <c r="X298" s="25" t="n"/>
      <c r="Y298" s="27">
        <f>IF(U298="","",IF(U298&gt;$AH$2,"After period end",IF(N298&lt;&gt;"Yes",0,M298-S298)))</f>
        <v/>
      </c>
      <c r="Z298" s="27">
        <f>IF(OR(U298="",U298&gt;$AH$2),"",N(W298)-N(X298)-Y298)</f>
        <v/>
      </c>
      <c r="AB298" s="23" t="n"/>
      <c r="AD298" s="27">
        <f>IF(OR(N298&lt;&gt;"Yes",N(Q298)=0),0,ROUND((M298-R298)/Q298,2))</f>
        <v/>
      </c>
      <c r="AE298" s="30">
        <f>IF(OR(N298&lt;&gt;"Yes",O298="",N(Q298)=0),0,MAX(0,MIN(Q298,MIN(YEAR($AH$2)*12+MONTH($AH$2),IF(U298="",YEAR($AH$2)*12+MONTH($AH$2),YEAR(U298)*12+MONTH(U298)-1))-(YEAR(O298)*12+MONTH(O298))+1)))</f>
        <v/>
      </c>
      <c r="AF298" s="31">
        <f>IF(OR(N298&lt;&gt;"Yes",O298="",N(Q298)=0),"",EOMONTH(O298,Q298-1))</f>
        <v/>
      </c>
    </row>
    <row r="299">
      <c r="D299" s="24" t="n"/>
      <c r="E299" s="24" t="n"/>
      <c r="F299" s="24" t="n"/>
      <c r="G299" s="24" t="n"/>
      <c r="H299" s="23" t="n"/>
      <c r="J299" s="25" t="n"/>
      <c r="K299" s="24" t="n"/>
      <c r="L299" s="26" t="n"/>
      <c r="M299" s="27">
        <f>IF(OR(J299="",L299=""),"",ROUND(J299*L299,2))</f>
        <v/>
      </c>
      <c r="N299" s="28">
        <f>IF(M299="","",IF(H299&gt;$AH$2,"After period end",IF(OR(D299="",F299=""),"Check class and entity",IF(M299&gt;=SUMIFS(Settings!$C$9:$C$18,Settings!$A$9:$A$18,F299),"Yes","Expense"))))</f>
        <v/>
      </c>
      <c r="O299" s="23" t="n"/>
      <c r="P299" s="29" t="n"/>
      <c r="Q299" s="30">
        <f>IF(P299&lt;&gt;"",P299,IF(D299="","",SUMIFS(Settings!$B$22:$B$31,Settings!$A$22:$A$31,D299)))</f>
        <v/>
      </c>
      <c r="R299" s="27">
        <f>IF(N299&lt;&gt;"Yes",0,ROUND(M299*SUMIFS(Settings!$C$22:$C$31,Settings!$A$22:$A$31,D299),2))</f>
        <v/>
      </c>
      <c r="S299" s="27">
        <f>IF(AE299=0,0,IF(AE299&gt;=Q299,M299-R299,ROUND((M299-R299)*AE299/Q299,2)))</f>
        <v/>
      </c>
      <c r="T299" s="27">
        <f>IF(N299&lt;&gt;"Yes",0,IF(AND(U299&lt;&gt;"",U299&lt;=$AH$2),0,M299-S299))</f>
        <v/>
      </c>
      <c r="U299" s="23" t="n"/>
      <c r="V299" s="24" t="n"/>
      <c r="W299" s="25" t="n"/>
      <c r="X299" s="25" t="n"/>
      <c r="Y299" s="27">
        <f>IF(U299="","",IF(U299&gt;$AH$2,"After period end",IF(N299&lt;&gt;"Yes",0,M299-S299)))</f>
        <v/>
      </c>
      <c r="Z299" s="27">
        <f>IF(OR(U299="",U299&gt;$AH$2),"",N(W299)-N(X299)-Y299)</f>
        <v/>
      </c>
      <c r="AB299" s="23" t="n"/>
      <c r="AD299" s="27">
        <f>IF(OR(N299&lt;&gt;"Yes",N(Q299)=0),0,ROUND((M299-R299)/Q299,2))</f>
        <v/>
      </c>
      <c r="AE299" s="30">
        <f>IF(OR(N299&lt;&gt;"Yes",O299="",N(Q299)=0),0,MAX(0,MIN(Q299,MIN(YEAR($AH$2)*12+MONTH($AH$2),IF(U299="",YEAR($AH$2)*12+MONTH($AH$2),YEAR(U299)*12+MONTH(U299)-1))-(YEAR(O299)*12+MONTH(O299))+1)))</f>
        <v/>
      </c>
      <c r="AF299" s="31">
        <f>IF(OR(N299&lt;&gt;"Yes",O299="",N(Q299)=0),"",EOMONTH(O299,Q299-1))</f>
        <v/>
      </c>
    </row>
    <row r="300">
      <c r="D300" s="24" t="n"/>
      <c r="E300" s="24" t="n"/>
      <c r="F300" s="24" t="n"/>
      <c r="G300" s="24" t="n"/>
      <c r="H300" s="23" t="n"/>
      <c r="J300" s="25" t="n"/>
      <c r="K300" s="24" t="n"/>
      <c r="L300" s="26" t="n"/>
      <c r="M300" s="27">
        <f>IF(OR(J300="",L300=""),"",ROUND(J300*L300,2))</f>
        <v/>
      </c>
      <c r="N300" s="28">
        <f>IF(M300="","",IF(H300&gt;$AH$2,"After period end",IF(OR(D300="",F300=""),"Check class and entity",IF(M300&gt;=SUMIFS(Settings!$C$9:$C$18,Settings!$A$9:$A$18,F300),"Yes","Expense"))))</f>
        <v/>
      </c>
      <c r="O300" s="23" t="n"/>
      <c r="P300" s="29" t="n"/>
      <c r="Q300" s="30">
        <f>IF(P300&lt;&gt;"",P300,IF(D300="","",SUMIFS(Settings!$B$22:$B$31,Settings!$A$22:$A$31,D300)))</f>
        <v/>
      </c>
      <c r="R300" s="27">
        <f>IF(N300&lt;&gt;"Yes",0,ROUND(M300*SUMIFS(Settings!$C$22:$C$31,Settings!$A$22:$A$31,D300),2))</f>
        <v/>
      </c>
      <c r="S300" s="27">
        <f>IF(AE300=0,0,IF(AE300&gt;=Q300,M300-R300,ROUND((M300-R300)*AE300/Q300,2)))</f>
        <v/>
      </c>
      <c r="T300" s="27">
        <f>IF(N300&lt;&gt;"Yes",0,IF(AND(U300&lt;&gt;"",U300&lt;=$AH$2),0,M300-S300))</f>
        <v/>
      </c>
      <c r="U300" s="23" t="n"/>
      <c r="V300" s="24" t="n"/>
      <c r="W300" s="25" t="n"/>
      <c r="X300" s="25" t="n"/>
      <c r="Y300" s="27">
        <f>IF(U300="","",IF(U300&gt;$AH$2,"After period end",IF(N300&lt;&gt;"Yes",0,M300-S300)))</f>
        <v/>
      </c>
      <c r="Z300" s="27">
        <f>IF(OR(U300="",U300&gt;$AH$2),"",N(W300)-N(X300)-Y300)</f>
        <v/>
      </c>
      <c r="AB300" s="23" t="n"/>
      <c r="AD300" s="27">
        <f>IF(OR(N300&lt;&gt;"Yes",N(Q300)=0),0,ROUND((M300-R300)/Q300,2))</f>
        <v/>
      </c>
      <c r="AE300" s="30">
        <f>IF(OR(N300&lt;&gt;"Yes",O300="",N(Q300)=0),0,MAX(0,MIN(Q300,MIN(YEAR($AH$2)*12+MONTH($AH$2),IF(U300="",YEAR($AH$2)*12+MONTH($AH$2),YEAR(U300)*12+MONTH(U300)-1))-(YEAR(O300)*12+MONTH(O300))+1)))</f>
        <v/>
      </c>
      <c r="AF300" s="31">
        <f>IF(OR(N300&lt;&gt;"Yes",O300="",N(Q300)=0),"",EOMONTH(O300,Q300-1))</f>
        <v/>
      </c>
    </row>
    <row r="301">
      <c r="D301" s="24" t="n"/>
      <c r="E301" s="24" t="n"/>
      <c r="F301" s="24" t="n"/>
      <c r="G301" s="24" t="n"/>
      <c r="H301" s="23" t="n"/>
      <c r="J301" s="25" t="n"/>
      <c r="K301" s="24" t="n"/>
      <c r="L301" s="26" t="n"/>
      <c r="M301" s="27">
        <f>IF(OR(J301="",L301=""),"",ROUND(J301*L301,2))</f>
        <v/>
      </c>
      <c r="N301" s="28">
        <f>IF(M301="","",IF(H301&gt;$AH$2,"After period end",IF(OR(D301="",F301=""),"Check class and entity",IF(M301&gt;=SUMIFS(Settings!$C$9:$C$18,Settings!$A$9:$A$18,F301),"Yes","Expense"))))</f>
        <v/>
      </c>
      <c r="O301" s="23" t="n"/>
      <c r="P301" s="29" t="n"/>
      <c r="Q301" s="30">
        <f>IF(P301&lt;&gt;"",P301,IF(D301="","",SUMIFS(Settings!$B$22:$B$31,Settings!$A$22:$A$31,D301)))</f>
        <v/>
      </c>
      <c r="R301" s="27">
        <f>IF(N301&lt;&gt;"Yes",0,ROUND(M301*SUMIFS(Settings!$C$22:$C$31,Settings!$A$22:$A$31,D301),2))</f>
        <v/>
      </c>
      <c r="S301" s="27">
        <f>IF(AE301=0,0,IF(AE301&gt;=Q301,M301-R301,ROUND((M301-R301)*AE301/Q301,2)))</f>
        <v/>
      </c>
      <c r="T301" s="27">
        <f>IF(N301&lt;&gt;"Yes",0,IF(AND(U301&lt;&gt;"",U301&lt;=$AH$2),0,M301-S301))</f>
        <v/>
      </c>
      <c r="U301" s="23" t="n"/>
      <c r="V301" s="24" t="n"/>
      <c r="W301" s="25" t="n"/>
      <c r="X301" s="25" t="n"/>
      <c r="Y301" s="27">
        <f>IF(U301="","",IF(U301&gt;$AH$2,"After period end",IF(N301&lt;&gt;"Yes",0,M301-S301)))</f>
        <v/>
      </c>
      <c r="Z301" s="27">
        <f>IF(OR(U301="",U301&gt;$AH$2),"",N(W301)-N(X301)-Y301)</f>
        <v/>
      </c>
      <c r="AB301" s="23" t="n"/>
      <c r="AD301" s="27">
        <f>IF(OR(N301&lt;&gt;"Yes",N(Q301)=0),0,ROUND((M301-R301)/Q301,2))</f>
        <v/>
      </c>
      <c r="AE301" s="30">
        <f>IF(OR(N301&lt;&gt;"Yes",O301="",N(Q301)=0),0,MAX(0,MIN(Q301,MIN(YEAR($AH$2)*12+MONTH($AH$2),IF(U301="",YEAR($AH$2)*12+MONTH($AH$2),YEAR(U301)*12+MONTH(U301)-1))-(YEAR(O301)*12+MONTH(O301))+1)))</f>
        <v/>
      </c>
      <c r="AF301" s="31">
        <f>IF(OR(N301&lt;&gt;"Yes",O301="",N(Q301)=0),"",EOMONTH(O301,Q301-1))</f>
        <v/>
      </c>
    </row>
    <row r="302">
      <c r="D302" s="24" t="n"/>
      <c r="E302" s="24" t="n"/>
      <c r="F302" s="24" t="n"/>
      <c r="G302" s="24" t="n"/>
      <c r="H302" s="23" t="n"/>
      <c r="J302" s="25" t="n"/>
      <c r="K302" s="24" t="n"/>
      <c r="L302" s="26" t="n"/>
      <c r="M302" s="27">
        <f>IF(OR(J302="",L302=""),"",ROUND(J302*L302,2))</f>
        <v/>
      </c>
      <c r="N302" s="28">
        <f>IF(M302="","",IF(H302&gt;$AH$2,"After period end",IF(OR(D302="",F302=""),"Check class and entity",IF(M302&gt;=SUMIFS(Settings!$C$9:$C$18,Settings!$A$9:$A$18,F302),"Yes","Expense"))))</f>
        <v/>
      </c>
      <c r="O302" s="23" t="n"/>
      <c r="P302" s="29" t="n"/>
      <c r="Q302" s="30">
        <f>IF(P302&lt;&gt;"",P302,IF(D302="","",SUMIFS(Settings!$B$22:$B$31,Settings!$A$22:$A$31,D302)))</f>
        <v/>
      </c>
      <c r="R302" s="27">
        <f>IF(N302&lt;&gt;"Yes",0,ROUND(M302*SUMIFS(Settings!$C$22:$C$31,Settings!$A$22:$A$31,D302),2))</f>
        <v/>
      </c>
      <c r="S302" s="27">
        <f>IF(AE302=0,0,IF(AE302&gt;=Q302,M302-R302,ROUND((M302-R302)*AE302/Q302,2)))</f>
        <v/>
      </c>
      <c r="T302" s="27">
        <f>IF(N302&lt;&gt;"Yes",0,IF(AND(U302&lt;&gt;"",U302&lt;=$AH$2),0,M302-S302))</f>
        <v/>
      </c>
      <c r="U302" s="23" t="n"/>
      <c r="V302" s="24" t="n"/>
      <c r="W302" s="25" t="n"/>
      <c r="X302" s="25" t="n"/>
      <c r="Y302" s="27">
        <f>IF(U302="","",IF(U302&gt;$AH$2,"After period end",IF(N302&lt;&gt;"Yes",0,M302-S302)))</f>
        <v/>
      </c>
      <c r="Z302" s="27">
        <f>IF(OR(U302="",U302&gt;$AH$2),"",N(W302)-N(X302)-Y302)</f>
        <v/>
      </c>
      <c r="AB302" s="23" t="n"/>
      <c r="AD302" s="27">
        <f>IF(OR(N302&lt;&gt;"Yes",N(Q302)=0),0,ROUND((M302-R302)/Q302,2))</f>
        <v/>
      </c>
      <c r="AE302" s="30">
        <f>IF(OR(N302&lt;&gt;"Yes",O302="",N(Q302)=0),0,MAX(0,MIN(Q302,MIN(YEAR($AH$2)*12+MONTH($AH$2),IF(U302="",YEAR($AH$2)*12+MONTH($AH$2),YEAR(U302)*12+MONTH(U302)-1))-(YEAR(O302)*12+MONTH(O302))+1)))</f>
        <v/>
      </c>
      <c r="AF302" s="31">
        <f>IF(OR(N302&lt;&gt;"Yes",O302="",N(Q302)=0),"",EOMONTH(O302,Q302-1))</f>
        <v/>
      </c>
    </row>
    <row r="303">
      <c r="D303" s="24" t="n"/>
      <c r="E303" s="24" t="n"/>
      <c r="F303" s="24" t="n"/>
      <c r="G303" s="24" t="n"/>
      <c r="H303" s="23" t="n"/>
      <c r="J303" s="25" t="n"/>
      <c r="K303" s="24" t="n"/>
      <c r="L303" s="26" t="n"/>
      <c r="M303" s="27">
        <f>IF(OR(J303="",L303=""),"",ROUND(J303*L303,2))</f>
        <v/>
      </c>
      <c r="N303" s="28">
        <f>IF(M303="","",IF(H303&gt;$AH$2,"After period end",IF(OR(D303="",F303=""),"Check class and entity",IF(M303&gt;=SUMIFS(Settings!$C$9:$C$18,Settings!$A$9:$A$18,F303),"Yes","Expense"))))</f>
        <v/>
      </c>
      <c r="O303" s="23" t="n"/>
      <c r="P303" s="29" t="n"/>
      <c r="Q303" s="30">
        <f>IF(P303&lt;&gt;"",P303,IF(D303="","",SUMIFS(Settings!$B$22:$B$31,Settings!$A$22:$A$31,D303)))</f>
        <v/>
      </c>
      <c r="R303" s="27">
        <f>IF(N303&lt;&gt;"Yes",0,ROUND(M303*SUMIFS(Settings!$C$22:$C$31,Settings!$A$22:$A$31,D303),2))</f>
        <v/>
      </c>
      <c r="S303" s="27">
        <f>IF(AE303=0,0,IF(AE303&gt;=Q303,M303-R303,ROUND((M303-R303)*AE303/Q303,2)))</f>
        <v/>
      </c>
      <c r="T303" s="27">
        <f>IF(N303&lt;&gt;"Yes",0,IF(AND(U303&lt;&gt;"",U303&lt;=$AH$2),0,M303-S303))</f>
        <v/>
      </c>
      <c r="U303" s="23" t="n"/>
      <c r="V303" s="24" t="n"/>
      <c r="W303" s="25" t="n"/>
      <c r="X303" s="25" t="n"/>
      <c r="Y303" s="27">
        <f>IF(U303="","",IF(U303&gt;$AH$2,"After period end",IF(N303&lt;&gt;"Yes",0,M303-S303)))</f>
        <v/>
      </c>
      <c r="Z303" s="27">
        <f>IF(OR(U303="",U303&gt;$AH$2),"",N(W303)-N(X303)-Y303)</f>
        <v/>
      </c>
      <c r="AB303" s="23" t="n"/>
      <c r="AD303" s="27">
        <f>IF(OR(N303&lt;&gt;"Yes",N(Q303)=0),0,ROUND((M303-R303)/Q303,2))</f>
        <v/>
      </c>
      <c r="AE303" s="30">
        <f>IF(OR(N303&lt;&gt;"Yes",O303="",N(Q303)=0),0,MAX(0,MIN(Q303,MIN(YEAR($AH$2)*12+MONTH($AH$2),IF(U303="",YEAR($AH$2)*12+MONTH($AH$2),YEAR(U303)*12+MONTH(U303)-1))-(YEAR(O303)*12+MONTH(O303))+1)))</f>
        <v/>
      </c>
      <c r="AF303" s="31">
        <f>IF(OR(N303&lt;&gt;"Yes",O303="",N(Q303)=0),"",EOMONTH(O303,Q303-1))</f>
        <v/>
      </c>
    </row>
    <row r="304">
      <c r="D304" s="24" t="n"/>
      <c r="E304" s="24" t="n"/>
      <c r="F304" s="24" t="n"/>
      <c r="G304" s="24" t="n"/>
      <c r="H304" s="23" t="n"/>
      <c r="J304" s="25" t="n"/>
      <c r="K304" s="24" t="n"/>
      <c r="L304" s="26" t="n"/>
      <c r="M304" s="27">
        <f>IF(OR(J304="",L304=""),"",ROUND(J304*L304,2))</f>
        <v/>
      </c>
      <c r="N304" s="28">
        <f>IF(M304="","",IF(H304&gt;$AH$2,"After period end",IF(OR(D304="",F304=""),"Check class and entity",IF(M304&gt;=SUMIFS(Settings!$C$9:$C$18,Settings!$A$9:$A$18,F304),"Yes","Expense"))))</f>
        <v/>
      </c>
      <c r="O304" s="23" t="n"/>
      <c r="P304" s="29" t="n"/>
      <c r="Q304" s="30">
        <f>IF(P304&lt;&gt;"",P304,IF(D304="","",SUMIFS(Settings!$B$22:$B$31,Settings!$A$22:$A$31,D304)))</f>
        <v/>
      </c>
      <c r="R304" s="27">
        <f>IF(N304&lt;&gt;"Yes",0,ROUND(M304*SUMIFS(Settings!$C$22:$C$31,Settings!$A$22:$A$31,D304),2))</f>
        <v/>
      </c>
      <c r="S304" s="27">
        <f>IF(AE304=0,0,IF(AE304&gt;=Q304,M304-R304,ROUND((M304-R304)*AE304/Q304,2)))</f>
        <v/>
      </c>
      <c r="T304" s="27">
        <f>IF(N304&lt;&gt;"Yes",0,IF(AND(U304&lt;&gt;"",U304&lt;=$AH$2),0,M304-S304))</f>
        <v/>
      </c>
      <c r="U304" s="23" t="n"/>
      <c r="V304" s="24" t="n"/>
      <c r="W304" s="25" t="n"/>
      <c r="X304" s="25" t="n"/>
      <c r="Y304" s="27">
        <f>IF(U304="","",IF(U304&gt;$AH$2,"After period end",IF(N304&lt;&gt;"Yes",0,M304-S304)))</f>
        <v/>
      </c>
      <c r="Z304" s="27">
        <f>IF(OR(U304="",U304&gt;$AH$2),"",N(W304)-N(X304)-Y304)</f>
        <v/>
      </c>
      <c r="AB304" s="23" t="n"/>
      <c r="AD304" s="27">
        <f>IF(OR(N304&lt;&gt;"Yes",N(Q304)=0),0,ROUND((M304-R304)/Q304,2))</f>
        <v/>
      </c>
      <c r="AE304" s="30">
        <f>IF(OR(N304&lt;&gt;"Yes",O304="",N(Q304)=0),0,MAX(0,MIN(Q304,MIN(YEAR($AH$2)*12+MONTH($AH$2),IF(U304="",YEAR($AH$2)*12+MONTH($AH$2),YEAR(U304)*12+MONTH(U304)-1))-(YEAR(O304)*12+MONTH(O304))+1)))</f>
        <v/>
      </c>
      <c r="AF304" s="31">
        <f>IF(OR(N304&lt;&gt;"Yes",O304="",N(Q304)=0),"",EOMONTH(O304,Q304-1))</f>
        <v/>
      </c>
    </row>
    <row r="305">
      <c r="D305" s="24" t="n"/>
      <c r="E305" s="24" t="n"/>
      <c r="F305" s="24" t="n"/>
      <c r="G305" s="24" t="n"/>
      <c r="H305" s="23" t="n"/>
      <c r="J305" s="25" t="n"/>
      <c r="K305" s="24" t="n"/>
      <c r="L305" s="26" t="n"/>
      <c r="M305" s="27">
        <f>IF(OR(J305="",L305=""),"",ROUND(J305*L305,2))</f>
        <v/>
      </c>
      <c r="N305" s="28">
        <f>IF(M305="","",IF(H305&gt;$AH$2,"After period end",IF(OR(D305="",F305=""),"Check class and entity",IF(M305&gt;=SUMIFS(Settings!$C$9:$C$18,Settings!$A$9:$A$18,F305),"Yes","Expense"))))</f>
        <v/>
      </c>
      <c r="O305" s="23" t="n"/>
      <c r="P305" s="29" t="n"/>
      <c r="Q305" s="30">
        <f>IF(P305&lt;&gt;"",P305,IF(D305="","",SUMIFS(Settings!$B$22:$B$31,Settings!$A$22:$A$31,D305)))</f>
        <v/>
      </c>
      <c r="R305" s="27">
        <f>IF(N305&lt;&gt;"Yes",0,ROUND(M305*SUMIFS(Settings!$C$22:$C$31,Settings!$A$22:$A$31,D305),2))</f>
        <v/>
      </c>
      <c r="S305" s="27">
        <f>IF(AE305=0,0,IF(AE305&gt;=Q305,M305-R305,ROUND((M305-R305)*AE305/Q305,2)))</f>
        <v/>
      </c>
      <c r="T305" s="27">
        <f>IF(N305&lt;&gt;"Yes",0,IF(AND(U305&lt;&gt;"",U305&lt;=$AH$2),0,M305-S305))</f>
        <v/>
      </c>
      <c r="U305" s="23" t="n"/>
      <c r="V305" s="24" t="n"/>
      <c r="W305" s="25" t="n"/>
      <c r="X305" s="25" t="n"/>
      <c r="Y305" s="27">
        <f>IF(U305="","",IF(U305&gt;$AH$2,"After period end",IF(N305&lt;&gt;"Yes",0,M305-S305)))</f>
        <v/>
      </c>
      <c r="Z305" s="27">
        <f>IF(OR(U305="",U305&gt;$AH$2),"",N(W305)-N(X305)-Y305)</f>
        <v/>
      </c>
      <c r="AB305" s="23" t="n"/>
      <c r="AD305" s="27">
        <f>IF(OR(N305&lt;&gt;"Yes",N(Q305)=0),0,ROUND((M305-R305)/Q305,2))</f>
        <v/>
      </c>
      <c r="AE305" s="30">
        <f>IF(OR(N305&lt;&gt;"Yes",O305="",N(Q305)=0),0,MAX(0,MIN(Q305,MIN(YEAR($AH$2)*12+MONTH($AH$2),IF(U305="",YEAR($AH$2)*12+MONTH($AH$2),YEAR(U305)*12+MONTH(U305)-1))-(YEAR(O305)*12+MONTH(O305))+1)))</f>
        <v/>
      </c>
      <c r="AF305" s="31">
        <f>IF(OR(N305&lt;&gt;"Yes",O305="",N(Q305)=0),"",EOMONTH(O305,Q305-1))</f>
        <v/>
      </c>
    </row>
    <row r="306">
      <c r="D306" s="24" t="n"/>
      <c r="E306" s="24" t="n"/>
      <c r="F306" s="24" t="n"/>
      <c r="G306" s="24" t="n"/>
      <c r="H306" s="23" t="n"/>
      <c r="J306" s="25" t="n"/>
      <c r="K306" s="24" t="n"/>
      <c r="L306" s="26" t="n"/>
      <c r="M306" s="27">
        <f>IF(OR(J306="",L306=""),"",ROUND(J306*L306,2))</f>
        <v/>
      </c>
      <c r="N306" s="28">
        <f>IF(M306="","",IF(H306&gt;$AH$2,"After period end",IF(OR(D306="",F306=""),"Check class and entity",IF(M306&gt;=SUMIFS(Settings!$C$9:$C$18,Settings!$A$9:$A$18,F306),"Yes","Expense"))))</f>
        <v/>
      </c>
      <c r="O306" s="23" t="n"/>
      <c r="P306" s="29" t="n"/>
      <c r="Q306" s="30">
        <f>IF(P306&lt;&gt;"",P306,IF(D306="","",SUMIFS(Settings!$B$22:$B$31,Settings!$A$22:$A$31,D306)))</f>
        <v/>
      </c>
      <c r="R306" s="27">
        <f>IF(N306&lt;&gt;"Yes",0,ROUND(M306*SUMIFS(Settings!$C$22:$C$31,Settings!$A$22:$A$31,D306),2))</f>
        <v/>
      </c>
      <c r="S306" s="27">
        <f>IF(AE306=0,0,IF(AE306&gt;=Q306,M306-R306,ROUND((M306-R306)*AE306/Q306,2)))</f>
        <v/>
      </c>
      <c r="T306" s="27">
        <f>IF(N306&lt;&gt;"Yes",0,IF(AND(U306&lt;&gt;"",U306&lt;=$AH$2),0,M306-S306))</f>
        <v/>
      </c>
      <c r="U306" s="23" t="n"/>
      <c r="V306" s="24" t="n"/>
      <c r="W306" s="25" t="n"/>
      <c r="X306" s="25" t="n"/>
      <c r="Y306" s="27">
        <f>IF(U306="","",IF(U306&gt;$AH$2,"After period end",IF(N306&lt;&gt;"Yes",0,M306-S306)))</f>
        <v/>
      </c>
      <c r="Z306" s="27">
        <f>IF(OR(U306="",U306&gt;$AH$2),"",N(W306)-N(X306)-Y306)</f>
        <v/>
      </c>
      <c r="AB306" s="23" t="n"/>
      <c r="AD306" s="27">
        <f>IF(OR(N306&lt;&gt;"Yes",N(Q306)=0),0,ROUND((M306-R306)/Q306,2))</f>
        <v/>
      </c>
      <c r="AE306" s="30">
        <f>IF(OR(N306&lt;&gt;"Yes",O306="",N(Q306)=0),0,MAX(0,MIN(Q306,MIN(YEAR($AH$2)*12+MONTH($AH$2),IF(U306="",YEAR($AH$2)*12+MONTH($AH$2),YEAR(U306)*12+MONTH(U306)-1))-(YEAR(O306)*12+MONTH(O306))+1)))</f>
        <v/>
      </c>
      <c r="AF306" s="31">
        <f>IF(OR(N306&lt;&gt;"Yes",O306="",N(Q306)=0),"",EOMONTH(O306,Q306-1))</f>
        <v/>
      </c>
    </row>
    <row r="307">
      <c r="D307" s="24" t="n"/>
      <c r="E307" s="24" t="n"/>
      <c r="F307" s="24" t="n"/>
      <c r="G307" s="24" t="n"/>
      <c r="H307" s="23" t="n"/>
      <c r="J307" s="25" t="n"/>
      <c r="K307" s="24" t="n"/>
      <c r="L307" s="26" t="n"/>
      <c r="M307" s="27">
        <f>IF(OR(J307="",L307=""),"",ROUND(J307*L307,2))</f>
        <v/>
      </c>
      <c r="N307" s="28">
        <f>IF(M307="","",IF(H307&gt;$AH$2,"After period end",IF(OR(D307="",F307=""),"Check class and entity",IF(M307&gt;=SUMIFS(Settings!$C$9:$C$18,Settings!$A$9:$A$18,F307),"Yes","Expense"))))</f>
        <v/>
      </c>
      <c r="O307" s="23" t="n"/>
      <c r="P307" s="29" t="n"/>
      <c r="Q307" s="30">
        <f>IF(P307&lt;&gt;"",P307,IF(D307="","",SUMIFS(Settings!$B$22:$B$31,Settings!$A$22:$A$31,D307)))</f>
        <v/>
      </c>
      <c r="R307" s="27">
        <f>IF(N307&lt;&gt;"Yes",0,ROUND(M307*SUMIFS(Settings!$C$22:$C$31,Settings!$A$22:$A$31,D307),2))</f>
        <v/>
      </c>
      <c r="S307" s="27">
        <f>IF(AE307=0,0,IF(AE307&gt;=Q307,M307-R307,ROUND((M307-R307)*AE307/Q307,2)))</f>
        <v/>
      </c>
      <c r="T307" s="27">
        <f>IF(N307&lt;&gt;"Yes",0,IF(AND(U307&lt;&gt;"",U307&lt;=$AH$2),0,M307-S307))</f>
        <v/>
      </c>
      <c r="U307" s="23" t="n"/>
      <c r="V307" s="24" t="n"/>
      <c r="W307" s="25" t="n"/>
      <c r="X307" s="25" t="n"/>
      <c r="Y307" s="27">
        <f>IF(U307="","",IF(U307&gt;$AH$2,"After period end",IF(N307&lt;&gt;"Yes",0,M307-S307)))</f>
        <v/>
      </c>
      <c r="Z307" s="27">
        <f>IF(OR(U307="",U307&gt;$AH$2),"",N(W307)-N(X307)-Y307)</f>
        <v/>
      </c>
      <c r="AB307" s="23" t="n"/>
      <c r="AD307" s="27">
        <f>IF(OR(N307&lt;&gt;"Yes",N(Q307)=0),0,ROUND((M307-R307)/Q307,2))</f>
        <v/>
      </c>
      <c r="AE307" s="30">
        <f>IF(OR(N307&lt;&gt;"Yes",O307="",N(Q307)=0),0,MAX(0,MIN(Q307,MIN(YEAR($AH$2)*12+MONTH($AH$2),IF(U307="",YEAR($AH$2)*12+MONTH($AH$2),YEAR(U307)*12+MONTH(U307)-1))-(YEAR(O307)*12+MONTH(O307))+1)))</f>
        <v/>
      </c>
      <c r="AF307" s="31">
        <f>IF(OR(N307&lt;&gt;"Yes",O307="",N(Q307)=0),"",EOMONTH(O307,Q307-1))</f>
        <v/>
      </c>
    </row>
    <row r="308">
      <c r="D308" s="24" t="n"/>
      <c r="E308" s="24" t="n"/>
      <c r="F308" s="24" t="n"/>
      <c r="G308" s="24" t="n"/>
      <c r="H308" s="23" t="n"/>
      <c r="J308" s="25" t="n"/>
      <c r="K308" s="24" t="n"/>
      <c r="L308" s="26" t="n"/>
      <c r="M308" s="27">
        <f>IF(OR(J308="",L308=""),"",ROUND(J308*L308,2))</f>
        <v/>
      </c>
      <c r="N308" s="28">
        <f>IF(M308="","",IF(H308&gt;$AH$2,"After period end",IF(OR(D308="",F308=""),"Check class and entity",IF(M308&gt;=SUMIFS(Settings!$C$9:$C$18,Settings!$A$9:$A$18,F308),"Yes","Expense"))))</f>
        <v/>
      </c>
      <c r="O308" s="23" t="n"/>
      <c r="P308" s="29" t="n"/>
      <c r="Q308" s="30">
        <f>IF(P308&lt;&gt;"",P308,IF(D308="","",SUMIFS(Settings!$B$22:$B$31,Settings!$A$22:$A$31,D308)))</f>
        <v/>
      </c>
      <c r="R308" s="27">
        <f>IF(N308&lt;&gt;"Yes",0,ROUND(M308*SUMIFS(Settings!$C$22:$C$31,Settings!$A$22:$A$31,D308),2))</f>
        <v/>
      </c>
      <c r="S308" s="27">
        <f>IF(AE308=0,0,IF(AE308&gt;=Q308,M308-R308,ROUND((M308-R308)*AE308/Q308,2)))</f>
        <v/>
      </c>
      <c r="T308" s="27">
        <f>IF(N308&lt;&gt;"Yes",0,IF(AND(U308&lt;&gt;"",U308&lt;=$AH$2),0,M308-S308))</f>
        <v/>
      </c>
      <c r="U308" s="23" t="n"/>
      <c r="V308" s="24" t="n"/>
      <c r="W308" s="25" t="n"/>
      <c r="X308" s="25" t="n"/>
      <c r="Y308" s="27">
        <f>IF(U308="","",IF(U308&gt;$AH$2,"After period end",IF(N308&lt;&gt;"Yes",0,M308-S308)))</f>
        <v/>
      </c>
      <c r="Z308" s="27">
        <f>IF(OR(U308="",U308&gt;$AH$2),"",N(W308)-N(X308)-Y308)</f>
        <v/>
      </c>
      <c r="AB308" s="23" t="n"/>
      <c r="AD308" s="27">
        <f>IF(OR(N308&lt;&gt;"Yes",N(Q308)=0),0,ROUND((M308-R308)/Q308,2))</f>
        <v/>
      </c>
      <c r="AE308" s="30">
        <f>IF(OR(N308&lt;&gt;"Yes",O308="",N(Q308)=0),0,MAX(0,MIN(Q308,MIN(YEAR($AH$2)*12+MONTH($AH$2),IF(U308="",YEAR($AH$2)*12+MONTH($AH$2),YEAR(U308)*12+MONTH(U308)-1))-(YEAR(O308)*12+MONTH(O308))+1)))</f>
        <v/>
      </c>
      <c r="AF308" s="31">
        <f>IF(OR(N308&lt;&gt;"Yes",O308="",N(Q308)=0),"",EOMONTH(O308,Q308-1))</f>
        <v/>
      </c>
    </row>
    <row r="309">
      <c r="D309" s="24" t="n"/>
      <c r="E309" s="24" t="n"/>
      <c r="F309" s="24" t="n"/>
      <c r="G309" s="24" t="n"/>
      <c r="H309" s="23" t="n"/>
      <c r="J309" s="25" t="n"/>
      <c r="K309" s="24" t="n"/>
      <c r="L309" s="26" t="n"/>
      <c r="M309" s="27">
        <f>IF(OR(J309="",L309=""),"",ROUND(J309*L309,2))</f>
        <v/>
      </c>
      <c r="N309" s="28">
        <f>IF(M309="","",IF(H309&gt;$AH$2,"After period end",IF(OR(D309="",F309=""),"Check class and entity",IF(M309&gt;=SUMIFS(Settings!$C$9:$C$18,Settings!$A$9:$A$18,F309),"Yes","Expense"))))</f>
        <v/>
      </c>
      <c r="O309" s="23" t="n"/>
      <c r="P309" s="29" t="n"/>
      <c r="Q309" s="30">
        <f>IF(P309&lt;&gt;"",P309,IF(D309="","",SUMIFS(Settings!$B$22:$B$31,Settings!$A$22:$A$31,D309)))</f>
        <v/>
      </c>
      <c r="R309" s="27">
        <f>IF(N309&lt;&gt;"Yes",0,ROUND(M309*SUMIFS(Settings!$C$22:$C$31,Settings!$A$22:$A$31,D309),2))</f>
        <v/>
      </c>
      <c r="S309" s="27">
        <f>IF(AE309=0,0,IF(AE309&gt;=Q309,M309-R309,ROUND((M309-R309)*AE309/Q309,2)))</f>
        <v/>
      </c>
      <c r="T309" s="27">
        <f>IF(N309&lt;&gt;"Yes",0,IF(AND(U309&lt;&gt;"",U309&lt;=$AH$2),0,M309-S309))</f>
        <v/>
      </c>
      <c r="U309" s="23" t="n"/>
      <c r="V309" s="24" t="n"/>
      <c r="W309" s="25" t="n"/>
      <c r="X309" s="25" t="n"/>
      <c r="Y309" s="27">
        <f>IF(U309="","",IF(U309&gt;$AH$2,"After period end",IF(N309&lt;&gt;"Yes",0,M309-S309)))</f>
        <v/>
      </c>
      <c r="Z309" s="27">
        <f>IF(OR(U309="",U309&gt;$AH$2),"",N(W309)-N(X309)-Y309)</f>
        <v/>
      </c>
      <c r="AB309" s="23" t="n"/>
      <c r="AD309" s="27">
        <f>IF(OR(N309&lt;&gt;"Yes",N(Q309)=0),0,ROUND((M309-R309)/Q309,2))</f>
        <v/>
      </c>
      <c r="AE309" s="30">
        <f>IF(OR(N309&lt;&gt;"Yes",O309="",N(Q309)=0),0,MAX(0,MIN(Q309,MIN(YEAR($AH$2)*12+MONTH($AH$2),IF(U309="",YEAR($AH$2)*12+MONTH($AH$2),YEAR(U309)*12+MONTH(U309)-1))-(YEAR(O309)*12+MONTH(O309))+1)))</f>
        <v/>
      </c>
      <c r="AF309" s="31">
        <f>IF(OR(N309&lt;&gt;"Yes",O309="",N(Q309)=0),"",EOMONTH(O309,Q309-1))</f>
        <v/>
      </c>
    </row>
    <row r="310">
      <c r="D310" s="24" t="n"/>
      <c r="E310" s="24" t="n"/>
      <c r="F310" s="24" t="n"/>
      <c r="G310" s="24" t="n"/>
      <c r="H310" s="23" t="n"/>
      <c r="J310" s="25" t="n"/>
      <c r="K310" s="24" t="n"/>
      <c r="L310" s="26" t="n"/>
      <c r="M310" s="27">
        <f>IF(OR(J310="",L310=""),"",ROUND(J310*L310,2))</f>
        <v/>
      </c>
      <c r="N310" s="28">
        <f>IF(M310="","",IF(H310&gt;$AH$2,"After period end",IF(OR(D310="",F310=""),"Check class and entity",IF(M310&gt;=SUMIFS(Settings!$C$9:$C$18,Settings!$A$9:$A$18,F310),"Yes","Expense"))))</f>
        <v/>
      </c>
      <c r="O310" s="23" t="n"/>
      <c r="P310" s="29" t="n"/>
      <c r="Q310" s="30">
        <f>IF(P310&lt;&gt;"",P310,IF(D310="","",SUMIFS(Settings!$B$22:$B$31,Settings!$A$22:$A$31,D310)))</f>
        <v/>
      </c>
      <c r="R310" s="27">
        <f>IF(N310&lt;&gt;"Yes",0,ROUND(M310*SUMIFS(Settings!$C$22:$C$31,Settings!$A$22:$A$31,D310),2))</f>
        <v/>
      </c>
      <c r="S310" s="27">
        <f>IF(AE310=0,0,IF(AE310&gt;=Q310,M310-R310,ROUND((M310-R310)*AE310/Q310,2)))</f>
        <v/>
      </c>
      <c r="T310" s="27">
        <f>IF(N310&lt;&gt;"Yes",0,IF(AND(U310&lt;&gt;"",U310&lt;=$AH$2),0,M310-S310))</f>
        <v/>
      </c>
      <c r="U310" s="23" t="n"/>
      <c r="V310" s="24" t="n"/>
      <c r="W310" s="25" t="n"/>
      <c r="X310" s="25" t="n"/>
      <c r="Y310" s="27">
        <f>IF(U310="","",IF(U310&gt;$AH$2,"After period end",IF(N310&lt;&gt;"Yes",0,M310-S310)))</f>
        <v/>
      </c>
      <c r="Z310" s="27">
        <f>IF(OR(U310="",U310&gt;$AH$2),"",N(W310)-N(X310)-Y310)</f>
        <v/>
      </c>
      <c r="AB310" s="23" t="n"/>
      <c r="AD310" s="27">
        <f>IF(OR(N310&lt;&gt;"Yes",N(Q310)=0),0,ROUND((M310-R310)/Q310,2))</f>
        <v/>
      </c>
      <c r="AE310" s="30">
        <f>IF(OR(N310&lt;&gt;"Yes",O310="",N(Q310)=0),0,MAX(0,MIN(Q310,MIN(YEAR($AH$2)*12+MONTH($AH$2),IF(U310="",YEAR($AH$2)*12+MONTH($AH$2),YEAR(U310)*12+MONTH(U310)-1))-(YEAR(O310)*12+MONTH(O310))+1)))</f>
        <v/>
      </c>
      <c r="AF310" s="31">
        <f>IF(OR(N310&lt;&gt;"Yes",O310="",N(Q310)=0),"",EOMONTH(O310,Q310-1))</f>
        <v/>
      </c>
    </row>
    <row r="311">
      <c r="D311" s="24" t="n"/>
      <c r="E311" s="24" t="n"/>
      <c r="F311" s="24" t="n"/>
      <c r="G311" s="24" t="n"/>
      <c r="H311" s="23" t="n"/>
      <c r="J311" s="25" t="n"/>
      <c r="K311" s="24" t="n"/>
      <c r="L311" s="26" t="n"/>
      <c r="M311" s="27">
        <f>IF(OR(J311="",L311=""),"",ROUND(J311*L311,2))</f>
        <v/>
      </c>
      <c r="N311" s="28">
        <f>IF(M311="","",IF(H311&gt;$AH$2,"After period end",IF(OR(D311="",F311=""),"Check class and entity",IF(M311&gt;=SUMIFS(Settings!$C$9:$C$18,Settings!$A$9:$A$18,F311),"Yes","Expense"))))</f>
        <v/>
      </c>
      <c r="O311" s="23" t="n"/>
      <c r="P311" s="29" t="n"/>
      <c r="Q311" s="30">
        <f>IF(P311&lt;&gt;"",P311,IF(D311="","",SUMIFS(Settings!$B$22:$B$31,Settings!$A$22:$A$31,D311)))</f>
        <v/>
      </c>
      <c r="R311" s="27">
        <f>IF(N311&lt;&gt;"Yes",0,ROUND(M311*SUMIFS(Settings!$C$22:$C$31,Settings!$A$22:$A$31,D311),2))</f>
        <v/>
      </c>
      <c r="S311" s="27">
        <f>IF(AE311=0,0,IF(AE311&gt;=Q311,M311-R311,ROUND((M311-R311)*AE311/Q311,2)))</f>
        <v/>
      </c>
      <c r="T311" s="27">
        <f>IF(N311&lt;&gt;"Yes",0,IF(AND(U311&lt;&gt;"",U311&lt;=$AH$2),0,M311-S311))</f>
        <v/>
      </c>
      <c r="U311" s="23" t="n"/>
      <c r="V311" s="24" t="n"/>
      <c r="W311" s="25" t="n"/>
      <c r="X311" s="25" t="n"/>
      <c r="Y311" s="27">
        <f>IF(U311="","",IF(U311&gt;$AH$2,"After period end",IF(N311&lt;&gt;"Yes",0,M311-S311)))</f>
        <v/>
      </c>
      <c r="Z311" s="27">
        <f>IF(OR(U311="",U311&gt;$AH$2),"",N(W311)-N(X311)-Y311)</f>
        <v/>
      </c>
      <c r="AB311" s="23" t="n"/>
      <c r="AD311" s="27">
        <f>IF(OR(N311&lt;&gt;"Yes",N(Q311)=0),0,ROUND((M311-R311)/Q311,2))</f>
        <v/>
      </c>
      <c r="AE311" s="30">
        <f>IF(OR(N311&lt;&gt;"Yes",O311="",N(Q311)=0),0,MAX(0,MIN(Q311,MIN(YEAR($AH$2)*12+MONTH($AH$2),IF(U311="",YEAR($AH$2)*12+MONTH($AH$2),YEAR(U311)*12+MONTH(U311)-1))-(YEAR(O311)*12+MONTH(O311))+1)))</f>
        <v/>
      </c>
      <c r="AF311" s="31">
        <f>IF(OR(N311&lt;&gt;"Yes",O311="",N(Q311)=0),"",EOMONTH(O311,Q311-1))</f>
        <v/>
      </c>
    </row>
    <row r="312">
      <c r="D312" s="24" t="n"/>
      <c r="E312" s="24" t="n"/>
      <c r="F312" s="24" t="n"/>
      <c r="G312" s="24" t="n"/>
      <c r="H312" s="23" t="n"/>
      <c r="J312" s="25" t="n"/>
      <c r="K312" s="24" t="n"/>
      <c r="L312" s="26" t="n"/>
      <c r="M312" s="27">
        <f>IF(OR(J312="",L312=""),"",ROUND(J312*L312,2))</f>
        <v/>
      </c>
      <c r="N312" s="28">
        <f>IF(M312="","",IF(H312&gt;$AH$2,"After period end",IF(OR(D312="",F312=""),"Check class and entity",IF(M312&gt;=SUMIFS(Settings!$C$9:$C$18,Settings!$A$9:$A$18,F312),"Yes","Expense"))))</f>
        <v/>
      </c>
      <c r="O312" s="23" t="n"/>
      <c r="P312" s="29" t="n"/>
      <c r="Q312" s="30">
        <f>IF(P312&lt;&gt;"",P312,IF(D312="","",SUMIFS(Settings!$B$22:$B$31,Settings!$A$22:$A$31,D312)))</f>
        <v/>
      </c>
      <c r="R312" s="27">
        <f>IF(N312&lt;&gt;"Yes",0,ROUND(M312*SUMIFS(Settings!$C$22:$C$31,Settings!$A$22:$A$31,D312),2))</f>
        <v/>
      </c>
      <c r="S312" s="27">
        <f>IF(AE312=0,0,IF(AE312&gt;=Q312,M312-R312,ROUND((M312-R312)*AE312/Q312,2)))</f>
        <v/>
      </c>
      <c r="T312" s="27">
        <f>IF(N312&lt;&gt;"Yes",0,IF(AND(U312&lt;&gt;"",U312&lt;=$AH$2),0,M312-S312))</f>
        <v/>
      </c>
      <c r="U312" s="23" t="n"/>
      <c r="V312" s="24" t="n"/>
      <c r="W312" s="25" t="n"/>
      <c r="X312" s="25" t="n"/>
      <c r="Y312" s="27">
        <f>IF(U312="","",IF(U312&gt;$AH$2,"After period end",IF(N312&lt;&gt;"Yes",0,M312-S312)))</f>
        <v/>
      </c>
      <c r="Z312" s="27">
        <f>IF(OR(U312="",U312&gt;$AH$2),"",N(W312)-N(X312)-Y312)</f>
        <v/>
      </c>
      <c r="AB312" s="23" t="n"/>
      <c r="AD312" s="27">
        <f>IF(OR(N312&lt;&gt;"Yes",N(Q312)=0),0,ROUND((M312-R312)/Q312,2))</f>
        <v/>
      </c>
      <c r="AE312" s="30">
        <f>IF(OR(N312&lt;&gt;"Yes",O312="",N(Q312)=0),0,MAX(0,MIN(Q312,MIN(YEAR($AH$2)*12+MONTH($AH$2),IF(U312="",YEAR($AH$2)*12+MONTH($AH$2),YEAR(U312)*12+MONTH(U312)-1))-(YEAR(O312)*12+MONTH(O312))+1)))</f>
        <v/>
      </c>
      <c r="AF312" s="31">
        <f>IF(OR(N312&lt;&gt;"Yes",O312="",N(Q312)=0),"",EOMONTH(O312,Q312-1))</f>
        <v/>
      </c>
    </row>
    <row r="313">
      <c r="D313" s="24" t="n"/>
      <c r="E313" s="24" t="n"/>
      <c r="F313" s="24" t="n"/>
      <c r="G313" s="24" t="n"/>
      <c r="H313" s="23" t="n"/>
      <c r="J313" s="25" t="n"/>
      <c r="K313" s="24" t="n"/>
      <c r="L313" s="26" t="n"/>
      <c r="M313" s="27">
        <f>IF(OR(J313="",L313=""),"",ROUND(J313*L313,2))</f>
        <v/>
      </c>
      <c r="N313" s="28">
        <f>IF(M313="","",IF(H313&gt;$AH$2,"After period end",IF(OR(D313="",F313=""),"Check class and entity",IF(M313&gt;=SUMIFS(Settings!$C$9:$C$18,Settings!$A$9:$A$18,F313),"Yes","Expense"))))</f>
        <v/>
      </c>
      <c r="O313" s="23" t="n"/>
      <c r="P313" s="29" t="n"/>
      <c r="Q313" s="30">
        <f>IF(P313&lt;&gt;"",P313,IF(D313="","",SUMIFS(Settings!$B$22:$B$31,Settings!$A$22:$A$31,D313)))</f>
        <v/>
      </c>
      <c r="R313" s="27">
        <f>IF(N313&lt;&gt;"Yes",0,ROUND(M313*SUMIFS(Settings!$C$22:$C$31,Settings!$A$22:$A$31,D313),2))</f>
        <v/>
      </c>
      <c r="S313" s="27">
        <f>IF(AE313=0,0,IF(AE313&gt;=Q313,M313-R313,ROUND((M313-R313)*AE313/Q313,2)))</f>
        <v/>
      </c>
      <c r="T313" s="27">
        <f>IF(N313&lt;&gt;"Yes",0,IF(AND(U313&lt;&gt;"",U313&lt;=$AH$2),0,M313-S313))</f>
        <v/>
      </c>
      <c r="U313" s="23" t="n"/>
      <c r="V313" s="24" t="n"/>
      <c r="W313" s="25" t="n"/>
      <c r="X313" s="25" t="n"/>
      <c r="Y313" s="27">
        <f>IF(U313="","",IF(U313&gt;$AH$2,"After period end",IF(N313&lt;&gt;"Yes",0,M313-S313)))</f>
        <v/>
      </c>
      <c r="Z313" s="27">
        <f>IF(OR(U313="",U313&gt;$AH$2),"",N(W313)-N(X313)-Y313)</f>
        <v/>
      </c>
      <c r="AB313" s="23" t="n"/>
      <c r="AD313" s="27">
        <f>IF(OR(N313&lt;&gt;"Yes",N(Q313)=0),0,ROUND((M313-R313)/Q313,2))</f>
        <v/>
      </c>
      <c r="AE313" s="30">
        <f>IF(OR(N313&lt;&gt;"Yes",O313="",N(Q313)=0),0,MAX(0,MIN(Q313,MIN(YEAR($AH$2)*12+MONTH($AH$2),IF(U313="",YEAR($AH$2)*12+MONTH($AH$2),YEAR(U313)*12+MONTH(U313)-1))-(YEAR(O313)*12+MONTH(O313))+1)))</f>
        <v/>
      </c>
      <c r="AF313" s="31">
        <f>IF(OR(N313&lt;&gt;"Yes",O313="",N(Q313)=0),"",EOMONTH(O313,Q313-1))</f>
        <v/>
      </c>
    </row>
    <row r="314">
      <c r="D314" s="24" t="n"/>
      <c r="E314" s="24" t="n"/>
      <c r="F314" s="24" t="n"/>
      <c r="G314" s="24" t="n"/>
      <c r="H314" s="23" t="n"/>
      <c r="J314" s="25" t="n"/>
      <c r="K314" s="24" t="n"/>
      <c r="L314" s="26" t="n"/>
      <c r="M314" s="27">
        <f>IF(OR(J314="",L314=""),"",ROUND(J314*L314,2))</f>
        <v/>
      </c>
      <c r="N314" s="28">
        <f>IF(M314="","",IF(H314&gt;$AH$2,"After period end",IF(OR(D314="",F314=""),"Check class and entity",IF(M314&gt;=SUMIFS(Settings!$C$9:$C$18,Settings!$A$9:$A$18,F314),"Yes","Expense"))))</f>
        <v/>
      </c>
      <c r="O314" s="23" t="n"/>
      <c r="P314" s="29" t="n"/>
      <c r="Q314" s="30">
        <f>IF(P314&lt;&gt;"",P314,IF(D314="","",SUMIFS(Settings!$B$22:$B$31,Settings!$A$22:$A$31,D314)))</f>
        <v/>
      </c>
      <c r="R314" s="27">
        <f>IF(N314&lt;&gt;"Yes",0,ROUND(M314*SUMIFS(Settings!$C$22:$C$31,Settings!$A$22:$A$31,D314),2))</f>
        <v/>
      </c>
      <c r="S314" s="27">
        <f>IF(AE314=0,0,IF(AE314&gt;=Q314,M314-R314,ROUND((M314-R314)*AE314/Q314,2)))</f>
        <v/>
      </c>
      <c r="T314" s="27">
        <f>IF(N314&lt;&gt;"Yes",0,IF(AND(U314&lt;&gt;"",U314&lt;=$AH$2),0,M314-S314))</f>
        <v/>
      </c>
      <c r="U314" s="23" t="n"/>
      <c r="V314" s="24" t="n"/>
      <c r="W314" s="25" t="n"/>
      <c r="X314" s="25" t="n"/>
      <c r="Y314" s="27">
        <f>IF(U314="","",IF(U314&gt;$AH$2,"After period end",IF(N314&lt;&gt;"Yes",0,M314-S314)))</f>
        <v/>
      </c>
      <c r="Z314" s="27">
        <f>IF(OR(U314="",U314&gt;$AH$2),"",N(W314)-N(X314)-Y314)</f>
        <v/>
      </c>
      <c r="AB314" s="23" t="n"/>
      <c r="AD314" s="27">
        <f>IF(OR(N314&lt;&gt;"Yes",N(Q314)=0),0,ROUND((M314-R314)/Q314,2))</f>
        <v/>
      </c>
      <c r="AE314" s="30">
        <f>IF(OR(N314&lt;&gt;"Yes",O314="",N(Q314)=0),0,MAX(0,MIN(Q314,MIN(YEAR($AH$2)*12+MONTH($AH$2),IF(U314="",YEAR($AH$2)*12+MONTH($AH$2),YEAR(U314)*12+MONTH(U314)-1))-(YEAR(O314)*12+MONTH(O314))+1)))</f>
        <v/>
      </c>
      <c r="AF314" s="31">
        <f>IF(OR(N314&lt;&gt;"Yes",O314="",N(Q314)=0),"",EOMONTH(O314,Q314-1))</f>
        <v/>
      </c>
    </row>
    <row r="315">
      <c r="D315" s="24" t="n"/>
      <c r="E315" s="24" t="n"/>
      <c r="F315" s="24" t="n"/>
      <c r="G315" s="24" t="n"/>
      <c r="H315" s="23" t="n"/>
      <c r="J315" s="25" t="n"/>
      <c r="K315" s="24" t="n"/>
      <c r="L315" s="26" t="n"/>
      <c r="M315" s="27">
        <f>IF(OR(J315="",L315=""),"",ROUND(J315*L315,2))</f>
        <v/>
      </c>
      <c r="N315" s="28">
        <f>IF(M315="","",IF(H315&gt;$AH$2,"After period end",IF(OR(D315="",F315=""),"Check class and entity",IF(M315&gt;=SUMIFS(Settings!$C$9:$C$18,Settings!$A$9:$A$18,F315),"Yes","Expense"))))</f>
        <v/>
      </c>
      <c r="O315" s="23" t="n"/>
      <c r="P315" s="29" t="n"/>
      <c r="Q315" s="30">
        <f>IF(P315&lt;&gt;"",P315,IF(D315="","",SUMIFS(Settings!$B$22:$B$31,Settings!$A$22:$A$31,D315)))</f>
        <v/>
      </c>
      <c r="R315" s="27">
        <f>IF(N315&lt;&gt;"Yes",0,ROUND(M315*SUMIFS(Settings!$C$22:$C$31,Settings!$A$22:$A$31,D315),2))</f>
        <v/>
      </c>
      <c r="S315" s="27">
        <f>IF(AE315=0,0,IF(AE315&gt;=Q315,M315-R315,ROUND((M315-R315)*AE315/Q315,2)))</f>
        <v/>
      </c>
      <c r="T315" s="27">
        <f>IF(N315&lt;&gt;"Yes",0,IF(AND(U315&lt;&gt;"",U315&lt;=$AH$2),0,M315-S315))</f>
        <v/>
      </c>
      <c r="U315" s="23" t="n"/>
      <c r="V315" s="24" t="n"/>
      <c r="W315" s="25" t="n"/>
      <c r="X315" s="25" t="n"/>
      <c r="Y315" s="27">
        <f>IF(U315="","",IF(U315&gt;$AH$2,"After period end",IF(N315&lt;&gt;"Yes",0,M315-S315)))</f>
        <v/>
      </c>
      <c r="Z315" s="27">
        <f>IF(OR(U315="",U315&gt;$AH$2),"",N(W315)-N(X315)-Y315)</f>
        <v/>
      </c>
      <c r="AB315" s="23" t="n"/>
      <c r="AD315" s="27">
        <f>IF(OR(N315&lt;&gt;"Yes",N(Q315)=0),0,ROUND((M315-R315)/Q315,2))</f>
        <v/>
      </c>
      <c r="AE315" s="30">
        <f>IF(OR(N315&lt;&gt;"Yes",O315="",N(Q315)=0),0,MAX(0,MIN(Q315,MIN(YEAR($AH$2)*12+MONTH($AH$2),IF(U315="",YEAR($AH$2)*12+MONTH($AH$2),YEAR(U315)*12+MONTH(U315)-1))-(YEAR(O315)*12+MONTH(O315))+1)))</f>
        <v/>
      </c>
      <c r="AF315" s="31">
        <f>IF(OR(N315&lt;&gt;"Yes",O315="",N(Q315)=0),"",EOMONTH(O315,Q315-1))</f>
        <v/>
      </c>
    </row>
    <row r="316">
      <c r="D316" s="24" t="n"/>
      <c r="E316" s="24" t="n"/>
      <c r="F316" s="24" t="n"/>
      <c r="G316" s="24" t="n"/>
      <c r="H316" s="23" t="n"/>
      <c r="J316" s="25" t="n"/>
      <c r="K316" s="24" t="n"/>
      <c r="L316" s="26" t="n"/>
      <c r="M316" s="27">
        <f>IF(OR(J316="",L316=""),"",ROUND(J316*L316,2))</f>
        <v/>
      </c>
      <c r="N316" s="28">
        <f>IF(M316="","",IF(H316&gt;$AH$2,"After period end",IF(OR(D316="",F316=""),"Check class and entity",IF(M316&gt;=SUMIFS(Settings!$C$9:$C$18,Settings!$A$9:$A$18,F316),"Yes","Expense"))))</f>
        <v/>
      </c>
      <c r="O316" s="23" t="n"/>
      <c r="P316" s="29" t="n"/>
      <c r="Q316" s="30">
        <f>IF(P316&lt;&gt;"",P316,IF(D316="","",SUMIFS(Settings!$B$22:$B$31,Settings!$A$22:$A$31,D316)))</f>
        <v/>
      </c>
      <c r="R316" s="27">
        <f>IF(N316&lt;&gt;"Yes",0,ROUND(M316*SUMIFS(Settings!$C$22:$C$31,Settings!$A$22:$A$31,D316),2))</f>
        <v/>
      </c>
      <c r="S316" s="27">
        <f>IF(AE316=0,0,IF(AE316&gt;=Q316,M316-R316,ROUND((M316-R316)*AE316/Q316,2)))</f>
        <v/>
      </c>
      <c r="T316" s="27">
        <f>IF(N316&lt;&gt;"Yes",0,IF(AND(U316&lt;&gt;"",U316&lt;=$AH$2),0,M316-S316))</f>
        <v/>
      </c>
      <c r="U316" s="23" t="n"/>
      <c r="V316" s="24" t="n"/>
      <c r="W316" s="25" t="n"/>
      <c r="X316" s="25" t="n"/>
      <c r="Y316" s="27">
        <f>IF(U316="","",IF(U316&gt;$AH$2,"After period end",IF(N316&lt;&gt;"Yes",0,M316-S316)))</f>
        <v/>
      </c>
      <c r="Z316" s="27">
        <f>IF(OR(U316="",U316&gt;$AH$2),"",N(W316)-N(X316)-Y316)</f>
        <v/>
      </c>
      <c r="AB316" s="23" t="n"/>
      <c r="AD316" s="27">
        <f>IF(OR(N316&lt;&gt;"Yes",N(Q316)=0),0,ROUND((M316-R316)/Q316,2))</f>
        <v/>
      </c>
      <c r="AE316" s="30">
        <f>IF(OR(N316&lt;&gt;"Yes",O316="",N(Q316)=0),0,MAX(0,MIN(Q316,MIN(YEAR($AH$2)*12+MONTH($AH$2),IF(U316="",YEAR($AH$2)*12+MONTH($AH$2),YEAR(U316)*12+MONTH(U316)-1))-(YEAR(O316)*12+MONTH(O316))+1)))</f>
        <v/>
      </c>
      <c r="AF316" s="31">
        <f>IF(OR(N316&lt;&gt;"Yes",O316="",N(Q316)=0),"",EOMONTH(O316,Q316-1))</f>
        <v/>
      </c>
    </row>
    <row r="317">
      <c r="D317" s="24" t="n"/>
      <c r="E317" s="24" t="n"/>
      <c r="F317" s="24" t="n"/>
      <c r="G317" s="24" t="n"/>
      <c r="H317" s="23" t="n"/>
      <c r="J317" s="25" t="n"/>
      <c r="K317" s="24" t="n"/>
      <c r="L317" s="26" t="n"/>
      <c r="M317" s="27">
        <f>IF(OR(J317="",L317=""),"",ROUND(J317*L317,2))</f>
        <v/>
      </c>
      <c r="N317" s="28">
        <f>IF(M317="","",IF(H317&gt;$AH$2,"After period end",IF(OR(D317="",F317=""),"Check class and entity",IF(M317&gt;=SUMIFS(Settings!$C$9:$C$18,Settings!$A$9:$A$18,F317),"Yes","Expense"))))</f>
        <v/>
      </c>
      <c r="O317" s="23" t="n"/>
      <c r="P317" s="29" t="n"/>
      <c r="Q317" s="30">
        <f>IF(P317&lt;&gt;"",P317,IF(D317="","",SUMIFS(Settings!$B$22:$B$31,Settings!$A$22:$A$31,D317)))</f>
        <v/>
      </c>
      <c r="R317" s="27">
        <f>IF(N317&lt;&gt;"Yes",0,ROUND(M317*SUMIFS(Settings!$C$22:$C$31,Settings!$A$22:$A$31,D317),2))</f>
        <v/>
      </c>
      <c r="S317" s="27">
        <f>IF(AE317=0,0,IF(AE317&gt;=Q317,M317-R317,ROUND((M317-R317)*AE317/Q317,2)))</f>
        <v/>
      </c>
      <c r="T317" s="27">
        <f>IF(N317&lt;&gt;"Yes",0,IF(AND(U317&lt;&gt;"",U317&lt;=$AH$2),0,M317-S317))</f>
        <v/>
      </c>
      <c r="U317" s="23" t="n"/>
      <c r="V317" s="24" t="n"/>
      <c r="W317" s="25" t="n"/>
      <c r="X317" s="25" t="n"/>
      <c r="Y317" s="27">
        <f>IF(U317="","",IF(U317&gt;$AH$2,"After period end",IF(N317&lt;&gt;"Yes",0,M317-S317)))</f>
        <v/>
      </c>
      <c r="Z317" s="27">
        <f>IF(OR(U317="",U317&gt;$AH$2),"",N(W317)-N(X317)-Y317)</f>
        <v/>
      </c>
      <c r="AB317" s="23" t="n"/>
      <c r="AD317" s="27">
        <f>IF(OR(N317&lt;&gt;"Yes",N(Q317)=0),0,ROUND((M317-R317)/Q317,2))</f>
        <v/>
      </c>
      <c r="AE317" s="30">
        <f>IF(OR(N317&lt;&gt;"Yes",O317="",N(Q317)=0),0,MAX(0,MIN(Q317,MIN(YEAR($AH$2)*12+MONTH($AH$2),IF(U317="",YEAR($AH$2)*12+MONTH($AH$2),YEAR(U317)*12+MONTH(U317)-1))-(YEAR(O317)*12+MONTH(O317))+1)))</f>
        <v/>
      </c>
      <c r="AF317" s="31">
        <f>IF(OR(N317&lt;&gt;"Yes",O317="",N(Q317)=0),"",EOMONTH(O317,Q317-1))</f>
        <v/>
      </c>
    </row>
    <row r="318">
      <c r="D318" s="24" t="n"/>
      <c r="E318" s="24" t="n"/>
      <c r="F318" s="24" t="n"/>
      <c r="G318" s="24" t="n"/>
      <c r="H318" s="23" t="n"/>
      <c r="J318" s="25" t="n"/>
      <c r="K318" s="24" t="n"/>
      <c r="L318" s="26" t="n"/>
      <c r="M318" s="27">
        <f>IF(OR(J318="",L318=""),"",ROUND(J318*L318,2))</f>
        <v/>
      </c>
      <c r="N318" s="28">
        <f>IF(M318="","",IF(H318&gt;$AH$2,"After period end",IF(OR(D318="",F318=""),"Check class and entity",IF(M318&gt;=SUMIFS(Settings!$C$9:$C$18,Settings!$A$9:$A$18,F318),"Yes","Expense"))))</f>
        <v/>
      </c>
      <c r="O318" s="23" t="n"/>
      <c r="P318" s="29" t="n"/>
      <c r="Q318" s="30">
        <f>IF(P318&lt;&gt;"",P318,IF(D318="","",SUMIFS(Settings!$B$22:$B$31,Settings!$A$22:$A$31,D318)))</f>
        <v/>
      </c>
      <c r="R318" s="27">
        <f>IF(N318&lt;&gt;"Yes",0,ROUND(M318*SUMIFS(Settings!$C$22:$C$31,Settings!$A$22:$A$31,D318),2))</f>
        <v/>
      </c>
      <c r="S318" s="27">
        <f>IF(AE318=0,0,IF(AE318&gt;=Q318,M318-R318,ROUND((M318-R318)*AE318/Q318,2)))</f>
        <v/>
      </c>
      <c r="T318" s="27">
        <f>IF(N318&lt;&gt;"Yes",0,IF(AND(U318&lt;&gt;"",U318&lt;=$AH$2),0,M318-S318))</f>
        <v/>
      </c>
      <c r="U318" s="23" t="n"/>
      <c r="V318" s="24" t="n"/>
      <c r="W318" s="25" t="n"/>
      <c r="X318" s="25" t="n"/>
      <c r="Y318" s="27">
        <f>IF(U318="","",IF(U318&gt;$AH$2,"After period end",IF(N318&lt;&gt;"Yes",0,M318-S318)))</f>
        <v/>
      </c>
      <c r="Z318" s="27">
        <f>IF(OR(U318="",U318&gt;$AH$2),"",N(W318)-N(X318)-Y318)</f>
        <v/>
      </c>
      <c r="AB318" s="23" t="n"/>
      <c r="AD318" s="27">
        <f>IF(OR(N318&lt;&gt;"Yes",N(Q318)=0),0,ROUND((M318-R318)/Q318,2))</f>
        <v/>
      </c>
      <c r="AE318" s="30">
        <f>IF(OR(N318&lt;&gt;"Yes",O318="",N(Q318)=0),0,MAX(0,MIN(Q318,MIN(YEAR($AH$2)*12+MONTH($AH$2),IF(U318="",YEAR($AH$2)*12+MONTH($AH$2),YEAR(U318)*12+MONTH(U318)-1))-(YEAR(O318)*12+MONTH(O318))+1)))</f>
        <v/>
      </c>
      <c r="AF318" s="31">
        <f>IF(OR(N318&lt;&gt;"Yes",O318="",N(Q318)=0),"",EOMONTH(O318,Q318-1))</f>
        <v/>
      </c>
    </row>
    <row r="319">
      <c r="D319" s="24" t="n"/>
      <c r="E319" s="24" t="n"/>
      <c r="F319" s="24" t="n"/>
      <c r="G319" s="24" t="n"/>
      <c r="H319" s="23" t="n"/>
      <c r="J319" s="25" t="n"/>
      <c r="K319" s="24" t="n"/>
      <c r="L319" s="26" t="n"/>
      <c r="M319" s="27">
        <f>IF(OR(J319="",L319=""),"",ROUND(J319*L319,2))</f>
        <v/>
      </c>
      <c r="N319" s="28">
        <f>IF(M319="","",IF(H319&gt;$AH$2,"After period end",IF(OR(D319="",F319=""),"Check class and entity",IF(M319&gt;=SUMIFS(Settings!$C$9:$C$18,Settings!$A$9:$A$18,F319),"Yes","Expense"))))</f>
        <v/>
      </c>
      <c r="O319" s="23" t="n"/>
      <c r="P319" s="29" t="n"/>
      <c r="Q319" s="30">
        <f>IF(P319&lt;&gt;"",P319,IF(D319="","",SUMIFS(Settings!$B$22:$B$31,Settings!$A$22:$A$31,D319)))</f>
        <v/>
      </c>
      <c r="R319" s="27">
        <f>IF(N319&lt;&gt;"Yes",0,ROUND(M319*SUMIFS(Settings!$C$22:$C$31,Settings!$A$22:$A$31,D319),2))</f>
        <v/>
      </c>
      <c r="S319" s="27">
        <f>IF(AE319=0,0,IF(AE319&gt;=Q319,M319-R319,ROUND((M319-R319)*AE319/Q319,2)))</f>
        <v/>
      </c>
      <c r="T319" s="27">
        <f>IF(N319&lt;&gt;"Yes",0,IF(AND(U319&lt;&gt;"",U319&lt;=$AH$2),0,M319-S319))</f>
        <v/>
      </c>
      <c r="U319" s="23" t="n"/>
      <c r="V319" s="24" t="n"/>
      <c r="W319" s="25" t="n"/>
      <c r="X319" s="25" t="n"/>
      <c r="Y319" s="27">
        <f>IF(U319="","",IF(U319&gt;$AH$2,"After period end",IF(N319&lt;&gt;"Yes",0,M319-S319)))</f>
        <v/>
      </c>
      <c r="Z319" s="27">
        <f>IF(OR(U319="",U319&gt;$AH$2),"",N(W319)-N(X319)-Y319)</f>
        <v/>
      </c>
      <c r="AB319" s="23" t="n"/>
      <c r="AD319" s="27">
        <f>IF(OR(N319&lt;&gt;"Yes",N(Q319)=0),0,ROUND((M319-R319)/Q319,2))</f>
        <v/>
      </c>
      <c r="AE319" s="30">
        <f>IF(OR(N319&lt;&gt;"Yes",O319="",N(Q319)=0),0,MAX(0,MIN(Q319,MIN(YEAR($AH$2)*12+MONTH($AH$2),IF(U319="",YEAR($AH$2)*12+MONTH($AH$2),YEAR(U319)*12+MONTH(U319)-1))-(YEAR(O319)*12+MONTH(O319))+1)))</f>
        <v/>
      </c>
      <c r="AF319" s="31">
        <f>IF(OR(N319&lt;&gt;"Yes",O319="",N(Q319)=0),"",EOMONTH(O319,Q319-1))</f>
        <v/>
      </c>
    </row>
    <row r="320">
      <c r="D320" s="24" t="n"/>
      <c r="E320" s="24" t="n"/>
      <c r="F320" s="24" t="n"/>
      <c r="G320" s="24" t="n"/>
      <c r="H320" s="23" t="n"/>
      <c r="J320" s="25" t="n"/>
      <c r="K320" s="24" t="n"/>
      <c r="L320" s="26" t="n"/>
      <c r="M320" s="27">
        <f>IF(OR(J320="",L320=""),"",ROUND(J320*L320,2))</f>
        <v/>
      </c>
      <c r="N320" s="28">
        <f>IF(M320="","",IF(H320&gt;$AH$2,"After period end",IF(OR(D320="",F320=""),"Check class and entity",IF(M320&gt;=SUMIFS(Settings!$C$9:$C$18,Settings!$A$9:$A$18,F320),"Yes","Expense"))))</f>
        <v/>
      </c>
      <c r="O320" s="23" t="n"/>
      <c r="P320" s="29" t="n"/>
      <c r="Q320" s="30">
        <f>IF(P320&lt;&gt;"",P320,IF(D320="","",SUMIFS(Settings!$B$22:$B$31,Settings!$A$22:$A$31,D320)))</f>
        <v/>
      </c>
      <c r="R320" s="27">
        <f>IF(N320&lt;&gt;"Yes",0,ROUND(M320*SUMIFS(Settings!$C$22:$C$31,Settings!$A$22:$A$31,D320),2))</f>
        <v/>
      </c>
      <c r="S320" s="27">
        <f>IF(AE320=0,0,IF(AE320&gt;=Q320,M320-R320,ROUND((M320-R320)*AE320/Q320,2)))</f>
        <v/>
      </c>
      <c r="T320" s="27">
        <f>IF(N320&lt;&gt;"Yes",0,IF(AND(U320&lt;&gt;"",U320&lt;=$AH$2),0,M320-S320))</f>
        <v/>
      </c>
      <c r="U320" s="23" t="n"/>
      <c r="V320" s="24" t="n"/>
      <c r="W320" s="25" t="n"/>
      <c r="X320" s="25" t="n"/>
      <c r="Y320" s="27">
        <f>IF(U320="","",IF(U320&gt;$AH$2,"After period end",IF(N320&lt;&gt;"Yes",0,M320-S320)))</f>
        <v/>
      </c>
      <c r="Z320" s="27">
        <f>IF(OR(U320="",U320&gt;$AH$2),"",N(W320)-N(X320)-Y320)</f>
        <v/>
      </c>
      <c r="AB320" s="23" t="n"/>
      <c r="AD320" s="27">
        <f>IF(OR(N320&lt;&gt;"Yes",N(Q320)=0),0,ROUND((M320-R320)/Q320,2))</f>
        <v/>
      </c>
      <c r="AE320" s="30">
        <f>IF(OR(N320&lt;&gt;"Yes",O320="",N(Q320)=0),0,MAX(0,MIN(Q320,MIN(YEAR($AH$2)*12+MONTH($AH$2),IF(U320="",YEAR($AH$2)*12+MONTH($AH$2),YEAR(U320)*12+MONTH(U320)-1))-(YEAR(O320)*12+MONTH(O320))+1)))</f>
        <v/>
      </c>
      <c r="AF320" s="31">
        <f>IF(OR(N320&lt;&gt;"Yes",O320="",N(Q320)=0),"",EOMONTH(O320,Q320-1))</f>
        <v/>
      </c>
    </row>
    <row r="321">
      <c r="D321" s="24" t="n"/>
      <c r="E321" s="24" t="n"/>
      <c r="F321" s="24" t="n"/>
      <c r="G321" s="24" t="n"/>
      <c r="H321" s="23" t="n"/>
      <c r="J321" s="25" t="n"/>
      <c r="K321" s="24" t="n"/>
      <c r="L321" s="26" t="n"/>
      <c r="M321" s="27">
        <f>IF(OR(J321="",L321=""),"",ROUND(J321*L321,2))</f>
        <v/>
      </c>
      <c r="N321" s="28">
        <f>IF(M321="","",IF(H321&gt;$AH$2,"After period end",IF(OR(D321="",F321=""),"Check class and entity",IF(M321&gt;=SUMIFS(Settings!$C$9:$C$18,Settings!$A$9:$A$18,F321),"Yes","Expense"))))</f>
        <v/>
      </c>
      <c r="O321" s="23" t="n"/>
      <c r="P321" s="29" t="n"/>
      <c r="Q321" s="30">
        <f>IF(P321&lt;&gt;"",P321,IF(D321="","",SUMIFS(Settings!$B$22:$B$31,Settings!$A$22:$A$31,D321)))</f>
        <v/>
      </c>
      <c r="R321" s="27">
        <f>IF(N321&lt;&gt;"Yes",0,ROUND(M321*SUMIFS(Settings!$C$22:$C$31,Settings!$A$22:$A$31,D321),2))</f>
        <v/>
      </c>
      <c r="S321" s="27">
        <f>IF(AE321=0,0,IF(AE321&gt;=Q321,M321-R321,ROUND((M321-R321)*AE321/Q321,2)))</f>
        <v/>
      </c>
      <c r="T321" s="27">
        <f>IF(N321&lt;&gt;"Yes",0,IF(AND(U321&lt;&gt;"",U321&lt;=$AH$2),0,M321-S321))</f>
        <v/>
      </c>
      <c r="U321" s="23" t="n"/>
      <c r="V321" s="24" t="n"/>
      <c r="W321" s="25" t="n"/>
      <c r="X321" s="25" t="n"/>
      <c r="Y321" s="27">
        <f>IF(U321="","",IF(U321&gt;$AH$2,"After period end",IF(N321&lt;&gt;"Yes",0,M321-S321)))</f>
        <v/>
      </c>
      <c r="Z321" s="27">
        <f>IF(OR(U321="",U321&gt;$AH$2),"",N(W321)-N(X321)-Y321)</f>
        <v/>
      </c>
      <c r="AB321" s="23" t="n"/>
      <c r="AD321" s="27">
        <f>IF(OR(N321&lt;&gt;"Yes",N(Q321)=0),0,ROUND((M321-R321)/Q321,2))</f>
        <v/>
      </c>
      <c r="AE321" s="30">
        <f>IF(OR(N321&lt;&gt;"Yes",O321="",N(Q321)=0),0,MAX(0,MIN(Q321,MIN(YEAR($AH$2)*12+MONTH($AH$2),IF(U321="",YEAR($AH$2)*12+MONTH($AH$2),YEAR(U321)*12+MONTH(U321)-1))-(YEAR(O321)*12+MONTH(O321))+1)))</f>
        <v/>
      </c>
      <c r="AF321" s="31">
        <f>IF(OR(N321&lt;&gt;"Yes",O321="",N(Q321)=0),"",EOMONTH(O321,Q321-1))</f>
        <v/>
      </c>
    </row>
    <row r="322">
      <c r="D322" s="24" t="n"/>
      <c r="E322" s="24" t="n"/>
      <c r="F322" s="24" t="n"/>
      <c r="G322" s="24" t="n"/>
      <c r="H322" s="23" t="n"/>
      <c r="J322" s="25" t="n"/>
      <c r="K322" s="24" t="n"/>
      <c r="L322" s="26" t="n"/>
      <c r="M322" s="27">
        <f>IF(OR(J322="",L322=""),"",ROUND(J322*L322,2))</f>
        <v/>
      </c>
      <c r="N322" s="28">
        <f>IF(M322="","",IF(H322&gt;$AH$2,"After period end",IF(OR(D322="",F322=""),"Check class and entity",IF(M322&gt;=SUMIFS(Settings!$C$9:$C$18,Settings!$A$9:$A$18,F322),"Yes","Expense"))))</f>
        <v/>
      </c>
      <c r="O322" s="23" t="n"/>
      <c r="P322" s="29" t="n"/>
      <c r="Q322" s="30">
        <f>IF(P322&lt;&gt;"",P322,IF(D322="","",SUMIFS(Settings!$B$22:$B$31,Settings!$A$22:$A$31,D322)))</f>
        <v/>
      </c>
      <c r="R322" s="27">
        <f>IF(N322&lt;&gt;"Yes",0,ROUND(M322*SUMIFS(Settings!$C$22:$C$31,Settings!$A$22:$A$31,D322),2))</f>
        <v/>
      </c>
      <c r="S322" s="27">
        <f>IF(AE322=0,0,IF(AE322&gt;=Q322,M322-R322,ROUND((M322-R322)*AE322/Q322,2)))</f>
        <v/>
      </c>
      <c r="T322" s="27">
        <f>IF(N322&lt;&gt;"Yes",0,IF(AND(U322&lt;&gt;"",U322&lt;=$AH$2),0,M322-S322))</f>
        <v/>
      </c>
      <c r="U322" s="23" t="n"/>
      <c r="V322" s="24" t="n"/>
      <c r="W322" s="25" t="n"/>
      <c r="X322" s="25" t="n"/>
      <c r="Y322" s="27">
        <f>IF(U322="","",IF(U322&gt;$AH$2,"After period end",IF(N322&lt;&gt;"Yes",0,M322-S322)))</f>
        <v/>
      </c>
      <c r="Z322" s="27">
        <f>IF(OR(U322="",U322&gt;$AH$2),"",N(W322)-N(X322)-Y322)</f>
        <v/>
      </c>
      <c r="AB322" s="23" t="n"/>
      <c r="AD322" s="27">
        <f>IF(OR(N322&lt;&gt;"Yes",N(Q322)=0),0,ROUND((M322-R322)/Q322,2))</f>
        <v/>
      </c>
      <c r="AE322" s="30">
        <f>IF(OR(N322&lt;&gt;"Yes",O322="",N(Q322)=0),0,MAX(0,MIN(Q322,MIN(YEAR($AH$2)*12+MONTH($AH$2),IF(U322="",YEAR($AH$2)*12+MONTH($AH$2),YEAR(U322)*12+MONTH(U322)-1))-(YEAR(O322)*12+MONTH(O322))+1)))</f>
        <v/>
      </c>
      <c r="AF322" s="31">
        <f>IF(OR(N322&lt;&gt;"Yes",O322="",N(Q322)=0),"",EOMONTH(O322,Q322-1))</f>
        <v/>
      </c>
    </row>
    <row r="323">
      <c r="D323" s="24" t="n"/>
      <c r="E323" s="24" t="n"/>
      <c r="F323" s="24" t="n"/>
      <c r="G323" s="24" t="n"/>
      <c r="H323" s="23" t="n"/>
      <c r="J323" s="25" t="n"/>
      <c r="K323" s="24" t="n"/>
      <c r="L323" s="26" t="n"/>
      <c r="M323" s="27">
        <f>IF(OR(J323="",L323=""),"",ROUND(J323*L323,2))</f>
        <v/>
      </c>
      <c r="N323" s="28">
        <f>IF(M323="","",IF(H323&gt;$AH$2,"After period end",IF(OR(D323="",F323=""),"Check class and entity",IF(M323&gt;=SUMIFS(Settings!$C$9:$C$18,Settings!$A$9:$A$18,F323),"Yes","Expense"))))</f>
        <v/>
      </c>
      <c r="O323" s="23" t="n"/>
      <c r="P323" s="29" t="n"/>
      <c r="Q323" s="30">
        <f>IF(P323&lt;&gt;"",P323,IF(D323="","",SUMIFS(Settings!$B$22:$B$31,Settings!$A$22:$A$31,D323)))</f>
        <v/>
      </c>
      <c r="R323" s="27">
        <f>IF(N323&lt;&gt;"Yes",0,ROUND(M323*SUMIFS(Settings!$C$22:$C$31,Settings!$A$22:$A$31,D323),2))</f>
        <v/>
      </c>
      <c r="S323" s="27">
        <f>IF(AE323=0,0,IF(AE323&gt;=Q323,M323-R323,ROUND((M323-R323)*AE323/Q323,2)))</f>
        <v/>
      </c>
      <c r="T323" s="27">
        <f>IF(N323&lt;&gt;"Yes",0,IF(AND(U323&lt;&gt;"",U323&lt;=$AH$2),0,M323-S323))</f>
        <v/>
      </c>
      <c r="U323" s="23" t="n"/>
      <c r="V323" s="24" t="n"/>
      <c r="W323" s="25" t="n"/>
      <c r="X323" s="25" t="n"/>
      <c r="Y323" s="27">
        <f>IF(U323="","",IF(U323&gt;$AH$2,"After period end",IF(N323&lt;&gt;"Yes",0,M323-S323)))</f>
        <v/>
      </c>
      <c r="Z323" s="27">
        <f>IF(OR(U323="",U323&gt;$AH$2),"",N(W323)-N(X323)-Y323)</f>
        <v/>
      </c>
      <c r="AB323" s="23" t="n"/>
      <c r="AD323" s="27">
        <f>IF(OR(N323&lt;&gt;"Yes",N(Q323)=0),0,ROUND((M323-R323)/Q323,2))</f>
        <v/>
      </c>
      <c r="AE323" s="30">
        <f>IF(OR(N323&lt;&gt;"Yes",O323="",N(Q323)=0),0,MAX(0,MIN(Q323,MIN(YEAR($AH$2)*12+MONTH($AH$2),IF(U323="",YEAR($AH$2)*12+MONTH($AH$2),YEAR(U323)*12+MONTH(U323)-1))-(YEAR(O323)*12+MONTH(O323))+1)))</f>
        <v/>
      </c>
      <c r="AF323" s="31">
        <f>IF(OR(N323&lt;&gt;"Yes",O323="",N(Q323)=0),"",EOMONTH(O323,Q323-1))</f>
        <v/>
      </c>
    </row>
    <row r="324">
      <c r="D324" s="24" t="n"/>
      <c r="E324" s="24" t="n"/>
      <c r="F324" s="24" t="n"/>
      <c r="G324" s="24" t="n"/>
      <c r="H324" s="23" t="n"/>
      <c r="J324" s="25" t="n"/>
      <c r="K324" s="24" t="n"/>
      <c r="L324" s="26" t="n"/>
      <c r="M324" s="27">
        <f>IF(OR(J324="",L324=""),"",ROUND(J324*L324,2))</f>
        <v/>
      </c>
      <c r="N324" s="28">
        <f>IF(M324="","",IF(H324&gt;$AH$2,"After period end",IF(OR(D324="",F324=""),"Check class and entity",IF(M324&gt;=SUMIFS(Settings!$C$9:$C$18,Settings!$A$9:$A$18,F324),"Yes","Expense"))))</f>
        <v/>
      </c>
      <c r="O324" s="23" t="n"/>
      <c r="P324" s="29" t="n"/>
      <c r="Q324" s="30">
        <f>IF(P324&lt;&gt;"",P324,IF(D324="","",SUMIFS(Settings!$B$22:$B$31,Settings!$A$22:$A$31,D324)))</f>
        <v/>
      </c>
      <c r="R324" s="27">
        <f>IF(N324&lt;&gt;"Yes",0,ROUND(M324*SUMIFS(Settings!$C$22:$C$31,Settings!$A$22:$A$31,D324),2))</f>
        <v/>
      </c>
      <c r="S324" s="27">
        <f>IF(AE324=0,0,IF(AE324&gt;=Q324,M324-R324,ROUND((M324-R324)*AE324/Q324,2)))</f>
        <v/>
      </c>
      <c r="T324" s="27">
        <f>IF(N324&lt;&gt;"Yes",0,IF(AND(U324&lt;&gt;"",U324&lt;=$AH$2),0,M324-S324))</f>
        <v/>
      </c>
      <c r="U324" s="23" t="n"/>
      <c r="V324" s="24" t="n"/>
      <c r="W324" s="25" t="n"/>
      <c r="X324" s="25" t="n"/>
      <c r="Y324" s="27">
        <f>IF(U324="","",IF(U324&gt;$AH$2,"After period end",IF(N324&lt;&gt;"Yes",0,M324-S324)))</f>
        <v/>
      </c>
      <c r="Z324" s="27">
        <f>IF(OR(U324="",U324&gt;$AH$2),"",N(W324)-N(X324)-Y324)</f>
        <v/>
      </c>
      <c r="AB324" s="23" t="n"/>
      <c r="AD324" s="27">
        <f>IF(OR(N324&lt;&gt;"Yes",N(Q324)=0),0,ROUND((M324-R324)/Q324,2))</f>
        <v/>
      </c>
      <c r="AE324" s="30">
        <f>IF(OR(N324&lt;&gt;"Yes",O324="",N(Q324)=0),0,MAX(0,MIN(Q324,MIN(YEAR($AH$2)*12+MONTH($AH$2),IF(U324="",YEAR($AH$2)*12+MONTH($AH$2),YEAR(U324)*12+MONTH(U324)-1))-(YEAR(O324)*12+MONTH(O324))+1)))</f>
        <v/>
      </c>
      <c r="AF324" s="31">
        <f>IF(OR(N324&lt;&gt;"Yes",O324="",N(Q324)=0),"",EOMONTH(O324,Q324-1))</f>
        <v/>
      </c>
    </row>
    <row r="325">
      <c r="D325" s="24" t="n"/>
      <c r="E325" s="24" t="n"/>
      <c r="F325" s="24" t="n"/>
      <c r="G325" s="24" t="n"/>
      <c r="H325" s="23" t="n"/>
      <c r="J325" s="25" t="n"/>
      <c r="K325" s="24" t="n"/>
      <c r="L325" s="26" t="n"/>
      <c r="M325" s="27">
        <f>IF(OR(J325="",L325=""),"",ROUND(J325*L325,2))</f>
        <v/>
      </c>
      <c r="N325" s="28">
        <f>IF(M325="","",IF(H325&gt;$AH$2,"After period end",IF(OR(D325="",F325=""),"Check class and entity",IF(M325&gt;=SUMIFS(Settings!$C$9:$C$18,Settings!$A$9:$A$18,F325),"Yes","Expense"))))</f>
        <v/>
      </c>
      <c r="O325" s="23" t="n"/>
      <c r="P325" s="29" t="n"/>
      <c r="Q325" s="30">
        <f>IF(P325&lt;&gt;"",P325,IF(D325="","",SUMIFS(Settings!$B$22:$B$31,Settings!$A$22:$A$31,D325)))</f>
        <v/>
      </c>
      <c r="R325" s="27">
        <f>IF(N325&lt;&gt;"Yes",0,ROUND(M325*SUMIFS(Settings!$C$22:$C$31,Settings!$A$22:$A$31,D325),2))</f>
        <v/>
      </c>
      <c r="S325" s="27">
        <f>IF(AE325=0,0,IF(AE325&gt;=Q325,M325-R325,ROUND((M325-R325)*AE325/Q325,2)))</f>
        <v/>
      </c>
      <c r="T325" s="27">
        <f>IF(N325&lt;&gt;"Yes",0,IF(AND(U325&lt;&gt;"",U325&lt;=$AH$2),0,M325-S325))</f>
        <v/>
      </c>
      <c r="U325" s="23" t="n"/>
      <c r="V325" s="24" t="n"/>
      <c r="W325" s="25" t="n"/>
      <c r="X325" s="25" t="n"/>
      <c r="Y325" s="27">
        <f>IF(U325="","",IF(U325&gt;$AH$2,"After period end",IF(N325&lt;&gt;"Yes",0,M325-S325)))</f>
        <v/>
      </c>
      <c r="Z325" s="27">
        <f>IF(OR(U325="",U325&gt;$AH$2),"",N(W325)-N(X325)-Y325)</f>
        <v/>
      </c>
      <c r="AB325" s="23" t="n"/>
      <c r="AD325" s="27">
        <f>IF(OR(N325&lt;&gt;"Yes",N(Q325)=0),0,ROUND((M325-R325)/Q325,2))</f>
        <v/>
      </c>
      <c r="AE325" s="30">
        <f>IF(OR(N325&lt;&gt;"Yes",O325="",N(Q325)=0),0,MAX(0,MIN(Q325,MIN(YEAR($AH$2)*12+MONTH($AH$2),IF(U325="",YEAR($AH$2)*12+MONTH($AH$2),YEAR(U325)*12+MONTH(U325)-1))-(YEAR(O325)*12+MONTH(O325))+1)))</f>
        <v/>
      </c>
      <c r="AF325" s="31">
        <f>IF(OR(N325&lt;&gt;"Yes",O325="",N(Q325)=0),"",EOMONTH(O325,Q325-1))</f>
        <v/>
      </c>
    </row>
    <row r="326">
      <c r="D326" s="24" t="n"/>
      <c r="E326" s="24" t="n"/>
      <c r="F326" s="24" t="n"/>
      <c r="G326" s="24" t="n"/>
      <c r="H326" s="23" t="n"/>
      <c r="J326" s="25" t="n"/>
      <c r="K326" s="24" t="n"/>
      <c r="L326" s="26" t="n"/>
      <c r="M326" s="27">
        <f>IF(OR(J326="",L326=""),"",ROUND(J326*L326,2))</f>
        <v/>
      </c>
      <c r="N326" s="28">
        <f>IF(M326="","",IF(H326&gt;$AH$2,"After period end",IF(OR(D326="",F326=""),"Check class and entity",IF(M326&gt;=SUMIFS(Settings!$C$9:$C$18,Settings!$A$9:$A$18,F326),"Yes","Expense"))))</f>
        <v/>
      </c>
      <c r="O326" s="23" t="n"/>
      <c r="P326" s="29" t="n"/>
      <c r="Q326" s="30">
        <f>IF(P326&lt;&gt;"",P326,IF(D326="","",SUMIFS(Settings!$B$22:$B$31,Settings!$A$22:$A$31,D326)))</f>
        <v/>
      </c>
      <c r="R326" s="27">
        <f>IF(N326&lt;&gt;"Yes",0,ROUND(M326*SUMIFS(Settings!$C$22:$C$31,Settings!$A$22:$A$31,D326),2))</f>
        <v/>
      </c>
      <c r="S326" s="27">
        <f>IF(AE326=0,0,IF(AE326&gt;=Q326,M326-R326,ROUND((M326-R326)*AE326/Q326,2)))</f>
        <v/>
      </c>
      <c r="T326" s="27">
        <f>IF(N326&lt;&gt;"Yes",0,IF(AND(U326&lt;&gt;"",U326&lt;=$AH$2),0,M326-S326))</f>
        <v/>
      </c>
      <c r="U326" s="23" t="n"/>
      <c r="V326" s="24" t="n"/>
      <c r="W326" s="25" t="n"/>
      <c r="X326" s="25" t="n"/>
      <c r="Y326" s="27">
        <f>IF(U326="","",IF(U326&gt;$AH$2,"After period end",IF(N326&lt;&gt;"Yes",0,M326-S326)))</f>
        <v/>
      </c>
      <c r="Z326" s="27">
        <f>IF(OR(U326="",U326&gt;$AH$2),"",N(W326)-N(X326)-Y326)</f>
        <v/>
      </c>
      <c r="AB326" s="23" t="n"/>
      <c r="AD326" s="27">
        <f>IF(OR(N326&lt;&gt;"Yes",N(Q326)=0),0,ROUND((M326-R326)/Q326,2))</f>
        <v/>
      </c>
      <c r="AE326" s="30">
        <f>IF(OR(N326&lt;&gt;"Yes",O326="",N(Q326)=0),0,MAX(0,MIN(Q326,MIN(YEAR($AH$2)*12+MONTH($AH$2),IF(U326="",YEAR($AH$2)*12+MONTH($AH$2),YEAR(U326)*12+MONTH(U326)-1))-(YEAR(O326)*12+MONTH(O326))+1)))</f>
        <v/>
      </c>
      <c r="AF326" s="31">
        <f>IF(OR(N326&lt;&gt;"Yes",O326="",N(Q326)=0),"",EOMONTH(O326,Q326-1))</f>
        <v/>
      </c>
    </row>
    <row r="327">
      <c r="D327" s="24" t="n"/>
      <c r="E327" s="24" t="n"/>
      <c r="F327" s="24" t="n"/>
      <c r="G327" s="24" t="n"/>
      <c r="H327" s="23" t="n"/>
      <c r="J327" s="25" t="n"/>
      <c r="K327" s="24" t="n"/>
      <c r="L327" s="26" t="n"/>
      <c r="M327" s="27">
        <f>IF(OR(J327="",L327=""),"",ROUND(J327*L327,2))</f>
        <v/>
      </c>
      <c r="N327" s="28">
        <f>IF(M327="","",IF(H327&gt;$AH$2,"After period end",IF(OR(D327="",F327=""),"Check class and entity",IF(M327&gt;=SUMIFS(Settings!$C$9:$C$18,Settings!$A$9:$A$18,F327),"Yes","Expense"))))</f>
        <v/>
      </c>
      <c r="O327" s="23" t="n"/>
      <c r="P327" s="29" t="n"/>
      <c r="Q327" s="30">
        <f>IF(P327&lt;&gt;"",P327,IF(D327="","",SUMIFS(Settings!$B$22:$B$31,Settings!$A$22:$A$31,D327)))</f>
        <v/>
      </c>
      <c r="R327" s="27">
        <f>IF(N327&lt;&gt;"Yes",0,ROUND(M327*SUMIFS(Settings!$C$22:$C$31,Settings!$A$22:$A$31,D327),2))</f>
        <v/>
      </c>
      <c r="S327" s="27">
        <f>IF(AE327=0,0,IF(AE327&gt;=Q327,M327-R327,ROUND((M327-R327)*AE327/Q327,2)))</f>
        <v/>
      </c>
      <c r="T327" s="27">
        <f>IF(N327&lt;&gt;"Yes",0,IF(AND(U327&lt;&gt;"",U327&lt;=$AH$2),0,M327-S327))</f>
        <v/>
      </c>
      <c r="U327" s="23" t="n"/>
      <c r="V327" s="24" t="n"/>
      <c r="W327" s="25" t="n"/>
      <c r="X327" s="25" t="n"/>
      <c r="Y327" s="27">
        <f>IF(U327="","",IF(U327&gt;$AH$2,"After period end",IF(N327&lt;&gt;"Yes",0,M327-S327)))</f>
        <v/>
      </c>
      <c r="Z327" s="27">
        <f>IF(OR(U327="",U327&gt;$AH$2),"",N(W327)-N(X327)-Y327)</f>
        <v/>
      </c>
      <c r="AB327" s="23" t="n"/>
      <c r="AD327" s="27">
        <f>IF(OR(N327&lt;&gt;"Yes",N(Q327)=0),0,ROUND((M327-R327)/Q327,2))</f>
        <v/>
      </c>
      <c r="AE327" s="30">
        <f>IF(OR(N327&lt;&gt;"Yes",O327="",N(Q327)=0),0,MAX(0,MIN(Q327,MIN(YEAR($AH$2)*12+MONTH($AH$2),IF(U327="",YEAR($AH$2)*12+MONTH($AH$2),YEAR(U327)*12+MONTH(U327)-1))-(YEAR(O327)*12+MONTH(O327))+1)))</f>
        <v/>
      </c>
      <c r="AF327" s="31">
        <f>IF(OR(N327&lt;&gt;"Yes",O327="",N(Q327)=0),"",EOMONTH(O327,Q327-1))</f>
        <v/>
      </c>
    </row>
    <row r="328">
      <c r="D328" s="24" t="n"/>
      <c r="E328" s="24" t="n"/>
      <c r="F328" s="24" t="n"/>
      <c r="G328" s="24" t="n"/>
      <c r="H328" s="23" t="n"/>
      <c r="J328" s="25" t="n"/>
      <c r="K328" s="24" t="n"/>
      <c r="L328" s="26" t="n"/>
      <c r="M328" s="27">
        <f>IF(OR(J328="",L328=""),"",ROUND(J328*L328,2))</f>
        <v/>
      </c>
      <c r="N328" s="28">
        <f>IF(M328="","",IF(H328&gt;$AH$2,"After period end",IF(OR(D328="",F328=""),"Check class and entity",IF(M328&gt;=SUMIFS(Settings!$C$9:$C$18,Settings!$A$9:$A$18,F328),"Yes","Expense"))))</f>
        <v/>
      </c>
      <c r="O328" s="23" t="n"/>
      <c r="P328" s="29" t="n"/>
      <c r="Q328" s="30">
        <f>IF(P328&lt;&gt;"",P328,IF(D328="","",SUMIFS(Settings!$B$22:$B$31,Settings!$A$22:$A$31,D328)))</f>
        <v/>
      </c>
      <c r="R328" s="27">
        <f>IF(N328&lt;&gt;"Yes",0,ROUND(M328*SUMIFS(Settings!$C$22:$C$31,Settings!$A$22:$A$31,D328),2))</f>
        <v/>
      </c>
      <c r="S328" s="27">
        <f>IF(AE328=0,0,IF(AE328&gt;=Q328,M328-R328,ROUND((M328-R328)*AE328/Q328,2)))</f>
        <v/>
      </c>
      <c r="T328" s="27">
        <f>IF(N328&lt;&gt;"Yes",0,IF(AND(U328&lt;&gt;"",U328&lt;=$AH$2),0,M328-S328))</f>
        <v/>
      </c>
      <c r="U328" s="23" t="n"/>
      <c r="V328" s="24" t="n"/>
      <c r="W328" s="25" t="n"/>
      <c r="X328" s="25" t="n"/>
      <c r="Y328" s="27">
        <f>IF(U328="","",IF(U328&gt;$AH$2,"After period end",IF(N328&lt;&gt;"Yes",0,M328-S328)))</f>
        <v/>
      </c>
      <c r="Z328" s="27">
        <f>IF(OR(U328="",U328&gt;$AH$2),"",N(W328)-N(X328)-Y328)</f>
        <v/>
      </c>
      <c r="AB328" s="23" t="n"/>
      <c r="AD328" s="27">
        <f>IF(OR(N328&lt;&gt;"Yes",N(Q328)=0),0,ROUND((M328-R328)/Q328,2))</f>
        <v/>
      </c>
      <c r="AE328" s="30">
        <f>IF(OR(N328&lt;&gt;"Yes",O328="",N(Q328)=0),0,MAX(0,MIN(Q328,MIN(YEAR($AH$2)*12+MONTH($AH$2),IF(U328="",YEAR($AH$2)*12+MONTH($AH$2),YEAR(U328)*12+MONTH(U328)-1))-(YEAR(O328)*12+MONTH(O328))+1)))</f>
        <v/>
      </c>
      <c r="AF328" s="31">
        <f>IF(OR(N328&lt;&gt;"Yes",O328="",N(Q328)=0),"",EOMONTH(O328,Q328-1))</f>
        <v/>
      </c>
    </row>
    <row r="329">
      <c r="D329" s="24" t="n"/>
      <c r="E329" s="24" t="n"/>
      <c r="F329" s="24" t="n"/>
      <c r="G329" s="24" t="n"/>
      <c r="H329" s="23" t="n"/>
      <c r="J329" s="25" t="n"/>
      <c r="K329" s="24" t="n"/>
      <c r="L329" s="26" t="n"/>
      <c r="M329" s="27">
        <f>IF(OR(J329="",L329=""),"",ROUND(J329*L329,2))</f>
        <v/>
      </c>
      <c r="N329" s="28">
        <f>IF(M329="","",IF(H329&gt;$AH$2,"After period end",IF(OR(D329="",F329=""),"Check class and entity",IF(M329&gt;=SUMIFS(Settings!$C$9:$C$18,Settings!$A$9:$A$18,F329),"Yes","Expense"))))</f>
        <v/>
      </c>
      <c r="O329" s="23" t="n"/>
      <c r="P329" s="29" t="n"/>
      <c r="Q329" s="30">
        <f>IF(P329&lt;&gt;"",P329,IF(D329="","",SUMIFS(Settings!$B$22:$B$31,Settings!$A$22:$A$31,D329)))</f>
        <v/>
      </c>
      <c r="R329" s="27">
        <f>IF(N329&lt;&gt;"Yes",0,ROUND(M329*SUMIFS(Settings!$C$22:$C$31,Settings!$A$22:$A$31,D329),2))</f>
        <v/>
      </c>
      <c r="S329" s="27">
        <f>IF(AE329=0,0,IF(AE329&gt;=Q329,M329-R329,ROUND((M329-R329)*AE329/Q329,2)))</f>
        <v/>
      </c>
      <c r="T329" s="27">
        <f>IF(N329&lt;&gt;"Yes",0,IF(AND(U329&lt;&gt;"",U329&lt;=$AH$2),0,M329-S329))</f>
        <v/>
      </c>
      <c r="U329" s="23" t="n"/>
      <c r="V329" s="24" t="n"/>
      <c r="W329" s="25" t="n"/>
      <c r="X329" s="25" t="n"/>
      <c r="Y329" s="27">
        <f>IF(U329="","",IF(U329&gt;$AH$2,"After period end",IF(N329&lt;&gt;"Yes",0,M329-S329)))</f>
        <v/>
      </c>
      <c r="Z329" s="27">
        <f>IF(OR(U329="",U329&gt;$AH$2),"",N(W329)-N(X329)-Y329)</f>
        <v/>
      </c>
      <c r="AB329" s="23" t="n"/>
      <c r="AD329" s="27">
        <f>IF(OR(N329&lt;&gt;"Yes",N(Q329)=0),0,ROUND((M329-R329)/Q329,2))</f>
        <v/>
      </c>
      <c r="AE329" s="30">
        <f>IF(OR(N329&lt;&gt;"Yes",O329="",N(Q329)=0),0,MAX(0,MIN(Q329,MIN(YEAR($AH$2)*12+MONTH($AH$2),IF(U329="",YEAR($AH$2)*12+MONTH($AH$2),YEAR(U329)*12+MONTH(U329)-1))-(YEAR(O329)*12+MONTH(O329))+1)))</f>
        <v/>
      </c>
      <c r="AF329" s="31">
        <f>IF(OR(N329&lt;&gt;"Yes",O329="",N(Q329)=0),"",EOMONTH(O329,Q329-1))</f>
        <v/>
      </c>
    </row>
    <row r="330">
      <c r="D330" s="24" t="n"/>
      <c r="E330" s="24" t="n"/>
      <c r="F330" s="24" t="n"/>
      <c r="G330" s="24" t="n"/>
      <c r="H330" s="23" t="n"/>
      <c r="J330" s="25" t="n"/>
      <c r="K330" s="24" t="n"/>
      <c r="L330" s="26" t="n"/>
      <c r="M330" s="27">
        <f>IF(OR(J330="",L330=""),"",ROUND(J330*L330,2))</f>
        <v/>
      </c>
      <c r="N330" s="28">
        <f>IF(M330="","",IF(H330&gt;$AH$2,"After period end",IF(OR(D330="",F330=""),"Check class and entity",IF(M330&gt;=SUMIFS(Settings!$C$9:$C$18,Settings!$A$9:$A$18,F330),"Yes","Expense"))))</f>
        <v/>
      </c>
      <c r="O330" s="23" t="n"/>
      <c r="P330" s="29" t="n"/>
      <c r="Q330" s="30">
        <f>IF(P330&lt;&gt;"",P330,IF(D330="","",SUMIFS(Settings!$B$22:$B$31,Settings!$A$22:$A$31,D330)))</f>
        <v/>
      </c>
      <c r="R330" s="27">
        <f>IF(N330&lt;&gt;"Yes",0,ROUND(M330*SUMIFS(Settings!$C$22:$C$31,Settings!$A$22:$A$31,D330),2))</f>
        <v/>
      </c>
      <c r="S330" s="27">
        <f>IF(AE330=0,0,IF(AE330&gt;=Q330,M330-R330,ROUND((M330-R330)*AE330/Q330,2)))</f>
        <v/>
      </c>
      <c r="T330" s="27">
        <f>IF(N330&lt;&gt;"Yes",0,IF(AND(U330&lt;&gt;"",U330&lt;=$AH$2),0,M330-S330))</f>
        <v/>
      </c>
      <c r="U330" s="23" t="n"/>
      <c r="V330" s="24" t="n"/>
      <c r="W330" s="25" t="n"/>
      <c r="X330" s="25" t="n"/>
      <c r="Y330" s="27">
        <f>IF(U330="","",IF(U330&gt;$AH$2,"After period end",IF(N330&lt;&gt;"Yes",0,M330-S330)))</f>
        <v/>
      </c>
      <c r="Z330" s="27">
        <f>IF(OR(U330="",U330&gt;$AH$2),"",N(W330)-N(X330)-Y330)</f>
        <v/>
      </c>
      <c r="AB330" s="23" t="n"/>
      <c r="AD330" s="27">
        <f>IF(OR(N330&lt;&gt;"Yes",N(Q330)=0),0,ROUND((M330-R330)/Q330,2))</f>
        <v/>
      </c>
      <c r="AE330" s="30">
        <f>IF(OR(N330&lt;&gt;"Yes",O330="",N(Q330)=0),0,MAX(0,MIN(Q330,MIN(YEAR($AH$2)*12+MONTH($AH$2),IF(U330="",YEAR($AH$2)*12+MONTH($AH$2),YEAR(U330)*12+MONTH(U330)-1))-(YEAR(O330)*12+MONTH(O330))+1)))</f>
        <v/>
      </c>
      <c r="AF330" s="31">
        <f>IF(OR(N330&lt;&gt;"Yes",O330="",N(Q330)=0),"",EOMONTH(O330,Q330-1))</f>
        <v/>
      </c>
    </row>
    <row r="331">
      <c r="D331" s="24" t="n"/>
      <c r="E331" s="24" t="n"/>
      <c r="F331" s="24" t="n"/>
      <c r="G331" s="24" t="n"/>
      <c r="H331" s="23" t="n"/>
      <c r="J331" s="25" t="n"/>
      <c r="K331" s="24" t="n"/>
      <c r="L331" s="26" t="n"/>
      <c r="M331" s="27">
        <f>IF(OR(J331="",L331=""),"",ROUND(J331*L331,2))</f>
        <v/>
      </c>
      <c r="N331" s="28">
        <f>IF(M331="","",IF(H331&gt;$AH$2,"After period end",IF(OR(D331="",F331=""),"Check class and entity",IF(M331&gt;=SUMIFS(Settings!$C$9:$C$18,Settings!$A$9:$A$18,F331),"Yes","Expense"))))</f>
        <v/>
      </c>
      <c r="O331" s="23" t="n"/>
      <c r="P331" s="29" t="n"/>
      <c r="Q331" s="30">
        <f>IF(P331&lt;&gt;"",P331,IF(D331="","",SUMIFS(Settings!$B$22:$B$31,Settings!$A$22:$A$31,D331)))</f>
        <v/>
      </c>
      <c r="R331" s="27">
        <f>IF(N331&lt;&gt;"Yes",0,ROUND(M331*SUMIFS(Settings!$C$22:$C$31,Settings!$A$22:$A$31,D331),2))</f>
        <v/>
      </c>
      <c r="S331" s="27">
        <f>IF(AE331=0,0,IF(AE331&gt;=Q331,M331-R331,ROUND((M331-R331)*AE331/Q331,2)))</f>
        <v/>
      </c>
      <c r="T331" s="27">
        <f>IF(N331&lt;&gt;"Yes",0,IF(AND(U331&lt;&gt;"",U331&lt;=$AH$2),0,M331-S331))</f>
        <v/>
      </c>
      <c r="U331" s="23" t="n"/>
      <c r="V331" s="24" t="n"/>
      <c r="W331" s="25" t="n"/>
      <c r="X331" s="25" t="n"/>
      <c r="Y331" s="27">
        <f>IF(U331="","",IF(U331&gt;$AH$2,"After period end",IF(N331&lt;&gt;"Yes",0,M331-S331)))</f>
        <v/>
      </c>
      <c r="Z331" s="27">
        <f>IF(OR(U331="",U331&gt;$AH$2),"",N(W331)-N(X331)-Y331)</f>
        <v/>
      </c>
      <c r="AB331" s="23" t="n"/>
      <c r="AD331" s="27">
        <f>IF(OR(N331&lt;&gt;"Yes",N(Q331)=0),0,ROUND((M331-R331)/Q331,2))</f>
        <v/>
      </c>
      <c r="AE331" s="30">
        <f>IF(OR(N331&lt;&gt;"Yes",O331="",N(Q331)=0),0,MAX(0,MIN(Q331,MIN(YEAR($AH$2)*12+MONTH($AH$2),IF(U331="",YEAR($AH$2)*12+MONTH($AH$2),YEAR(U331)*12+MONTH(U331)-1))-(YEAR(O331)*12+MONTH(O331))+1)))</f>
        <v/>
      </c>
      <c r="AF331" s="31">
        <f>IF(OR(N331&lt;&gt;"Yes",O331="",N(Q331)=0),"",EOMONTH(O331,Q331-1))</f>
        <v/>
      </c>
    </row>
    <row r="332">
      <c r="D332" s="24" t="n"/>
      <c r="E332" s="24" t="n"/>
      <c r="F332" s="24" t="n"/>
      <c r="G332" s="24" t="n"/>
      <c r="H332" s="23" t="n"/>
      <c r="J332" s="25" t="n"/>
      <c r="K332" s="24" t="n"/>
      <c r="L332" s="26" t="n"/>
      <c r="M332" s="27">
        <f>IF(OR(J332="",L332=""),"",ROUND(J332*L332,2))</f>
        <v/>
      </c>
      <c r="N332" s="28">
        <f>IF(M332="","",IF(H332&gt;$AH$2,"After period end",IF(OR(D332="",F332=""),"Check class and entity",IF(M332&gt;=SUMIFS(Settings!$C$9:$C$18,Settings!$A$9:$A$18,F332),"Yes","Expense"))))</f>
        <v/>
      </c>
      <c r="O332" s="23" t="n"/>
      <c r="P332" s="29" t="n"/>
      <c r="Q332" s="30">
        <f>IF(P332&lt;&gt;"",P332,IF(D332="","",SUMIFS(Settings!$B$22:$B$31,Settings!$A$22:$A$31,D332)))</f>
        <v/>
      </c>
      <c r="R332" s="27">
        <f>IF(N332&lt;&gt;"Yes",0,ROUND(M332*SUMIFS(Settings!$C$22:$C$31,Settings!$A$22:$A$31,D332),2))</f>
        <v/>
      </c>
      <c r="S332" s="27">
        <f>IF(AE332=0,0,IF(AE332&gt;=Q332,M332-R332,ROUND((M332-R332)*AE332/Q332,2)))</f>
        <v/>
      </c>
      <c r="T332" s="27">
        <f>IF(N332&lt;&gt;"Yes",0,IF(AND(U332&lt;&gt;"",U332&lt;=$AH$2),0,M332-S332))</f>
        <v/>
      </c>
      <c r="U332" s="23" t="n"/>
      <c r="V332" s="24" t="n"/>
      <c r="W332" s="25" t="n"/>
      <c r="X332" s="25" t="n"/>
      <c r="Y332" s="27">
        <f>IF(U332="","",IF(U332&gt;$AH$2,"After period end",IF(N332&lt;&gt;"Yes",0,M332-S332)))</f>
        <v/>
      </c>
      <c r="Z332" s="27">
        <f>IF(OR(U332="",U332&gt;$AH$2),"",N(W332)-N(X332)-Y332)</f>
        <v/>
      </c>
      <c r="AB332" s="23" t="n"/>
      <c r="AD332" s="27">
        <f>IF(OR(N332&lt;&gt;"Yes",N(Q332)=0),0,ROUND((M332-R332)/Q332,2))</f>
        <v/>
      </c>
      <c r="AE332" s="30">
        <f>IF(OR(N332&lt;&gt;"Yes",O332="",N(Q332)=0),0,MAX(0,MIN(Q332,MIN(YEAR($AH$2)*12+MONTH($AH$2),IF(U332="",YEAR($AH$2)*12+MONTH($AH$2),YEAR(U332)*12+MONTH(U332)-1))-(YEAR(O332)*12+MONTH(O332))+1)))</f>
        <v/>
      </c>
      <c r="AF332" s="31">
        <f>IF(OR(N332&lt;&gt;"Yes",O332="",N(Q332)=0),"",EOMONTH(O332,Q332-1))</f>
        <v/>
      </c>
    </row>
    <row r="333">
      <c r="D333" s="24" t="n"/>
      <c r="E333" s="24" t="n"/>
      <c r="F333" s="24" t="n"/>
      <c r="G333" s="24" t="n"/>
      <c r="H333" s="23" t="n"/>
      <c r="J333" s="25" t="n"/>
      <c r="K333" s="24" t="n"/>
      <c r="L333" s="26" t="n"/>
      <c r="M333" s="27">
        <f>IF(OR(J333="",L333=""),"",ROUND(J333*L333,2))</f>
        <v/>
      </c>
      <c r="N333" s="28">
        <f>IF(M333="","",IF(H333&gt;$AH$2,"After period end",IF(OR(D333="",F333=""),"Check class and entity",IF(M333&gt;=SUMIFS(Settings!$C$9:$C$18,Settings!$A$9:$A$18,F333),"Yes","Expense"))))</f>
        <v/>
      </c>
      <c r="O333" s="23" t="n"/>
      <c r="P333" s="29" t="n"/>
      <c r="Q333" s="30">
        <f>IF(P333&lt;&gt;"",P333,IF(D333="","",SUMIFS(Settings!$B$22:$B$31,Settings!$A$22:$A$31,D333)))</f>
        <v/>
      </c>
      <c r="R333" s="27">
        <f>IF(N333&lt;&gt;"Yes",0,ROUND(M333*SUMIFS(Settings!$C$22:$C$31,Settings!$A$22:$A$31,D333),2))</f>
        <v/>
      </c>
      <c r="S333" s="27">
        <f>IF(AE333=0,0,IF(AE333&gt;=Q333,M333-R333,ROUND((M333-R333)*AE333/Q333,2)))</f>
        <v/>
      </c>
      <c r="T333" s="27">
        <f>IF(N333&lt;&gt;"Yes",0,IF(AND(U333&lt;&gt;"",U333&lt;=$AH$2),0,M333-S333))</f>
        <v/>
      </c>
      <c r="U333" s="23" t="n"/>
      <c r="V333" s="24" t="n"/>
      <c r="W333" s="25" t="n"/>
      <c r="X333" s="25" t="n"/>
      <c r="Y333" s="27">
        <f>IF(U333="","",IF(U333&gt;$AH$2,"After period end",IF(N333&lt;&gt;"Yes",0,M333-S333)))</f>
        <v/>
      </c>
      <c r="Z333" s="27">
        <f>IF(OR(U333="",U333&gt;$AH$2),"",N(W333)-N(X333)-Y333)</f>
        <v/>
      </c>
      <c r="AB333" s="23" t="n"/>
      <c r="AD333" s="27">
        <f>IF(OR(N333&lt;&gt;"Yes",N(Q333)=0),0,ROUND((M333-R333)/Q333,2))</f>
        <v/>
      </c>
      <c r="AE333" s="30">
        <f>IF(OR(N333&lt;&gt;"Yes",O333="",N(Q333)=0),0,MAX(0,MIN(Q333,MIN(YEAR($AH$2)*12+MONTH($AH$2),IF(U333="",YEAR($AH$2)*12+MONTH($AH$2),YEAR(U333)*12+MONTH(U333)-1))-(YEAR(O333)*12+MONTH(O333))+1)))</f>
        <v/>
      </c>
      <c r="AF333" s="31">
        <f>IF(OR(N333&lt;&gt;"Yes",O333="",N(Q333)=0),"",EOMONTH(O333,Q333-1))</f>
        <v/>
      </c>
    </row>
    <row r="334">
      <c r="D334" s="24" t="n"/>
      <c r="E334" s="24" t="n"/>
      <c r="F334" s="24" t="n"/>
      <c r="G334" s="24" t="n"/>
      <c r="H334" s="23" t="n"/>
      <c r="J334" s="25" t="n"/>
      <c r="K334" s="24" t="n"/>
      <c r="L334" s="26" t="n"/>
      <c r="M334" s="27">
        <f>IF(OR(J334="",L334=""),"",ROUND(J334*L334,2))</f>
        <v/>
      </c>
      <c r="N334" s="28">
        <f>IF(M334="","",IF(H334&gt;$AH$2,"After period end",IF(OR(D334="",F334=""),"Check class and entity",IF(M334&gt;=SUMIFS(Settings!$C$9:$C$18,Settings!$A$9:$A$18,F334),"Yes","Expense"))))</f>
        <v/>
      </c>
      <c r="O334" s="23" t="n"/>
      <c r="P334" s="29" t="n"/>
      <c r="Q334" s="30">
        <f>IF(P334&lt;&gt;"",P334,IF(D334="","",SUMIFS(Settings!$B$22:$B$31,Settings!$A$22:$A$31,D334)))</f>
        <v/>
      </c>
      <c r="R334" s="27">
        <f>IF(N334&lt;&gt;"Yes",0,ROUND(M334*SUMIFS(Settings!$C$22:$C$31,Settings!$A$22:$A$31,D334),2))</f>
        <v/>
      </c>
      <c r="S334" s="27">
        <f>IF(AE334=0,0,IF(AE334&gt;=Q334,M334-R334,ROUND((M334-R334)*AE334/Q334,2)))</f>
        <v/>
      </c>
      <c r="T334" s="27">
        <f>IF(N334&lt;&gt;"Yes",0,IF(AND(U334&lt;&gt;"",U334&lt;=$AH$2),0,M334-S334))</f>
        <v/>
      </c>
      <c r="U334" s="23" t="n"/>
      <c r="V334" s="24" t="n"/>
      <c r="W334" s="25" t="n"/>
      <c r="X334" s="25" t="n"/>
      <c r="Y334" s="27">
        <f>IF(U334="","",IF(U334&gt;$AH$2,"After period end",IF(N334&lt;&gt;"Yes",0,M334-S334)))</f>
        <v/>
      </c>
      <c r="Z334" s="27">
        <f>IF(OR(U334="",U334&gt;$AH$2),"",N(W334)-N(X334)-Y334)</f>
        <v/>
      </c>
      <c r="AB334" s="23" t="n"/>
      <c r="AD334" s="27">
        <f>IF(OR(N334&lt;&gt;"Yes",N(Q334)=0),0,ROUND((M334-R334)/Q334,2))</f>
        <v/>
      </c>
      <c r="AE334" s="30">
        <f>IF(OR(N334&lt;&gt;"Yes",O334="",N(Q334)=0),0,MAX(0,MIN(Q334,MIN(YEAR($AH$2)*12+MONTH($AH$2),IF(U334="",YEAR($AH$2)*12+MONTH($AH$2),YEAR(U334)*12+MONTH(U334)-1))-(YEAR(O334)*12+MONTH(O334))+1)))</f>
        <v/>
      </c>
      <c r="AF334" s="31">
        <f>IF(OR(N334&lt;&gt;"Yes",O334="",N(Q334)=0),"",EOMONTH(O334,Q334-1))</f>
        <v/>
      </c>
    </row>
    <row r="335">
      <c r="D335" s="24" t="n"/>
      <c r="E335" s="24" t="n"/>
      <c r="F335" s="24" t="n"/>
      <c r="G335" s="24" t="n"/>
      <c r="H335" s="23" t="n"/>
      <c r="J335" s="25" t="n"/>
      <c r="K335" s="24" t="n"/>
      <c r="L335" s="26" t="n"/>
      <c r="M335" s="27">
        <f>IF(OR(J335="",L335=""),"",ROUND(J335*L335,2))</f>
        <v/>
      </c>
      <c r="N335" s="28">
        <f>IF(M335="","",IF(H335&gt;$AH$2,"After period end",IF(OR(D335="",F335=""),"Check class and entity",IF(M335&gt;=SUMIFS(Settings!$C$9:$C$18,Settings!$A$9:$A$18,F335),"Yes","Expense"))))</f>
        <v/>
      </c>
      <c r="O335" s="23" t="n"/>
      <c r="P335" s="29" t="n"/>
      <c r="Q335" s="30">
        <f>IF(P335&lt;&gt;"",P335,IF(D335="","",SUMIFS(Settings!$B$22:$B$31,Settings!$A$22:$A$31,D335)))</f>
        <v/>
      </c>
      <c r="R335" s="27">
        <f>IF(N335&lt;&gt;"Yes",0,ROUND(M335*SUMIFS(Settings!$C$22:$C$31,Settings!$A$22:$A$31,D335),2))</f>
        <v/>
      </c>
      <c r="S335" s="27">
        <f>IF(AE335=0,0,IF(AE335&gt;=Q335,M335-R335,ROUND((M335-R335)*AE335/Q335,2)))</f>
        <v/>
      </c>
      <c r="T335" s="27">
        <f>IF(N335&lt;&gt;"Yes",0,IF(AND(U335&lt;&gt;"",U335&lt;=$AH$2),0,M335-S335))</f>
        <v/>
      </c>
      <c r="U335" s="23" t="n"/>
      <c r="V335" s="24" t="n"/>
      <c r="W335" s="25" t="n"/>
      <c r="X335" s="25" t="n"/>
      <c r="Y335" s="27">
        <f>IF(U335="","",IF(U335&gt;$AH$2,"After period end",IF(N335&lt;&gt;"Yes",0,M335-S335)))</f>
        <v/>
      </c>
      <c r="Z335" s="27">
        <f>IF(OR(U335="",U335&gt;$AH$2),"",N(W335)-N(X335)-Y335)</f>
        <v/>
      </c>
      <c r="AB335" s="23" t="n"/>
      <c r="AD335" s="27">
        <f>IF(OR(N335&lt;&gt;"Yes",N(Q335)=0),0,ROUND((M335-R335)/Q335,2))</f>
        <v/>
      </c>
      <c r="AE335" s="30">
        <f>IF(OR(N335&lt;&gt;"Yes",O335="",N(Q335)=0),0,MAX(0,MIN(Q335,MIN(YEAR($AH$2)*12+MONTH($AH$2),IF(U335="",YEAR($AH$2)*12+MONTH($AH$2),YEAR(U335)*12+MONTH(U335)-1))-(YEAR(O335)*12+MONTH(O335))+1)))</f>
        <v/>
      </c>
      <c r="AF335" s="31">
        <f>IF(OR(N335&lt;&gt;"Yes",O335="",N(Q335)=0),"",EOMONTH(O335,Q335-1))</f>
        <v/>
      </c>
    </row>
    <row r="336">
      <c r="D336" s="24" t="n"/>
      <c r="E336" s="24" t="n"/>
      <c r="F336" s="24" t="n"/>
      <c r="G336" s="24" t="n"/>
      <c r="H336" s="23" t="n"/>
      <c r="J336" s="25" t="n"/>
      <c r="K336" s="24" t="n"/>
      <c r="L336" s="26" t="n"/>
      <c r="M336" s="27">
        <f>IF(OR(J336="",L336=""),"",ROUND(J336*L336,2))</f>
        <v/>
      </c>
      <c r="N336" s="28">
        <f>IF(M336="","",IF(H336&gt;$AH$2,"After period end",IF(OR(D336="",F336=""),"Check class and entity",IF(M336&gt;=SUMIFS(Settings!$C$9:$C$18,Settings!$A$9:$A$18,F336),"Yes","Expense"))))</f>
        <v/>
      </c>
      <c r="O336" s="23" t="n"/>
      <c r="P336" s="29" t="n"/>
      <c r="Q336" s="30">
        <f>IF(P336&lt;&gt;"",P336,IF(D336="","",SUMIFS(Settings!$B$22:$B$31,Settings!$A$22:$A$31,D336)))</f>
        <v/>
      </c>
      <c r="R336" s="27">
        <f>IF(N336&lt;&gt;"Yes",0,ROUND(M336*SUMIFS(Settings!$C$22:$C$31,Settings!$A$22:$A$31,D336),2))</f>
        <v/>
      </c>
      <c r="S336" s="27">
        <f>IF(AE336=0,0,IF(AE336&gt;=Q336,M336-R336,ROUND((M336-R336)*AE336/Q336,2)))</f>
        <v/>
      </c>
      <c r="T336" s="27">
        <f>IF(N336&lt;&gt;"Yes",0,IF(AND(U336&lt;&gt;"",U336&lt;=$AH$2),0,M336-S336))</f>
        <v/>
      </c>
      <c r="U336" s="23" t="n"/>
      <c r="V336" s="24" t="n"/>
      <c r="W336" s="25" t="n"/>
      <c r="X336" s="25" t="n"/>
      <c r="Y336" s="27">
        <f>IF(U336="","",IF(U336&gt;$AH$2,"After period end",IF(N336&lt;&gt;"Yes",0,M336-S336)))</f>
        <v/>
      </c>
      <c r="Z336" s="27">
        <f>IF(OR(U336="",U336&gt;$AH$2),"",N(W336)-N(X336)-Y336)</f>
        <v/>
      </c>
      <c r="AB336" s="23" t="n"/>
      <c r="AD336" s="27">
        <f>IF(OR(N336&lt;&gt;"Yes",N(Q336)=0),0,ROUND((M336-R336)/Q336,2))</f>
        <v/>
      </c>
      <c r="AE336" s="30">
        <f>IF(OR(N336&lt;&gt;"Yes",O336="",N(Q336)=0),0,MAX(0,MIN(Q336,MIN(YEAR($AH$2)*12+MONTH($AH$2),IF(U336="",YEAR($AH$2)*12+MONTH($AH$2),YEAR(U336)*12+MONTH(U336)-1))-(YEAR(O336)*12+MONTH(O336))+1)))</f>
        <v/>
      </c>
      <c r="AF336" s="31">
        <f>IF(OR(N336&lt;&gt;"Yes",O336="",N(Q336)=0),"",EOMONTH(O336,Q336-1))</f>
        <v/>
      </c>
    </row>
    <row r="337">
      <c r="D337" s="24" t="n"/>
      <c r="E337" s="24" t="n"/>
      <c r="F337" s="24" t="n"/>
      <c r="G337" s="24" t="n"/>
      <c r="H337" s="23" t="n"/>
      <c r="J337" s="25" t="n"/>
      <c r="K337" s="24" t="n"/>
      <c r="L337" s="26" t="n"/>
      <c r="M337" s="27">
        <f>IF(OR(J337="",L337=""),"",ROUND(J337*L337,2))</f>
        <v/>
      </c>
      <c r="N337" s="28">
        <f>IF(M337="","",IF(H337&gt;$AH$2,"After period end",IF(OR(D337="",F337=""),"Check class and entity",IF(M337&gt;=SUMIFS(Settings!$C$9:$C$18,Settings!$A$9:$A$18,F337),"Yes","Expense"))))</f>
        <v/>
      </c>
      <c r="O337" s="23" t="n"/>
      <c r="P337" s="29" t="n"/>
      <c r="Q337" s="30">
        <f>IF(P337&lt;&gt;"",P337,IF(D337="","",SUMIFS(Settings!$B$22:$B$31,Settings!$A$22:$A$31,D337)))</f>
        <v/>
      </c>
      <c r="R337" s="27">
        <f>IF(N337&lt;&gt;"Yes",0,ROUND(M337*SUMIFS(Settings!$C$22:$C$31,Settings!$A$22:$A$31,D337),2))</f>
        <v/>
      </c>
      <c r="S337" s="27">
        <f>IF(AE337=0,0,IF(AE337&gt;=Q337,M337-R337,ROUND((M337-R337)*AE337/Q337,2)))</f>
        <v/>
      </c>
      <c r="T337" s="27">
        <f>IF(N337&lt;&gt;"Yes",0,IF(AND(U337&lt;&gt;"",U337&lt;=$AH$2),0,M337-S337))</f>
        <v/>
      </c>
      <c r="U337" s="23" t="n"/>
      <c r="V337" s="24" t="n"/>
      <c r="W337" s="25" t="n"/>
      <c r="X337" s="25" t="n"/>
      <c r="Y337" s="27">
        <f>IF(U337="","",IF(U337&gt;$AH$2,"After period end",IF(N337&lt;&gt;"Yes",0,M337-S337)))</f>
        <v/>
      </c>
      <c r="Z337" s="27">
        <f>IF(OR(U337="",U337&gt;$AH$2),"",N(W337)-N(X337)-Y337)</f>
        <v/>
      </c>
      <c r="AB337" s="23" t="n"/>
      <c r="AD337" s="27">
        <f>IF(OR(N337&lt;&gt;"Yes",N(Q337)=0),0,ROUND((M337-R337)/Q337,2))</f>
        <v/>
      </c>
      <c r="AE337" s="30">
        <f>IF(OR(N337&lt;&gt;"Yes",O337="",N(Q337)=0),0,MAX(0,MIN(Q337,MIN(YEAR($AH$2)*12+MONTH($AH$2),IF(U337="",YEAR($AH$2)*12+MONTH($AH$2),YEAR(U337)*12+MONTH(U337)-1))-(YEAR(O337)*12+MONTH(O337))+1)))</f>
        <v/>
      </c>
      <c r="AF337" s="31">
        <f>IF(OR(N337&lt;&gt;"Yes",O337="",N(Q337)=0),"",EOMONTH(O337,Q337-1))</f>
        <v/>
      </c>
    </row>
    <row r="338">
      <c r="D338" s="24" t="n"/>
      <c r="E338" s="24" t="n"/>
      <c r="F338" s="24" t="n"/>
      <c r="G338" s="24" t="n"/>
      <c r="H338" s="23" t="n"/>
      <c r="J338" s="25" t="n"/>
      <c r="K338" s="24" t="n"/>
      <c r="L338" s="26" t="n"/>
      <c r="M338" s="27">
        <f>IF(OR(J338="",L338=""),"",ROUND(J338*L338,2))</f>
        <v/>
      </c>
      <c r="N338" s="28">
        <f>IF(M338="","",IF(H338&gt;$AH$2,"After period end",IF(OR(D338="",F338=""),"Check class and entity",IF(M338&gt;=SUMIFS(Settings!$C$9:$C$18,Settings!$A$9:$A$18,F338),"Yes","Expense"))))</f>
        <v/>
      </c>
      <c r="O338" s="23" t="n"/>
      <c r="P338" s="29" t="n"/>
      <c r="Q338" s="30">
        <f>IF(P338&lt;&gt;"",P338,IF(D338="","",SUMIFS(Settings!$B$22:$B$31,Settings!$A$22:$A$31,D338)))</f>
        <v/>
      </c>
      <c r="R338" s="27">
        <f>IF(N338&lt;&gt;"Yes",0,ROUND(M338*SUMIFS(Settings!$C$22:$C$31,Settings!$A$22:$A$31,D338),2))</f>
        <v/>
      </c>
      <c r="S338" s="27">
        <f>IF(AE338=0,0,IF(AE338&gt;=Q338,M338-R338,ROUND((M338-R338)*AE338/Q338,2)))</f>
        <v/>
      </c>
      <c r="T338" s="27">
        <f>IF(N338&lt;&gt;"Yes",0,IF(AND(U338&lt;&gt;"",U338&lt;=$AH$2),0,M338-S338))</f>
        <v/>
      </c>
      <c r="U338" s="23" t="n"/>
      <c r="V338" s="24" t="n"/>
      <c r="W338" s="25" t="n"/>
      <c r="X338" s="25" t="n"/>
      <c r="Y338" s="27">
        <f>IF(U338="","",IF(U338&gt;$AH$2,"After period end",IF(N338&lt;&gt;"Yes",0,M338-S338)))</f>
        <v/>
      </c>
      <c r="Z338" s="27">
        <f>IF(OR(U338="",U338&gt;$AH$2),"",N(W338)-N(X338)-Y338)</f>
        <v/>
      </c>
      <c r="AB338" s="23" t="n"/>
      <c r="AD338" s="27">
        <f>IF(OR(N338&lt;&gt;"Yes",N(Q338)=0),0,ROUND((M338-R338)/Q338,2))</f>
        <v/>
      </c>
      <c r="AE338" s="30">
        <f>IF(OR(N338&lt;&gt;"Yes",O338="",N(Q338)=0),0,MAX(0,MIN(Q338,MIN(YEAR($AH$2)*12+MONTH($AH$2),IF(U338="",YEAR($AH$2)*12+MONTH($AH$2),YEAR(U338)*12+MONTH(U338)-1))-(YEAR(O338)*12+MONTH(O338))+1)))</f>
        <v/>
      </c>
      <c r="AF338" s="31">
        <f>IF(OR(N338&lt;&gt;"Yes",O338="",N(Q338)=0),"",EOMONTH(O338,Q338-1))</f>
        <v/>
      </c>
    </row>
    <row r="339">
      <c r="D339" s="24" t="n"/>
      <c r="E339" s="24" t="n"/>
      <c r="F339" s="24" t="n"/>
      <c r="G339" s="24" t="n"/>
      <c r="H339" s="23" t="n"/>
      <c r="J339" s="25" t="n"/>
      <c r="K339" s="24" t="n"/>
      <c r="L339" s="26" t="n"/>
      <c r="M339" s="27">
        <f>IF(OR(J339="",L339=""),"",ROUND(J339*L339,2))</f>
        <v/>
      </c>
      <c r="N339" s="28">
        <f>IF(M339="","",IF(H339&gt;$AH$2,"After period end",IF(OR(D339="",F339=""),"Check class and entity",IF(M339&gt;=SUMIFS(Settings!$C$9:$C$18,Settings!$A$9:$A$18,F339),"Yes","Expense"))))</f>
        <v/>
      </c>
      <c r="O339" s="23" t="n"/>
      <c r="P339" s="29" t="n"/>
      <c r="Q339" s="30">
        <f>IF(P339&lt;&gt;"",P339,IF(D339="","",SUMIFS(Settings!$B$22:$B$31,Settings!$A$22:$A$31,D339)))</f>
        <v/>
      </c>
      <c r="R339" s="27">
        <f>IF(N339&lt;&gt;"Yes",0,ROUND(M339*SUMIFS(Settings!$C$22:$C$31,Settings!$A$22:$A$31,D339),2))</f>
        <v/>
      </c>
      <c r="S339" s="27">
        <f>IF(AE339=0,0,IF(AE339&gt;=Q339,M339-R339,ROUND((M339-R339)*AE339/Q339,2)))</f>
        <v/>
      </c>
      <c r="T339" s="27">
        <f>IF(N339&lt;&gt;"Yes",0,IF(AND(U339&lt;&gt;"",U339&lt;=$AH$2),0,M339-S339))</f>
        <v/>
      </c>
      <c r="U339" s="23" t="n"/>
      <c r="V339" s="24" t="n"/>
      <c r="W339" s="25" t="n"/>
      <c r="X339" s="25" t="n"/>
      <c r="Y339" s="27">
        <f>IF(U339="","",IF(U339&gt;$AH$2,"After period end",IF(N339&lt;&gt;"Yes",0,M339-S339)))</f>
        <v/>
      </c>
      <c r="Z339" s="27">
        <f>IF(OR(U339="",U339&gt;$AH$2),"",N(W339)-N(X339)-Y339)</f>
        <v/>
      </c>
      <c r="AB339" s="23" t="n"/>
      <c r="AD339" s="27">
        <f>IF(OR(N339&lt;&gt;"Yes",N(Q339)=0),0,ROUND((M339-R339)/Q339,2))</f>
        <v/>
      </c>
      <c r="AE339" s="30">
        <f>IF(OR(N339&lt;&gt;"Yes",O339="",N(Q339)=0),0,MAX(0,MIN(Q339,MIN(YEAR($AH$2)*12+MONTH($AH$2),IF(U339="",YEAR($AH$2)*12+MONTH($AH$2),YEAR(U339)*12+MONTH(U339)-1))-(YEAR(O339)*12+MONTH(O339))+1)))</f>
        <v/>
      </c>
      <c r="AF339" s="31">
        <f>IF(OR(N339&lt;&gt;"Yes",O339="",N(Q339)=0),"",EOMONTH(O339,Q339-1))</f>
        <v/>
      </c>
    </row>
    <row r="340">
      <c r="D340" s="24" t="n"/>
      <c r="E340" s="24" t="n"/>
      <c r="F340" s="24" t="n"/>
      <c r="G340" s="24" t="n"/>
      <c r="H340" s="23" t="n"/>
      <c r="J340" s="25" t="n"/>
      <c r="K340" s="24" t="n"/>
      <c r="L340" s="26" t="n"/>
      <c r="M340" s="27">
        <f>IF(OR(J340="",L340=""),"",ROUND(J340*L340,2))</f>
        <v/>
      </c>
      <c r="N340" s="28">
        <f>IF(M340="","",IF(H340&gt;$AH$2,"After period end",IF(OR(D340="",F340=""),"Check class and entity",IF(M340&gt;=SUMIFS(Settings!$C$9:$C$18,Settings!$A$9:$A$18,F340),"Yes","Expense"))))</f>
        <v/>
      </c>
      <c r="O340" s="23" t="n"/>
      <c r="P340" s="29" t="n"/>
      <c r="Q340" s="30">
        <f>IF(P340&lt;&gt;"",P340,IF(D340="","",SUMIFS(Settings!$B$22:$B$31,Settings!$A$22:$A$31,D340)))</f>
        <v/>
      </c>
      <c r="R340" s="27">
        <f>IF(N340&lt;&gt;"Yes",0,ROUND(M340*SUMIFS(Settings!$C$22:$C$31,Settings!$A$22:$A$31,D340),2))</f>
        <v/>
      </c>
      <c r="S340" s="27">
        <f>IF(AE340=0,0,IF(AE340&gt;=Q340,M340-R340,ROUND((M340-R340)*AE340/Q340,2)))</f>
        <v/>
      </c>
      <c r="T340" s="27">
        <f>IF(N340&lt;&gt;"Yes",0,IF(AND(U340&lt;&gt;"",U340&lt;=$AH$2),0,M340-S340))</f>
        <v/>
      </c>
      <c r="U340" s="23" t="n"/>
      <c r="V340" s="24" t="n"/>
      <c r="W340" s="25" t="n"/>
      <c r="X340" s="25" t="n"/>
      <c r="Y340" s="27">
        <f>IF(U340="","",IF(U340&gt;$AH$2,"After period end",IF(N340&lt;&gt;"Yes",0,M340-S340)))</f>
        <v/>
      </c>
      <c r="Z340" s="27">
        <f>IF(OR(U340="",U340&gt;$AH$2),"",N(W340)-N(X340)-Y340)</f>
        <v/>
      </c>
      <c r="AB340" s="23" t="n"/>
      <c r="AD340" s="27">
        <f>IF(OR(N340&lt;&gt;"Yes",N(Q340)=0),0,ROUND((M340-R340)/Q340,2))</f>
        <v/>
      </c>
      <c r="AE340" s="30">
        <f>IF(OR(N340&lt;&gt;"Yes",O340="",N(Q340)=0),0,MAX(0,MIN(Q340,MIN(YEAR($AH$2)*12+MONTH($AH$2),IF(U340="",YEAR($AH$2)*12+MONTH($AH$2),YEAR(U340)*12+MONTH(U340)-1))-(YEAR(O340)*12+MONTH(O340))+1)))</f>
        <v/>
      </c>
      <c r="AF340" s="31">
        <f>IF(OR(N340&lt;&gt;"Yes",O340="",N(Q340)=0),"",EOMONTH(O340,Q340-1))</f>
        <v/>
      </c>
    </row>
    <row r="341">
      <c r="D341" s="24" t="n"/>
      <c r="E341" s="24" t="n"/>
      <c r="F341" s="24" t="n"/>
      <c r="G341" s="24" t="n"/>
      <c r="H341" s="23" t="n"/>
      <c r="J341" s="25" t="n"/>
      <c r="K341" s="24" t="n"/>
      <c r="L341" s="26" t="n"/>
      <c r="M341" s="27">
        <f>IF(OR(J341="",L341=""),"",ROUND(J341*L341,2))</f>
        <v/>
      </c>
      <c r="N341" s="28">
        <f>IF(M341="","",IF(H341&gt;$AH$2,"After period end",IF(OR(D341="",F341=""),"Check class and entity",IF(M341&gt;=SUMIFS(Settings!$C$9:$C$18,Settings!$A$9:$A$18,F341),"Yes","Expense"))))</f>
        <v/>
      </c>
      <c r="O341" s="23" t="n"/>
      <c r="P341" s="29" t="n"/>
      <c r="Q341" s="30">
        <f>IF(P341&lt;&gt;"",P341,IF(D341="","",SUMIFS(Settings!$B$22:$B$31,Settings!$A$22:$A$31,D341)))</f>
        <v/>
      </c>
      <c r="R341" s="27">
        <f>IF(N341&lt;&gt;"Yes",0,ROUND(M341*SUMIFS(Settings!$C$22:$C$31,Settings!$A$22:$A$31,D341),2))</f>
        <v/>
      </c>
      <c r="S341" s="27">
        <f>IF(AE341=0,0,IF(AE341&gt;=Q341,M341-R341,ROUND((M341-R341)*AE341/Q341,2)))</f>
        <v/>
      </c>
      <c r="T341" s="27">
        <f>IF(N341&lt;&gt;"Yes",0,IF(AND(U341&lt;&gt;"",U341&lt;=$AH$2),0,M341-S341))</f>
        <v/>
      </c>
      <c r="U341" s="23" t="n"/>
      <c r="V341" s="24" t="n"/>
      <c r="W341" s="25" t="n"/>
      <c r="X341" s="25" t="n"/>
      <c r="Y341" s="27">
        <f>IF(U341="","",IF(U341&gt;$AH$2,"After period end",IF(N341&lt;&gt;"Yes",0,M341-S341)))</f>
        <v/>
      </c>
      <c r="Z341" s="27">
        <f>IF(OR(U341="",U341&gt;$AH$2),"",N(W341)-N(X341)-Y341)</f>
        <v/>
      </c>
      <c r="AB341" s="23" t="n"/>
      <c r="AD341" s="27">
        <f>IF(OR(N341&lt;&gt;"Yes",N(Q341)=0),0,ROUND((M341-R341)/Q341,2))</f>
        <v/>
      </c>
      <c r="AE341" s="30">
        <f>IF(OR(N341&lt;&gt;"Yes",O341="",N(Q341)=0),0,MAX(0,MIN(Q341,MIN(YEAR($AH$2)*12+MONTH($AH$2),IF(U341="",YEAR($AH$2)*12+MONTH($AH$2),YEAR(U341)*12+MONTH(U341)-1))-(YEAR(O341)*12+MONTH(O341))+1)))</f>
        <v/>
      </c>
      <c r="AF341" s="31">
        <f>IF(OR(N341&lt;&gt;"Yes",O341="",N(Q341)=0),"",EOMONTH(O341,Q341-1))</f>
        <v/>
      </c>
    </row>
    <row r="342">
      <c r="D342" s="24" t="n"/>
      <c r="E342" s="24" t="n"/>
      <c r="F342" s="24" t="n"/>
      <c r="G342" s="24" t="n"/>
      <c r="H342" s="23" t="n"/>
      <c r="J342" s="25" t="n"/>
      <c r="K342" s="24" t="n"/>
      <c r="L342" s="26" t="n"/>
      <c r="M342" s="27">
        <f>IF(OR(J342="",L342=""),"",ROUND(J342*L342,2))</f>
        <v/>
      </c>
      <c r="N342" s="28">
        <f>IF(M342="","",IF(H342&gt;$AH$2,"After period end",IF(OR(D342="",F342=""),"Check class and entity",IF(M342&gt;=SUMIFS(Settings!$C$9:$C$18,Settings!$A$9:$A$18,F342),"Yes","Expense"))))</f>
        <v/>
      </c>
      <c r="O342" s="23" t="n"/>
      <c r="P342" s="29" t="n"/>
      <c r="Q342" s="30">
        <f>IF(P342&lt;&gt;"",P342,IF(D342="","",SUMIFS(Settings!$B$22:$B$31,Settings!$A$22:$A$31,D342)))</f>
        <v/>
      </c>
      <c r="R342" s="27">
        <f>IF(N342&lt;&gt;"Yes",0,ROUND(M342*SUMIFS(Settings!$C$22:$C$31,Settings!$A$22:$A$31,D342),2))</f>
        <v/>
      </c>
      <c r="S342" s="27">
        <f>IF(AE342=0,0,IF(AE342&gt;=Q342,M342-R342,ROUND((M342-R342)*AE342/Q342,2)))</f>
        <v/>
      </c>
      <c r="T342" s="27">
        <f>IF(N342&lt;&gt;"Yes",0,IF(AND(U342&lt;&gt;"",U342&lt;=$AH$2),0,M342-S342))</f>
        <v/>
      </c>
      <c r="U342" s="23" t="n"/>
      <c r="V342" s="24" t="n"/>
      <c r="W342" s="25" t="n"/>
      <c r="X342" s="25" t="n"/>
      <c r="Y342" s="27">
        <f>IF(U342="","",IF(U342&gt;$AH$2,"After period end",IF(N342&lt;&gt;"Yes",0,M342-S342)))</f>
        <v/>
      </c>
      <c r="Z342" s="27">
        <f>IF(OR(U342="",U342&gt;$AH$2),"",N(W342)-N(X342)-Y342)</f>
        <v/>
      </c>
      <c r="AB342" s="23" t="n"/>
      <c r="AD342" s="27">
        <f>IF(OR(N342&lt;&gt;"Yes",N(Q342)=0),0,ROUND((M342-R342)/Q342,2))</f>
        <v/>
      </c>
      <c r="AE342" s="30">
        <f>IF(OR(N342&lt;&gt;"Yes",O342="",N(Q342)=0),0,MAX(0,MIN(Q342,MIN(YEAR($AH$2)*12+MONTH($AH$2),IF(U342="",YEAR($AH$2)*12+MONTH($AH$2),YEAR(U342)*12+MONTH(U342)-1))-(YEAR(O342)*12+MONTH(O342))+1)))</f>
        <v/>
      </c>
      <c r="AF342" s="31">
        <f>IF(OR(N342&lt;&gt;"Yes",O342="",N(Q342)=0),"",EOMONTH(O342,Q342-1))</f>
        <v/>
      </c>
    </row>
    <row r="343">
      <c r="D343" s="24" t="n"/>
      <c r="E343" s="24" t="n"/>
      <c r="F343" s="24" t="n"/>
      <c r="G343" s="24" t="n"/>
      <c r="H343" s="23" t="n"/>
      <c r="J343" s="25" t="n"/>
      <c r="K343" s="24" t="n"/>
      <c r="L343" s="26" t="n"/>
      <c r="M343" s="27">
        <f>IF(OR(J343="",L343=""),"",ROUND(J343*L343,2))</f>
        <v/>
      </c>
      <c r="N343" s="28">
        <f>IF(M343="","",IF(H343&gt;$AH$2,"After period end",IF(OR(D343="",F343=""),"Check class and entity",IF(M343&gt;=SUMIFS(Settings!$C$9:$C$18,Settings!$A$9:$A$18,F343),"Yes","Expense"))))</f>
        <v/>
      </c>
      <c r="O343" s="23" t="n"/>
      <c r="P343" s="29" t="n"/>
      <c r="Q343" s="30">
        <f>IF(P343&lt;&gt;"",P343,IF(D343="","",SUMIFS(Settings!$B$22:$B$31,Settings!$A$22:$A$31,D343)))</f>
        <v/>
      </c>
      <c r="R343" s="27">
        <f>IF(N343&lt;&gt;"Yes",0,ROUND(M343*SUMIFS(Settings!$C$22:$C$31,Settings!$A$22:$A$31,D343),2))</f>
        <v/>
      </c>
      <c r="S343" s="27">
        <f>IF(AE343=0,0,IF(AE343&gt;=Q343,M343-R343,ROUND((M343-R343)*AE343/Q343,2)))</f>
        <v/>
      </c>
      <c r="T343" s="27">
        <f>IF(N343&lt;&gt;"Yes",0,IF(AND(U343&lt;&gt;"",U343&lt;=$AH$2),0,M343-S343))</f>
        <v/>
      </c>
      <c r="U343" s="23" t="n"/>
      <c r="V343" s="24" t="n"/>
      <c r="W343" s="25" t="n"/>
      <c r="X343" s="25" t="n"/>
      <c r="Y343" s="27">
        <f>IF(U343="","",IF(U343&gt;$AH$2,"After period end",IF(N343&lt;&gt;"Yes",0,M343-S343)))</f>
        <v/>
      </c>
      <c r="Z343" s="27">
        <f>IF(OR(U343="",U343&gt;$AH$2),"",N(W343)-N(X343)-Y343)</f>
        <v/>
      </c>
      <c r="AB343" s="23" t="n"/>
      <c r="AD343" s="27">
        <f>IF(OR(N343&lt;&gt;"Yes",N(Q343)=0),0,ROUND((M343-R343)/Q343,2))</f>
        <v/>
      </c>
      <c r="AE343" s="30">
        <f>IF(OR(N343&lt;&gt;"Yes",O343="",N(Q343)=0),0,MAX(0,MIN(Q343,MIN(YEAR($AH$2)*12+MONTH($AH$2),IF(U343="",YEAR($AH$2)*12+MONTH($AH$2),YEAR(U343)*12+MONTH(U343)-1))-(YEAR(O343)*12+MONTH(O343))+1)))</f>
        <v/>
      </c>
      <c r="AF343" s="31">
        <f>IF(OR(N343&lt;&gt;"Yes",O343="",N(Q343)=0),"",EOMONTH(O343,Q343-1))</f>
        <v/>
      </c>
    </row>
    <row r="344">
      <c r="D344" s="24" t="n"/>
      <c r="E344" s="24" t="n"/>
      <c r="F344" s="24" t="n"/>
      <c r="G344" s="24" t="n"/>
      <c r="H344" s="23" t="n"/>
      <c r="J344" s="25" t="n"/>
      <c r="K344" s="24" t="n"/>
      <c r="L344" s="26" t="n"/>
      <c r="M344" s="27">
        <f>IF(OR(J344="",L344=""),"",ROUND(J344*L344,2))</f>
        <v/>
      </c>
      <c r="N344" s="28">
        <f>IF(M344="","",IF(H344&gt;$AH$2,"After period end",IF(OR(D344="",F344=""),"Check class and entity",IF(M344&gt;=SUMIFS(Settings!$C$9:$C$18,Settings!$A$9:$A$18,F344),"Yes","Expense"))))</f>
        <v/>
      </c>
      <c r="O344" s="23" t="n"/>
      <c r="P344" s="29" t="n"/>
      <c r="Q344" s="30">
        <f>IF(P344&lt;&gt;"",P344,IF(D344="","",SUMIFS(Settings!$B$22:$B$31,Settings!$A$22:$A$31,D344)))</f>
        <v/>
      </c>
      <c r="R344" s="27">
        <f>IF(N344&lt;&gt;"Yes",0,ROUND(M344*SUMIFS(Settings!$C$22:$C$31,Settings!$A$22:$A$31,D344),2))</f>
        <v/>
      </c>
      <c r="S344" s="27">
        <f>IF(AE344=0,0,IF(AE344&gt;=Q344,M344-R344,ROUND((M344-R344)*AE344/Q344,2)))</f>
        <v/>
      </c>
      <c r="T344" s="27">
        <f>IF(N344&lt;&gt;"Yes",0,IF(AND(U344&lt;&gt;"",U344&lt;=$AH$2),0,M344-S344))</f>
        <v/>
      </c>
      <c r="U344" s="23" t="n"/>
      <c r="V344" s="24" t="n"/>
      <c r="W344" s="25" t="n"/>
      <c r="X344" s="25" t="n"/>
      <c r="Y344" s="27">
        <f>IF(U344="","",IF(U344&gt;$AH$2,"After period end",IF(N344&lt;&gt;"Yes",0,M344-S344)))</f>
        <v/>
      </c>
      <c r="Z344" s="27">
        <f>IF(OR(U344="",U344&gt;$AH$2),"",N(W344)-N(X344)-Y344)</f>
        <v/>
      </c>
      <c r="AB344" s="23" t="n"/>
      <c r="AD344" s="27">
        <f>IF(OR(N344&lt;&gt;"Yes",N(Q344)=0),0,ROUND((M344-R344)/Q344,2))</f>
        <v/>
      </c>
      <c r="AE344" s="30">
        <f>IF(OR(N344&lt;&gt;"Yes",O344="",N(Q344)=0),0,MAX(0,MIN(Q344,MIN(YEAR($AH$2)*12+MONTH($AH$2),IF(U344="",YEAR($AH$2)*12+MONTH($AH$2),YEAR(U344)*12+MONTH(U344)-1))-(YEAR(O344)*12+MONTH(O344))+1)))</f>
        <v/>
      </c>
      <c r="AF344" s="31">
        <f>IF(OR(N344&lt;&gt;"Yes",O344="",N(Q344)=0),"",EOMONTH(O344,Q344-1))</f>
        <v/>
      </c>
    </row>
    <row r="345">
      <c r="D345" s="24" t="n"/>
      <c r="E345" s="24" t="n"/>
      <c r="F345" s="24" t="n"/>
      <c r="G345" s="24" t="n"/>
      <c r="H345" s="23" t="n"/>
      <c r="J345" s="25" t="n"/>
      <c r="K345" s="24" t="n"/>
      <c r="L345" s="26" t="n"/>
      <c r="M345" s="27">
        <f>IF(OR(J345="",L345=""),"",ROUND(J345*L345,2))</f>
        <v/>
      </c>
      <c r="N345" s="28">
        <f>IF(M345="","",IF(H345&gt;$AH$2,"After period end",IF(OR(D345="",F345=""),"Check class and entity",IF(M345&gt;=SUMIFS(Settings!$C$9:$C$18,Settings!$A$9:$A$18,F345),"Yes","Expense"))))</f>
        <v/>
      </c>
      <c r="O345" s="23" t="n"/>
      <c r="P345" s="29" t="n"/>
      <c r="Q345" s="30">
        <f>IF(P345&lt;&gt;"",P345,IF(D345="","",SUMIFS(Settings!$B$22:$B$31,Settings!$A$22:$A$31,D345)))</f>
        <v/>
      </c>
      <c r="R345" s="27">
        <f>IF(N345&lt;&gt;"Yes",0,ROUND(M345*SUMIFS(Settings!$C$22:$C$31,Settings!$A$22:$A$31,D345),2))</f>
        <v/>
      </c>
      <c r="S345" s="27">
        <f>IF(AE345=0,0,IF(AE345&gt;=Q345,M345-R345,ROUND((M345-R345)*AE345/Q345,2)))</f>
        <v/>
      </c>
      <c r="T345" s="27">
        <f>IF(N345&lt;&gt;"Yes",0,IF(AND(U345&lt;&gt;"",U345&lt;=$AH$2),0,M345-S345))</f>
        <v/>
      </c>
      <c r="U345" s="23" t="n"/>
      <c r="V345" s="24" t="n"/>
      <c r="W345" s="25" t="n"/>
      <c r="X345" s="25" t="n"/>
      <c r="Y345" s="27">
        <f>IF(U345="","",IF(U345&gt;$AH$2,"After period end",IF(N345&lt;&gt;"Yes",0,M345-S345)))</f>
        <v/>
      </c>
      <c r="Z345" s="27">
        <f>IF(OR(U345="",U345&gt;$AH$2),"",N(W345)-N(X345)-Y345)</f>
        <v/>
      </c>
      <c r="AB345" s="23" t="n"/>
      <c r="AD345" s="27">
        <f>IF(OR(N345&lt;&gt;"Yes",N(Q345)=0),0,ROUND((M345-R345)/Q345,2))</f>
        <v/>
      </c>
      <c r="AE345" s="30">
        <f>IF(OR(N345&lt;&gt;"Yes",O345="",N(Q345)=0),0,MAX(0,MIN(Q345,MIN(YEAR($AH$2)*12+MONTH($AH$2),IF(U345="",YEAR($AH$2)*12+MONTH($AH$2),YEAR(U345)*12+MONTH(U345)-1))-(YEAR(O345)*12+MONTH(O345))+1)))</f>
        <v/>
      </c>
      <c r="AF345" s="31">
        <f>IF(OR(N345&lt;&gt;"Yes",O345="",N(Q345)=0),"",EOMONTH(O345,Q345-1))</f>
        <v/>
      </c>
    </row>
    <row r="346">
      <c r="D346" s="24" t="n"/>
      <c r="E346" s="24" t="n"/>
      <c r="F346" s="24" t="n"/>
      <c r="G346" s="24" t="n"/>
      <c r="H346" s="23" t="n"/>
      <c r="J346" s="25" t="n"/>
      <c r="K346" s="24" t="n"/>
      <c r="L346" s="26" t="n"/>
      <c r="M346" s="27">
        <f>IF(OR(J346="",L346=""),"",ROUND(J346*L346,2))</f>
        <v/>
      </c>
      <c r="N346" s="28">
        <f>IF(M346="","",IF(H346&gt;$AH$2,"After period end",IF(OR(D346="",F346=""),"Check class and entity",IF(M346&gt;=SUMIFS(Settings!$C$9:$C$18,Settings!$A$9:$A$18,F346),"Yes","Expense"))))</f>
        <v/>
      </c>
      <c r="O346" s="23" t="n"/>
      <c r="P346" s="29" t="n"/>
      <c r="Q346" s="30">
        <f>IF(P346&lt;&gt;"",P346,IF(D346="","",SUMIFS(Settings!$B$22:$B$31,Settings!$A$22:$A$31,D346)))</f>
        <v/>
      </c>
      <c r="R346" s="27">
        <f>IF(N346&lt;&gt;"Yes",0,ROUND(M346*SUMIFS(Settings!$C$22:$C$31,Settings!$A$22:$A$31,D346),2))</f>
        <v/>
      </c>
      <c r="S346" s="27">
        <f>IF(AE346=0,0,IF(AE346&gt;=Q346,M346-R346,ROUND((M346-R346)*AE346/Q346,2)))</f>
        <v/>
      </c>
      <c r="T346" s="27">
        <f>IF(N346&lt;&gt;"Yes",0,IF(AND(U346&lt;&gt;"",U346&lt;=$AH$2),0,M346-S346))</f>
        <v/>
      </c>
      <c r="U346" s="23" t="n"/>
      <c r="V346" s="24" t="n"/>
      <c r="W346" s="25" t="n"/>
      <c r="X346" s="25" t="n"/>
      <c r="Y346" s="27">
        <f>IF(U346="","",IF(U346&gt;$AH$2,"After period end",IF(N346&lt;&gt;"Yes",0,M346-S346)))</f>
        <v/>
      </c>
      <c r="Z346" s="27">
        <f>IF(OR(U346="",U346&gt;$AH$2),"",N(W346)-N(X346)-Y346)</f>
        <v/>
      </c>
      <c r="AB346" s="23" t="n"/>
      <c r="AD346" s="27">
        <f>IF(OR(N346&lt;&gt;"Yes",N(Q346)=0),0,ROUND((M346-R346)/Q346,2))</f>
        <v/>
      </c>
      <c r="AE346" s="30">
        <f>IF(OR(N346&lt;&gt;"Yes",O346="",N(Q346)=0),0,MAX(0,MIN(Q346,MIN(YEAR($AH$2)*12+MONTH($AH$2),IF(U346="",YEAR($AH$2)*12+MONTH($AH$2),YEAR(U346)*12+MONTH(U346)-1))-(YEAR(O346)*12+MONTH(O346))+1)))</f>
        <v/>
      </c>
      <c r="AF346" s="31">
        <f>IF(OR(N346&lt;&gt;"Yes",O346="",N(Q346)=0),"",EOMONTH(O346,Q346-1))</f>
        <v/>
      </c>
    </row>
    <row r="347">
      <c r="D347" s="24" t="n"/>
      <c r="E347" s="24" t="n"/>
      <c r="F347" s="24" t="n"/>
      <c r="G347" s="24" t="n"/>
      <c r="H347" s="23" t="n"/>
      <c r="J347" s="25" t="n"/>
      <c r="K347" s="24" t="n"/>
      <c r="L347" s="26" t="n"/>
      <c r="M347" s="27">
        <f>IF(OR(J347="",L347=""),"",ROUND(J347*L347,2))</f>
        <v/>
      </c>
      <c r="N347" s="28">
        <f>IF(M347="","",IF(H347&gt;$AH$2,"After period end",IF(OR(D347="",F347=""),"Check class and entity",IF(M347&gt;=SUMIFS(Settings!$C$9:$C$18,Settings!$A$9:$A$18,F347),"Yes","Expense"))))</f>
        <v/>
      </c>
      <c r="O347" s="23" t="n"/>
      <c r="P347" s="29" t="n"/>
      <c r="Q347" s="30">
        <f>IF(P347&lt;&gt;"",P347,IF(D347="","",SUMIFS(Settings!$B$22:$B$31,Settings!$A$22:$A$31,D347)))</f>
        <v/>
      </c>
      <c r="R347" s="27">
        <f>IF(N347&lt;&gt;"Yes",0,ROUND(M347*SUMIFS(Settings!$C$22:$C$31,Settings!$A$22:$A$31,D347),2))</f>
        <v/>
      </c>
      <c r="S347" s="27">
        <f>IF(AE347=0,0,IF(AE347&gt;=Q347,M347-R347,ROUND((M347-R347)*AE347/Q347,2)))</f>
        <v/>
      </c>
      <c r="T347" s="27">
        <f>IF(N347&lt;&gt;"Yes",0,IF(AND(U347&lt;&gt;"",U347&lt;=$AH$2),0,M347-S347))</f>
        <v/>
      </c>
      <c r="U347" s="23" t="n"/>
      <c r="V347" s="24" t="n"/>
      <c r="W347" s="25" t="n"/>
      <c r="X347" s="25" t="n"/>
      <c r="Y347" s="27">
        <f>IF(U347="","",IF(U347&gt;$AH$2,"After period end",IF(N347&lt;&gt;"Yes",0,M347-S347)))</f>
        <v/>
      </c>
      <c r="Z347" s="27">
        <f>IF(OR(U347="",U347&gt;$AH$2),"",N(W347)-N(X347)-Y347)</f>
        <v/>
      </c>
      <c r="AB347" s="23" t="n"/>
      <c r="AD347" s="27">
        <f>IF(OR(N347&lt;&gt;"Yes",N(Q347)=0),0,ROUND((M347-R347)/Q347,2))</f>
        <v/>
      </c>
      <c r="AE347" s="30">
        <f>IF(OR(N347&lt;&gt;"Yes",O347="",N(Q347)=0),0,MAX(0,MIN(Q347,MIN(YEAR($AH$2)*12+MONTH($AH$2),IF(U347="",YEAR($AH$2)*12+MONTH($AH$2),YEAR(U347)*12+MONTH(U347)-1))-(YEAR(O347)*12+MONTH(O347))+1)))</f>
        <v/>
      </c>
      <c r="AF347" s="31">
        <f>IF(OR(N347&lt;&gt;"Yes",O347="",N(Q347)=0),"",EOMONTH(O347,Q347-1))</f>
        <v/>
      </c>
    </row>
    <row r="348">
      <c r="D348" s="24" t="n"/>
      <c r="E348" s="24" t="n"/>
      <c r="F348" s="24" t="n"/>
      <c r="G348" s="24" t="n"/>
      <c r="H348" s="23" t="n"/>
      <c r="J348" s="25" t="n"/>
      <c r="K348" s="24" t="n"/>
      <c r="L348" s="26" t="n"/>
      <c r="M348" s="27">
        <f>IF(OR(J348="",L348=""),"",ROUND(J348*L348,2))</f>
        <v/>
      </c>
      <c r="N348" s="28">
        <f>IF(M348="","",IF(H348&gt;$AH$2,"After period end",IF(OR(D348="",F348=""),"Check class and entity",IF(M348&gt;=SUMIFS(Settings!$C$9:$C$18,Settings!$A$9:$A$18,F348),"Yes","Expense"))))</f>
        <v/>
      </c>
      <c r="O348" s="23" t="n"/>
      <c r="P348" s="29" t="n"/>
      <c r="Q348" s="30">
        <f>IF(P348&lt;&gt;"",P348,IF(D348="","",SUMIFS(Settings!$B$22:$B$31,Settings!$A$22:$A$31,D348)))</f>
        <v/>
      </c>
      <c r="R348" s="27">
        <f>IF(N348&lt;&gt;"Yes",0,ROUND(M348*SUMIFS(Settings!$C$22:$C$31,Settings!$A$22:$A$31,D348),2))</f>
        <v/>
      </c>
      <c r="S348" s="27">
        <f>IF(AE348=0,0,IF(AE348&gt;=Q348,M348-R348,ROUND((M348-R348)*AE348/Q348,2)))</f>
        <v/>
      </c>
      <c r="T348" s="27">
        <f>IF(N348&lt;&gt;"Yes",0,IF(AND(U348&lt;&gt;"",U348&lt;=$AH$2),0,M348-S348))</f>
        <v/>
      </c>
      <c r="U348" s="23" t="n"/>
      <c r="V348" s="24" t="n"/>
      <c r="W348" s="25" t="n"/>
      <c r="X348" s="25" t="n"/>
      <c r="Y348" s="27">
        <f>IF(U348="","",IF(U348&gt;$AH$2,"After period end",IF(N348&lt;&gt;"Yes",0,M348-S348)))</f>
        <v/>
      </c>
      <c r="Z348" s="27">
        <f>IF(OR(U348="",U348&gt;$AH$2),"",N(W348)-N(X348)-Y348)</f>
        <v/>
      </c>
      <c r="AB348" s="23" t="n"/>
      <c r="AD348" s="27">
        <f>IF(OR(N348&lt;&gt;"Yes",N(Q348)=0),0,ROUND((M348-R348)/Q348,2))</f>
        <v/>
      </c>
      <c r="AE348" s="30">
        <f>IF(OR(N348&lt;&gt;"Yes",O348="",N(Q348)=0),0,MAX(0,MIN(Q348,MIN(YEAR($AH$2)*12+MONTH($AH$2),IF(U348="",YEAR($AH$2)*12+MONTH($AH$2),YEAR(U348)*12+MONTH(U348)-1))-(YEAR(O348)*12+MONTH(O348))+1)))</f>
        <v/>
      </c>
      <c r="AF348" s="31">
        <f>IF(OR(N348&lt;&gt;"Yes",O348="",N(Q348)=0),"",EOMONTH(O348,Q348-1))</f>
        <v/>
      </c>
    </row>
    <row r="349">
      <c r="D349" s="24" t="n"/>
      <c r="E349" s="24" t="n"/>
      <c r="F349" s="24" t="n"/>
      <c r="G349" s="24" t="n"/>
      <c r="H349" s="23" t="n"/>
      <c r="J349" s="25" t="n"/>
      <c r="K349" s="24" t="n"/>
      <c r="L349" s="26" t="n"/>
      <c r="M349" s="27">
        <f>IF(OR(J349="",L349=""),"",ROUND(J349*L349,2))</f>
        <v/>
      </c>
      <c r="N349" s="28">
        <f>IF(M349="","",IF(H349&gt;$AH$2,"After period end",IF(OR(D349="",F349=""),"Check class and entity",IF(M349&gt;=SUMIFS(Settings!$C$9:$C$18,Settings!$A$9:$A$18,F349),"Yes","Expense"))))</f>
        <v/>
      </c>
      <c r="O349" s="23" t="n"/>
      <c r="P349" s="29" t="n"/>
      <c r="Q349" s="30">
        <f>IF(P349&lt;&gt;"",P349,IF(D349="","",SUMIFS(Settings!$B$22:$B$31,Settings!$A$22:$A$31,D349)))</f>
        <v/>
      </c>
      <c r="R349" s="27">
        <f>IF(N349&lt;&gt;"Yes",0,ROUND(M349*SUMIFS(Settings!$C$22:$C$31,Settings!$A$22:$A$31,D349),2))</f>
        <v/>
      </c>
      <c r="S349" s="27">
        <f>IF(AE349=0,0,IF(AE349&gt;=Q349,M349-R349,ROUND((M349-R349)*AE349/Q349,2)))</f>
        <v/>
      </c>
      <c r="T349" s="27">
        <f>IF(N349&lt;&gt;"Yes",0,IF(AND(U349&lt;&gt;"",U349&lt;=$AH$2),0,M349-S349))</f>
        <v/>
      </c>
      <c r="U349" s="23" t="n"/>
      <c r="V349" s="24" t="n"/>
      <c r="W349" s="25" t="n"/>
      <c r="X349" s="25" t="n"/>
      <c r="Y349" s="27">
        <f>IF(U349="","",IF(U349&gt;$AH$2,"After period end",IF(N349&lt;&gt;"Yes",0,M349-S349)))</f>
        <v/>
      </c>
      <c r="Z349" s="27">
        <f>IF(OR(U349="",U349&gt;$AH$2),"",N(W349)-N(X349)-Y349)</f>
        <v/>
      </c>
      <c r="AB349" s="23" t="n"/>
      <c r="AD349" s="27">
        <f>IF(OR(N349&lt;&gt;"Yes",N(Q349)=0),0,ROUND((M349-R349)/Q349,2))</f>
        <v/>
      </c>
      <c r="AE349" s="30">
        <f>IF(OR(N349&lt;&gt;"Yes",O349="",N(Q349)=0),0,MAX(0,MIN(Q349,MIN(YEAR($AH$2)*12+MONTH($AH$2),IF(U349="",YEAR($AH$2)*12+MONTH($AH$2),YEAR(U349)*12+MONTH(U349)-1))-(YEAR(O349)*12+MONTH(O349))+1)))</f>
        <v/>
      </c>
      <c r="AF349" s="31">
        <f>IF(OR(N349&lt;&gt;"Yes",O349="",N(Q349)=0),"",EOMONTH(O349,Q349-1))</f>
        <v/>
      </c>
    </row>
    <row r="350">
      <c r="D350" s="24" t="n"/>
      <c r="E350" s="24" t="n"/>
      <c r="F350" s="24" t="n"/>
      <c r="G350" s="24" t="n"/>
      <c r="H350" s="23" t="n"/>
      <c r="J350" s="25" t="n"/>
      <c r="K350" s="24" t="n"/>
      <c r="L350" s="26" t="n"/>
      <c r="M350" s="27">
        <f>IF(OR(J350="",L350=""),"",ROUND(J350*L350,2))</f>
        <v/>
      </c>
      <c r="N350" s="28">
        <f>IF(M350="","",IF(H350&gt;$AH$2,"After period end",IF(OR(D350="",F350=""),"Check class and entity",IF(M350&gt;=SUMIFS(Settings!$C$9:$C$18,Settings!$A$9:$A$18,F350),"Yes","Expense"))))</f>
        <v/>
      </c>
      <c r="O350" s="23" t="n"/>
      <c r="P350" s="29" t="n"/>
      <c r="Q350" s="30">
        <f>IF(P350&lt;&gt;"",P350,IF(D350="","",SUMIFS(Settings!$B$22:$B$31,Settings!$A$22:$A$31,D350)))</f>
        <v/>
      </c>
      <c r="R350" s="27">
        <f>IF(N350&lt;&gt;"Yes",0,ROUND(M350*SUMIFS(Settings!$C$22:$C$31,Settings!$A$22:$A$31,D350),2))</f>
        <v/>
      </c>
      <c r="S350" s="27">
        <f>IF(AE350=0,0,IF(AE350&gt;=Q350,M350-R350,ROUND((M350-R350)*AE350/Q350,2)))</f>
        <v/>
      </c>
      <c r="T350" s="27">
        <f>IF(N350&lt;&gt;"Yes",0,IF(AND(U350&lt;&gt;"",U350&lt;=$AH$2),0,M350-S350))</f>
        <v/>
      </c>
      <c r="U350" s="23" t="n"/>
      <c r="V350" s="24" t="n"/>
      <c r="W350" s="25" t="n"/>
      <c r="X350" s="25" t="n"/>
      <c r="Y350" s="27">
        <f>IF(U350="","",IF(U350&gt;$AH$2,"After period end",IF(N350&lt;&gt;"Yes",0,M350-S350)))</f>
        <v/>
      </c>
      <c r="Z350" s="27">
        <f>IF(OR(U350="",U350&gt;$AH$2),"",N(W350)-N(X350)-Y350)</f>
        <v/>
      </c>
      <c r="AB350" s="23" t="n"/>
      <c r="AD350" s="27">
        <f>IF(OR(N350&lt;&gt;"Yes",N(Q350)=0),0,ROUND((M350-R350)/Q350,2))</f>
        <v/>
      </c>
      <c r="AE350" s="30">
        <f>IF(OR(N350&lt;&gt;"Yes",O350="",N(Q350)=0),0,MAX(0,MIN(Q350,MIN(YEAR($AH$2)*12+MONTH($AH$2),IF(U350="",YEAR($AH$2)*12+MONTH($AH$2),YEAR(U350)*12+MONTH(U350)-1))-(YEAR(O350)*12+MONTH(O350))+1)))</f>
        <v/>
      </c>
      <c r="AF350" s="31">
        <f>IF(OR(N350&lt;&gt;"Yes",O350="",N(Q350)=0),"",EOMONTH(O350,Q350-1))</f>
        <v/>
      </c>
    </row>
    <row r="351">
      <c r="D351" s="24" t="n"/>
      <c r="E351" s="24" t="n"/>
      <c r="F351" s="24" t="n"/>
      <c r="G351" s="24" t="n"/>
      <c r="H351" s="23" t="n"/>
      <c r="J351" s="25" t="n"/>
      <c r="K351" s="24" t="n"/>
      <c r="L351" s="26" t="n"/>
      <c r="M351" s="27">
        <f>IF(OR(J351="",L351=""),"",ROUND(J351*L351,2))</f>
        <v/>
      </c>
      <c r="N351" s="28">
        <f>IF(M351="","",IF(H351&gt;$AH$2,"After period end",IF(OR(D351="",F351=""),"Check class and entity",IF(M351&gt;=SUMIFS(Settings!$C$9:$C$18,Settings!$A$9:$A$18,F351),"Yes","Expense"))))</f>
        <v/>
      </c>
      <c r="O351" s="23" t="n"/>
      <c r="P351" s="29" t="n"/>
      <c r="Q351" s="30">
        <f>IF(P351&lt;&gt;"",P351,IF(D351="","",SUMIFS(Settings!$B$22:$B$31,Settings!$A$22:$A$31,D351)))</f>
        <v/>
      </c>
      <c r="R351" s="27">
        <f>IF(N351&lt;&gt;"Yes",0,ROUND(M351*SUMIFS(Settings!$C$22:$C$31,Settings!$A$22:$A$31,D351),2))</f>
        <v/>
      </c>
      <c r="S351" s="27">
        <f>IF(AE351=0,0,IF(AE351&gt;=Q351,M351-R351,ROUND((M351-R351)*AE351/Q351,2)))</f>
        <v/>
      </c>
      <c r="T351" s="27">
        <f>IF(N351&lt;&gt;"Yes",0,IF(AND(U351&lt;&gt;"",U351&lt;=$AH$2),0,M351-S351))</f>
        <v/>
      </c>
      <c r="U351" s="23" t="n"/>
      <c r="V351" s="24" t="n"/>
      <c r="W351" s="25" t="n"/>
      <c r="X351" s="25" t="n"/>
      <c r="Y351" s="27">
        <f>IF(U351="","",IF(U351&gt;$AH$2,"After period end",IF(N351&lt;&gt;"Yes",0,M351-S351)))</f>
        <v/>
      </c>
      <c r="Z351" s="27">
        <f>IF(OR(U351="",U351&gt;$AH$2),"",N(W351)-N(X351)-Y351)</f>
        <v/>
      </c>
      <c r="AB351" s="23" t="n"/>
      <c r="AD351" s="27">
        <f>IF(OR(N351&lt;&gt;"Yes",N(Q351)=0),0,ROUND((M351-R351)/Q351,2))</f>
        <v/>
      </c>
      <c r="AE351" s="30">
        <f>IF(OR(N351&lt;&gt;"Yes",O351="",N(Q351)=0),0,MAX(0,MIN(Q351,MIN(YEAR($AH$2)*12+MONTH($AH$2),IF(U351="",YEAR($AH$2)*12+MONTH($AH$2),YEAR(U351)*12+MONTH(U351)-1))-(YEAR(O351)*12+MONTH(O351))+1)))</f>
        <v/>
      </c>
      <c r="AF351" s="31">
        <f>IF(OR(N351&lt;&gt;"Yes",O351="",N(Q351)=0),"",EOMONTH(O351,Q351-1))</f>
        <v/>
      </c>
    </row>
    <row r="352">
      <c r="D352" s="24" t="n"/>
      <c r="E352" s="24" t="n"/>
      <c r="F352" s="24" t="n"/>
      <c r="G352" s="24" t="n"/>
      <c r="H352" s="23" t="n"/>
      <c r="J352" s="25" t="n"/>
      <c r="K352" s="24" t="n"/>
      <c r="L352" s="26" t="n"/>
      <c r="M352" s="27">
        <f>IF(OR(J352="",L352=""),"",ROUND(J352*L352,2))</f>
        <v/>
      </c>
      <c r="N352" s="28">
        <f>IF(M352="","",IF(H352&gt;$AH$2,"After period end",IF(OR(D352="",F352=""),"Check class and entity",IF(M352&gt;=SUMIFS(Settings!$C$9:$C$18,Settings!$A$9:$A$18,F352),"Yes","Expense"))))</f>
        <v/>
      </c>
      <c r="O352" s="23" t="n"/>
      <c r="P352" s="29" t="n"/>
      <c r="Q352" s="30">
        <f>IF(P352&lt;&gt;"",P352,IF(D352="","",SUMIFS(Settings!$B$22:$B$31,Settings!$A$22:$A$31,D352)))</f>
        <v/>
      </c>
      <c r="R352" s="27">
        <f>IF(N352&lt;&gt;"Yes",0,ROUND(M352*SUMIFS(Settings!$C$22:$C$31,Settings!$A$22:$A$31,D352),2))</f>
        <v/>
      </c>
      <c r="S352" s="27">
        <f>IF(AE352=0,0,IF(AE352&gt;=Q352,M352-R352,ROUND((M352-R352)*AE352/Q352,2)))</f>
        <v/>
      </c>
      <c r="T352" s="27">
        <f>IF(N352&lt;&gt;"Yes",0,IF(AND(U352&lt;&gt;"",U352&lt;=$AH$2),0,M352-S352))</f>
        <v/>
      </c>
      <c r="U352" s="23" t="n"/>
      <c r="V352" s="24" t="n"/>
      <c r="W352" s="25" t="n"/>
      <c r="X352" s="25" t="n"/>
      <c r="Y352" s="27">
        <f>IF(U352="","",IF(U352&gt;$AH$2,"After period end",IF(N352&lt;&gt;"Yes",0,M352-S352)))</f>
        <v/>
      </c>
      <c r="Z352" s="27">
        <f>IF(OR(U352="",U352&gt;$AH$2),"",N(W352)-N(X352)-Y352)</f>
        <v/>
      </c>
      <c r="AB352" s="23" t="n"/>
      <c r="AD352" s="27">
        <f>IF(OR(N352&lt;&gt;"Yes",N(Q352)=0),0,ROUND((M352-R352)/Q352,2))</f>
        <v/>
      </c>
      <c r="AE352" s="30">
        <f>IF(OR(N352&lt;&gt;"Yes",O352="",N(Q352)=0),0,MAX(0,MIN(Q352,MIN(YEAR($AH$2)*12+MONTH($AH$2),IF(U352="",YEAR($AH$2)*12+MONTH($AH$2),YEAR(U352)*12+MONTH(U352)-1))-(YEAR(O352)*12+MONTH(O352))+1)))</f>
        <v/>
      </c>
      <c r="AF352" s="31">
        <f>IF(OR(N352&lt;&gt;"Yes",O352="",N(Q352)=0),"",EOMONTH(O352,Q352-1))</f>
        <v/>
      </c>
    </row>
    <row r="353">
      <c r="D353" s="24" t="n"/>
      <c r="E353" s="24" t="n"/>
      <c r="F353" s="24" t="n"/>
      <c r="G353" s="24" t="n"/>
      <c r="H353" s="23" t="n"/>
      <c r="J353" s="25" t="n"/>
      <c r="K353" s="24" t="n"/>
      <c r="L353" s="26" t="n"/>
      <c r="M353" s="27">
        <f>IF(OR(J353="",L353=""),"",ROUND(J353*L353,2))</f>
        <v/>
      </c>
      <c r="N353" s="28">
        <f>IF(M353="","",IF(H353&gt;$AH$2,"After period end",IF(OR(D353="",F353=""),"Check class and entity",IF(M353&gt;=SUMIFS(Settings!$C$9:$C$18,Settings!$A$9:$A$18,F353),"Yes","Expense"))))</f>
        <v/>
      </c>
      <c r="O353" s="23" t="n"/>
      <c r="P353" s="29" t="n"/>
      <c r="Q353" s="30">
        <f>IF(P353&lt;&gt;"",P353,IF(D353="","",SUMIFS(Settings!$B$22:$B$31,Settings!$A$22:$A$31,D353)))</f>
        <v/>
      </c>
      <c r="R353" s="27">
        <f>IF(N353&lt;&gt;"Yes",0,ROUND(M353*SUMIFS(Settings!$C$22:$C$31,Settings!$A$22:$A$31,D353),2))</f>
        <v/>
      </c>
      <c r="S353" s="27">
        <f>IF(AE353=0,0,IF(AE353&gt;=Q353,M353-R353,ROUND((M353-R353)*AE353/Q353,2)))</f>
        <v/>
      </c>
      <c r="T353" s="27">
        <f>IF(N353&lt;&gt;"Yes",0,IF(AND(U353&lt;&gt;"",U353&lt;=$AH$2),0,M353-S353))</f>
        <v/>
      </c>
      <c r="U353" s="23" t="n"/>
      <c r="V353" s="24" t="n"/>
      <c r="W353" s="25" t="n"/>
      <c r="X353" s="25" t="n"/>
      <c r="Y353" s="27">
        <f>IF(U353="","",IF(U353&gt;$AH$2,"After period end",IF(N353&lt;&gt;"Yes",0,M353-S353)))</f>
        <v/>
      </c>
      <c r="Z353" s="27">
        <f>IF(OR(U353="",U353&gt;$AH$2),"",N(W353)-N(X353)-Y353)</f>
        <v/>
      </c>
      <c r="AB353" s="23" t="n"/>
      <c r="AD353" s="27">
        <f>IF(OR(N353&lt;&gt;"Yes",N(Q353)=0),0,ROUND((M353-R353)/Q353,2))</f>
        <v/>
      </c>
      <c r="AE353" s="30">
        <f>IF(OR(N353&lt;&gt;"Yes",O353="",N(Q353)=0),0,MAX(0,MIN(Q353,MIN(YEAR($AH$2)*12+MONTH($AH$2),IF(U353="",YEAR($AH$2)*12+MONTH($AH$2),YEAR(U353)*12+MONTH(U353)-1))-(YEAR(O353)*12+MONTH(O353))+1)))</f>
        <v/>
      </c>
      <c r="AF353" s="31">
        <f>IF(OR(N353&lt;&gt;"Yes",O353="",N(Q353)=0),"",EOMONTH(O353,Q353-1))</f>
        <v/>
      </c>
    </row>
    <row r="354">
      <c r="D354" s="24" t="n"/>
      <c r="E354" s="24" t="n"/>
      <c r="F354" s="24" t="n"/>
      <c r="G354" s="24" t="n"/>
      <c r="H354" s="23" t="n"/>
      <c r="J354" s="25" t="n"/>
      <c r="K354" s="24" t="n"/>
      <c r="L354" s="26" t="n"/>
      <c r="M354" s="27">
        <f>IF(OR(J354="",L354=""),"",ROUND(J354*L354,2))</f>
        <v/>
      </c>
      <c r="N354" s="28">
        <f>IF(M354="","",IF(H354&gt;$AH$2,"After period end",IF(OR(D354="",F354=""),"Check class and entity",IF(M354&gt;=SUMIFS(Settings!$C$9:$C$18,Settings!$A$9:$A$18,F354),"Yes","Expense"))))</f>
        <v/>
      </c>
      <c r="O354" s="23" t="n"/>
      <c r="P354" s="29" t="n"/>
      <c r="Q354" s="30">
        <f>IF(P354&lt;&gt;"",P354,IF(D354="","",SUMIFS(Settings!$B$22:$B$31,Settings!$A$22:$A$31,D354)))</f>
        <v/>
      </c>
      <c r="R354" s="27">
        <f>IF(N354&lt;&gt;"Yes",0,ROUND(M354*SUMIFS(Settings!$C$22:$C$31,Settings!$A$22:$A$31,D354),2))</f>
        <v/>
      </c>
      <c r="S354" s="27">
        <f>IF(AE354=0,0,IF(AE354&gt;=Q354,M354-R354,ROUND((M354-R354)*AE354/Q354,2)))</f>
        <v/>
      </c>
      <c r="T354" s="27">
        <f>IF(N354&lt;&gt;"Yes",0,IF(AND(U354&lt;&gt;"",U354&lt;=$AH$2),0,M354-S354))</f>
        <v/>
      </c>
      <c r="U354" s="23" t="n"/>
      <c r="V354" s="24" t="n"/>
      <c r="W354" s="25" t="n"/>
      <c r="X354" s="25" t="n"/>
      <c r="Y354" s="27">
        <f>IF(U354="","",IF(U354&gt;$AH$2,"After period end",IF(N354&lt;&gt;"Yes",0,M354-S354)))</f>
        <v/>
      </c>
      <c r="Z354" s="27">
        <f>IF(OR(U354="",U354&gt;$AH$2),"",N(W354)-N(X354)-Y354)</f>
        <v/>
      </c>
      <c r="AB354" s="23" t="n"/>
      <c r="AD354" s="27">
        <f>IF(OR(N354&lt;&gt;"Yes",N(Q354)=0),0,ROUND((M354-R354)/Q354,2))</f>
        <v/>
      </c>
      <c r="AE354" s="30">
        <f>IF(OR(N354&lt;&gt;"Yes",O354="",N(Q354)=0),0,MAX(0,MIN(Q354,MIN(YEAR($AH$2)*12+MONTH($AH$2),IF(U354="",YEAR($AH$2)*12+MONTH($AH$2),YEAR(U354)*12+MONTH(U354)-1))-(YEAR(O354)*12+MONTH(O354))+1)))</f>
        <v/>
      </c>
      <c r="AF354" s="31">
        <f>IF(OR(N354&lt;&gt;"Yes",O354="",N(Q354)=0),"",EOMONTH(O354,Q354-1))</f>
        <v/>
      </c>
    </row>
    <row r="355">
      <c r="D355" s="24" t="n"/>
      <c r="E355" s="24" t="n"/>
      <c r="F355" s="24" t="n"/>
      <c r="G355" s="24" t="n"/>
      <c r="H355" s="23" t="n"/>
      <c r="J355" s="25" t="n"/>
      <c r="K355" s="24" t="n"/>
      <c r="L355" s="26" t="n"/>
      <c r="M355" s="27">
        <f>IF(OR(J355="",L355=""),"",ROUND(J355*L355,2))</f>
        <v/>
      </c>
      <c r="N355" s="28">
        <f>IF(M355="","",IF(H355&gt;$AH$2,"After period end",IF(OR(D355="",F355=""),"Check class and entity",IF(M355&gt;=SUMIFS(Settings!$C$9:$C$18,Settings!$A$9:$A$18,F355),"Yes","Expense"))))</f>
        <v/>
      </c>
      <c r="O355" s="23" t="n"/>
      <c r="P355" s="29" t="n"/>
      <c r="Q355" s="30">
        <f>IF(P355&lt;&gt;"",P355,IF(D355="","",SUMIFS(Settings!$B$22:$B$31,Settings!$A$22:$A$31,D355)))</f>
        <v/>
      </c>
      <c r="R355" s="27">
        <f>IF(N355&lt;&gt;"Yes",0,ROUND(M355*SUMIFS(Settings!$C$22:$C$31,Settings!$A$22:$A$31,D355),2))</f>
        <v/>
      </c>
      <c r="S355" s="27">
        <f>IF(AE355=0,0,IF(AE355&gt;=Q355,M355-R355,ROUND((M355-R355)*AE355/Q355,2)))</f>
        <v/>
      </c>
      <c r="T355" s="27">
        <f>IF(N355&lt;&gt;"Yes",0,IF(AND(U355&lt;&gt;"",U355&lt;=$AH$2),0,M355-S355))</f>
        <v/>
      </c>
      <c r="U355" s="23" t="n"/>
      <c r="V355" s="24" t="n"/>
      <c r="W355" s="25" t="n"/>
      <c r="X355" s="25" t="n"/>
      <c r="Y355" s="27">
        <f>IF(U355="","",IF(U355&gt;$AH$2,"After period end",IF(N355&lt;&gt;"Yes",0,M355-S355)))</f>
        <v/>
      </c>
      <c r="Z355" s="27">
        <f>IF(OR(U355="",U355&gt;$AH$2),"",N(W355)-N(X355)-Y355)</f>
        <v/>
      </c>
      <c r="AB355" s="23" t="n"/>
      <c r="AD355" s="27">
        <f>IF(OR(N355&lt;&gt;"Yes",N(Q355)=0),0,ROUND((M355-R355)/Q355,2))</f>
        <v/>
      </c>
      <c r="AE355" s="30">
        <f>IF(OR(N355&lt;&gt;"Yes",O355="",N(Q355)=0),0,MAX(0,MIN(Q355,MIN(YEAR($AH$2)*12+MONTH($AH$2),IF(U355="",YEAR($AH$2)*12+MONTH($AH$2),YEAR(U355)*12+MONTH(U355)-1))-(YEAR(O355)*12+MONTH(O355))+1)))</f>
        <v/>
      </c>
      <c r="AF355" s="31">
        <f>IF(OR(N355&lt;&gt;"Yes",O355="",N(Q355)=0),"",EOMONTH(O355,Q355-1))</f>
        <v/>
      </c>
    </row>
    <row r="356">
      <c r="D356" s="24" t="n"/>
      <c r="E356" s="24" t="n"/>
      <c r="F356" s="24" t="n"/>
      <c r="G356" s="24" t="n"/>
      <c r="H356" s="23" t="n"/>
      <c r="J356" s="25" t="n"/>
      <c r="K356" s="24" t="n"/>
      <c r="L356" s="26" t="n"/>
      <c r="M356" s="27">
        <f>IF(OR(J356="",L356=""),"",ROUND(J356*L356,2))</f>
        <v/>
      </c>
      <c r="N356" s="28">
        <f>IF(M356="","",IF(H356&gt;$AH$2,"After period end",IF(OR(D356="",F356=""),"Check class and entity",IF(M356&gt;=SUMIFS(Settings!$C$9:$C$18,Settings!$A$9:$A$18,F356),"Yes","Expense"))))</f>
        <v/>
      </c>
      <c r="O356" s="23" t="n"/>
      <c r="P356" s="29" t="n"/>
      <c r="Q356" s="30">
        <f>IF(P356&lt;&gt;"",P356,IF(D356="","",SUMIFS(Settings!$B$22:$B$31,Settings!$A$22:$A$31,D356)))</f>
        <v/>
      </c>
      <c r="R356" s="27">
        <f>IF(N356&lt;&gt;"Yes",0,ROUND(M356*SUMIFS(Settings!$C$22:$C$31,Settings!$A$22:$A$31,D356),2))</f>
        <v/>
      </c>
      <c r="S356" s="27">
        <f>IF(AE356=0,0,IF(AE356&gt;=Q356,M356-R356,ROUND((M356-R356)*AE356/Q356,2)))</f>
        <v/>
      </c>
      <c r="T356" s="27">
        <f>IF(N356&lt;&gt;"Yes",0,IF(AND(U356&lt;&gt;"",U356&lt;=$AH$2),0,M356-S356))</f>
        <v/>
      </c>
      <c r="U356" s="23" t="n"/>
      <c r="V356" s="24" t="n"/>
      <c r="W356" s="25" t="n"/>
      <c r="X356" s="25" t="n"/>
      <c r="Y356" s="27">
        <f>IF(U356="","",IF(U356&gt;$AH$2,"After period end",IF(N356&lt;&gt;"Yes",0,M356-S356)))</f>
        <v/>
      </c>
      <c r="Z356" s="27">
        <f>IF(OR(U356="",U356&gt;$AH$2),"",N(W356)-N(X356)-Y356)</f>
        <v/>
      </c>
      <c r="AB356" s="23" t="n"/>
      <c r="AD356" s="27">
        <f>IF(OR(N356&lt;&gt;"Yes",N(Q356)=0),0,ROUND((M356-R356)/Q356,2))</f>
        <v/>
      </c>
      <c r="AE356" s="30">
        <f>IF(OR(N356&lt;&gt;"Yes",O356="",N(Q356)=0),0,MAX(0,MIN(Q356,MIN(YEAR($AH$2)*12+MONTH($AH$2),IF(U356="",YEAR($AH$2)*12+MONTH($AH$2),YEAR(U356)*12+MONTH(U356)-1))-(YEAR(O356)*12+MONTH(O356))+1)))</f>
        <v/>
      </c>
      <c r="AF356" s="31">
        <f>IF(OR(N356&lt;&gt;"Yes",O356="",N(Q356)=0),"",EOMONTH(O356,Q356-1))</f>
        <v/>
      </c>
    </row>
    <row r="357">
      <c r="D357" s="24" t="n"/>
      <c r="E357" s="24" t="n"/>
      <c r="F357" s="24" t="n"/>
      <c r="G357" s="24" t="n"/>
      <c r="H357" s="23" t="n"/>
      <c r="J357" s="25" t="n"/>
      <c r="K357" s="24" t="n"/>
      <c r="L357" s="26" t="n"/>
      <c r="M357" s="27">
        <f>IF(OR(J357="",L357=""),"",ROUND(J357*L357,2))</f>
        <v/>
      </c>
      <c r="N357" s="28">
        <f>IF(M357="","",IF(H357&gt;$AH$2,"After period end",IF(OR(D357="",F357=""),"Check class and entity",IF(M357&gt;=SUMIFS(Settings!$C$9:$C$18,Settings!$A$9:$A$18,F357),"Yes","Expense"))))</f>
        <v/>
      </c>
      <c r="O357" s="23" t="n"/>
      <c r="P357" s="29" t="n"/>
      <c r="Q357" s="30">
        <f>IF(P357&lt;&gt;"",P357,IF(D357="","",SUMIFS(Settings!$B$22:$B$31,Settings!$A$22:$A$31,D357)))</f>
        <v/>
      </c>
      <c r="R357" s="27">
        <f>IF(N357&lt;&gt;"Yes",0,ROUND(M357*SUMIFS(Settings!$C$22:$C$31,Settings!$A$22:$A$31,D357),2))</f>
        <v/>
      </c>
      <c r="S357" s="27">
        <f>IF(AE357=0,0,IF(AE357&gt;=Q357,M357-R357,ROUND((M357-R357)*AE357/Q357,2)))</f>
        <v/>
      </c>
      <c r="T357" s="27">
        <f>IF(N357&lt;&gt;"Yes",0,IF(AND(U357&lt;&gt;"",U357&lt;=$AH$2),0,M357-S357))</f>
        <v/>
      </c>
      <c r="U357" s="23" t="n"/>
      <c r="V357" s="24" t="n"/>
      <c r="W357" s="25" t="n"/>
      <c r="X357" s="25" t="n"/>
      <c r="Y357" s="27">
        <f>IF(U357="","",IF(U357&gt;$AH$2,"After period end",IF(N357&lt;&gt;"Yes",0,M357-S357)))</f>
        <v/>
      </c>
      <c r="Z357" s="27">
        <f>IF(OR(U357="",U357&gt;$AH$2),"",N(W357)-N(X357)-Y357)</f>
        <v/>
      </c>
      <c r="AB357" s="23" t="n"/>
      <c r="AD357" s="27">
        <f>IF(OR(N357&lt;&gt;"Yes",N(Q357)=0),0,ROUND((M357-R357)/Q357,2))</f>
        <v/>
      </c>
      <c r="AE357" s="30">
        <f>IF(OR(N357&lt;&gt;"Yes",O357="",N(Q357)=0),0,MAX(0,MIN(Q357,MIN(YEAR($AH$2)*12+MONTH($AH$2),IF(U357="",YEAR($AH$2)*12+MONTH($AH$2),YEAR(U357)*12+MONTH(U357)-1))-(YEAR(O357)*12+MONTH(O357))+1)))</f>
        <v/>
      </c>
      <c r="AF357" s="31">
        <f>IF(OR(N357&lt;&gt;"Yes",O357="",N(Q357)=0),"",EOMONTH(O357,Q357-1))</f>
        <v/>
      </c>
    </row>
    <row r="358">
      <c r="D358" s="24" t="n"/>
      <c r="E358" s="24" t="n"/>
      <c r="F358" s="24" t="n"/>
      <c r="G358" s="24" t="n"/>
      <c r="H358" s="23" t="n"/>
      <c r="J358" s="25" t="n"/>
      <c r="K358" s="24" t="n"/>
      <c r="L358" s="26" t="n"/>
      <c r="M358" s="27">
        <f>IF(OR(J358="",L358=""),"",ROUND(J358*L358,2))</f>
        <v/>
      </c>
      <c r="N358" s="28">
        <f>IF(M358="","",IF(H358&gt;$AH$2,"After period end",IF(OR(D358="",F358=""),"Check class and entity",IF(M358&gt;=SUMIFS(Settings!$C$9:$C$18,Settings!$A$9:$A$18,F358),"Yes","Expense"))))</f>
        <v/>
      </c>
      <c r="O358" s="23" t="n"/>
      <c r="P358" s="29" t="n"/>
      <c r="Q358" s="30">
        <f>IF(P358&lt;&gt;"",P358,IF(D358="","",SUMIFS(Settings!$B$22:$B$31,Settings!$A$22:$A$31,D358)))</f>
        <v/>
      </c>
      <c r="R358" s="27">
        <f>IF(N358&lt;&gt;"Yes",0,ROUND(M358*SUMIFS(Settings!$C$22:$C$31,Settings!$A$22:$A$31,D358),2))</f>
        <v/>
      </c>
      <c r="S358" s="27">
        <f>IF(AE358=0,0,IF(AE358&gt;=Q358,M358-R358,ROUND((M358-R358)*AE358/Q358,2)))</f>
        <v/>
      </c>
      <c r="T358" s="27">
        <f>IF(N358&lt;&gt;"Yes",0,IF(AND(U358&lt;&gt;"",U358&lt;=$AH$2),0,M358-S358))</f>
        <v/>
      </c>
      <c r="U358" s="23" t="n"/>
      <c r="V358" s="24" t="n"/>
      <c r="W358" s="25" t="n"/>
      <c r="X358" s="25" t="n"/>
      <c r="Y358" s="27">
        <f>IF(U358="","",IF(U358&gt;$AH$2,"After period end",IF(N358&lt;&gt;"Yes",0,M358-S358)))</f>
        <v/>
      </c>
      <c r="Z358" s="27">
        <f>IF(OR(U358="",U358&gt;$AH$2),"",N(W358)-N(X358)-Y358)</f>
        <v/>
      </c>
      <c r="AB358" s="23" t="n"/>
      <c r="AD358" s="27">
        <f>IF(OR(N358&lt;&gt;"Yes",N(Q358)=0),0,ROUND((M358-R358)/Q358,2))</f>
        <v/>
      </c>
      <c r="AE358" s="30">
        <f>IF(OR(N358&lt;&gt;"Yes",O358="",N(Q358)=0),0,MAX(0,MIN(Q358,MIN(YEAR($AH$2)*12+MONTH($AH$2),IF(U358="",YEAR($AH$2)*12+MONTH($AH$2),YEAR(U358)*12+MONTH(U358)-1))-(YEAR(O358)*12+MONTH(O358))+1)))</f>
        <v/>
      </c>
      <c r="AF358" s="31">
        <f>IF(OR(N358&lt;&gt;"Yes",O358="",N(Q358)=0),"",EOMONTH(O358,Q358-1))</f>
        <v/>
      </c>
    </row>
    <row r="359">
      <c r="D359" s="24" t="n"/>
      <c r="E359" s="24" t="n"/>
      <c r="F359" s="24" t="n"/>
      <c r="G359" s="24" t="n"/>
      <c r="H359" s="23" t="n"/>
      <c r="J359" s="25" t="n"/>
      <c r="K359" s="24" t="n"/>
      <c r="L359" s="26" t="n"/>
      <c r="M359" s="27">
        <f>IF(OR(J359="",L359=""),"",ROUND(J359*L359,2))</f>
        <v/>
      </c>
      <c r="N359" s="28">
        <f>IF(M359="","",IF(H359&gt;$AH$2,"After period end",IF(OR(D359="",F359=""),"Check class and entity",IF(M359&gt;=SUMIFS(Settings!$C$9:$C$18,Settings!$A$9:$A$18,F359),"Yes","Expense"))))</f>
        <v/>
      </c>
      <c r="O359" s="23" t="n"/>
      <c r="P359" s="29" t="n"/>
      <c r="Q359" s="30">
        <f>IF(P359&lt;&gt;"",P359,IF(D359="","",SUMIFS(Settings!$B$22:$B$31,Settings!$A$22:$A$31,D359)))</f>
        <v/>
      </c>
      <c r="R359" s="27">
        <f>IF(N359&lt;&gt;"Yes",0,ROUND(M359*SUMIFS(Settings!$C$22:$C$31,Settings!$A$22:$A$31,D359),2))</f>
        <v/>
      </c>
      <c r="S359" s="27">
        <f>IF(AE359=0,0,IF(AE359&gt;=Q359,M359-R359,ROUND((M359-R359)*AE359/Q359,2)))</f>
        <v/>
      </c>
      <c r="T359" s="27">
        <f>IF(N359&lt;&gt;"Yes",0,IF(AND(U359&lt;&gt;"",U359&lt;=$AH$2),0,M359-S359))</f>
        <v/>
      </c>
      <c r="U359" s="23" t="n"/>
      <c r="V359" s="24" t="n"/>
      <c r="W359" s="25" t="n"/>
      <c r="X359" s="25" t="n"/>
      <c r="Y359" s="27">
        <f>IF(U359="","",IF(U359&gt;$AH$2,"After period end",IF(N359&lt;&gt;"Yes",0,M359-S359)))</f>
        <v/>
      </c>
      <c r="Z359" s="27">
        <f>IF(OR(U359="",U359&gt;$AH$2),"",N(W359)-N(X359)-Y359)</f>
        <v/>
      </c>
      <c r="AB359" s="23" t="n"/>
      <c r="AD359" s="27">
        <f>IF(OR(N359&lt;&gt;"Yes",N(Q359)=0),0,ROUND((M359-R359)/Q359,2))</f>
        <v/>
      </c>
      <c r="AE359" s="30">
        <f>IF(OR(N359&lt;&gt;"Yes",O359="",N(Q359)=0),0,MAX(0,MIN(Q359,MIN(YEAR($AH$2)*12+MONTH($AH$2),IF(U359="",YEAR($AH$2)*12+MONTH($AH$2),YEAR(U359)*12+MONTH(U359)-1))-(YEAR(O359)*12+MONTH(O359))+1)))</f>
        <v/>
      </c>
      <c r="AF359" s="31">
        <f>IF(OR(N359&lt;&gt;"Yes",O359="",N(Q359)=0),"",EOMONTH(O359,Q359-1))</f>
        <v/>
      </c>
    </row>
    <row r="360">
      <c r="D360" s="24" t="n"/>
      <c r="E360" s="24" t="n"/>
      <c r="F360" s="24" t="n"/>
      <c r="G360" s="24" t="n"/>
      <c r="H360" s="23" t="n"/>
      <c r="J360" s="25" t="n"/>
      <c r="K360" s="24" t="n"/>
      <c r="L360" s="26" t="n"/>
      <c r="M360" s="27">
        <f>IF(OR(J360="",L360=""),"",ROUND(J360*L360,2))</f>
        <v/>
      </c>
      <c r="N360" s="28">
        <f>IF(M360="","",IF(H360&gt;$AH$2,"After period end",IF(OR(D360="",F360=""),"Check class and entity",IF(M360&gt;=SUMIFS(Settings!$C$9:$C$18,Settings!$A$9:$A$18,F360),"Yes","Expense"))))</f>
        <v/>
      </c>
      <c r="O360" s="23" t="n"/>
      <c r="P360" s="29" t="n"/>
      <c r="Q360" s="30">
        <f>IF(P360&lt;&gt;"",P360,IF(D360="","",SUMIFS(Settings!$B$22:$B$31,Settings!$A$22:$A$31,D360)))</f>
        <v/>
      </c>
      <c r="R360" s="27">
        <f>IF(N360&lt;&gt;"Yes",0,ROUND(M360*SUMIFS(Settings!$C$22:$C$31,Settings!$A$22:$A$31,D360),2))</f>
        <v/>
      </c>
      <c r="S360" s="27">
        <f>IF(AE360=0,0,IF(AE360&gt;=Q360,M360-R360,ROUND((M360-R360)*AE360/Q360,2)))</f>
        <v/>
      </c>
      <c r="T360" s="27">
        <f>IF(N360&lt;&gt;"Yes",0,IF(AND(U360&lt;&gt;"",U360&lt;=$AH$2),0,M360-S360))</f>
        <v/>
      </c>
      <c r="U360" s="23" t="n"/>
      <c r="V360" s="24" t="n"/>
      <c r="W360" s="25" t="n"/>
      <c r="X360" s="25" t="n"/>
      <c r="Y360" s="27">
        <f>IF(U360="","",IF(U360&gt;$AH$2,"After period end",IF(N360&lt;&gt;"Yes",0,M360-S360)))</f>
        <v/>
      </c>
      <c r="Z360" s="27">
        <f>IF(OR(U360="",U360&gt;$AH$2),"",N(W360)-N(X360)-Y360)</f>
        <v/>
      </c>
      <c r="AB360" s="23" t="n"/>
      <c r="AD360" s="27">
        <f>IF(OR(N360&lt;&gt;"Yes",N(Q360)=0),0,ROUND((M360-R360)/Q360,2))</f>
        <v/>
      </c>
      <c r="AE360" s="30">
        <f>IF(OR(N360&lt;&gt;"Yes",O360="",N(Q360)=0),0,MAX(0,MIN(Q360,MIN(YEAR($AH$2)*12+MONTH($AH$2),IF(U360="",YEAR($AH$2)*12+MONTH($AH$2),YEAR(U360)*12+MONTH(U360)-1))-(YEAR(O360)*12+MONTH(O360))+1)))</f>
        <v/>
      </c>
      <c r="AF360" s="31">
        <f>IF(OR(N360&lt;&gt;"Yes",O360="",N(Q360)=0),"",EOMONTH(O360,Q360-1))</f>
        <v/>
      </c>
    </row>
    <row r="361">
      <c r="D361" s="24" t="n"/>
      <c r="E361" s="24" t="n"/>
      <c r="F361" s="24" t="n"/>
      <c r="G361" s="24" t="n"/>
      <c r="H361" s="23" t="n"/>
      <c r="J361" s="25" t="n"/>
      <c r="K361" s="24" t="n"/>
      <c r="L361" s="26" t="n"/>
      <c r="M361" s="27">
        <f>IF(OR(J361="",L361=""),"",ROUND(J361*L361,2))</f>
        <v/>
      </c>
      <c r="N361" s="28">
        <f>IF(M361="","",IF(H361&gt;$AH$2,"After period end",IF(OR(D361="",F361=""),"Check class and entity",IF(M361&gt;=SUMIFS(Settings!$C$9:$C$18,Settings!$A$9:$A$18,F361),"Yes","Expense"))))</f>
        <v/>
      </c>
      <c r="O361" s="23" t="n"/>
      <c r="P361" s="29" t="n"/>
      <c r="Q361" s="30">
        <f>IF(P361&lt;&gt;"",P361,IF(D361="","",SUMIFS(Settings!$B$22:$B$31,Settings!$A$22:$A$31,D361)))</f>
        <v/>
      </c>
      <c r="R361" s="27">
        <f>IF(N361&lt;&gt;"Yes",0,ROUND(M361*SUMIFS(Settings!$C$22:$C$31,Settings!$A$22:$A$31,D361),2))</f>
        <v/>
      </c>
      <c r="S361" s="27">
        <f>IF(AE361=0,0,IF(AE361&gt;=Q361,M361-R361,ROUND((M361-R361)*AE361/Q361,2)))</f>
        <v/>
      </c>
      <c r="T361" s="27">
        <f>IF(N361&lt;&gt;"Yes",0,IF(AND(U361&lt;&gt;"",U361&lt;=$AH$2),0,M361-S361))</f>
        <v/>
      </c>
      <c r="U361" s="23" t="n"/>
      <c r="V361" s="24" t="n"/>
      <c r="W361" s="25" t="n"/>
      <c r="X361" s="25" t="n"/>
      <c r="Y361" s="27">
        <f>IF(U361="","",IF(U361&gt;$AH$2,"After period end",IF(N361&lt;&gt;"Yes",0,M361-S361)))</f>
        <v/>
      </c>
      <c r="Z361" s="27">
        <f>IF(OR(U361="",U361&gt;$AH$2),"",N(W361)-N(X361)-Y361)</f>
        <v/>
      </c>
      <c r="AB361" s="23" t="n"/>
      <c r="AD361" s="27">
        <f>IF(OR(N361&lt;&gt;"Yes",N(Q361)=0),0,ROUND((M361-R361)/Q361,2))</f>
        <v/>
      </c>
      <c r="AE361" s="30">
        <f>IF(OR(N361&lt;&gt;"Yes",O361="",N(Q361)=0),0,MAX(0,MIN(Q361,MIN(YEAR($AH$2)*12+MONTH($AH$2),IF(U361="",YEAR($AH$2)*12+MONTH($AH$2),YEAR(U361)*12+MONTH(U361)-1))-(YEAR(O361)*12+MONTH(O361))+1)))</f>
        <v/>
      </c>
      <c r="AF361" s="31">
        <f>IF(OR(N361&lt;&gt;"Yes",O361="",N(Q361)=0),"",EOMONTH(O361,Q361-1))</f>
        <v/>
      </c>
    </row>
    <row r="362">
      <c r="D362" s="24" t="n"/>
      <c r="E362" s="24" t="n"/>
      <c r="F362" s="24" t="n"/>
      <c r="G362" s="24" t="n"/>
      <c r="H362" s="23" t="n"/>
      <c r="J362" s="25" t="n"/>
      <c r="K362" s="24" t="n"/>
      <c r="L362" s="26" t="n"/>
      <c r="M362" s="27">
        <f>IF(OR(J362="",L362=""),"",ROUND(J362*L362,2))</f>
        <v/>
      </c>
      <c r="N362" s="28">
        <f>IF(M362="","",IF(H362&gt;$AH$2,"After period end",IF(OR(D362="",F362=""),"Check class and entity",IF(M362&gt;=SUMIFS(Settings!$C$9:$C$18,Settings!$A$9:$A$18,F362),"Yes","Expense"))))</f>
        <v/>
      </c>
      <c r="O362" s="23" t="n"/>
      <c r="P362" s="29" t="n"/>
      <c r="Q362" s="30">
        <f>IF(P362&lt;&gt;"",P362,IF(D362="","",SUMIFS(Settings!$B$22:$B$31,Settings!$A$22:$A$31,D362)))</f>
        <v/>
      </c>
      <c r="R362" s="27">
        <f>IF(N362&lt;&gt;"Yes",0,ROUND(M362*SUMIFS(Settings!$C$22:$C$31,Settings!$A$22:$A$31,D362),2))</f>
        <v/>
      </c>
      <c r="S362" s="27">
        <f>IF(AE362=0,0,IF(AE362&gt;=Q362,M362-R362,ROUND((M362-R362)*AE362/Q362,2)))</f>
        <v/>
      </c>
      <c r="T362" s="27">
        <f>IF(N362&lt;&gt;"Yes",0,IF(AND(U362&lt;&gt;"",U362&lt;=$AH$2),0,M362-S362))</f>
        <v/>
      </c>
      <c r="U362" s="23" t="n"/>
      <c r="V362" s="24" t="n"/>
      <c r="W362" s="25" t="n"/>
      <c r="X362" s="25" t="n"/>
      <c r="Y362" s="27">
        <f>IF(U362="","",IF(U362&gt;$AH$2,"After period end",IF(N362&lt;&gt;"Yes",0,M362-S362)))</f>
        <v/>
      </c>
      <c r="Z362" s="27">
        <f>IF(OR(U362="",U362&gt;$AH$2),"",N(W362)-N(X362)-Y362)</f>
        <v/>
      </c>
      <c r="AB362" s="23" t="n"/>
      <c r="AD362" s="27">
        <f>IF(OR(N362&lt;&gt;"Yes",N(Q362)=0),0,ROUND((M362-R362)/Q362,2))</f>
        <v/>
      </c>
      <c r="AE362" s="30">
        <f>IF(OR(N362&lt;&gt;"Yes",O362="",N(Q362)=0),0,MAX(0,MIN(Q362,MIN(YEAR($AH$2)*12+MONTH($AH$2),IF(U362="",YEAR($AH$2)*12+MONTH($AH$2),YEAR(U362)*12+MONTH(U362)-1))-(YEAR(O362)*12+MONTH(O362))+1)))</f>
        <v/>
      </c>
      <c r="AF362" s="31">
        <f>IF(OR(N362&lt;&gt;"Yes",O362="",N(Q362)=0),"",EOMONTH(O362,Q362-1))</f>
        <v/>
      </c>
    </row>
    <row r="363">
      <c r="D363" s="24" t="n"/>
      <c r="E363" s="24" t="n"/>
      <c r="F363" s="24" t="n"/>
      <c r="G363" s="24" t="n"/>
      <c r="H363" s="23" t="n"/>
      <c r="J363" s="25" t="n"/>
      <c r="K363" s="24" t="n"/>
      <c r="L363" s="26" t="n"/>
      <c r="M363" s="27">
        <f>IF(OR(J363="",L363=""),"",ROUND(J363*L363,2))</f>
        <v/>
      </c>
      <c r="N363" s="28">
        <f>IF(M363="","",IF(H363&gt;$AH$2,"After period end",IF(OR(D363="",F363=""),"Check class and entity",IF(M363&gt;=SUMIFS(Settings!$C$9:$C$18,Settings!$A$9:$A$18,F363),"Yes","Expense"))))</f>
        <v/>
      </c>
      <c r="O363" s="23" t="n"/>
      <c r="P363" s="29" t="n"/>
      <c r="Q363" s="30">
        <f>IF(P363&lt;&gt;"",P363,IF(D363="","",SUMIFS(Settings!$B$22:$B$31,Settings!$A$22:$A$31,D363)))</f>
        <v/>
      </c>
      <c r="R363" s="27">
        <f>IF(N363&lt;&gt;"Yes",0,ROUND(M363*SUMIFS(Settings!$C$22:$C$31,Settings!$A$22:$A$31,D363),2))</f>
        <v/>
      </c>
      <c r="S363" s="27">
        <f>IF(AE363=0,0,IF(AE363&gt;=Q363,M363-R363,ROUND((M363-R363)*AE363/Q363,2)))</f>
        <v/>
      </c>
      <c r="T363" s="27">
        <f>IF(N363&lt;&gt;"Yes",0,IF(AND(U363&lt;&gt;"",U363&lt;=$AH$2),0,M363-S363))</f>
        <v/>
      </c>
      <c r="U363" s="23" t="n"/>
      <c r="V363" s="24" t="n"/>
      <c r="W363" s="25" t="n"/>
      <c r="X363" s="25" t="n"/>
      <c r="Y363" s="27">
        <f>IF(U363="","",IF(U363&gt;$AH$2,"After period end",IF(N363&lt;&gt;"Yes",0,M363-S363)))</f>
        <v/>
      </c>
      <c r="Z363" s="27">
        <f>IF(OR(U363="",U363&gt;$AH$2),"",N(W363)-N(X363)-Y363)</f>
        <v/>
      </c>
      <c r="AB363" s="23" t="n"/>
      <c r="AD363" s="27">
        <f>IF(OR(N363&lt;&gt;"Yes",N(Q363)=0),0,ROUND((M363-R363)/Q363,2))</f>
        <v/>
      </c>
      <c r="AE363" s="30">
        <f>IF(OR(N363&lt;&gt;"Yes",O363="",N(Q363)=0),0,MAX(0,MIN(Q363,MIN(YEAR($AH$2)*12+MONTH($AH$2),IF(U363="",YEAR($AH$2)*12+MONTH($AH$2),YEAR(U363)*12+MONTH(U363)-1))-(YEAR(O363)*12+MONTH(O363))+1)))</f>
        <v/>
      </c>
      <c r="AF363" s="31">
        <f>IF(OR(N363&lt;&gt;"Yes",O363="",N(Q363)=0),"",EOMONTH(O363,Q363-1))</f>
        <v/>
      </c>
    </row>
    <row r="364">
      <c r="D364" s="24" t="n"/>
      <c r="E364" s="24" t="n"/>
      <c r="F364" s="24" t="n"/>
      <c r="G364" s="24" t="n"/>
      <c r="H364" s="23" t="n"/>
      <c r="J364" s="25" t="n"/>
      <c r="K364" s="24" t="n"/>
      <c r="L364" s="26" t="n"/>
      <c r="M364" s="27">
        <f>IF(OR(J364="",L364=""),"",ROUND(J364*L364,2))</f>
        <v/>
      </c>
      <c r="N364" s="28">
        <f>IF(M364="","",IF(H364&gt;$AH$2,"After period end",IF(OR(D364="",F364=""),"Check class and entity",IF(M364&gt;=SUMIFS(Settings!$C$9:$C$18,Settings!$A$9:$A$18,F364),"Yes","Expense"))))</f>
        <v/>
      </c>
      <c r="O364" s="23" t="n"/>
      <c r="P364" s="29" t="n"/>
      <c r="Q364" s="30">
        <f>IF(P364&lt;&gt;"",P364,IF(D364="","",SUMIFS(Settings!$B$22:$B$31,Settings!$A$22:$A$31,D364)))</f>
        <v/>
      </c>
      <c r="R364" s="27">
        <f>IF(N364&lt;&gt;"Yes",0,ROUND(M364*SUMIFS(Settings!$C$22:$C$31,Settings!$A$22:$A$31,D364),2))</f>
        <v/>
      </c>
      <c r="S364" s="27">
        <f>IF(AE364=0,0,IF(AE364&gt;=Q364,M364-R364,ROUND((M364-R364)*AE364/Q364,2)))</f>
        <v/>
      </c>
      <c r="T364" s="27">
        <f>IF(N364&lt;&gt;"Yes",0,IF(AND(U364&lt;&gt;"",U364&lt;=$AH$2),0,M364-S364))</f>
        <v/>
      </c>
      <c r="U364" s="23" t="n"/>
      <c r="V364" s="24" t="n"/>
      <c r="W364" s="25" t="n"/>
      <c r="X364" s="25" t="n"/>
      <c r="Y364" s="27">
        <f>IF(U364="","",IF(U364&gt;$AH$2,"After period end",IF(N364&lt;&gt;"Yes",0,M364-S364)))</f>
        <v/>
      </c>
      <c r="Z364" s="27">
        <f>IF(OR(U364="",U364&gt;$AH$2),"",N(W364)-N(X364)-Y364)</f>
        <v/>
      </c>
      <c r="AB364" s="23" t="n"/>
      <c r="AD364" s="27">
        <f>IF(OR(N364&lt;&gt;"Yes",N(Q364)=0),0,ROUND((M364-R364)/Q364,2))</f>
        <v/>
      </c>
      <c r="AE364" s="30">
        <f>IF(OR(N364&lt;&gt;"Yes",O364="",N(Q364)=0),0,MAX(0,MIN(Q364,MIN(YEAR($AH$2)*12+MONTH($AH$2),IF(U364="",YEAR($AH$2)*12+MONTH($AH$2),YEAR(U364)*12+MONTH(U364)-1))-(YEAR(O364)*12+MONTH(O364))+1)))</f>
        <v/>
      </c>
      <c r="AF364" s="31">
        <f>IF(OR(N364&lt;&gt;"Yes",O364="",N(Q364)=0),"",EOMONTH(O364,Q364-1))</f>
        <v/>
      </c>
    </row>
    <row r="365">
      <c r="D365" s="24" t="n"/>
      <c r="E365" s="24" t="n"/>
      <c r="F365" s="24" t="n"/>
      <c r="G365" s="24" t="n"/>
      <c r="H365" s="23" t="n"/>
      <c r="J365" s="25" t="n"/>
      <c r="K365" s="24" t="n"/>
      <c r="L365" s="26" t="n"/>
      <c r="M365" s="27">
        <f>IF(OR(J365="",L365=""),"",ROUND(J365*L365,2))</f>
        <v/>
      </c>
      <c r="N365" s="28">
        <f>IF(M365="","",IF(H365&gt;$AH$2,"After period end",IF(OR(D365="",F365=""),"Check class and entity",IF(M365&gt;=SUMIFS(Settings!$C$9:$C$18,Settings!$A$9:$A$18,F365),"Yes","Expense"))))</f>
        <v/>
      </c>
      <c r="O365" s="23" t="n"/>
      <c r="P365" s="29" t="n"/>
      <c r="Q365" s="30">
        <f>IF(P365&lt;&gt;"",P365,IF(D365="","",SUMIFS(Settings!$B$22:$B$31,Settings!$A$22:$A$31,D365)))</f>
        <v/>
      </c>
      <c r="R365" s="27">
        <f>IF(N365&lt;&gt;"Yes",0,ROUND(M365*SUMIFS(Settings!$C$22:$C$31,Settings!$A$22:$A$31,D365),2))</f>
        <v/>
      </c>
      <c r="S365" s="27">
        <f>IF(AE365=0,0,IF(AE365&gt;=Q365,M365-R365,ROUND((M365-R365)*AE365/Q365,2)))</f>
        <v/>
      </c>
      <c r="T365" s="27">
        <f>IF(N365&lt;&gt;"Yes",0,IF(AND(U365&lt;&gt;"",U365&lt;=$AH$2),0,M365-S365))</f>
        <v/>
      </c>
      <c r="U365" s="23" t="n"/>
      <c r="V365" s="24" t="n"/>
      <c r="W365" s="25" t="n"/>
      <c r="X365" s="25" t="n"/>
      <c r="Y365" s="27">
        <f>IF(U365="","",IF(U365&gt;$AH$2,"After period end",IF(N365&lt;&gt;"Yes",0,M365-S365)))</f>
        <v/>
      </c>
      <c r="Z365" s="27">
        <f>IF(OR(U365="",U365&gt;$AH$2),"",N(W365)-N(X365)-Y365)</f>
        <v/>
      </c>
      <c r="AB365" s="23" t="n"/>
      <c r="AD365" s="27">
        <f>IF(OR(N365&lt;&gt;"Yes",N(Q365)=0),0,ROUND((M365-R365)/Q365,2))</f>
        <v/>
      </c>
      <c r="AE365" s="30">
        <f>IF(OR(N365&lt;&gt;"Yes",O365="",N(Q365)=0),0,MAX(0,MIN(Q365,MIN(YEAR($AH$2)*12+MONTH($AH$2),IF(U365="",YEAR($AH$2)*12+MONTH($AH$2),YEAR(U365)*12+MONTH(U365)-1))-(YEAR(O365)*12+MONTH(O365))+1)))</f>
        <v/>
      </c>
      <c r="AF365" s="31">
        <f>IF(OR(N365&lt;&gt;"Yes",O365="",N(Q365)=0),"",EOMONTH(O365,Q365-1))</f>
        <v/>
      </c>
    </row>
    <row r="366">
      <c r="D366" s="24" t="n"/>
      <c r="E366" s="24" t="n"/>
      <c r="F366" s="24" t="n"/>
      <c r="G366" s="24" t="n"/>
      <c r="H366" s="23" t="n"/>
      <c r="J366" s="25" t="n"/>
      <c r="K366" s="24" t="n"/>
      <c r="L366" s="26" t="n"/>
      <c r="M366" s="27">
        <f>IF(OR(J366="",L366=""),"",ROUND(J366*L366,2))</f>
        <v/>
      </c>
      <c r="N366" s="28">
        <f>IF(M366="","",IF(H366&gt;$AH$2,"After period end",IF(OR(D366="",F366=""),"Check class and entity",IF(M366&gt;=SUMIFS(Settings!$C$9:$C$18,Settings!$A$9:$A$18,F366),"Yes","Expense"))))</f>
        <v/>
      </c>
      <c r="O366" s="23" t="n"/>
      <c r="P366" s="29" t="n"/>
      <c r="Q366" s="30">
        <f>IF(P366&lt;&gt;"",P366,IF(D366="","",SUMIFS(Settings!$B$22:$B$31,Settings!$A$22:$A$31,D366)))</f>
        <v/>
      </c>
      <c r="R366" s="27">
        <f>IF(N366&lt;&gt;"Yes",0,ROUND(M366*SUMIFS(Settings!$C$22:$C$31,Settings!$A$22:$A$31,D366),2))</f>
        <v/>
      </c>
      <c r="S366" s="27">
        <f>IF(AE366=0,0,IF(AE366&gt;=Q366,M366-R366,ROUND((M366-R366)*AE366/Q366,2)))</f>
        <v/>
      </c>
      <c r="T366" s="27">
        <f>IF(N366&lt;&gt;"Yes",0,IF(AND(U366&lt;&gt;"",U366&lt;=$AH$2),0,M366-S366))</f>
        <v/>
      </c>
      <c r="U366" s="23" t="n"/>
      <c r="V366" s="24" t="n"/>
      <c r="W366" s="25" t="n"/>
      <c r="X366" s="25" t="n"/>
      <c r="Y366" s="27">
        <f>IF(U366="","",IF(U366&gt;$AH$2,"After period end",IF(N366&lt;&gt;"Yes",0,M366-S366)))</f>
        <v/>
      </c>
      <c r="Z366" s="27">
        <f>IF(OR(U366="",U366&gt;$AH$2),"",N(W366)-N(X366)-Y366)</f>
        <v/>
      </c>
      <c r="AB366" s="23" t="n"/>
      <c r="AD366" s="27">
        <f>IF(OR(N366&lt;&gt;"Yes",N(Q366)=0),0,ROUND((M366-R366)/Q366,2))</f>
        <v/>
      </c>
      <c r="AE366" s="30">
        <f>IF(OR(N366&lt;&gt;"Yes",O366="",N(Q366)=0),0,MAX(0,MIN(Q366,MIN(YEAR($AH$2)*12+MONTH($AH$2),IF(U366="",YEAR($AH$2)*12+MONTH($AH$2),YEAR(U366)*12+MONTH(U366)-1))-(YEAR(O366)*12+MONTH(O366))+1)))</f>
        <v/>
      </c>
      <c r="AF366" s="31">
        <f>IF(OR(N366&lt;&gt;"Yes",O366="",N(Q366)=0),"",EOMONTH(O366,Q366-1))</f>
        <v/>
      </c>
    </row>
    <row r="367">
      <c r="D367" s="24" t="n"/>
      <c r="E367" s="24" t="n"/>
      <c r="F367" s="24" t="n"/>
      <c r="G367" s="24" t="n"/>
      <c r="H367" s="23" t="n"/>
      <c r="J367" s="25" t="n"/>
      <c r="K367" s="24" t="n"/>
      <c r="L367" s="26" t="n"/>
      <c r="M367" s="27">
        <f>IF(OR(J367="",L367=""),"",ROUND(J367*L367,2))</f>
        <v/>
      </c>
      <c r="N367" s="28">
        <f>IF(M367="","",IF(H367&gt;$AH$2,"After period end",IF(OR(D367="",F367=""),"Check class and entity",IF(M367&gt;=SUMIFS(Settings!$C$9:$C$18,Settings!$A$9:$A$18,F367),"Yes","Expense"))))</f>
        <v/>
      </c>
      <c r="O367" s="23" t="n"/>
      <c r="P367" s="29" t="n"/>
      <c r="Q367" s="30">
        <f>IF(P367&lt;&gt;"",P367,IF(D367="","",SUMIFS(Settings!$B$22:$B$31,Settings!$A$22:$A$31,D367)))</f>
        <v/>
      </c>
      <c r="R367" s="27">
        <f>IF(N367&lt;&gt;"Yes",0,ROUND(M367*SUMIFS(Settings!$C$22:$C$31,Settings!$A$22:$A$31,D367),2))</f>
        <v/>
      </c>
      <c r="S367" s="27">
        <f>IF(AE367=0,0,IF(AE367&gt;=Q367,M367-R367,ROUND((M367-R367)*AE367/Q367,2)))</f>
        <v/>
      </c>
      <c r="T367" s="27">
        <f>IF(N367&lt;&gt;"Yes",0,IF(AND(U367&lt;&gt;"",U367&lt;=$AH$2),0,M367-S367))</f>
        <v/>
      </c>
      <c r="U367" s="23" t="n"/>
      <c r="V367" s="24" t="n"/>
      <c r="W367" s="25" t="n"/>
      <c r="X367" s="25" t="n"/>
      <c r="Y367" s="27">
        <f>IF(U367="","",IF(U367&gt;$AH$2,"After period end",IF(N367&lt;&gt;"Yes",0,M367-S367)))</f>
        <v/>
      </c>
      <c r="Z367" s="27">
        <f>IF(OR(U367="",U367&gt;$AH$2),"",N(W367)-N(X367)-Y367)</f>
        <v/>
      </c>
      <c r="AB367" s="23" t="n"/>
      <c r="AD367" s="27">
        <f>IF(OR(N367&lt;&gt;"Yes",N(Q367)=0),0,ROUND((M367-R367)/Q367,2))</f>
        <v/>
      </c>
      <c r="AE367" s="30">
        <f>IF(OR(N367&lt;&gt;"Yes",O367="",N(Q367)=0),0,MAX(0,MIN(Q367,MIN(YEAR($AH$2)*12+MONTH($AH$2),IF(U367="",YEAR($AH$2)*12+MONTH($AH$2),YEAR(U367)*12+MONTH(U367)-1))-(YEAR(O367)*12+MONTH(O367))+1)))</f>
        <v/>
      </c>
      <c r="AF367" s="31">
        <f>IF(OR(N367&lt;&gt;"Yes",O367="",N(Q367)=0),"",EOMONTH(O367,Q367-1))</f>
        <v/>
      </c>
    </row>
    <row r="368">
      <c r="D368" s="24" t="n"/>
      <c r="E368" s="24" t="n"/>
      <c r="F368" s="24" t="n"/>
      <c r="G368" s="24" t="n"/>
      <c r="H368" s="23" t="n"/>
      <c r="J368" s="25" t="n"/>
      <c r="K368" s="24" t="n"/>
      <c r="L368" s="26" t="n"/>
      <c r="M368" s="27">
        <f>IF(OR(J368="",L368=""),"",ROUND(J368*L368,2))</f>
        <v/>
      </c>
      <c r="N368" s="28">
        <f>IF(M368="","",IF(H368&gt;$AH$2,"After period end",IF(OR(D368="",F368=""),"Check class and entity",IF(M368&gt;=SUMIFS(Settings!$C$9:$C$18,Settings!$A$9:$A$18,F368),"Yes","Expense"))))</f>
        <v/>
      </c>
      <c r="O368" s="23" t="n"/>
      <c r="P368" s="29" t="n"/>
      <c r="Q368" s="30">
        <f>IF(P368&lt;&gt;"",P368,IF(D368="","",SUMIFS(Settings!$B$22:$B$31,Settings!$A$22:$A$31,D368)))</f>
        <v/>
      </c>
      <c r="R368" s="27">
        <f>IF(N368&lt;&gt;"Yes",0,ROUND(M368*SUMIFS(Settings!$C$22:$C$31,Settings!$A$22:$A$31,D368),2))</f>
        <v/>
      </c>
      <c r="S368" s="27">
        <f>IF(AE368=0,0,IF(AE368&gt;=Q368,M368-R368,ROUND((M368-R368)*AE368/Q368,2)))</f>
        <v/>
      </c>
      <c r="T368" s="27">
        <f>IF(N368&lt;&gt;"Yes",0,IF(AND(U368&lt;&gt;"",U368&lt;=$AH$2),0,M368-S368))</f>
        <v/>
      </c>
      <c r="U368" s="23" t="n"/>
      <c r="V368" s="24" t="n"/>
      <c r="W368" s="25" t="n"/>
      <c r="X368" s="25" t="n"/>
      <c r="Y368" s="27">
        <f>IF(U368="","",IF(U368&gt;$AH$2,"After period end",IF(N368&lt;&gt;"Yes",0,M368-S368)))</f>
        <v/>
      </c>
      <c r="Z368" s="27">
        <f>IF(OR(U368="",U368&gt;$AH$2),"",N(W368)-N(X368)-Y368)</f>
        <v/>
      </c>
      <c r="AB368" s="23" t="n"/>
      <c r="AD368" s="27">
        <f>IF(OR(N368&lt;&gt;"Yes",N(Q368)=0),0,ROUND((M368-R368)/Q368,2))</f>
        <v/>
      </c>
      <c r="AE368" s="30">
        <f>IF(OR(N368&lt;&gt;"Yes",O368="",N(Q368)=0),0,MAX(0,MIN(Q368,MIN(YEAR($AH$2)*12+MONTH($AH$2),IF(U368="",YEAR($AH$2)*12+MONTH($AH$2),YEAR(U368)*12+MONTH(U368)-1))-(YEAR(O368)*12+MONTH(O368))+1)))</f>
        <v/>
      </c>
      <c r="AF368" s="31">
        <f>IF(OR(N368&lt;&gt;"Yes",O368="",N(Q368)=0),"",EOMONTH(O368,Q368-1))</f>
        <v/>
      </c>
    </row>
    <row r="369">
      <c r="D369" s="24" t="n"/>
      <c r="E369" s="24" t="n"/>
      <c r="F369" s="24" t="n"/>
      <c r="G369" s="24" t="n"/>
      <c r="H369" s="23" t="n"/>
      <c r="J369" s="25" t="n"/>
      <c r="K369" s="24" t="n"/>
      <c r="L369" s="26" t="n"/>
      <c r="M369" s="27">
        <f>IF(OR(J369="",L369=""),"",ROUND(J369*L369,2))</f>
        <v/>
      </c>
      <c r="N369" s="28">
        <f>IF(M369="","",IF(H369&gt;$AH$2,"After period end",IF(OR(D369="",F369=""),"Check class and entity",IF(M369&gt;=SUMIFS(Settings!$C$9:$C$18,Settings!$A$9:$A$18,F369),"Yes","Expense"))))</f>
        <v/>
      </c>
      <c r="O369" s="23" t="n"/>
      <c r="P369" s="29" t="n"/>
      <c r="Q369" s="30">
        <f>IF(P369&lt;&gt;"",P369,IF(D369="","",SUMIFS(Settings!$B$22:$B$31,Settings!$A$22:$A$31,D369)))</f>
        <v/>
      </c>
      <c r="R369" s="27">
        <f>IF(N369&lt;&gt;"Yes",0,ROUND(M369*SUMIFS(Settings!$C$22:$C$31,Settings!$A$22:$A$31,D369),2))</f>
        <v/>
      </c>
      <c r="S369" s="27">
        <f>IF(AE369=0,0,IF(AE369&gt;=Q369,M369-R369,ROUND((M369-R369)*AE369/Q369,2)))</f>
        <v/>
      </c>
      <c r="T369" s="27">
        <f>IF(N369&lt;&gt;"Yes",0,IF(AND(U369&lt;&gt;"",U369&lt;=$AH$2),0,M369-S369))</f>
        <v/>
      </c>
      <c r="U369" s="23" t="n"/>
      <c r="V369" s="24" t="n"/>
      <c r="W369" s="25" t="n"/>
      <c r="X369" s="25" t="n"/>
      <c r="Y369" s="27">
        <f>IF(U369="","",IF(U369&gt;$AH$2,"After period end",IF(N369&lt;&gt;"Yes",0,M369-S369)))</f>
        <v/>
      </c>
      <c r="Z369" s="27">
        <f>IF(OR(U369="",U369&gt;$AH$2),"",N(W369)-N(X369)-Y369)</f>
        <v/>
      </c>
      <c r="AB369" s="23" t="n"/>
      <c r="AD369" s="27">
        <f>IF(OR(N369&lt;&gt;"Yes",N(Q369)=0),0,ROUND((M369-R369)/Q369,2))</f>
        <v/>
      </c>
      <c r="AE369" s="30">
        <f>IF(OR(N369&lt;&gt;"Yes",O369="",N(Q369)=0),0,MAX(0,MIN(Q369,MIN(YEAR($AH$2)*12+MONTH($AH$2),IF(U369="",YEAR($AH$2)*12+MONTH($AH$2),YEAR(U369)*12+MONTH(U369)-1))-(YEAR(O369)*12+MONTH(O369))+1)))</f>
        <v/>
      </c>
      <c r="AF369" s="31">
        <f>IF(OR(N369&lt;&gt;"Yes",O369="",N(Q369)=0),"",EOMONTH(O369,Q369-1))</f>
        <v/>
      </c>
    </row>
    <row r="370">
      <c r="D370" s="24" t="n"/>
      <c r="E370" s="24" t="n"/>
      <c r="F370" s="24" t="n"/>
      <c r="G370" s="24" t="n"/>
      <c r="H370" s="23" t="n"/>
      <c r="J370" s="25" t="n"/>
      <c r="K370" s="24" t="n"/>
      <c r="L370" s="26" t="n"/>
      <c r="M370" s="27">
        <f>IF(OR(J370="",L370=""),"",ROUND(J370*L370,2))</f>
        <v/>
      </c>
      <c r="N370" s="28">
        <f>IF(M370="","",IF(H370&gt;$AH$2,"After period end",IF(OR(D370="",F370=""),"Check class and entity",IF(M370&gt;=SUMIFS(Settings!$C$9:$C$18,Settings!$A$9:$A$18,F370),"Yes","Expense"))))</f>
        <v/>
      </c>
      <c r="O370" s="23" t="n"/>
      <c r="P370" s="29" t="n"/>
      <c r="Q370" s="30">
        <f>IF(P370&lt;&gt;"",P370,IF(D370="","",SUMIFS(Settings!$B$22:$B$31,Settings!$A$22:$A$31,D370)))</f>
        <v/>
      </c>
      <c r="R370" s="27">
        <f>IF(N370&lt;&gt;"Yes",0,ROUND(M370*SUMIFS(Settings!$C$22:$C$31,Settings!$A$22:$A$31,D370),2))</f>
        <v/>
      </c>
      <c r="S370" s="27">
        <f>IF(AE370=0,0,IF(AE370&gt;=Q370,M370-R370,ROUND((M370-R370)*AE370/Q370,2)))</f>
        <v/>
      </c>
      <c r="T370" s="27">
        <f>IF(N370&lt;&gt;"Yes",0,IF(AND(U370&lt;&gt;"",U370&lt;=$AH$2),0,M370-S370))</f>
        <v/>
      </c>
      <c r="U370" s="23" t="n"/>
      <c r="V370" s="24" t="n"/>
      <c r="W370" s="25" t="n"/>
      <c r="X370" s="25" t="n"/>
      <c r="Y370" s="27">
        <f>IF(U370="","",IF(U370&gt;$AH$2,"After period end",IF(N370&lt;&gt;"Yes",0,M370-S370)))</f>
        <v/>
      </c>
      <c r="Z370" s="27">
        <f>IF(OR(U370="",U370&gt;$AH$2),"",N(W370)-N(X370)-Y370)</f>
        <v/>
      </c>
      <c r="AB370" s="23" t="n"/>
      <c r="AD370" s="27">
        <f>IF(OR(N370&lt;&gt;"Yes",N(Q370)=0),0,ROUND((M370-R370)/Q370,2))</f>
        <v/>
      </c>
      <c r="AE370" s="30">
        <f>IF(OR(N370&lt;&gt;"Yes",O370="",N(Q370)=0),0,MAX(0,MIN(Q370,MIN(YEAR($AH$2)*12+MONTH($AH$2),IF(U370="",YEAR($AH$2)*12+MONTH($AH$2),YEAR(U370)*12+MONTH(U370)-1))-(YEAR(O370)*12+MONTH(O370))+1)))</f>
        <v/>
      </c>
      <c r="AF370" s="31">
        <f>IF(OR(N370&lt;&gt;"Yes",O370="",N(Q370)=0),"",EOMONTH(O370,Q370-1))</f>
        <v/>
      </c>
    </row>
    <row r="371">
      <c r="D371" s="24" t="n"/>
      <c r="E371" s="24" t="n"/>
      <c r="F371" s="24" t="n"/>
      <c r="G371" s="24" t="n"/>
      <c r="H371" s="23" t="n"/>
      <c r="J371" s="25" t="n"/>
      <c r="K371" s="24" t="n"/>
      <c r="L371" s="26" t="n"/>
      <c r="M371" s="27">
        <f>IF(OR(J371="",L371=""),"",ROUND(J371*L371,2))</f>
        <v/>
      </c>
      <c r="N371" s="28">
        <f>IF(M371="","",IF(H371&gt;$AH$2,"After period end",IF(OR(D371="",F371=""),"Check class and entity",IF(M371&gt;=SUMIFS(Settings!$C$9:$C$18,Settings!$A$9:$A$18,F371),"Yes","Expense"))))</f>
        <v/>
      </c>
      <c r="O371" s="23" t="n"/>
      <c r="P371" s="29" t="n"/>
      <c r="Q371" s="30">
        <f>IF(P371&lt;&gt;"",P371,IF(D371="","",SUMIFS(Settings!$B$22:$B$31,Settings!$A$22:$A$31,D371)))</f>
        <v/>
      </c>
      <c r="R371" s="27">
        <f>IF(N371&lt;&gt;"Yes",0,ROUND(M371*SUMIFS(Settings!$C$22:$C$31,Settings!$A$22:$A$31,D371),2))</f>
        <v/>
      </c>
      <c r="S371" s="27">
        <f>IF(AE371=0,0,IF(AE371&gt;=Q371,M371-R371,ROUND((M371-R371)*AE371/Q371,2)))</f>
        <v/>
      </c>
      <c r="T371" s="27">
        <f>IF(N371&lt;&gt;"Yes",0,IF(AND(U371&lt;&gt;"",U371&lt;=$AH$2),0,M371-S371))</f>
        <v/>
      </c>
      <c r="U371" s="23" t="n"/>
      <c r="V371" s="24" t="n"/>
      <c r="W371" s="25" t="n"/>
      <c r="X371" s="25" t="n"/>
      <c r="Y371" s="27">
        <f>IF(U371="","",IF(U371&gt;$AH$2,"After period end",IF(N371&lt;&gt;"Yes",0,M371-S371)))</f>
        <v/>
      </c>
      <c r="Z371" s="27">
        <f>IF(OR(U371="",U371&gt;$AH$2),"",N(W371)-N(X371)-Y371)</f>
        <v/>
      </c>
      <c r="AB371" s="23" t="n"/>
      <c r="AD371" s="27">
        <f>IF(OR(N371&lt;&gt;"Yes",N(Q371)=0),0,ROUND((M371-R371)/Q371,2))</f>
        <v/>
      </c>
      <c r="AE371" s="30">
        <f>IF(OR(N371&lt;&gt;"Yes",O371="",N(Q371)=0),0,MAX(0,MIN(Q371,MIN(YEAR($AH$2)*12+MONTH($AH$2),IF(U371="",YEAR($AH$2)*12+MONTH($AH$2),YEAR(U371)*12+MONTH(U371)-1))-(YEAR(O371)*12+MONTH(O371))+1)))</f>
        <v/>
      </c>
      <c r="AF371" s="31">
        <f>IF(OR(N371&lt;&gt;"Yes",O371="",N(Q371)=0),"",EOMONTH(O371,Q371-1))</f>
        <v/>
      </c>
    </row>
    <row r="372">
      <c r="D372" s="24" t="n"/>
      <c r="E372" s="24" t="n"/>
      <c r="F372" s="24" t="n"/>
      <c r="G372" s="24" t="n"/>
      <c r="H372" s="23" t="n"/>
      <c r="J372" s="25" t="n"/>
      <c r="K372" s="24" t="n"/>
      <c r="L372" s="26" t="n"/>
      <c r="M372" s="27">
        <f>IF(OR(J372="",L372=""),"",ROUND(J372*L372,2))</f>
        <v/>
      </c>
      <c r="N372" s="28">
        <f>IF(M372="","",IF(H372&gt;$AH$2,"After period end",IF(OR(D372="",F372=""),"Check class and entity",IF(M372&gt;=SUMIFS(Settings!$C$9:$C$18,Settings!$A$9:$A$18,F372),"Yes","Expense"))))</f>
        <v/>
      </c>
      <c r="O372" s="23" t="n"/>
      <c r="P372" s="29" t="n"/>
      <c r="Q372" s="30">
        <f>IF(P372&lt;&gt;"",P372,IF(D372="","",SUMIFS(Settings!$B$22:$B$31,Settings!$A$22:$A$31,D372)))</f>
        <v/>
      </c>
      <c r="R372" s="27">
        <f>IF(N372&lt;&gt;"Yes",0,ROUND(M372*SUMIFS(Settings!$C$22:$C$31,Settings!$A$22:$A$31,D372),2))</f>
        <v/>
      </c>
      <c r="S372" s="27">
        <f>IF(AE372=0,0,IF(AE372&gt;=Q372,M372-R372,ROUND((M372-R372)*AE372/Q372,2)))</f>
        <v/>
      </c>
      <c r="T372" s="27">
        <f>IF(N372&lt;&gt;"Yes",0,IF(AND(U372&lt;&gt;"",U372&lt;=$AH$2),0,M372-S372))</f>
        <v/>
      </c>
      <c r="U372" s="23" t="n"/>
      <c r="V372" s="24" t="n"/>
      <c r="W372" s="25" t="n"/>
      <c r="X372" s="25" t="n"/>
      <c r="Y372" s="27">
        <f>IF(U372="","",IF(U372&gt;$AH$2,"After period end",IF(N372&lt;&gt;"Yes",0,M372-S372)))</f>
        <v/>
      </c>
      <c r="Z372" s="27">
        <f>IF(OR(U372="",U372&gt;$AH$2),"",N(W372)-N(X372)-Y372)</f>
        <v/>
      </c>
      <c r="AB372" s="23" t="n"/>
      <c r="AD372" s="27">
        <f>IF(OR(N372&lt;&gt;"Yes",N(Q372)=0),0,ROUND((M372-R372)/Q372,2))</f>
        <v/>
      </c>
      <c r="AE372" s="30">
        <f>IF(OR(N372&lt;&gt;"Yes",O372="",N(Q372)=0),0,MAX(0,MIN(Q372,MIN(YEAR($AH$2)*12+MONTH($AH$2),IF(U372="",YEAR($AH$2)*12+MONTH($AH$2),YEAR(U372)*12+MONTH(U372)-1))-(YEAR(O372)*12+MONTH(O372))+1)))</f>
        <v/>
      </c>
      <c r="AF372" s="31">
        <f>IF(OR(N372&lt;&gt;"Yes",O372="",N(Q372)=0),"",EOMONTH(O372,Q372-1))</f>
        <v/>
      </c>
    </row>
    <row r="373">
      <c r="D373" s="24" t="n"/>
      <c r="E373" s="24" t="n"/>
      <c r="F373" s="24" t="n"/>
      <c r="G373" s="24" t="n"/>
      <c r="H373" s="23" t="n"/>
      <c r="J373" s="25" t="n"/>
      <c r="K373" s="24" t="n"/>
      <c r="L373" s="26" t="n"/>
      <c r="M373" s="27">
        <f>IF(OR(J373="",L373=""),"",ROUND(J373*L373,2))</f>
        <v/>
      </c>
      <c r="N373" s="28">
        <f>IF(M373="","",IF(H373&gt;$AH$2,"After period end",IF(OR(D373="",F373=""),"Check class and entity",IF(M373&gt;=SUMIFS(Settings!$C$9:$C$18,Settings!$A$9:$A$18,F373),"Yes","Expense"))))</f>
        <v/>
      </c>
      <c r="O373" s="23" t="n"/>
      <c r="P373" s="29" t="n"/>
      <c r="Q373" s="30">
        <f>IF(P373&lt;&gt;"",P373,IF(D373="","",SUMIFS(Settings!$B$22:$B$31,Settings!$A$22:$A$31,D373)))</f>
        <v/>
      </c>
      <c r="R373" s="27">
        <f>IF(N373&lt;&gt;"Yes",0,ROUND(M373*SUMIFS(Settings!$C$22:$C$31,Settings!$A$22:$A$31,D373),2))</f>
        <v/>
      </c>
      <c r="S373" s="27">
        <f>IF(AE373=0,0,IF(AE373&gt;=Q373,M373-R373,ROUND((M373-R373)*AE373/Q373,2)))</f>
        <v/>
      </c>
      <c r="T373" s="27">
        <f>IF(N373&lt;&gt;"Yes",0,IF(AND(U373&lt;&gt;"",U373&lt;=$AH$2),0,M373-S373))</f>
        <v/>
      </c>
      <c r="U373" s="23" t="n"/>
      <c r="V373" s="24" t="n"/>
      <c r="W373" s="25" t="n"/>
      <c r="X373" s="25" t="n"/>
      <c r="Y373" s="27">
        <f>IF(U373="","",IF(U373&gt;$AH$2,"After period end",IF(N373&lt;&gt;"Yes",0,M373-S373)))</f>
        <v/>
      </c>
      <c r="Z373" s="27">
        <f>IF(OR(U373="",U373&gt;$AH$2),"",N(W373)-N(X373)-Y373)</f>
        <v/>
      </c>
      <c r="AB373" s="23" t="n"/>
      <c r="AD373" s="27">
        <f>IF(OR(N373&lt;&gt;"Yes",N(Q373)=0),0,ROUND((M373-R373)/Q373,2))</f>
        <v/>
      </c>
      <c r="AE373" s="30">
        <f>IF(OR(N373&lt;&gt;"Yes",O373="",N(Q373)=0),0,MAX(0,MIN(Q373,MIN(YEAR($AH$2)*12+MONTH($AH$2),IF(U373="",YEAR($AH$2)*12+MONTH($AH$2),YEAR(U373)*12+MONTH(U373)-1))-(YEAR(O373)*12+MONTH(O373))+1)))</f>
        <v/>
      </c>
      <c r="AF373" s="31">
        <f>IF(OR(N373&lt;&gt;"Yes",O373="",N(Q373)=0),"",EOMONTH(O373,Q373-1))</f>
        <v/>
      </c>
    </row>
    <row r="374">
      <c r="D374" s="24" t="n"/>
      <c r="E374" s="24" t="n"/>
      <c r="F374" s="24" t="n"/>
      <c r="G374" s="24" t="n"/>
      <c r="H374" s="23" t="n"/>
      <c r="J374" s="25" t="n"/>
      <c r="K374" s="24" t="n"/>
      <c r="L374" s="26" t="n"/>
      <c r="M374" s="27">
        <f>IF(OR(J374="",L374=""),"",ROUND(J374*L374,2))</f>
        <v/>
      </c>
      <c r="N374" s="28">
        <f>IF(M374="","",IF(H374&gt;$AH$2,"After period end",IF(OR(D374="",F374=""),"Check class and entity",IF(M374&gt;=SUMIFS(Settings!$C$9:$C$18,Settings!$A$9:$A$18,F374),"Yes","Expense"))))</f>
        <v/>
      </c>
      <c r="O374" s="23" t="n"/>
      <c r="P374" s="29" t="n"/>
      <c r="Q374" s="30">
        <f>IF(P374&lt;&gt;"",P374,IF(D374="","",SUMIFS(Settings!$B$22:$B$31,Settings!$A$22:$A$31,D374)))</f>
        <v/>
      </c>
      <c r="R374" s="27">
        <f>IF(N374&lt;&gt;"Yes",0,ROUND(M374*SUMIFS(Settings!$C$22:$C$31,Settings!$A$22:$A$31,D374),2))</f>
        <v/>
      </c>
      <c r="S374" s="27">
        <f>IF(AE374=0,0,IF(AE374&gt;=Q374,M374-R374,ROUND((M374-R374)*AE374/Q374,2)))</f>
        <v/>
      </c>
      <c r="T374" s="27">
        <f>IF(N374&lt;&gt;"Yes",0,IF(AND(U374&lt;&gt;"",U374&lt;=$AH$2),0,M374-S374))</f>
        <v/>
      </c>
      <c r="U374" s="23" t="n"/>
      <c r="V374" s="24" t="n"/>
      <c r="W374" s="25" t="n"/>
      <c r="X374" s="25" t="n"/>
      <c r="Y374" s="27">
        <f>IF(U374="","",IF(U374&gt;$AH$2,"After period end",IF(N374&lt;&gt;"Yes",0,M374-S374)))</f>
        <v/>
      </c>
      <c r="Z374" s="27">
        <f>IF(OR(U374="",U374&gt;$AH$2),"",N(W374)-N(X374)-Y374)</f>
        <v/>
      </c>
      <c r="AB374" s="23" t="n"/>
      <c r="AD374" s="27">
        <f>IF(OR(N374&lt;&gt;"Yes",N(Q374)=0),0,ROUND((M374-R374)/Q374,2))</f>
        <v/>
      </c>
      <c r="AE374" s="30">
        <f>IF(OR(N374&lt;&gt;"Yes",O374="",N(Q374)=0),0,MAX(0,MIN(Q374,MIN(YEAR($AH$2)*12+MONTH($AH$2),IF(U374="",YEAR($AH$2)*12+MONTH($AH$2),YEAR(U374)*12+MONTH(U374)-1))-(YEAR(O374)*12+MONTH(O374))+1)))</f>
        <v/>
      </c>
      <c r="AF374" s="31">
        <f>IF(OR(N374&lt;&gt;"Yes",O374="",N(Q374)=0),"",EOMONTH(O374,Q374-1))</f>
        <v/>
      </c>
    </row>
    <row r="375">
      <c r="D375" s="24" t="n"/>
      <c r="E375" s="24" t="n"/>
      <c r="F375" s="24" t="n"/>
      <c r="G375" s="24" t="n"/>
      <c r="H375" s="23" t="n"/>
      <c r="J375" s="25" t="n"/>
      <c r="K375" s="24" t="n"/>
      <c r="L375" s="26" t="n"/>
      <c r="M375" s="27">
        <f>IF(OR(J375="",L375=""),"",ROUND(J375*L375,2))</f>
        <v/>
      </c>
      <c r="N375" s="28">
        <f>IF(M375="","",IF(H375&gt;$AH$2,"After period end",IF(OR(D375="",F375=""),"Check class and entity",IF(M375&gt;=SUMIFS(Settings!$C$9:$C$18,Settings!$A$9:$A$18,F375),"Yes","Expense"))))</f>
        <v/>
      </c>
      <c r="O375" s="23" t="n"/>
      <c r="P375" s="29" t="n"/>
      <c r="Q375" s="30">
        <f>IF(P375&lt;&gt;"",P375,IF(D375="","",SUMIFS(Settings!$B$22:$B$31,Settings!$A$22:$A$31,D375)))</f>
        <v/>
      </c>
      <c r="R375" s="27">
        <f>IF(N375&lt;&gt;"Yes",0,ROUND(M375*SUMIFS(Settings!$C$22:$C$31,Settings!$A$22:$A$31,D375),2))</f>
        <v/>
      </c>
      <c r="S375" s="27">
        <f>IF(AE375=0,0,IF(AE375&gt;=Q375,M375-R375,ROUND((M375-R375)*AE375/Q375,2)))</f>
        <v/>
      </c>
      <c r="T375" s="27">
        <f>IF(N375&lt;&gt;"Yes",0,IF(AND(U375&lt;&gt;"",U375&lt;=$AH$2),0,M375-S375))</f>
        <v/>
      </c>
      <c r="U375" s="23" t="n"/>
      <c r="V375" s="24" t="n"/>
      <c r="W375" s="25" t="n"/>
      <c r="X375" s="25" t="n"/>
      <c r="Y375" s="27">
        <f>IF(U375="","",IF(U375&gt;$AH$2,"After period end",IF(N375&lt;&gt;"Yes",0,M375-S375)))</f>
        <v/>
      </c>
      <c r="Z375" s="27">
        <f>IF(OR(U375="",U375&gt;$AH$2),"",N(W375)-N(X375)-Y375)</f>
        <v/>
      </c>
      <c r="AB375" s="23" t="n"/>
      <c r="AD375" s="27">
        <f>IF(OR(N375&lt;&gt;"Yes",N(Q375)=0),0,ROUND((M375-R375)/Q375,2))</f>
        <v/>
      </c>
      <c r="AE375" s="30">
        <f>IF(OR(N375&lt;&gt;"Yes",O375="",N(Q375)=0),0,MAX(0,MIN(Q375,MIN(YEAR($AH$2)*12+MONTH($AH$2),IF(U375="",YEAR($AH$2)*12+MONTH($AH$2),YEAR(U375)*12+MONTH(U375)-1))-(YEAR(O375)*12+MONTH(O375))+1)))</f>
        <v/>
      </c>
      <c r="AF375" s="31">
        <f>IF(OR(N375&lt;&gt;"Yes",O375="",N(Q375)=0),"",EOMONTH(O375,Q375-1))</f>
        <v/>
      </c>
    </row>
    <row r="376">
      <c r="D376" s="24" t="n"/>
      <c r="E376" s="24" t="n"/>
      <c r="F376" s="24" t="n"/>
      <c r="G376" s="24" t="n"/>
      <c r="H376" s="23" t="n"/>
      <c r="J376" s="25" t="n"/>
      <c r="K376" s="24" t="n"/>
      <c r="L376" s="26" t="n"/>
      <c r="M376" s="27">
        <f>IF(OR(J376="",L376=""),"",ROUND(J376*L376,2))</f>
        <v/>
      </c>
      <c r="N376" s="28">
        <f>IF(M376="","",IF(H376&gt;$AH$2,"After period end",IF(OR(D376="",F376=""),"Check class and entity",IF(M376&gt;=SUMIFS(Settings!$C$9:$C$18,Settings!$A$9:$A$18,F376),"Yes","Expense"))))</f>
        <v/>
      </c>
      <c r="O376" s="23" t="n"/>
      <c r="P376" s="29" t="n"/>
      <c r="Q376" s="30">
        <f>IF(P376&lt;&gt;"",P376,IF(D376="","",SUMIFS(Settings!$B$22:$B$31,Settings!$A$22:$A$31,D376)))</f>
        <v/>
      </c>
      <c r="R376" s="27">
        <f>IF(N376&lt;&gt;"Yes",0,ROUND(M376*SUMIFS(Settings!$C$22:$C$31,Settings!$A$22:$A$31,D376),2))</f>
        <v/>
      </c>
      <c r="S376" s="27">
        <f>IF(AE376=0,0,IF(AE376&gt;=Q376,M376-R376,ROUND((M376-R376)*AE376/Q376,2)))</f>
        <v/>
      </c>
      <c r="T376" s="27">
        <f>IF(N376&lt;&gt;"Yes",0,IF(AND(U376&lt;&gt;"",U376&lt;=$AH$2),0,M376-S376))</f>
        <v/>
      </c>
      <c r="U376" s="23" t="n"/>
      <c r="V376" s="24" t="n"/>
      <c r="W376" s="25" t="n"/>
      <c r="X376" s="25" t="n"/>
      <c r="Y376" s="27">
        <f>IF(U376="","",IF(U376&gt;$AH$2,"After period end",IF(N376&lt;&gt;"Yes",0,M376-S376)))</f>
        <v/>
      </c>
      <c r="Z376" s="27">
        <f>IF(OR(U376="",U376&gt;$AH$2),"",N(W376)-N(X376)-Y376)</f>
        <v/>
      </c>
      <c r="AB376" s="23" t="n"/>
      <c r="AD376" s="27">
        <f>IF(OR(N376&lt;&gt;"Yes",N(Q376)=0),0,ROUND((M376-R376)/Q376,2))</f>
        <v/>
      </c>
      <c r="AE376" s="30">
        <f>IF(OR(N376&lt;&gt;"Yes",O376="",N(Q376)=0),0,MAX(0,MIN(Q376,MIN(YEAR($AH$2)*12+MONTH($AH$2),IF(U376="",YEAR($AH$2)*12+MONTH($AH$2),YEAR(U376)*12+MONTH(U376)-1))-(YEAR(O376)*12+MONTH(O376))+1)))</f>
        <v/>
      </c>
      <c r="AF376" s="31">
        <f>IF(OR(N376&lt;&gt;"Yes",O376="",N(Q376)=0),"",EOMONTH(O376,Q376-1))</f>
        <v/>
      </c>
    </row>
    <row r="377">
      <c r="D377" s="24" t="n"/>
      <c r="E377" s="24" t="n"/>
      <c r="F377" s="24" t="n"/>
      <c r="G377" s="24" t="n"/>
      <c r="H377" s="23" t="n"/>
      <c r="J377" s="25" t="n"/>
      <c r="K377" s="24" t="n"/>
      <c r="L377" s="26" t="n"/>
      <c r="M377" s="27">
        <f>IF(OR(J377="",L377=""),"",ROUND(J377*L377,2))</f>
        <v/>
      </c>
      <c r="N377" s="28">
        <f>IF(M377="","",IF(H377&gt;$AH$2,"After period end",IF(OR(D377="",F377=""),"Check class and entity",IF(M377&gt;=SUMIFS(Settings!$C$9:$C$18,Settings!$A$9:$A$18,F377),"Yes","Expense"))))</f>
        <v/>
      </c>
      <c r="O377" s="23" t="n"/>
      <c r="P377" s="29" t="n"/>
      <c r="Q377" s="30">
        <f>IF(P377&lt;&gt;"",P377,IF(D377="","",SUMIFS(Settings!$B$22:$B$31,Settings!$A$22:$A$31,D377)))</f>
        <v/>
      </c>
      <c r="R377" s="27">
        <f>IF(N377&lt;&gt;"Yes",0,ROUND(M377*SUMIFS(Settings!$C$22:$C$31,Settings!$A$22:$A$31,D377),2))</f>
        <v/>
      </c>
      <c r="S377" s="27">
        <f>IF(AE377=0,0,IF(AE377&gt;=Q377,M377-R377,ROUND((M377-R377)*AE377/Q377,2)))</f>
        <v/>
      </c>
      <c r="T377" s="27">
        <f>IF(N377&lt;&gt;"Yes",0,IF(AND(U377&lt;&gt;"",U377&lt;=$AH$2),0,M377-S377))</f>
        <v/>
      </c>
      <c r="U377" s="23" t="n"/>
      <c r="V377" s="24" t="n"/>
      <c r="W377" s="25" t="n"/>
      <c r="X377" s="25" t="n"/>
      <c r="Y377" s="27">
        <f>IF(U377="","",IF(U377&gt;$AH$2,"After period end",IF(N377&lt;&gt;"Yes",0,M377-S377)))</f>
        <v/>
      </c>
      <c r="Z377" s="27">
        <f>IF(OR(U377="",U377&gt;$AH$2),"",N(W377)-N(X377)-Y377)</f>
        <v/>
      </c>
      <c r="AB377" s="23" t="n"/>
      <c r="AD377" s="27">
        <f>IF(OR(N377&lt;&gt;"Yes",N(Q377)=0),0,ROUND((M377-R377)/Q377,2))</f>
        <v/>
      </c>
      <c r="AE377" s="30">
        <f>IF(OR(N377&lt;&gt;"Yes",O377="",N(Q377)=0),0,MAX(0,MIN(Q377,MIN(YEAR($AH$2)*12+MONTH($AH$2),IF(U377="",YEAR($AH$2)*12+MONTH($AH$2),YEAR(U377)*12+MONTH(U377)-1))-(YEAR(O377)*12+MONTH(O377))+1)))</f>
        <v/>
      </c>
      <c r="AF377" s="31">
        <f>IF(OR(N377&lt;&gt;"Yes",O377="",N(Q377)=0),"",EOMONTH(O377,Q377-1))</f>
        <v/>
      </c>
    </row>
    <row r="378">
      <c r="D378" s="24" t="n"/>
      <c r="E378" s="24" t="n"/>
      <c r="F378" s="24" t="n"/>
      <c r="G378" s="24" t="n"/>
      <c r="H378" s="23" t="n"/>
      <c r="J378" s="25" t="n"/>
      <c r="K378" s="24" t="n"/>
      <c r="L378" s="26" t="n"/>
      <c r="M378" s="27">
        <f>IF(OR(J378="",L378=""),"",ROUND(J378*L378,2))</f>
        <v/>
      </c>
      <c r="N378" s="28">
        <f>IF(M378="","",IF(H378&gt;$AH$2,"After period end",IF(OR(D378="",F378=""),"Check class and entity",IF(M378&gt;=SUMIFS(Settings!$C$9:$C$18,Settings!$A$9:$A$18,F378),"Yes","Expense"))))</f>
        <v/>
      </c>
      <c r="O378" s="23" t="n"/>
      <c r="P378" s="29" t="n"/>
      <c r="Q378" s="30">
        <f>IF(P378&lt;&gt;"",P378,IF(D378="","",SUMIFS(Settings!$B$22:$B$31,Settings!$A$22:$A$31,D378)))</f>
        <v/>
      </c>
      <c r="R378" s="27">
        <f>IF(N378&lt;&gt;"Yes",0,ROUND(M378*SUMIFS(Settings!$C$22:$C$31,Settings!$A$22:$A$31,D378),2))</f>
        <v/>
      </c>
      <c r="S378" s="27">
        <f>IF(AE378=0,0,IF(AE378&gt;=Q378,M378-R378,ROUND((M378-R378)*AE378/Q378,2)))</f>
        <v/>
      </c>
      <c r="T378" s="27">
        <f>IF(N378&lt;&gt;"Yes",0,IF(AND(U378&lt;&gt;"",U378&lt;=$AH$2),0,M378-S378))</f>
        <v/>
      </c>
      <c r="U378" s="23" t="n"/>
      <c r="V378" s="24" t="n"/>
      <c r="W378" s="25" t="n"/>
      <c r="X378" s="25" t="n"/>
      <c r="Y378" s="27">
        <f>IF(U378="","",IF(U378&gt;$AH$2,"After period end",IF(N378&lt;&gt;"Yes",0,M378-S378)))</f>
        <v/>
      </c>
      <c r="Z378" s="27">
        <f>IF(OR(U378="",U378&gt;$AH$2),"",N(W378)-N(X378)-Y378)</f>
        <v/>
      </c>
      <c r="AB378" s="23" t="n"/>
      <c r="AD378" s="27">
        <f>IF(OR(N378&lt;&gt;"Yes",N(Q378)=0),0,ROUND((M378-R378)/Q378,2))</f>
        <v/>
      </c>
      <c r="AE378" s="30">
        <f>IF(OR(N378&lt;&gt;"Yes",O378="",N(Q378)=0),0,MAX(0,MIN(Q378,MIN(YEAR($AH$2)*12+MONTH($AH$2),IF(U378="",YEAR($AH$2)*12+MONTH($AH$2),YEAR(U378)*12+MONTH(U378)-1))-(YEAR(O378)*12+MONTH(O378))+1)))</f>
        <v/>
      </c>
      <c r="AF378" s="31">
        <f>IF(OR(N378&lt;&gt;"Yes",O378="",N(Q378)=0),"",EOMONTH(O378,Q378-1))</f>
        <v/>
      </c>
    </row>
    <row r="379">
      <c r="D379" s="24" t="n"/>
      <c r="E379" s="24" t="n"/>
      <c r="F379" s="24" t="n"/>
      <c r="G379" s="24" t="n"/>
      <c r="H379" s="23" t="n"/>
      <c r="J379" s="25" t="n"/>
      <c r="K379" s="24" t="n"/>
      <c r="L379" s="26" t="n"/>
      <c r="M379" s="27">
        <f>IF(OR(J379="",L379=""),"",ROUND(J379*L379,2))</f>
        <v/>
      </c>
      <c r="N379" s="28">
        <f>IF(M379="","",IF(H379&gt;$AH$2,"After period end",IF(OR(D379="",F379=""),"Check class and entity",IF(M379&gt;=SUMIFS(Settings!$C$9:$C$18,Settings!$A$9:$A$18,F379),"Yes","Expense"))))</f>
        <v/>
      </c>
      <c r="O379" s="23" t="n"/>
      <c r="P379" s="29" t="n"/>
      <c r="Q379" s="30">
        <f>IF(P379&lt;&gt;"",P379,IF(D379="","",SUMIFS(Settings!$B$22:$B$31,Settings!$A$22:$A$31,D379)))</f>
        <v/>
      </c>
      <c r="R379" s="27">
        <f>IF(N379&lt;&gt;"Yes",0,ROUND(M379*SUMIFS(Settings!$C$22:$C$31,Settings!$A$22:$A$31,D379),2))</f>
        <v/>
      </c>
      <c r="S379" s="27">
        <f>IF(AE379=0,0,IF(AE379&gt;=Q379,M379-R379,ROUND((M379-R379)*AE379/Q379,2)))</f>
        <v/>
      </c>
      <c r="T379" s="27">
        <f>IF(N379&lt;&gt;"Yes",0,IF(AND(U379&lt;&gt;"",U379&lt;=$AH$2),0,M379-S379))</f>
        <v/>
      </c>
      <c r="U379" s="23" t="n"/>
      <c r="V379" s="24" t="n"/>
      <c r="W379" s="25" t="n"/>
      <c r="X379" s="25" t="n"/>
      <c r="Y379" s="27">
        <f>IF(U379="","",IF(U379&gt;$AH$2,"After period end",IF(N379&lt;&gt;"Yes",0,M379-S379)))</f>
        <v/>
      </c>
      <c r="Z379" s="27">
        <f>IF(OR(U379="",U379&gt;$AH$2),"",N(W379)-N(X379)-Y379)</f>
        <v/>
      </c>
      <c r="AB379" s="23" t="n"/>
      <c r="AD379" s="27">
        <f>IF(OR(N379&lt;&gt;"Yes",N(Q379)=0),0,ROUND((M379-R379)/Q379,2))</f>
        <v/>
      </c>
      <c r="AE379" s="30">
        <f>IF(OR(N379&lt;&gt;"Yes",O379="",N(Q379)=0),0,MAX(0,MIN(Q379,MIN(YEAR($AH$2)*12+MONTH($AH$2),IF(U379="",YEAR($AH$2)*12+MONTH($AH$2),YEAR(U379)*12+MONTH(U379)-1))-(YEAR(O379)*12+MONTH(O379))+1)))</f>
        <v/>
      </c>
      <c r="AF379" s="31">
        <f>IF(OR(N379&lt;&gt;"Yes",O379="",N(Q379)=0),"",EOMONTH(O379,Q379-1))</f>
        <v/>
      </c>
    </row>
    <row r="380">
      <c r="D380" s="24" t="n"/>
      <c r="E380" s="24" t="n"/>
      <c r="F380" s="24" t="n"/>
      <c r="G380" s="24" t="n"/>
      <c r="H380" s="23" t="n"/>
      <c r="J380" s="25" t="n"/>
      <c r="K380" s="24" t="n"/>
      <c r="L380" s="26" t="n"/>
      <c r="M380" s="27">
        <f>IF(OR(J380="",L380=""),"",ROUND(J380*L380,2))</f>
        <v/>
      </c>
      <c r="N380" s="28">
        <f>IF(M380="","",IF(H380&gt;$AH$2,"After period end",IF(OR(D380="",F380=""),"Check class and entity",IF(M380&gt;=SUMIFS(Settings!$C$9:$C$18,Settings!$A$9:$A$18,F380),"Yes","Expense"))))</f>
        <v/>
      </c>
      <c r="O380" s="23" t="n"/>
      <c r="P380" s="29" t="n"/>
      <c r="Q380" s="30">
        <f>IF(P380&lt;&gt;"",P380,IF(D380="","",SUMIFS(Settings!$B$22:$B$31,Settings!$A$22:$A$31,D380)))</f>
        <v/>
      </c>
      <c r="R380" s="27">
        <f>IF(N380&lt;&gt;"Yes",0,ROUND(M380*SUMIFS(Settings!$C$22:$C$31,Settings!$A$22:$A$31,D380),2))</f>
        <v/>
      </c>
      <c r="S380" s="27">
        <f>IF(AE380=0,0,IF(AE380&gt;=Q380,M380-R380,ROUND((M380-R380)*AE380/Q380,2)))</f>
        <v/>
      </c>
      <c r="T380" s="27">
        <f>IF(N380&lt;&gt;"Yes",0,IF(AND(U380&lt;&gt;"",U380&lt;=$AH$2),0,M380-S380))</f>
        <v/>
      </c>
      <c r="U380" s="23" t="n"/>
      <c r="V380" s="24" t="n"/>
      <c r="W380" s="25" t="n"/>
      <c r="X380" s="25" t="n"/>
      <c r="Y380" s="27">
        <f>IF(U380="","",IF(U380&gt;$AH$2,"After period end",IF(N380&lt;&gt;"Yes",0,M380-S380)))</f>
        <v/>
      </c>
      <c r="Z380" s="27">
        <f>IF(OR(U380="",U380&gt;$AH$2),"",N(W380)-N(X380)-Y380)</f>
        <v/>
      </c>
      <c r="AB380" s="23" t="n"/>
      <c r="AD380" s="27">
        <f>IF(OR(N380&lt;&gt;"Yes",N(Q380)=0),0,ROUND((M380-R380)/Q380,2))</f>
        <v/>
      </c>
      <c r="AE380" s="30">
        <f>IF(OR(N380&lt;&gt;"Yes",O380="",N(Q380)=0),0,MAX(0,MIN(Q380,MIN(YEAR($AH$2)*12+MONTH($AH$2),IF(U380="",YEAR($AH$2)*12+MONTH($AH$2),YEAR(U380)*12+MONTH(U380)-1))-(YEAR(O380)*12+MONTH(O380))+1)))</f>
        <v/>
      </c>
      <c r="AF380" s="31">
        <f>IF(OR(N380&lt;&gt;"Yes",O380="",N(Q380)=0),"",EOMONTH(O380,Q380-1))</f>
        <v/>
      </c>
    </row>
    <row r="381">
      <c r="D381" s="24" t="n"/>
      <c r="E381" s="24" t="n"/>
      <c r="F381" s="24" t="n"/>
      <c r="G381" s="24" t="n"/>
      <c r="H381" s="23" t="n"/>
      <c r="J381" s="25" t="n"/>
      <c r="K381" s="24" t="n"/>
      <c r="L381" s="26" t="n"/>
      <c r="M381" s="27">
        <f>IF(OR(J381="",L381=""),"",ROUND(J381*L381,2))</f>
        <v/>
      </c>
      <c r="N381" s="28">
        <f>IF(M381="","",IF(H381&gt;$AH$2,"After period end",IF(OR(D381="",F381=""),"Check class and entity",IF(M381&gt;=SUMIFS(Settings!$C$9:$C$18,Settings!$A$9:$A$18,F381),"Yes","Expense"))))</f>
        <v/>
      </c>
      <c r="O381" s="23" t="n"/>
      <c r="P381" s="29" t="n"/>
      <c r="Q381" s="30">
        <f>IF(P381&lt;&gt;"",P381,IF(D381="","",SUMIFS(Settings!$B$22:$B$31,Settings!$A$22:$A$31,D381)))</f>
        <v/>
      </c>
      <c r="R381" s="27">
        <f>IF(N381&lt;&gt;"Yes",0,ROUND(M381*SUMIFS(Settings!$C$22:$C$31,Settings!$A$22:$A$31,D381),2))</f>
        <v/>
      </c>
      <c r="S381" s="27">
        <f>IF(AE381=0,0,IF(AE381&gt;=Q381,M381-R381,ROUND((M381-R381)*AE381/Q381,2)))</f>
        <v/>
      </c>
      <c r="T381" s="27">
        <f>IF(N381&lt;&gt;"Yes",0,IF(AND(U381&lt;&gt;"",U381&lt;=$AH$2),0,M381-S381))</f>
        <v/>
      </c>
      <c r="U381" s="23" t="n"/>
      <c r="V381" s="24" t="n"/>
      <c r="W381" s="25" t="n"/>
      <c r="X381" s="25" t="n"/>
      <c r="Y381" s="27">
        <f>IF(U381="","",IF(U381&gt;$AH$2,"After period end",IF(N381&lt;&gt;"Yes",0,M381-S381)))</f>
        <v/>
      </c>
      <c r="Z381" s="27">
        <f>IF(OR(U381="",U381&gt;$AH$2),"",N(W381)-N(X381)-Y381)</f>
        <v/>
      </c>
      <c r="AB381" s="23" t="n"/>
      <c r="AD381" s="27">
        <f>IF(OR(N381&lt;&gt;"Yes",N(Q381)=0),0,ROUND((M381-R381)/Q381,2))</f>
        <v/>
      </c>
      <c r="AE381" s="30">
        <f>IF(OR(N381&lt;&gt;"Yes",O381="",N(Q381)=0),0,MAX(0,MIN(Q381,MIN(YEAR($AH$2)*12+MONTH($AH$2),IF(U381="",YEAR($AH$2)*12+MONTH($AH$2),YEAR(U381)*12+MONTH(U381)-1))-(YEAR(O381)*12+MONTH(O381))+1)))</f>
        <v/>
      </c>
      <c r="AF381" s="31">
        <f>IF(OR(N381&lt;&gt;"Yes",O381="",N(Q381)=0),"",EOMONTH(O381,Q381-1))</f>
        <v/>
      </c>
    </row>
    <row r="382">
      <c r="D382" s="24" t="n"/>
      <c r="E382" s="24" t="n"/>
      <c r="F382" s="24" t="n"/>
      <c r="G382" s="24" t="n"/>
      <c r="H382" s="23" t="n"/>
      <c r="J382" s="25" t="n"/>
      <c r="K382" s="24" t="n"/>
      <c r="L382" s="26" t="n"/>
      <c r="M382" s="27">
        <f>IF(OR(J382="",L382=""),"",ROUND(J382*L382,2))</f>
        <v/>
      </c>
      <c r="N382" s="28">
        <f>IF(M382="","",IF(H382&gt;$AH$2,"After period end",IF(OR(D382="",F382=""),"Check class and entity",IF(M382&gt;=SUMIFS(Settings!$C$9:$C$18,Settings!$A$9:$A$18,F382),"Yes","Expense"))))</f>
        <v/>
      </c>
      <c r="O382" s="23" t="n"/>
      <c r="P382" s="29" t="n"/>
      <c r="Q382" s="30">
        <f>IF(P382&lt;&gt;"",P382,IF(D382="","",SUMIFS(Settings!$B$22:$B$31,Settings!$A$22:$A$31,D382)))</f>
        <v/>
      </c>
      <c r="R382" s="27">
        <f>IF(N382&lt;&gt;"Yes",0,ROUND(M382*SUMIFS(Settings!$C$22:$C$31,Settings!$A$22:$A$31,D382),2))</f>
        <v/>
      </c>
      <c r="S382" s="27">
        <f>IF(AE382=0,0,IF(AE382&gt;=Q382,M382-R382,ROUND((M382-R382)*AE382/Q382,2)))</f>
        <v/>
      </c>
      <c r="T382" s="27">
        <f>IF(N382&lt;&gt;"Yes",0,IF(AND(U382&lt;&gt;"",U382&lt;=$AH$2),0,M382-S382))</f>
        <v/>
      </c>
      <c r="U382" s="23" t="n"/>
      <c r="V382" s="24" t="n"/>
      <c r="W382" s="25" t="n"/>
      <c r="X382" s="25" t="n"/>
      <c r="Y382" s="27">
        <f>IF(U382="","",IF(U382&gt;$AH$2,"After period end",IF(N382&lt;&gt;"Yes",0,M382-S382)))</f>
        <v/>
      </c>
      <c r="Z382" s="27">
        <f>IF(OR(U382="",U382&gt;$AH$2),"",N(W382)-N(X382)-Y382)</f>
        <v/>
      </c>
      <c r="AB382" s="23" t="n"/>
      <c r="AD382" s="27">
        <f>IF(OR(N382&lt;&gt;"Yes",N(Q382)=0),0,ROUND((M382-R382)/Q382,2))</f>
        <v/>
      </c>
      <c r="AE382" s="30">
        <f>IF(OR(N382&lt;&gt;"Yes",O382="",N(Q382)=0),0,MAX(0,MIN(Q382,MIN(YEAR($AH$2)*12+MONTH($AH$2),IF(U382="",YEAR($AH$2)*12+MONTH($AH$2),YEAR(U382)*12+MONTH(U382)-1))-(YEAR(O382)*12+MONTH(O382))+1)))</f>
        <v/>
      </c>
      <c r="AF382" s="31">
        <f>IF(OR(N382&lt;&gt;"Yes",O382="",N(Q382)=0),"",EOMONTH(O382,Q382-1))</f>
        <v/>
      </c>
    </row>
    <row r="383">
      <c r="D383" s="24" t="n"/>
      <c r="E383" s="24" t="n"/>
      <c r="F383" s="24" t="n"/>
      <c r="G383" s="24" t="n"/>
      <c r="H383" s="23" t="n"/>
      <c r="J383" s="25" t="n"/>
      <c r="K383" s="24" t="n"/>
      <c r="L383" s="26" t="n"/>
      <c r="M383" s="27">
        <f>IF(OR(J383="",L383=""),"",ROUND(J383*L383,2))</f>
        <v/>
      </c>
      <c r="N383" s="28">
        <f>IF(M383="","",IF(H383&gt;$AH$2,"After period end",IF(OR(D383="",F383=""),"Check class and entity",IF(M383&gt;=SUMIFS(Settings!$C$9:$C$18,Settings!$A$9:$A$18,F383),"Yes","Expense"))))</f>
        <v/>
      </c>
      <c r="O383" s="23" t="n"/>
      <c r="P383" s="29" t="n"/>
      <c r="Q383" s="30">
        <f>IF(P383&lt;&gt;"",P383,IF(D383="","",SUMIFS(Settings!$B$22:$B$31,Settings!$A$22:$A$31,D383)))</f>
        <v/>
      </c>
      <c r="R383" s="27">
        <f>IF(N383&lt;&gt;"Yes",0,ROUND(M383*SUMIFS(Settings!$C$22:$C$31,Settings!$A$22:$A$31,D383),2))</f>
        <v/>
      </c>
      <c r="S383" s="27">
        <f>IF(AE383=0,0,IF(AE383&gt;=Q383,M383-R383,ROUND((M383-R383)*AE383/Q383,2)))</f>
        <v/>
      </c>
      <c r="T383" s="27">
        <f>IF(N383&lt;&gt;"Yes",0,IF(AND(U383&lt;&gt;"",U383&lt;=$AH$2),0,M383-S383))</f>
        <v/>
      </c>
      <c r="U383" s="23" t="n"/>
      <c r="V383" s="24" t="n"/>
      <c r="W383" s="25" t="n"/>
      <c r="X383" s="25" t="n"/>
      <c r="Y383" s="27">
        <f>IF(U383="","",IF(U383&gt;$AH$2,"After period end",IF(N383&lt;&gt;"Yes",0,M383-S383)))</f>
        <v/>
      </c>
      <c r="Z383" s="27">
        <f>IF(OR(U383="",U383&gt;$AH$2),"",N(W383)-N(X383)-Y383)</f>
        <v/>
      </c>
      <c r="AB383" s="23" t="n"/>
      <c r="AD383" s="27">
        <f>IF(OR(N383&lt;&gt;"Yes",N(Q383)=0),0,ROUND((M383-R383)/Q383,2))</f>
        <v/>
      </c>
      <c r="AE383" s="30">
        <f>IF(OR(N383&lt;&gt;"Yes",O383="",N(Q383)=0),0,MAX(0,MIN(Q383,MIN(YEAR($AH$2)*12+MONTH($AH$2),IF(U383="",YEAR($AH$2)*12+MONTH($AH$2),YEAR(U383)*12+MONTH(U383)-1))-(YEAR(O383)*12+MONTH(O383))+1)))</f>
        <v/>
      </c>
      <c r="AF383" s="31">
        <f>IF(OR(N383&lt;&gt;"Yes",O383="",N(Q383)=0),"",EOMONTH(O383,Q383-1))</f>
        <v/>
      </c>
    </row>
    <row r="384">
      <c r="D384" s="24" t="n"/>
      <c r="E384" s="24" t="n"/>
      <c r="F384" s="24" t="n"/>
      <c r="G384" s="24" t="n"/>
      <c r="H384" s="23" t="n"/>
      <c r="J384" s="25" t="n"/>
      <c r="K384" s="24" t="n"/>
      <c r="L384" s="26" t="n"/>
      <c r="M384" s="27">
        <f>IF(OR(J384="",L384=""),"",ROUND(J384*L384,2))</f>
        <v/>
      </c>
      <c r="N384" s="28">
        <f>IF(M384="","",IF(H384&gt;$AH$2,"After period end",IF(OR(D384="",F384=""),"Check class and entity",IF(M384&gt;=SUMIFS(Settings!$C$9:$C$18,Settings!$A$9:$A$18,F384),"Yes","Expense"))))</f>
        <v/>
      </c>
      <c r="O384" s="23" t="n"/>
      <c r="P384" s="29" t="n"/>
      <c r="Q384" s="30">
        <f>IF(P384&lt;&gt;"",P384,IF(D384="","",SUMIFS(Settings!$B$22:$B$31,Settings!$A$22:$A$31,D384)))</f>
        <v/>
      </c>
      <c r="R384" s="27">
        <f>IF(N384&lt;&gt;"Yes",0,ROUND(M384*SUMIFS(Settings!$C$22:$C$31,Settings!$A$22:$A$31,D384),2))</f>
        <v/>
      </c>
      <c r="S384" s="27">
        <f>IF(AE384=0,0,IF(AE384&gt;=Q384,M384-R384,ROUND((M384-R384)*AE384/Q384,2)))</f>
        <v/>
      </c>
      <c r="T384" s="27">
        <f>IF(N384&lt;&gt;"Yes",0,IF(AND(U384&lt;&gt;"",U384&lt;=$AH$2),0,M384-S384))</f>
        <v/>
      </c>
      <c r="U384" s="23" t="n"/>
      <c r="V384" s="24" t="n"/>
      <c r="W384" s="25" t="n"/>
      <c r="X384" s="25" t="n"/>
      <c r="Y384" s="27">
        <f>IF(U384="","",IF(U384&gt;$AH$2,"After period end",IF(N384&lt;&gt;"Yes",0,M384-S384)))</f>
        <v/>
      </c>
      <c r="Z384" s="27">
        <f>IF(OR(U384="",U384&gt;$AH$2),"",N(W384)-N(X384)-Y384)</f>
        <v/>
      </c>
      <c r="AB384" s="23" t="n"/>
      <c r="AD384" s="27">
        <f>IF(OR(N384&lt;&gt;"Yes",N(Q384)=0),0,ROUND((M384-R384)/Q384,2))</f>
        <v/>
      </c>
      <c r="AE384" s="30">
        <f>IF(OR(N384&lt;&gt;"Yes",O384="",N(Q384)=0),0,MAX(0,MIN(Q384,MIN(YEAR($AH$2)*12+MONTH($AH$2),IF(U384="",YEAR($AH$2)*12+MONTH($AH$2),YEAR(U384)*12+MONTH(U384)-1))-(YEAR(O384)*12+MONTH(O384))+1)))</f>
        <v/>
      </c>
      <c r="AF384" s="31">
        <f>IF(OR(N384&lt;&gt;"Yes",O384="",N(Q384)=0),"",EOMONTH(O384,Q384-1))</f>
        <v/>
      </c>
    </row>
    <row r="385">
      <c r="D385" s="24" t="n"/>
      <c r="E385" s="24" t="n"/>
      <c r="F385" s="24" t="n"/>
      <c r="G385" s="24" t="n"/>
      <c r="H385" s="23" t="n"/>
      <c r="J385" s="25" t="n"/>
      <c r="K385" s="24" t="n"/>
      <c r="L385" s="26" t="n"/>
      <c r="M385" s="27">
        <f>IF(OR(J385="",L385=""),"",ROUND(J385*L385,2))</f>
        <v/>
      </c>
      <c r="N385" s="28">
        <f>IF(M385="","",IF(H385&gt;$AH$2,"After period end",IF(OR(D385="",F385=""),"Check class and entity",IF(M385&gt;=SUMIFS(Settings!$C$9:$C$18,Settings!$A$9:$A$18,F385),"Yes","Expense"))))</f>
        <v/>
      </c>
      <c r="O385" s="23" t="n"/>
      <c r="P385" s="29" t="n"/>
      <c r="Q385" s="30">
        <f>IF(P385&lt;&gt;"",P385,IF(D385="","",SUMIFS(Settings!$B$22:$B$31,Settings!$A$22:$A$31,D385)))</f>
        <v/>
      </c>
      <c r="R385" s="27">
        <f>IF(N385&lt;&gt;"Yes",0,ROUND(M385*SUMIFS(Settings!$C$22:$C$31,Settings!$A$22:$A$31,D385),2))</f>
        <v/>
      </c>
      <c r="S385" s="27">
        <f>IF(AE385=0,0,IF(AE385&gt;=Q385,M385-R385,ROUND((M385-R385)*AE385/Q385,2)))</f>
        <v/>
      </c>
      <c r="T385" s="27">
        <f>IF(N385&lt;&gt;"Yes",0,IF(AND(U385&lt;&gt;"",U385&lt;=$AH$2),0,M385-S385))</f>
        <v/>
      </c>
      <c r="U385" s="23" t="n"/>
      <c r="V385" s="24" t="n"/>
      <c r="W385" s="25" t="n"/>
      <c r="X385" s="25" t="n"/>
      <c r="Y385" s="27">
        <f>IF(U385="","",IF(U385&gt;$AH$2,"After period end",IF(N385&lt;&gt;"Yes",0,M385-S385)))</f>
        <v/>
      </c>
      <c r="Z385" s="27">
        <f>IF(OR(U385="",U385&gt;$AH$2),"",N(W385)-N(X385)-Y385)</f>
        <v/>
      </c>
      <c r="AB385" s="23" t="n"/>
      <c r="AD385" s="27">
        <f>IF(OR(N385&lt;&gt;"Yes",N(Q385)=0),0,ROUND((M385-R385)/Q385,2))</f>
        <v/>
      </c>
      <c r="AE385" s="30">
        <f>IF(OR(N385&lt;&gt;"Yes",O385="",N(Q385)=0),0,MAX(0,MIN(Q385,MIN(YEAR($AH$2)*12+MONTH($AH$2),IF(U385="",YEAR($AH$2)*12+MONTH($AH$2),YEAR(U385)*12+MONTH(U385)-1))-(YEAR(O385)*12+MONTH(O385))+1)))</f>
        <v/>
      </c>
      <c r="AF385" s="31">
        <f>IF(OR(N385&lt;&gt;"Yes",O385="",N(Q385)=0),"",EOMONTH(O385,Q385-1))</f>
        <v/>
      </c>
    </row>
    <row r="386">
      <c r="D386" s="24" t="n"/>
      <c r="E386" s="24" t="n"/>
      <c r="F386" s="24" t="n"/>
      <c r="G386" s="24" t="n"/>
      <c r="H386" s="23" t="n"/>
      <c r="J386" s="25" t="n"/>
      <c r="K386" s="24" t="n"/>
      <c r="L386" s="26" t="n"/>
      <c r="M386" s="27">
        <f>IF(OR(J386="",L386=""),"",ROUND(J386*L386,2))</f>
        <v/>
      </c>
      <c r="N386" s="28">
        <f>IF(M386="","",IF(H386&gt;$AH$2,"After period end",IF(OR(D386="",F386=""),"Check class and entity",IF(M386&gt;=SUMIFS(Settings!$C$9:$C$18,Settings!$A$9:$A$18,F386),"Yes","Expense"))))</f>
        <v/>
      </c>
      <c r="O386" s="23" t="n"/>
      <c r="P386" s="29" t="n"/>
      <c r="Q386" s="30">
        <f>IF(P386&lt;&gt;"",P386,IF(D386="","",SUMIFS(Settings!$B$22:$B$31,Settings!$A$22:$A$31,D386)))</f>
        <v/>
      </c>
      <c r="R386" s="27">
        <f>IF(N386&lt;&gt;"Yes",0,ROUND(M386*SUMIFS(Settings!$C$22:$C$31,Settings!$A$22:$A$31,D386),2))</f>
        <v/>
      </c>
      <c r="S386" s="27">
        <f>IF(AE386=0,0,IF(AE386&gt;=Q386,M386-R386,ROUND((M386-R386)*AE386/Q386,2)))</f>
        <v/>
      </c>
      <c r="T386" s="27">
        <f>IF(N386&lt;&gt;"Yes",0,IF(AND(U386&lt;&gt;"",U386&lt;=$AH$2),0,M386-S386))</f>
        <v/>
      </c>
      <c r="U386" s="23" t="n"/>
      <c r="V386" s="24" t="n"/>
      <c r="W386" s="25" t="n"/>
      <c r="X386" s="25" t="n"/>
      <c r="Y386" s="27">
        <f>IF(U386="","",IF(U386&gt;$AH$2,"After period end",IF(N386&lt;&gt;"Yes",0,M386-S386)))</f>
        <v/>
      </c>
      <c r="Z386" s="27">
        <f>IF(OR(U386="",U386&gt;$AH$2),"",N(W386)-N(X386)-Y386)</f>
        <v/>
      </c>
      <c r="AB386" s="23" t="n"/>
      <c r="AD386" s="27">
        <f>IF(OR(N386&lt;&gt;"Yes",N(Q386)=0),0,ROUND((M386-R386)/Q386,2))</f>
        <v/>
      </c>
      <c r="AE386" s="30">
        <f>IF(OR(N386&lt;&gt;"Yes",O386="",N(Q386)=0),0,MAX(0,MIN(Q386,MIN(YEAR($AH$2)*12+MONTH($AH$2),IF(U386="",YEAR($AH$2)*12+MONTH($AH$2),YEAR(U386)*12+MONTH(U386)-1))-(YEAR(O386)*12+MONTH(O386))+1)))</f>
        <v/>
      </c>
      <c r="AF386" s="31">
        <f>IF(OR(N386&lt;&gt;"Yes",O386="",N(Q386)=0),"",EOMONTH(O386,Q386-1))</f>
        <v/>
      </c>
    </row>
    <row r="387">
      <c r="D387" s="24" t="n"/>
      <c r="E387" s="24" t="n"/>
      <c r="F387" s="24" t="n"/>
      <c r="G387" s="24" t="n"/>
      <c r="H387" s="23" t="n"/>
      <c r="J387" s="25" t="n"/>
      <c r="K387" s="24" t="n"/>
      <c r="L387" s="26" t="n"/>
      <c r="M387" s="27">
        <f>IF(OR(J387="",L387=""),"",ROUND(J387*L387,2))</f>
        <v/>
      </c>
      <c r="N387" s="28">
        <f>IF(M387="","",IF(H387&gt;$AH$2,"After period end",IF(OR(D387="",F387=""),"Check class and entity",IF(M387&gt;=SUMIFS(Settings!$C$9:$C$18,Settings!$A$9:$A$18,F387),"Yes","Expense"))))</f>
        <v/>
      </c>
      <c r="O387" s="23" t="n"/>
      <c r="P387" s="29" t="n"/>
      <c r="Q387" s="30">
        <f>IF(P387&lt;&gt;"",P387,IF(D387="","",SUMIFS(Settings!$B$22:$B$31,Settings!$A$22:$A$31,D387)))</f>
        <v/>
      </c>
      <c r="R387" s="27">
        <f>IF(N387&lt;&gt;"Yes",0,ROUND(M387*SUMIFS(Settings!$C$22:$C$31,Settings!$A$22:$A$31,D387),2))</f>
        <v/>
      </c>
      <c r="S387" s="27">
        <f>IF(AE387=0,0,IF(AE387&gt;=Q387,M387-R387,ROUND((M387-R387)*AE387/Q387,2)))</f>
        <v/>
      </c>
      <c r="T387" s="27">
        <f>IF(N387&lt;&gt;"Yes",0,IF(AND(U387&lt;&gt;"",U387&lt;=$AH$2),0,M387-S387))</f>
        <v/>
      </c>
      <c r="U387" s="23" t="n"/>
      <c r="V387" s="24" t="n"/>
      <c r="W387" s="25" t="n"/>
      <c r="X387" s="25" t="n"/>
      <c r="Y387" s="27">
        <f>IF(U387="","",IF(U387&gt;$AH$2,"After period end",IF(N387&lt;&gt;"Yes",0,M387-S387)))</f>
        <v/>
      </c>
      <c r="Z387" s="27">
        <f>IF(OR(U387="",U387&gt;$AH$2),"",N(W387)-N(X387)-Y387)</f>
        <v/>
      </c>
      <c r="AB387" s="23" t="n"/>
      <c r="AD387" s="27">
        <f>IF(OR(N387&lt;&gt;"Yes",N(Q387)=0),0,ROUND((M387-R387)/Q387,2))</f>
        <v/>
      </c>
      <c r="AE387" s="30">
        <f>IF(OR(N387&lt;&gt;"Yes",O387="",N(Q387)=0),0,MAX(0,MIN(Q387,MIN(YEAR($AH$2)*12+MONTH($AH$2),IF(U387="",YEAR($AH$2)*12+MONTH($AH$2),YEAR(U387)*12+MONTH(U387)-1))-(YEAR(O387)*12+MONTH(O387))+1)))</f>
        <v/>
      </c>
      <c r="AF387" s="31">
        <f>IF(OR(N387&lt;&gt;"Yes",O387="",N(Q387)=0),"",EOMONTH(O387,Q387-1))</f>
        <v/>
      </c>
    </row>
    <row r="388">
      <c r="D388" s="24" t="n"/>
      <c r="E388" s="24" t="n"/>
      <c r="F388" s="24" t="n"/>
      <c r="G388" s="24" t="n"/>
      <c r="H388" s="23" t="n"/>
      <c r="J388" s="25" t="n"/>
      <c r="K388" s="24" t="n"/>
      <c r="L388" s="26" t="n"/>
      <c r="M388" s="27">
        <f>IF(OR(J388="",L388=""),"",ROUND(J388*L388,2))</f>
        <v/>
      </c>
      <c r="N388" s="28">
        <f>IF(M388="","",IF(H388&gt;$AH$2,"After period end",IF(OR(D388="",F388=""),"Check class and entity",IF(M388&gt;=SUMIFS(Settings!$C$9:$C$18,Settings!$A$9:$A$18,F388),"Yes","Expense"))))</f>
        <v/>
      </c>
      <c r="O388" s="23" t="n"/>
      <c r="P388" s="29" t="n"/>
      <c r="Q388" s="30">
        <f>IF(P388&lt;&gt;"",P388,IF(D388="","",SUMIFS(Settings!$B$22:$B$31,Settings!$A$22:$A$31,D388)))</f>
        <v/>
      </c>
      <c r="R388" s="27">
        <f>IF(N388&lt;&gt;"Yes",0,ROUND(M388*SUMIFS(Settings!$C$22:$C$31,Settings!$A$22:$A$31,D388),2))</f>
        <v/>
      </c>
      <c r="S388" s="27">
        <f>IF(AE388=0,0,IF(AE388&gt;=Q388,M388-R388,ROUND((M388-R388)*AE388/Q388,2)))</f>
        <v/>
      </c>
      <c r="T388" s="27">
        <f>IF(N388&lt;&gt;"Yes",0,IF(AND(U388&lt;&gt;"",U388&lt;=$AH$2),0,M388-S388))</f>
        <v/>
      </c>
      <c r="U388" s="23" t="n"/>
      <c r="V388" s="24" t="n"/>
      <c r="W388" s="25" t="n"/>
      <c r="X388" s="25" t="n"/>
      <c r="Y388" s="27">
        <f>IF(U388="","",IF(U388&gt;$AH$2,"After period end",IF(N388&lt;&gt;"Yes",0,M388-S388)))</f>
        <v/>
      </c>
      <c r="Z388" s="27">
        <f>IF(OR(U388="",U388&gt;$AH$2),"",N(W388)-N(X388)-Y388)</f>
        <v/>
      </c>
      <c r="AB388" s="23" t="n"/>
      <c r="AD388" s="27">
        <f>IF(OR(N388&lt;&gt;"Yes",N(Q388)=0),0,ROUND((M388-R388)/Q388,2))</f>
        <v/>
      </c>
      <c r="AE388" s="30">
        <f>IF(OR(N388&lt;&gt;"Yes",O388="",N(Q388)=0),0,MAX(0,MIN(Q388,MIN(YEAR($AH$2)*12+MONTH($AH$2),IF(U388="",YEAR($AH$2)*12+MONTH($AH$2),YEAR(U388)*12+MONTH(U388)-1))-(YEAR(O388)*12+MONTH(O388))+1)))</f>
        <v/>
      </c>
      <c r="AF388" s="31">
        <f>IF(OR(N388&lt;&gt;"Yes",O388="",N(Q388)=0),"",EOMONTH(O388,Q388-1))</f>
        <v/>
      </c>
    </row>
    <row r="389">
      <c r="D389" s="24" t="n"/>
      <c r="E389" s="24" t="n"/>
      <c r="F389" s="24" t="n"/>
      <c r="G389" s="24" t="n"/>
      <c r="H389" s="23" t="n"/>
      <c r="J389" s="25" t="n"/>
      <c r="K389" s="24" t="n"/>
      <c r="L389" s="26" t="n"/>
      <c r="M389" s="27">
        <f>IF(OR(J389="",L389=""),"",ROUND(J389*L389,2))</f>
        <v/>
      </c>
      <c r="N389" s="28">
        <f>IF(M389="","",IF(H389&gt;$AH$2,"After period end",IF(OR(D389="",F389=""),"Check class and entity",IF(M389&gt;=SUMIFS(Settings!$C$9:$C$18,Settings!$A$9:$A$18,F389),"Yes","Expense"))))</f>
        <v/>
      </c>
      <c r="O389" s="23" t="n"/>
      <c r="P389" s="29" t="n"/>
      <c r="Q389" s="30">
        <f>IF(P389&lt;&gt;"",P389,IF(D389="","",SUMIFS(Settings!$B$22:$B$31,Settings!$A$22:$A$31,D389)))</f>
        <v/>
      </c>
      <c r="R389" s="27">
        <f>IF(N389&lt;&gt;"Yes",0,ROUND(M389*SUMIFS(Settings!$C$22:$C$31,Settings!$A$22:$A$31,D389),2))</f>
        <v/>
      </c>
      <c r="S389" s="27">
        <f>IF(AE389=0,0,IF(AE389&gt;=Q389,M389-R389,ROUND((M389-R389)*AE389/Q389,2)))</f>
        <v/>
      </c>
      <c r="T389" s="27">
        <f>IF(N389&lt;&gt;"Yes",0,IF(AND(U389&lt;&gt;"",U389&lt;=$AH$2),0,M389-S389))</f>
        <v/>
      </c>
      <c r="U389" s="23" t="n"/>
      <c r="V389" s="24" t="n"/>
      <c r="W389" s="25" t="n"/>
      <c r="X389" s="25" t="n"/>
      <c r="Y389" s="27">
        <f>IF(U389="","",IF(U389&gt;$AH$2,"After period end",IF(N389&lt;&gt;"Yes",0,M389-S389)))</f>
        <v/>
      </c>
      <c r="Z389" s="27">
        <f>IF(OR(U389="",U389&gt;$AH$2),"",N(W389)-N(X389)-Y389)</f>
        <v/>
      </c>
      <c r="AB389" s="23" t="n"/>
      <c r="AD389" s="27">
        <f>IF(OR(N389&lt;&gt;"Yes",N(Q389)=0),0,ROUND((M389-R389)/Q389,2))</f>
        <v/>
      </c>
      <c r="AE389" s="30">
        <f>IF(OR(N389&lt;&gt;"Yes",O389="",N(Q389)=0),0,MAX(0,MIN(Q389,MIN(YEAR($AH$2)*12+MONTH($AH$2),IF(U389="",YEAR($AH$2)*12+MONTH($AH$2),YEAR(U389)*12+MONTH(U389)-1))-(YEAR(O389)*12+MONTH(O389))+1)))</f>
        <v/>
      </c>
      <c r="AF389" s="31">
        <f>IF(OR(N389&lt;&gt;"Yes",O389="",N(Q389)=0),"",EOMONTH(O389,Q389-1))</f>
        <v/>
      </c>
    </row>
    <row r="390">
      <c r="D390" s="24" t="n"/>
      <c r="E390" s="24" t="n"/>
      <c r="F390" s="24" t="n"/>
      <c r="G390" s="24" t="n"/>
      <c r="H390" s="23" t="n"/>
      <c r="J390" s="25" t="n"/>
      <c r="K390" s="24" t="n"/>
      <c r="L390" s="26" t="n"/>
      <c r="M390" s="27">
        <f>IF(OR(J390="",L390=""),"",ROUND(J390*L390,2))</f>
        <v/>
      </c>
      <c r="N390" s="28">
        <f>IF(M390="","",IF(H390&gt;$AH$2,"After period end",IF(OR(D390="",F390=""),"Check class and entity",IF(M390&gt;=SUMIFS(Settings!$C$9:$C$18,Settings!$A$9:$A$18,F390),"Yes","Expense"))))</f>
        <v/>
      </c>
      <c r="O390" s="23" t="n"/>
      <c r="P390" s="29" t="n"/>
      <c r="Q390" s="30">
        <f>IF(P390&lt;&gt;"",P390,IF(D390="","",SUMIFS(Settings!$B$22:$B$31,Settings!$A$22:$A$31,D390)))</f>
        <v/>
      </c>
      <c r="R390" s="27">
        <f>IF(N390&lt;&gt;"Yes",0,ROUND(M390*SUMIFS(Settings!$C$22:$C$31,Settings!$A$22:$A$31,D390),2))</f>
        <v/>
      </c>
      <c r="S390" s="27">
        <f>IF(AE390=0,0,IF(AE390&gt;=Q390,M390-R390,ROUND((M390-R390)*AE390/Q390,2)))</f>
        <v/>
      </c>
      <c r="T390" s="27">
        <f>IF(N390&lt;&gt;"Yes",0,IF(AND(U390&lt;&gt;"",U390&lt;=$AH$2),0,M390-S390))</f>
        <v/>
      </c>
      <c r="U390" s="23" t="n"/>
      <c r="V390" s="24" t="n"/>
      <c r="W390" s="25" t="n"/>
      <c r="X390" s="25" t="n"/>
      <c r="Y390" s="27">
        <f>IF(U390="","",IF(U390&gt;$AH$2,"After period end",IF(N390&lt;&gt;"Yes",0,M390-S390)))</f>
        <v/>
      </c>
      <c r="Z390" s="27">
        <f>IF(OR(U390="",U390&gt;$AH$2),"",N(W390)-N(X390)-Y390)</f>
        <v/>
      </c>
      <c r="AB390" s="23" t="n"/>
      <c r="AD390" s="27">
        <f>IF(OR(N390&lt;&gt;"Yes",N(Q390)=0),0,ROUND((M390-R390)/Q390,2))</f>
        <v/>
      </c>
      <c r="AE390" s="30">
        <f>IF(OR(N390&lt;&gt;"Yes",O390="",N(Q390)=0),0,MAX(0,MIN(Q390,MIN(YEAR($AH$2)*12+MONTH($AH$2),IF(U390="",YEAR($AH$2)*12+MONTH($AH$2),YEAR(U390)*12+MONTH(U390)-1))-(YEAR(O390)*12+MONTH(O390))+1)))</f>
        <v/>
      </c>
      <c r="AF390" s="31">
        <f>IF(OR(N390&lt;&gt;"Yes",O390="",N(Q390)=0),"",EOMONTH(O390,Q390-1))</f>
        <v/>
      </c>
    </row>
    <row r="391">
      <c r="D391" s="24" t="n"/>
      <c r="E391" s="24" t="n"/>
      <c r="F391" s="24" t="n"/>
      <c r="G391" s="24" t="n"/>
      <c r="H391" s="23" t="n"/>
      <c r="J391" s="25" t="n"/>
      <c r="K391" s="24" t="n"/>
      <c r="L391" s="26" t="n"/>
      <c r="M391" s="27">
        <f>IF(OR(J391="",L391=""),"",ROUND(J391*L391,2))</f>
        <v/>
      </c>
      <c r="N391" s="28">
        <f>IF(M391="","",IF(H391&gt;$AH$2,"After period end",IF(OR(D391="",F391=""),"Check class and entity",IF(M391&gt;=SUMIFS(Settings!$C$9:$C$18,Settings!$A$9:$A$18,F391),"Yes","Expense"))))</f>
        <v/>
      </c>
      <c r="O391" s="23" t="n"/>
      <c r="P391" s="29" t="n"/>
      <c r="Q391" s="30">
        <f>IF(P391&lt;&gt;"",P391,IF(D391="","",SUMIFS(Settings!$B$22:$B$31,Settings!$A$22:$A$31,D391)))</f>
        <v/>
      </c>
      <c r="R391" s="27">
        <f>IF(N391&lt;&gt;"Yes",0,ROUND(M391*SUMIFS(Settings!$C$22:$C$31,Settings!$A$22:$A$31,D391),2))</f>
        <v/>
      </c>
      <c r="S391" s="27">
        <f>IF(AE391=0,0,IF(AE391&gt;=Q391,M391-R391,ROUND((M391-R391)*AE391/Q391,2)))</f>
        <v/>
      </c>
      <c r="T391" s="27">
        <f>IF(N391&lt;&gt;"Yes",0,IF(AND(U391&lt;&gt;"",U391&lt;=$AH$2),0,M391-S391))</f>
        <v/>
      </c>
      <c r="U391" s="23" t="n"/>
      <c r="V391" s="24" t="n"/>
      <c r="W391" s="25" t="n"/>
      <c r="X391" s="25" t="n"/>
      <c r="Y391" s="27">
        <f>IF(U391="","",IF(U391&gt;$AH$2,"After period end",IF(N391&lt;&gt;"Yes",0,M391-S391)))</f>
        <v/>
      </c>
      <c r="Z391" s="27">
        <f>IF(OR(U391="",U391&gt;$AH$2),"",N(W391)-N(X391)-Y391)</f>
        <v/>
      </c>
      <c r="AB391" s="23" t="n"/>
      <c r="AD391" s="27">
        <f>IF(OR(N391&lt;&gt;"Yes",N(Q391)=0),0,ROUND((M391-R391)/Q391,2))</f>
        <v/>
      </c>
      <c r="AE391" s="30">
        <f>IF(OR(N391&lt;&gt;"Yes",O391="",N(Q391)=0),0,MAX(0,MIN(Q391,MIN(YEAR($AH$2)*12+MONTH($AH$2),IF(U391="",YEAR($AH$2)*12+MONTH($AH$2),YEAR(U391)*12+MONTH(U391)-1))-(YEAR(O391)*12+MONTH(O391))+1)))</f>
        <v/>
      </c>
      <c r="AF391" s="31">
        <f>IF(OR(N391&lt;&gt;"Yes",O391="",N(Q391)=0),"",EOMONTH(O391,Q391-1))</f>
        <v/>
      </c>
    </row>
    <row r="392">
      <c r="D392" s="24" t="n"/>
      <c r="E392" s="24" t="n"/>
      <c r="F392" s="24" t="n"/>
      <c r="G392" s="24" t="n"/>
      <c r="H392" s="23" t="n"/>
      <c r="J392" s="25" t="n"/>
      <c r="K392" s="24" t="n"/>
      <c r="L392" s="26" t="n"/>
      <c r="M392" s="27">
        <f>IF(OR(J392="",L392=""),"",ROUND(J392*L392,2))</f>
        <v/>
      </c>
      <c r="N392" s="28">
        <f>IF(M392="","",IF(H392&gt;$AH$2,"After period end",IF(OR(D392="",F392=""),"Check class and entity",IF(M392&gt;=SUMIFS(Settings!$C$9:$C$18,Settings!$A$9:$A$18,F392),"Yes","Expense"))))</f>
        <v/>
      </c>
      <c r="O392" s="23" t="n"/>
      <c r="P392" s="29" t="n"/>
      <c r="Q392" s="30">
        <f>IF(P392&lt;&gt;"",P392,IF(D392="","",SUMIFS(Settings!$B$22:$B$31,Settings!$A$22:$A$31,D392)))</f>
        <v/>
      </c>
      <c r="R392" s="27">
        <f>IF(N392&lt;&gt;"Yes",0,ROUND(M392*SUMIFS(Settings!$C$22:$C$31,Settings!$A$22:$A$31,D392),2))</f>
        <v/>
      </c>
      <c r="S392" s="27">
        <f>IF(AE392=0,0,IF(AE392&gt;=Q392,M392-R392,ROUND((M392-R392)*AE392/Q392,2)))</f>
        <v/>
      </c>
      <c r="T392" s="27">
        <f>IF(N392&lt;&gt;"Yes",0,IF(AND(U392&lt;&gt;"",U392&lt;=$AH$2),0,M392-S392))</f>
        <v/>
      </c>
      <c r="U392" s="23" t="n"/>
      <c r="V392" s="24" t="n"/>
      <c r="W392" s="25" t="n"/>
      <c r="X392" s="25" t="n"/>
      <c r="Y392" s="27">
        <f>IF(U392="","",IF(U392&gt;$AH$2,"After period end",IF(N392&lt;&gt;"Yes",0,M392-S392)))</f>
        <v/>
      </c>
      <c r="Z392" s="27">
        <f>IF(OR(U392="",U392&gt;$AH$2),"",N(W392)-N(X392)-Y392)</f>
        <v/>
      </c>
      <c r="AB392" s="23" t="n"/>
      <c r="AD392" s="27">
        <f>IF(OR(N392&lt;&gt;"Yes",N(Q392)=0),0,ROUND((M392-R392)/Q392,2))</f>
        <v/>
      </c>
      <c r="AE392" s="30">
        <f>IF(OR(N392&lt;&gt;"Yes",O392="",N(Q392)=0),0,MAX(0,MIN(Q392,MIN(YEAR($AH$2)*12+MONTH($AH$2),IF(U392="",YEAR($AH$2)*12+MONTH($AH$2),YEAR(U392)*12+MONTH(U392)-1))-(YEAR(O392)*12+MONTH(O392))+1)))</f>
        <v/>
      </c>
      <c r="AF392" s="31">
        <f>IF(OR(N392&lt;&gt;"Yes",O392="",N(Q392)=0),"",EOMONTH(O392,Q392-1))</f>
        <v/>
      </c>
    </row>
    <row r="393">
      <c r="D393" s="24" t="n"/>
      <c r="E393" s="24" t="n"/>
      <c r="F393" s="24" t="n"/>
      <c r="G393" s="24" t="n"/>
      <c r="H393" s="23" t="n"/>
      <c r="J393" s="25" t="n"/>
      <c r="K393" s="24" t="n"/>
      <c r="L393" s="26" t="n"/>
      <c r="M393" s="27">
        <f>IF(OR(J393="",L393=""),"",ROUND(J393*L393,2))</f>
        <v/>
      </c>
      <c r="N393" s="28">
        <f>IF(M393="","",IF(H393&gt;$AH$2,"After period end",IF(OR(D393="",F393=""),"Check class and entity",IF(M393&gt;=SUMIFS(Settings!$C$9:$C$18,Settings!$A$9:$A$18,F393),"Yes","Expense"))))</f>
        <v/>
      </c>
      <c r="O393" s="23" t="n"/>
      <c r="P393" s="29" t="n"/>
      <c r="Q393" s="30">
        <f>IF(P393&lt;&gt;"",P393,IF(D393="","",SUMIFS(Settings!$B$22:$B$31,Settings!$A$22:$A$31,D393)))</f>
        <v/>
      </c>
      <c r="R393" s="27">
        <f>IF(N393&lt;&gt;"Yes",0,ROUND(M393*SUMIFS(Settings!$C$22:$C$31,Settings!$A$22:$A$31,D393),2))</f>
        <v/>
      </c>
      <c r="S393" s="27">
        <f>IF(AE393=0,0,IF(AE393&gt;=Q393,M393-R393,ROUND((M393-R393)*AE393/Q393,2)))</f>
        <v/>
      </c>
      <c r="T393" s="27">
        <f>IF(N393&lt;&gt;"Yes",0,IF(AND(U393&lt;&gt;"",U393&lt;=$AH$2),0,M393-S393))</f>
        <v/>
      </c>
      <c r="U393" s="23" t="n"/>
      <c r="V393" s="24" t="n"/>
      <c r="W393" s="25" t="n"/>
      <c r="X393" s="25" t="n"/>
      <c r="Y393" s="27">
        <f>IF(U393="","",IF(U393&gt;$AH$2,"After period end",IF(N393&lt;&gt;"Yes",0,M393-S393)))</f>
        <v/>
      </c>
      <c r="Z393" s="27">
        <f>IF(OR(U393="",U393&gt;$AH$2),"",N(W393)-N(X393)-Y393)</f>
        <v/>
      </c>
      <c r="AB393" s="23" t="n"/>
      <c r="AD393" s="27">
        <f>IF(OR(N393&lt;&gt;"Yes",N(Q393)=0),0,ROUND((M393-R393)/Q393,2))</f>
        <v/>
      </c>
      <c r="AE393" s="30">
        <f>IF(OR(N393&lt;&gt;"Yes",O393="",N(Q393)=0),0,MAX(0,MIN(Q393,MIN(YEAR($AH$2)*12+MONTH($AH$2),IF(U393="",YEAR($AH$2)*12+MONTH($AH$2),YEAR(U393)*12+MONTH(U393)-1))-(YEAR(O393)*12+MONTH(O393))+1)))</f>
        <v/>
      </c>
      <c r="AF393" s="31">
        <f>IF(OR(N393&lt;&gt;"Yes",O393="",N(Q393)=0),"",EOMONTH(O393,Q393-1))</f>
        <v/>
      </c>
    </row>
    <row r="394">
      <c r="D394" s="24" t="n"/>
      <c r="E394" s="24" t="n"/>
      <c r="F394" s="24" t="n"/>
      <c r="G394" s="24" t="n"/>
      <c r="H394" s="23" t="n"/>
      <c r="J394" s="25" t="n"/>
      <c r="K394" s="24" t="n"/>
      <c r="L394" s="26" t="n"/>
      <c r="M394" s="27">
        <f>IF(OR(J394="",L394=""),"",ROUND(J394*L394,2))</f>
        <v/>
      </c>
      <c r="N394" s="28">
        <f>IF(M394="","",IF(H394&gt;$AH$2,"After period end",IF(OR(D394="",F394=""),"Check class and entity",IF(M394&gt;=SUMIFS(Settings!$C$9:$C$18,Settings!$A$9:$A$18,F394),"Yes","Expense"))))</f>
        <v/>
      </c>
      <c r="O394" s="23" t="n"/>
      <c r="P394" s="29" t="n"/>
      <c r="Q394" s="30">
        <f>IF(P394&lt;&gt;"",P394,IF(D394="","",SUMIFS(Settings!$B$22:$B$31,Settings!$A$22:$A$31,D394)))</f>
        <v/>
      </c>
      <c r="R394" s="27">
        <f>IF(N394&lt;&gt;"Yes",0,ROUND(M394*SUMIFS(Settings!$C$22:$C$31,Settings!$A$22:$A$31,D394),2))</f>
        <v/>
      </c>
      <c r="S394" s="27">
        <f>IF(AE394=0,0,IF(AE394&gt;=Q394,M394-R394,ROUND((M394-R394)*AE394/Q394,2)))</f>
        <v/>
      </c>
      <c r="T394" s="27">
        <f>IF(N394&lt;&gt;"Yes",0,IF(AND(U394&lt;&gt;"",U394&lt;=$AH$2),0,M394-S394))</f>
        <v/>
      </c>
      <c r="U394" s="23" t="n"/>
      <c r="V394" s="24" t="n"/>
      <c r="W394" s="25" t="n"/>
      <c r="X394" s="25" t="n"/>
      <c r="Y394" s="27">
        <f>IF(U394="","",IF(U394&gt;$AH$2,"After period end",IF(N394&lt;&gt;"Yes",0,M394-S394)))</f>
        <v/>
      </c>
      <c r="Z394" s="27">
        <f>IF(OR(U394="",U394&gt;$AH$2),"",N(W394)-N(X394)-Y394)</f>
        <v/>
      </c>
      <c r="AB394" s="23" t="n"/>
      <c r="AD394" s="27">
        <f>IF(OR(N394&lt;&gt;"Yes",N(Q394)=0),0,ROUND((M394-R394)/Q394,2))</f>
        <v/>
      </c>
      <c r="AE394" s="30">
        <f>IF(OR(N394&lt;&gt;"Yes",O394="",N(Q394)=0),0,MAX(0,MIN(Q394,MIN(YEAR($AH$2)*12+MONTH($AH$2),IF(U394="",YEAR($AH$2)*12+MONTH($AH$2),YEAR(U394)*12+MONTH(U394)-1))-(YEAR(O394)*12+MONTH(O394))+1)))</f>
        <v/>
      </c>
      <c r="AF394" s="31">
        <f>IF(OR(N394&lt;&gt;"Yes",O394="",N(Q394)=0),"",EOMONTH(O394,Q394-1))</f>
        <v/>
      </c>
    </row>
    <row r="395">
      <c r="D395" s="24" t="n"/>
      <c r="E395" s="24" t="n"/>
      <c r="F395" s="24" t="n"/>
      <c r="G395" s="24" t="n"/>
      <c r="H395" s="23" t="n"/>
      <c r="J395" s="25" t="n"/>
      <c r="K395" s="24" t="n"/>
      <c r="L395" s="26" t="n"/>
      <c r="M395" s="27">
        <f>IF(OR(J395="",L395=""),"",ROUND(J395*L395,2))</f>
        <v/>
      </c>
      <c r="N395" s="28">
        <f>IF(M395="","",IF(H395&gt;$AH$2,"After period end",IF(OR(D395="",F395=""),"Check class and entity",IF(M395&gt;=SUMIFS(Settings!$C$9:$C$18,Settings!$A$9:$A$18,F395),"Yes","Expense"))))</f>
        <v/>
      </c>
      <c r="O395" s="23" t="n"/>
      <c r="P395" s="29" t="n"/>
      <c r="Q395" s="30">
        <f>IF(P395&lt;&gt;"",P395,IF(D395="","",SUMIFS(Settings!$B$22:$B$31,Settings!$A$22:$A$31,D395)))</f>
        <v/>
      </c>
      <c r="R395" s="27">
        <f>IF(N395&lt;&gt;"Yes",0,ROUND(M395*SUMIFS(Settings!$C$22:$C$31,Settings!$A$22:$A$31,D395),2))</f>
        <v/>
      </c>
      <c r="S395" s="27">
        <f>IF(AE395=0,0,IF(AE395&gt;=Q395,M395-R395,ROUND((M395-R395)*AE395/Q395,2)))</f>
        <v/>
      </c>
      <c r="T395" s="27">
        <f>IF(N395&lt;&gt;"Yes",0,IF(AND(U395&lt;&gt;"",U395&lt;=$AH$2),0,M395-S395))</f>
        <v/>
      </c>
      <c r="U395" s="23" t="n"/>
      <c r="V395" s="24" t="n"/>
      <c r="W395" s="25" t="n"/>
      <c r="X395" s="25" t="n"/>
      <c r="Y395" s="27">
        <f>IF(U395="","",IF(U395&gt;$AH$2,"After period end",IF(N395&lt;&gt;"Yes",0,M395-S395)))</f>
        <v/>
      </c>
      <c r="Z395" s="27">
        <f>IF(OR(U395="",U395&gt;$AH$2),"",N(W395)-N(X395)-Y395)</f>
        <v/>
      </c>
      <c r="AB395" s="23" t="n"/>
      <c r="AD395" s="27">
        <f>IF(OR(N395&lt;&gt;"Yes",N(Q395)=0),0,ROUND((M395-R395)/Q395,2))</f>
        <v/>
      </c>
      <c r="AE395" s="30">
        <f>IF(OR(N395&lt;&gt;"Yes",O395="",N(Q395)=0),0,MAX(0,MIN(Q395,MIN(YEAR($AH$2)*12+MONTH($AH$2),IF(U395="",YEAR($AH$2)*12+MONTH($AH$2),YEAR(U395)*12+MONTH(U395)-1))-(YEAR(O395)*12+MONTH(O395))+1)))</f>
        <v/>
      </c>
      <c r="AF395" s="31">
        <f>IF(OR(N395&lt;&gt;"Yes",O395="",N(Q395)=0),"",EOMONTH(O395,Q395-1))</f>
        <v/>
      </c>
    </row>
    <row r="396">
      <c r="D396" s="24" t="n"/>
      <c r="E396" s="24" t="n"/>
      <c r="F396" s="24" t="n"/>
      <c r="G396" s="24" t="n"/>
      <c r="H396" s="23" t="n"/>
      <c r="J396" s="25" t="n"/>
      <c r="K396" s="24" t="n"/>
      <c r="L396" s="26" t="n"/>
      <c r="M396" s="27">
        <f>IF(OR(J396="",L396=""),"",ROUND(J396*L396,2))</f>
        <v/>
      </c>
      <c r="N396" s="28">
        <f>IF(M396="","",IF(H396&gt;$AH$2,"After period end",IF(OR(D396="",F396=""),"Check class and entity",IF(M396&gt;=SUMIFS(Settings!$C$9:$C$18,Settings!$A$9:$A$18,F396),"Yes","Expense"))))</f>
        <v/>
      </c>
      <c r="O396" s="23" t="n"/>
      <c r="P396" s="29" t="n"/>
      <c r="Q396" s="30">
        <f>IF(P396&lt;&gt;"",P396,IF(D396="","",SUMIFS(Settings!$B$22:$B$31,Settings!$A$22:$A$31,D396)))</f>
        <v/>
      </c>
      <c r="R396" s="27">
        <f>IF(N396&lt;&gt;"Yes",0,ROUND(M396*SUMIFS(Settings!$C$22:$C$31,Settings!$A$22:$A$31,D396),2))</f>
        <v/>
      </c>
      <c r="S396" s="27">
        <f>IF(AE396=0,0,IF(AE396&gt;=Q396,M396-R396,ROUND((M396-R396)*AE396/Q396,2)))</f>
        <v/>
      </c>
      <c r="T396" s="27">
        <f>IF(N396&lt;&gt;"Yes",0,IF(AND(U396&lt;&gt;"",U396&lt;=$AH$2),0,M396-S396))</f>
        <v/>
      </c>
      <c r="U396" s="23" t="n"/>
      <c r="V396" s="24" t="n"/>
      <c r="W396" s="25" t="n"/>
      <c r="X396" s="25" t="n"/>
      <c r="Y396" s="27">
        <f>IF(U396="","",IF(U396&gt;$AH$2,"After period end",IF(N396&lt;&gt;"Yes",0,M396-S396)))</f>
        <v/>
      </c>
      <c r="Z396" s="27">
        <f>IF(OR(U396="",U396&gt;$AH$2),"",N(W396)-N(X396)-Y396)</f>
        <v/>
      </c>
      <c r="AB396" s="23" t="n"/>
      <c r="AD396" s="27">
        <f>IF(OR(N396&lt;&gt;"Yes",N(Q396)=0),0,ROUND((M396-R396)/Q396,2))</f>
        <v/>
      </c>
      <c r="AE396" s="30">
        <f>IF(OR(N396&lt;&gt;"Yes",O396="",N(Q396)=0),0,MAX(0,MIN(Q396,MIN(YEAR($AH$2)*12+MONTH($AH$2),IF(U396="",YEAR($AH$2)*12+MONTH($AH$2),YEAR(U396)*12+MONTH(U396)-1))-(YEAR(O396)*12+MONTH(O396))+1)))</f>
        <v/>
      </c>
      <c r="AF396" s="31">
        <f>IF(OR(N396&lt;&gt;"Yes",O396="",N(Q396)=0),"",EOMONTH(O396,Q396-1))</f>
        <v/>
      </c>
    </row>
    <row r="397">
      <c r="D397" s="24" t="n"/>
      <c r="E397" s="24" t="n"/>
      <c r="F397" s="24" t="n"/>
      <c r="G397" s="24" t="n"/>
      <c r="H397" s="23" t="n"/>
      <c r="J397" s="25" t="n"/>
      <c r="K397" s="24" t="n"/>
      <c r="L397" s="26" t="n"/>
      <c r="M397" s="27">
        <f>IF(OR(J397="",L397=""),"",ROUND(J397*L397,2))</f>
        <v/>
      </c>
      <c r="N397" s="28">
        <f>IF(M397="","",IF(H397&gt;$AH$2,"After period end",IF(OR(D397="",F397=""),"Check class and entity",IF(M397&gt;=SUMIFS(Settings!$C$9:$C$18,Settings!$A$9:$A$18,F397),"Yes","Expense"))))</f>
        <v/>
      </c>
      <c r="O397" s="23" t="n"/>
      <c r="P397" s="29" t="n"/>
      <c r="Q397" s="30">
        <f>IF(P397&lt;&gt;"",P397,IF(D397="","",SUMIFS(Settings!$B$22:$B$31,Settings!$A$22:$A$31,D397)))</f>
        <v/>
      </c>
      <c r="R397" s="27">
        <f>IF(N397&lt;&gt;"Yes",0,ROUND(M397*SUMIFS(Settings!$C$22:$C$31,Settings!$A$22:$A$31,D397),2))</f>
        <v/>
      </c>
      <c r="S397" s="27">
        <f>IF(AE397=0,0,IF(AE397&gt;=Q397,M397-R397,ROUND((M397-R397)*AE397/Q397,2)))</f>
        <v/>
      </c>
      <c r="T397" s="27">
        <f>IF(N397&lt;&gt;"Yes",0,IF(AND(U397&lt;&gt;"",U397&lt;=$AH$2),0,M397-S397))</f>
        <v/>
      </c>
      <c r="U397" s="23" t="n"/>
      <c r="V397" s="24" t="n"/>
      <c r="W397" s="25" t="n"/>
      <c r="X397" s="25" t="n"/>
      <c r="Y397" s="27">
        <f>IF(U397="","",IF(U397&gt;$AH$2,"After period end",IF(N397&lt;&gt;"Yes",0,M397-S397)))</f>
        <v/>
      </c>
      <c r="Z397" s="27">
        <f>IF(OR(U397="",U397&gt;$AH$2),"",N(W397)-N(X397)-Y397)</f>
        <v/>
      </c>
      <c r="AB397" s="23" t="n"/>
      <c r="AD397" s="27">
        <f>IF(OR(N397&lt;&gt;"Yes",N(Q397)=0),0,ROUND((M397-R397)/Q397,2))</f>
        <v/>
      </c>
      <c r="AE397" s="30">
        <f>IF(OR(N397&lt;&gt;"Yes",O397="",N(Q397)=0),0,MAX(0,MIN(Q397,MIN(YEAR($AH$2)*12+MONTH($AH$2),IF(U397="",YEAR($AH$2)*12+MONTH($AH$2),YEAR(U397)*12+MONTH(U397)-1))-(YEAR(O397)*12+MONTH(O397))+1)))</f>
        <v/>
      </c>
      <c r="AF397" s="31">
        <f>IF(OR(N397&lt;&gt;"Yes",O397="",N(Q397)=0),"",EOMONTH(O397,Q397-1))</f>
        <v/>
      </c>
    </row>
    <row r="398">
      <c r="D398" s="24" t="n"/>
      <c r="E398" s="24" t="n"/>
      <c r="F398" s="24" t="n"/>
      <c r="G398" s="24" t="n"/>
      <c r="H398" s="23" t="n"/>
      <c r="J398" s="25" t="n"/>
      <c r="K398" s="24" t="n"/>
      <c r="L398" s="26" t="n"/>
      <c r="M398" s="27">
        <f>IF(OR(J398="",L398=""),"",ROUND(J398*L398,2))</f>
        <v/>
      </c>
      <c r="N398" s="28">
        <f>IF(M398="","",IF(H398&gt;$AH$2,"After period end",IF(OR(D398="",F398=""),"Check class and entity",IF(M398&gt;=SUMIFS(Settings!$C$9:$C$18,Settings!$A$9:$A$18,F398),"Yes","Expense"))))</f>
        <v/>
      </c>
      <c r="O398" s="23" t="n"/>
      <c r="P398" s="29" t="n"/>
      <c r="Q398" s="30">
        <f>IF(P398&lt;&gt;"",P398,IF(D398="","",SUMIFS(Settings!$B$22:$B$31,Settings!$A$22:$A$31,D398)))</f>
        <v/>
      </c>
      <c r="R398" s="27">
        <f>IF(N398&lt;&gt;"Yes",0,ROUND(M398*SUMIFS(Settings!$C$22:$C$31,Settings!$A$22:$A$31,D398),2))</f>
        <v/>
      </c>
      <c r="S398" s="27">
        <f>IF(AE398=0,0,IF(AE398&gt;=Q398,M398-R398,ROUND((M398-R398)*AE398/Q398,2)))</f>
        <v/>
      </c>
      <c r="T398" s="27">
        <f>IF(N398&lt;&gt;"Yes",0,IF(AND(U398&lt;&gt;"",U398&lt;=$AH$2),0,M398-S398))</f>
        <v/>
      </c>
      <c r="U398" s="23" t="n"/>
      <c r="V398" s="24" t="n"/>
      <c r="W398" s="25" t="n"/>
      <c r="X398" s="25" t="n"/>
      <c r="Y398" s="27">
        <f>IF(U398="","",IF(U398&gt;$AH$2,"After period end",IF(N398&lt;&gt;"Yes",0,M398-S398)))</f>
        <v/>
      </c>
      <c r="Z398" s="27">
        <f>IF(OR(U398="",U398&gt;$AH$2),"",N(W398)-N(X398)-Y398)</f>
        <v/>
      </c>
      <c r="AB398" s="23" t="n"/>
      <c r="AD398" s="27">
        <f>IF(OR(N398&lt;&gt;"Yes",N(Q398)=0),0,ROUND((M398-R398)/Q398,2))</f>
        <v/>
      </c>
      <c r="AE398" s="30">
        <f>IF(OR(N398&lt;&gt;"Yes",O398="",N(Q398)=0),0,MAX(0,MIN(Q398,MIN(YEAR($AH$2)*12+MONTH($AH$2),IF(U398="",YEAR($AH$2)*12+MONTH($AH$2),YEAR(U398)*12+MONTH(U398)-1))-(YEAR(O398)*12+MONTH(O398))+1)))</f>
        <v/>
      </c>
      <c r="AF398" s="31">
        <f>IF(OR(N398&lt;&gt;"Yes",O398="",N(Q398)=0),"",EOMONTH(O398,Q398-1))</f>
        <v/>
      </c>
    </row>
    <row r="399">
      <c r="D399" s="24" t="n"/>
      <c r="E399" s="24" t="n"/>
      <c r="F399" s="24" t="n"/>
      <c r="G399" s="24" t="n"/>
      <c r="H399" s="23" t="n"/>
      <c r="J399" s="25" t="n"/>
      <c r="K399" s="24" t="n"/>
      <c r="L399" s="26" t="n"/>
      <c r="M399" s="27">
        <f>IF(OR(J399="",L399=""),"",ROUND(J399*L399,2))</f>
        <v/>
      </c>
      <c r="N399" s="28">
        <f>IF(M399="","",IF(H399&gt;$AH$2,"After period end",IF(OR(D399="",F399=""),"Check class and entity",IF(M399&gt;=SUMIFS(Settings!$C$9:$C$18,Settings!$A$9:$A$18,F399),"Yes","Expense"))))</f>
        <v/>
      </c>
      <c r="O399" s="23" t="n"/>
      <c r="P399" s="29" t="n"/>
      <c r="Q399" s="30">
        <f>IF(P399&lt;&gt;"",P399,IF(D399="","",SUMIFS(Settings!$B$22:$B$31,Settings!$A$22:$A$31,D399)))</f>
        <v/>
      </c>
      <c r="R399" s="27">
        <f>IF(N399&lt;&gt;"Yes",0,ROUND(M399*SUMIFS(Settings!$C$22:$C$31,Settings!$A$22:$A$31,D399),2))</f>
        <v/>
      </c>
      <c r="S399" s="27">
        <f>IF(AE399=0,0,IF(AE399&gt;=Q399,M399-R399,ROUND((M399-R399)*AE399/Q399,2)))</f>
        <v/>
      </c>
      <c r="T399" s="27">
        <f>IF(N399&lt;&gt;"Yes",0,IF(AND(U399&lt;&gt;"",U399&lt;=$AH$2),0,M399-S399))</f>
        <v/>
      </c>
      <c r="U399" s="23" t="n"/>
      <c r="V399" s="24" t="n"/>
      <c r="W399" s="25" t="n"/>
      <c r="X399" s="25" t="n"/>
      <c r="Y399" s="27">
        <f>IF(U399="","",IF(U399&gt;$AH$2,"After period end",IF(N399&lt;&gt;"Yes",0,M399-S399)))</f>
        <v/>
      </c>
      <c r="Z399" s="27">
        <f>IF(OR(U399="",U399&gt;$AH$2),"",N(W399)-N(X399)-Y399)</f>
        <v/>
      </c>
      <c r="AB399" s="23" t="n"/>
      <c r="AD399" s="27">
        <f>IF(OR(N399&lt;&gt;"Yes",N(Q399)=0),0,ROUND((M399-R399)/Q399,2))</f>
        <v/>
      </c>
      <c r="AE399" s="30">
        <f>IF(OR(N399&lt;&gt;"Yes",O399="",N(Q399)=0),0,MAX(0,MIN(Q399,MIN(YEAR($AH$2)*12+MONTH($AH$2),IF(U399="",YEAR($AH$2)*12+MONTH($AH$2),YEAR(U399)*12+MONTH(U399)-1))-(YEAR(O399)*12+MONTH(O399))+1)))</f>
        <v/>
      </c>
      <c r="AF399" s="31">
        <f>IF(OR(N399&lt;&gt;"Yes",O399="",N(Q399)=0),"",EOMONTH(O399,Q399-1))</f>
        <v/>
      </c>
    </row>
    <row r="400">
      <c r="D400" s="24" t="n"/>
      <c r="E400" s="24" t="n"/>
      <c r="F400" s="24" t="n"/>
      <c r="G400" s="24" t="n"/>
      <c r="H400" s="23" t="n"/>
      <c r="J400" s="25" t="n"/>
      <c r="K400" s="24" t="n"/>
      <c r="L400" s="26" t="n"/>
      <c r="M400" s="27">
        <f>IF(OR(J400="",L400=""),"",ROUND(J400*L400,2))</f>
        <v/>
      </c>
      <c r="N400" s="28">
        <f>IF(M400="","",IF(H400&gt;$AH$2,"After period end",IF(OR(D400="",F400=""),"Check class and entity",IF(M400&gt;=SUMIFS(Settings!$C$9:$C$18,Settings!$A$9:$A$18,F400),"Yes","Expense"))))</f>
        <v/>
      </c>
      <c r="O400" s="23" t="n"/>
      <c r="P400" s="29" t="n"/>
      <c r="Q400" s="30">
        <f>IF(P400&lt;&gt;"",P400,IF(D400="","",SUMIFS(Settings!$B$22:$B$31,Settings!$A$22:$A$31,D400)))</f>
        <v/>
      </c>
      <c r="R400" s="27">
        <f>IF(N400&lt;&gt;"Yes",0,ROUND(M400*SUMIFS(Settings!$C$22:$C$31,Settings!$A$22:$A$31,D400),2))</f>
        <v/>
      </c>
      <c r="S400" s="27">
        <f>IF(AE400=0,0,IF(AE400&gt;=Q400,M400-R400,ROUND((M400-R400)*AE400/Q400,2)))</f>
        <v/>
      </c>
      <c r="T400" s="27">
        <f>IF(N400&lt;&gt;"Yes",0,IF(AND(U400&lt;&gt;"",U400&lt;=$AH$2),0,M400-S400))</f>
        <v/>
      </c>
      <c r="U400" s="23" t="n"/>
      <c r="V400" s="24" t="n"/>
      <c r="W400" s="25" t="n"/>
      <c r="X400" s="25" t="n"/>
      <c r="Y400" s="27">
        <f>IF(U400="","",IF(U400&gt;$AH$2,"After period end",IF(N400&lt;&gt;"Yes",0,M400-S400)))</f>
        <v/>
      </c>
      <c r="Z400" s="27">
        <f>IF(OR(U400="",U400&gt;$AH$2),"",N(W400)-N(X400)-Y400)</f>
        <v/>
      </c>
      <c r="AB400" s="23" t="n"/>
      <c r="AD400" s="27">
        <f>IF(OR(N400&lt;&gt;"Yes",N(Q400)=0),0,ROUND((M400-R400)/Q400,2))</f>
        <v/>
      </c>
      <c r="AE400" s="30">
        <f>IF(OR(N400&lt;&gt;"Yes",O400="",N(Q400)=0),0,MAX(0,MIN(Q400,MIN(YEAR($AH$2)*12+MONTH($AH$2),IF(U400="",YEAR($AH$2)*12+MONTH($AH$2),YEAR(U400)*12+MONTH(U400)-1))-(YEAR(O400)*12+MONTH(O400))+1)))</f>
        <v/>
      </c>
      <c r="AF400" s="31">
        <f>IF(OR(N400&lt;&gt;"Yes",O400="",N(Q400)=0),"",EOMONTH(O400,Q400-1))</f>
        <v/>
      </c>
    </row>
    <row r="401">
      <c r="D401" s="24" t="n"/>
      <c r="E401" s="24" t="n"/>
      <c r="F401" s="24" t="n"/>
      <c r="G401" s="24" t="n"/>
      <c r="H401" s="23" t="n"/>
      <c r="J401" s="25" t="n"/>
      <c r="K401" s="24" t="n"/>
      <c r="L401" s="26" t="n"/>
      <c r="M401" s="27">
        <f>IF(OR(J401="",L401=""),"",ROUND(J401*L401,2))</f>
        <v/>
      </c>
      <c r="N401" s="28">
        <f>IF(M401="","",IF(H401&gt;$AH$2,"After period end",IF(OR(D401="",F401=""),"Check class and entity",IF(M401&gt;=SUMIFS(Settings!$C$9:$C$18,Settings!$A$9:$A$18,F401),"Yes","Expense"))))</f>
        <v/>
      </c>
      <c r="O401" s="23" t="n"/>
      <c r="P401" s="29" t="n"/>
      <c r="Q401" s="30">
        <f>IF(P401&lt;&gt;"",P401,IF(D401="","",SUMIFS(Settings!$B$22:$B$31,Settings!$A$22:$A$31,D401)))</f>
        <v/>
      </c>
      <c r="R401" s="27">
        <f>IF(N401&lt;&gt;"Yes",0,ROUND(M401*SUMIFS(Settings!$C$22:$C$31,Settings!$A$22:$A$31,D401),2))</f>
        <v/>
      </c>
      <c r="S401" s="27">
        <f>IF(AE401=0,0,IF(AE401&gt;=Q401,M401-R401,ROUND((M401-R401)*AE401/Q401,2)))</f>
        <v/>
      </c>
      <c r="T401" s="27">
        <f>IF(N401&lt;&gt;"Yes",0,IF(AND(U401&lt;&gt;"",U401&lt;=$AH$2),0,M401-S401))</f>
        <v/>
      </c>
      <c r="U401" s="23" t="n"/>
      <c r="V401" s="24" t="n"/>
      <c r="W401" s="25" t="n"/>
      <c r="X401" s="25" t="n"/>
      <c r="Y401" s="27">
        <f>IF(U401="","",IF(U401&gt;$AH$2,"After period end",IF(N401&lt;&gt;"Yes",0,M401-S401)))</f>
        <v/>
      </c>
      <c r="Z401" s="27">
        <f>IF(OR(U401="",U401&gt;$AH$2),"",N(W401)-N(X401)-Y401)</f>
        <v/>
      </c>
      <c r="AB401" s="23" t="n"/>
      <c r="AD401" s="27">
        <f>IF(OR(N401&lt;&gt;"Yes",N(Q401)=0),0,ROUND((M401-R401)/Q401,2))</f>
        <v/>
      </c>
      <c r="AE401" s="30">
        <f>IF(OR(N401&lt;&gt;"Yes",O401="",N(Q401)=0),0,MAX(0,MIN(Q401,MIN(YEAR($AH$2)*12+MONTH($AH$2),IF(U401="",YEAR($AH$2)*12+MONTH($AH$2),YEAR(U401)*12+MONTH(U401)-1))-(YEAR(O401)*12+MONTH(O401))+1)))</f>
        <v/>
      </c>
      <c r="AF401" s="31">
        <f>IF(OR(N401&lt;&gt;"Yes",O401="",N(Q401)=0),"",EOMONTH(O401,Q401-1))</f>
        <v/>
      </c>
    </row>
    <row r="402">
      <c r="D402" s="24" t="n"/>
      <c r="E402" s="24" t="n"/>
      <c r="F402" s="24" t="n"/>
      <c r="G402" s="24" t="n"/>
      <c r="H402" s="23" t="n"/>
      <c r="J402" s="25" t="n"/>
      <c r="K402" s="24" t="n"/>
      <c r="L402" s="26" t="n"/>
      <c r="M402" s="27">
        <f>IF(OR(J402="",L402=""),"",ROUND(J402*L402,2))</f>
        <v/>
      </c>
      <c r="N402" s="28">
        <f>IF(M402="","",IF(H402&gt;$AH$2,"After period end",IF(OR(D402="",F402=""),"Check class and entity",IF(M402&gt;=SUMIFS(Settings!$C$9:$C$18,Settings!$A$9:$A$18,F402),"Yes","Expense"))))</f>
        <v/>
      </c>
      <c r="O402" s="23" t="n"/>
      <c r="P402" s="29" t="n"/>
      <c r="Q402" s="30">
        <f>IF(P402&lt;&gt;"",P402,IF(D402="","",SUMIFS(Settings!$B$22:$B$31,Settings!$A$22:$A$31,D402)))</f>
        <v/>
      </c>
      <c r="R402" s="27">
        <f>IF(N402&lt;&gt;"Yes",0,ROUND(M402*SUMIFS(Settings!$C$22:$C$31,Settings!$A$22:$A$31,D402),2))</f>
        <v/>
      </c>
      <c r="S402" s="27">
        <f>IF(AE402=0,0,IF(AE402&gt;=Q402,M402-R402,ROUND((M402-R402)*AE402/Q402,2)))</f>
        <v/>
      </c>
      <c r="T402" s="27">
        <f>IF(N402&lt;&gt;"Yes",0,IF(AND(U402&lt;&gt;"",U402&lt;=$AH$2),0,M402-S402))</f>
        <v/>
      </c>
      <c r="U402" s="23" t="n"/>
      <c r="V402" s="24" t="n"/>
      <c r="W402" s="25" t="n"/>
      <c r="X402" s="25" t="n"/>
      <c r="Y402" s="27">
        <f>IF(U402="","",IF(U402&gt;$AH$2,"After period end",IF(N402&lt;&gt;"Yes",0,M402-S402)))</f>
        <v/>
      </c>
      <c r="Z402" s="27">
        <f>IF(OR(U402="",U402&gt;$AH$2),"",N(W402)-N(X402)-Y402)</f>
        <v/>
      </c>
      <c r="AB402" s="23" t="n"/>
      <c r="AD402" s="27">
        <f>IF(OR(N402&lt;&gt;"Yes",N(Q402)=0),0,ROUND((M402-R402)/Q402,2))</f>
        <v/>
      </c>
      <c r="AE402" s="30">
        <f>IF(OR(N402&lt;&gt;"Yes",O402="",N(Q402)=0),0,MAX(0,MIN(Q402,MIN(YEAR($AH$2)*12+MONTH($AH$2),IF(U402="",YEAR($AH$2)*12+MONTH($AH$2),YEAR(U402)*12+MONTH(U402)-1))-(YEAR(O402)*12+MONTH(O402))+1)))</f>
        <v/>
      </c>
      <c r="AF402" s="31">
        <f>IF(OR(N402&lt;&gt;"Yes",O402="",N(Q402)=0),"",EOMONTH(O402,Q402-1))</f>
        <v/>
      </c>
    </row>
    <row r="403">
      <c r="D403" s="24" t="n"/>
      <c r="E403" s="24" t="n"/>
      <c r="F403" s="24" t="n"/>
      <c r="G403" s="24" t="n"/>
      <c r="H403" s="23" t="n"/>
      <c r="J403" s="25" t="n"/>
      <c r="K403" s="24" t="n"/>
      <c r="L403" s="26" t="n"/>
      <c r="M403" s="27">
        <f>IF(OR(J403="",L403=""),"",ROUND(J403*L403,2))</f>
        <v/>
      </c>
      <c r="N403" s="28">
        <f>IF(M403="","",IF(H403&gt;$AH$2,"After period end",IF(OR(D403="",F403=""),"Check class and entity",IF(M403&gt;=SUMIFS(Settings!$C$9:$C$18,Settings!$A$9:$A$18,F403),"Yes","Expense"))))</f>
        <v/>
      </c>
      <c r="O403" s="23" t="n"/>
      <c r="P403" s="29" t="n"/>
      <c r="Q403" s="30">
        <f>IF(P403&lt;&gt;"",P403,IF(D403="","",SUMIFS(Settings!$B$22:$B$31,Settings!$A$22:$A$31,D403)))</f>
        <v/>
      </c>
      <c r="R403" s="27">
        <f>IF(N403&lt;&gt;"Yes",0,ROUND(M403*SUMIFS(Settings!$C$22:$C$31,Settings!$A$22:$A$31,D403),2))</f>
        <v/>
      </c>
      <c r="S403" s="27">
        <f>IF(AE403=0,0,IF(AE403&gt;=Q403,M403-R403,ROUND((M403-R403)*AE403/Q403,2)))</f>
        <v/>
      </c>
      <c r="T403" s="27">
        <f>IF(N403&lt;&gt;"Yes",0,IF(AND(U403&lt;&gt;"",U403&lt;=$AH$2),0,M403-S403))</f>
        <v/>
      </c>
      <c r="U403" s="23" t="n"/>
      <c r="V403" s="24" t="n"/>
      <c r="W403" s="25" t="n"/>
      <c r="X403" s="25" t="n"/>
      <c r="Y403" s="27">
        <f>IF(U403="","",IF(U403&gt;$AH$2,"After period end",IF(N403&lt;&gt;"Yes",0,M403-S403)))</f>
        <v/>
      </c>
      <c r="Z403" s="27">
        <f>IF(OR(U403="",U403&gt;$AH$2),"",N(W403)-N(X403)-Y403)</f>
        <v/>
      </c>
      <c r="AB403" s="23" t="n"/>
      <c r="AD403" s="27">
        <f>IF(OR(N403&lt;&gt;"Yes",N(Q403)=0),0,ROUND((M403-R403)/Q403,2))</f>
        <v/>
      </c>
      <c r="AE403" s="30">
        <f>IF(OR(N403&lt;&gt;"Yes",O403="",N(Q403)=0),0,MAX(0,MIN(Q403,MIN(YEAR($AH$2)*12+MONTH($AH$2),IF(U403="",YEAR($AH$2)*12+MONTH($AH$2),YEAR(U403)*12+MONTH(U403)-1))-(YEAR(O403)*12+MONTH(O403))+1)))</f>
        <v/>
      </c>
      <c r="AF403" s="31">
        <f>IF(OR(N403&lt;&gt;"Yes",O403="",N(Q403)=0),"",EOMONTH(O403,Q403-1))</f>
        <v/>
      </c>
    </row>
    <row r="404">
      <c r="D404" s="24" t="n"/>
      <c r="E404" s="24" t="n"/>
      <c r="F404" s="24" t="n"/>
      <c r="G404" s="24" t="n"/>
      <c r="H404" s="23" t="n"/>
      <c r="J404" s="25" t="n"/>
      <c r="K404" s="24" t="n"/>
      <c r="L404" s="26" t="n"/>
      <c r="M404" s="27">
        <f>IF(OR(J404="",L404=""),"",ROUND(J404*L404,2))</f>
        <v/>
      </c>
      <c r="N404" s="28">
        <f>IF(M404="","",IF(H404&gt;$AH$2,"After period end",IF(OR(D404="",F404=""),"Check class and entity",IF(M404&gt;=SUMIFS(Settings!$C$9:$C$18,Settings!$A$9:$A$18,F404),"Yes","Expense"))))</f>
        <v/>
      </c>
      <c r="O404" s="23" t="n"/>
      <c r="P404" s="29" t="n"/>
      <c r="Q404" s="30">
        <f>IF(P404&lt;&gt;"",P404,IF(D404="","",SUMIFS(Settings!$B$22:$B$31,Settings!$A$22:$A$31,D404)))</f>
        <v/>
      </c>
      <c r="R404" s="27">
        <f>IF(N404&lt;&gt;"Yes",0,ROUND(M404*SUMIFS(Settings!$C$22:$C$31,Settings!$A$22:$A$31,D404),2))</f>
        <v/>
      </c>
      <c r="S404" s="27">
        <f>IF(AE404=0,0,IF(AE404&gt;=Q404,M404-R404,ROUND((M404-R404)*AE404/Q404,2)))</f>
        <v/>
      </c>
      <c r="T404" s="27">
        <f>IF(N404&lt;&gt;"Yes",0,IF(AND(U404&lt;&gt;"",U404&lt;=$AH$2),0,M404-S404))</f>
        <v/>
      </c>
      <c r="U404" s="23" t="n"/>
      <c r="V404" s="24" t="n"/>
      <c r="W404" s="25" t="n"/>
      <c r="X404" s="25" t="n"/>
      <c r="Y404" s="27">
        <f>IF(U404="","",IF(U404&gt;$AH$2,"After period end",IF(N404&lt;&gt;"Yes",0,M404-S404)))</f>
        <v/>
      </c>
      <c r="Z404" s="27">
        <f>IF(OR(U404="",U404&gt;$AH$2),"",N(W404)-N(X404)-Y404)</f>
        <v/>
      </c>
      <c r="AB404" s="23" t="n"/>
      <c r="AD404" s="27">
        <f>IF(OR(N404&lt;&gt;"Yes",N(Q404)=0),0,ROUND((M404-R404)/Q404,2))</f>
        <v/>
      </c>
      <c r="AE404" s="30">
        <f>IF(OR(N404&lt;&gt;"Yes",O404="",N(Q404)=0),0,MAX(0,MIN(Q404,MIN(YEAR($AH$2)*12+MONTH($AH$2),IF(U404="",YEAR($AH$2)*12+MONTH($AH$2),YEAR(U404)*12+MONTH(U404)-1))-(YEAR(O404)*12+MONTH(O404))+1)))</f>
        <v/>
      </c>
      <c r="AF404" s="31">
        <f>IF(OR(N404&lt;&gt;"Yes",O404="",N(Q404)=0),"",EOMONTH(O404,Q404-1))</f>
        <v/>
      </c>
    </row>
    <row r="405">
      <c r="D405" s="24" t="n"/>
      <c r="E405" s="24" t="n"/>
      <c r="F405" s="24" t="n"/>
      <c r="G405" s="24" t="n"/>
      <c r="H405" s="23" t="n"/>
      <c r="J405" s="25" t="n"/>
      <c r="K405" s="24" t="n"/>
      <c r="L405" s="26" t="n"/>
      <c r="M405" s="27">
        <f>IF(OR(J405="",L405=""),"",ROUND(J405*L405,2))</f>
        <v/>
      </c>
      <c r="N405" s="28">
        <f>IF(M405="","",IF(H405&gt;$AH$2,"After period end",IF(OR(D405="",F405=""),"Check class and entity",IF(M405&gt;=SUMIFS(Settings!$C$9:$C$18,Settings!$A$9:$A$18,F405),"Yes","Expense"))))</f>
        <v/>
      </c>
      <c r="O405" s="23" t="n"/>
      <c r="P405" s="29" t="n"/>
      <c r="Q405" s="30">
        <f>IF(P405&lt;&gt;"",P405,IF(D405="","",SUMIFS(Settings!$B$22:$B$31,Settings!$A$22:$A$31,D405)))</f>
        <v/>
      </c>
      <c r="R405" s="27">
        <f>IF(N405&lt;&gt;"Yes",0,ROUND(M405*SUMIFS(Settings!$C$22:$C$31,Settings!$A$22:$A$31,D405),2))</f>
        <v/>
      </c>
      <c r="S405" s="27">
        <f>IF(AE405=0,0,IF(AE405&gt;=Q405,M405-R405,ROUND((M405-R405)*AE405/Q405,2)))</f>
        <v/>
      </c>
      <c r="T405" s="27">
        <f>IF(N405&lt;&gt;"Yes",0,IF(AND(U405&lt;&gt;"",U405&lt;=$AH$2),0,M405-S405))</f>
        <v/>
      </c>
      <c r="U405" s="23" t="n"/>
      <c r="V405" s="24" t="n"/>
      <c r="W405" s="25" t="n"/>
      <c r="X405" s="25" t="n"/>
      <c r="Y405" s="27">
        <f>IF(U405="","",IF(U405&gt;$AH$2,"After period end",IF(N405&lt;&gt;"Yes",0,M405-S405)))</f>
        <v/>
      </c>
      <c r="Z405" s="27">
        <f>IF(OR(U405="",U405&gt;$AH$2),"",N(W405)-N(X405)-Y405)</f>
        <v/>
      </c>
      <c r="AB405" s="23" t="n"/>
      <c r="AD405" s="27">
        <f>IF(OR(N405&lt;&gt;"Yes",N(Q405)=0),0,ROUND((M405-R405)/Q405,2))</f>
        <v/>
      </c>
      <c r="AE405" s="30">
        <f>IF(OR(N405&lt;&gt;"Yes",O405="",N(Q405)=0),0,MAX(0,MIN(Q405,MIN(YEAR($AH$2)*12+MONTH($AH$2),IF(U405="",YEAR($AH$2)*12+MONTH($AH$2),YEAR(U405)*12+MONTH(U405)-1))-(YEAR(O405)*12+MONTH(O405))+1)))</f>
        <v/>
      </c>
      <c r="AF405" s="31">
        <f>IF(OR(N405&lt;&gt;"Yes",O405="",N(Q405)=0),"",EOMONTH(O405,Q405-1))</f>
        <v/>
      </c>
    </row>
    <row r="406">
      <c r="D406" s="24" t="n"/>
      <c r="E406" s="24" t="n"/>
      <c r="F406" s="24" t="n"/>
      <c r="G406" s="24" t="n"/>
      <c r="H406" s="23" t="n"/>
      <c r="J406" s="25" t="n"/>
      <c r="K406" s="24" t="n"/>
      <c r="L406" s="26" t="n"/>
      <c r="M406" s="27">
        <f>IF(OR(J406="",L406=""),"",ROUND(J406*L406,2))</f>
        <v/>
      </c>
      <c r="N406" s="28">
        <f>IF(M406="","",IF(H406&gt;$AH$2,"After period end",IF(OR(D406="",F406=""),"Check class and entity",IF(M406&gt;=SUMIFS(Settings!$C$9:$C$18,Settings!$A$9:$A$18,F406),"Yes","Expense"))))</f>
        <v/>
      </c>
      <c r="O406" s="23" t="n"/>
      <c r="P406" s="29" t="n"/>
      <c r="Q406" s="30">
        <f>IF(P406&lt;&gt;"",P406,IF(D406="","",SUMIFS(Settings!$B$22:$B$31,Settings!$A$22:$A$31,D406)))</f>
        <v/>
      </c>
      <c r="R406" s="27">
        <f>IF(N406&lt;&gt;"Yes",0,ROUND(M406*SUMIFS(Settings!$C$22:$C$31,Settings!$A$22:$A$31,D406),2))</f>
        <v/>
      </c>
      <c r="S406" s="27">
        <f>IF(AE406=0,0,IF(AE406&gt;=Q406,M406-R406,ROUND((M406-R406)*AE406/Q406,2)))</f>
        <v/>
      </c>
      <c r="T406" s="27">
        <f>IF(N406&lt;&gt;"Yes",0,IF(AND(U406&lt;&gt;"",U406&lt;=$AH$2),0,M406-S406))</f>
        <v/>
      </c>
      <c r="U406" s="23" t="n"/>
      <c r="V406" s="24" t="n"/>
      <c r="W406" s="25" t="n"/>
      <c r="X406" s="25" t="n"/>
      <c r="Y406" s="27">
        <f>IF(U406="","",IF(U406&gt;$AH$2,"After period end",IF(N406&lt;&gt;"Yes",0,M406-S406)))</f>
        <v/>
      </c>
      <c r="Z406" s="27">
        <f>IF(OR(U406="",U406&gt;$AH$2),"",N(W406)-N(X406)-Y406)</f>
        <v/>
      </c>
      <c r="AB406" s="23" t="n"/>
      <c r="AD406" s="27">
        <f>IF(OR(N406&lt;&gt;"Yes",N(Q406)=0),0,ROUND((M406-R406)/Q406,2))</f>
        <v/>
      </c>
      <c r="AE406" s="30">
        <f>IF(OR(N406&lt;&gt;"Yes",O406="",N(Q406)=0),0,MAX(0,MIN(Q406,MIN(YEAR($AH$2)*12+MONTH($AH$2),IF(U406="",YEAR($AH$2)*12+MONTH($AH$2),YEAR(U406)*12+MONTH(U406)-1))-(YEAR(O406)*12+MONTH(O406))+1)))</f>
        <v/>
      </c>
      <c r="AF406" s="31">
        <f>IF(OR(N406&lt;&gt;"Yes",O406="",N(Q406)=0),"",EOMONTH(O406,Q406-1))</f>
        <v/>
      </c>
    </row>
    <row r="407">
      <c r="D407" s="24" t="n"/>
      <c r="E407" s="24" t="n"/>
      <c r="F407" s="24" t="n"/>
      <c r="G407" s="24" t="n"/>
      <c r="H407" s="23" t="n"/>
      <c r="J407" s="25" t="n"/>
      <c r="K407" s="24" t="n"/>
      <c r="L407" s="26" t="n"/>
      <c r="M407" s="27">
        <f>IF(OR(J407="",L407=""),"",ROUND(J407*L407,2))</f>
        <v/>
      </c>
      <c r="N407" s="28">
        <f>IF(M407="","",IF(H407&gt;$AH$2,"After period end",IF(OR(D407="",F407=""),"Check class and entity",IF(M407&gt;=SUMIFS(Settings!$C$9:$C$18,Settings!$A$9:$A$18,F407),"Yes","Expense"))))</f>
        <v/>
      </c>
      <c r="O407" s="23" t="n"/>
      <c r="P407" s="29" t="n"/>
      <c r="Q407" s="30">
        <f>IF(P407&lt;&gt;"",P407,IF(D407="","",SUMIFS(Settings!$B$22:$B$31,Settings!$A$22:$A$31,D407)))</f>
        <v/>
      </c>
      <c r="R407" s="27">
        <f>IF(N407&lt;&gt;"Yes",0,ROUND(M407*SUMIFS(Settings!$C$22:$C$31,Settings!$A$22:$A$31,D407),2))</f>
        <v/>
      </c>
      <c r="S407" s="27">
        <f>IF(AE407=0,0,IF(AE407&gt;=Q407,M407-R407,ROUND((M407-R407)*AE407/Q407,2)))</f>
        <v/>
      </c>
      <c r="T407" s="27">
        <f>IF(N407&lt;&gt;"Yes",0,IF(AND(U407&lt;&gt;"",U407&lt;=$AH$2),0,M407-S407))</f>
        <v/>
      </c>
      <c r="U407" s="23" t="n"/>
      <c r="V407" s="24" t="n"/>
      <c r="W407" s="25" t="n"/>
      <c r="X407" s="25" t="n"/>
      <c r="Y407" s="27">
        <f>IF(U407="","",IF(U407&gt;$AH$2,"After period end",IF(N407&lt;&gt;"Yes",0,M407-S407)))</f>
        <v/>
      </c>
      <c r="Z407" s="27">
        <f>IF(OR(U407="",U407&gt;$AH$2),"",N(W407)-N(X407)-Y407)</f>
        <v/>
      </c>
      <c r="AB407" s="23" t="n"/>
      <c r="AD407" s="27">
        <f>IF(OR(N407&lt;&gt;"Yes",N(Q407)=0),0,ROUND((M407-R407)/Q407,2))</f>
        <v/>
      </c>
      <c r="AE407" s="30">
        <f>IF(OR(N407&lt;&gt;"Yes",O407="",N(Q407)=0),0,MAX(0,MIN(Q407,MIN(YEAR($AH$2)*12+MONTH($AH$2),IF(U407="",YEAR($AH$2)*12+MONTH($AH$2),YEAR(U407)*12+MONTH(U407)-1))-(YEAR(O407)*12+MONTH(O407))+1)))</f>
        <v/>
      </c>
      <c r="AF407" s="31">
        <f>IF(OR(N407&lt;&gt;"Yes",O407="",N(Q407)=0),"",EOMONTH(O407,Q407-1))</f>
        <v/>
      </c>
    </row>
    <row r="408">
      <c r="D408" s="24" t="n"/>
      <c r="E408" s="24" t="n"/>
      <c r="F408" s="24" t="n"/>
      <c r="G408" s="24" t="n"/>
      <c r="H408" s="23" t="n"/>
      <c r="J408" s="25" t="n"/>
      <c r="K408" s="24" t="n"/>
      <c r="L408" s="26" t="n"/>
      <c r="M408" s="27">
        <f>IF(OR(J408="",L408=""),"",ROUND(J408*L408,2))</f>
        <v/>
      </c>
      <c r="N408" s="28">
        <f>IF(M408="","",IF(H408&gt;$AH$2,"After period end",IF(OR(D408="",F408=""),"Check class and entity",IF(M408&gt;=SUMIFS(Settings!$C$9:$C$18,Settings!$A$9:$A$18,F408),"Yes","Expense"))))</f>
        <v/>
      </c>
      <c r="O408" s="23" t="n"/>
      <c r="P408" s="29" t="n"/>
      <c r="Q408" s="30">
        <f>IF(P408&lt;&gt;"",P408,IF(D408="","",SUMIFS(Settings!$B$22:$B$31,Settings!$A$22:$A$31,D408)))</f>
        <v/>
      </c>
      <c r="R408" s="27">
        <f>IF(N408&lt;&gt;"Yes",0,ROUND(M408*SUMIFS(Settings!$C$22:$C$31,Settings!$A$22:$A$31,D408),2))</f>
        <v/>
      </c>
      <c r="S408" s="27">
        <f>IF(AE408=0,0,IF(AE408&gt;=Q408,M408-R408,ROUND((M408-R408)*AE408/Q408,2)))</f>
        <v/>
      </c>
      <c r="T408" s="27">
        <f>IF(N408&lt;&gt;"Yes",0,IF(AND(U408&lt;&gt;"",U408&lt;=$AH$2),0,M408-S408))</f>
        <v/>
      </c>
      <c r="U408" s="23" t="n"/>
      <c r="V408" s="24" t="n"/>
      <c r="W408" s="25" t="n"/>
      <c r="X408" s="25" t="n"/>
      <c r="Y408" s="27">
        <f>IF(U408="","",IF(U408&gt;$AH$2,"After period end",IF(N408&lt;&gt;"Yes",0,M408-S408)))</f>
        <v/>
      </c>
      <c r="Z408" s="27">
        <f>IF(OR(U408="",U408&gt;$AH$2),"",N(W408)-N(X408)-Y408)</f>
        <v/>
      </c>
      <c r="AB408" s="23" t="n"/>
      <c r="AD408" s="27">
        <f>IF(OR(N408&lt;&gt;"Yes",N(Q408)=0),0,ROUND((M408-R408)/Q408,2))</f>
        <v/>
      </c>
      <c r="AE408" s="30">
        <f>IF(OR(N408&lt;&gt;"Yes",O408="",N(Q408)=0),0,MAX(0,MIN(Q408,MIN(YEAR($AH$2)*12+MONTH($AH$2),IF(U408="",YEAR($AH$2)*12+MONTH($AH$2),YEAR(U408)*12+MONTH(U408)-1))-(YEAR(O408)*12+MONTH(O408))+1)))</f>
        <v/>
      </c>
      <c r="AF408" s="31">
        <f>IF(OR(N408&lt;&gt;"Yes",O408="",N(Q408)=0),"",EOMONTH(O408,Q408-1))</f>
        <v/>
      </c>
    </row>
    <row r="409">
      <c r="D409" s="24" t="n"/>
      <c r="E409" s="24" t="n"/>
      <c r="F409" s="24" t="n"/>
      <c r="G409" s="24" t="n"/>
      <c r="H409" s="23" t="n"/>
      <c r="J409" s="25" t="n"/>
      <c r="K409" s="24" t="n"/>
      <c r="L409" s="26" t="n"/>
      <c r="M409" s="27">
        <f>IF(OR(J409="",L409=""),"",ROUND(J409*L409,2))</f>
        <v/>
      </c>
      <c r="N409" s="28">
        <f>IF(M409="","",IF(H409&gt;$AH$2,"After period end",IF(OR(D409="",F409=""),"Check class and entity",IF(M409&gt;=SUMIFS(Settings!$C$9:$C$18,Settings!$A$9:$A$18,F409),"Yes","Expense"))))</f>
        <v/>
      </c>
      <c r="O409" s="23" t="n"/>
      <c r="P409" s="29" t="n"/>
      <c r="Q409" s="30">
        <f>IF(P409&lt;&gt;"",P409,IF(D409="","",SUMIFS(Settings!$B$22:$B$31,Settings!$A$22:$A$31,D409)))</f>
        <v/>
      </c>
      <c r="R409" s="27">
        <f>IF(N409&lt;&gt;"Yes",0,ROUND(M409*SUMIFS(Settings!$C$22:$C$31,Settings!$A$22:$A$31,D409),2))</f>
        <v/>
      </c>
      <c r="S409" s="27">
        <f>IF(AE409=0,0,IF(AE409&gt;=Q409,M409-R409,ROUND((M409-R409)*AE409/Q409,2)))</f>
        <v/>
      </c>
      <c r="T409" s="27">
        <f>IF(N409&lt;&gt;"Yes",0,IF(AND(U409&lt;&gt;"",U409&lt;=$AH$2),0,M409-S409))</f>
        <v/>
      </c>
      <c r="U409" s="23" t="n"/>
      <c r="V409" s="24" t="n"/>
      <c r="W409" s="25" t="n"/>
      <c r="X409" s="25" t="n"/>
      <c r="Y409" s="27">
        <f>IF(U409="","",IF(U409&gt;$AH$2,"After period end",IF(N409&lt;&gt;"Yes",0,M409-S409)))</f>
        <v/>
      </c>
      <c r="Z409" s="27">
        <f>IF(OR(U409="",U409&gt;$AH$2),"",N(W409)-N(X409)-Y409)</f>
        <v/>
      </c>
      <c r="AB409" s="23" t="n"/>
      <c r="AD409" s="27">
        <f>IF(OR(N409&lt;&gt;"Yes",N(Q409)=0),0,ROUND((M409-R409)/Q409,2))</f>
        <v/>
      </c>
      <c r="AE409" s="30">
        <f>IF(OR(N409&lt;&gt;"Yes",O409="",N(Q409)=0),0,MAX(0,MIN(Q409,MIN(YEAR($AH$2)*12+MONTH($AH$2),IF(U409="",YEAR($AH$2)*12+MONTH($AH$2),YEAR(U409)*12+MONTH(U409)-1))-(YEAR(O409)*12+MONTH(O409))+1)))</f>
        <v/>
      </c>
      <c r="AF409" s="31">
        <f>IF(OR(N409&lt;&gt;"Yes",O409="",N(Q409)=0),"",EOMONTH(O409,Q409-1))</f>
        <v/>
      </c>
    </row>
    <row r="410">
      <c r="D410" s="24" t="n"/>
      <c r="E410" s="24" t="n"/>
      <c r="F410" s="24" t="n"/>
      <c r="G410" s="24" t="n"/>
      <c r="H410" s="23" t="n"/>
      <c r="J410" s="25" t="n"/>
      <c r="K410" s="24" t="n"/>
      <c r="L410" s="26" t="n"/>
      <c r="M410" s="27">
        <f>IF(OR(J410="",L410=""),"",ROUND(J410*L410,2))</f>
        <v/>
      </c>
      <c r="N410" s="28">
        <f>IF(M410="","",IF(H410&gt;$AH$2,"After period end",IF(OR(D410="",F410=""),"Check class and entity",IF(M410&gt;=SUMIFS(Settings!$C$9:$C$18,Settings!$A$9:$A$18,F410),"Yes","Expense"))))</f>
        <v/>
      </c>
      <c r="O410" s="23" t="n"/>
      <c r="P410" s="29" t="n"/>
      <c r="Q410" s="30">
        <f>IF(P410&lt;&gt;"",P410,IF(D410="","",SUMIFS(Settings!$B$22:$B$31,Settings!$A$22:$A$31,D410)))</f>
        <v/>
      </c>
      <c r="R410" s="27">
        <f>IF(N410&lt;&gt;"Yes",0,ROUND(M410*SUMIFS(Settings!$C$22:$C$31,Settings!$A$22:$A$31,D410),2))</f>
        <v/>
      </c>
      <c r="S410" s="27">
        <f>IF(AE410=0,0,IF(AE410&gt;=Q410,M410-R410,ROUND((M410-R410)*AE410/Q410,2)))</f>
        <v/>
      </c>
      <c r="T410" s="27">
        <f>IF(N410&lt;&gt;"Yes",0,IF(AND(U410&lt;&gt;"",U410&lt;=$AH$2),0,M410-S410))</f>
        <v/>
      </c>
      <c r="U410" s="23" t="n"/>
      <c r="V410" s="24" t="n"/>
      <c r="W410" s="25" t="n"/>
      <c r="X410" s="25" t="n"/>
      <c r="Y410" s="27">
        <f>IF(U410="","",IF(U410&gt;$AH$2,"After period end",IF(N410&lt;&gt;"Yes",0,M410-S410)))</f>
        <v/>
      </c>
      <c r="Z410" s="27">
        <f>IF(OR(U410="",U410&gt;$AH$2),"",N(W410)-N(X410)-Y410)</f>
        <v/>
      </c>
      <c r="AB410" s="23" t="n"/>
      <c r="AD410" s="27">
        <f>IF(OR(N410&lt;&gt;"Yes",N(Q410)=0),0,ROUND((M410-R410)/Q410,2))</f>
        <v/>
      </c>
      <c r="AE410" s="30">
        <f>IF(OR(N410&lt;&gt;"Yes",O410="",N(Q410)=0),0,MAX(0,MIN(Q410,MIN(YEAR($AH$2)*12+MONTH($AH$2),IF(U410="",YEAR($AH$2)*12+MONTH($AH$2),YEAR(U410)*12+MONTH(U410)-1))-(YEAR(O410)*12+MONTH(O410))+1)))</f>
        <v/>
      </c>
      <c r="AF410" s="31">
        <f>IF(OR(N410&lt;&gt;"Yes",O410="",N(Q410)=0),"",EOMONTH(O410,Q410-1))</f>
        <v/>
      </c>
    </row>
    <row r="411">
      <c r="D411" s="24" t="n"/>
      <c r="E411" s="24" t="n"/>
      <c r="F411" s="24" t="n"/>
      <c r="G411" s="24" t="n"/>
      <c r="H411" s="23" t="n"/>
      <c r="J411" s="25" t="n"/>
      <c r="K411" s="24" t="n"/>
      <c r="L411" s="26" t="n"/>
      <c r="M411" s="27">
        <f>IF(OR(J411="",L411=""),"",ROUND(J411*L411,2))</f>
        <v/>
      </c>
      <c r="N411" s="28">
        <f>IF(M411="","",IF(H411&gt;$AH$2,"After period end",IF(OR(D411="",F411=""),"Check class and entity",IF(M411&gt;=SUMIFS(Settings!$C$9:$C$18,Settings!$A$9:$A$18,F411),"Yes","Expense"))))</f>
        <v/>
      </c>
      <c r="O411" s="23" t="n"/>
      <c r="P411" s="29" t="n"/>
      <c r="Q411" s="30">
        <f>IF(P411&lt;&gt;"",P411,IF(D411="","",SUMIFS(Settings!$B$22:$B$31,Settings!$A$22:$A$31,D411)))</f>
        <v/>
      </c>
      <c r="R411" s="27">
        <f>IF(N411&lt;&gt;"Yes",0,ROUND(M411*SUMIFS(Settings!$C$22:$C$31,Settings!$A$22:$A$31,D411),2))</f>
        <v/>
      </c>
      <c r="S411" s="27">
        <f>IF(AE411=0,0,IF(AE411&gt;=Q411,M411-R411,ROUND((M411-R411)*AE411/Q411,2)))</f>
        <v/>
      </c>
      <c r="T411" s="27">
        <f>IF(N411&lt;&gt;"Yes",0,IF(AND(U411&lt;&gt;"",U411&lt;=$AH$2),0,M411-S411))</f>
        <v/>
      </c>
      <c r="U411" s="23" t="n"/>
      <c r="V411" s="24" t="n"/>
      <c r="W411" s="25" t="n"/>
      <c r="X411" s="25" t="n"/>
      <c r="Y411" s="27">
        <f>IF(U411="","",IF(U411&gt;$AH$2,"After period end",IF(N411&lt;&gt;"Yes",0,M411-S411)))</f>
        <v/>
      </c>
      <c r="Z411" s="27">
        <f>IF(OR(U411="",U411&gt;$AH$2),"",N(W411)-N(X411)-Y411)</f>
        <v/>
      </c>
      <c r="AB411" s="23" t="n"/>
      <c r="AD411" s="27">
        <f>IF(OR(N411&lt;&gt;"Yes",N(Q411)=0),0,ROUND((M411-R411)/Q411,2))</f>
        <v/>
      </c>
      <c r="AE411" s="30">
        <f>IF(OR(N411&lt;&gt;"Yes",O411="",N(Q411)=0),0,MAX(0,MIN(Q411,MIN(YEAR($AH$2)*12+MONTH($AH$2),IF(U411="",YEAR($AH$2)*12+MONTH($AH$2),YEAR(U411)*12+MONTH(U411)-1))-(YEAR(O411)*12+MONTH(O411))+1)))</f>
        <v/>
      </c>
      <c r="AF411" s="31">
        <f>IF(OR(N411&lt;&gt;"Yes",O411="",N(Q411)=0),"",EOMONTH(O411,Q411-1))</f>
        <v/>
      </c>
    </row>
    <row r="412">
      <c r="D412" s="24" t="n"/>
      <c r="E412" s="24" t="n"/>
      <c r="F412" s="24" t="n"/>
      <c r="G412" s="24" t="n"/>
      <c r="H412" s="23" t="n"/>
      <c r="J412" s="25" t="n"/>
      <c r="K412" s="24" t="n"/>
      <c r="L412" s="26" t="n"/>
      <c r="M412" s="27">
        <f>IF(OR(J412="",L412=""),"",ROUND(J412*L412,2))</f>
        <v/>
      </c>
      <c r="N412" s="28">
        <f>IF(M412="","",IF(H412&gt;$AH$2,"After period end",IF(OR(D412="",F412=""),"Check class and entity",IF(M412&gt;=SUMIFS(Settings!$C$9:$C$18,Settings!$A$9:$A$18,F412),"Yes","Expense"))))</f>
        <v/>
      </c>
      <c r="O412" s="23" t="n"/>
      <c r="P412" s="29" t="n"/>
      <c r="Q412" s="30">
        <f>IF(P412&lt;&gt;"",P412,IF(D412="","",SUMIFS(Settings!$B$22:$B$31,Settings!$A$22:$A$31,D412)))</f>
        <v/>
      </c>
      <c r="R412" s="27">
        <f>IF(N412&lt;&gt;"Yes",0,ROUND(M412*SUMIFS(Settings!$C$22:$C$31,Settings!$A$22:$A$31,D412),2))</f>
        <v/>
      </c>
      <c r="S412" s="27">
        <f>IF(AE412=0,0,IF(AE412&gt;=Q412,M412-R412,ROUND((M412-R412)*AE412/Q412,2)))</f>
        <v/>
      </c>
      <c r="T412" s="27">
        <f>IF(N412&lt;&gt;"Yes",0,IF(AND(U412&lt;&gt;"",U412&lt;=$AH$2),0,M412-S412))</f>
        <v/>
      </c>
      <c r="U412" s="23" t="n"/>
      <c r="V412" s="24" t="n"/>
      <c r="W412" s="25" t="n"/>
      <c r="X412" s="25" t="n"/>
      <c r="Y412" s="27">
        <f>IF(U412="","",IF(U412&gt;$AH$2,"After period end",IF(N412&lt;&gt;"Yes",0,M412-S412)))</f>
        <v/>
      </c>
      <c r="Z412" s="27">
        <f>IF(OR(U412="",U412&gt;$AH$2),"",N(W412)-N(X412)-Y412)</f>
        <v/>
      </c>
      <c r="AB412" s="23" t="n"/>
      <c r="AD412" s="27">
        <f>IF(OR(N412&lt;&gt;"Yes",N(Q412)=0),0,ROUND((M412-R412)/Q412,2))</f>
        <v/>
      </c>
      <c r="AE412" s="30">
        <f>IF(OR(N412&lt;&gt;"Yes",O412="",N(Q412)=0),0,MAX(0,MIN(Q412,MIN(YEAR($AH$2)*12+MONTH($AH$2),IF(U412="",YEAR($AH$2)*12+MONTH($AH$2),YEAR(U412)*12+MONTH(U412)-1))-(YEAR(O412)*12+MONTH(O412))+1)))</f>
        <v/>
      </c>
      <c r="AF412" s="31">
        <f>IF(OR(N412&lt;&gt;"Yes",O412="",N(Q412)=0),"",EOMONTH(O412,Q412-1))</f>
        <v/>
      </c>
    </row>
    <row r="413">
      <c r="D413" s="24" t="n"/>
      <c r="E413" s="24" t="n"/>
      <c r="F413" s="24" t="n"/>
      <c r="G413" s="24" t="n"/>
      <c r="H413" s="23" t="n"/>
      <c r="J413" s="25" t="n"/>
      <c r="K413" s="24" t="n"/>
      <c r="L413" s="26" t="n"/>
      <c r="M413" s="27">
        <f>IF(OR(J413="",L413=""),"",ROUND(J413*L413,2))</f>
        <v/>
      </c>
      <c r="N413" s="28">
        <f>IF(M413="","",IF(H413&gt;$AH$2,"After period end",IF(OR(D413="",F413=""),"Check class and entity",IF(M413&gt;=SUMIFS(Settings!$C$9:$C$18,Settings!$A$9:$A$18,F413),"Yes","Expense"))))</f>
        <v/>
      </c>
      <c r="O413" s="23" t="n"/>
      <c r="P413" s="29" t="n"/>
      <c r="Q413" s="30">
        <f>IF(P413&lt;&gt;"",P413,IF(D413="","",SUMIFS(Settings!$B$22:$B$31,Settings!$A$22:$A$31,D413)))</f>
        <v/>
      </c>
      <c r="R413" s="27">
        <f>IF(N413&lt;&gt;"Yes",0,ROUND(M413*SUMIFS(Settings!$C$22:$C$31,Settings!$A$22:$A$31,D413),2))</f>
        <v/>
      </c>
      <c r="S413" s="27">
        <f>IF(AE413=0,0,IF(AE413&gt;=Q413,M413-R413,ROUND((M413-R413)*AE413/Q413,2)))</f>
        <v/>
      </c>
      <c r="T413" s="27">
        <f>IF(N413&lt;&gt;"Yes",0,IF(AND(U413&lt;&gt;"",U413&lt;=$AH$2),0,M413-S413))</f>
        <v/>
      </c>
      <c r="U413" s="23" t="n"/>
      <c r="V413" s="24" t="n"/>
      <c r="W413" s="25" t="n"/>
      <c r="X413" s="25" t="n"/>
      <c r="Y413" s="27">
        <f>IF(U413="","",IF(U413&gt;$AH$2,"After period end",IF(N413&lt;&gt;"Yes",0,M413-S413)))</f>
        <v/>
      </c>
      <c r="Z413" s="27">
        <f>IF(OR(U413="",U413&gt;$AH$2),"",N(W413)-N(X413)-Y413)</f>
        <v/>
      </c>
      <c r="AB413" s="23" t="n"/>
      <c r="AD413" s="27">
        <f>IF(OR(N413&lt;&gt;"Yes",N(Q413)=0),0,ROUND((M413-R413)/Q413,2))</f>
        <v/>
      </c>
      <c r="AE413" s="30">
        <f>IF(OR(N413&lt;&gt;"Yes",O413="",N(Q413)=0),0,MAX(0,MIN(Q413,MIN(YEAR($AH$2)*12+MONTH($AH$2),IF(U413="",YEAR($AH$2)*12+MONTH($AH$2),YEAR(U413)*12+MONTH(U413)-1))-(YEAR(O413)*12+MONTH(O413))+1)))</f>
        <v/>
      </c>
      <c r="AF413" s="31">
        <f>IF(OR(N413&lt;&gt;"Yes",O413="",N(Q413)=0),"",EOMONTH(O413,Q413-1))</f>
        <v/>
      </c>
    </row>
    <row r="414">
      <c r="D414" s="24" t="n"/>
      <c r="E414" s="24" t="n"/>
      <c r="F414" s="24" t="n"/>
      <c r="G414" s="24" t="n"/>
      <c r="H414" s="23" t="n"/>
      <c r="J414" s="25" t="n"/>
      <c r="K414" s="24" t="n"/>
      <c r="L414" s="26" t="n"/>
      <c r="M414" s="27">
        <f>IF(OR(J414="",L414=""),"",ROUND(J414*L414,2))</f>
        <v/>
      </c>
      <c r="N414" s="28">
        <f>IF(M414="","",IF(H414&gt;$AH$2,"After period end",IF(OR(D414="",F414=""),"Check class and entity",IF(M414&gt;=SUMIFS(Settings!$C$9:$C$18,Settings!$A$9:$A$18,F414),"Yes","Expense"))))</f>
        <v/>
      </c>
      <c r="O414" s="23" t="n"/>
      <c r="P414" s="29" t="n"/>
      <c r="Q414" s="30">
        <f>IF(P414&lt;&gt;"",P414,IF(D414="","",SUMIFS(Settings!$B$22:$B$31,Settings!$A$22:$A$31,D414)))</f>
        <v/>
      </c>
      <c r="R414" s="27">
        <f>IF(N414&lt;&gt;"Yes",0,ROUND(M414*SUMIFS(Settings!$C$22:$C$31,Settings!$A$22:$A$31,D414),2))</f>
        <v/>
      </c>
      <c r="S414" s="27">
        <f>IF(AE414=0,0,IF(AE414&gt;=Q414,M414-R414,ROUND((M414-R414)*AE414/Q414,2)))</f>
        <v/>
      </c>
      <c r="T414" s="27">
        <f>IF(N414&lt;&gt;"Yes",0,IF(AND(U414&lt;&gt;"",U414&lt;=$AH$2),0,M414-S414))</f>
        <v/>
      </c>
      <c r="U414" s="23" t="n"/>
      <c r="V414" s="24" t="n"/>
      <c r="W414" s="25" t="n"/>
      <c r="X414" s="25" t="n"/>
      <c r="Y414" s="27">
        <f>IF(U414="","",IF(U414&gt;$AH$2,"After period end",IF(N414&lt;&gt;"Yes",0,M414-S414)))</f>
        <v/>
      </c>
      <c r="Z414" s="27">
        <f>IF(OR(U414="",U414&gt;$AH$2),"",N(W414)-N(X414)-Y414)</f>
        <v/>
      </c>
      <c r="AB414" s="23" t="n"/>
      <c r="AD414" s="27">
        <f>IF(OR(N414&lt;&gt;"Yes",N(Q414)=0),0,ROUND((M414-R414)/Q414,2))</f>
        <v/>
      </c>
      <c r="AE414" s="30">
        <f>IF(OR(N414&lt;&gt;"Yes",O414="",N(Q414)=0),0,MAX(0,MIN(Q414,MIN(YEAR($AH$2)*12+MONTH($AH$2),IF(U414="",YEAR($AH$2)*12+MONTH($AH$2),YEAR(U414)*12+MONTH(U414)-1))-(YEAR(O414)*12+MONTH(O414))+1)))</f>
        <v/>
      </c>
      <c r="AF414" s="31">
        <f>IF(OR(N414&lt;&gt;"Yes",O414="",N(Q414)=0),"",EOMONTH(O414,Q414-1))</f>
        <v/>
      </c>
    </row>
    <row r="415">
      <c r="D415" s="24" t="n"/>
      <c r="E415" s="24" t="n"/>
      <c r="F415" s="24" t="n"/>
      <c r="G415" s="24" t="n"/>
      <c r="H415" s="23" t="n"/>
      <c r="J415" s="25" t="n"/>
      <c r="K415" s="24" t="n"/>
      <c r="L415" s="26" t="n"/>
      <c r="M415" s="27">
        <f>IF(OR(J415="",L415=""),"",ROUND(J415*L415,2))</f>
        <v/>
      </c>
      <c r="N415" s="28">
        <f>IF(M415="","",IF(H415&gt;$AH$2,"After period end",IF(OR(D415="",F415=""),"Check class and entity",IF(M415&gt;=SUMIFS(Settings!$C$9:$C$18,Settings!$A$9:$A$18,F415),"Yes","Expense"))))</f>
        <v/>
      </c>
      <c r="O415" s="23" t="n"/>
      <c r="P415" s="29" t="n"/>
      <c r="Q415" s="30">
        <f>IF(P415&lt;&gt;"",P415,IF(D415="","",SUMIFS(Settings!$B$22:$B$31,Settings!$A$22:$A$31,D415)))</f>
        <v/>
      </c>
      <c r="R415" s="27">
        <f>IF(N415&lt;&gt;"Yes",0,ROUND(M415*SUMIFS(Settings!$C$22:$C$31,Settings!$A$22:$A$31,D415),2))</f>
        <v/>
      </c>
      <c r="S415" s="27">
        <f>IF(AE415=0,0,IF(AE415&gt;=Q415,M415-R415,ROUND((M415-R415)*AE415/Q415,2)))</f>
        <v/>
      </c>
      <c r="T415" s="27">
        <f>IF(N415&lt;&gt;"Yes",0,IF(AND(U415&lt;&gt;"",U415&lt;=$AH$2),0,M415-S415))</f>
        <v/>
      </c>
      <c r="U415" s="23" t="n"/>
      <c r="V415" s="24" t="n"/>
      <c r="W415" s="25" t="n"/>
      <c r="X415" s="25" t="n"/>
      <c r="Y415" s="27">
        <f>IF(U415="","",IF(U415&gt;$AH$2,"After period end",IF(N415&lt;&gt;"Yes",0,M415-S415)))</f>
        <v/>
      </c>
      <c r="Z415" s="27">
        <f>IF(OR(U415="",U415&gt;$AH$2),"",N(W415)-N(X415)-Y415)</f>
        <v/>
      </c>
      <c r="AB415" s="23" t="n"/>
      <c r="AD415" s="27">
        <f>IF(OR(N415&lt;&gt;"Yes",N(Q415)=0),0,ROUND((M415-R415)/Q415,2))</f>
        <v/>
      </c>
      <c r="AE415" s="30">
        <f>IF(OR(N415&lt;&gt;"Yes",O415="",N(Q415)=0),0,MAX(0,MIN(Q415,MIN(YEAR($AH$2)*12+MONTH($AH$2),IF(U415="",YEAR($AH$2)*12+MONTH($AH$2),YEAR(U415)*12+MONTH(U415)-1))-(YEAR(O415)*12+MONTH(O415))+1)))</f>
        <v/>
      </c>
      <c r="AF415" s="31">
        <f>IF(OR(N415&lt;&gt;"Yes",O415="",N(Q415)=0),"",EOMONTH(O415,Q415-1))</f>
        <v/>
      </c>
    </row>
    <row r="416">
      <c r="D416" s="24" t="n"/>
      <c r="E416" s="24" t="n"/>
      <c r="F416" s="24" t="n"/>
      <c r="G416" s="24" t="n"/>
      <c r="H416" s="23" t="n"/>
      <c r="J416" s="25" t="n"/>
      <c r="K416" s="24" t="n"/>
      <c r="L416" s="26" t="n"/>
      <c r="M416" s="27">
        <f>IF(OR(J416="",L416=""),"",ROUND(J416*L416,2))</f>
        <v/>
      </c>
      <c r="N416" s="28">
        <f>IF(M416="","",IF(H416&gt;$AH$2,"After period end",IF(OR(D416="",F416=""),"Check class and entity",IF(M416&gt;=SUMIFS(Settings!$C$9:$C$18,Settings!$A$9:$A$18,F416),"Yes","Expense"))))</f>
        <v/>
      </c>
      <c r="O416" s="23" t="n"/>
      <c r="P416" s="29" t="n"/>
      <c r="Q416" s="30">
        <f>IF(P416&lt;&gt;"",P416,IF(D416="","",SUMIFS(Settings!$B$22:$B$31,Settings!$A$22:$A$31,D416)))</f>
        <v/>
      </c>
      <c r="R416" s="27">
        <f>IF(N416&lt;&gt;"Yes",0,ROUND(M416*SUMIFS(Settings!$C$22:$C$31,Settings!$A$22:$A$31,D416),2))</f>
        <v/>
      </c>
      <c r="S416" s="27">
        <f>IF(AE416=0,0,IF(AE416&gt;=Q416,M416-R416,ROUND((M416-R416)*AE416/Q416,2)))</f>
        <v/>
      </c>
      <c r="T416" s="27">
        <f>IF(N416&lt;&gt;"Yes",0,IF(AND(U416&lt;&gt;"",U416&lt;=$AH$2),0,M416-S416))</f>
        <v/>
      </c>
      <c r="U416" s="23" t="n"/>
      <c r="V416" s="24" t="n"/>
      <c r="W416" s="25" t="n"/>
      <c r="X416" s="25" t="n"/>
      <c r="Y416" s="27">
        <f>IF(U416="","",IF(U416&gt;$AH$2,"After period end",IF(N416&lt;&gt;"Yes",0,M416-S416)))</f>
        <v/>
      </c>
      <c r="Z416" s="27">
        <f>IF(OR(U416="",U416&gt;$AH$2),"",N(W416)-N(X416)-Y416)</f>
        <v/>
      </c>
      <c r="AB416" s="23" t="n"/>
      <c r="AD416" s="27">
        <f>IF(OR(N416&lt;&gt;"Yes",N(Q416)=0),0,ROUND((M416-R416)/Q416,2))</f>
        <v/>
      </c>
      <c r="AE416" s="30">
        <f>IF(OR(N416&lt;&gt;"Yes",O416="",N(Q416)=0),0,MAX(0,MIN(Q416,MIN(YEAR($AH$2)*12+MONTH($AH$2),IF(U416="",YEAR($AH$2)*12+MONTH($AH$2),YEAR(U416)*12+MONTH(U416)-1))-(YEAR(O416)*12+MONTH(O416))+1)))</f>
        <v/>
      </c>
      <c r="AF416" s="31">
        <f>IF(OR(N416&lt;&gt;"Yes",O416="",N(Q416)=0),"",EOMONTH(O416,Q416-1))</f>
        <v/>
      </c>
    </row>
    <row r="417">
      <c r="D417" s="24" t="n"/>
      <c r="E417" s="24" t="n"/>
      <c r="F417" s="24" t="n"/>
      <c r="G417" s="24" t="n"/>
      <c r="H417" s="23" t="n"/>
      <c r="J417" s="25" t="n"/>
      <c r="K417" s="24" t="n"/>
      <c r="L417" s="26" t="n"/>
      <c r="M417" s="27">
        <f>IF(OR(J417="",L417=""),"",ROUND(J417*L417,2))</f>
        <v/>
      </c>
      <c r="N417" s="28">
        <f>IF(M417="","",IF(H417&gt;$AH$2,"After period end",IF(OR(D417="",F417=""),"Check class and entity",IF(M417&gt;=SUMIFS(Settings!$C$9:$C$18,Settings!$A$9:$A$18,F417),"Yes","Expense"))))</f>
        <v/>
      </c>
      <c r="O417" s="23" t="n"/>
      <c r="P417" s="29" t="n"/>
      <c r="Q417" s="30">
        <f>IF(P417&lt;&gt;"",P417,IF(D417="","",SUMIFS(Settings!$B$22:$B$31,Settings!$A$22:$A$31,D417)))</f>
        <v/>
      </c>
      <c r="R417" s="27">
        <f>IF(N417&lt;&gt;"Yes",0,ROUND(M417*SUMIFS(Settings!$C$22:$C$31,Settings!$A$22:$A$31,D417),2))</f>
        <v/>
      </c>
      <c r="S417" s="27">
        <f>IF(AE417=0,0,IF(AE417&gt;=Q417,M417-R417,ROUND((M417-R417)*AE417/Q417,2)))</f>
        <v/>
      </c>
      <c r="T417" s="27">
        <f>IF(N417&lt;&gt;"Yes",0,IF(AND(U417&lt;&gt;"",U417&lt;=$AH$2),0,M417-S417))</f>
        <v/>
      </c>
      <c r="U417" s="23" t="n"/>
      <c r="V417" s="24" t="n"/>
      <c r="W417" s="25" t="n"/>
      <c r="X417" s="25" t="n"/>
      <c r="Y417" s="27">
        <f>IF(U417="","",IF(U417&gt;$AH$2,"After period end",IF(N417&lt;&gt;"Yes",0,M417-S417)))</f>
        <v/>
      </c>
      <c r="Z417" s="27">
        <f>IF(OR(U417="",U417&gt;$AH$2),"",N(W417)-N(X417)-Y417)</f>
        <v/>
      </c>
      <c r="AB417" s="23" t="n"/>
      <c r="AD417" s="27">
        <f>IF(OR(N417&lt;&gt;"Yes",N(Q417)=0),0,ROUND((M417-R417)/Q417,2))</f>
        <v/>
      </c>
      <c r="AE417" s="30">
        <f>IF(OR(N417&lt;&gt;"Yes",O417="",N(Q417)=0),0,MAX(0,MIN(Q417,MIN(YEAR($AH$2)*12+MONTH($AH$2),IF(U417="",YEAR($AH$2)*12+MONTH($AH$2),YEAR(U417)*12+MONTH(U417)-1))-(YEAR(O417)*12+MONTH(O417))+1)))</f>
        <v/>
      </c>
      <c r="AF417" s="31">
        <f>IF(OR(N417&lt;&gt;"Yes",O417="",N(Q417)=0),"",EOMONTH(O417,Q417-1))</f>
        <v/>
      </c>
    </row>
    <row r="418">
      <c r="D418" s="24" t="n"/>
      <c r="E418" s="24" t="n"/>
      <c r="F418" s="24" t="n"/>
      <c r="G418" s="24" t="n"/>
      <c r="H418" s="23" t="n"/>
      <c r="J418" s="25" t="n"/>
      <c r="K418" s="24" t="n"/>
      <c r="L418" s="26" t="n"/>
      <c r="M418" s="27">
        <f>IF(OR(J418="",L418=""),"",ROUND(J418*L418,2))</f>
        <v/>
      </c>
      <c r="N418" s="28">
        <f>IF(M418="","",IF(H418&gt;$AH$2,"After period end",IF(OR(D418="",F418=""),"Check class and entity",IF(M418&gt;=SUMIFS(Settings!$C$9:$C$18,Settings!$A$9:$A$18,F418),"Yes","Expense"))))</f>
        <v/>
      </c>
      <c r="O418" s="23" t="n"/>
      <c r="P418" s="29" t="n"/>
      <c r="Q418" s="30">
        <f>IF(P418&lt;&gt;"",P418,IF(D418="","",SUMIFS(Settings!$B$22:$B$31,Settings!$A$22:$A$31,D418)))</f>
        <v/>
      </c>
      <c r="R418" s="27">
        <f>IF(N418&lt;&gt;"Yes",0,ROUND(M418*SUMIFS(Settings!$C$22:$C$31,Settings!$A$22:$A$31,D418),2))</f>
        <v/>
      </c>
      <c r="S418" s="27">
        <f>IF(AE418=0,0,IF(AE418&gt;=Q418,M418-R418,ROUND((M418-R418)*AE418/Q418,2)))</f>
        <v/>
      </c>
      <c r="T418" s="27">
        <f>IF(N418&lt;&gt;"Yes",0,IF(AND(U418&lt;&gt;"",U418&lt;=$AH$2),0,M418-S418))</f>
        <v/>
      </c>
      <c r="U418" s="23" t="n"/>
      <c r="V418" s="24" t="n"/>
      <c r="W418" s="25" t="n"/>
      <c r="X418" s="25" t="n"/>
      <c r="Y418" s="27">
        <f>IF(U418="","",IF(U418&gt;$AH$2,"After period end",IF(N418&lt;&gt;"Yes",0,M418-S418)))</f>
        <v/>
      </c>
      <c r="Z418" s="27">
        <f>IF(OR(U418="",U418&gt;$AH$2),"",N(W418)-N(X418)-Y418)</f>
        <v/>
      </c>
      <c r="AB418" s="23" t="n"/>
      <c r="AD418" s="27">
        <f>IF(OR(N418&lt;&gt;"Yes",N(Q418)=0),0,ROUND((M418-R418)/Q418,2))</f>
        <v/>
      </c>
      <c r="AE418" s="30">
        <f>IF(OR(N418&lt;&gt;"Yes",O418="",N(Q418)=0),0,MAX(0,MIN(Q418,MIN(YEAR($AH$2)*12+MONTH($AH$2),IF(U418="",YEAR($AH$2)*12+MONTH($AH$2),YEAR(U418)*12+MONTH(U418)-1))-(YEAR(O418)*12+MONTH(O418))+1)))</f>
        <v/>
      </c>
      <c r="AF418" s="31">
        <f>IF(OR(N418&lt;&gt;"Yes",O418="",N(Q418)=0),"",EOMONTH(O418,Q418-1))</f>
        <v/>
      </c>
    </row>
    <row r="419">
      <c r="D419" s="24" t="n"/>
      <c r="E419" s="24" t="n"/>
      <c r="F419" s="24" t="n"/>
      <c r="G419" s="24" t="n"/>
      <c r="H419" s="23" t="n"/>
      <c r="J419" s="25" t="n"/>
      <c r="K419" s="24" t="n"/>
      <c r="L419" s="26" t="n"/>
      <c r="M419" s="27">
        <f>IF(OR(J419="",L419=""),"",ROUND(J419*L419,2))</f>
        <v/>
      </c>
      <c r="N419" s="28">
        <f>IF(M419="","",IF(H419&gt;$AH$2,"After period end",IF(OR(D419="",F419=""),"Check class and entity",IF(M419&gt;=SUMIFS(Settings!$C$9:$C$18,Settings!$A$9:$A$18,F419),"Yes","Expense"))))</f>
        <v/>
      </c>
      <c r="O419" s="23" t="n"/>
      <c r="P419" s="29" t="n"/>
      <c r="Q419" s="30">
        <f>IF(P419&lt;&gt;"",P419,IF(D419="","",SUMIFS(Settings!$B$22:$B$31,Settings!$A$22:$A$31,D419)))</f>
        <v/>
      </c>
      <c r="R419" s="27">
        <f>IF(N419&lt;&gt;"Yes",0,ROUND(M419*SUMIFS(Settings!$C$22:$C$31,Settings!$A$22:$A$31,D419),2))</f>
        <v/>
      </c>
      <c r="S419" s="27">
        <f>IF(AE419=0,0,IF(AE419&gt;=Q419,M419-R419,ROUND((M419-R419)*AE419/Q419,2)))</f>
        <v/>
      </c>
      <c r="T419" s="27">
        <f>IF(N419&lt;&gt;"Yes",0,IF(AND(U419&lt;&gt;"",U419&lt;=$AH$2),0,M419-S419))</f>
        <v/>
      </c>
      <c r="U419" s="23" t="n"/>
      <c r="V419" s="24" t="n"/>
      <c r="W419" s="25" t="n"/>
      <c r="X419" s="25" t="n"/>
      <c r="Y419" s="27">
        <f>IF(U419="","",IF(U419&gt;$AH$2,"After period end",IF(N419&lt;&gt;"Yes",0,M419-S419)))</f>
        <v/>
      </c>
      <c r="Z419" s="27">
        <f>IF(OR(U419="",U419&gt;$AH$2),"",N(W419)-N(X419)-Y419)</f>
        <v/>
      </c>
      <c r="AB419" s="23" t="n"/>
      <c r="AD419" s="27">
        <f>IF(OR(N419&lt;&gt;"Yes",N(Q419)=0),0,ROUND((M419-R419)/Q419,2))</f>
        <v/>
      </c>
      <c r="AE419" s="30">
        <f>IF(OR(N419&lt;&gt;"Yes",O419="",N(Q419)=0),0,MAX(0,MIN(Q419,MIN(YEAR($AH$2)*12+MONTH($AH$2),IF(U419="",YEAR($AH$2)*12+MONTH($AH$2),YEAR(U419)*12+MONTH(U419)-1))-(YEAR(O419)*12+MONTH(O419))+1)))</f>
        <v/>
      </c>
      <c r="AF419" s="31">
        <f>IF(OR(N419&lt;&gt;"Yes",O419="",N(Q419)=0),"",EOMONTH(O419,Q419-1))</f>
        <v/>
      </c>
    </row>
    <row r="420">
      <c r="D420" s="24" t="n"/>
      <c r="E420" s="24" t="n"/>
      <c r="F420" s="24" t="n"/>
      <c r="G420" s="24" t="n"/>
      <c r="H420" s="23" t="n"/>
      <c r="J420" s="25" t="n"/>
      <c r="K420" s="24" t="n"/>
      <c r="L420" s="26" t="n"/>
      <c r="M420" s="27">
        <f>IF(OR(J420="",L420=""),"",ROUND(J420*L420,2))</f>
        <v/>
      </c>
      <c r="N420" s="28">
        <f>IF(M420="","",IF(H420&gt;$AH$2,"After period end",IF(OR(D420="",F420=""),"Check class and entity",IF(M420&gt;=SUMIFS(Settings!$C$9:$C$18,Settings!$A$9:$A$18,F420),"Yes","Expense"))))</f>
        <v/>
      </c>
      <c r="O420" s="23" t="n"/>
      <c r="P420" s="29" t="n"/>
      <c r="Q420" s="30">
        <f>IF(P420&lt;&gt;"",P420,IF(D420="","",SUMIFS(Settings!$B$22:$B$31,Settings!$A$22:$A$31,D420)))</f>
        <v/>
      </c>
      <c r="R420" s="27">
        <f>IF(N420&lt;&gt;"Yes",0,ROUND(M420*SUMIFS(Settings!$C$22:$C$31,Settings!$A$22:$A$31,D420),2))</f>
        <v/>
      </c>
      <c r="S420" s="27">
        <f>IF(AE420=0,0,IF(AE420&gt;=Q420,M420-R420,ROUND((M420-R420)*AE420/Q420,2)))</f>
        <v/>
      </c>
      <c r="T420" s="27">
        <f>IF(N420&lt;&gt;"Yes",0,IF(AND(U420&lt;&gt;"",U420&lt;=$AH$2),0,M420-S420))</f>
        <v/>
      </c>
      <c r="U420" s="23" t="n"/>
      <c r="V420" s="24" t="n"/>
      <c r="W420" s="25" t="n"/>
      <c r="X420" s="25" t="n"/>
      <c r="Y420" s="27">
        <f>IF(U420="","",IF(U420&gt;$AH$2,"After period end",IF(N420&lt;&gt;"Yes",0,M420-S420)))</f>
        <v/>
      </c>
      <c r="Z420" s="27">
        <f>IF(OR(U420="",U420&gt;$AH$2),"",N(W420)-N(X420)-Y420)</f>
        <v/>
      </c>
      <c r="AB420" s="23" t="n"/>
      <c r="AD420" s="27">
        <f>IF(OR(N420&lt;&gt;"Yes",N(Q420)=0),0,ROUND((M420-R420)/Q420,2))</f>
        <v/>
      </c>
      <c r="AE420" s="30">
        <f>IF(OR(N420&lt;&gt;"Yes",O420="",N(Q420)=0),0,MAX(0,MIN(Q420,MIN(YEAR($AH$2)*12+MONTH($AH$2),IF(U420="",YEAR($AH$2)*12+MONTH($AH$2),YEAR(U420)*12+MONTH(U420)-1))-(YEAR(O420)*12+MONTH(O420))+1)))</f>
        <v/>
      </c>
      <c r="AF420" s="31">
        <f>IF(OR(N420&lt;&gt;"Yes",O420="",N(Q420)=0),"",EOMONTH(O420,Q420-1))</f>
        <v/>
      </c>
    </row>
    <row r="421">
      <c r="D421" s="24" t="n"/>
      <c r="E421" s="24" t="n"/>
      <c r="F421" s="24" t="n"/>
      <c r="G421" s="24" t="n"/>
      <c r="H421" s="23" t="n"/>
      <c r="J421" s="25" t="n"/>
      <c r="K421" s="24" t="n"/>
      <c r="L421" s="26" t="n"/>
      <c r="M421" s="27">
        <f>IF(OR(J421="",L421=""),"",ROUND(J421*L421,2))</f>
        <v/>
      </c>
      <c r="N421" s="28">
        <f>IF(M421="","",IF(H421&gt;$AH$2,"After period end",IF(OR(D421="",F421=""),"Check class and entity",IF(M421&gt;=SUMIFS(Settings!$C$9:$C$18,Settings!$A$9:$A$18,F421),"Yes","Expense"))))</f>
        <v/>
      </c>
      <c r="O421" s="23" t="n"/>
      <c r="P421" s="29" t="n"/>
      <c r="Q421" s="30">
        <f>IF(P421&lt;&gt;"",P421,IF(D421="","",SUMIFS(Settings!$B$22:$B$31,Settings!$A$22:$A$31,D421)))</f>
        <v/>
      </c>
      <c r="R421" s="27">
        <f>IF(N421&lt;&gt;"Yes",0,ROUND(M421*SUMIFS(Settings!$C$22:$C$31,Settings!$A$22:$A$31,D421),2))</f>
        <v/>
      </c>
      <c r="S421" s="27">
        <f>IF(AE421=0,0,IF(AE421&gt;=Q421,M421-R421,ROUND((M421-R421)*AE421/Q421,2)))</f>
        <v/>
      </c>
      <c r="T421" s="27">
        <f>IF(N421&lt;&gt;"Yes",0,IF(AND(U421&lt;&gt;"",U421&lt;=$AH$2),0,M421-S421))</f>
        <v/>
      </c>
      <c r="U421" s="23" t="n"/>
      <c r="V421" s="24" t="n"/>
      <c r="W421" s="25" t="n"/>
      <c r="X421" s="25" t="n"/>
      <c r="Y421" s="27">
        <f>IF(U421="","",IF(U421&gt;$AH$2,"After period end",IF(N421&lt;&gt;"Yes",0,M421-S421)))</f>
        <v/>
      </c>
      <c r="Z421" s="27">
        <f>IF(OR(U421="",U421&gt;$AH$2),"",N(W421)-N(X421)-Y421)</f>
        <v/>
      </c>
      <c r="AB421" s="23" t="n"/>
      <c r="AD421" s="27">
        <f>IF(OR(N421&lt;&gt;"Yes",N(Q421)=0),0,ROUND((M421-R421)/Q421,2))</f>
        <v/>
      </c>
      <c r="AE421" s="30">
        <f>IF(OR(N421&lt;&gt;"Yes",O421="",N(Q421)=0),0,MAX(0,MIN(Q421,MIN(YEAR($AH$2)*12+MONTH($AH$2),IF(U421="",YEAR($AH$2)*12+MONTH($AH$2),YEAR(U421)*12+MONTH(U421)-1))-(YEAR(O421)*12+MONTH(O421))+1)))</f>
        <v/>
      </c>
      <c r="AF421" s="31">
        <f>IF(OR(N421&lt;&gt;"Yes",O421="",N(Q421)=0),"",EOMONTH(O421,Q421-1))</f>
        <v/>
      </c>
    </row>
    <row r="422">
      <c r="D422" s="24" t="n"/>
      <c r="E422" s="24" t="n"/>
      <c r="F422" s="24" t="n"/>
      <c r="G422" s="24" t="n"/>
      <c r="H422" s="23" t="n"/>
      <c r="J422" s="25" t="n"/>
      <c r="K422" s="24" t="n"/>
      <c r="L422" s="26" t="n"/>
      <c r="M422" s="27">
        <f>IF(OR(J422="",L422=""),"",ROUND(J422*L422,2))</f>
        <v/>
      </c>
      <c r="N422" s="28">
        <f>IF(M422="","",IF(H422&gt;$AH$2,"After period end",IF(OR(D422="",F422=""),"Check class and entity",IF(M422&gt;=SUMIFS(Settings!$C$9:$C$18,Settings!$A$9:$A$18,F422),"Yes","Expense"))))</f>
        <v/>
      </c>
      <c r="O422" s="23" t="n"/>
      <c r="P422" s="29" t="n"/>
      <c r="Q422" s="30">
        <f>IF(P422&lt;&gt;"",P422,IF(D422="","",SUMIFS(Settings!$B$22:$B$31,Settings!$A$22:$A$31,D422)))</f>
        <v/>
      </c>
      <c r="R422" s="27">
        <f>IF(N422&lt;&gt;"Yes",0,ROUND(M422*SUMIFS(Settings!$C$22:$C$31,Settings!$A$22:$A$31,D422),2))</f>
        <v/>
      </c>
      <c r="S422" s="27">
        <f>IF(AE422=0,0,IF(AE422&gt;=Q422,M422-R422,ROUND((M422-R422)*AE422/Q422,2)))</f>
        <v/>
      </c>
      <c r="T422" s="27">
        <f>IF(N422&lt;&gt;"Yes",0,IF(AND(U422&lt;&gt;"",U422&lt;=$AH$2),0,M422-S422))</f>
        <v/>
      </c>
      <c r="U422" s="23" t="n"/>
      <c r="V422" s="24" t="n"/>
      <c r="W422" s="25" t="n"/>
      <c r="X422" s="25" t="n"/>
      <c r="Y422" s="27">
        <f>IF(U422="","",IF(U422&gt;$AH$2,"After period end",IF(N422&lt;&gt;"Yes",0,M422-S422)))</f>
        <v/>
      </c>
      <c r="Z422" s="27">
        <f>IF(OR(U422="",U422&gt;$AH$2),"",N(W422)-N(X422)-Y422)</f>
        <v/>
      </c>
      <c r="AB422" s="23" t="n"/>
      <c r="AD422" s="27">
        <f>IF(OR(N422&lt;&gt;"Yes",N(Q422)=0),0,ROUND((M422-R422)/Q422,2))</f>
        <v/>
      </c>
      <c r="AE422" s="30">
        <f>IF(OR(N422&lt;&gt;"Yes",O422="",N(Q422)=0),0,MAX(0,MIN(Q422,MIN(YEAR($AH$2)*12+MONTH($AH$2),IF(U422="",YEAR($AH$2)*12+MONTH($AH$2),YEAR(U422)*12+MONTH(U422)-1))-(YEAR(O422)*12+MONTH(O422))+1)))</f>
        <v/>
      </c>
      <c r="AF422" s="31">
        <f>IF(OR(N422&lt;&gt;"Yes",O422="",N(Q422)=0),"",EOMONTH(O422,Q422-1))</f>
        <v/>
      </c>
    </row>
    <row r="423">
      <c r="D423" s="24" t="n"/>
      <c r="E423" s="24" t="n"/>
      <c r="F423" s="24" t="n"/>
      <c r="G423" s="24" t="n"/>
      <c r="H423" s="23" t="n"/>
      <c r="J423" s="25" t="n"/>
      <c r="K423" s="24" t="n"/>
      <c r="L423" s="26" t="n"/>
      <c r="M423" s="27">
        <f>IF(OR(J423="",L423=""),"",ROUND(J423*L423,2))</f>
        <v/>
      </c>
      <c r="N423" s="28">
        <f>IF(M423="","",IF(H423&gt;$AH$2,"After period end",IF(OR(D423="",F423=""),"Check class and entity",IF(M423&gt;=SUMIFS(Settings!$C$9:$C$18,Settings!$A$9:$A$18,F423),"Yes","Expense"))))</f>
        <v/>
      </c>
      <c r="O423" s="23" t="n"/>
      <c r="P423" s="29" t="n"/>
      <c r="Q423" s="30">
        <f>IF(P423&lt;&gt;"",P423,IF(D423="","",SUMIFS(Settings!$B$22:$B$31,Settings!$A$22:$A$31,D423)))</f>
        <v/>
      </c>
      <c r="R423" s="27">
        <f>IF(N423&lt;&gt;"Yes",0,ROUND(M423*SUMIFS(Settings!$C$22:$C$31,Settings!$A$22:$A$31,D423),2))</f>
        <v/>
      </c>
      <c r="S423" s="27">
        <f>IF(AE423=0,0,IF(AE423&gt;=Q423,M423-R423,ROUND((M423-R423)*AE423/Q423,2)))</f>
        <v/>
      </c>
      <c r="T423" s="27">
        <f>IF(N423&lt;&gt;"Yes",0,IF(AND(U423&lt;&gt;"",U423&lt;=$AH$2),0,M423-S423))</f>
        <v/>
      </c>
      <c r="U423" s="23" t="n"/>
      <c r="V423" s="24" t="n"/>
      <c r="W423" s="25" t="n"/>
      <c r="X423" s="25" t="n"/>
      <c r="Y423" s="27">
        <f>IF(U423="","",IF(U423&gt;$AH$2,"After period end",IF(N423&lt;&gt;"Yes",0,M423-S423)))</f>
        <v/>
      </c>
      <c r="Z423" s="27">
        <f>IF(OR(U423="",U423&gt;$AH$2),"",N(W423)-N(X423)-Y423)</f>
        <v/>
      </c>
      <c r="AB423" s="23" t="n"/>
      <c r="AD423" s="27">
        <f>IF(OR(N423&lt;&gt;"Yes",N(Q423)=0),0,ROUND((M423-R423)/Q423,2))</f>
        <v/>
      </c>
      <c r="AE423" s="30">
        <f>IF(OR(N423&lt;&gt;"Yes",O423="",N(Q423)=0),0,MAX(0,MIN(Q423,MIN(YEAR($AH$2)*12+MONTH($AH$2),IF(U423="",YEAR($AH$2)*12+MONTH($AH$2),YEAR(U423)*12+MONTH(U423)-1))-(YEAR(O423)*12+MONTH(O423))+1)))</f>
        <v/>
      </c>
      <c r="AF423" s="31">
        <f>IF(OR(N423&lt;&gt;"Yes",O423="",N(Q423)=0),"",EOMONTH(O423,Q423-1))</f>
        <v/>
      </c>
    </row>
    <row r="424">
      <c r="D424" s="24" t="n"/>
      <c r="E424" s="24" t="n"/>
      <c r="F424" s="24" t="n"/>
      <c r="G424" s="24" t="n"/>
      <c r="H424" s="23" t="n"/>
      <c r="J424" s="25" t="n"/>
      <c r="K424" s="24" t="n"/>
      <c r="L424" s="26" t="n"/>
      <c r="M424" s="27">
        <f>IF(OR(J424="",L424=""),"",ROUND(J424*L424,2))</f>
        <v/>
      </c>
      <c r="N424" s="28">
        <f>IF(M424="","",IF(H424&gt;$AH$2,"After period end",IF(OR(D424="",F424=""),"Check class and entity",IF(M424&gt;=SUMIFS(Settings!$C$9:$C$18,Settings!$A$9:$A$18,F424),"Yes","Expense"))))</f>
        <v/>
      </c>
      <c r="O424" s="23" t="n"/>
      <c r="P424" s="29" t="n"/>
      <c r="Q424" s="30">
        <f>IF(P424&lt;&gt;"",P424,IF(D424="","",SUMIFS(Settings!$B$22:$B$31,Settings!$A$22:$A$31,D424)))</f>
        <v/>
      </c>
      <c r="R424" s="27">
        <f>IF(N424&lt;&gt;"Yes",0,ROUND(M424*SUMIFS(Settings!$C$22:$C$31,Settings!$A$22:$A$31,D424),2))</f>
        <v/>
      </c>
      <c r="S424" s="27">
        <f>IF(AE424=0,0,IF(AE424&gt;=Q424,M424-R424,ROUND((M424-R424)*AE424/Q424,2)))</f>
        <v/>
      </c>
      <c r="T424" s="27">
        <f>IF(N424&lt;&gt;"Yes",0,IF(AND(U424&lt;&gt;"",U424&lt;=$AH$2),0,M424-S424))</f>
        <v/>
      </c>
      <c r="U424" s="23" t="n"/>
      <c r="V424" s="24" t="n"/>
      <c r="W424" s="25" t="n"/>
      <c r="X424" s="25" t="n"/>
      <c r="Y424" s="27">
        <f>IF(U424="","",IF(U424&gt;$AH$2,"After period end",IF(N424&lt;&gt;"Yes",0,M424-S424)))</f>
        <v/>
      </c>
      <c r="Z424" s="27">
        <f>IF(OR(U424="",U424&gt;$AH$2),"",N(W424)-N(X424)-Y424)</f>
        <v/>
      </c>
      <c r="AB424" s="23" t="n"/>
      <c r="AD424" s="27">
        <f>IF(OR(N424&lt;&gt;"Yes",N(Q424)=0),0,ROUND((M424-R424)/Q424,2))</f>
        <v/>
      </c>
      <c r="AE424" s="30">
        <f>IF(OR(N424&lt;&gt;"Yes",O424="",N(Q424)=0),0,MAX(0,MIN(Q424,MIN(YEAR($AH$2)*12+MONTH($AH$2),IF(U424="",YEAR($AH$2)*12+MONTH($AH$2),YEAR(U424)*12+MONTH(U424)-1))-(YEAR(O424)*12+MONTH(O424))+1)))</f>
        <v/>
      </c>
      <c r="AF424" s="31">
        <f>IF(OR(N424&lt;&gt;"Yes",O424="",N(Q424)=0),"",EOMONTH(O424,Q424-1))</f>
        <v/>
      </c>
    </row>
    <row r="425">
      <c r="D425" s="24" t="n"/>
      <c r="E425" s="24" t="n"/>
      <c r="F425" s="24" t="n"/>
      <c r="G425" s="24" t="n"/>
      <c r="H425" s="23" t="n"/>
      <c r="J425" s="25" t="n"/>
      <c r="K425" s="24" t="n"/>
      <c r="L425" s="26" t="n"/>
      <c r="M425" s="27">
        <f>IF(OR(J425="",L425=""),"",ROUND(J425*L425,2))</f>
        <v/>
      </c>
      <c r="N425" s="28">
        <f>IF(M425="","",IF(H425&gt;$AH$2,"After period end",IF(OR(D425="",F425=""),"Check class and entity",IF(M425&gt;=SUMIFS(Settings!$C$9:$C$18,Settings!$A$9:$A$18,F425),"Yes","Expense"))))</f>
        <v/>
      </c>
      <c r="O425" s="23" t="n"/>
      <c r="P425" s="29" t="n"/>
      <c r="Q425" s="30">
        <f>IF(P425&lt;&gt;"",P425,IF(D425="","",SUMIFS(Settings!$B$22:$B$31,Settings!$A$22:$A$31,D425)))</f>
        <v/>
      </c>
      <c r="R425" s="27">
        <f>IF(N425&lt;&gt;"Yes",0,ROUND(M425*SUMIFS(Settings!$C$22:$C$31,Settings!$A$22:$A$31,D425),2))</f>
        <v/>
      </c>
      <c r="S425" s="27">
        <f>IF(AE425=0,0,IF(AE425&gt;=Q425,M425-R425,ROUND((M425-R425)*AE425/Q425,2)))</f>
        <v/>
      </c>
      <c r="T425" s="27">
        <f>IF(N425&lt;&gt;"Yes",0,IF(AND(U425&lt;&gt;"",U425&lt;=$AH$2),0,M425-S425))</f>
        <v/>
      </c>
      <c r="U425" s="23" t="n"/>
      <c r="V425" s="24" t="n"/>
      <c r="W425" s="25" t="n"/>
      <c r="X425" s="25" t="n"/>
      <c r="Y425" s="27">
        <f>IF(U425="","",IF(U425&gt;$AH$2,"After period end",IF(N425&lt;&gt;"Yes",0,M425-S425)))</f>
        <v/>
      </c>
      <c r="Z425" s="27">
        <f>IF(OR(U425="",U425&gt;$AH$2),"",N(W425)-N(X425)-Y425)</f>
        <v/>
      </c>
      <c r="AB425" s="23" t="n"/>
      <c r="AD425" s="27">
        <f>IF(OR(N425&lt;&gt;"Yes",N(Q425)=0),0,ROUND((M425-R425)/Q425,2))</f>
        <v/>
      </c>
      <c r="AE425" s="30">
        <f>IF(OR(N425&lt;&gt;"Yes",O425="",N(Q425)=0),0,MAX(0,MIN(Q425,MIN(YEAR($AH$2)*12+MONTH($AH$2),IF(U425="",YEAR($AH$2)*12+MONTH($AH$2),YEAR(U425)*12+MONTH(U425)-1))-(YEAR(O425)*12+MONTH(O425))+1)))</f>
        <v/>
      </c>
      <c r="AF425" s="31">
        <f>IF(OR(N425&lt;&gt;"Yes",O425="",N(Q425)=0),"",EOMONTH(O425,Q425-1))</f>
        <v/>
      </c>
    </row>
    <row r="426">
      <c r="D426" s="24" t="n"/>
      <c r="E426" s="24" t="n"/>
      <c r="F426" s="24" t="n"/>
      <c r="G426" s="24" t="n"/>
      <c r="H426" s="23" t="n"/>
      <c r="J426" s="25" t="n"/>
      <c r="K426" s="24" t="n"/>
      <c r="L426" s="26" t="n"/>
      <c r="M426" s="27">
        <f>IF(OR(J426="",L426=""),"",ROUND(J426*L426,2))</f>
        <v/>
      </c>
      <c r="N426" s="28">
        <f>IF(M426="","",IF(H426&gt;$AH$2,"After period end",IF(OR(D426="",F426=""),"Check class and entity",IF(M426&gt;=SUMIFS(Settings!$C$9:$C$18,Settings!$A$9:$A$18,F426),"Yes","Expense"))))</f>
        <v/>
      </c>
      <c r="O426" s="23" t="n"/>
      <c r="P426" s="29" t="n"/>
      <c r="Q426" s="30">
        <f>IF(P426&lt;&gt;"",P426,IF(D426="","",SUMIFS(Settings!$B$22:$B$31,Settings!$A$22:$A$31,D426)))</f>
        <v/>
      </c>
      <c r="R426" s="27">
        <f>IF(N426&lt;&gt;"Yes",0,ROUND(M426*SUMIFS(Settings!$C$22:$C$31,Settings!$A$22:$A$31,D426),2))</f>
        <v/>
      </c>
      <c r="S426" s="27">
        <f>IF(AE426=0,0,IF(AE426&gt;=Q426,M426-R426,ROUND((M426-R426)*AE426/Q426,2)))</f>
        <v/>
      </c>
      <c r="T426" s="27">
        <f>IF(N426&lt;&gt;"Yes",0,IF(AND(U426&lt;&gt;"",U426&lt;=$AH$2),0,M426-S426))</f>
        <v/>
      </c>
      <c r="U426" s="23" t="n"/>
      <c r="V426" s="24" t="n"/>
      <c r="W426" s="25" t="n"/>
      <c r="X426" s="25" t="n"/>
      <c r="Y426" s="27">
        <f>IF(U426="","",IF(U426&gt;$AH$2,"After period end",IF(N426&lt;&gt;"Yes",0,M426-S426)))</f>
        <v/>
      </c>
      <c r="Z426" s="27">
        <f>IF(OR(U426="",U426&gt;$AH$2),"",N(W426)-N(X426)-Y426)</f>
        <v/>
      </c>
      <c r="AB426" s="23" t="n"/>
      <c r="AD426" s="27">
        <f>IF(OR(N426&lt;&gt;"Yes",N(Q426)=0),0,ROUND((M426-R426)/Q426,2))</f>
        <v/>
      </c>
      <c r="AE426" s="30">
        <f>IF(OR(N426&lt;&gt;"Yes",O426="",N(Q426)=0),0,MAX(0,MIN(Q426,MIN(YEAR($AH$2)*12+MONTH($AH$2),IF(U426="",YEAR($AH$2)*12+MONTH($AH$2),YEAR(U426)*12+MONTH(U426)-1))-(YEAR(O426)*12+MONTH(O426))+1)))</f>
        <v/>
      </c>
      <c r="AF426" s="31">
        <f>IF(OR(N426&lt;&gt;"Yes",O426="",N(Q426)=0),"",EOMONTH(O426,Q426-1))</f>
        <v/>
      </c>
    </row>
    <row r="427">
      <c r="D427" s="24" t="n"/>
      <c r="E427" s="24" t="n"/>
      <c r="F427" s="24" t="n"/>
      <c r="G427" s="24" t="n"/>
      <c r="H427" s="23" t="n"/>
      <c r="J427" s="25" t="n"/>
      <c r="K427" s="24" t="n"/>
      <c r="L427" s="26" t="n"/>
      <c r="M427" s="27">
        <f>IF(OR(J427="",L427=""),"",ROUND(J427*L427,2))</f>
        <v/>
      </c>
      <c r="N427" s="28">
        <f>IF(M427="","",IF(H427&gt;$AH$2,"After period end",IF(OR(D427="",F427=""),"Check class and entity",IF(M427&gt;=SUMIFS(Settings!$C$9:$C$18,Settings!$A$9:$A$18,F427),"Yes","Expense"))))</f>
        <v/>
      </c>
      <c r="O427" s="23" t="n"/>
      <c r="P427" s="29" t="n"/>
      <c r="Q427" s="30">
        <f>IF(P427&lt;&gt;"",P427,IF(D427="","",SUMIFS(Settings!$B$22:$B$31,Settings!$A$22:$A$31,D427)))</f>
        <v/>
      </c>
      <c r="R427" s="27">
        <f>IF(N427&lt;&gt;"Yes",0,ROUND(M427*SUMIFS(Settings!$C$22:$C$31,Settings!$A$22:$A$31,D427),2))</f>
        <v/>
      </c>
      <c r="S427" s="27">
        <f>IF(AE427=0,0,IF(AE427&gt;=Q427,M427-R427,ROUND((M427-R427)*AE427/Q427,2)))</f>
        <v/>
      </c>
      <c r="T427" s="27">
        <f>IF(N427&lt;&gt;"Yes",0,IF(AND(U427&lt;&gt;"",U427&lt;=$AH$2),0,M427-S427))</f>
        <v/>
      </c>
      <c r="U427" s="23" t="n"/>
      <c r="V427" s="24" t="n"/>
      <c r="W427" s="25" t="n"/>
      <c r="X427" s="25" t="n"/>
      <c r="Y427" s="27">
        <f>IF(U427="","",IF(U427&gt;$AH$2,"After period end",IF(N427&lt;&gt;"Yes",0,M427-S427)))</f>
        <v/>
      </c>
      <c r="Z427" s="27">
        <f>IF(OR(U427="",U427&gt;$AH$2),"",N(W427)-N(X427)-Y427)</f>
        <v/>
      </c>
      <c r="AB427" s="23" t="n"/>
      <c r="AD427" s="27">
        <f>IF(OR(N427&lt;&gt;"Yes",N(Q427)=0),0,ROUND((M427-R427)/Q427,2))</f>
        <v/>
      </c>
      <c r="AE427" s="30">
        <f>IF(OR(N427&lt;&gt;"Yes",O427="",N(Q427)=0),0,MAX(0,MIN(Q427,MIN(YEAR($AH$2)*12+MONTH($AH$2),IF(U427="",YEAR($AH$2)*12+MONTH($AH$2),YEAR(U427)*12+MONTH(U427)-1))-(YEAR(O427)*12+MONTH(O427))+1)))</f>
        <v/>
      </c>
      <c r="AF427" s="31">
        <f>IF(OR(N427&lt;&gt;"Yes",O427="",N(Q427)=0),"",EOMONTH(O427,Q427-1))</f>
        <v/>
      </c>
    </row>
    <row r="428">
      <c r="D428" s="24" t="n"/>
      <c r="E428" s="24" t="n"/>
      <c r="F428" s="24" t="n"/>
      <c r="G428" s="24" t="n"/>
      <c r="H428" s="23" t="n"/>
      <c r="J428" s="25" t="n"/>
      <c r="K428" s="24" t="n"/>
      <c r="L428" s="26" t="n"/>
      <c r="M428" s="27">
        <f>IF(OR(J428="",L428=""),"",ROUND(J428*L428,2))</f>
        <v/>
      </c>
      <c r="N428" s="28">
        <f>IF(M428="","",IF(H428&gt;$AH$2,"After period end",IF(OR(D428="",F428=""),"Check class and entity",IF(M428&gt;=SUMIFS(Settings!$C$9:$C$18,Settings!$A$9:$A$18,F428),"Yes","Expense"))))</f>
        <v/>
      </c>
      <c r="O428" s="23" t="n"/>
      <c r="P428" s="29" t="n"/>
      <c r="Q428" s="30">
        <f>IF(P428&lt;&gt;"",P428,IF(D428="","",SUMIFS(Settings!$B$22:$B$31,Settings!$A$22:$A$31,D428)))</f>
        <v/>
      </c>
      <c r="R428" s="27">
        <f>IF(N428&lt;&gt;"Yes",0,ROUND(M428*SUMIFS(Settings!$C$22:$C$31,Settings!$A$22:$A$31,D428),2))</f>
        <v/>
      </c>
      <c r="S428" s="27">
        <f>IF(AE428=0,0,IF(AE428&gt;=Q428,M428-R428,ROUND((M428-R428)*AE428/Q428,2)))</f>
        <v/>
      </c>
      <c r="T428" s="27">
        <f>IF(N428&lt;&gt;"Yes",0,IF(AND(U428&lt;&gt;"",U428&lt;=$AH$2),0,M428-S428))</f>
        <v/>
      </c>
      <c r="U428" s="23" t="n"/>
      <c r="V428" s="24" t="n"/>
      <c r="W428" s="25" t="n"/>
      <c r="X428" s="25" t="n"/>
      <c r="Y428" s="27">
        <f>IF(U428="","",IF(U428&gt;$AH$2,"After period end",IF(N428&lt;&gt;"Yes",0,M428-S428)))</f>
        <v/>
      </c>
      <c r="Z428" s="27">
        <f>IF(OR(U428="",U428&gt;$AH$2),"",N(W428)-N(X428)-Y428)</f>
        <v/>
      </c>
      <c r="AB428" s="23" t="n"/>
      <c r="AD428" s="27">
        <f>IF(OR(N428&lt;&gt;"Yes",N(Q428)=0),0,ROUND((M428-R428)/Q428,2))</f>
        <v/>
      </c>
      <c r="AE428" s="30">
        <f>IF(OR(N428&lt;&gt;"Yes",O428="",N(Q428)=0),0,MAX(0,MIN(Q428,MIN(YEAR($AH$2)*12+MONTH($AH$2),IF(U428="",YEAR($AH$2)*12+MONTH($AH$2),YEAR(U428)*12+MONTH(U428)-1))-(YEAR(O428)*12+MONTH(O428))+1)))</f>
        <v/>
      </c>
      <c r="AF428" s="31">
        <f>IF(OR(N428&lt;&gt;"Yes",O428="",N(Q428)=0),"",EOMONTH(O428,Q428-1))</f>
        <v/>
      </c>
    </row>
    <row r="429">
      <c r="D429" s="24" t="n"/>
      <c r="E429" s="24" t="n"/>
      <c r="F429" s="24" t="n"/>
      <c r="G429" s="24" t="n"/>
      <c r="H429" s="23" t="n"/>
      <c r="J429" s="25" t="n"/>
      <c r="K429" s="24" t="n"/>
      <c r="L429" s="26" t="n"/>
      <c r="M429" s="27">
        <f>IF(OR(J429="",L429=""),"",ROUND(J429*L429,2))</f>
        <v/>
      </c>
      <c r="N429" s="28">
        <f>IF(M429="","",IF(H429&gt;$AH$2,"After period end",IF(OR(D429="",F429=""),"Check class and entity",IF(M429&gt;=SUMIFS(Settings!$C$9:$C$18,Settings!$A$9:$A$18,F429),"Yes","Expense"))))</f>
        <v/>
      </c>
      <c r="O429" s="23" t="n"/>
      <c r="P429" s="29" t="n"/>
      <c r="Q429" s="30">
        <f>IF(P429&lt;&gt;"",P429,IF(D429="","",SUMIFS(Settings!$B$22:$B$31,Settings!$A$22:$A$31,D429)))</f>
        <v/>
      </c>
      <c r="R429" s="27">
        <f>IF(N429&lt;&gt;"Yes",0,ROUND(M429*SUMIFS(Settings!$C$22:$C$31,Settings!$A$22:$A$31,D429),2))</f>
        <v/>
      </c>
      <c r="S429" s="27">
        <f>IF(AE429=0,0,IF(AE429&gt;=Q429,M429-R429,ROUND((M429-R429)*AE429/Q429,2)))</f>
        <v/>
      </c>
      <c r="T429" s="27">
        <f>IF(N429&lt;&gt;"Yes",0,IF(AND(U429&lt;&gt;"",U429&lt;=$AH$2),0,M429-S429))</f>
        <v/>
      </c>
      <c r="U429" s="23" t="n"/>
      <c r="V429" s="24" t="n"/>
      <c r="W429" s="25" t="n"/>
      <c r="X429" s="25" t="n"/>
      <c r="Y429" s="27">
        <f>IF(U429="","",IF(U429&gt;$AH$2,"After period end",IF(N429&lt;&gt;"Yes",0,M429-S429)))</f>
        <v/>
      </c>
      <c r="Z429" s="27">
        <f>IF(OR(U429="",U429&gt;$AH$2),"",N(W429)-N(X429)-Y429)</f>
        <v/>
      </c>
      <c r="AB429" s="23" t="n"/>
      <c r="AD429" s="27">
        <f>IF(OR(N429&lt;&gt;"Yes",N(Q429)=0),0,ROUND((M429-R429)/Q429,2))</f>
        <v/>
      </c>
      <c r="AE429" s="30">
        <f>IF(OR(N429&lt;&gt;"Yes",O429="",N(Q429)=0),0,MAX(0,MIN(Q429,MIN(YEAR($AH$2)*12+MONTH($AH$2),IF(U429="",YEAR($AH$2)*12+MONTH($AH$2),YEAR(U429)*12+MONTH(U429)-1))-(YEAR(O429)*12+MONTH(O429))+1)))</f>
        <v/>
      </c>
      <c r="AF429" s="31">
        <f>IF(OR(N429&lt;&gt;"Yes",O429="",N(Q429)=0),"",EOMONTH(O429,Q429-1))</f>
        <v/>
      </c>
    </row>
    <row r="430">
      <c r="D430" s="24" t="n"/>
      <c r="E430" s="24" t="n"/>
      <c r="F430" s="24" t="n"/>
      <c r="G430" s="24" t="n"/>
      <c r="H430" s="23" t="n"/>
      <c r="J430" s="25" t="n"/>
      <c r="K430" s="24" t="n"/>
      <c r="L430" s="26" t="n"/>
      <c r="M430" s="27">
        <f>IF(OR(J430="",L430=""),"",ROUND(J430*L430,2))</f>
        <v/>
      </c>
      <c r="N430" s="28">
        <f>IF(M430="","",IF(H430&gt;$AH$2,"After period end",IF(OR(D430="",F430=""),"Check class and entity",IF(M430&gt;=SUMIFS(Settings!$C$9:$C$18,Settings!$A$9:$A$18,F430),"Yes","Expense"))))</f>
        <v/>
      </c>
      <c r="O430" s="23" t="n"/>
      <c r="P430" s="29" t="n"/>
      <c r="Q430" s="30">
        <f>IF(P430&lt;&gt;"",P430,IF(D430="","",SUMIFS(Settings!$B$22:$B$31,Settings!$A$22:$A$31,D430)))</f>
        <v/>
      </c>
      <c r="R430" s="27">
        <f>IF(N430&lt;&gt;"Yes",0,ROUND(M430*SUMIFS(Settings!$C$22:$C$31,Settings!$A$22:$A$31,D430),2))</f>
        <v/>
      </c>
      <c r="S430" s="27">
        <f>IF(AE430=0,0,IF(AE430&gt;=Q430,M430-R430,ROUND((M430-R430)*AE430/Q430,2)))</f>
        <v/>
      </c>
      <c r="T430" s="27">
        <f>IF(N430&lt;&gt;"Yes",0,IF(AND(U430&lt;&gt;"",U430&lt;=$AH$2),0,M430-S430))</f>
        <v/>
      </c>
      <c r="U430" s="23" t="n"/>
      <c r="V430" s="24" t="n"/>
      <c r="W430" s="25" t="n"/>
      <c r="X430" s="25" t="n"/>
      <c r="Y430" s="27">
        <f>IF(U430="","",IF(U430&gt;$AH$2,"After period end",IF(N430&lt;&gt;"Yes",0,M430-S430)))</f>
        <v/>
      </c>
      <c r="Z430" s="27">
        <f>IF(OR(U430="",U430&gt;$AH$2),"",N(W430)-N(X430)-Y430)</f>
        <v/>
      </c>
      <c r="AB430" s="23" t="n"/>
      <c r="AD430" s="27">
        <f>IF(OR(N430&lt;&gt;"Yes",N(Q430)=0),0,ROUND((M430-R430)/Q430,2))</f>
        <v/>
      </c>
      <c r="AE430" s="30">
        <f>IF(OR(N430&lt;&gt;"Yes",O430="",N(Q430)=0),0,MAX(0,MIN(Q430,MIN(YEAR($AH$2)*12+MONTH($AH$2),IF(U430="",YEAR($AH$2)*12+MONTH($AH$2),YEAR(U430)*12+MONTH(U430)-1))-(YEAR(O430)*12+MONTH(O430))+1)))</f>
        <v/>
      </c>
      <c r="AF430" s="31">
        <f>IF(OR(N430&lt;&gt;"Yes",O430="",N(Q430)=0),"",EOMONTH(O430,Q430-1))</f>
        <v/>
      </c>
    </row>
    <row r="431">
      <c r="D431" s="24" t="n"/>
      <c r="E431" s="24" t="n"/>
      <c r="F431" s="24" t="n"/>
      <c r="G431" s="24" t="n"/>
      <c r="H431" s="23" t="n"/>
      <c r="J431" s="25" t="n"/>
      <c r="K431" s="24" t="n"/>
      <c r="L431" s="26" t="n"/>
      <c r="M431" s="27">
        <f>IF(OR(J431="",L431=""),"",ROUND(J431*L431,2))</f>
        <v/>
      </c>
      <c r="N431" s="28">
        <f>IF(M431="","",IF(H431&gt;$AH$2,"After period end",IF(OR(D431="",F431=""),"Check class and entity",IF(M431&gt;=SUMIFS(Settings!$C$9:$C$18,Settings!$A$9:$A$18,F431),"Yes","Expense"))))</f>
        <v/>
      </c>
      <c r="O431" s="23" t="n"/>
      <c r="P431" s="29" t="n"/>
      <c r="Q431" s="30">
        <f>IF(P431&lt;&gt;"",P431,IF(D431="","",SUMIFS(Settings!$B$22:$B$31,Settings!$A$22:$A$31,D431)))</f>
        <v/>
      </c>
      <c r="R431" s="27">
        <f>IF(N431&lt;&gt;"Yes",0,ROUND(M431*SUMIFS(Settings!$C$22:$C$31,Settings!$A$22:$A$31,D431),2))</f>
        <v/>
      </c>
      <c r="S431" s="27">
        <f>IF(AE431=0,0,IF(AE431&gt;=Q431,M431-R431,ROUND((M431-R431)*AE431/Q431,2)))</f>
        <v/>
      </c>
      <c r="T431" s="27">
        <f>IF(N431&lt;&gt;"Yes",0,IF(AND(U431&lt;&gt;"",U431&lt;=$AH$2),0,M431-S431))</f>
        <v/>
      </c>
      <c r="U431" s="23" t="n"/>
      <c r="V431" s="24" t="n"/>
      <c r="W431" s="25" t="n"/>
      <c r="X431" s="25" t="n"/>
      <c r="Y431" s="27">
        <f>IF(U431="","",IF(U431&gt;$AH$2,"After period end",IF(N431&lt;&gt;"Yes",0,M431-S431)))</f>
        <v/>
      </c>
      <c r="Z431" s="27">
        <f>IF(OR(U431="",U431&gt;$AH$2),"",N(W431)-N(X431)-Y431)</f>
        <v/>
      </c>
      <c r="AB431" s="23" t="n"/>
      <c r="AD431" s="27">
        <f>IF(OR(N431&lt;&gt;"Yes",N(Q431)=0),0,ROUND((M431-R431)/Q431,2))</f>
        <v/>
      </c>
      <c r="AE431" s="30">
        <f>IF(OR(N431&lt;&gt;"Yes",O431="",N(Q431)=0),0,MAX(0,MIN(Q431,MIN(YEAR($AH$2)*12+MONTH($AH$2),IF(U431="",YEAR($AH$2)*12+MONTH($AH$2),YEAR(U431)*12+MONTH(U431)-1))-(YEAR(O431)*12+MONTH(O431))+1)))</f>
        <v/>
      </c>
      <c r="AF431" s="31">
        <f>IF(OR(N431&lt;&gt;"Yes",O431="",N(Q431)=0),"",EOMONTH(O431,Q431-1))</f>
        <v/>
      </c>
    </row>
    <row r="432">
      <c r="D432" s="24" t="n"/>
      <c r="E432" s="24" t="n"/>
      <c r="F432" s="24" t="n"/>
      <c r="G432" s="24" t="n"/>
      <c r="H432" s="23" t="n"/>
      <c r="J432" s="25" t="n"/>
      <c r="K432" s="24" t="n"/>
      <c r="L432" s="26" t="n"/>
      <c r="M432" s="27">
        <f>IF(OR(J432="",L432=""),"",ROUND(J432*L432,2))</f>
        <v/>
      </c>
      <c r="N432" s="28">
        <f>IF(M432="","",IF(H432&gt;$AH$2,"After period end",IF(OR(D432="",F432=""),"Check class and entity",IF(M432&gt;=SUMIFS(Settings!$C$9:$C$18,Settings!$A$9:$A$18,F432),"Yes","Expense"))))</f>
        <v/>
      </c>
      <c r="O432" s="23" t="n"/>
      <c r="P432" s="29" t="n"/>
      <c r="Q432" s="30">
        <f>IF(P432&lt;&gt;"",P432,IF(D432="","",SUMIFS(Settings!$B$22:$B$31,Settings!$A$22:$A$31,D432)))</f>
        <v/>
      </c>
      <c r="R432" s="27">
        <f>IF(N432&lt;&gt;"Yes",0,ROUND(M432*SUMIFS(Settings!$C$22:$C$31,Settings!$A$22:$A$31,D432),2))</f>
        <v/>
      </c>
      <c r="S432" s="27">
        <f>IF(AE432=0,0,IF(AE432&gt;=Q432,M432-R432,ROUND((M432-R432)*AE432/Q432,2)))</f>
        <v/>
      </c>
      <c r="T432" s="27">
        <f>IF(N432&lt;&gt;"Yes",0,IF(AND(U432&lt;&gt;"",U432&lt;=$AH$2),0,M432-S432))</f>
        <v/>
      </c>
      <c r="U432" s="23" t="n"/>
      <c r="V432" s="24" t="n"/>
      <c r="W432" s="25" t="n"/>
      <c r="X432" s="25" t="n"/>
      <c r="Y432" s="27">
        <f>IF(U432="","",IF(U432&gt;$AH$2,"After period end",IF(N432&lt;&gt;"Yes",0,M432-S432)))</f>
        <v/>
      </c>
      <c r="Z432" s="27">
        <f>IF(OR(U432="",U432&gt;$AH$2),"",N(W432)-N(X432)-Y432)</f>
        <v/>
      </c>
      <c r="AB432" s="23" t="n"/>
      <c r="AD432" s="27">
        <f>IF(OR(N432&lt;&gt;"Yes",N(Q432)=0),0,ROUND((M432-R432)/Q432,2))</f>
        <v/>
      </c>
      <c r="AE432" s="30">
        <f>IF(OR(N432&lt;&gt;"Yes",O432="",N(Q432)=0),0,MAX(0,MIN(Q432,MIN(YEAR($AH$2)*12+MONTH($AH$2),IF(U432="",YEAR($AH$2)*12+MONTH($AH$2),YEAR(U432)*12+MONTH(U432)-1))-(YEAR(O432)*12+MONTH(O432))+1)))</f>
        <v/>
      </c>
      <c r="AF432" s="31">
        <f>IF(OR(N432&lt;&gt;"Yes",O432="",N(Q432)=0),"",EOMONTH(O432,Q432-1))</f>
        <v/>
      </c>
    </row>
    <row r="433">
      <c r="D433" s="24" t="n"/>
      <c r="E433" s="24" t="n"/>
      <c r="F433" s="24" t="n"/>
      <c r="G433" s="24" t="n"/>
      <c r="H433" s="23" t="n"/>
      <c r="J433" s="25" t="n"/>
      <c r="K433" s="24" t="n"/>
      <c r="L433" s="26" t="n"/>
      <c r="M433" s="27">
        <f>IF(OR(J433="",L433=""),"",ROUND(J433*L433,2))</f>
        <v/>
      </c>
      <c r="N433" s="28">
        <f>IF(M433="","",IF(H433&gt;$AH$2,"After period end",IF(OR(D433="",F433=""),"Check class and entity",IF(M433&gt;=SUMIFS(Settings!$C$9:$C$18,Settings!$A$9:$A$18,F433),"Yes","Expense"))))</f>
        <v/>
      </c>
      <c r="O433" s="23" t="n"/>
      <c r="P433" s="29" t="n"/>
      <c r="Q433" s="30">
        <f>IF(P433&lt;&gt;"",P433,IF(D433="","",SUMIFS(Settings!$B$22:$B$31,Settings!$A$22:$A$31,D433)))</f>
        <v/>
      </c>
      <c r="R433" s="27">
        <f>IF(N433&lt;&gt;"Yes",0,ROUND(M433*SUMIFS(Settings!$C$22:$C$31,Settings!$A$22:$A$31,D433),2))</f>
        <v/>
      </c>
      <c r="S433" s="27">
        <f>IF(AE433=0,0,IF(AE433&gt;=Q433,M433-R433,ROUND((M433-R433)*AE433/Q433,2)))</f>
        <v/>
      </c>
      <c r="T433" s="27">
        <f>IF(N433&lt;&gt;"Yes",0,IF(AND(U433&lt;&gt;"",U433&lt;=$AH$2),0,M433-S433))</f>
        <v/>
      </c>
      <c r="U433" s="23" t="n"/>
      <c r="V433" s="24" t="n"/>
      <c r="W433" s="25" t="n"/>
      <c r="X433" s="25" t="n"/>
      <c r="Y433" s="27">
        <f>IF(U433="","",IF(U433&gt;$AH$2,"After period end",IF(N433&lt;&gt;"Yes",0,M433-S433)))</f>
        <v/>
      </c>
      <c r="Z433" s="27">
        <f>IF(OR(U433="",U433&gt;$AH$2),"",N(W433)-N(X433)-Y433)</f>
        <v/>
      </c>
      <c r="AB433" s="23" t="n"/>
      <c r="AD433" s="27">
        <f>IF(OR(N433&lt;&gt;"Yes",N(Q433)=0),0,ROUND((M433-R433)/Q433,2))</f>
        <v/>
      </c>
      <c r="AE433" s="30">
        <f>IF(OR(N433&lt;&gt;"Yes",O433="",N(Q433)=0),0,MAX(0,MIN(Q433,MIN(YEAR($AH$2)*12+MONTH($AH$2),IF(U433="",YEAR($AH$2)*12+MONTH($AH$2),YEAR(U433)*12+MONTH(U433)-1))-(YEAR(O433)*12+MONTH(O433))+1)))</f>
        <v/>
      </c>
      <c r="AF433" s="31">
        <f>IF(OR(N433&lt;&gt;"Yes",O433="",N(Q433)=0),"",EOMONTH(O433,Q433-1))</f>
        <v/>
      </c>
    </row>
    <row r="434">
      <c r="D434" s="24" t="n"/>
      <c r="E434" s="24" t="n"/>
      <c r="F434" s="24" t="n"/>
      <c r="G434" s="24" t="n"/>
      <c r="H434" s="23" t="n"/>
      <c r="J434" s="25" t="n"/>
      <c r="K434" s="24" t="n"/>
      <c r="L434" s="26" t="n"/>
      <c r="M434" s="27">
        <f>IF(OR(J434="",L434=""),"",ROUND(J434*L434,2))</f>
        <v/>
      </c>
      <c r="N434" s="28">
        <f>IF(M434="","",IF(H434&gt;$AH$2,"After period end",IF(OR(D434="",F434=""),"Check class and entity",IF(M434&gt;=SUMIFS(Settings!$C$9:$C$18,Settings!$A$9:$A$18,F434),"Yes","Expense"))))</f>
        <v/>
      </c>
      <c r="O434" s="23" t="n"/>
      <c r="P434" s="29" t="n"/>
      <c r="Q434" s="30">
        <f>IF(P434&lt;&gt;"",P434,IF(D434="","",SUMIFS(Settings!$B$22:$B$31,Settings!$A$22:$A$31,D434)))</f>
        <v/>
      </c>
      <c r="R434" s="27">
        <f>IF(N434&lt;&gt;"Yes",0,ROUND(M434*SUMIFS(Settings!$C$22:$C$31,Settings!$A$22:$A$31,D434),2))</f>
        <v/>
      </c>
      <c r="S434" s="27">
        <f>IF(AE434=0,0,IF(AE434&gt;=Q434,M434-R434,ROUND((M434-R434)*AE434/Q434,2)))</f>
        <v/>
      </c>
      <c r="T434" s="27">
        <f>IF(N434&lt;&gt;"Yes",0,IF(AND(U434&lt;&gt;"",U434&lt;=$AH$2),0,M434-S434))</f>
        <v/>
      </c>
      <c r="U434" s="23" t="n"/>
      <c r="V434" s="24" t="n"/>
      <c r="W434" s="25" t="n"/>
      <c r="X434" s="25" t="n"/>
      <c r="Y434" s="27">
        <f>IF(U434="","",IF(U434&gt;$AH$2,"After period end",IF(N434&lt;&gt;"Yes",0,M434-S434)))</f>
        <v/>
      </c>
      <c r="Z434" s="27">
        <f>IF(OR(U434="",U434&gt;$AH$2),"",N(W434)-N(X434)-Y434)</f>
        <v/>
      </c>
      <c r="AB434" s="23" t="n"/>
      <c r="AD434" s="27">
        <f>IF(OR(N434&lt;&gt;"Yes",N(Q434)=0),0,ROUND((M434-R434)/Q434,2))</f>
        <v/>
      </c>
      <c r="AE434" s="30">
        <f>IF(OR(N434&lt;&gt;"Yes",O434="",N(Q434)=0),0,MAX(0,MIN(Q434,MIN(YEAR($AH$2)*12+MONTH($AH$2),IF(U434="",YEAR($AH$2)*12+MONTH($AH$2),YEAR(U434)*12+MONTH(U434)-1))-(YEAR(O434)*12+MONTH(O434))+1)))</f>
        <v/>
      </c>
      <c r="AF434" s="31">
        <f>IF(OR(N434&lt;&gt;"Yes",O434="",N(Q434)=0),"",EOMONTH(O434,Q434-1))</f>
        <v/>
      </c>
    </row>
    <row r="435">
      <c r="D435" s="24" t="n"/>
      <c r="E435" s="24" t="n"/>
      <c r="F435" s="24" t="n"/>
      <c r="G435" s="24" t="n"/>
      <c r="H435" s="23" t="n"/>
      <c r="J435" s="25" t="n"/>
      <c r="K435" s="24" t="n"/>
      <c r="L435" s="26" t="n"/>
      <c r="M435" s="27">
        <f>IF(OR(J435="",L435=""),"",ROUND(J435*L435,2))</f>
        <v/>
      </c>
      <c r="N435" s="28">
        <f>IF(M435="","",IF(H435&gt;$AH$2,"After period end",IF(OR(D435="",F435=""),"Check class and entity",IF(M435&gt;=SUMIFS(Settings!$C$9:$C$18,Settings!$A$9:$A$18,F435),"Yes","Expense"))))</f>
        <v/>
      </c>
      <c r="O435" s="23" t="n"/>
      <c r="P435" s="29" t="n"/>
      <c r="Q435" s="30">
        <f>IF(P435&lt;&gt;"",P435,IF(D435="","",SUMIFS(Settings!$B$22:$B$31,Settings!$A$22:$A$31,D435)))</f>
        <v/>
      </c>
      <c r="R435" s="27">
        <f>IF(N435&lt;&gt;"Yes",0,ROUND(M435*SUMIFS(Settings!$C$22:$C$31,Settings!$A$22:$A$31,D435),2))</f>
        <v/>
      </c>
      <c r="S435" s="27">
        <f>IF(AE435=0,0,IF(AE435&gt;=Q435,M435-R435,ROUND((M435-R435)*AE435/Q435,2)))</f>
        <v/>
      </c>
      <c r="T435" s="27">
        <f>IF(N435&lt;&gt;"Yes",0,IF(AND(U435&lt;&gt;"",U435&lt;=$AH$2),0,M435-S435))</f>
        <v/>
      </c>
      <c r="U435" s="23" t="n"/>
      <c r="V435" s="24" t="n"/>
      <c r="W435" s="25" t="n"/>
      <c r="X435" s="25" t="n"/>
      <c r="Y435" s="27">
        <f>IF(U435="","",IF(U435&gt;$AH$2,"After period end",IF(N435&lt;&gt;"Yes",0,M435-S435)))</f>
        <v/>
      </c>
      <c r="Z435" s="27">
        <f>IF(OR(U435="",U435&gt;$AH$2),"",N(W435)-N(X435)-Y435)</f>
        <v/>
      </c>
      <c r="AB435" s="23" t="n"/>
      <c r="AD435" s="27">
        <f>IF(OR(N435&lt;&gt;"Yes",N(Q435)=0),0,ROUND((M435-R435)/Q435,2))</f>
        <v/>
      </c>
      <c r="AE435" s="30">
        <f>IF(OR(N435&lt;&gt;"Yes",O435="",N(Q435)=0),0,MAX(0,MIN(Q435,MIN(YEAR($AH$2)*12+MONTH($AH$2),IF(U435="",YEAR($AH$2)*12+MONTH($AH$2),YEAR(U435)*12+MONTH(U435)-1))-(YEAR(O435)*12+MONTH(O435))+1)))</f>
        <v/>
      </c>
      <c r="AF435" s="31">
        <f>IF(OR(N435&lt;&gt;"Yes",O435="",N(Q435)=0),"",EOMONTH(O435,Q435-1))</f>
        <v/>
      </c>
    </row>
    <row r="436">
      <c r="D436" s="24" t="n"/>
      <c r="E436" s="24" t="n"/>
      <c r="F436" s="24" t="n"/>
      <c r="G436" s="24" t="n"/>
      <c r="H436" s="23" t="n"/>
      <c r="J436" s="25" t="n"/>
      <c r="K436" s="24" t="n"/>
      <c r="L436" s="26" t="n"/>
      <c r="M436" s="27">
        <f>IF(OR(J436="",L436=""),"",ROUND(J436*L436,2))</f>
        <v/>
      </c>
      <c r="N436" s="28">
        <f>IF(M436="","",IF(H436&gt;$AH$2,"After period end",IF(OR(D436="",F436=""),"Check class and entity",IF(M436&gt;=SUMIFS(Settings!$C$9:$C$18,Settings!$A$9:$A$18,F436),"Yes","Expense"))))</f>
        <v/>
      </c>
      <c r="O436" s="23" t="n"/>
      <c r="P436" s="29" t="n"/>
      <c r="Q436" s="30">
        <f>IF(P436&lt;&gt;"",P436,IF(D436="","",SUMIFS(Settings!$B$22:$B$31,Settings!$A$22:$A$31,D436)))</f>
        <v/>
      </c>
      <c r="R436" s="27">
        <f>IF(N436&lt;&gt;"Yes",0,ROUND(M436*SUMIFS(Settings!$C$22:$C$31,Settings!$A$22:$A$31,D436),2))</f>
        <v/>
      </c>
      <c r="S436" s="27">
        <f>IF(AE436=0,0,IF(AE436&gt;=Q436,M436-R436,ROUND((M436-R436)*AE436/Q436,2)))</f>
        <v/>
      </c>
      <c r="T436" s="27">
        <f>IF(N436&lt;&gt;"Yes",0,IF(AND(U436&lt;&gt;"",U436&lt;=$AH$2),0,M436-S436))</f>
        <v/>
      </c>
      <c r="U436" s="23" t="n"/>
      <c r="V436" s="24" t="n"/>
      <c r="W436" s="25" t="n"/>
      <c r="X436" s="25" t="n"/>
      <c r="Y436" s="27">
        <f>IF(U436="","",IF(U436&gt;$AH$2,"After period end",IF(N436&lt;&gt;"Yes",0,M436-S436)))</f>
        <v/>
      </c>
      <c r="Z436" s="27">
        <f>IF(OR(U436="",U436&gt;$AH$2),"",N(W436)-N(X436)-Y436)</f>
        <v/>
      </c>
      <c r="AB436" s="23" t="n"/>
      <c r="AD436" s="27">
        <f>IF(OR(N436&lt;&gt;"Yes",N(Q436)=0),0,ROUND((M436-R436)/Q436,2))</f>
        <v/>
      </c>
      <c r="AE436" s="30">
        <f>IF(OR(N436&lt;&gt;"Yes",O436="",N(Q436)=0),0,MAX(0,MIN(Q436,MIN(YEAR($AH$2)*12+MONTH($AH$2),IF(U436="",YEAR($AH$2)*12+MONTH($AH$2),YEAR(U436)*12+MONTH(U436)-1))-(YEAR(O436)*12+MONTH(O436))+1)))</f>
        <v/>
      </c>
      <c r="AF436" s="31">
        <f>IF(OR(N436&lt;&gt;"Yes",O436="",N(Q436)=0),"",EOMONTH(O436,Q436-1))</f>
        <v/>
      </c>
    </row>
    <row r="437">
      <c r="D437" s="24" t="n"/>
      <c r="E437" s="24" t="n"/>
      <c r="F437" s="24" t="n"/>
      <c r="G437" s="24" t="n"/>
      <c r="H437" s="23" t="n"/>
      <c r="J437" s="25" t="n"/>
      <c r="K437" s="24" t="n"/>
      <c r="L437" s="26" t="n"/>
      <c r="M437" s="27">
        <f>IF(OR(J437="",L437=""),"",ROUND(J437*L437,2))</f>
        <v/>
      </c>
      <c r="N437" s="28">
        <f>IF(M437="","",IF(H437&gt;$AH$2,"After period end",IF(OR(D437="",F437=""),"Check class and entity",IF(M437&gt;=SUMIFS(Settings!$C$9:$C$18,Settings!$A$9:$A$18,F437),"Yes","Expense"))))</f>
        <v/>
      </c>
      <c r="O437" s="23" t="n"/>
      <c r="P437" s="29" t="n"/>
      <c r="Q437" s="30">
        <f>IF(P437&lt;&gt;"",P437,IF(D437="","",SUMIFS(Settings!$B$22:$B$31,Settings!$A$22:$A$31,D437)))</f>
        <v/>
      </c>
      <c r="R437" s="27">
        <f>IF(N437&lt;&gt;"Yes",0,ROUND(M437*SUMIFS(Settings!$C$22:$C$31,Settings!$A$22:$A$31,D437),2))</f>
        <v/>
      </c>
      <c r="S437" s="27">
        <f>IF(AE437=0,0,IF(AE437&gt;=Q437,M437-R437,ROUND((M437-R437)*AE437/Q437,2)))</f>
        <v/>
      </c>
      <c r="T437" s="27">
        <f>IF(N437&lt;&gt;"Yes",0,IF(AND(U437&lt;&gt;"",U437&lt;=$AH$2),0,M437-S437))</f>
        <v/>
      </c>
      <c r="U437" s="23" t="n"/>
      <c r="V437" s="24" t="n"/>
      <c r="W437" s="25" t="n"/>
      <c r="X437" s="25" t="n"/>
      <c r="Y437" s="27">
        <f>IF(U437="","",IF(U437&gt;$AH$2,"After period end",IF(N437&lt;&gt;"Yes",0,M437-S437)))</f>
        <v/>
      </c>
      <c r="Z437" s="27">
        <f>IF(OR(U437="",U437&gt;$AH$2),"",N(W437)-N(X437)-Y437)</f>
        <v/>
      </c>
      <c r="AB437" s="23" t="n"/>
      <c r="AD437" s="27">
        <f>IF(OR(N437&lt;&gt;"Yes",N(Q437)=0),0,ROUND((M437-R437)/Q437,2))</f>
        <v/>
      </c>
      <c r="AE437" s="30">
        <f>IF(OR(N437&lt;&gt;"Yes",O437="",N(Q437)=0),0,MAX(0,MIN(Q437,MIN(YEAR($AH$2)*12+MONTH($AH$2),IF(U437="",YEAR($AH$2)*12+MONTH($AH$2),YEAR(U437)*12+MONTH(U437)-1))-(YEAR(O437)*12+MONTH(O437))+1)))</f>
        <v/>
      </c>
      <c r="AF437" s="31">
        <f>IF(OR(N437&lt;&gt;"Yes",O437="",N(Q437)=0),"",EOMONTH(O437,Q437-1))</f>
        <v/>
      </c>
    </row>
    <row r="438">
      <c r="D438" s="24" t="n"/>
      <c r="E438" s="24" t="n"/>
      <c r="F438" s="24" t="n"/>
      <c r="G438" s="24" t="n"/>
      <c r="H438" s="23" t="n"/>
      <c r="J438" s="25" t="n"/>
      <c r="K438" s="24" t="n"/>
      <c r="L438" s="26" t="n"/>
      <c r="M438" s="27">
        <f>IF(OR(J438="",L438=""),"",ROUND(J438*L438,2))</f>
        <v/>
      </c>
      <c r="N438" s="28">
        <f>IF(M438="","",IF(H438&gt;$AH$2,"After period end",IF(OR(D438="",F438=""),"Check class and entity",IF(M438&gt;=SUMIFS(Settings!$C$9:$C$18,Settings!$A$9:$A$18,F438),"Yes","Expense"))))</f>
        <v/>
      </c>
      <c r="O438" s="23" t="n"/>
      <c r="P438" s="29" t="n"/>
      <c r="Q438" s="30">
        <f>IF(P438&lt;&gt;"",P438,IF(D438="","",SUMIFS(Settings!$B$22:$B$31,Settings!$A$22:$A$31,D438)))</f>
        <v/>
      </c>
      <c r="R438" s="27">
        <f>IF(N438&lt;&gt;"Yes",0,ROUND(M438*SUMIFS(Settings!$C$22:$C$31,Settings!$A$22:$A$31,D438),2))</f>
        <v/>
      </c>
      <c r="S438" s="27">
        <f>IF(AE438=0,0,IF(AE438&gt;=Q438,M438-R438,ROUND((M438-R438)*AE438/Q438,2)))</f>
        <v/>
      </c>
      <c r="T438" s="27">
        <f>IF(N438&lt;&gt;"Yes",0,IF(AND(U438&lt;&gt;"",U438&lt;=$AH$2),0,M438-S438))</f>
        <v/>
      </c>
      <c r="U438" s="23" t="n"/>
      <c r="V438" s="24" t="n"/>
      <c r="W438" s="25" t="n"/>
      <c r="X438" s="25" t="n"/>
      <c r="Y438" s="27">
        <f>IF(U438="","",IF(U438&gt;$AH$2,"After period end",IF(N438&lt;&gt;"Yes",0,M438-S438)))</f>
        <v/>
      </c>
      <c r="Z438" s="27">
        <f>IF(OR(U438="",U438&gt;$AH$2),"",N(W438)-N(X438)-Y438)</f>
        <v/>
      </c>
      <c r="AB438" s="23" t="n"/>
      <c r="AD438" s="27">
        <f>IF(OR(N438&lt;&gt;"Yes",N(Q438)=0),0,ROUND((M438-R438)/Q438,2))</f>
        <v/>
      </c>
      <c r="AE438" s="30">
        <f>IF(OR(N438&lt;&gt;"Yes",O438="",N(Q438)=0),0,MAX(0,MIN(Q438,MIN(YEAR($AH$2)*12+MONTH($AH$2),IF(U438="",YEAR($AH$2)*12+MONTH($AH$2),YEAR(U438)*12+MONTH(U438)-1))-(YEAR(O438)*12+MONTH(O438))+1)))</f>
        <v/>
      </c>
      <c r="AF438" s="31">
        <f>IF(OR(N438&lt;&gt;"Yes",O438="",N(Q438)=0),"",EOMONTH(O438,Q438-1))</f>
        <v/>
      </c>
    </row>
    <row r="439">
      <c r="D439" s="24" t="n"/>
      <c r="E439" s="24" t="n"/>
      <c r="F439" s="24" t="n"/>
      <c r="G439" s="24" t="n"/>
      <c r="H439" s="23" t="n"/>
      <c r="J439" s="25" t="n"/>
      <c r="K439" s="24" t="n"/>
      <c r="L439" s="26" t="n"/>
      <c r="M439" s="27">
        <f>IF(OR(J439="",L439=""),"",ROUND(J439*L439,2))</f>
        <v/>
      </c>
      <c r="N439" s="28">
        <f>IF(M439="","",IF(H439&gt;$AH$2,"After period end",IF(OR(D439="",F439=""),"Check class and entity",IF(M439&gt;=SUMIFS(Settings!$C$9:$C$18,Settings!$A$9:$A$18,F439),"Yes","Expense"))))</f>
        <v/>
      </c>
      <c r="O439" s="23" t="n"/>
      <c r="P439" s="29" t="n"/>
      <c r="Q439" s="30">
        <f>IF(P439&lt;&gt;"",P439,IF(D439="","",SUMIFS(Settings!$B$22:$B$31,Settings!$A$22:$A$31,D439)))</f>
        <v/>
      </c>
      <c r="R439" s="27">
        <f>IF(N439&lt;&gt;"Yes",0,ROUND(M439*SUMIFS(Settings!$C$22:$C$31,Settings!$A$22:$A$31,D439),2))</f>
        <v/>
      </c>
      <c r="S439" s="27">
        <f>IF(AE439=0,0,IF(AE439&gt;=Q439,M439-R439,ROUND((M439-R439)*AE439/Q439,2)))</f>
        <v/>
      </c>
      <c r="T439" s="27">
        <f>IF(N439&lt;&gt;"Yes",0,IF(AND(U439&lt;&gt;"",U439&lt;=$AH$2),0,M439-S439))</f>
        <v/>
      </c>
      <c r="U439" s="23" t="n"/>
      <c r="V439" s="24" t="n"/>
      <c r="W439" s="25" t="n"/>
      <c r="X439" s="25" t="n"/>
      <c r="Y439" s="27">
        <f>IF(U439="","",IF(U439&gt;$AH$2,"After period end",IF(N439&lt;&gt;"Yes",0,M439-S439)))</f>
        <v/>
      </c>
      <c r="Z439" s="27">
        <f>IF(OR(U439="",U439&gt;$AH$2),"",N(W439)-N(X439)-Y439)</f>
        <v/>
      </c>
      <c r="AB439" s="23" t="n"/>
      <c r="AD439" s="27">
        <f>IF(OR(N439&lt;&gt;"Yes",N(Q439)=0),0,ROUND((M439-R439)/Q439,2))</f>
        <v/>
      </c>
      <c r="AE439" s="30">
        <f>IF(OR(N439&lt;&gt;"Yes",O439="",N(Q439)=0),0,MAX(0,MIN(Q439,MIN(YEAR($AH$2)*12+MONTH($AH$2),IF(U439="",YEAR($AH$2)*12+MONTH($AH$2),YEAR(U439)*12+MONTH(U439)-1))-(YEAR(O439)*12+MONTH(O439))+1)))</f>
        <v/>
      </c>
      <c r="AF439" s="31">
        <f>IF(OR(N439&lt;&gt;"Yes",O439="",N(Q439)=0),"",EOMONTH(O439,Q439-1))</f>
        <v/>
      </c>
    </row>
    <row r="440">
      <c r="D440" s="24" t="n"/>
      <c r="E440" s="24" t="n"/>
      <c r="F440" s="24" t="n"/>
      <c r="G440" s="24" t="n"/>
      <c r="H440" s="23" t="n"/>
      <c r="J440" s="25" t="n"/>
      <c r="K440" s="24" t="n"/>
      <c r="L440" s="26" t="n"/>
      <c r="M440" s="27">
        <f>IF(OR(J440="",L440=""),"",ROUND(J440*L440,2))</f>
        <v/>
      </c>
      <c r="N440" s="28">
        <f>IF(M440="","",IF(H440&gt;$AH$2,"After period end",IF(OR(D440="",F440=""),"Check class and entity",IF(M440&gt;=SUMIFS(Settings!$C$9:$C$18,Settings!$A$9:$A$18,F440),"Yes","Expense"))))</f>
        <v/>
      </c>
      <c r="O440" s="23" t="n"/>
      <c r="P440" s="29" t="n"/>
      <c r="Q440" s="30">
        <f>IF(P440&lt;&gt;"",P440,IF(D440="","",SUMIFS(Settings!$B$22:$B$31,Settings!$A$22:$A$31,D440)))</f>
        <v/>
      </c>
      <c r="R440" s="27">
        <f>IF(N440&lt;&gt;"Yes",0,ROUND(M440*SUMIFS(Settings!$C$22:$C$31,Settings!$A$22:$A$31,D440),2))</f>
        <v/>
      </c>
      <c r="S440" s="27">
        <f>IF(AE440=0,0,IF(AE440&gt;=Q440,M440-R440,ROUND((M440-R440)*AE440/Q440,2)))</f>
        <v/>
      </c>
      <c r="T440" s="27">
        <f>IF(N440&lt;&gt;"Yes",0,IF(AND(U440&lt;&gt;"",U440&lt;=$AH$2),0,M440-S440))</f>
        <v/>
      </c>
      <c r="U440" s="23" t="n"/>
      <c r="V440" s="24" t="n"/>
      <c r="W440" s="25" t="n"/>
      <c r="X440" s="25" t="n"/>
      <c r="Y440" s="27">
        <f>IF(U440="","",IF(U440&gt;$AH$2,"After period end",IF(N440&lt;&gt;"Yes",0,M440-S440)))</f>
        <v/>
      </c>
      <c r="Z440" s="27">
        <f>IF(OR(U440="",U440&gt;$AH$2),"",N(W440)-N(X440)-Y440)</f>
        <v/>
      </c>
      <c r="AB440" s="23" t="n"/>
      <c r="AD440" s="27">
        <f>IF(OR(N440&lt;&gt;"Yes",N(Q440)=0),0,ROUND((M440-R440)/Q440,2))</f>
        <v/>
      </c>
      <c r="AE440" s="30">
        <f>IF(OR(N440&lt;&gt;"Yes",O440="",N(Q440)=0),0,MAX(0,MIN(Q440,MIN(YEAR($AH$2)*12+MONTH($AH$2),IF(U440="",YEAR($AH$2)*12+MONTH($AH$2),YEAR(U440)*12+MONTH(U440)-1))-(YEAR(O440)*12+MONTH(O440))+1)))</f>
        <v/>
      </c>
      <c r="AF440" s="31">
        <f>IF(OR(N440&lt;&gt;"Yes",O440="",N(Q440)=0),"",EOMONTH(O440,Q440-1))</f>
        <v/>
      </c>
    </row>
    <row r="441">
      <c r="D441" s="24" t="n"/>
      <c r="E441" s="24" t="n"/>
      <c r="F441" s="24" t="n"/>
      <c r="G441" s="24" t="n"/>
      <c r="H441" s="23" t="n"/>
      <c r="J441" s="25" t="n"/>
      <c r="K441" s="24" t="n"/>
      <c r="L441" s="26" t="n"/>
      <c r="M441" s="27">
        <f>IF(OR(J441="",L441=""),"",ROUND(J441*L441,2))</f>
        <v/>
      </c>
      <c r="N441" s="28">
        <f>IF(M441="","",IF(H441&gt;$AH$2,"After period end",IF(OR(D441="",F441=""),"Check class and entity",IF(M441&gt;=SUMIFS(Settings!$C$9:$C$18,Settings!$A$9:$A$18,F441),"Yes","Expense"))))</f>
        <v/>
      </c>
      <c r="O441" s="23" t="n"/>
      <c r="P441" s="29" t="n"/>
      <c r="Q441" s="30">
        <f>IF(P441&lt;&gt;"",P441,IF(D441="","",SUMIFS(Settings!$B$22:$B$31,Settings!$A$22:$A$31,D441)))</f>
        <v/>
      </c>
      <c r="R441" s="27">
        <f>IF(N441&lt;&gt;"Yes",0,ROUND(M441*SUMIFS(Settings!$C$22:$C$31,Settings!$A$22:$A$31,D441),2))</f>
        <v/>
      </c>
      <c r="S441" s="27">
        <f>IF(AE441=0,0,IF(AE441&gt;=Q441,M441-R441,ROUND((M441-R441)*AE441/Q441,2)))</f>
        <v/>
      </c>
      <c r="T441" s="27">
        <f>IF(N441&lt;&gt;"Yes",0,IF(AND(U441&lt;&gt;"",U441&lt;=$AH$2),0,M441-S441))</f>
        <v/>
      </c>
      <c r="U441" s="23" t="n"/>
      <c r="V441" s="24" t="n"/>
      <c r="W441" s="25" t="n"/>
      <c r="X441" s="25" t="n"/>
      <c r="Y441" s="27">
        <f>IF(U441="","",IF(U441&gt;$AH$2,"After period end",IF(N441&lt;&gt;"Yes",0,M441-S441)))</f>
        <v/>
      </c>
      <c r="Z441" s="27">
        <f>IF(OR(U441="",U441&gt;$AH$2),"",N(W441)-N(X441)-Y441)</f>
        <v/>
      </c>
      <c r="AB441" s="23" t="n"/>
      <c r="AD441" s="27">
        <f>IF(OR(N441&lt;&gt;"Yes",N(Q441)=0),0,ROUND((M441-R441)/Q441,2))</f>
        <v/>
      </c>
      <c r="AE441" s="30">
        <f>IF(OR(N441&lt;&gt;"Yes",O441="",N(Q441)=0),0,MAX(0,MIN(Q441,MIN(YEAR($AH$2)*12+MONTH($AH$2),IF(U441="",YEAR($AH$2)*12+MONTH($AH$2),YEAR(U441)*12+MONTH(U441)-1))-(YEAR(O441)*12+MONTH(O441))+1)))</f>
        <v/>
      </c>
      <c r="AF441" s="31">
        <f>IF(OR(N441&lt;&gt;"Yes",O441="",N(Q441)=0),"",EOMONTH(O441,Q441-1))</f>
        <v/>
      </c>
    </row>
    <row r="442">
      <c r="D442" s="24" t="n"/>
      <c r="E442" s="24" t="n"/>
      <c r="F442" s="24" t="n"/>
      <c r="G442" s="24" t="n"/>
      <c r="H442" s="23" t="n"/>
      <c r="J442" s="25" t="n"/>
      <c r="K442" s="24" t="n"/>
      <c r="L442" s="26" t="n"/>
      <c r="M442" s="27">
        <f>IF(OR(J442="",L442=""),"",ROUND(J442*L442,2))</f>
        <v/>
      </c>
      <c r="N442" s="28">
        <f>IF(M442="","",IF(H442&gt;$AH$2,"After period end",IF(OR(D442="",F442=""),"Check class and entity",IF(M442&gt;=SUMIFS(Settings!$C$9:$C$18,Settings!$A$9:$A$18,F442),"Yes","Expense"))))</f>
        <v/>
      </c>
      <c r="O442" s="23" t="n"/>
      <c r="P442" s="29" t="n"/>
      <c r="Q442" s="30">
        <f>IF(P442&lt;&gt;"",P442,IF(D442="","",SUMIFS(Settings!$B$22:$B$31,Settings!$A$22:$A$31,D442)))</f>
        <v/>
      </c>
      <c r="R442" s="27">
        <f>IF(N442&lt;&gt;"Yes",0,ROUND(M442*SUMIFS(Settings!$C$22:$C$31,Settings!$A$22:$A$31,D442),2))</f>
        <v/>
      </c>
      <c r="S442" s="27">
        <f>IF(AE442=0,0,IF(AE442&gt;=Q442,M442-R442,ROUND((M442-R442)*AE442/Q442,2)))</f>
        <v/>
      </c>
      <c r="T442" s="27">
        <f>IF(N442&lt;&gt;"Yes",0,IF(AND(U442&lt;&gt;"",U442&lt;=$AH$2),0,M442-S442))</f>
        <v/>
      </c>
      <c r="U442" s="23" t="n"/>
      <c r="V442" s="24" t="n"/>
      <c r="W442" s="25" t="n"/>
      <c r="X442" s="25" t="n"/>
      <c r="Y442" s="27">
        <f>IF(U442="","",IF(U442&gt;$AH$2,"After period end",IF(N442&lt;&gt;"Yes",0,M442-S442)))</f>
        <v/>
      </c>
      <c r="Z442" s="27">
        <f>IF(OR(U442="",U442&gt;$AH$2),"",N(W442)-N(X442)-Y442)</f>
        <v/>
      </c>
      <c r="AB442" s="23" t="n"/>
      <c r="AD442" s="27">
        <f>IF(OR(N442&lt;&gt;"Yes",N(Q442)=0),0,ROUND((M442-R442)/Q442,2))</f>
        <v/>
      </c>
      <c r="AE442" s="30">
        <f>IF(OR(N442&lt;&gt;"Yes",O442="",N(Q442)=0),0,MAX(0,MIN(Q442,MIN(YEAR($AH$2)*12+MONTH($AH$2),IF(U442="",YEAR($AH$2)*12+MONTH($AH$2),YEAR(U442)*12+MONTH(U442)-1))-(YEAR(O442)*12+MONTH(O442))+1)))</f>
        <v/>
      </c>
      <c r="AF442" s="31">
        <f>IF(OR(N442&lt;&gt;"Yes",O442="",N(Q442)=0),"",EOMONTH(O442,Q442-1))</f>
        <v/>
      </c>
    </row>
    <row r="443">
      <c r="D443" s="24" t="n"/>
      <c r="E443" s="24" t="n"/>
      <c r="F443" s="24" t="n"/>
      <c r="G443" s="24" t="n"/>
      <c r="H443" s="23" t="n"/>
      <c r="J443" s="25" t="n"/>
      <c r="K443" s="24" t="n"/>
      <c r="L443" s="26" t="n"/>
      <c r="M443" s="27">
        <f>IF(OR(J443="",L443=""),"",ROUND(J443*L443,2))</f>
        <v/>
      </c>
      <c r="N443" s="28">
        <f>IF(M443="","",IF(H443&gt;$AH$2,"After period end",IF(OR(D443="",F443=""),"Check class and entity",IF(M443&gt;=SUMIFS(Settings!$C$9:$C$18,Settings!$A$9:$A$18,F443),"Yes","Expense"))))</f>
        <v/>
      </c>
      <c r="O443" s="23" t="n"/>
      <c r="P443" s="29" t="n"/>
      <c r="Q443" s="30">
        <f>IF(P443&lt;&gt;"",P443,IF(D443="","",SUMIFS(Settings!$B$22:$B$31,Settings!$A$22:$A$31,D443)))</f>
        <v/>
      </c>
      <c r="R443" s="27">
        <f>IF(N443&lt;&gt;"Yes",0,ROUND(M443*SUMIFS(Settings!$C$22:$C$31,Settings!$A$22:$A$31,D443),2))</f>
        <v/>
      </c>
      <c r="S443" s="27">
        <f>IF(AE443=0,0,IF(AE443&gt;=Q443,M443-R443,ROUND((M443-R443)*AE443/Q443,2)))</f>
        <v/>
      </c>
      <c r="T443" s="27">
        <f>IF(N443&lt;&gt;"Yes",0,IF(AND(U443&lt;&gt;"",U443&lt;=$AH$2),0,M443-S443))</f>
        <v/>
      </c>
      <c r="U443" s="23" t="n"/>
      <c r="V443" s="24" t="n"/>
      <c r="W443" s="25" t="n"/>
      <c r="X443" s="25" t="n"/>
      <c r="Y443" s="27">
        <f>IF(U443="","",IF(U443&gt;$AH$2,"After period end",IF(N443&lt;&gt;"Yes",0,M443-S443)))</f>
        <v/>
      </c>
      <c r="Z443" s="27">
        <f>IF(OR(U443="",U443&gt;$AH$2),"",N(W443)-N(X443)-Y443)</f>
        <v/>
      </c>
      <c r="AB443" s="23" t="n"/>
      <c r="AD443" s="27">
        <f>IF(OR(N443&lt;&gt;"Yes",N(Q443)=0),0,ROUND((M443-R443)/Q443,2))</f>
        <v/>
      </c>
      <c r="AE443" s="30">
        <f>IF(OR(N443&lt;&gt;"Yes",O443="",N(Q443)=0),0,MAX(0,MIN(Q443,MIN(YEAR($AH$2)*12+MONTH($AH$2),IF(U443="",YEAR($AH$2)*12+MONTH($AH$2),YEAR(U443)*12+MONTH(U443)-1))-(YEAR(O443)*12+MONTH(O443))+1)))</f>
        <v/>
      </c>
      <c r="AF443" s="31">
        <f>IF(OR(N443&lt;&gt;"Yes",O443="",N(Q443)=0),"",EOMONTH(O443,Q443-1))</f>
        <v/>
      </c>
    </row>
    <row r="444">
      <c r="D444" s="24" t="n"/>
      <c r="E444" s="24" t="n"/>
      <c r="F444" s="24" t="n"/>
      <c r="G444" s="24" t="n"/>
      <c r="H444" s="23" t="n"/>
      <c r="J444" s="25" t="n"/>
      <c r="K444" s="24" t="n"/>
      <c r="L444" s="26" t="n"/>
      <c r="M444" s="27">
        <f>IF(OR(J444="",L444=""),"",ROUND(J444*L444,2))</f>
        <v/>
      </c>
      <c r="N444" s="28">
        <f>IF(M444="","",IF(H444&gt;$AH$2,"After period end",IF(OR(D444="",F444=""),"Check class and entity",IF(M444&gt;=SUMIFS(Settings!$C$9:$C$18,Settings!$A$9:$A$18,F444),"Yes","Expense"))))</f>
        <v/>
      </c>
      <c r="O444" s="23" t="n"/>
      <c r="P444" s="29" t="n"/>
      <c r="Q444" s="30">
        <f>IF(P444&lt;&gt;"",P444,IF(D444="","",SUMIFS(Settings!$B$22:$B$31,Settings!$A$22:$A$31,D444)))</f>
        <v/>
      </c>
      <c r="R444" s="27">
        <f>IF(N444&lt;&gt;"Yes",0,ROUND(M444*SUMIFS(Settings!$C$22:$C$31,Settings!$A$22:$A$31,D444),2))</f>
        <v/>
      </c>
      <c r="S444" s="27">
        <f>IF(AE444=0,0,IF(AE444&gt;=Q444,M444-R444,ROUND((M444-R444)*AE444/Q444,2)))</f>
        <v/>
      </c>
      <c r="T444" s="27">
        <f>IF(N444&lt;&gt;"Yes",0,IF(AND(U444&lt;&gt;"",U444&lt;=$AH$2),0,M444-S444))</f>
        <v/>
      </c>
      <c r="U444" s="23" t="n"/>
      <c r="V444" s="24" t="n"/>
      <c r="W444" s="25" t="n"/>
      <c r="X444" s="25" t="n"/>
      <c r="Y444" s="27">
        <f>IF(U444="","",IF(U444&gt;$AH$2,"After period end",IF(N444&lt;&gt;"Yes",0,M444-S444)))</f>
        <v/>
      </c>
      <c r="Z444" s="27">
        <f>IF(OR(U444="",U444&gt;$AH$2),"",N(W444)-N(X444)-Y444)</f>
        <v/>
      </c>
      <c r="AB444" s="23" t="n"/>
      <c r="AD444" s="27">
        <f>IF(OR(N444&lt;&gt;"Yes",N(Q444)=0),0,ROUND((M444-R444)/Q444,2))</f>
        <v/>
      </c>
      <c r="AE444" s="30">
        <f>IF(OR(N444&lt;&gt;"Yes",O444="",N(Q444)=0),0,MAX(0,MIN(Q444,MIN(YEAR($AH$2)*12+MONTH($AH$2),IF(U444="",YEAR($AH$2)*12+MONTH($AH$2),YEAR(U444)*12+MONTH(U444)-1))-(YEAR(O444)*12+MONTH(O444))+1)))</f>
        <v/>
      </c>
      <c r="AF444" s="31">
        <f>IF(OR(N444&lt;&gt;"Yes",O444="",N(Q444)=0),"",EOMONTH(O444,Q444-1))</f>
        <v/>
      </c>
    </row>
    <row r="445">
      <c r="D445" s="24" t="n"/>
      <c r="E445" s="24" t="n"/>
      <c r="F445" s="24" t="n"/>
      <c r="G445" s="24" t="n"/>
      <c r="H445" s="23" t="n"/>
      <c r="J445" s="25" t="n"/>
      <c r="K445" s="24" t="n"/>
      <c r="L445" s="26" t="n"/>
      <c r="M445" s="27">
        <f>IF(OR(J445="",L445=""),"",ROUND(J445*L445,2))</f>
        <v/>
      </c>
      <c r="N445" s="28">
        <f>IF(M445="","",IF(H445&gt;$AH$2,"After period end",IF(OR(D445="",F445=""),"Check class and entity",IF(M445&gt;=SUMIFS(Settings!$C$9:$C$18,Settings!$A$9:$A$18,F445),"Yes","Expense"))))</f>
        <v/>
      </c>
      <c r="O445" s="23" t="n"/>
      <c r="P445" s="29" t="n"/>
      <c r="Q445" s="30">
        <f>IF(P445&lt;&gt;"",P445,IF(D445="","",SUMIFS(Settings!$B$22:$B$31,Settings!$A$22:$A$31,D445)))</f>
        <v/>
      </c>
      <c r="R445" s="27">
        <f>IF(N445&lt;&gt;"Yes",0,ROUND(M445*SUMIFS(Settings!$C$22:$C$31,Settings!$A$22:$A$31,D445),2))</f>
        <v/>
      </c>
      <c r="S445" s="27">
        <f>IF(AE445=0,0,IF(AE445&gt;=Q445,M445-R445,ROUND((M445-R445)*AE445/Q445,2)))</f>
        <v/>
      </c>
      <c r="T445" s="27">
        <f>IF(N445&lt;&gt;"Yes",0,IF(AND(U445&lt;&gt;"",U445&lt;=$AH$2),0,M445-S445))</f>
        <v/>
      </c>
      <c r="U445" s="23" t="n"/>
      <c r="V445" s="24" t="n"/>
      <c r="W445" s="25" t="n"/>
      <c r="X445" s="25" t="n"/>
      <c r="Y445" s="27">
        <f>IF(U445="","",IF(U445&gt;$AH$2,"After period end",IF(N445&lt;&gt;"Yes",0,M445-S445)))</f>
        <v/>
      </c>
      <c r="Z445" s="27">
        <f>IF(OR(U445="",U445&gt;$AH$2),"",N(W445)-N(X445)-Y445)</f>
        <v/>
      </c>
      <c r="AB445" s="23" t="n"/>
      <c r="AD445" s="27">
        <f>IF(OR(N445&lt;&gt;"Yes",N(Q445)=0),0,ROUND((M445-R445)/Q445,2))</f>
        <v/>
      </c>
      <c r="AE445" s="30">
        <f>IF(OR(N445&lt;&gt;"Yes",O445="",N(Q445)=0),0,MAX(0,MIN(Q445,MIN(YEAR($AH$2)*12+MONTH($AH$2),IF(U445="",YEAR($AH$2)*12+MONTH($AH$2),YEAR(U445)*12+MONTH(U445)-1))-(YEAR(O445)*12+MONTH(O445))+1)))</f>
        <v/>
      </c>
      <c r="AF445" s="31">
        <f>IF(OR(N445&lt;&gt;"Yes",O445="",N(Q445)=0),"",EOMONTH(O445,Q445-1))</f>
        <v/>
      </c>
    </row>
    <row r="446">
      <c r="D446" s="24" t="n"/>
      <c r="E446" s="24" t="n"/>
      <c r="F446" s="24" t="n"/>
      <c r="G446" s="24" t="n"/>
      <c r="H446" s="23" t="n"/>
      <c r="J446" s="25" t="n"/>
      <c r="K446" s="24" t="n"/>
      <c r="L446" s="26" t="n"/>
      <c r="M446" s="27">
        <f>IF(OR(J446="",L446=""),"",ROUND(J446*L446,2))</f>
        <v/>
      </c>
      <c r="N446" s="28">
        <f>IF(M446="","",IF(H446&gt;$AH$2,"After period end",IF(OR(D446="",F446=""),"Check class and entity",IF(M446&gt;=SUMIFS(Settings!$C$9:$C$18,Settings!$A$9:$A$18,F446),"Yes","Expense"))))</f>
        <v/>
      </c>
      <c r="O446" s="23" t="n"/>
      <c r="P446" s="29" t="n"/>
      <c r="Q446" s="30">
        <f>IF(P446&lt;&gt;"",P446,IF(D446="","",SUMIFS(Settings!$B$22:$B$31,Settings!$A$22:$A$31,D446)))</f>
        <v/>
      </c>
      <c r="R446" s="27">
        <f>IF(N446&lt;&gt;"Yes",0,ROUND(M446*SUMIFS(Settings!$C$22:$C$31,Settings!$A$22:$A$31,D446),2))</f>
        <v/>
      </c>
      <c r="S446" s="27">
        <f>IF(AE446=0,0,IF(AE446&gt;=Q446,M446-R446,ROUND((M446-R446)*AE446/Q446,2)))</f>
        <v/>
      </c>
      <c r="T446" s="27">
        <f>IF(N446&lt;&gt;"Yes",0,IF(AND(U446&lt;&gt;"",U446&lt;=$AH$2),0,M446-S446))</f>
        <v/>
      </c>
      <c r="U446" s="23" t="n"/>
      <c r="V446" s="24" t="n"/>
      <c r="W446" s="25" t="n"/>
      <c r="X446" s="25" t="n"/>
      <c r="Y446" s="27">
        <f>IF(U446="","",IF(U446&gt;$AH$2,"After period end",IF(N446&lt;&gt;"Yes",0,M446-S446)))</f>
        <v/>
      </c>
      <c r="Z446" s="27">
        <f>IF(OR(U446="",U446&gt;$AH$2),"",N(W446)-N(X446)-Y446)</f>
        <v/>
      </c>
      <c r="AB446" s="23" t="n"/>
      <c r="AD446" s="27">
        <f>IF(OR(N446&lt;&gt;"Yes",N(Q446)=0),0,ROUND((M446-R446)/Q446,2))</f>
        <v/>
      </c>
      <c r="AE446" s="30">
        <f>IF(OR(N446&lt;&gt;"Yes",O446="",N(Q446)=0),0,MAX(0,MIN(Q446,MIN(YEAR($AH$2)*12+MONTH($AH$2),IF(U446="",YEAR($AH$2)*12+MONTH($AH$2),YEAR(U446)*12+MONTH(U446)-1))-(YEAR(O446)*12+MONTH(O446))+1)))</f>
        <v/>
      </c>
      <c r="AF446" s="31">
        <f>IF(OR(N446&lt;&gt;"Yes",O446="",N(Q446)=0),"",EOMONTH(O446,Q446-1))</f>
        <v/>
      </c>
    </row>
    <row r="447">
      <c r="D447" s="24" t="n"/>
      <c r="E447" s="24" t="n"/>
      <c r="F447" s="24" t="n"/>
      <c r="G447" s="24" t="n"/>
      <c r="H447" s="23" t="n"/>
      <c r="J447" s="25" t="n"/>
      <c r="K447" s="24" t="n"/>
      <c r="L447" s="26" t="n"/>
      <c r="M447" s="27">
        <f>IF(OR(J447="",L447=""),"",ROUND(J447*L447,2))</f>
        <v/>
      </c>
      <c r="N447" s="28">
        <f>IF(M447="","",IF(H447&gt;$AH$2,"After period end",IF(OR(D447="",F447=""),"Check class and entity",IF(M447&gt;=SUMIFS(Settings!$C$9:$C$18,Settings!$A$9:$A$18,F447),"Yes","Expense"))))</f>
        <v/>
      </c>
      <c r="O447" s="23" t="n"/>
      <c r="P447" s="29" t="n"/>
      <c r="Q447" s="30">
        <f>IF(P447&lt;&gt;"",P447,IF(D447="","",SUMIFS(Settings!$B$22:$B$31,Settings!$A$22:$A$31,D447)))</f>
        <v/>
      </c>
      <c r="R447" s="27">
        <f>IF(N447&lt;&gt;"Yes",0,ROUND(M447*SUMIFS(Settings!$C$22:$C$31,Settings!$A$22:$A$31,D447),2))</f>
        <v/>
      </c>
      <c r="S447" s="27">
        <f>IF(AE447=0,0,IF(AE447&gt;=Q447,M447-R447,ROUND((M447-R447)*AE447/Q447,2)))</f>
        <v/>
      </c>
      <c r="T447" s="27">
        <f>IF(N447&lt;&gt;"Yes",0,IF(AND(U447&lt;&gt;"",U447&lt;=$AH$2),0,M447-S447))</f>
        <v/>
      </c>
      <c r="U447" s="23" t="n"/>
      <c r="V447" s="24" t="n"/>
      <c r="W447" s="25" t="n"/>
      <c r="X447" s="25" t="n"/>
      <c r="Y447" s="27">
        <f>IF(U447="","",IF(U447&gt;$AH$2,"After period end",IF(N447&lt;&gt;"Yes",0,M447-S447)))</f>
        <v/>
      </c>
      <c r="Z447" s="27">
        <f>IF(OR(U447="",U447&gt;$AH$2),"",N(W447)-N(X447)-Y447)</f>
        <v/>
      </c>
      <c r="AB447" s="23" t="n"/>
      <c r="AD447" s="27">
        <f>IF(OR(N447&lt;&gt;"Yes",N(Q447)=0),0,ROUND((M447-R447)/Q447,2))</f>
        <v/>
      </c>
      <c r="AE447" s="30">
        <f>IF(OR(N447&lt;&gt;"Yes",O447="",N(Q447)=0),0,MAX(0,MIN(Q447,MIN(YEAR($AH$2)*12+MONTH($AH$2),IF(U447="",YEAR($AH$2)*12+MONTH($AH$2),YEAR(U447)*12+MONTH(U447)-1))-(YEAR(O447)*12+MONTH(O447))+1)))</f>
        <v/>
      </c>
      <c r="AF447" s="31">
        <f>IF(OR(N447&lt;&gt;"Yes",O447="",N(Q447)=0),"",EOMONTH(O447,Q447-1))</f>
        <v/>
      </c>
    </row>
    <row r="448">
      <c r="D448" s="24" t="n"/>
      <c r="E448" s="24" t="n"/>
      <c r="F448" s="24" t="n"/>
      <c r="G448" s="24" t="n"/>
      <c r="H448" s="23" t="n"/>
      <c r="J448" s="25" t="n"/>
      <c r="K448" s="24" t="n"/>
      <c r="L448" s="26" t="n"/>
      <c r="M448" s="27">
        <f>IF(OR(J448="",L448=""),"",ROUND(J448*L448,2))</f>
        <v/>
      </c>
      <c r="N448" s="28">
        <f>IF(M448="","",IF(H448&gt;$AH$2,"After period end",IF(OR(D448="",F448=""),"Check class and entity",IF(M448&gt;=SUMIFS(Settings!$C$9:$C$18,Settings!$A$9:$A$18,F448),"Yes","Expense"))))</f>
        <v/>
      </c>
      <c r="O448" s="23" t="n"/>
      <c r="P448" s="29" t="n"/>
      <c r="Q448" s="30">
        <f>IF(P448&lt;&gt;"",P448,IF(D448="","",SUMIFS(Settings!$B$22:$B$31,Settings!$A$22:$A$31,D448)))</f>
        <v/>
      </c>
      <c r="R448" s="27">
        <f>IF(N448&lt;&gt;"Yes",0,ROUND(M448*SUMIFS(Settings!$C$22:$C$31,Settings!$A$22:$A$31,D448),2))</f>
        <v/>
      </c>
      <c r="S448" s="27">
        <f>IF(AE448=0,0,IF(AE448&gt;=Q448,M448-R448,ROUND((M448-R448)*AE448/Q448,2)))</f>
        <v/>
      </c>
      <c r="T448" s="27">
        <f>IF(N448&lt;&gt;"Yes",0,IF(AND(U448&lt;&gt;"",U448&lt;=$AH$2),0,M448-S448))</f>
        <v/>
      </c>
      <c r="U448" s="23" t="n"/>
      <c r="V448" s="24" t="n"/>
      <c r="W448" s="25" t="n"/>
      <c r="X448" s="25" t="n"/>
      <c r="Y448" s="27">
        <f>IF(U448="","",IF(U448&gt;$AH$2,"After period end",IF(N448&lt;&gt;"Yes",0,M448-S448)))</f>
        <v/>
      </c>
      <c r="Z448" s="27">
        <f>IF(OR(U448="",U448&gt;$AH$2),"",N(W448)-N(X448)-Y448)</f>
        <v/>
      </c>
      <c r="AB448" s="23" t="n"/>
      <c r="AD448" s="27">
        <f>IF(OR(N448&lt;&gt;"Yes",N(Q448)=0),0,ROUND((M448-R448)/Q448,2))</f>
        <v/>
      </c>
      <c r="AE448" s="30">
        <f>IF(OR(N448&lt;&gt;"Yes",O448="",N(Q448)=0),0,MAX(0,MIN(Q448,MIN(YEAR($AH$2)*12+MONTH($AH$2),IF(U448="",YEAR($AH$2)*12+MONTH($AH$2),YEAR(U448)*12+MONTH(U448)-1))-(YEAR(O448)*12+MONTH(O448))+1)))</f>
        <v/>
      </c>
      <c r="AF448" s="31">
        <f>IF(OR(N448&lt;&gt;"Yes",O448="",N(Q448)=0),"",EOMONTH(O448,Q448-1))</f>
        <v/>
      </c>
    </row>
    <row r="449">
      <c r="D449" s="24" t="n"/>
      <c r="E449" s="24" t="n"/>
      <c r="F449" s="24" t="n"/>
      <c r="G449" s="24" t="n"/>
      <c r="H449" s="23" t="n"/>
      <c r="J449" s="25" t="n"/>
      <c r="K449" s="24" t="n"/>
      <c r="L449" s="26" t="n"/>
      <c r="M449" s="27">
        <f>IF(OR(J449="",L449=""),"",ROUND(J449*L449,2))</f>
        <v/>
      </c>
      <c r="N449" s="28">
        <f>IF(M449="","",IF(H449&gt;$AH$2,"After period end",IF(OR(D449="",F449=""),"Check class and entity",IF(M449&gt;=SUMIFS(Settings!$C$9:$C$18,Settings!$A$9:$A$18,F449),"Yes","Expense"))))</f>
        <v/>
      </c>
      <c r="O449" s="23" t="n"/>
      <c r="P449" s="29" t="n"/>
      <c r="Q449" s="30">
        <f>IF(P449&lt;&gt;"",P449,IF(D449="","",SUMIFS(Settings!$B$22:$B$31,Settings!$A$22:$A$31,D449)))</f>
        <v/>
      </c>
      <c r="R449" s="27">
        <f>IF(N449&lt;&gt;"Yes",0,ROUND(M449*SUMIFS(Settings!$C$22:$C$31,Settings!$A$22:$A$31,D449),2))</f>
        <v/>
      </c>
      <c r="S449" s="27">
        <f>IF(AE449=0,0,IF(AE449&gt;=Q449,M449-R449,ROUND((M449-R449)*AE449/Q449,2)))</f>
        <v/>
      </c>
      <c r="T449" s="27">
        <f>IF(N449&lt;&gt;"Yes",0,IF(AND(U449&lt;&gt;"",U449&lt;=$AH$2),0,M449-S449))</f>
        <v/>
      </c>
      <c r="U449" s="23" t="n"/>
      <c r="V449" s="24" t="n"/>
      <c r="W449" s="25" t="n"/>
      <c r="X449" s="25" t="n"/>
      <c r="Y449" s="27">
        <f>IF(U449="","",IF(U449&gt;$AH$2,"After period end",IF(N449&lt;&gt;"Yes",0,M449-S449)))</f>
        <v/>
      </c>
      <c r="Z449" s="27">
        <f>IF(OR(U449="",U449&gt;$AH$2),"",N(W449)-N(X449)-Y449)</f>
        <v/>
      </c>
      <c r="AB449" s="23" t="n"/>
      <c r="AD449" s="27">
        <f>IF(OR(N449&lt;&gt;"Yes",N(Q449)=0),0,ROUND((M449-R449)/Q449,2))</f>
        <v/>
      </c>
      <c r="AE449" s="30">
        <f>IF(OR(N449&lt;&gt;"Yes",O449="",N(Q449)=0),0,MAX(0,MIN(Q449,MIN(YEAR($AH$2)*12+MONTH($AH$2),IF(U449="",YEAR($AH$2)*12+MONTH($AH$2),YEAR(U449)*12+MONTH(U449)-1))-(YEAR(O449)*12+MONTH(O449))+1)))</f>
        <v/>
      </c>
      <c r="AF449" s="31">
        <f>IF(OR(N449&lt;&gt;"Yes",O449="",N(Q449)=0),"",EOMONTH(O449,Q449-1))</f>
        <v/>
      </c>
    </row>
    <row r="450">
      <c r="D450" s="24" t="n"/>
      <c r="E450" s="24" t="n"/>
      <c r="F450" s="24" t="n"/>
      <c r="G450" s="24" t="n"/>
      <c r="H450" s="23" t="n"/>
      <c r="J450" s="25" t="n"/>
      <c r="K450" s="24" t="n"/>
      <c r="L450" s="26" t="n"/>
      <c r="M450" s="27">
        <f>IF(OR(J450="",L450=""),"",ROUND(J450*L450,2))</f>
        <v/>
      </c>
      <c r="N450" s="28">
        <f>IF(M450="","",IF(H450&gt;$AH$2,"After period end",IF(OR(D450="",F450=""),"Check class and entity",IF(M450&gt;=SUMIFS(Settings!$C$9:$C$18,Settings!$A$9:$A$18,F450),"Yes","Expense"))))</f>
        <v/>
      </c>
      <c r="O450" s="23" t="n"/>
      <c r="P450" s="29" t="n"/>
      <c r="Q450" s="30">
        <f>IF(P450&lt;&gt;"",P450,IF(D450="","",SUMIFS(Settings!$B$22:$B$31,Settings!$A$22:$A$31,D450)))</f>
        <v/>
      </c>
      <c r="R450" s="27">
        <f>IF(N450&lt;&gt;"Yes",0,ROUND(M450*SUMIFS(Settings!$C$22:$C$31,Settings!$A$22:$A$31,D450),2))</f>
        <v/>
      </c>
      <c r="S450" s="27">
        <f>IF(AE450=0,0,IF(AE450&gt;=Q450,M450-R450,ROUND((M450-R450)*AE450/Q450,2)))</f>
        <v/>
      </c>
      <c r="T450" s="27">
        <f>IF(N450&lt;&gt;"Yes",0,IF(AND(U450&lt;&gt;"",U450&lt;=$AH$2),0,M450-S450))</f>
        <v/>
      </c>
      <c r="U450" s="23" t="n"/>
      <c r="V450" s="24" t="n"/>
      <c r="W450" s="25" t="n"/>
      <c r="X450" s="25" t="n"/>
      <c r="Y450" s="27">
        <f>IF(U450="","",IF(U450&gt;$AH$2,"After period end",IF(N450&lt;&gt;"Yes",0,M450-S450)))</f>
        <v/>
      </c>
      <c r="Z450" s="27">
        <f>IF(OR(U450="",U450&gt;$AH$2),"",N(W450)-N(X450)-Y450)</f>
        <v/>
      </c>
      <c r="AB450" s="23" t="n"/>
      <c r="AD450" s="27">
        <f>IF(OR(N450&lt;&gt;"Yes",N(Q450)=0),0,ROUND((M450-R450)/Q450,2))</f>
        <v/>
      </c>
      <c r="AE450" s="30">
        <f>IF(OR(N450&lt;&gt;"Yes",O450="",N(Q450)=0),0,MAX(0,MIN(Q450,MIN(YEAR($AH$2)*12+MONTH($AH$2),IF(U450="",YEAR($AH$2)*12+MONTH($AH$2),YEAR(U450)*12+MONTH(U450)-1))-(YEAR(O450)*12+MONTH(O450))+1)))</f>
        <v/>
      </c>
      <c r="AF450" s="31">
        <f>IF(OR(N450&lt;&gt;"Yes",O450="",N(Q450)=0),"",EOMONTH(O450,Q450-1))</f>
        <v/>
      </c>
    </row>
    <row r="451">
      <c r="D451" s="24" t="n"/>
      <c r="E451" s="24" t="n"/>
      <c r="F451" s="24" t="n"/>
      <c r="G451" s="24" t="n"/>
      <c r="H451" s="23" t="n"/>
      <c r="J451" s="25" t="n"/>
      <c r="K451" s="24" t="n"/>
      <c r="L451" s="26" t="n"/>
      <c r="M451" s="27">
        <f>IF(OR(J451="",L451=""),"",ROUND(J451*L451,2))</f>
        <v/>
      </c>
      <c r="N451" s="28">
        <f>IF(M451="","",IF(H451&gt;$AH$2,"After period end",IF(OR(D451="",F451=""),"Check class and entity",IF(M451&gt;=SUMIFS(Settings!$C$9:$C$18,Settings!$A$9:$A$18,F451),"Yes","Expense"))))</f>
        <v/>
      </c>
      <c r="O451" s="23" t="n"/>
      <c r="P451" s="29" t="n"/>
      <c r="Q451" s="30">
        <f>IF(P451&lt;&gt;"",P451,IF(D451="","",SUMIFS(Settings!$B$22:$B$31,Settings!$A$22:$A$31,D451)))</f>
        <v/>
      </c>
      <c r="R451" s="27">
        <f>IF(N451&lt;&gt;"Yes",0,ROUND(M451*SUMIFS(Settings!$C$22:$C$31,Settings!$A$22:$A$31,D451),2))</f>
        <v/>
      </c>
      <c r="S451" s="27">
        <f>IF(AE451=0,0,IF(AE451&gt;=Q451,M451-R451,ROUND((M451-R451)*AE451/Q451,2)))</f>
        <v/>
      </c>
      <c r="T451" s="27">
        <f>IF(N451&lt;&gt;"Yes",0,IF(AND(U451&lt;&gt;"",U451&lt;=$AH$2),0,M451-S451))</f>
        <v/>
      </c>
      <c r="U451" s="23" t="n"/>
      <c r="V451" s="24" t="n"/>
      <c r="W451" s="25" t="n"/>
      <c r="X451" s="25" t="n"/>
      <c r="Y451" s="27">
        <f>IF(U451="","",IF(U451&gt;$AH$2,"After period end",IF(N451&lt;&gt;"Yes",0,M451-S451)))</f>
        <v/>
      </c>
      <c r="Z451" s="27">
        <f>IF(OR(U451="",U451&gt;$AH$2),"",N(W451)-N(X451)-Y451)</f>
        <v/>
      </c>
      <c r="AB451" s="23" t="n"/>
      <c r="AD451" s="27">
        <f>IF(OR(N451&lt;&gt;"Yes",N(Q451)=0),0,ROUND((M451-R451)/Q451,2))</f>
        <v/>
      </c>
      <c r="AE451" s="30">
        <f>IF(OR(N451&lt;&gt;"Yes",O451="",N(Q451)=0),0,MAX(0,MIN(Q451,MIN(YEAR($AH$2)*12+MONTH($AH$2),IF(U451="",YEAR($AH$2)*12+MONTH($AH$2),YEAR(U451)*12+MONTH(U451)-1))-(YEAR(O451)*12+MONTH(O451))+1)))</f>
        <v/>
      </c>
      <c r="AF451" s="31">
        <f>IF(OR(N451&lt;&gt;"Yes",O451="",N(Q451)=0),"",EOMONTH(O451,Q451-1))</f>
        <v/>
      </c>
    </row>
    <row r="452">
      <c r="D452" s="24" t="n"/>
      <c r="E452" s="24" t="n"/>
      <c r="F452" s="24" t="n"/>
      <c r="G452" s="24" t="n"/>
      <c r="H452" s="23" t="n"/>
      <c r="J452" s="25" t="n"/>
      <c r="K452" s="24" t="n"/>
      <c r="L452" s="26" t="n"/>
      <c r="M452" s="27">
        <f>IF(OR(J452="",L452=""),"",ROUND(J452*L452,2))</f>
        <v/>
      </c>
      <c r="N452" s="28">
        <f>IF(M452="","",IF(H452&gt;$AH$2,"After period end",IF(OR(D452="",F452=""),"Check class and entity",IF(M452&gt;=SUMIFS(Settings!$C$9:$C$18,Settings!$A$9:$A$18,F452),"Yes","Expense"))))</f>
        <v/>
      </c>
      <c r="O452" s="23" t="n"/>
      <c r="P452" s="29" t="n"/>
      <c r="Q452" s="30">
        <f>IF(P452&lt;&gt;"",P452,IF(D452="","",SUMIFS(Settings!$B$22:$B$31,Settings!$A$22:$A$31,D452)))</f>
        <v/>
      </c>
      <c r="R452" s="27">
        <f>IF(N452&lt;&gt;"Yes",0,ROUND(M452*SUMIFS(Settings!$C$22:$C$31,Settings!$A$22:$A$31,D452),2))</f>
        <v/>
      </c>
      <c r="S452" s="27">
        <f>IF(AE452=0,0,IF(AE452&gt;=Q452,M452-R452,ROUND((M452-R452)*AE452/Q452,2)))</f>
        <v/>
      </c>
      <c r="T452" s="27">
        <f>IF(N452&lt;&gt;"Yes",0,IF(AND(U452&lt;&gt;"",U452&lt;=$AH$2),0,M452-S452))</f>
        <v/>
      </c>
      <c r="U452" s="23" t="n"/>
      <c r="V452" s="24" t="n"/>
      <c r="W452" s="25" t="n"/>
      <c r="X452" s="25" t="n"/>
      <c r="Y452" s="27">
        <f>IF(U452="","",IF(U452&gt;$AH$2,"After period end",IF(N452&lt;&gt;"Yes",0,M452-S452)))</f>
        <v/>
      </c>
      <c r="Z452" s="27">
        <f>IF(OR(U452="",U452&gt;$AH$2),"",N(W452)-N(X452)-Y452)</f>
        <v/>
      </c>
      <c r="AB452" s="23" t="n"/>
      <c r="AD452" s="27">
        <f>IF(OR(N452&lt;&gt;"Yes",N(Q452)=0),0,ROUND((M452-R452)/Q452,2))</f>
        <v/>
      </c>
      <c r="AE452" s="30">
        <f>IF(OR(N452&lt;&gt;"Yes",O452="",N(Q452)=0),0,MAX(0,MIN(Q452,MIN(YEAR($AH$2)*12+MONTH($AH$2),IF(U452="",YEAR($AH$2)*12+MONTH($AH$2),YEAR(U452)*12+MONTH(U452)-1))-(YEAR(O452)*12+MONTH(O452))+1)))</f>
        <v/>
      </c>
      <c r="AF452" s="31">
        <f>IF(OR(N452&lt;&gt;"Yes",O452="",N(Q452)=0),"",EOMONTH(O452,Q452-1))</f>
        <v/>
      </c>
    </row>
    <row r="453">
      <c r="D453" s="24" t="n"/>
      <c r="E453" s="24" t="n"/>
      <c r="F453" s="24" t="n"/>
      <c r="G453" s="24" t="n"/>
      <c r="H453" s="23" t="n"/>
      <c r="J453" s="25" t="n"/>
      <c r="K453" s="24" t="n"/>
      <c r="L453" s="26" t="n"/>
      <c r="M453" s="27">
        <f>IF(OR(J453="",L453=""),"",ROUND(J453*L453,2))</f>
        <v/>
      </c>
      <c r="N453" s="28">
        <f>IF(M453="","",IF(H453&gt;$AH$2,"After period end",IF(OR(D453="",F453=""),"Check class and entity",IF(M453&gt;=SUMIFS(Settings!$C$9:$C$18,Settings!$A$9:$A$18,F453),"Yes","Expense"))))</f>
        <v/>
      </c>
      <c r="O453" s="23" t="n"/>
      <c r="P453" s="29" t="n"/>
      <c r="Q453" s="30">
        <f>IF(P453&lt;&gt;"",P453,IF(D453="","",SUMIFS(Settings!$B$22:$B$31,Settings!$A$22:$A$31,D453)))</f>
        <v/>
      </c>
      <c r="R453" s="27">
        <f>IF(N453&lt;&gt;"Yes",0,ROUND(M453*SUMIFS(Settings!$C$22:$C$31,Settings!$A$22:$A$31,D453),2))</f>
        <v/>
      </c>
      <c r="S453" s="27">
        <f>IF(AE453=0,0,IF(AE453&gt;=Q453,M453-R453,ROUND((M453-R453)*AE453/Q453,2)))</f>
        <v/>
      </c>
      <c r="T453" s="27">
        <f>IF(N453&lt;&gt;"Yes",0,IF(AND(U453&lt;&gt;"",U453&lt;=$AH$2),0,M453-S453))</f>
        <v/>
      </c>
      <c r="U453" s="23" t="n"/>
      <c r="V453" s="24" t="n"/>
      <c r="W453" s="25" t="n"/>
      <c r="X453" s="25" t="n"/>
      <c r="Y453" s="27">
        <f>IF(U453="","",IF(U453&gt;$AH$2,"After period end",IF(N453&lt;&gt;"Yes",0,M453-S453)))</f>
        <v/>
      </c>
      <c r="Z453" s="27">
        <f>IF(OR(U453="",U453&gt;$AH$2),"",N(W453)-N(X453)-Y453)</f>
        <v/>
      </c>
      <c r="AB453" s="23" t="n"/>
      <c r="AD453" s="27">
        <f>IF(OR(N453&lt;&gt;"Yes",N(Q453)=0),0,ROUND((M453-R453)/Q453,2))</f>
        <v/>
      </c>
      <c r="AE453" s="30">
        <f>IF(OR(N453&lt;&gt;"Yes",O453="",N(Q453)=0),0,MAX(0,MIN(Q453,MIN(YEAR($AH$2)*12+MONTH($AH$2),IF(U453="",YEAR($AH$2)*12+MONTH($AH$2),YEAR(U453)*12+MONTH(U453)-1))-(YEAR(O453)*12+MONTH(O453))+1)))</f>
        <v/>
      </c>
      <c r="AF453" s="31">
        <f>IF(OR(N453&lt;&gt;"Yes",O453="",N(Q453)=0),"",EOMONTH(O453,Q453-1))</f>
        <v/>
      </c>
    </row>
    <row r="454">
      <c r="D454" s="24" t="n"/>
      <c r="E454" s="24" t="n"/>
      <c r="F454" s="24" t="n"/>
      <c r="G454" s="24" t="n"/>
      <c r="H454" s="23" t="n"/>
      <c r="J454" s="25" t="n"/>
      <c r="K454" s="24" t="n"/>
      <c r="L454" s="26" t="n"/>
      <c r="M454" s="27">
        <f>IF(OR(J454="",L454=""),"",ROUND(J454*L454,2))</f>
        <v/>
      </c>
      <c r="N454" s="28">
        <f>IF(M454="","",IF(H454&gt;$AH$2,"After period end",IF(OR(D454="",F454=""),"Check class and entity",IF(M454&gt;=SUMIFS(Settings!$C$9:$C$18,Settings!$A$9:$A$18,F454),"Yes","Expense"))))</f>
        <v/>
      </c>
      <c r="O454" s="23" t="n"/>
      <c r="P454" s="29" t="n"/>
      <c r="Q454" s="30">
        <f>IF(P454&lt;&gt;"",P454,IF(D454="","",SUMIFS(Settings!$B$22:$B$31,Settings!$A$22:$A$31,D454)))</f>
        <v/>
      </c>
      <c r="R454" s="27">
        <f>IF(N454&lt;&gt;"Yes",0,ROUND(M454*SUMIFS(Settings!$C$22:$C$31,Settings!$A$22:$A$31,D454),2))</f>
        <v/>
      </c>
      <c r="S454" s="27">
        <f>IF(AE454=0,0,IF(AE454&gt;=Q454,M454-R454,ROUND((M454-R454)*AE454/Q454,2)))</f>
        <v/>
      </c>
      <c r="T454" s="27">
        <f>IF(N454&lt;&gt;"Yes",0,IF(AND(U454&lt;&gt;"",U454&lt;=$AH$2),0,M454-S454))</f>
        <v/>
      </c>
      <c r="U454" s="23" t="n"/>
      <c r="V454" s="24" t="n"/>
      <c r="W454" s="25" t="n"/>
      <c r="X454" s="25" t="n"/>
      <c r="Y454" s="27">
        <f>IF(U454="","",IF(U454&gt;$AH$2,"After period end",IF(N454&lt;&gt;"Yes",0,M454-S454)))</f>
        <v/>
      </c>
      <c r="Z454" s="27">
        <f>IF(OR(U454="",U454&gt;$AH$2),"",N(W454)-N(X454)-Y454)</f>
        <v/>
      </c>
      <c r="AB454" s="23" t="n"/>
      <c r="AD454" s="27">
        <f>IF(OR(N454&lt;&gt;"Yes",N(Q454)=0),0,ROUND((M454-R454)/Q454,2))</f>
        <v/>
      </c>
      <c r="AE454" s="30">
        <f>IF(OR(N454&lt;&gt;"Yes",O454="",N(Q454)=0),0,MAX(0,MIN(Q454,MIN(YEAR($AH$2)*12+MONTH($AH$2),IF(U454="",YEAR($AH$2)*12+MONTH($AH$2),YEAR(U454)*12+MONTH(U454)-1))-(YEAR(O454)*12+MONTH(O454))+1)))</f>
        <v/>
      </c>
      <c r="AF454" s="31">
        <f>IF(OR(N454&lt;&gt;"Yes",O454="",N(Q454)=0),"",EOMONTH(O454,Q454-1))</f>
        <v/>
      </c>
    </row>
    <row r="455">
      <c r="D455" s="24" t="n"/>
      <c r="E455" s="24" t="n"/>
      <c r="F455" s="24" t="n"/>
      <c r="G455" s="24" t="n"/>
      <c r="H455" s="23" t="n"/>
      <c r="J455" s="25" t="n"/>
      <c r="K455" s="24" t="n"/>
      <c r="L455" s="26" t="n"/>
      <c r="M455" s="27">
        <f>IF(OR(J455="",L455=""),"",ROUND(J455*L455,2))</f>
        <v/>
      </c>
      <c r="N455" s="28">
        <f>IF(M455="","",IF(H455&gt;$AH$2,"After period end",IF(OR(D455="",F455=""),"Check class and entity",IF(M455&gt;=SUMIFS(Settings!$C$9:$C$18,Settings!$A$9:$A$18,F455),"Yes","Expense"))))</f>
        <v/>
      </c>
      <c r="O455" s="23" t="n"/>
      <c r="P455" s="29" t="n"/>
      <c r="Q455" s="30">
        <f>IF(P455&lt;&gt;"",P455,IF(D455="","",SUMIFS(Settings!$B$22:$B$31,Settings!$A$22:$A$31,D455)))</f>
        <v/>
      </c>
      <c r="R455" s="27">
        <f>IF(N455&lt;&gt;"Yes",0,ROUND(M455*SUMIFS(Settings!$C$22:$C$31,Settings!$A$22:$A$31,D455),2))</f>
        <v/>
      </c>
      <c r="S455" s="27">
        <f>IF(AE455=0,0,IF(AE455&gt;=Q455,M455-R455,ROUND((M455-R455)*AE455/Q455,2)))</f>
        <v/>
      </c>
      <c r="T455" s="27">
        <f>IF(N455&lt;&gt;"Yes",0,IF(AND(U455&lt;&gt;"",U455&lt;=$AH$2),0,M455-S455))</f>
        <v/>
      </c>
      <c r="U455" s="23" t="n"/>
      <c r="V455" s="24" t="n"/>
      <c r="W455" s="25" t="n"/>
      <c r="X455" s="25" t="n"/>
      <c r="Y455" s="27">
        <f>IF(U455="","",IF(U455&gt;$AH$2,"After period end",IF(N455&lt;&gt;"Yes",0,M455-S455)))</f>
        <v/>
      </c>
      <c r="Z455" s="27">
        <f>IF(OR(U455="",U455&gt;$AH$2),"",N(W455)-N(X455)-Y455)</f>
        <v/>
      </c>
      <c r="AB455" s="23" t="n"/>
      <c r="AD455" s="27">
        <f>IF(OR(N455&lt;&gt;"Yes",N(Q455)=0),0,ROUND((M455-R455)/Q455,2))</f>
        <v/>
      </c>
      <c r="AE455" s="30">
        <f>IF(OR(N455&lt;&gt;"Yes",O455="",N(Q455)=0),0,MAX(0,MIN(Q455,MIN(YEAR($AH$2)*12+MONTH($AH$2),IF(U455="",YEAR($AH$2)*12+MONTH($AH$2),YEAR(U455)*12+MONTH(U455)-1))-(YEAR(O455)*12+MONTH(O455))+1)))</f>
        <v/>
      </c>
      <c r="AF455" s="31">
        <f>IF(OR(N455&lt;&gt;"Yes",O455="",N(Q455)=0),"",EOMONTH(O455,Q455-1))</f>
        <v/>
      </c>
    </row>
    <row r="456">
      <c r="D456" s="24" t="n"/>
      <c r="E456" s="24" t="n"/>
      <c r="F456" s="24" t="n"/>
      <c r="G456" s="24" t="n"/>
      <c r="H456" s="23" t="n"/>
      <c r="J456" s="25" t="n"/>
      <c r="K456" s="24" t="n"/>
      <c r="L456" s="26" t="n"/>
      <c r="M456" s="27">
        <f>IF(OR(J456="",L456=""),"",ROUND(J456*L456,2))</f>
        <v/>
      </c>
      <c r="N456" s="28">
        <f>IF(M456="","",IF(H456&gt;$AH$2,"After period end",IF(OR(D456="",F456=""),"Check class and entity",IF(M456&gt;=SUMIFS(Settings!$C$9:$C$18,Settings!$A$9:$A$18,F456),"Yes","Expense"))))</f>
        <v/>
      </c>
      <c r="O456" s="23" t="n"/>
      <c r="P456" s="29" t="n"/>
      <c r="Q456" s="30">
        <f>IF(P456&lt;&gt;"",P456,IF(D456="","",SUMIFS(Settings!$B$22:$B$31,Settings!$A$22:$A$31,D456)))</f>
        <v/>
      </c>
      <c r="R456" s="27">
        <f>IF(N456&lt;&gt;"Yes",0,ROUND(M456*SUMIFS(Settings!$C$22:$C$31,Settings!$A$22:$A$31,D456),2))</f>
        <v/>
      </c>
      <c r="S456" s="27">
        <f>IF(AE456=0,0,IF(AE456&gt;=Q456,M456-R456,ROUND((M456-R456)*AE456/Q456,2)))</f>
        <v/>
      </c>
      <c r="T456" s="27">
        <f>IF(N456&lt;&gt;"Yes",0,IF(AND(U456&lt;&gt;"",U456&lt;=$AH$2),0,M456-S456))</f>
        <v/>
      </c>
      <c r="U456" s="23" t="n"/>
      <c r="V456" s="24" t="n"/>
      <c r="W456" s="25" t="n"/>
      <c r="X456" s="25" t="n"/>
      <c r="Y456" s="27">
        <f>IF(U456="","",IF(U456&gt;$AH$2,"After period end",IF(N456&lt;&gt;"Yes",0,M456-S456)))</f>
        <v/>
      </c>
      <c r="Z456" s="27">
        <f>IF(OR(U456="",U456&gt;$AH$2),"",N(W456)-N(X456)-Y456)</f>
        <v/>
      </c>
      <c r="AB456" s="23" t="n"/>
      <c r="AD456" s="27">
        <f>IF(OR(N456&lt;&gt;"Yes",N(Q456)=0),0,ROUND((M456-R456)/Q456,2))</f>
        <v/>
      </c>
      <c r="AE456" s="30">
        <f>IF(OR(N456&lt;&gt;"Yes",O456="",N(Q456)=0),0,MAX(0,MIN(Q456,MIN(YEAR($AH$2)*12+MONTH($AH$2),IF(U456="",YEAR($AH$2)*12+MONTH($AH$2),YEAR(U456)*12+MONTH(U456)-1))-(YEAR(O456)*12+MONTH(O456))+1)))</f>
        <v/>
      </c>
      <c r="AF456" s="31">
        <f>IF(OR(N456&lt;&gt;"Yes",O456="",N(Q456)=0),"",EOMONTH(O456,Q456-1))</f>
        <v/>
      </c>
    </row>
    <row r="457">
      <c r="D457" s="24" t="n"/>
      <c r="E457" s="24" t="n"/>
      <c r="F457" s="24" t="n"/>
      <c r="G457" s="24" t="n"/>
      <c r="H457" s="23" t="n"/>
      <c r="J457" s="25" t="n"/>
      <c r="K457" s="24" t="n"/>
      <c r="L457" s="26" t="n"/>
      <c r="M457" s="27">
        <f>IF(OR(J457="",L457=""),"",ROUND(J457*L457,2))</f>
        <v/>
      </c>
      <c r="N457" s="28">
        <f>IF(M457="","",IF(H457&gt;$AH$2,"After period end",IF(OR(D457="",F457=""),"Check class and entity",IF(M457&gt;=SUMIFS(Settings!$C$9:$C$18,Settings!$A$9:$A$18,F457),"Yes","Expense"))))</f>
        <v/>
      </c>
      <c r="O457" s="23" t="n"/>
      <c r="P457" s="29" t="n"/>
      <c r="Q457" s="30">
        <f>IF(P457&lt;&gt;"",P457,IF(D457="","",SUMIFS(Settings!$B$22:$B$31,Settings!$A$22:$A$31,D457)))</f>
        <v/>
      </c>
      <c r="R457" s="27">
        <f>IF(N457&lt;&gt;"Yes",0,ROUND(M457*SUMIFS(Settings!$C$22:$C$31,Settings!$A$22:$A$31,D457),2))</f>
        <v/>
      </c>
      <c r="S457" s="27">
        <f>IF(AE457=0,0,IF(AE457&gt;=Q457,M457-R457,ROUND((M457-R457)*AE457/Q457,2)))</f>
        <v/>
      </c>
      <c r="T457" s="27">
        <f>IF(N457&lt;&gt;"Yes",0,IF(AND(U457&lt;&gt;"",U457&lt;=$AH$2),0,M457-S457))</f>
        <v/>
      </c>
      <c r="U457" s="23" t="n"/>
      <c r="V457" s="24" t="n"/>
      <c r="W457" s="25" t="n"/>
      <c r="X457" s="25" t="n"/>
      <c r="Y457" s="27">
        <f>IF(U457="","",IF(U457&gt;$AH$2,"After period end",IF(N457&lt;&gt;"Yes",0,M457-S457)))</f>
        <v/>
      </c>
      <c r="Z457" s="27">
        <f>IF(OR(U457="",U457&gt;$AH$2),"",N(W457)-N(X457)-Y457)</f>
        <v/>
      </c>
      <c r="AB457" s="23" t="n"/>
      <c r="AD457" s="27">
        <f>IF(OR(N457&lt;&gt;"Yes",N(Q457)=0),0,ROUND((M457-R457)/Q457,2))</f>
        <v/>
      </c>
      <c r="AE457" s="30">
        <f>IF(OR(N457&lt;&gt;"Yes",O457="",N(Q457)=0),0,MAX(0,MIN(Q457,MIN(YEAR($AH$2)*12+MONTH($AH$2),IF(U457="",YEAR($AH$2)*12+MONTH($AH$2),YEAR(U457)*12+MONTH(U457)-1))-(YEAR(O457)*12+MONTH(O457))+1)))</f>
        <v/>
      </c>
      <c r="AF457" s="31">
        <f>IF(OR(N457&lt;&gt;"Yes",O457="",N(Q457)=0),"",EOMONTH(O457,Q457-1))</f>
        <v/>
      </c>
    </row>
    <row r="458">
      <c r="D458" s="24" t="n"/>
      <c r="E458" s="24" t="n"/>
      <c r="F458" s="24" t="n"/>
      <c r="G458" s="24" t="n"/>
      <c r="H458" s="23" t="n"/>
      <c r="J458" s="25" t="n"/>
      <c r="K458" s="24" t="n"/>
      <c r="L458" s="26" t="n"/>
      <c r="M458" s="27">
        <f>IF(OR(J458="",L458=""),"",ROUND(J458*L458,2))</f>
        <v/>
      </c>
      <c r="N458" s="28">
        <f>IF(M458="","",IF(H458&gt;$AH$2,"After period end",IF(OR(D458="",F458=""),"Check class and entity",IF(M458&gt;=SUMIFS(Settings!$C$9:$C$18,Settings!$A$9:$A$18,F458),"Yes","Expense"))))</f>
        <v/>
      </c>
      <c r="O458" s="23" t="n"/>
      <c r="P458" s="29" t="n"/>
      <c r="Q458" s="30">
        <f>IF(P458&lt;&gt;"",P458,IF(D458="","",SUMIFS(Settings!$B$22:$B$31,Settings!$A$22:$A$31,D458)))</f>
        <v/>
      </c>
      <c r="R458" s="27">
        <f>IF(N458&lt;&gt;"Yes",0,ROUND(M458*SUMIFS(Settings!$C$22:$C$31,Settings!$A$22:$A$31,D458),2))</f>
        <v/>
      </c>
      <c r="S458" s="27">
        <f>IF(AE458=0,0,IF(AE458&gt;=Q458,M458-R458,ROUND((M458-R458)*AE458/Q458,2)))</f>
        <v/>
      </c>
      <c r="T458" s="27">
        <f>IF(N458&lt;&gt;"Yes",0,IF(AND(U458&lt;&gt;"",U458&lt;=$AH$2),0,M458-S458))</f>
        <v/>
      </c>
      <c r="U458" s="23" t="n"/>
      <c r="V458" s="24" t="n"/>
      <c r="W458" s="25" t="n"/>
      <c r="X458" s="25" t="n"/>
      <c r="Y458" s="27">
        <f>IF(U458="","",IF(U458&gt;$AH$2,"After period end",IF(N458&lt;&gt;"Yes",0,M458-S458)))</f>
        <v/>
      </c>
      <c r="Z458" s="27">
        <f>IF(OR(U458="",U458&gt;$AH$2),"",N(W458)-N(X458)-Y458)</f>
        <v/>
      </c>
      <c r="AB458" s="23" t="n"/>
      <c r="AD458" s="27">
        <f>IF(OR(N458&lt;&gt;"Yes",N(Q458)=0),0,ROUND((M458-R458)/Q458,2))</f>
        <v/>
      </c>
      <c r="AE458" s="30">
        <f>IF(OR(N458&lt;&gt;"Yes",O458="",N(Q458)=0),0,MAX(0,MIN(Q458,MIN(YEAR($AH$2)*12+MONTH($AH$2),IF(U458="",YEAR($AH$2)*12+MONTH($AH$2),YEAR(U458)*12+MONTH(U458)-1))-(YEAR(O458)*12+MONTH(O458))+1)))</f>
        <v/>
      </c>
      <c r="AF458" s="31">
        <f>IF(OR(N458&lt;&gt;"Yes",O458="",N(Q458)=0),"",EOMONTH(O458,Q458-1))</f>
        <v/>
      </c>
    </row>
    <row r="459">
      <c r="D459" s="24" t="n"/>
      <c r="E459" s="24" t="n"/>
      <c r="F459" s="24" t="n"/>
      <c r="G459" s="24" t="n"/>
      <c r="H459" s="23" t="n"/>
      <c r="J459" s="25" t="n"/>
      <c r="K459" s="24" t="n"/>
      <c r="L459" s="26" t="n"/>
      <c r="M459" s="27">
        <f>IF(OR(J459="",L459=""),"",ROUND(J459*L459,2))</f>
        <v/>
      </c>
      <c r="N459" s="28">
        <f>IF(M459="","",IF(H459&gt;$AH$2,"After period end",IF(OR(D459="",F459=""),"Check class and entity",IF(M459&gt;=SUMIFS(Settings!$C$9:$C$18,Settings!$A$9:$A$18,F459),"Yes","Expense"))))</f>
        <v/>
      </c>
      <c r="O459" s="23" t="n"/>
      <c r="P459" s="29" t="n"/>
      <c r="Q459" s="30">
        <f>IF(P459&lt;&gt;"",P459,IF(D459="","",SUMIFS(Settings!$B$22:$B$31,Settings!$A$22:$A$31,D459)))</f>
        <v/>
      </c>
      <c r="R459" s="27">
        <f>IF(N459&lt;&gt;"Yes",0,ROUND(M459*SUMIFS(Settings!$C$22:$C$31,Settings!$A$22:$A$31,D459),2))</f>
        <v/>
      </c>
      <c r="S459" s="27">
        <f>IF(AE459=0,0,IF(AE459&gt;=Q459,M459-R459,ROUND((M459-R459)*AE459/Q459,2)))</f>
        <v/>
      </c>
      <c r="T459" s="27">
        <f>IF(N459&lt;&gt;"Yes",0,IF(AND(U459&lt;&gt;"",U459&lt;=$AH$2),0,M459-S459))</f>
        <v/>
      </c>
      <c r="U459" s="23" t="n"/>
      <c r="V459" s="24" t="n"/>
      <c r="W459" s="25" t="n"/>
      <c r="X459" s="25" t="n"/>
      <c r="Y459" s="27">
        <f>IF(U459="","",IF(U459&gt;$AH$2,"After period end",IF(N459&lt;&gt;"Yes",0,M459-S459)))</f>
        <v/>
      </c>
      <c r="Z459" s="27">
        <f>IF(OR(U459="",U459&gt;$AH$2),"",N(W459)-N(X459)-Y459)</f>
        <v/>
      </c>
      <c r="AB459" s="23" t="n"/>
      <c r="AD459" s="27">
        <f>IF(OR(N459&lt;&gt;"Yes",N(Q459)=0),0,ROUND((M459-R459)/Q459,2))</f>
        <v/>
      </c>
      <c r="AE459" s="30">
        <f>IF(OR(N459&lt;&gt;"Yes",O459="",N(Q459)=0),0,MAX(0,MIN(Q459,MIN(YEAR($AH$2)*12+MONTH($AH$2),IF(U459="",YEAR($AH$2)*12+MONTH($AH$2),YEAR(U459)*12+MONTH(U459)-1))-(YEAR(O459)*12+MONTH(O459))+1)))</f>
        <v/>
      </c>
      <c r="AF459" s="31">
        <f>IF(OR(N459&lt;&gt;"Yes",O459="",N(Q459)=0),"",EOMONTH(O459,Q459-1))</f>
        <v/>
      </c>
    </row>
    <row r="460">
      <c r="D460" s="24" t="n"/>
      <c r="E460" s="24" t="n"/>
      <c r="F460" s="24" t="n"/>
      <c r="G460" s="24" t="n"/>
      <c r="H460" s="23" t="n"/>
      <c r="J460" s="25" t="n"/>
      <c r="K460" s="24" t="n"/>
      <c r="L460" s="26" t="n"/>
      <c r="M460" s="27">
        <f>IF(OR(J460="",L460=""),"",ROUND(J460*L460,2))</f>
        <v/>
      </c>
      <c r="N460" s="28">
        <f>IF(M460="","",IF(H460&gt;$AH$2,"After period end",IF(OR(D460="",F460=""),"Check class and entity",IF(M460&gt;=SUMIFS(Settings!$C$9:$C$18,Settings!$A$9:$A$18,F460),"Yes","Expense"))))</f>
        <v/>
      </c>
      <c r="O460" s="23" t="n"/>
      <c r="P460" s="29" t="n"/>
      <c r="Q460" s="30">
        <f>IF(P460&lt;&gt;"",P460,IF(D460="","",SUMIFS(Settings!$B$22:$B$31,Settings!$A$22:$A$31,D460)))</f>
        <v/>
      </c>
      <c r="R460" s="27">
        <f>IF(N460&lt;&gt;"Yes",0,ROUND(M460*SUMIFS(Settings!$C$22:$C$31,Settings!$A$22:$A$31,D460),2))</f>
        <v/>
      </c>
      <c r="S460" s="27">
        <f>IF(AE460=0,0,IF(AE460&gt;=Q460,M460-R460,ROUND((M460-R460)*AE460/Q460,2)))</f>
        <v/>
      </c>
      <c r="T460" s="27">
        <f>IF(N460&lt;&gt;"Yes",0,IF(AND(U460&lt;&gt;"",U460&lt;=$AH$2),0,M460-S460))</f>
        <v/>
      </c>
      <c r="U460" s="23" t="n"/>
      <c r="V460" s="24" t="n"/>
      <c r="W460" s="25" t="n"/>
      <c r="X460" s="25" t="n"/>
      <c r="Y460" s="27">
        <f>IF(U460="","",IF(U460&gt;$AH$2,"After period end",IF(N460&lt;&gt;"Yes",0,M460-S460)))</f>
        <v/>
      </c>
      <c r="Z460" s="27">
        <f>IF(OR(U460="",U460&gt;$AH$2),"",N(W460)-N(X460)-Y460)</f>
        <v/>
      </c>
      <c r="AB460" s="23" t="n"/>
      <c r="AD460" s="27">
        <f>IF(OR(N460&lt;&gt;"Yes",N(Q460)=0),0,ROUND((M460-R460)/Q460,2))</f>
        <v/>
      </c>
      <c r="AE460" s="30">
        <f>IF(OR(N460&lt;&gt;"Yes",O460="",N(Q460)=0),0,MAX(0,MIN(Q460,MIN(YEAR($AH$2)*12+MONTH($AH$2),IF(U460="",YEAR($AH$2)*12+MONTH($AH$2),YEAR(U460)*12+MONTH(U460)-1))-(YEAR(O460)*12+MONTH(O460))+1)))</f>
        <v/>
      </c>
      <c r="AF460" s="31">
        <f>IF(OR(N460&lt;&gt;"Yes",O460="",N(Q460)=0),"",EOMONTH(O460,Q460-1))</f>
        <v/>
      </c>
    </row>
    <row r="461">
      <c r="D461" s="24" t="n"/>
      <c r="E461" s="24" t="n"/>
      <c r="F461" s="24" t="n"/>
      <c r="G461" s="24" t="n"/>
      <c r="H461" s="23" t="n"/>
      <c r="J461" s="25" t="n"/>
      <c r="K461" s="24" t="n"/>
      <c r="L461" s="26" t="n"/>
      <c r="M461" s="27">
        <f>IF(OR(J461="",L461=""),"",ROUND(J461*L461,2))</f>
        <v/>
      </c>
      <c r="N461" s="28">
        <f>IF(M461="","",IF(H461&gt;$AH$2,"After period end",IF(OR(D461="",F461=""),"Check class and entity",IF(M461&gt;=SUMIFS(Settings!$C$9:$C$18,Settings!$A$9:$A$18,F461),"Yes","Expense"))))</f>
        <v/>
      </c>
      <c r="O461" s="23" t="n"/>
      <c r="P461" s="29" t="n"/>
      <c r="Q461" s="30">
        <f>IF(P461&lt;&gt;"",P461,IF(D461="","",SUMIFS(Settings!$B$22:$B$31,Settings!$A$22:$A$31,D461)))</f>
        <v/>
      </c>
      <c r="R461" s="27">
        <f>IF(N461&lt;&gt;"Yes",0,ROUND(M461*SUMIFS(Settings!$C$22:$C$31,Settings!$A$22:$A$31,D461),2))</f>
        <v/>
      </c>
      <c r="S461" s="27">
        <f>IF(AE461=0,0,IF(AE461&gt;=Q461,M461-R461,ROUND((M461-R461)*AE461/Q461,2)))</f>
        <v/>
      </c>
      <c r="T461" s="27">
        <f>IF(N461&lt;&gt;"Yes",0,IF(AND(U461&lt;&gt;"",U461&lt;=$AH$2),0,M461-S461))</f>
        <v/>
      </c>
      <c r="U461" s="23" t="n"/>
      <c r="V461" s="24" t="n"/>
      <c r="W461" s="25" t="n"/>
      <c r="X461" s="25" t="n"/>
      <c r="Y461" s="27">
        <f>IF(U461="","",IF(U461&gt;$AH$2,"After period end",IF(N461&lt;&gt;"Yes",0,M461-S461)))</f>
        <v/>
      </c>
      <c r="Z461" s="27">
        <f>IF(OR(U461="",U461&gt;$AH$2),"",N(W461)-N(X461)-Y461)</f>
        <v/>
      </c>
      <c r="AB461" s="23" t="n"/>
      <c r="AD461" s="27">
        <f>IF(OR(N461&lt;&gt;"Yes",N(Q461)=0),0,ROUND((M461-R461)/Q461,2))</f>
        <v/>
      </c>
      <c r="AE461" s="30">
        <f>IF(OR(N461&lt;&gt;"Yes",O461="",N(Q461)=0),0,MAX(0,MIN(Q461,MIN(YEAR($AH$2)*12+MONTH($AH$2),IF(U461="",YEAR($AH$2)*12+MONTH($AH$2),YEAR(U461)*12+MONTH(U461)-1))-(YEAR(O461)*12+MONTH(O461))+1)))</f>
        <v/>
      </c>
      <c r="AF461" s="31">
        <f>IF(OR(N461&lt;&gt;"Yes",O461="",N(Q461)=0),"",EOMONTH(O461,Q461-1))</f>
        <v/>
      </c>
    </row>
    <row r="462">
      <c r="D462" s="24" t="n"/>
      <c r="E462" s="24" t="n"/>
      <c r="F462" s="24" t="n"/>
      <c r="G462" s="24" t="n"/>
      <c r="H462" s="23" t="n"/>
      <c r="J462" s="25" t="n"/>
      <c r="K462" s="24" t="n"/>
      <c r="L462" s="26" t="n"/>
      <c r="M462" s="27">
        <f>IF(OR(J462="",L462=""),"",ROUND(J462*L462,2))</f>
        <v/>
      </c>
      <c r="N462" s="28">
        <f>IF(M462="","",IF(H462&gt;$AH$2,"After period end",IF(OR(D462="",F462=""),"Check class and entity",IF(M462&gt;=SUMIFS(Settings!$C$9:$C$18,Settings!$A$9:$A$18,F462),"Yes","Expense"))))</f>
        <v/>
      </c>
      <c r="O462" s="23" t="n"/>
      <c r="P462" s="29" t="n"/>
      <c r="Q462" s="30">
        <f>IF(P462&lt;&gt;"",P462,IF(D462="","",SUMIFS(Settings!$B$22:$B$31,Settings!$A$22:$A$31,D462)))</f>
        <v/>
      </c>
      <c r="R462" s="27">
        <f>IF(N462&lt;&gt;"Yes",0,ROUND(M462*SUMIFS(Settings!$C$22:$C$31,Settings!$A$22:$A$31,D462),2))</f>
        <v/>
      </c>
      <c r="S462" s="27">
        <f>IF(AE462=0,0,IF(AE462&gt;=Q462,M462-R462,ROUND((M462-R462)*AE462/Q462,2)))</f>
        <v/>
      </c>
      <c r="T462" s="27">
        <f>IF(N462&lt;&gt;"Yes",0,IF(AND(U462&lt;&gt;"",U462&lt;=$AH$2),0,M462-S462))</f>
        <v/>
      </c>
      <c r="U462" s="23" t="n"/>
      <c r="V462" s="24" t="n"/>
      <c r="W462" s="25" t="n"/>
      <c r="X462" s="25" t="n"/>
      <c r="Y462" s="27">
        <f>IF(U462="","",IF(U462&gt;$AH$2,"After period end",IF(N462&lt;&gt;"Yes",0,M462-S462)))</f>
        <v/>
      </c>
      <c r="Z462" s="27">
        <f>IF(OR(U462="",U462&gt;$AH$2),"",N(W462)-N(X462)-Y462)</f>
        <v/>
      </c>
      <c r="AB462" s="23" t="n"/>
      <c r="AD462" s="27">
        <f>IF(OR(N462&lt;&gt;"Yes",N(Q462)=0),0,ROUND((M462-R462)/Q462,2))</f>
        <v/>
      </c>
      <c r="AE462" s="30">
        <f>IF(OR(N462&lt;&gt;"Yes",O462="",N(Q462)=0),0,MAX(0,MIN(Q462,MIN(YEAR($AH$2)*12+MONTH($AH$2),IF(U462="",YEAR($AH$2)*12+MONTH($AH$2),YEAR(U462)*12+MONTH(U462)-1))-(YEAR(O462)*12+MONTH(O462))+1)))</f>
        <v/>
      </c>
      <c r="AF462" s="31">
        <f>IF(OR(N462&lt;&gt;"Yes",O462="",N(Q462)=0),"",EOMONTH(O462,Q462-1))</f>
        <v/>
      </c>
    </row>
    <row r="463">
      <c r="D463" s="24" t="n"/>
      <c r="E463" s="24" t="n"/>
      <c r="F463" s="24" t="n"/>
      <c r="G463" s="24" t="n"/>
      <c r="H463" s="23" t="n"/>
      <c r="J463" s="25" t="n"/>
      <c r="K463" s="24" t="n"/>
      <c r="L463" s="26" t="n"/>
      <c r="M463" s="27">
        <f>IF(OR(J463="",L463=""),"",ROUND(J463*L463,2))</f>
        <v/>
      </c>
      <c r="N463" s="28">
        <f>IF(M463="","",IF(H463&gt;$AH$2,"After period end",IF(OR(D463="",F463=""),"Check class and entity",IF(M463&gt;=SUMIFS(Settings!$C$9:$C$18,Settings!$A$9:$A$18,F463),"Yes","Expense"))))</f>
        <v/>
      </c>
      <c r="O463" s="23" t="n"/>
      <c r="P463" s="29" t="n"/>
      <c r="Q463" s="30">
        <f>IF(P463&lt;&gt;"",P463,IF(D463="","",SUMIFS(Settings!$B$22:$B$31,Settings!$A$22:$A$31,D463)))</f>
        <v/>
      </c>
      <c r="R463" s="27">
        <f>IF(N463&lt;&gt;"Yes",0,ROUND(M463*SUMIFS(Settings!$C$22:$C$31,Settings!$A$22:$A$31,D463),2))</f>
        <v/>
      </c>
      <c r="S463" s="27">
        <f>IF(AE463=0,0,IF(AE463&gt;=Q463,M463-R463,ROUND((M463-R463)*AE463/Q463,2)))</f>
        <v/>
      </c>
      <c r="T463" s="27">
        <f>IF(N463&lt;&gt;"Yes",0,IF(AND(U463&lt;&gt;"",U463&lt;=$AH$2),0,M463-S463))</f>
        <v/>
      </c>
      <c r="U463" s="23" t="n"/>
      <c r="V463" s="24" t="n"/>
      <c r="W463" s="25" t="n"/>
      <c r="X463" s="25" t="n"/>
      <c r="Y463" s="27">
        <f>IF(U463="","",IF(U463&gt;$AH$2,"After period end",IF(N463&lt;&gt;"Yes",0,M463-S463)))</f>
        <v/>
      </c>
      <c r="Z463" s="27">
        <f>IF(OR(U463="",U463&gt;$AH$2),"",N(W463)-N(X463)-Y463)</f>
        <v/>
      </c>
      <c r="AB463" s="23" t="n"/>
      <c r="AD463" s="27">
        <f>IF(OR(N463&lt;&gt;"Yes",N(Q463)=0),0,ROUND((M463-R463)/Q463,2))</f>
        <v/>
      </c>
      <c r="AE463" s="30">
        <f>IF(OR(N463&lt;&gt;"Yes",O463="",N(Q463)=0),0,MAX(0,MIN(Q463,MIN(YEAR($AH$2)*12+MONTH($AH$2),IF(U463="",YEAR($AH$2)*12+MONTH($AH$2),YEAR(U463)*12+MONTH(U463)-1))-(YEAR(O463)*12+MONTH(O463))+1)))</f>
        <v/>
      </c>
      <c r="AF463" s="31">
        <f>IF(OR(N463&lt;&gt;"Yes",O463="",N(Q463)=0),"",EOMONTH(O463,Q463-1))</f>
        <v/>
      </c>
    </row>
    <row r="464">
      <c r="D464" s="24" t="n"/>
      <c r="E464" s="24" t="n"/>
      <c r="F464" s="24" t="n"/>
      <c r="G464" s="24" t="n"/>
      <c r="H464" s="23" t="n"/>
      <c r="J464" s="25" t="n"/>
      <c r="K464" s="24" t="n"/>
      <c r="L464" s="26" t="n"/>
      <c r="M464" s="27">
        <f>IF(OR(J464="",L464=""),"",ROUND(J464*L464,2))</f>
        <v/>
      </c>
      <c r="N464" s="28">
        <f>IF(M464="","",IF(H464&gt;$AH$2,"After period end",IF(OR(D464="",F464=""),"Check class and entity",IF(M464&gt;=SUMIFS(Settings!$C$9:$C$18,Settings!$A$9:$A$18,F464),"Yes","Expense"))))</f>
        <v/>
      </c>
      <c r="O464" s="23" t="n"/>
      <c r="P464" s="29" t="n"/>
      <c r="Q464" s="30">
        <f>IF(P464&lt;&gt;"",P464,IF(D464="","",SUMIFS(Settings!$B$22:$B$31,Settings!$A$22:$A$31,D464)))</f>
        <v/>
      </c>
      <c r="R464" s="27">
        <f>IF(N464&lt;&gt;"Yes",0,ROUND(M464*SUMIFS(Settings!$C$22:$C$31,Settings!$A$22:$A$31,D464),2))</f>
        <v/>
      </c>
      <c r="S464" s="27">
        <f>IF(AE464=0,0,IF(AE464&gt;=Q464,M464-R464,ROUND((M464-R464)*AE464/Q464,2)))</f>
        <v/>
      </c>
      <c r="T464" s="27">
        <f>IF(N464&lt;&gt;"Yes",0,IF(AND(U464&lt;&gt;"",U464&lt;=$AH$2),0,M464-S464))</f>
        <v/>
      </c>
      <c r="U464" s="23" t="n"/>
      <c r="V464" s="24" t="n"/>
      <c r="W464" s="25" t="n"/>
      <c r="X464" s="25" t="n"/>
      <c r="Y464" s="27">
        <f>IF(U464="","",IF(U464&gt;$AH$2,"After period end",IF(N464&lt;&gt;"Yes",0,M464-S464)))</f>
        <v/>
      </c>
      <c r="Z464" s="27">
        <f>IF(OR(U464="",U464&gt;$AH$2),"",N(W464)-N(X464)-Y464)</f>
        <v/>
      </c>
      <c r="AB464" s="23" t="n"/>
      <c r="AD464" s="27">
        <f>IF(OR(N464&lt;&gt;"Yes",N(Q464)=0),0,ROUND((M464-R464)/Q464,2))</f>
        <v/>
      </c>
      <c r="AE464" s="30">
        <f>IF(OR(N464&lt;&gt;"Yes",O464="",N(Q464)=0),0,MAX(0,MIN(Q464,MIN(YEAR($AH$2)*12+MONTH($AH$2),IF(U464="",YEAR($AH$2)*12+MONTH($AH$2),YEAR(U464)*12+MONTH(U464)-1))-(YEAR(O464)*12+MONTH(O464))+1)))</f>
        <v/>
      </c>
      <c r="AF464" s="31">
        <f>IF(OR(N464&lt;&gt;"Yes",O464="",N(Q464)=0),"",EOMONTH(O464,Q464-1))</f>
        <v/>
      </c>
    </row>
    <row r="465">
      <c r="D465" s="24" t="n"/>
      <c r="E465" s="24" t="n"/>
      <c r="F465" s="24" t="n"/>
      <c r="G465" s="24" t="n"/>
      <c r="H465" s="23" t="n"/>
      <c r="J465" s="25" t="n"/>
      <c r="K465" s="24" t="n"/>
      <c r="L465" s="26" t="n"/>
      <c r="M465" s="27">
        <f>IF(OR(J465="",L465=""),"",ROUND(J465*L465,2))</f>
        <v/>
      </c>
      <c r="N465" s="28">
        <f>IF(M465="","",IF(H465&gt;$AH$2,"After period end",IF(OR(D465="",F465=""),"Check class and entity",IF(M465&gt;=SUMIFS(Settings!$C$9:$C$18,Settings!$A$9:$A$18,F465),"Yes","Expense"))))</f>
        <v/>
      </c>
      <c r="O465" s="23" t="n"/>
      <c r="P465" s="29" t="n"/>
      <c r="Q465" s="30">
        <f>IF(P465&lt;&gt;"",P465,IF(D465="","",SUMIFS(Settings!$B$22:$B$31,Settings!$A$22:$A$31,D465)))</f>
        <v/>
      </c>
      <c r="R465" s="27">
        <f>IF(N465&lt;&gt;"Yes",0,ROUND(M465*SUMIFS(Settings!$C$22:$C$31,Settings!$A$22:$A$31,D465),2))</f>
        <v/>
      </c>
      <c r="S465" s="27">
        <f>IF(AE465=0,0,IF(AE465&gt;=Q465,M465-R465,ROUND((M465-R465)*AE465/Q465,2)))</f>
        <v/>
      </c>
      <c r="T465" s="27">
        <f>IF(N465&lt;&gt;"Yes",0,IF(AND(U465&lt;&gt;"",U465&lt;=$AH$2),0,M465-S465))</f>
        <v/>
      </c>
      <c r="U465" s="23" t="n"/>
      <c r="V465" s="24" t="n"/>
      <c r="W465" s="25" t="n"/>
      <c r="X465" s="25" t="n"/>
      <c r="Y465" s="27">
        <f>IF(U465="","",IF(U465&gt;$AH$2,"After period end",IF(N465&lt;&gt;"Yes",0,M465-S465)))</f>
        <v/>
      </c>
      <c r="Z465" s="27">
        <f>IF(OR(U465="",U465&gt;$AH$2),"",N(W465)-N(X465)-Y465)</f>
        <v/>
      </c>
      <c r="AB465" s="23" t="n"/>
      <c r="AD465" s="27">
        <f>IF(OR(N465&lt;&gt;"Yes",N(Q465)=0),0,ROUND((M465-R465)/Q465,2))</f>
        <v/>
      </c>
      <c r="AE465" s="30">
        <f>IF(OR(N465&lt;&gt;"Yes",O465="",N(Q465)=0),0,MAX(0,MIN(Q465,MIN(YEAR($AH$2)*12+MONTH($AH$2),IF(U465="",YEAR($AH$2)*12+MONTH($AH$2),YEAR(U465)*12+MONTH(U465)-1))-(YEAR(O465)*12+MONTH(O465))+1)))</f>
        <v/>
      </c>
      <c r="AF465" s="31">
        <f>IF(OR(N465&lt;&gt;"Yes",O465="",N(Q465)=0),"",EOMONTH(O465,Q465-1))</f>
        <v/>
      </c>
    </row>
    <row r="466">
      <c r="D466" s="24" t="n"/>
      <c r="E466" s="24" t="n"/>
      <c r="F466" s="24" t="n"/>
      <c r="G466" s="24" t="n"/>
      <c r="H466" s="23" t="n"/>
      <c r="J466" s="25" t="n"/>
      <c r="K466" s="24" t="n"/>
      <c r="L466" s="26" t="n"/>
      <c r="M466" s="27">
        <f>IF(OR(J466="",L466=""),"",ROUND(J466*L466,2))</f>
        <v/>
      </c>
      <c r="N466" s="28">
        <f>IF(M466="","",IF(H466&gt;$AH$2,"After period end",IF(OR(D466="",F466=""),"Check class and entity",IF(M466&gt;=SUMIFS(Settings!$C$9:$C$18,Settings!$A$9:$A$18,F466),"Yes","Expense"))))</f>
        <v/>
      </c>
      <c r="O466" s="23" t="n"/>
      <c r="P466" s="29" t="n"/>
      <c r="Q466" s="30">
        <f>IF(P466&lt;&gt;"",P466,IF(D466="","",SUMIFS(Settings!$B$22:$B$31,Settings!$A$22:$A$31,D466)))</f>
        <v/>
      </c>
      <c r="R466" s="27">
        <f>IF(N466&lt;&gt;"Yes",0,ROUND(M466*SUMIFS(Settings!$C$22:$C$31,Settings!$A$22:$A$31,D466),2))</f>
        <v/>
      </c>
      <c r="S466" s="27">
        <f>IF(AE466=0,0,IF(AE466&gt;=Q466,M466-R466,ROUND((M466-R466)*AE466/Q466,2)))</f>
        <v/>
      </c>
      <c r="T466" s="27">
        <f>IF(N466&lt;&gt;"Yes",0,IF(AND(U466&lt;&gt;"",U466&lt;=$AH$2),0,M466-S466))</f>
        <v/>
      </c>
      <c r="U466" s="23" t="n"/>
      <c r="V466" s="24" t="n"/>
      <c r="W466" s="25" t="n"/>
      <c r="X466" s="25" t="n"/>
      <c r="Y466" s="27">
        <f>IF(U466="","",IF(U466&gt;$AH$2,"After period end",IF(N466&lt;&gt;"Yes",0,M466-S466)))</f>
        <v/>
      </c>
      <c r="Z466" s="27">
        <f>IF(OR(U466="",U466&gt;$AH$2),"",N(W466)-N(X466)-Y466)</f>
        <v/>
      </c>
      <c r="AB466" s="23" t="n"/>
      <c r="AD466" s="27">
        <f>IF(OR(N466&lt;&gt;"Yes",N(Q466)=0),0,ROUND((M466-R466)/Q466,2))</f>
        <v/>
      </c>
      <c r="AE466" s="30">
        <f>IF(OR(N466&lt;&gt;"Yes",O466="",N(Q466)=0),0,MAX(0,MIN(Q466,MIN(YEAR($AH$2)*12+MONTH($AH$2),IF(U466="",YEAR($AH$2)*12+MONTH($AH$2),YEAR(U466)*12+MONTH(U466)-1))-(YEAR(O466)*12+MONTH(O466))+1)))</f>
        <v/>
      </c>
      <c r="AF466" s="31">
        <f>IF(OR(N466&lt;&gt;"Yes",O466="",N(Q466)=0),"",EOMONTH(O466,Q466-1))</f>
        <v/>
      </c>
    </row>
    <row r="467">
      <c r="D467" s="24" t="n"/>
      <c r="E467" s="24" t="n"/>
      <c r="F467" s="24" t="n"/>
      <c r="G467" s="24" t="n"/>
      <c r="H467" s="23" t="n"/>
      <c r="J467" s="25" t="n"/>
      <c r="K467" s="24" t="n"/>
      <c r="L467" s="26" t="n"/>
      <c r="M467" s="27">
        <f>IF(OR(J467="",L467=""),"",ROUND(J467*L467,2))</f>
        <v/>
      </c>
      <c r="N467" s="28">
        <f>IF(M467="","",IF(H467&gt;$AH$2,"After period end",IF(OR(D467="",F467=""),"Check class and entity",IF(M467&gt;=SUMIFS(Settings!$C$9:$C$18,Settings!$A$9:$A$18,F467),"Yes","Expense"))))</f>
        <v/>
      </c>
      <c r="O467" s="23" t="n"/>
      <c r="P467" s="29" t="n"/>
      <c r="Q467" s="30">
        <f>IF(P467&lt;&gt;"",P467,IF(D467="","",SUMIFS(Settings!$B$22:$B$31,Settings!$A$22:$A$31,D467)))</f>
        <v/>
      </c>
      <c r="R467" s="27">
        <f>IF(N467&lt;&gt;"Yes",0,ROUND(M467*SUMIFS(Settings!$C$22:$C$31,Settings!$A$22:$A$31,D467),2))</f>
        <v/>
      </c>
      <c r="S467" s="27">
        <f>IF(AE467=0,0,IF(AE467&gt;=Q467,M467-R467,ROUND((M467-R467)*AE467/Q467,2)))</f>
        <v/>
      </c>
      <c r="T467" s="27">
        <f>IF(N467&lt;&gt;"Yes",0,IF(AND(U467&lt;&gt;"",U467&lt;=$AH$2),0,M467-S467))</f>
        <v/>
      </c>
      <c r="U467" s="23" t="n"/>
      <c r="V467" s="24" t="n"/>
      <c r="W467" s="25" t="n"/>
      <c r="X467" s="25" t="n"/>
      <c r="Y467" s="27">
        <f>IF(U467="","",IF(U467&gt;$AH$2,"After period end",IF(N467&lt;&gt;"Yes",0,M467-S467)))</f>
        <v/>
      </c>
      <c r="Z467" s="27">
        <f>IF(OR(U467="",U467&gt;$AH$2),"",N(W467)-N(X467)-Y467)</f>
        <v/>
      </c>
      <c r="AB467" s="23" t="n"/>
      <c r="AD467" s="27">
        <f>IF(OR(N467&lt;&gt;"Yes",N(Q467)=0),0,ROUND((M467-R467)/Q467,2))</f>
        <v/>
      </c>
      <c r="AE467" s="30">
        <f>IF(OR(N467&lt;&gt;"Yes",O467="",N(Q467)=0),0,MAX(0,MIN(Q467,MIN(YEAR($AH$2)*12+MONTH($AH$2),IF(U467="",YEAR($AH$2)*12+MONTH($AH$2),YEAR(U467)*12+MONTH(U467)-1))-(YEAR(O467)*12+MONTH(O467))+1)))</f>
        <v/>
      </c>
      <c r="AF467" s="31">
        <f>IF(OR(N467&lt;&gt;"Yes",O467="",N(Q467)=0),"",EOMONTH(O467,Q467-1))</f>
        <v/>
      </c>
    </row>
    <row r="468">
      <c r="D468" s="24" t="n"/>
      <c r="E468" s="24" t="n"/>
      <c r="F468" s="24" t="n"/>
      <c r="G468" s="24" t="n"/>
      <c r="H468" s="23" t="n"/>
      <c r="J468" s="25" t="n"/>
      <c r="K468" s="24" t="n"/>
      <c r="L468" s="26" t="n"/>
      <c r="M468" s="27">
        <f>IF(OR(J468="",L468=""),"",ROUND(J468*L468,2))</f>
        <v/>
      </c>
      <c r="N468" s="28">
        <f>IF(M468="","",IF(H468&gt;$AH$2,"After period end",IF(OR(D468="",F468=""),"Check class and entity",IF(M468&gt;=SUMIFS(Settings!$C$9:$C$18,Settings!$A$9:$A$18,F468),"Yes","Expense"))))</f>
        <v/>
      </c>
      <c r="O468" s="23" t="n"/>
      <c r="P468" s="29" t="n"/>
      <c r="Q468" s="30">
        <f>IF(P468&lt;&gt;"",P468,IF(D468="","",SUMIFS(Settings!$B$22:$B$31,Settings!$A$22:$A$31,D468)))</f>
        <v/>
      </c>
      <c r="R468" s="27">
        <f>IF(N468&lt;&gt;"Yes",0,ROUND(M468*SUMIFS(Settings!$C$22:$C$31,Settings!$A$22:$A$31,D468),2))</f>
        <v/>
      </c>
      <c r="S468" s="27">
        <f>IF(AE468=0,0,IF(AE468&gt;=Q468,M468-R468,ROUND((M468-R468)*AE468/Q468,2)))</f>
        <v/>
      </c>
      <c r="T468" s="27">
        <f>IF(N468&lt;&gt;"Yes",0,IF(AND(U468&lt;&gt;"",U468&lt;=$AH$2),0,M468-S468))</f>
        <v/>
      </c>
      <c r="U468" s="23" t="n"/>
      <c r="V468" s="24" t="n"/>
      <c r="W468" s="25" t="n"/>
      <c r="X468" s="25" t="n"/>
      <c r="Y468" s="27">
        <f>IF(U468="","",IF(U468&gt;$AH$2,"After period end",IF(N468&lt;&gt;"Yes",0,M468-S468)))</f>
        <v/>
      </c>
      <c r="Z468" s="27">
        <f>IF(OR(U468="",U468&gt;$AH$2),"",N(W468)-N(X468)-Y468)</f>
        <v/>
      </c>
      <c r="AB468" s="23" t="n"/>
      <c r="AD468" s="27">
        <f>IF(OR(N468&lt;&gt;"Yes",N(Q468)=0),0,ROUND((M468-R468)/Q468,2))</f>
        <v/>
      </c>
      <c r="AE468" s="30">
        <f>IF(OR(N468&lt;&gt;"Yes",O468="",N(Q468)=0),0,MAX(0,MIN(Q468,MIN(YEAR($AH$2)*12+MONTH($AH$2),IF(U468="",YEAR($AH$2)*12+MONTH($AH$2),YEAR(U468)*12+MONTH(U468)-1))-(YEAR(O468)*12+MONTH(O468))+1)))</f>
        <v/>
      </c>
      <c r="AF468" s="31">
        <f>IF(OR(N468&lt;&gt;"Yes",O468="",N(Q468)=0),"",EOMONTH(O468,Q468-1))</f>
        <v/>
      </c>
    </row>
    <row r="469">
      <c r="D469" s="24" t="n"/>
      <c r="E469" s="24" t="n"/>
      <c r="F469" s="24" t="n"/>
      <c r="G469" s="24" t="n"/>
      <c r="H469" s="23" t="n"/>
      <c r="J469" s="25" t="n"/>
      <c r="K469" s="24" t="n"/>
      <c r="L469" s="26" t="n"/>
      <c r="M469" s="27">
        <f>IF(OR(J469="",L469=""),"",ROUND(J469*L469,2))</f>
        <v/>
      </c>
      <c r="N469" s="28">
        <f>IF(M469="","",IF(H469&gt;$AH$2,"After period end",IF(OR(D469="",F469=""),"Check class and entity",IF(M469&gt;=SUMIFS(Settings!$C$9:$C$18,Settings!$A$9:$A$18,F469),"Yes","Expense"))))</f>
        <v/>
      </c>
      <c r="O469" s="23" t="n"/>
      <c r="P469" s="29" t="n"/>
      <c r="Q469" s="30">
        <f>IF(P469&lt;&gt;"",P469,IF(D469="","",SUMIFS(Settings!$B$22:$B$31,Settings!$A$22:$A$31,D469)))</f>
        <v/>
      </c>
      <c r="R469" s="27">
        <f>IF(N469&lt;&gt;"Yes",0,ROUND(M469*SUMIFS(Settings!$C$22:$C$31,Settings!$A$22:$A$31,D469),2))</f>
        <v/>
      </c>
      <c r="S469" s="27">
        <f>IF(AE469=0,0,IF(AE469&gt;=Q469,M469-R469,ROUND((M469-R469)*AE469/Q469,2)))</f>
        <v/>
      </c>
      <c r="T469" s="27">
        <f>IF(N469&lt;&gt;"Yes",0,IF(AND(U469&lt;&gt;"",U469&lt;=$AH$2),0,M469-S469))</f>
        <v/>
      </c>
      <c r="U469" s="23" t="n"/>
      <c r="V469" s="24" t="n"/>
      <c r="W469" s="25" t="n"/>
      <c r="X469" s="25" t="n"/>
      <c r="Y469" s="27">
        <f>IF(U469="","",IF(U469&gt;$AH$2,"After period end",IF(N469&lt;&gt;"Yes",0,M469-S469)))</f>
        <v/>
      </c>
      <c r="Z469" s="27">
        <f>IF(OR(U469="",U469&gt;$AH$2),"",N(W469)-N(X469)-Y469)</f>
        <v/>
      </c>
      <c r="AB469" s="23" t="n"/>
      <c r="AD469" s="27">
        <f>IF(OR(N469&lt;&gt;"Yes",N(Q469)=0),0,ROUND((M469-R469)/Q469,2))</f>
        <v/>
      </c>
      <c r="AE469" s="30">
        <f>IF(OR(N469&lt;&gt;"Yes",O469="",N(Q469)=0),0,MAX(0,MIN(Q469,MIN(YEAR($AH$2)*12+MONTH($AH$2),IF(U469="",YEAR($AH$2)*12+MONTH($AH$2),YEAR(U469)*12+MONTH(U469)-1))-(YEAR(O469)*12+MONTH(O469))+1)))</f>
        <v/>
      </c>
      <c r="AF469" s="31">
        <f>IF(OR(N469&lt;&gt;"Yes",O469="",N(Q469)=0),"",EOMONTH(O469,Q469-1))</f>
        <v/>
      </c>
    </row>
    <row r="470">
      <c r="D470" s="24" t="n"/>
      <c r="E470" s="24" t="n"/>
      <c r="F470" s="24" t="n"/>
      <c r="G470" s="24" t="n"/>
      <c r="H470" s="23" t="n"/>
      <c r="J470" s="25" t="n"/>
      <c r="K470" s="24" t="n"/>
      <c r="L470" s="26" t="n"/>
      <c r="M470" s="27">
        <f>IF(OR(J470="",L470=""),"",ROUND(J470*L470,2))</f>
        <v/>
      </c>
      <c r="N470" s="28">
        <f>IF(M470="","",IF(H470&gt;$AH$2,"After period end",IF(OR(D470="",F470=""),"Check class and entity",IF(M470&gt;=SUMIFS(Settings!$C$9:$C$18,Settings!$A$9:$A$18,F470),"Yes","Expense"))))</f>
        <v/>
      </c>
      <c r="O470" s="23" t="n"/>
      <c r="P470" s="29" t="n"/>
      <c r="Q470" s="30">
        <f>IF(P470&lt;&gt;"",P470,IF(D470="","",SUMIFS(Settings!$B$22:$B$31,Settings!$A$22:$A$31,D470)))</f>
        <v/>
      </c>
      <c r="R470" s="27">
        <f>IF(N470&lt;&gt;"Yes",0,ROUND(M470*SUMIFS(Settings!$C$22:$C$31,Settings!$A$22:$A$31,D470),2))</f>
        <v/>
      </c>
      <c r="S470" s="27">
        <f>IF(AE470=0,0,IF(AE470&gt;=Q470,M470-R470,ROUND((M470-R470)*AE470/Q470,2)))</f>
        <v/>
      </c>
      <c r="T470" s="27">
        <f>IF(N470&lt;&gt;"Yes",0,IF(AND(U470&lt;&gt;"",U470&lt;=$AH$2),0,M470-S470))</f>
        <v/>
      </c>
      <c r="U470" s="23" t="n"/>
      <c r="V470" s="24" t="n"/>
      <c r="W470" s="25" t="n"/>
      <c r="X470" s="25" t="n"/>
      <c r="Y470" s="27">
        <f>IF(U470="","",IF(U470&gt;$AH$2,"After period end",IF(N470&lt;&gt;"Yes",0,M470-S470)))</f>
        <v/>
      </c>
      <c r="Z470" s="27">
        <f>IF(OR(U470="",U470&gt;$AH$2),"",N(W470)-N(X470)-Y470)</f>
        <v/>
      </c>
      <c r="AB470" s="23" t="n"/>
      <c r="AD470" s="27">
        <f>IF(OR(N470&lt;&gt;"Yes",N(Q470)=0),0,ROUND((M470-R470)/Q470,2))</f>
        <v/>
      </c>
      <c r="AE470" s="30">
        <f>IF(OR(N470&lt;&gt;"Yes",O470="",N(Q470)=0),0,MAX(0,MIN(Q470,MIN(YEAR($AH$2)*12+MONTH($AH$2),IF(U470="",YEAR($AH$2)*12+MONTH($AH$2),YEAR(U470)*12+MONTH(U470)-1))-(YEAR(O470)*12+MONTH(O470))+1)))</f>
        <v/>
      </c>
      <c r="AF470" s="31">
        <f>IF(OR(N470&lt;&gt;"Yes",O470="",N(Q470)=0),"",EOMONTH(O470,Q470-1))</f>
        <v/>
      </c>
    </row>
    <row r="471">
      <c r="D471" s="24" t="n"/>
      <c r="E471" s="24" t="n"/>
      <c r="F471" s="24" t="n"/>
      <c r="G471" s="24" t="n"/>
      <c r="H471" s="23" t="n"/>
      <c r="J471" s="25" t="n"/>
      <c r="K471" s="24" t="n"/>
      <c r="L471" s="26" t="n"/>
      <c r="M471" s="27">
        <f>IF(OR(J471="",L471=""),"",ROUND(J471*L471,2))</f>
        <v/>
      </c>
      <c r="N471" s="28">
        <f>IF(M471="","",IF(H471&gt;$AH$2,"After period end",IF(OR(D471="",F471=""),"Check class and entity",IF(M471&gt;=SUMIFS(Settings!$C$9:$C$18,Settings!$A$9:$A$18,F471),"Yes","Expense"))))</f>
        <v/>
      </c>
      <c r="O471" s="23" t="n"/>
      <c r="P471" s="29" t="n"/>
      <c r="Q471" s="30">
        <f>IF(P471&lt;&gt;"",P471,IF(D471="","",SUMIFS(Settings!$B$22:$B$31,Settings!$A$22:$A$31,D471)))</f>
        <v/>
      </c>
      <c r="R471" s="27">
        <f>IF(N471&lt;&gt;"Yes",0,ROUND(M471*SUMIFS(Settings!$C$22:$C$31,Settings!$A$22:$A$31,D471),2))</f>
        <v/>
      </c>
      <c r="S471" s="27">
        <f>IF(AE471=0,0,IF(AE471&gt;=Q471,M471-R471,ROUND((M471-R471)*AE471/Q471,2)))</f>
        <v/>
      </c>
      <c r="T471" s="27">
        <f>IF(N471&lt;&gt;"Yes",0,IF(AND(U471&lt;&gt;"",U471&lt;=$AH$2),0,M471-S471))</f>
        <v/>
      </c>
      <c r="U471" s="23" t="n"/>
      <c r="V471" s="24" t="n"/>
      <c r="W471" s="25" t="n"/>
      <c r="X471" s="25" t="n"/>
      <c r="Y471" s="27">
        <f>IF(U471="","",IF(U471&gt;$AH$2,"After period end",IF(N471&lt;&gt;"Yes",0,M471-S471)))</f>
        <v/>
      </c>
      <c r="Z471" s="27">
        <f>IF(OR(U471="",U471&gt;$AH$2),"",N(W471)-N(X471)-Y471)</f>
        <v/>
      </c>
      <c r="AB471" s="23" t="n"/>
      <c r="AD471" s="27">
        <f>IF(OR(N471&lt;&gt;"Yes",N(Q471)=0),0,ROUND((M471-R471)/Q471,2))</f>
        <v/>
      </c>
      <c r="AE471" s="30">
        <f>IF(OR(N471&lt;&gt;"Yes",O471="",N(Q471)=0),0,MAX(0,MIN(Q471,MIN(YEAR($AH$2)*12+MONTH($AH$2),IF(U471="",YEAR($AH$2)*12+MONTH($AH$2),YEAR(U471)*12+MONTH(U471)-1))-(YEAR(O471)*12+MONTH(O471))+1)))</f>
        <v/>
      </c>
      <c r="AF471" s="31">
        <f>IF(OR(N471&lt;&gt;"Yes",O471="",N(Q471)=0),"",EOMONTH(O471,Q471-1))</f>
        <v/>
      </c>
    </row>
    <row r="472">
      <c r="D472" s="24" t="n"/>
      <c r="E472" s="24" t="n"/>
      <c r="F472" s="24" t="n"/>
      <c r="G472" s="24" t="n"/>
      <c r="H472" s="23" t="n"/>
      <c r="J472" s="25" t="n"/>
      <c r="K472" s="24" t="n"/>
      <c r="L472" s="26" t="n"/>
      <c r="M472" s="27">
        <f>IF(OR(J472="",L472=""),"",ROUND(J472*L472,2))</f>
        <v/>
      </c>
      <c r="N472" s="28">
        <f>IF(M472="","",IF(H472&gt;$AH$2,"After period end",IF(OR(D472="",F472=""),"Check class and entity",IF(M472&gt;=SUMIFS(Settings!$C$9:$C$18,Settings!$A$9:$A$18,F472),"Yes","Expense"))))</f>
        <v/>
      </c>
      <c r="O472" s="23" t="n"/>
      <c r="P472" s="29" t="n"/>
      <c r="Q472" s="30">
        <f>IF(P472&lt;&gt;"",P472,IF(D472="","",SUMIFS(Settings!$B$22:$B$31,Settings!$A$22:$A$31,D472)))</f>
        <v/>
      </c>
      <c r="R472" s="27">
        <f>IF(N472&lt;&gt;"Yes",0,ROUND(M472*SUMIFS(Settings!$C$22:$C$31,Settings!$A$22:$A$31,D472),2))</f>
        <v/>
      </c>
      <c r="S472" s="27">
        <f>IF(AE472=0,0,IF(AE472&gt;=Q472,M472-R472,ROUND((M472-R472)*AE472/Q472,2)))</f>
        <v/>
      </c>
      <c r="T472" s="27">
        <f>IF(N472&lt;&gt;"Yes",0,IF(AND(U472&lt;&gt;"",U472&lt;=$AH$2),0,M472-S472))</f>
        <v/>
      </c>
      <c r="U472" s="23" t="n"/>
      <c r="V472" s="24" t="n"/>
      <c r="W472" s="25" t="n"/>
      <c r="X472" s="25" t="n"/>
      <c r="Y472" s="27">
        <f>IF(U472="","",IF(U472&gt;$AH$2,"After period end",IF(N472&lt;&gt;"Yes",0,M472-S472)))</f>
        <v/>
      </c>
      <c r="Z472" s="27">
        <f>IF(OR(U472="",U472&gt;$AH$2),"",N(W472)-N(X472)-Y472)</f>
        <v/>
      </c>
      <c r="AB472" s="23" t="n"/>
      <c r="AD472" s="27">
        <f>IF(OR(N472&lt;&gt;"Yes",N(Q472)=0),0,ROUND((M472-R472)/Q472,2))</f>
        <v/>
      </c>
      <c r="AE472" s="30">
        <f>IF(OR(N472&lt;&gt;"Yes",O472="",N(Q472)=0),0,MAX(0,MIN(Q472,MIN(YEAR($AH$2)*12+MONTH($AH$2),IF(U472="",YEAR($AH$2)*12+MONTH($AH$2),YEAR(U472)*12+MONTH(U472)-1))-(YEAR(O472)*12+MONTH(O472))+1)))</f>
        <v/>
      </c>
      <c r="AF472" s="31">
        <f>IF(OR(N472&lt;&gt;"Yes",O472="",N(Q472)=0),"",EOMONTH(O472,Q472-1))</f>
        <v/>
      </c>
    </row>
    <row r="473">
      <c r="D473" s="24" t="n"/>
      <c r="E473" s="24" t="n"/>
      <c r="F473" s="24" t="n"/>
      <c r="G473" s="24" t="n"/>
      <c r="H473" s="23" t="n"/>
      <c r="J473" s="25" t="n"/>
      <c r="K473" s="24" t="n"/>
      <c r="L473" s="26" t="n"/>
      <c r="M473" s="27">
        <f>IF(OR(J473="",L473=""),"",ROUND(J473*L473,2))</f>
        <v/>
      </c>
      <c r="N473" s="28">
        <f>IF(M473="","",IF(H473&gt;$AH$2,"After period end",IF(OR(D473="",F473=""),"Check class and entity",IF(M473&gt;=SUMIFS(Settings!$C$9:$C$18,Settings!$A$9:$A$18,F473),"Yes","Expense"))))</f>
        <v/>
      </c>
      <c r="O473" s="23" t="n"/>
      <c r="P473" s="29" t="n"/>
      <c r="Q473" s="30">
        <f>IF(P473&lt;&gt;"",P473,IF(D473="","",SUMIFS(Settings!$B$22:$B$31,Settings!$A$22:$A$31,D473)))</f>
        <v/>
      </c>
      <c r="R473" s="27">
        <f>IF(N473&lt;&gt;"Yes",0,ROUND(M473*SUMIFS(Settings!$C$22:$C$31,Settings!$A$22:$A$31,D473),2))</f>
        <v/>
      </c>
      <c r="S473" s="27">
        <f>IF(AE473=0,0,IF(AE473&gt;=Q473,M473-R473,ROUND((M473-R473)*AE473/Q473,2)))</f>
        <v/>
      </c>
      <c r="T473" s="27">
        <f>IF(N473&lt;&gt;"Yes",0,IF(AND(U473&lt;&gt;"",U473&lt;=$AH$2),0,M473-S473))</f>
        <v/>
      </c>
      <c r="U473" s="23" t="n"/>
      <c r="V473" s="24" t="n"/>
      <c r="W473" s="25" t="n"/>
      <c r="X473" s="25" t="n"/>
      <c r="Y473" s="27">
        <f>IF(U473="","",IF(U473&gt;$AH$2,"After period end",IF(N473&lt;&gt;"Yes",0,M473-S473)))</f>
        <v/>
      </c>
      <c r="Z473" s="27">
        <f>IF(OR(U473="",U473&gt;$AH$2),"",N(W473)-N(X473)-Y473)</f>
        <v/>
      </c>
      <c r="AB473" s="23" t="n"/>
      <c r="AD473" s="27">
        <f>IF(OR(N473&lt;&gt;"Yes",N(Q473)=0),0,ROUND((M473-R473)/Q473,2))</f>
        <v/>
      </c>
      <c r="AE473" s="30">
        <f>IF(OR(N473&lt;&gt;"Yes",O473="",N(Q473)=0),0,MAX(0,MIN(Q473,MIN(YEAR($AH$2)*12+MONTH($AH$2),IF(U473="",YEAR($AH$2)*12+MONTH($AH$2),YEAR(U473)*12+MONTH(U473)-1))-(YEAR(O473)*12+MONTH(O473))+1)))</f>
        <v/>
      </c>
      <c r="AF473" s="31">
        <f>IF(OR(N473&lt;&gt;"Yes",O473="",N(Q473)=0),"",EOMONTH(O473,Q473-1))</f>
        <v/>
      </c>
    </row>
    <row r="474">
      <c r="D474" s="24" t="n"/>
      <c r="E474" s="24" t="n"/>
      <c r="F474" s="24" t="n"/>
      <c r="G474" s="24" t="n"/>
      <c r="H474" s="23" t="n"/>
      <c r="J474" s="25" t="n"/>
      <c r="K474" s="24" t="n"/>
      <c r="L474" s="26" t="n"/>
      <c r="M474" s="27">
        <f>IF(OR(J474="",L474=""),"",ROUND(J474*L474,2))</f>
        <v/>
      </c>
      <c r="N474" s="28">
        <f>IF(M474="","",IF(H474&gt;$AH$2,"After period end",IF(OR(D474="",F474=""),"Check class and entity",IF(M474&gt;=SUMIFS(Settings!$C$9:$C$18,Settings!$A$9:$A$18,F474),"Yes","Expense"))))</f>
        <v/>
      </c>
      <c r="O474" s="23" t="n"/>
      <c r="P474" s="29" t="n"/>
      <c r="Q474" s="30">
        <f>IF(P474&lt;&gt;"",P474,IF(D474="","",SUMIFS(Settings!$B$22:$B$31,Settings!$A$22:$A$31,D474)))</f>
        <v/>
      </c>
      <c r="R474" s="27">
        <f>IF(N474&lt;&gt;"Yes",0,ROUND(M474*SUMIFS(Settings!$C$22:$C$31,Settings!$A$22:$A$31,D474),2))</f>
        <v/>
      </c>
      <c r="S474" s="27">
        <f>IF(AE474=0,0,IF(AE474&gt;=Q474,M474-R474,ROUND((M474-R474)*AE474/Q474,2)))</f>
        <v/>
      </c>
      <c r="T474" s="27">
        <f>IF(N474&lt;&gt;"Yes",0,IF(AND(U474&lt;&gt;"",U474&lt;=$AH$2),0,M474-S474))</f>
        <v/>
      </c>
      <c r="U474" s="23" t="n"/>
      <c r="V474" s="24" t="n"/>
      <c r="W474" s="25" t="n"/>
      <c r="X474" s="25" t="n"/>
      <c r="Y474" s="27">
        <f>IF(U474="","",IF(U474&gt;$AH$2,"After period end",IF(N474&lt;&gt;"Yes",0,M474-S474)))</f>
        <v/>
      </c>
      <c r="Z474" s="27">
        <f>IF(OR(U474="",U474&gt;$AH$2),"",N(W474)-N(X474)-Y474)</f>
        <v/>
      </c>
      <c r="AB474" s="23" t="n"/>
      <c r="AD474" s="27">
        <f>IF(OR(N474&lt;&gt;"Yes",N(Q474)=0),0,ROUND((M474-R474)/Q474,2))</f>
        <v/>
      </c>
      <c r="AE474" s="30">
        <f>IF(OR(N474&lt;&gt;"Yes",O474="",N(Q474)=0),0,MAX(0,MIN(Q474,MIN(YEAR($AH$2)*12+MONTH($AH$2),IF(U474="",YEAR($AH$2)*12+MONTH($AH$2),YEAR(U474)*12+MONTH(U474)-1))-(YEAR(O474)*12+MONTH(O474))+1)))</f>
        <v/>
      </c>
      <c r="AF474" s="31">
        <f>IF(OR(N474&lt;&gt;"Yes",O474="",N(Q474)=0),"",EOMONTH(O474,Q474-1))</f>
        <v/>
      </c>
    </row>
    <row r="475">
      <c r="D475" s="24" t="n"/>
      <c r="E475" s="24" t="n"/>
      <c r="F475" s="24" t="n"/>
      <c r="G475" s="24" t="n"/>
      <c r="H475" s="23" t="n"/>
      <c r="J475" s="25" t="n"/>
      <c r="K475" s="24" t="n"/>
      <c r="L475" s="26" t="n"/>
      <c r="M475" s="27">
        <f>IF(OR(J475="",L475=""),"",ROUND(J475*L475,2))</f>
        <v/>
      </c>
      <c r="N475" s="28">
        <f>IF(M475="","",IF(H475&gt;$AH$2,"After period end",IF(OR(D475="",F475=""),"Check class and entity",IF(M475&gt;=SUMIFS(Settings!$C$9:$C$18,Settings!$A$9:$A$18,F475),"Yes","Expense"))))</f>
        <v/>
      </c>
      <c r="O475" s="23" t="n"/>
      <c r="P475" s="29" t="n"/>
      <c r="Q475" s="30">
        <f>IF(P475&lt;&gt;"",P475,IF(D475="","",SUMIFS(Settings!$B$22:$B$31,Settings!$A$22:$A$31,D475)))</f>
        <v/>
      </c>
      <c r="R475" s="27">
        <f>IF(N475&lt;&gt;"Yes",0,ROUND(M475*SUMIFS(Settings!$C$22:$C$31,Settings!$A$22:$A$31,D475),2))</f>
        <v/>
      </c>
      <c r="S475" s="27">
        <f>IF(AE475=0,0,IF(AE475&gt;=Q475,M475-R475,ROUND((M475-R475)*AE475/Q475,2)))</f>
        <v/>
      </c>
      <c r="T475" s="27">
        <f>IF(N475&lt;&gt;"Yes",0,IF(AND(U475&lt;&gt;"",U475&lt;=$AH$2),0,M475-S475))</f>
        <v/>
      </c>
      <c r="U475" s="23" t="n"/>
      <c r="V475" s="24" t="n"/>
      <c r="W475" s="25" t="n"/>
      <c r="X475" s="25" t="n"/>
      <c r="Y475" s="27">
        <f>IF(U475="","",IF(U475&gt;$AH$2,"After period end",IF(N475&lt;&gt;"Yes",0,M475-S475)))</f>
        <v/>
      </c>
      <c r="Z475" s="27">
        <f>IF(OR(U475="",U475&gt;$AH$2),"",N(W475)-N(X475)-Y475)</f>
        <v/>
      </c>
      <c r="AB475" s="23" t="n"/>
      <c r="AD475" s="27">
        <f>IF(OR(N475&lt;&gt;"Yes",N(Q475)=0),0,ROUND((M475-R475)/Q475,2))</f>
        <v/>
      </c>
      <c r="AE475" s="30">
        <f>IF(OR(N475&lt;&gt;"Yes",O475="",N(Q475)=0),0,MAX(0,MIN(Q475,MIN(YEAR($AH$2)*12+MONTH($AH$2),IF(U475="",YEAR($AH$2)*12+MONTH($AH$2),YEAR(U475)*12+MONTH(U475)-1))-(YEAR(O475)*12+MONTH(O475))+1)))</f>
        <v/>
      </c>
      <c r="AF475" s="31">
        <f>IF(OR(N475&lt;&gt;"Yes",O475="",N(Q475)=0),"",EOMONTH(O475,Q475-1))</f>
        <v/>
      </c>
    </row>
    <row r="476">
      <c r="D476" s="24" t="n"/>
      <c r="E476" s="24" t="n"/>
      <c r="F476" s="24" t="n"/>
      <c r="G476" s="24" t="n"/>
      <c r="H476" s="23" t="n"/>
      <c r="J476" s="25" t="n"/>
      <c r="K476" s="24" t="n"/>
      <c r="L476" s="26" t="n"/>
      <c r="M476" s="27">
        <f>IF(OR(J476="",L476=""),"",ROUND(J476*L476,2))</f>
        <v/>
      </c>
      <c r="N476" s="28">
        <f>IF(M476="","",IF(H476&gt;$AH$2,"After period end",IF(OR(D476="",F476=""),"Check class and entity",IF(M476&gt;=SUMIFS(Settings!$C$9:$C$18,Settings!$A$9:$A$18,F476),"Yes","Expense"))))</f>
        <v/>
      </c>
      <c r="O476" s="23" t="n"/>
      <c r="P476" s="29" t="n"/>
      <c r="Q476" s="30">
        <f>IF(P476&lt;&gt;"",P476,IF(D476="","",SUMIFS(Settings!$B$22:$B$31,Settings!$A$22:$A$31,D476)))</f>
        <v/>
      </c>
      <c r="R476" s="27">
        <f>IF(N476&lt;&gt;"Yes",0,ROUND(M476*SUMIFS(Settings!$C$22:$C$31,Settings!$A$22:$A$31,D476),2))</f>
        <v/>
      </c>
      <c r="S476" s="27">
        <f>IF(AE476=0,0,IF(AE476&gt;=Q476,M476-R476,ROUND((M476-R476)*AE476/Q476,2)))</f>
        <v/>
      </c>
      <c r="T476" s="27">
        <f>IF(N476&lt;&gt;"Yes",0,IF(AND(U476&lt;&gt;"",U476&lt;=$AH$2),0,M476-S476))</f>
        <v/>
      </c>
      <c r="U476" s="23" t="n"/>
      <c r="V476" s="24" t="n"/>
      <c r="W476" s="25" t="n"/>
      <c r="X476" s="25" t="n"/>
      <c r="Y476" s="27">
        <f>IF(U476="","",IF(U476&gt;$AH$2,"After period end",IF(N476&lt;&gt;"Yes",0,M476-S476)))</f>
        <v/>
      </c>
      <c r="Z476" s="27">
        <f>IF(OR(U476="",U476&gt;$AH$2),"",N(W476)-N(X476)-Y476)</f>
        <v/>
      </c>
      <c r="AB476" s="23" t="n"/>
      <c r="AD476" s="27">
        <f>IF(OR(N476&lt;&gt;"Yes",N(Q476)=0),0,ROUND((M476-R476)/Q476,2))</f>
        <v/>
      </c>
      <c r="AE476" s="30">
        <f>IF(OR(N476&lt;&gt;"Yes",O476="",N(Q476)=0),0,MAX(0,MIN(Q476,MIN(YEAR($AH$2)*12+MONTH($AH$2),IF(U476="",YEAR($AH$2)*12+MONTH($AH$2),YEAR(U476)*12+MONTH(U476)-1))-(YEAR(O476)*12+MONTH(O476))+1)))</f>
        <v/>
      </c>
      <c r="AF476" s="31">
        <f>IF(OR(N476&lt;&gt;"Yes",O476="",N(Q476)=0),"",EOMONTH(O476,Q476-1))</f>
        <v/>
      </c>
    </row>
    <row r="477">
      <c r="D477" s="24" t="n"/>
      <c r="E477" s="24" t="n"/>
      <c r="F477" s="24" t="n"/>
      <c r="G477" s="24" t="n"/>
      <c r="H477" s="23" t="n"/>
      <c r="J477" s="25" t="n"/>
      <c r="K477" s="24" t="n"/>
      <c r="L477" s="26" t="n"/>
      <c r="M477" s="27">
        <f>IF(OR(J477="",L477=""),"",ROUND(J477*L477,2))</f>
        <v/>
      </c>
      <c r="N477" s="28">
        <f>IF(M477="","",IF(H477&gt;$AH$2,"After period end",IF(OR(D477="",F477=""),"Check class and entity",IF(M477&gt;=SUMIFS(Settings!$C$9:$C$18,Settings!$A$9:$A$18,F477),"Yes","Expense"))))</f>
        <v/>
      </c>
      <c r="O477" s="23" t="n"/>
      <c r="P477" s="29" t="n"/>
      <c r="Q477" s="30">
        <f>IF(P477&lt;&gt;"",P477,IF(D477="","",SUMIFS(Settings!$B$22:$B$31,Settings!$A$22:$A$31,D477)))</f>
        <v/>
      </c>
      <c r="R477" s="27">
        <f>IF(N477&lt;&gt;"Yes",0,ROUND(M477*SUMIFS(Settings!$C$22:$C$31,Settings!$A$22:$A$31,D477),2))</f>
        <v/>
      </c>
      <c r="S477" s="27">
        <f>IF(AE477=0,0,IF(AE477&gt;=Q477,M477-R477,ROUND((M477-R477)*AE477/Q477,2)))</f>
        <v/>
      </c>
      <c r="T477" s="27">
        <f>IF(N477&lt;&gt;"Yes",0,IF(AND(U477&lt;&gt;"",U477&lt;=$AH$2),0,M477-S477))</f>
        <v/>
      </c>
      <c r="U477" s="23" t="n"/>
      <c r="V477" s="24" t="n"/>
      <c r="W477" s="25" t="n"/>
      <c r="X477" s="25" t="n"/>
      <c r="Y477" s="27">
        <f>IF(U477="","",IF(U477&gt;$AH$2,"After period end",IF(N477&lt;&gt;"Yes",0,M477-S477)))</f>
        <v/>
      </c>
      <c r="Z477" s="27">
        <f>IF(OR(U477="",U477&gt;$AH$2),"",N(W477)-N(X477)-Y477)</f>
        <v/>
      </c>
      <c r="AB477" s="23" t="n"/>
      <c r="AD477" s="27">
        <f>IF(OR(N477&lt;&gt;"Yes",N(Q477)=0),0,ROUND((M477-R477)/Q477,2))</f>
        <v/>
      </c>
      <c r="AE477" s="30">
        <f>IF(OR(N477&lt;&gt;"Yes",O477="",N(Q477)=0),0,MAX(0,MIN(Q477,MIN(YEAR($AH$2)*12+MONTH($AH$2),IF(U477="",YEAR($AH$2)*12+MONTH($AH$2),YEAR(U477)*12+MONTH(U477)-1))-(YEAR(O477)*12+MONTH(O477))+1)))</f>
        <v/>
      </c>
      <c r="AF477" s="31">
        <f>IF(OR(N477&lt;&gt;"Yes",O477="",N(Q477)=0),"",EOMONTH(O477,Q477-1))</f>
        <v/>
      </c>
    </row>
    <row r="478">
      <c r="D478" s="24" t="n"/>
      <c r="E478" s="24" t="n"/>
      <c r="F478" s="24" t="n"/>
      <c r="G478" s="24" t="n"/>
      <c r="H478" s="23" t="n"/>
      <c r="J478" s="25" t="n"/>
      <c r="K478" s="24" t="n"/>
      <c r="L478" s="26" t="n"/>
      <c r="M478" s="27">
        <f>IF(OR(J478="",L478=""),"",ROUND(J478*L478,2))</f>
        <v/>
      </c>
      <c r="N478" s="28">
        <f>IF(M478="","",IF(H478&gt;$AH$2,"After period end",IF(OR(D478="",F478=""),"Check class and entity",IF(M478&gt;=SUMIFS(Settings!$C$9:$C$18,Settings!$A$9:$A$18,F478),"Yes","Expense"))))</f>
        <v/>
      </c>
      <c r="O478" s="23" t="n"/>
      <c r="P478" s="29" t="n"/>
      <c r="Q478" s="30">
        <f>IF(P478&lt;&gt;"",P478,IF(D478="","",SUMIFS(Settings!$B$22:$B$31,Settings!$A$22:$A$31,D478)))</f>
        <v/>
      </c>
      <c r="R478" s="27">
        <f>IF(N478&lt;&gt;"Yes",0,ROUND(M478*SUMIFS(Settings!$C$22:$C$31,Settings!$A$22:$A$31,D478),2))</f>
        <v/>
      </c>
      <c r="S478" s="27">
        <f>IF(AE478=0,0,IF(AE478&gt;=Q478,M478-R478,ROUND((M478-R478)*AE478/Q478,2)))</f>
        <v/>
      </c>
      <c r="T478" s="27">
        <f>IF(N478&lt;&gt;"Yes",0,IF(AND(U478&lt;&gt;"",U478&lt;=$AH$2),0,M478-S478))</f>
        <v/>
      </c>
      <c r="U478" s="23" t="n"/>
      <c r="V478" s="24" t="n"/>
      <c r="W478" s="25" t="n"/>
      <c r="X478" s="25" t="n"/>
      <c r="Y478" s="27">
        <f>IF(U478="","",IF(U478&gt;$AH$2,"After period end",IF(N478&lt;&gt;"Yes",0,M478-S478)))</f>
        <v/>
      </c>
      <c r="Z478" s="27">
        <f>IF(OR(U478="",U478&gt;$AH$2),"",N(W478)-N(X478)-Y478)</f>
        <v/>
      </c>
      <c r="AB478" s="23" t="n"/>
      <c r="AD478" s="27">
        <f>IF(OR(N478&lt;&gt;"Yes",N(Q478)=0),0,ROUND((M478-R478)/Q478,2))</f>
        <v/>
      </c>
      <c r="AE478" s="30">
        <f>IF(OR(N478&lt;&gt;"Yes",O478="",N(Q478)=0),0,MAX(0,MIN(Q478,MIN(YEAR($AH$2)*12+MONTH($AH$2),IF(U478="",YEAR($AH$2)*12+MONTH($AH$2),YEAR(U478)*12+MONTH(U478)-1))-(YEAR(O478)*12+MONTH(O478))+1)))</f>
        <v/>
      </c>
      <c r="AF478" s="31">
        <f>IF(OR(N478&lt;&gt;"Yes",O478="",N(Q478)=0),"",EOMONTH(O478,Q478-1))</f>
        <v/>
      </c>
    </row>
    <row r="479">
      <c r="D479" s="24" t="n"/>
      <c r="E479" s="24" t="n"/>
      <c r="F479" s="24" t="n"/>
      <c r="G479" s="24" t="n"/>
      <c r="H479" s="23" t="n"/>
      <c r="J479" s="25" t="n"/>
      <c r="K479" s="24" t="n"/>
      <c r="L479" s="26" t="n"/>
      <c r="M479" s="27">
        <f>IF(OR(J479="",L479=""),"",ROUND(J479*L479,2))</f>
        <v/>
      </c>
      <c r="N479" s="28">
        <f>IF(M479="","",IF(H479&gt;$AH$2,"After period end",IF(OR(D479="",F479=""),"Check class and entity",IF(M479&gt;=SUMIFS(Settings!$C$9:$C$18,Settings!$A$9:$A$18,F479),"Yes","Expense"))))</f>
        <v/>
      </c>
      <c r="O479" s="23" t="n"/>
      <c r="P479" s="29" t="n"/>
      <c r="Q479" s="30">
        <f>IF(P479&lt;&gt;"",P479,IF(D479="","",SUMIFS(Settings!$B$22:$B$31,Settings!$A$22:$A$31,D479)))</f>
        <v/>
      </c>
      <c r="R479" s="27">
        <f>IF(N479&lt;&gt;"Yes",0,ROUND(M479*SUMIFS(Settings!$C$22:$C$31,Settings!$A$22:$A$31,D479),2))</f>
        <v/>
      </c>
      <c r="S479" s="27">
        <f>IF(AE479=0,0,IF(AE479&gt;=Q479,M479-R479,ROUND((M479-R479)*AE479/Q479,2)))</f>
        <v/>
      </c>
      <c r="T479" s="27">
        <f>IF(N479&lt;&gt;"Yes",0,IF(AND(U479&lt;&gt;"",U479&lt;=$AH$2),0,M479-S479))</f>
        <v/>
      </c>
      <c r="U479" s="23" t="n"/>
      <c r="V479" s="24" t="n"/>
      <c r="W479" s="25" t="n"/>
      <c r="X479" s="25" t="n"/>
      <c r="Y479" s="27">
        <f>IF(U479="","",IF(U479&gt;$AH$2,"After period end",IF(N479&lt;&gt;"Yes",0,M479-S479)))</f>
        <v/>
      </c>
      <c r="Z479" s="27">
        <f>IF(OR(U479="",U479&gt;$AH$2),"",N(W479)-N(X479)-Y479)</f>
        <v/>
      </c>
      <c r="AB479" s="23" t="n"/>
      <c r="AD479" s="27">
        <f>IF(OR(N479&lt;&gt;"Yes",N(Q479)=0),0,ROUND((M479-R479)/Q479,2))</f>
        <v/>
      </c>
      <c r="AE479" s="30">
        <f>IF(OR(N479&lt;&gt;"Yes",O479="",N(Q479)=0),0,MAX(0,MIN(Q479,MIN(YEAR($AH$2)*12+MONTH($AH$2),IF(U479="",YEAR($AH$2)*12+MONTH($AH$2),YEAR(U479)*12+MONTH(U479)-1))-(YEAR(O479)*12+MONTH(O479))+1)))</f>
        <v/>
      </c>
      <c r="AF479" s="31">
        <f>IF(OR(N479&lt;&gt;"Yes",O479="",N(Q479)=0),"",EOMONTH(O479,Q479-1))</f>
        <v/>
      </c>
    </row>
    <row r="480">
      <c r="D480" s="24" t="n"/>
      <c r="E480" s="24" t="n"/>
      <c r="F480" s="24" t="n"/>
      <c r="G480" s="24" t="n"/>
      <c r="H480" s="23" t="n"/>
      <c r="J480" s="25" t="n"/>
      <c r="K480" s="24" t="n"/>
      <c r="L480" s="26" t="n"/>
      <c r="M480" s="27">
        <f>IF(OR(J480="",L480=""),"",ROUND(J480*L480,2))</f>
        <v/>
      </c>
      <c r="N480" s="28">
        <f>IF(M480="","",IF(H480&gt;$AH$2,"After period end",IF(OR(D480="",F480=""),"Check class and entity",IF(M480&gt;=SUMIFS(Settings!$C$9:$C$18,Settings!$A$9:$A$18,F480),"Yes","Expense"))))</f>
        <v/>
      </c>
      <c r="O480" s="23" t="n"/>
      <c r="P480" s="29" t="n"/>
      <c r="Q480" s="30">
        <f>IF(P480&lt;&gt;"",P480,IF(D480="","",SUMIFS(Settings!$B$22:$B$31,Settings!$A$22:$A$31,D480)))</f>
        <v/>
      </c>
      <c r="R480" s="27">
        <f>IF(N480&lt;&gt;"Yes",0,ROUND(M480*SUMIFS(Settings!$C$22:$C$31,Settings!$A$22:$A$31,D480),2))</f>
        <v/>
      </c>
      <c r="S480" s="27">
        <f>IF(AE480=0,0,IF(AE480&gt;=Q480,M480-R480,ROUND((M480-R480)*AE480/Q480,2)))</f>
        <v/>
      </c>
      <c r="T480" s="27">
        <f>IF(N480&lt;&gt;"Yes",0,IF(AND(U480&lt;&gt;"",U480&lt;=$AH$2),0,M480-S480))</f>
        <v/>
      </c>
      <c r="U480" s="23" t="n"/>
      <c r="V480" s="24" t="n"/>
      <c r="W480" s="25" t="n"/>
      <c r="X480" s="25" t="n"/>
      <c r="Y480" s="27">
        <f>IF(U480="","",IF(U480&gt;$AH$2,"After period end",IF(N480&lt;&gt;"Yes",0,M480-S480)))</f>
        <v/>
      </c>
      <c r="Z480" s="27">
        <f>IF(OR(U480="",U480&gt;$AH$2),"",N(W480)-N(X480)-Y480)</f>
        <v/>
      </c>
      <c r="AB480" s="23" t="n"/>
      <c r="AD480" s="27">
        <f>IF(OR(N480&lt;&gt;"Yes",N(Q480)=0),0,ROUND((M480-R480)/Q480,2))</f>
        <v/>
      </c>
      <c r="AE480" s="30">
        <f>IF(OR(N480&lt;&gt;"Yes",O480="",N(Q480)=0),0,MAX(0,MIN(Q480,MIN(YEAR($AH$2)*12+MONTH($AH$2),IF(U480="",YEAR($AH$2)*12+MONTH($AH$2),YEAR(U480)*12+MONTH(U480)-1))-(YEAR(O480)*12+MONTH(O480))+1)))</f>
        <v/>
      </c>
      <c r="AF480" s="31">
        <f>IF(OR(N480&lt;&gt;"Yes",O480="",N(Q480)=0),"",EOMONTH(O480,Q480-1))</f>
        <v/>
      </c>
    </row>
    <row r="481">
      <c r="D481" s="24" t="n"/>
      <c r="E481" s="24" t="n"/>
      <c r="F481" s="24" t="n"/>
      <c r="G481" s="24" t="n"/>
      <c r="H481" s="23" t="n"/>
      <c r="J481" s="25" t="n"/>
      <c r="K481" s="24" t="n"/>
      <c r="L481" s="26" t="n"/>
      <c r="M481" s="27">
        <f>IF(OR(J481="",L481=""),"",ROUND(J481*L481,2))</f>
        <v/>
      </c>
      <c r="N481" s="28">
        <f>IF(M481="","",IF(H481&gt;$AH$2,"After period end",IF(OR(D481="",F481=""),"Check class and entity",IF(M481&gt;=SUMIFS(Settings!$C$9:$C$18,Settings!$A$9:$A$18,F481),"Yes","Expense"))))</f>
        <v/>
      </c>
      <c r="O481" s="23" t="n"/>
      <c r="P481" s="29" t="n"/>
      <c r="Q481" s="30">
        <f>IF(P481&lt;&gt;"",P481,IF(D481="","",SUMIFS(Settings!$B$22:$B$31,Settings!$A$22:$A$31,D481)))</f>
        <v/>
      </c>
      <c r="R481" s="27">
        <f>IF(N481&lt;&gt;"Yes",0,ROUND(M481*SUMIFS(Settings!$C$22:$C$31,Settings!$A$22:$A$31,D481),2))</f>
        <v/>
      </c>
      <c r="S481" s="27">
        <f>IF(AE481=0,0,IF(AE481&gt;=Q481,M481-R481,ROUND((M481-R481)*AE481/Q481,2)))</f>
        <v/>
      </c>
      <c r="T481" s="27">
        <f>IF(N481&lt;&gt;"Yes",0,IF(AND(U481&lt;&gt;"",U481&lt;=$AH$2),0,M481-S481))</f>
        <v/>
      </c>
      <c r="U481" s="23" t="n"/>
      <c r="V481" s="24" t="n"/>
      <c r="W481" s="25" t="n"/>
      <c r="X481" s="25" t="n"/>
      <c r="Y481" s="27">
        <f>IF(U481="","",IF(U481&gt;$AH$2,"After period end",IF(N481&lt;&gt;"Yes",0,M481-S481)))</f>
        <v/>
      </c>
      <c r="Z481" s="27">
        <f>IF(OR(U481="",U481&gt;$AH$2),"",N(W481)-N(X481)-Y481)</f>
        <v/>
      </c>
      <c r="AB481" s="23" t="n"/>
      <c r="AD481" s="27">
        <f>IF(OR(N481&lt;&gt;"Yes",N(Q481)=0),0,ROUND((M481-R481)/Q481,2))</f>
        <v/>
      </c>
      <c r="AE481" s="30">
        <f>IF(OR(N481&lt;&gt;"Yes",O481="",N(Q481)=0),0,MAX(0,MIN(Q481,MIN(YEAR($AH$2)*12+MONTH($AH$2),IF(U481="",YEAR($AH$2)*12+MONTH($AH$2),YEAR(U481)*12+MONTH(U481)-1))-(YEAR(O481)*12+MONTH(O481))+1)))</f>
        <v/>
      </c>
      <c r="AF481" s="31">
        <f>IF(OR(N481&lt;&gt;"Yes",O481="",N(Q481)=0),"",EOMONTH(O481,Q481-1))</f>
        <v/>
      </c>
    </row>
    <row r="482">
      <c r="D482" s="24" t="n"/>
      <c r="E482" s="24" t="n"/>
      <c r="F482" s="24" t="n"/>
      <c r="G482" s="24" t="n"/>
      <c r="H482" s="23" t="n"/>
      <c r="J482" s="25" t="n"/>
      <c r="K482" s="24" t="n"/>
      <c r="L482" s="26" t="n"/>
      <c r="M482" s="27">
        <f>IF(OR(J482="",L482=""),"",ROUND(J482*L482,2))</f>
        <v/>
      </c>
      <c r="N482" s="28">
        <f>IF(M482="","",IF(H482&gt;$AH$2,"After period end",IF(OR(D482="",F482=""),"Check class and entity",IF(M482&gt;=SUMIFS(Settings!$C$9:$C$18,Settings!$A$9:$A$18,F482),"Yes","Expense"))))</f>
        <v/>
      </c>
      <c r="O482" s="23" t="n"/>
      <c r="P482" s="29" t="n"/>
      <c r="Q482" s="30">
        <f>IF(P482&lt;&gt;"",P482,IF(D482="","",SUMIFS(Settings!$B$22:$B$31,Settings!$A$22:$A$31,D482)))</f>
        <v/>
      </c>
      <c r="R482" s="27">
        <f>IF(N482&lt;&gt;"Yes",0,ROUND(M482*SUMIFS(Settings!$C$22:$C$31,Settings!$A$22:$A$31,D482),2))</f>
        <v/>
      </c>
      <c r="S482" s="27">
        <f>IF(AE482=0,0,IF(AE482&gt;=Q482,M482-R482,ROUND((M482-R482)*AE482/Q482,2)))</f>
        <v/>
      </c>
      <c r="T482" s="27">
        <f>IF(N482&lt;&gt;"Yes",0,IF(AND(U482&lt;&gt;"",U482&lt;=$AH$2),0,M482-S482))</f>
        <v/>
      </c>
      <c r="U482" s="23" t="n"/>
      <c r="V482" s="24" t="n"/>
      <c r="W482" s="25" t="n"/>
      <c r="X482" s="25" t="n"/>
      <c r="Y482" s="27">
        <f>IF(U482="","",IF(U482&gt;$AH$2,"After period end",IF(N482&lt;&gt;"Yes",0,M482-S482)))</f>
        <v/>
      </c>
      <c r="Z482" s="27">
        <f>IF(OR(U482="",U482&gt;$AH$2),"",N(W482)-N(X482)-Y482)</f>
        <v/>
      </c>
      <c r="AB482" s="23" t="n"/>
      <c r="AD482" s="27">
        <f>IF(OR(N482&lt;&gt;"Yes",N(Q482)=0),0,ROUND((M482-R482)/Q482,2))</f>
        <v/>
      </c>
      <c r="AE482" s="30">
        <f>IF(OR(N482&lt;&gt;"Yes",O482="",N(Q482)=0),0,MAX(0,MIN(Q482,MIN(YEAR($AH$2)*12+MONTH($AH$2),IF(U482="",YEAR($AH$2)*12+MONTH($AH$2),YEAR(U482)*12+MONTH(U482)-1))-(YEAR(O482)*12+MONTH(O482))+1)))</f>
        <v/>
      </c>
      <c r="AF482" s="31">
        <f>IF(OR(N482&lt;&gt;"Yes",O482="",N(Q482)=0),"",EOMONTH(O482,Q482-1))</f>
        <v/>
      </c>
    </row>
    <row r="483">
      <c r="D483" s="24" t="n"/>
      <c r="E483" s="24" t="n"/>
      <c r="F483" s="24" t="n"/>
      <c r="G483" s="24" t="n"/>
      <c r="H483" s="23" t="n"/>
      <c r="J483" s="25" t="n"/>
      <c r="K483" s="24" t="n"/>
      <c r="L483" s="26" t="n"/>
      <c r="M483" s="27">
        <f>IF(OR(J483="",L483=""),"",ROUND(J483*L483,2))</f>
        <v/>
      </c>
      <c r="N483" s="28">
        <f>IF(M483="","",IF(H483&gt;$AH$2,"After period end",IF(OR(D483="",F483=""),"Check class and entity",IF(M483&gt;=SUMIFS(Settings!$C$9:$C$18,Settings!$A$9:$A$18,F483),"Yes","Expense"))))</f>
        <v/>
      </c>
      <c r="O483" s="23" t="n"/>
      <c r="P483" s="29" t="n"/>
      <c r="Q483" s="30">
        <f>IF(P483&lt;&gt;"",P483,IF(D483="","",SUMIFS(Settings!$B$22:$B$31,Settings!$A$22:$A$31,D483)))</f>
        <v/>
      </c>
      <c r="R483" s="27">
        <f>IF(N483&lt;&gt;"Yes",0,ROUND(M483*SUMIFS(Settings!$C$22:$C$31,Settings!$A$22:$A$31,D483),2))</f>
        <v/>
      </c>
      <c r="S483" s="27">
        <f>IF(AE483=0,0,IF(AE483&gt;=Q483,M483-R483,ROUND((M483-R483)*AE483/Q483,2)))</f>
        <v/>
      </c>
      <c r="T483" s="27">
        <f>IF(N483&lt;&gt;"Yes",0,IF(AND(U483&lt;&gt;"",U483&lt;=$AH$2),0,M483-S483))</f>
        <v/>
      </c>
      <c r="U483" s="23" t="n"/>
      <c r="V483" s="24" t="n"/>
      <c r="W483" s="25" t="n"/>
      <c r="X483" s="25" t="n"/>
      <c r="Y483" s="27">
        <f>IF(U483="","",IF(U483&gt;$AH$2,"After period end",IF(N483&lt;&gt;"Yes",0,M483-S483)))</f>
        <v/>
      </c>
      <c r="Z483" s="27">
        <f>IF(OR(U483="",U483&gt;$AH$2),"",N(W483)-N(X483)-Y483)</f>
        <v/>
      </c>
      <c r="AB483" s="23" t="n"/>
      <c r="AD483" s="27">
        <f>IF(OR(N483&lt;&gt;"Yes",N(Q483)=0),0,ROUND((M483-R483)/Q483,2))</f>
        <v/>
      </c>
      <c r="AE483" s="30">
        <f>IF(OR(N483&lt;&gt;"Yes",O483="",N(Q483)=0),0,MAX(0,MIN(Q483,MIN(YEAR($AH$2)*12+MONTH($AH$2),IF(U483="",YEAR($AH$2)*12+MONTH($AH$2),YEAR(U483)*12+MONTH(U483)-1))-(YEAR(O483)*12+MONTH(O483))+1)))</f>
        <v/>
      </c>
      <c r="AF483" s="31">
        <f>IF(OR(N483&lt;&gt;"Yes",O483="",N(Q483)=0),"",EOMONTH(O483,Q483-1))</f>
        <v/>
      </c>
    </row>
    <row r="484">
      <c r="D484" s="24" t="n"/>
      <c r="E484" s="24" t="n"/>
      <c r="F484" s="24" t="n"/>
      <c r="G484" s="24" t="n"/>
      <c r="H484" s="23" t="n"/>
      <c r="J484" s="25" t="n"/>
      <c r="K484" s="24" t="n"/>
      <c r="L484" s="26" t="n"/>
      <c r="M484" s="27">
        <f>IF(OR(J484="",L484=""),"",ROUND(J484*L484,2))</f>
        <v/>
      </c>
      <c r="N484" s="28">
        <f>IF(M484="","",IF(H484&gt;$AH$2,"After period end",IF(OR(D484="",F484=""),"Check class and entity",IF(M484&gt;=SUMIFS(Settings!$C$9:$C$18,Settings!$A$9:$A$18,F484),"Yes","Expense"))))</f>
        <v/>
      </c>
      <c r="O484" s="23" t="n"/>
      <c r="P484" s="29" t="n"/>
      <c r="Q484" s="30">
        <f>IF(P484&lt;&gt;"",P484,IF(D484="","",SUMIFS(Settings!$B$22:$B$31,Settings!$A$22:$A$31,D484)))</f>
        <v/>
      </c>
      <c r="R484" s="27">
        <f>IF(N484&lt;&gt;"Yes",0,ROUND(M484*SUMIFS(Settings!$C$22:$C$31,Settings!$A$22:$A$31,D484),2))</f>
        <v/>
      </c>
      <c r="S484" s="27">
        <f>IF(AE484=0,0,IF(AE484&gt;=Q484,M484-R484,ROUND((M484-R484)*AE484/Q484,2)))</f>
        <v/>
      </c>
      <c r="T484" s="27">
        <f>IF(N484&lt;&gt;"Yes",0,IF(AND(U484&lt;&gt;"",U484&lt;=$AH$2),0,M484-S484))</f>
        <v/>
      </c>
      <c r="U484" s="23" t="n"/>
      <c r="V484" s="24" t="n"/>
      <c r="W484" s="25" t="n"/>
      <c r="X484" s="25" t="n"/>
      <c r="Y484" s="27">
        <f>IF(U484="","",IF(U484&gt;$AH$2,"After period end",IF(N484&lt;&gt;"Yes",0,M484-S484)))</f>
        <v/>
      </c>
      <c r="Z484" s="27">
        <f>IF(OR(U484="",U484&gt;$AH$2),"",N(W484)-N(X484)-Y484)</f>
        <v/>
      </c>
      <c r="AB484" s="23" t="n"/>
      <c r="AD484" s="27">
        <f>IF(OR(N484&lt;&gt;"Yes",N(Q484)=0),0,ROUND((M484-R484)/Q484,2))</f>
        <v/>
      </c>
      <c r="AE484" s="30">
        <f>IF(OR(N484&lt;&gt;"Yes",O484="",N(Q484)=0),0,MAX(0,MIN(Q484,MIN(YEAR($AH$2)*12+MONTH($AH$2),IF(U484="",YEAR($AH$2)*12+MONTH($AH$2),YEAR(U484)*12+MONTH(U484)-1))-(YEAR(O484)*12+MONTH(O484))+1)))</f>
        <v/>
      </c>
      <c r="AF484" s="31">
        <f>IF(OR(N484&lt;&gt;"Yes",O484="",N(Q484)=0),"",EOMONTH(O484,Q484-1))</f>
        <v/>
      </c>
    </row>
    <row r="485">
      <c r="D485" s="24" t="n"/>
      <c r="E485" s="24" t="n"/>
      <c r="F485" s="24" t="n"/>
      <c r="G485" s="24" t="n"/>
      <c r="H485" s="23" t="n"/>
      <c r="J485" s="25" t="n"/>
      <c r="K485" s="24" t="n"/>
      <c r="L485" s="26" t="n"/>
      <c r="M485" s="27">
        <f>IF(OR(J485="",L485=""),"",ROUND(J485*L485,2))</f>
        <v/>
      </c>
      <c r="N485" s="28">
        <f>IF(M485="","",IF(H485&gt;$AH$2,"After period end",IF(OR(D485="",F485=""),"Check class and entity",IF(M485&gt;=SUMIFS(Settings!$C$9:$C$18,Settings!$A$9:$A$18,F485),"Yes","Expense"))))</f>
        <v/>
      </c>
      <c r="O485" s="23" t="n"/>
      <c r="P485" s="29" t="n"/>
      <c r="Q485" s="30">
        <f>IF(P485&lt;&gt;"",P485,IF(D485="","",SUMIFS(Settings!$B$22:$B$31,Settings!$A$22:$A$31,D485)))</f>
        <v/>
      </c>
      <c r="R485" s="27">
        <f>IF(N485&lt;&gt;"Yes",0,ROUND(M485*SUMIFS(Settings!$C$22:$C$31,Settings!$A$22:$A$31,D485),2))</f>
        <v/>
      </c>
      <c r="S485" s="27">
        <f>IF(AE485=0,0,IF(AE485&gt;=Q485,M485-R485,ROUND((M485-R485)*AE485/Q485,2)))</f>
        <v/>
      </c>
      <c r="T485" s="27">
        <f>IF(N485&lt;&gt;"Yes",0,IF(AND(U485&lt;&gt;"",U485&lt;=$AH$2),0,M485-S485))</f>
        <v/>
      </c>
      <c r="U485" s="23" t="n"/>
      <c r="V485" s="24" t="n"/>
      <c r="W485" s="25" t="n"/>
      <c r="X485" s="25" t="n"/>
      <c r="Y485" s="27">
        <f>IF(U485="","",IF(U485&gt;$AH$2,"After period end",IF(N485&lt;&gt;"Yes",0,M485-S485)))</f>
        <v/>
      </c>
      <c r="Z485" s="27">
        <f>IF(OR(U485="",U485&gt;$AH$2),"",N(W485)-N(X485)-Y485)</f>
        <v/>
      </c>
      <c r="AB485" s="23" t="n"/>
      <c r="AD485" s="27">
        <f>IF(OR(N485&lt;&gt;"Yes",N(Q485)=0),0,ROUND((M485-R485)/Q485,2))</f>
        <v/>
      </c>
      <c r="AE485" s="30">
        <f>IF(OR(N485&lt;&gt;"Yes",O485="",N(Q485)=0),0,MAX(0,MIN(Q485,MIN(YEAR($AH$2)*12+MONTH($AH$2),IF(U485="",YEAR($AH$2)*12+MONTH($AH$2),YEAR(U485)*12+MONTH(U485)-1))-(YEAR(O485)*12+MONTH(O485))+1)))</f>
        <v/>
      </c>
      <c r="AF485" s="31">
        <f>IF(OR(N485&lt;&gt;"Yes",O485="",N(Q485)=0),"",EOMONTH(O485,Q485-1))</f>
        <v/>
      </c>
    </row>
    <row r="486">
      <c r="D486" s="24" t="n"/>
      <c r="E486" s="24" t="n"/>
      <c r="F486" s="24" t="n"/>
      <c r="G486" s="24" t="n"/>
      <c r="H486" s="23" t="n"/>
      <c r="J486" s="25" t="n"/>
      <c r="K486" s="24" t="n"/>
      <c r="L486" s="26" t="n"/>
      <c r="M486" s="27">
        <f>IF(OR(J486="",L486=""),"",ROUND(J486*L486,2))</f>
        <v/>
      </c>
      <c r="N486" s="28">
        <f>IF(M486="","",IF(H486&gt;$AH$2,"After period end",IF(OR(D486="",F486=""),"Check class and entity",IF(M486&gt;=SUMIFS(Settings!$C$9:$C$18,Settings!$A$9:$A$18,F486),"Yes","Expense"))))</f>
        <v/>
      </c>
      <c r="O486" s="23" t="n"/>
      <c r="P486" s="29" t="n"/>
      <c r="Q486" s="30">
        <f>IF(P486&lt;&gt;"",P486,IF(D486="","",SUMIFS(Settings!$B$22:$B$31,Settings!$A$22:$A$31,D486)))</f>
        <v/>
      </c>
      <c r="R486" s="27">
        <f>IF(N486&lt;&gt;"Yes",0,ROUND(M486*SUMIFS(Settings!$C$22:$C$31,Settings!$A$22:$A$31,D486),2))</f>
        <v/>
      </c>
      <c r="S486" s="27">
        <f>IF(AE486=0,0,IF(AE486&gt;=Q486,M486-R486,ROUND((M486-R486)*AE486/Q486,2)))</f>
        <v/>
      </c>
      <c r="T486" s="27">
        <f>IF(N486&lt;&gt;"Yes",0,IF(AND(U486&lt;&gt;"",U486&lt;=$AH$2),0,M486-S486))</f>
        <v/>
      </c>
      <c r="U486" s="23" t="n"/>
      <c r="V486" s="24" t="n"/>
      <c r="W486" s="25" t="n"/>
      <c r="X486" s="25" t="n"/>
      <c r="Y486" s="27">
        <f>IF(U486="","",IF(U486&gt;$AH$2,"After period end",IF(N486&lt;&gt;"Yes",0,M486-S486)))</f>
        <v/>
      </c>
      <c r="Z486" s="27">
        <f>IF(OR(U486="",U486&gt;$AH$2),"",N(W486)-N(X486)-Y486)</f>
        <v/>
      </c>
      <c r="AB486" s="23" t="n"/>
      <c r="AD486" s="27">
        <f>IF(OR(N486&lt;&gt;"Yes",N(Q486)=0),0,ROUND((M486-R486)/Q486,2))</f>
        <v/>
      </c>
      <c r="AE486" s="30">
        <f>IF(OR(N486&lt;&gt;"Yes",O486="",N(Q486)=0),0,MAX(0,MIN(Q486,MIN(YEAR($AH$2)*12+MONTH($AH$2),IF(U486="",YEAR($AH$2)*12+MONTH($AH$2),YEAR(U486)*12+MONTH(U486)-1))-(YEAR(O486)*12+MONTH(O486))+1)))</f>
        <v/>
      </c>
      <c r="AF486" s="31">
        <f>IF(OR(N486&lt;&gt;"Yes",O486="",N(Q486)=0),"",EOMONTH(O486,Q486-1))</f>
        <v/>
      </c>
    </row>
    <row r="487">
      <c r="D487" s="24" t="n"/>
      <c r="E487" s="24" t="n"/>
      <c r="F487" s="24" t="n"/>
      <c r="G487" s="24" t="n"/>
      <c r="H487" s="23" t="n"/>
      <c r="J487" s="25" t="n"/>
      <c r="K487" s="24" t="n"/>
      <c r="L487" s="26" t="n"/>
      <c r="M487" s="27">
        <f>IF(OR(J487="",L487=""),"",ROUND(J487*L487,2))</f>
        <v/>
      </c>
      <c r="N487" s="28">
        <f>IF(M487="","",IF(H487&gt;$AH$2,"After period end",IF(OR(D487="",F487=""),"Check class and entity",IF(M487&gt;=SUMIFS(Settings!$C$9:$C$18,Settings!$A$9:$A$18,F487),"Yes","Expense"))))</f>
        <v/>
      </c>
      <c r="O487" s="23" t="n"/>
      <c r="P487" s="29" t="n"/>
      <c r="Q487" s="30">
        <f>IF(P487&lt;&gt;"",P487,IF(D487="","",SUMIFS(Settings!$B$22:$B$31,Settings!$A$22:$A$31,D487)))</f>
        <v/>
      </c>
      <c r="R487" s="27">
        <f>IF(N487&lt;&gt;"Yes",0,ROUND(M487*SUMIFS(Settings!$C$22:$C$31,Settings!$A$22:$A$31,D487),2))</f>
        <v/>
      </c>
      <c r="S487" s="27">
        <f>IF(AE487=0,0,IF(AE487&gt;=Q487,M487-R487,ROUND((M487-R487)*AE487/Q487,2)))</f>
        <v/>
      </c>
      <c r="T487" s="27">
        <f>IF(N487&lt;&gt;"Yes",0,IF(AND(U487&lt;&gt;"",U487&lt;=$AH$2),0,M487-S487))</f>
        <v/>
      </c>
      <c r="U487" s="23" t="n"/>
      <c r="V487" s="24" t="n"/>
      <c r="W487" s="25" t="n"/>
      <c r="X487" s="25" t="n"/>
      <c r="Y487" s="27">
        <f>IF(U487="","",IF(U487&gt;$AH$2,"After period end",IF(N487&lt;&gt;"Yes",0,M487-S487)))</f>
        <v/>
      </c>
      <c r="Z487" s="27">
        <f>IF(OR(U487="",U487&gt;$AH$2),"",N(W487)-N(X487)-Y487)</f>
        <v/>
      </c>
      <c r="AB487" s="23" t="n"/>
      <c r="AD487" s="27">
        <f>IF(OR(N487&lt;&gt;"Yes",N(Q487)=0),0,ROUND((M487-R487)/Q487,2))</f>
        <v/>
      </c>
      <c r="AE487" s="30">
        <f>IF(OR(N487&lt;&gt;"Yes",O487="",N(Q487)=0),0,MAX(0,MIN(Q487,MIN(YEAR($AH$2)*12+MONTH($AH$2),IF(U487="",YEAR($AH$2)*12+MONTH($AH$2),YEAR(U487)*12+MONTH(U487)-1))-(YEAR(O487)*12+MONTH(O487))+1)))</f>
        <v/>
      </c>
      <c r="AF487" s="31">
        <f>IF(OR(N487&lt;&gt;"Yes",O487="",N(Q487)=0),"",EOMONTH(O487,Q487-1))</f>
        <v/>
      </c>
    </row>
    <row r="488">
      <c r="D488" s="24" t="n"/>
      <c r="E488" s="24" t="n"/>
      <c r="F488" s="24" t="n"/>
      <c r="G488" s="24" t="n"/>
      <c r="H488" s="23" t="n"/>
      <c r="J488" s="25" t="n"/>
      <c r="K488" s="24" t="n"/>
      <c r="L488" s="26" t="n"/>
      <c r="M488" s="27">
        <f>IF(OR(J488="",L488=""),"",ROUND(J488*L488,2))</f>
        <v/>
      </c>
      <c r="N488" s="28">
        <f>IF(M488="","",IF(H488&gt;$AH$2,"After period end",IF(OR(D488="",F488=""),"Check class and entity",IF(M488&gt;=SUMIFS(Settings!$C$9:$C$18,Settings!$A$9:$A$18,F488),"Yes","Expense"))))</f>
        <v/>
      </c>
      <c r="O488" s="23" t="n"/>
      <c r="P488" s="29" t="n"/>
      <c r="Q488" s="30">
        <f>IF(P488&lt;&gt;"",P488,IF(D488="","",SUMIFS(Settings!$B$22:$B$31,Settings!$A$22:$A$31,D488)))</f>
        <v/>
      </c>
      <c r="R488" s="27">
        <f>IF(N488&lt;&gt;"Yes",0,ROUND(M488*SUMIFS(Settings!$C$22:$C$31,Settings!$A$22:$A$31,D488),2))</f>
        <v/>
      </c>
      <c r="S488" s="27">
        <f>IF(AE488=0,0,IF(AE488&gt;=Q488,M488-R488,ROUND((M488-R488)*AE488/Q488,2)))</f>
        <v/>
      </c>
      <c r="T488" s="27">
        <f>IF(N488&lt;&gt;"Yes",0,IF(AND(U488&lt;&gt;"",U488&lt;=$AH$2),0,M488-S488))</f>
        <v/>
      </c>
      <c r="U488" s="23" t="n"/>
      <c r="V488" s="24" t="n"/>
      <c r="W488" s="25" t="n"/>
      <c r="X488" s="25" t="n"/>
      <c r="Y488" s="27">
        <f>IF(U488="","",IF(U488&gt;$AH$2,"After period end",IF(N488&lt;&gt;"Yes",0,M488-S488)))</f>
        <v/>
      </c>
      <c r="Z488" s="27">
        <f>IF(OR(U488="",U488&gt;$AH$2),"",N(W488)-N(X488)-Y488)</f>
        <v/>
      </c>
      <c r="AB488" s="23" t="n"/>
      <c r="AD488" s="27">
        <f>IF(OR(N488&lt;&gt;"Yes",N(Q488)=0),0,ROUND((M488-R488)/Q488,2))</f>
        <v/>
      </c>
      <c r="AE488" s="30">
        <f>IF(OR(N488&lt;&gt;"Yes",O488="",N(Q488)=0),0,MAX(0,MIN(Q488,MIN(YEAR($AH$2)*12+MONTH($AH$2),IF(U488="",YEAR($AH$2)*12+MONTH($AH$2),YEAR(U488)*12+MONTH(U488)-1))-(YEAR(O488)*12+MONTH(O488))+1)))</f>
        <v/>
      </c>
      <c r="AF488" s="31">
        <f>IF(OR(N488&lt;&gt;"Yes",O488="",N(Q488)=0),"",EOMONTH(O488,Q488-1))</f>
        <v/>
      </c>
    </row>
    <row r="489">
      <c r="D489" s="24" t="n"/>
      <c r="E489" s="24" t="n"/>
      <c r="F489" s="24" t="n"/>
      <c r="G489" s="24" t="n"/>
      <c r="H489" s="23" t="n"/>
      <c r="J489" s="25" t="n"/>
      <c r="K489" s="24" t="n"/>
      <c r="L489" s="26" t="n"/>
      <c r="M489" s="27">
        <f>IF(OR(J489="",L489=""),"",ROUND(J489*L489,2))</f>
        <v/>
      </c>
      <c r="N489" s="28">
        <f>IF(M489="","",IF(H489&gt;$AH$2,"After period end",IF(OR(D489="",F489=""),"Check class and entity",IF(M489&gt;=SUMIFS(Settings!$C$9:$C$18,Settings!$A$9:$A$18,F489),"Yes","Expense"))))</f>
        <v/>
      </c>
      <c r="O489" s="23" t="n"/>
      <c r="P489" s="29" t="n"/>
      <c r="Q489" s="30">
        <f>IF(P489&lt;&gt;"",P489,IF(D489="","",SUMIFS(Settings!$B$22:$B$31,Settings!$A$22:$A$31,D489)))</f>
        <v/>
      </c>
      <c r="R489" s="27">
        <f>IF(N489&lt;&gt;"Yes",0,ROUND(M489*SUMIFS(Settings!$C$22:$C$31,Settings!$A$22:$A$31,D489),2))</f>
        <v/>
      </c>
      <c r="S489" s="27">
        <f>IF(AE489=0,0,IF(AE489&gt;=Q489,M489-R489,ROUND((M489-R489)*AE489/Q489,2)))</f>
        <v/>
      </c>
      <c r="T489" s="27">
        <f>IF(N489&lt;&gt;"Yes",0,IF(AND(U489&lt;&gt;"",U489&lt;=$AH$2),0,M489-S489))</f>
        <v/>
      </c>
      <c r="U489" s="23" t="n"/>
      <c r="V489" s="24" t="n"/>
      <c r="W489" s="25" t="n"/>
      <c r="X489" s="25" t="n"/>
      <c r="Y489" s="27">
        <f>IF(U489="","",IF(U489&gt;$AH$2,"After period end",IF(N489&lt;&gt;"Yes",0,M489-S489)))</f>
        <v/>
      </c>
      <c r="Z489" s="27">
        <f>IF(OR(U489="",U489&gt;$AH$2),"",N(W489)-N(X489)-Y489)</f>
        <v/>
      </c>
      <c r="AB489" s="23" t="n"/>
      <c r="AD489" s="27">
        <f>IF(OR(N489&lt;&gt;"Yes",N(Q489)=0),0,ROUND((M489-R489)/Q489,2))</f>
        <v/>
      </c>
      <c r="AE489" s="30">
        <f>IF(OR(N489&lt;&gt;"Yes",O489="",N(Q489)=0),0,MAX(0,MIN(Q489,MIN(YEAR($AH$2)*12+MONTH($AH$2),IF(U489="",YEAR($AH$2)*12+MONTH($AH$2),YEAR(U489)*12+MONTH(U489)-1))-(YEAR(O489)*12+MONTH(O489))+1)))</f>
        <v/>
      </c>
      <c r="AF489" s="31">
        <f>IF(OR(N489&lt;&gt;"Yes",O489="",N(Q489)=0),"",EOMONTH(O489,Q489-1))</f>
        <v/>
      </c>
    </row>
    <row r="490">
      <c r="D490" s="24" t="n"/>
      <c r="E490" s="24" t="n"/>
      <c r="F490" s="24" t="n"/>
      <c r="G490" s="24" t="n"/>
      <c r="H490" s="23" t="n"/>
      <c r="J490" s="25" t="n"/>
      <c r="K490" s="24" t="n"/>
      <c r="L490" s="26" t="n"/>
      <c r="M490" s="27">
        <f>IF(OR(J490="",L490=""),"",ROUND(J490*L490,2))</f>
        <v/>
      </c>
      <c r="N490" s="28">
        <f>IF(M490="","",IF(H490&gt;$AH$2,"After period end",IF(OR(D490="",F490=""),"Check class and entity",IF(M490&gt;=SUMIFS(Settings!$C$9:$C$18,Settings!$A$9:$A$18,F490),"Yes","Expense"))))</f>
        <v/>
      </c>
      <c r="O490" s="23" t="n"/>
      <c r="P490" s="29" t="n"/>
      <c r="Q490" s="30">
        <f>IF(P490&lt;&gt;"",P490,IF(D490="","",SUMIFS(Settings!$B$22:$B$31,Settings!$A$22:$A$31,D490)))</f>
        <v/>
      </c>
      <c r="R490" s="27">
        <f>IF(N490&lt;&gt;"Yes",0,ROUND(M490*SUMIFS(Settings!$C$22:$C$31,Settings!$A$22:$A$31,D490),2))</f>
        <v/>
      </c>
      <c r="S490" s="27">
        <f>IF(AE490=0,0,IF(AE490&gt;=Q490,M490-R490,ROUND((M490-R490)*AE490/Q490,2)))</f>
        <v/>
      </c>
      <c r="T490" s="27">
        <f>IF(N490&lt;&gt;"Yes",0,IF(AND(U490&lt;&gt;"",U490&lt;=$AH$2),0,M490-S490))</f>
        <v/>
      </c>
      <c r="U490" s="23" t="n"/>
      <c r="V490" s="24" t="n"/>
      <c r="W490" s="25" t="n"/>
      <c r="X490" s="25" t="n"/>
      <c r="Y490" s="27">
        <f>IF(U490="","",IF(U490&gt;$AH$2,"After period end",IF(N490&lt;&gt;"Yes",0,M490-S490)))</f>
        <v/>
      </c>
      <c r="Z490" s="27">
        <f>IF(OR(U490="",U490&gt;$AH$2),"",N(W490)-N(X490)-Y490)</f>
        <v/>
      </c>
      <c r="AB490" s="23" t="n"/>
      <c r="AD490" s="27">
        <f>IF(OR(N490&lt;&gt;"Yes",N(Q490)=0),0,ROUND((M490-R490)/Q490,2))</f>
        <v/>
      </c>
      <c r="AE490" s="30">
        <f>IF(OR(N490&lt;&gt;"Yes",O490="",N(Q490)=0),0,MAX(0,MIN(Q490,MIN(YEAR($AH$2)*12+MONTH($AH$2),IF(U490="",YEAR($AH$2)*12+MONTH($AH$2),YEAR(U490)*12+MONTH(U490)-1))-(YEAR(O490)*12+MONTH(O490))+1)))</f>
        <v/>
      </c>
      <c r="AF490" s="31">
        <f>IF(OR(N490&lt;&gt;"Yes",O490="",N(Q490)=0),"",EOMONTH(O490,Q490-1))</f>
        <v/>
      </c>
    </row>
    <row r="491">
      <c r="D491" s="24" t="n"/>
      <c r="E491" s="24" t="n"/>
      <c r="F491" s="24" t="n"/>
      <c r="G491" s="24" t="n"/>
      <c r="H491" s="23" t="n"/>
      <c r="J491" s="25" t="n"/>
      <c r="K491" s="24" t="n"/>
      <c r="L491" s="26" t="n"/>
      <c r="M491" s="27">
        <f>IF(OR(J491="",L491=""),"",ROUND(J491*L491,2))</f>
        <v/>
      </c>
      <c r="N491" s="28">
        <f>IF(M491="","",IF(H491&gt;$AH$2,"After period end",IF(OR(D491="",F491=""),"Check class and entity",IF(M491&gt;=SUMIFS(Settings!$C$9:$C$18,Settings!$A$9:$A$18,F491),"Yes","Expense"))))</f>
        <v/>
      </c>
      <c r="O491" s="23" t="n"/>
      <c r="P491" s="29" t="n"/>
      <c r="Q491" s="30">
        <f>IF(P491&lt;&gt;"",P491,IF(D491="","",SUMIFS(Settings!$B$22:$B$31,Settings!$A$22:$A$31,D491)))</f>
        <v/>
      </c>
      <c r="R491" s="27">
        <f>IF(N491&lt;&gt;"Yes",0,ROUND(M491*SUMIFS(Settings!$C$22:$C$31,Settings!$A$22:$A$31,D491),2))</f>
        <v/>
      </c>
      <c r="S491" s="27">
        <f>IF(AE491=0,0,IF(AE491&gt;=Q491,M491-R491,ROUND((M491-R491)*AE491/Q491,2)))</f>
        <v/>
      </c>
      <c r="T491" s="27">
        <f>IF(N491&lt;&gt;"Yes",0,IF(AND(U491&lt;&gt;"",U491&lt;=$AH$2),0,M491-S491))</f>
        <v/>
      </c>
      <c r="U491" s="23" t="n"/>
      <c r="V491" s="24" t="n"/>
      <c r="W491" s="25" t="n"/>
      <c r="X491" s="25" t="n"/>
      <c r="Y491" s="27">
        <f>IF(U491="","",IF(U491&gt;$AH$2,"After period end",IF(N491&lt;&gt;"Yes",0,M491-S491)))</f>
        <v/>
      </c>
      <c r="Z491" s="27">
        <f>IF(OR(U491="",U491&gt;$AH$2),"",N(W491)-N(X491)-Y491)</f>
        <v/>
      </c>
      <c r="AB491" s="23" t="n"/>
      <c r="AD491" s="27">
        <f>IF(OR(N491&lt;&gt;"Yes",N(Q491)=0),0,ROUND((M491-R491)/Q491,2))</f>
        <v/>
      </c>
      <c r="AE491" s="30">
        <f>IF(OR(N491&lt;&gt;"Yes",O491="",N(Q491)=0),0,MAX(0,MIN(Q491,MIN(YEAR($AH$2)*12+MONTH($AH$2),IF(U491="",YEAR($AH$2)*12+MONTH($AH$2),YEAR(U491)*12+MONTH(U491)-1))-(YEAR(O491)*12+MONTH(O491))+1)))</f>
        <v/>
      </c>
      <c r="AF491" s="31">
        <f>IF(OR(N491&lt;&gt;"Yes",O491="",N(Q491)=0),"",EOMONTH(O491,Q491-1))</f>
        <v/>
      </c>
    </row>
    <row r="492">
      <c r="D492" s="24" t="n"/>
      <c r="E492" s="24" t="n"/>
      <c r="F492" s="24" t="n"/>
      <c r="G492" s="24" t="n"/>
      <c r="H492" s="23" t="n"/>
      <c r="J492" s="25" t="n"/>
      <c r="K492" s="24" t="n"/>
      <c r="L492" s="26" t="n"/>
      <c r="M492" s="27">
        <f>IF(OR(J492="",L492=""),"",ROUND(J492*L492,2))</f>
        <v/>
      </c>
      <c r="N492" s="28">
        <f>IF(M492="","",IF(H492&gt;$AH$2,"After period end",IF(OR(D492="",F492=""),"Check class and entity",IF(M492&gt;=SUMIFS(Settings!$C$9:$C$18,Settings!$A$9:$A$18,F492),"Yes","Expense"))))</f>
        <v/>
      </c>
      <c r="O492" s="23" t="n"/>
      <c r="P492" s="29" t="n"/>
      <c r="Q492" s="30">
        <f>IF(P492&lt;&gt;"",P492,IF(D492="","",SUMIFS(Settings!$B$22:$B$31,Settings!$A$22:$A$31,D492)))</f>
        <v/>
      </c>
      <c r="R492" s="27">
        <f>IF(N492&lt;&gt;"Yes",0,ROUND(M492*SUMIFS(Settings!$C$22:$C$31,Settings!$A$22:$A$31,D492),2))</f>
        <v/>
      </c>
      <c r="S492" s="27">
        <f>IF(AE492=0,0,IF(AE492&gt;=Q492,M492-R492,ROUND((M492-R492)*AE492/Q492,2)))</f>
        <v/>
      </c>
      <c r="T492" s="27">
        <f>IF(N492&lt;&gt;"Yes",0,IF(AND(U492&lt;&gt;"",U492&lt;=$AH$2),0,M492-S492))</f>
        <v/>
      </c>
      <c r="U492" s="23" t="n"/>
      <c r="V492" s="24" t="n"/>
      <c r="W492" s="25" t="n"/>
      <c r="X492" s="25" t="n"/>
      <c r="Y492" s="27">
        <f>IF(U492="","",IF(U492&gt;$AH$2,"After period end",IF(N492&lt;&gt;"Yes",0,M492-S492)))</f>
        <v/>
      </c>
      <c r="Z492" s="27">
        <f>IF(OR(U492="",U492&gt;$AH$2),"",N(W492)-N(X492)-Y492)</f>
        <v/>
      </c>
      <c r="AB492" s="23" t="n"/>
      <c r="AD492" s="27">
        <f>IF(OR(N492&lt;&gt;"Yes",N(Q492)=0),0,ROUND((M492-R492)/Q492,2))</f>
        <v/>
      </c>
      <c r="AE492" s="30">
        <f>IF(OR(N492&lt;&gt;"Yes",O492="",N(Q492)=0),0,MAX(0,MIN(Q492,MIN(YEAR($AH$2)*12+MONTH($AH$2),IF(U492="",YEAR($AH$2)*12+MONTH($AH$2),YEAR(U492)*12+MONTH(U492)-1))-(YEAR(O492)*12+MONTH(O492))+1)))</f>
        <v/>
      </c>
      <c r="AF492" s="31">
        <f>IF(OR(N492&lt;&gt;"Yes",O492="",N(Q492)=0),"",EOMONTH(O492,Q492-1))</f>
        <v/>
      </c>
    </row>
    <row r="493">
      <c r="D493" s="24" t="n"/>
      <c r="E493" s="24" t="n"/>
      <c r="F493" s="24" t="n"/>
      <c r="G493" s="24" t="n"/>
      <c r="H493" s="23" t="n"/>
      <c r="J493" s="25" t="n"/>
      <c r="K493" s="24" t="n"/>
      <c r="L493" s="26" t="n"/>
      <c r="M493" s="27">
        <f>IF(OR(J493="",L493=""),"",ROUND(J493*L493,2))</f>
        <v/>
      </c>
      <c r="N493" s="28">
        <f>IF(M493="","",IF(H493&gt;$AH$2,"After period end",IF(OR(D493="",F493=""),"Check class and entity",IF(M493&gt;=SUMIFS(Settings!$C$9:$C$18,Settings!$A$9:$A$18,F493),"Yes","Expense"))))</f>
        <v/>
      </c>
      <c r="O493" s="23" t="n"/>
      <c r="P493" s="29" t="n"/>
      <c r="Q493" s="30">
        <f>IF(P493&lt;&gt;"",P493,IF(D493="","",SUMIFS(Settings!$B$22:$B$31,Settings!$A$22:$A$31,D493)))</f>
        <v/>
      </c>
      <c r="R493" s="27">
        <f>IF(N493&lt;&gt;"Yes",0,ROUND(M493*SUMIFS(Settings!$C$22:$C$31,Settings!$A$22:$A$31,D493),2))</f>
        <v/>
      </c>
      <c r="S493" s="27">
        <f>IF(AE493=0,0,IF(AE493&gt;=Q493,M493-R493,ROUND((M493-R493)*AE493/Q493,2)))</f>
        <v/>
      </c>
      <c r="T493" s="27">
        <f>IF(N493&lt;&gt;"Yes",0,IF(AND(U493&lt;&gt;"",U493&lt;=$AH$2),0,M493-S493))</f>
        <v/>
      </c>
      <c r="U493" s="23" t="n"/>
      <c r="V493" s="24" t="n"/>
      <c r="W493" s="25" t="n"/>
      <c r="X493" s="25" t="n"/>
      <c r="Y493" s="27">
        <f>IF(U493="","",IF(U493&gt;$AH$2,"After period end",IF(N493&lt;&gt;"Yes",0,M493-S493)))</f>
        <v/>
      </c>
      <c r="Z493" s="27">
        <f>IF(OR(U493="",U493&gt;$AH$2),"",N(W493)-N(X493)-Y493)</f>
        <v/>
      </c>
      <c r="AB493" s="23" t="n"/>
      <c r="AD493" s="27">
        <f>IF(OR(N493&lt;&gt;"Yes",N(Q493)=0),0,ROUND((M493-R493)/Q493,2))</f>
        <v/>
      </c>
      <c r="AE493" s="30">
        <f>IF(OR(N493&lt;&gt;"Yes",O493="",N(Q493)=0),0,MAX(0,MIN(Q493,MIN(YEAR($AH$2)*12+MONTH($AH$2),IF(U493="",YEAR($AH$2)*12+MONTH($AH$2),YEAR(U493)*12+MONTH(U493)-1))-(YEAR(O493)*12+MONTH(O493))+1)))</f>
        <v/>
      </c>
      <c r="AF493" s="31">
        <f>IF(OR(N493&lt;&gt;"Yes",O493="",N(Q493)=0),"",EOMONTH(O493,Q493-1))</f>
        <v/>
      </c>
    </row>
    <row r="494">
      <c r="D494" s="24" t="n"/>
      <c r="E494" s="24" t="n"/>
      <c r="F494" s="24" t="n"/>
      <c r="G494" s="24" t="n"/>
      <c r="H494" s="23" t="n"/>
      <c r="J494" s="25" t="n"/>
      <c r="K494" s="24" t="n"/>
      <c r="L494" s="26" t="n"/>
      <c r="M494" s="27">
        <f>IF(OR(J494="",L494=""),"",ROUND(J494*L494,2))</f>
        <v/>
      </c>
      <c r="N494" s="28">
        <f>IF(M494="","",IF(H494&gt;$AH$2,"After period end",IF(OR(D494="",F494=""),"Check class and entity",IF(M494&gt;=SUMIFS(Settings!$C$9:$C$18,Settings!$A$9:$A$18,F494),"Yes","Expense"))))</f>
        <v/>
      </c>
      <c r="O494" s="23" t="n"/>
      <c r="P494" s="29" t="n"/>
      <c r="Q494" s="30">
        <f>IF(P494&lt;&gt;"",P494,IF(D494="","",SUMIFS(Settings!$B$22:$B$31,Settings!$A$22:$A$31,D494)))</f>
        <v/>
      </c>
      <c r="R494" s="27">
        <f>IF(N494&lt;&gt;"Yes",0,ROUND(M494*SUMIFS(Settings!$C$22:$C$31,Settings!$A$22:$A$31,D494),2))</f>
        <v/>
      </c>
      <c r="S494" s="27">
        <f>IF(AE494=0,0,IF(AE494&gt;=Q494,M494-R494,ROUND((M494-R494)*AE494/Q494,2)))</f>
        <v/>
      </c>
      <c r="T494" s="27">
        <f>IF(N494&lt;&gt;"Yes",0,IF(AND(U494&lt;&gt;"",U494&lt;=$AH$2),0,M494-S494))</f>
        <v/>
      </c>
      <c r="U494" s="23" t="n"/>
      <c r="V494" s="24" t="n"/>
      <c r="W494" s="25" t="n"/>
      <c r="X494" s="25" t="n"/>
      <c r="Y494" s="27">
        <f>IF(U494="","",IF(U494&gt;$AH$2,"After period end",IF(N494&lt;&gt;"Yes",0,M494-S494)))</f>
        <v/>
      </c>
      <c r="Z494" s="27">
        <f>IF(OR(U494="",U494&gt;$AH$2),"",N(W494)-N(X494)-Y494)</f>
        <v/>
      </c>
      <c r="AB494" s="23" t="n"/>
      <c r="AD494" s="27">
        <f>IF(OR(N494&lt;&gt;"Yes",N(Q494)=0),0,ROUND((M494-R494)/Q494,2))</f>
        <v/>
      </c>
      <c r="AE494" s="30">
        <f>IF(OR(N494&lt;&gt;"Yes",O494="",N(Q494)=0),0,MAX(0,MIN(Q494,MIN(YEAR($AH$2)*12+MONTH($AH$2),IF(U494="",YEAR($AH$2)*12+MONTH($AH$2),YEAR(U494)*12+MONTH(U494)-1))-(YEAR(O494)*12+MONTH(O494))+1)))</f>
        <v/>
      </c>
      <c r="AF494" s="31">
        <f>IF(OR(N494&lt;&gt;"Yes",O494="",N(Q494)=0),"",EOMONTH(O494,Q494-1))</f>
        <v/>
      </c>
    </row>
    <row r="495">
      <c r="D495" s="24" t="n"/>
      <c r="E495" s="24" t="n"/>
      <c r="F495" s="24" t="n"/>
      <c r="G495" s="24" t="n"/>
      <c r="H495" s="23" t="n"/>
      <c r="J495" s="25" t="n"/>
      <c r="K495" s="24" t="n"/>
      <c r="L495" s="26" t="n"/>
      <c r="M495" s="27">
        <f>IF(OR(J495="",L495=""),"",ROUND(J495*L495,2))</f>
        <v/>
      </c>
      <c r="N495" s="28">
        <f>IF(M495="","",IF(H495&gt;$AH$2,"After period end",IF(OR(D495="",F495=""),"Check class and entity",IF(M495&gt;=SUMIFS(Settings!$C$9:$C$18,Settings!$A$9:$A$18,F495),"Yes","Expense"))))</f>
        <v/>
      </c>
      <c r="O495" s="23" t="n"/>
      <c r="P495" s="29" t="n"/>
      <c r="Q495" s="30">
        <f>IF(P495&lt;&gt;"",P495,IF(D495="","",SUMIFS(Settings!$B$22:$B$31,Settings!$A$22:$A$31,D495)))</f>
        <v/>
      </c>
      <c r="R495" s="27">
        <f>IF(N495&lt;&gt;"Yes",0,ROUND(M495*SUMIFS(Settings!$C$22:$C$31,Settings!$A$22:$A$31,D495),2))</f>
        <v/>
      </c>
      <c r="S495" s="27">
        <f>IF(AE495=0,0,IF(AE495&gt;=Q495,M495-R495,ROUND((M495-R495)*AE495/Q495,2)))</f>
        <v/>
      </c>
      <c r="T495" s="27">
        <f>IF(N495&lt;&gt;"Yes",0,IF(AND(U495&lt;&gt;"",U495&lt;=$AH$2),0,M495-S495))</f>
        <v/>
      </c>
      <c r="U495" s="23" t="n"/>
      <c r="V495" s="24" t="n"/>
      <c r="W495" s="25" t="n"/>
      <c r="X495" s="25" t="n"/>
      <c r="Y495" s="27">
        <f>IF(U495="","",IF(U495&gt;$AH$2,"After period end",IF(N495&lt;&gt;"Yes",0,M495-S495)))</f>
        <v/>
      </c>
      <c r="Z495" s="27">
        <f>IF(OR(U495="",U495&gt;$AH$2),"",N(W495)-N(X495)-Y495)</f>
        <v/>
      </c>
      <c r="AB495" s="23" t="n"/>
      <c r="AD495" s="27">
        <f>IF(OR(N495&lt;&gt;"Yes",N(Q495)=0),0,ROUND((M495-R495)/Q495,2))</f>
        <v/>
      </c>
      <c r="AE495" s="30">
        <f>IF(OR(N495&lt;&gt;"Yes",O495="",N(Q495)=0),0,MAX(0,MIN(Q495,MIN(YEAR($AH$2)*12+MONTH($AH$2),IF(U495="",YEAR($AH$2)*12+MONTH($AH$2),YEAR(U495)*12+MONTH(U495)-1))-(YEAR(O495)*12+MONTH(O495))+1)))</f>
        <v/>
      </c>
      <c r="AF495" s="31">
        <f>IF(OR(N495&lt;&gt;"Yes",O495="",N(Q495)=0),"",EOMONTH(O495,Q495-1))</f>
        <v/>
      </c>
    </row>
    <row r="496">
      <c r="D496" s="24" t="n"/>
      <c r="E496" s="24" t="n"/>
      <c r="F496" s="24" t="n"/>
      <c r="G496" s="24" t="n"/>
      <c r="H496" s="23" t="n"/>
      <c r="J496" s="25" t="n"/>
      <c r="K496" s="24" t="n"/>
      <c r="L496" s="26" t="n"/>
      <c r="M496" s="27">
        <f>IF(OR(J496="",L496=""),"",ROUND(J496*L496,2))</f>
        <v/>
      </c>
      <c r="N496" s="28">
        <f>IF(M496="","",IF(H496&gt;$AH$2,"After period end",IF(OR(D496="",F496=""),"Check class and entity",IF(M496&gt;=SUMIFS(Settings!$C$9:$C$18,Settings!$A$9:$A$18,F496),"Yes","Expense"))))</f>
        <v/>
      </c>
      <c r="O496" s="23" t="n"/>
      <c r="P496" s="29" t="n"/>
      <c r="Q496" s="30">
        <f>IF(P496&lt;&gt;"",P496,IF(D496="","",SUMIFS(Settings!$B$22:$B$31,Settings!$A$22:$A$31,D496)))</f>
        <v/>
      </c>
      <c r="R496" s="27">
        <f>IF(N496&lt;&gt;"Yes",0,ROUND(M496*SUMIFS(Settings!$C$22:$C$31,Settings!$A$22:$A$31,D496),2))</f>
        <v/>
      </c>
      <c r="S496" s="27">
        <f>IF(AE496=0,0,IF(AE496&gt;=Q496,M496-R496,ROUND((M496-R496)*AE496/Q496,2)))</f>
        <v/>
      </c>
      <c r="T496" s="27">
        <f>IF(N496&lt;&gt;"Yes",0,IF(AND(U496&lt;&gt;"",U496&lt;=$AH$2),0,M496-S496))</f>
        <v/>
      </c>
      <c r="U496" s="23" t="n"/>
      <c r="V496" s="24" t="n"/>
      <c r="W496" s="25" t="n"/>
      <c r="X496" s="25" t="n"/>
      <c r="Y496" s="27">
        <f>IF(U496="","",IF(U496&gt;$AH$2,"After period end",IF(N496&lt;&gt;"Yes",0,M496-S496)))</f>
        <v/>
      </c>
      <c r="Z496" s="27">
        <f>IF(OR(U496="",U496&gt;$AH$2),"",N(W496)-N(X496)-Y496)</f>
        <v/>
      </c>
      <c r="AB496" s="23" t="n"/>
      <c r="AD496" s="27">
        <f>IF(OR(N496&lt;&gt;"Yes",N(Q496)=0),0,ROUND((M496-R496)/Q496,2))</f>
        <v/>
      </c>
      <c r="AE496" s="30">
        <f>IF(OR(N496&lt;&gt;"Yes",O496="",N(Q496)=0),0,MAX(0,MIN(Q496,MIN(YEAR($AH$2)*12+MONTH($AH$2),IF(U496="",YEAR($AH$2)*12+MONTH($AH$2),YEAR(U496)*12+MONTH(U496)-1))-(YEAR(O496)*12+MONTH(O496))+1)))</f>
        <v/>
      </c>
      <c r="AF496" s="31">
        <f>IF(OR(N496&lt;&gt;"Yes",O496="",N(Q496)=0),"",EOMONTH(O496,Q496-1))</f>
        <v/>
      </c>
    </row>
    <row r="497">
      <c r="D497" s="24" t="n"/>
      <c r="E497" s="24" t="n"/>
      <c r="F497" s="24" t="n"/>
      <c r="G497" s="24" t="n"/>
      <c r="H497" s="23" t="n"/>
      <c r="J497" s="25" t="n"/>
      <c r="K497" s="24" t="n"/>
      <c r="L497" s="26" t="n"/>
      <c r="M497" s="27">
        <f>IF(OR(J497="",L497=""),"",ROUND(J497*L497,2))</f>
        <v/>
      </c>
      <c r="N497" s="28">
        <f>IF(M497="","",IF(H497&gt;$AH$2,"After period end",IF(OR(D497="",F497=""),"Check class and entity",IF(M497&gt;=SUMIFS(Settings!$C$9:$C$18,Settings!$A$9:$A$18,F497),"Yes","Expense"))))</f>
        <v/>
      </c>
      <c r="O497" s="23" t="n"/>
      <c r="P497" s="29" t="n"/>
      <c r="Q497" s="30">
        <f>IF(P497&lt;&gt;"",P497,IF(D497="","",SUMIFS(Settings!$B$22:$B$31,Settings!$A$22:$A$31,D497)))</f>
        <v/>
      </c>
      <c r="R497" s="27">
        <f>IF(N497&lt;&gt;"Yes",0,ROUND(M497*SUMIFS(Settings!$C$22:$C$31,Settings!$A$22:$A$31,D497),2))</f>
        <v/>
      </c>
      <c r="S497" s="27">
        <f>IF(AE497=0,0,IF(AE497&gt;=Q497,M497-R497,ROUND((M497-R497)*AE497/Q497,2)))</f>
        <v/>
      </c>
      <c r="T497" s="27">
        <f>IF(N497&lt;&gt;"Yes",0,IF(AND(U497&lt;&gt;"",U497&lt;=$AH$2),0,M497-S497))</f>
        <v/>
      </c>
      <c r="U497" s="23" t="n"/>
      <c r="V497" s="24" t="n"/>
      <c r="W497" s="25" t="n"/>
      <c r="X497" s="25" t="n"/>
      <c r="Y497" s="27">
        <f>IF(U497="","",IF(U497&gt;$AH$2,"After period end",IF(N497&lt;&gt;"Yes",0,M497-S497)))</f>
        <v/>
      </c>
      <c r="Z497" s="27">
        <f>IF(OR(U497="",U497&gt;$AH$2),"",N(W497)-N(X497)-Y497)</f>
        <v/>
      </c>
      <c r="AB497" s="23" t="n"/>
      <c r="AD497" s="27">
        <f>IF(OR(N497&lt;&gt;"Yes",N(Q497)=0),0,ROUND((M497-R497)/Q497,2))</f>
        <v/>
      </c>
      <c r="AE497" s="30">
        <f>IF(OR(N497&lt;&gt;"Yes",O497="",N(Q497)=0),0,MAX(0,MIN(Q497,MIN(YEAR($AH$2)*12+MONTH($AH$2),IF(U497="",YEAR($AH$2)*12+MONTH($AH$2),YEAR(U497)*12+MONTH(U497)-1))-(YEAR(O497)*12+MONTH(O497))+1)))</f>
        <v/>
      </c>
      <c r="AF497" s="31">
        <f>IF(OR(N497&lt;&gt;"Yes",O497="",N(Q497)=0),"",EOMONTH(O497,Q497-1))</f>
        <v/>
      </c>
    </row>
    <row r="498">
      <c r="D498" s="24" t="n"/>
      <c r="E498" s="24" t="n"/>
      <c r="F498" s="24" t="n"/>
      <c r="G498" s="24" t="n"/>
      <c r="H498" s="23" t="n"/>
      <c r="J498" s="25" t="n"/>
      <c r="K498" s="24" t="n"/>
      <c r="L498" s="26" t="n"/>
      <c r="M498" s="27">
        <f>IF(OR(J498="",L498=""),"",ROUND(J498*L498,2))</f>
        <v/>
      </c>
      <c r="N498" s="28">
        <f>IF(M498="","",IF(H498&gt;$AH$2,"After period end",IF(OR(D498="",F498=""),"Check class and entity",IF(M498&gt;=SUMIFS(Settings!$C$9:$C$18,Settings!$A$9:$A$18,F498),"Yes","Expense"))))</f>
        <v/>
      </c>
      <c r="O498" s="23" t="n"/>
      <c r="P498" s="29" t="n"/>
      <c r="Q498" s="30">
        <f>IF(P498&lt;&gt;"",P498,IF(D498="","",SUMIFS(Settings!$B$22:$B$31,Settings!$A$22:$A$31,D498)))</f>
        <v/>
      </c>
      <c r="R498" s="27">
        <f>IF(N498&lt;&gt;"Yes",0,ROUND(M498*SUMIFS(Settings!$C$22:$C$31,Settings!$A$22:$A$31,D498),2))</f>
        <v/>
      </c>
      <c r="S498" s="27">
        <f>IF(AE498=0,0,IF(AE498&gt;=Q498,M498-R498,ROUND((M498-R498)*AE498/Q498,2)))</f>
        <v/>
      </c>
      <c r="T498" s="27">
        <f>IF(N498&lt;&gt;"Yes",0,IF(AND(U498&lt;&gt;"",U498&lt;=$AH$2),0,M498-S498))</f>
        <v/>
      </c>
      <c r="U498" s="23" t="n"/>
      <c r="V498" s="24" t="n"/>
      <c r="W498" s="25" t="n"/>
      <c r="X498" s="25" t="n"/>
      <c r="Y498" s="27">
        <f>IF(U498="","",IF(U498&gt;$AH$2,"After period end",IF(N498&lt;&gt;"Yes",0,M498-S498)))</f>
        <v/>
      </c>
      <c r="Z498" s="27">
        <f>IF(OR(U498="",U498&gt;$AH$2),"",N(W498)-N(X498)-Y498)</f>
        <v/>
      </c>
      <c r="AB498" s="23" t="n"/>
      <c r="AD498" s="27">
        <f>IF(OR(N498&lt;&gt;"Yes",N(Q498)=0),0,ROUND((M498-R498)/Q498,2))</f>
        <v/>
      </c>
      <c r="AE498" s="30">
        <f>IF(OR(N498&lt;&gt;"Yes",O498="",N(Q498)=0),0,MAX(0,MIN(Q498,MIN(YEAR($AH$2)*12+MONTH($AH$2),IF(U498="",YEAR($AH$2)*12+MONTH($AH$2),YEAR(U498)*12+MONTH(U498)-1))-(YEAR(O498)*12+MONTH(O498))+1)))</f>
        <v/>
      </c>
      <c r="AF498" s="31">
        <f>IF(OR(N498&lt;&gt;"Yes",O498="",N(Q498)=0),"",EOMONTH(O498,Q498-1))</f>
        <v/>
      </c>
    </row>
    <row r="499">
      <c r="D499" s="24" t="n"/>
      <c r="E499" s="24" t="n"/>
      <c r="F499" s="24" t="n"/>
      <c r="G499" s="24" t="n"/>
      <c r="H499" s="23" t="n"/>
      <c r="J499" s="25" t="n"/>
      <c r="K499" s="24" t="n"/>
      <c r="L499" s="26" t="n"/>
      <c r="M499" s="27">
        <f>IF(OR(J499="",L499=""),"",ROUND(J499*L499,2))</f>
        <v/>
      </c>
      <c r="N499" s="28">
        <f>IF(M499="","",IF(H499&gt;$AH$2,"After period end",IF(OR(D499="",F499=""),"Check class and entity",IF(M499&gt;=SUMIFS(Settings!$C$9:$C$18,Settings!$A$9:$A$18,F499),"Yes","Expense"))))</f>
        <v/>
      </c>
      <c r="O499" s="23" t="n"/>
      <c r="P499" s="29" t="n"/>
      <c r="Q499" s="30">
        <f>IF(P499&lt;&gt;"",P499,IF(D499="","",SUMIFS(Settings!$B$22:$B$31,Settings!$A$22:$A$31,D499)))</f>
        <v/>
      </c>
      <c r="R499" s="27">
        <f>IF(N499&lt;&gt;"Yes",0,ROUND(M499*SUMIFS(Settings!$C$22:$C$31,Settings!$A$22:$A$31,D499),2))</f>
        <v/>
      </c>
      <c r="S499" s="27">
        <f>IF(AE499=0,0,IF(AE499&gt;=Q499,M499-R499,ROUND((M499-R499)*AE499/Q499,2)))</f>
        <v/>
      </c>
      <c r="T499" s="27">
        <f>IF(N499&lt;&gt;"Yes",0,IF(AND(U499&lt;&gt;"",U499&lt;=$AH$2),0,M499-S499))</f>
        <v/>
      </c>
      <c r="U499" s="23" t="n"/>
      <c r="V499" s="24" t="n"/>
      <c r="W499" s="25" t="n"/>
      <c r="X499" s="25" t="n"/>
      <c r="Y499" s="27">
        <f>IF(U499="","",IF(U499&gt;$AH$2,"After period end",IF(N499&lt;&gt;"Yes",0,M499-S499)))</f>
        <v/>
      </c>
      <c r="Z499" s="27">
        <f>IF(OR(U499="",U499&gt;$AH$2),"",N(W499)-N(X499)-Y499)</f>
        <v/>
      </c>
      <c r="AB499" s="23" t="n"/>
      <c r="AD499" s="27">
        <f>IF(OR(N499&lt;&gt;"Yes",N(Q499)=0),0,ROUND((M499-R499)/Q499,2))</f>
        <v/>
      </c>
      <c r="AE499" s="30">
        <f>IF(OR(N499&lt;&gt;"Yes",O499="",N(Q499)=0),0,MAX(0,MIN(Q499,MIN(YEAR($AH$2)*12+MONTH($AH$2),IF(U499="",YEAR($AH$2)*12+MONTH($AH$2),YEAR(U499)*12+MONTH(U499)-1))-(YEAR(O499)*12+MONTH(O499))+1)))</f>
        <v/>
      </c>
      <c r="AF499" s="31">
        <f>IF(OR(N499&lt;&gt;"Yes",O499="",N(Q499)=0),"",EOMONTH(O499,Q499-1))</f>
        <v/>
      </c>
    </row>
    <row r="500">
      <c r="D500" s="24" t="n"/>
      <c r="E500" s="24" t="n"/>
      <c r="F500" s="24" t="n"/>
      <c r="G500" s="24" t="n"/>
      <c r="H500" s="23" t="n"/>
      <c r="J500" s="25" t="n"/>
      <c r="K500" s="24" t="n"/>
      <c r="L500" s="26" t="n"/>
      <c r="M500" s="27">
        <f>IF(OR(J500="",L500=""),"",ROUND(J500*L500,2))</f>
        <v/>
      </c>
      <c r="N500" s="28">
        <f>IF(M500="","",IF(H500&gt;$AH$2,"After period end",IF(OR(D500="",F500=""),"Check class and entity",IF(M500&gt;=SUMIFS(Settings!$C$9:$C$18,Settings!$A$9:$A$18,F500),"Yes","Expense"))))</f>
        <v/>
      </c>
      <c r="O500" s="23" t="n"/>
      <c r="P500" s="29" t="n"/>
      <c r="Q500" s="30">
        <f>IF(P500&lt;&gt;"",P500,IF(D500="","",SUMIFS(Settings!$B$22:$B$31,Settings!$A$22:$A$31,D500)))</f>
        <v/>
      </c>
      <c r="R500" s="27">
        <f>IF(N500&lt;&gt;"Yes",0,ROUND(M500*SUMIFS(Settings!$C$22:$C$31,Settings!$A$22:$A$31,D500),2))</f>
        <v/>
      </c>
      <c r="S500" s="27">
        <f>IF(AE500=0,0,IF(AE500&gt;=Q500,M500-R500,ROUND((M500-R500)*AE500/Q500,2)))</f>
        <v/>
      </c>
      <c r="T500" s="27">
        <f>IF(N500&lt;&gt;"Yes",0,IF(AND(U500&lt;&gt;"",U500&lt;=$AH$2),0,M500-S500))</f>
        <v/>
      </c>
      <c r="U500" s="23" t="n"/>
      <c r="V500" s="24" t="n"/>
      <c r="W500" s="25" t="n"/>
      <c r="X500" s="25" t="n"/>
      <c r="Y500" s="27">
        <f>IF(U500="","",IF(U500&gt;$AH$2,"After period end",IF(N500&lt;&gt;"Yes",0,M500-S500)))</f>
        <v/>
      </c>
      <c r="Z500" s="27">
        <f>IF(OR(U500="",U500&gt;$AH$2),"",N(W500)-N(X500)-Y500)</f>
        <v/>
      </c>
      <c r="AB500" s="23" t="n"/>
      <c r="AD500" s="27">
        <f>IF(OR(N500&lt;&gt;"Yes",N(Q500)=0),0,ROUND((M500-R500)/Q500,2))</f>
        <v/>
      </c>
      <c r="AE500" s="30">
        <f>IF(OR(N500&lt;&gt;"Yes",O500="",N(Q500)=0),0,MAX(0,MIN(Q500,MIN(YEAR($AH$2)*12+MONTH($AH$2),IF(U500="",YEAR($AH$2)*12+MONTH($AH$2),YEAR(U500)*12+MONTH(U500)-1))-(YEAR(O500)*12+MONTH(O500))+1)))</f>
        <v/>
      </c>
      <c r="AF500" s="31">
        <f>IF(OR(N500&lt;&gt;"Yes",O500="",N(Q500)=0),"",EOMONTH(O500,Q500-1))</f>
        <v/>
      </c>
    </row>
    <row r="501">
      <c r="D501" s="24" t="n"/>
      <c r="E501" s="24" t="n"/>
      <c r="F501" s="24" t="n"/>
      <c r="G501" s="24" t="n"/>
      <c r="H501" s="23" t="n"/>
      <c r="J501" s="25" t="n"/>
      <c r="K501" s="24" t="n"/>
      <c r="L501" s="26" t="n"/>
      <c r="M501" s="27">
        <f>IF(OR(J501="",L501=""),"",ROUND(J501*L501,2))</f>
        <v/>
      </c>
      <c r="N501" s="28">
        <f>IF(M501="","",IF(H501&gt;$AH$2,"After period end",IF(OR(D501="",F501=""),"Check class and entity",IF(M501&gt;=SUMIFS(Settings!$C$9:$C$18,Settings!$A$9:$A$18,F501),"Yes","Expense"))))</f>
        <v/>
      </c>
      <c r="O501" s="23" t="n"/>
      <c r="P501" s="29" t="n"/>
      <c r="Q501" s="30">
        <f>IF(P501&lt;&gt;"",P501,IF(D501="","",SUMIFS(Settings!$B$22:$B$31,Settings!$A$22:$A$31,D501)))</f>
        <v/>
      </c>
      <c r="R501" s="27">
        <f>IF(N501&lt;&gt;"Yes",0,ROUND(M501*SUMIFS(Settings!$C$22:$C$31,Settings!$A$22:$A$31,D501),2))</f>
        <v/>
      </c>
      <c r="S501" s="27">
        <f>IF(AE501=0,0,IF(AE501&gt;=Q501,M501-R501,ROUND((M501-R501)*AE501/Q501,2)))</f>
        <v/>
      </c>
      <c r="T501" s="27">
        <f>IF(N501&lt;&gt;"Yes",0,IF(AND(U501&lt;&gt;"",U501&lt;=$AH$2),0,M501-S501))</f>
        <v/>
      </c>
      <c r="U501" s="23" t="n"/>
      <c r="V501" s="24" t="n"/>
      <c r="W501" s="25" t="n"/>
      <c r="X501" s="25" t="n"/>
      <c r="Y501" s="27">
        <f>IF(U501="","",IF(U501&gt;$AH$2,"After period end",IF(N501&lt;&gt;"Yes",0,M501-S501)))</f>
        <v/>
      </c>
      <c r="Z501" s="27">
        <f>IF(OR(U501="",U501&gt;$AH$2),"",N(W501)-N(X501)-Y501)</f>
        <v/>
      </c>
      <c r="AB501" s="23" t="n"/>
      <c r="AD501" s="27">
        <f>IF(OR(N501&lt;&gt;"Yes",N(Q501)=0),0,ROUND((M501-R501)/Q501,2))</f>
        <v/>
      </c>
      <c r="AE501" s="30">
        <f>IF(OR(N501&lt;&gt;"Yes",O501="",N(Q501)=0),0,MAX(0,MIN(Q501,MIN(YEAR($AH$2)*12+MONTH($AH$2),IF(U501="",YEAR($AH$2)*12+MONTH($AH$2),YEAR(U501)*12+MONTH(U501)-1))-(YEAR(O501)*12+MONTH(O501))+1)))</f>
        <v/>
      </c>
      <c r="AF501" s="31">
        <f>IF(OR(N501&lt;&gt;"Yes",O501="",N(Q501)=0),"",EOMONTH(O501,Q501-1))</f>
        <v/>
      </c>
    </row>
    <row r="502">
      <c r="D502" s="24" t="n"/>
      <c r="E502" s="24" t="n"/>
      <c r="F502" s="24" t="n"/>
      <c r="G502" s="24" t="n"/>
      <c r="H502" s="23" t="n"/>
      <c r="J502" s="25" t="n"/>
      <c r="K502" s="24" t="n"/>
      <c r="L502" s="26" t="n"/>
      <c r="M502" s="27">
        <f>IF(OR(J502="",L502=""),"",ROUND(J502*L502,2))</f>
        <v/>
      </c>
      <c r="N502" s="28">
        <f>IF(M502="","",IF(H502&gt;$AH$2,"After period end",IF(OR(D502="",F502=""),"Check class and entity",IF(M502&gt;=SUMIFS(Settings!$C$9:$C$18,Settings!$A$9:$A$18,F502),"Yes","Expense"))))</f>
        <v/>
      </c>
      <c r="O502" s="23" t="n"/>
      <c r="P502" s="29" t="n"/>
      <c r="Q502" s="30">
        <f>IF(P502&lt;&gt;"",P502,IF(D502="","",SUMIFS(Settings!$B$22:$B$31,Settings!$A$22:$A$31,D502)))</f>
        <v/>
      </c>
      <c r="R502" s="27">
        <f>IF(N502&lt;&gt;"Yes",0,ROUND(M502*SUMIFS(Settings!$C$22:$C$31,Settings!$A$22:$A$31,D502),2))</f>
        <v/>
      </c>
      <c r="S502" s="27">
        <f>IF(AE502=0,0,IF(AE502&gt;=Q502,M502-R502,ROUND((M502-R502)*AE502/Q502,2)))</f>
        <v/>
      </c>
      <c r="T502" s="27">
        <f>IF(N502&lt;&gt;"Yes",0,IF(AND(U502&lt;&gt;"",U502&lt;=$AH$2),0,M502-S502))</f>
        <v/>
      </c>
      <c r="U502" s="23" t="n"/>
      <c r="V502" s="24" t="n"/>
      <c r="W502" s="25" t="n"/>
      <c r="X502" s="25" t="n"/>
      <c r="Y502" s="27">
        <f>IF(U502="","",IF(U502&gt;$AH$2,"After period end",IF(N502&lt;&gt;"Yes",0,M502-S502)))</f>
        <v/>
      </c>
      <c r="Z502" s="27">
        <f>IF(OR(U502="",U502&gt;$AH$2),"",N(W502)-N(X502)-Y502)</f>
        <v/>
      </c>
      <c r="AB502" s="23" t="n"/>
      <c r="AD502" s="27">
        <f>IF(OR(N502&lt;&gt;"Yes",N(Q502)=0),0,ROUND((M502-R502)/Q502,2))</f>
        <v/>
      </c>
      <c r="AE502" s="30">
        <f>IF(OR(N502&lt;&gt;"Yes",O502="",N(Q502)=0),0,MAX(0,MIN(Q502,MIN(YEAR($AH$2)*12+MONTH($AH$2),IF(U502="",YEAR($AH$2)*12+MONTH($AH$2),YEAR(U502)*12+MONTH(U502)-1))-(YEAR(O502)*12+MONTH(O502))+1)))</f>
        <v/>
      </c>
      <c r="AF502" s="31">
        <f>IF(OR(N502&lt;&gt;"Yes",O502="",N(Q502)=0),"",EOMONTH(O502,Q502-1))</f>
        <v/>
      </c>
    </row>
    <row r="503">
      <c r="D503" s="24" t="n"/>
      <c r="E503" s="24" t="n"/>
      <c r="F503" s="24" t="n"/>
      <c r="G503" s="24" t="n"/>
      <c r="H503" s="23" t="n"/>
      <c r="J503" s="25" t="n"/>
      <c r="K503" s="24" t="n"/>
      <c r="L503" s="26" t="n"/>
      <c r="M503" s="27">
        <f>IF(OR(J503="",L503=""),"",ROUND(J503*L503,2))</f>
        <v/>
      </c>
      <c r="N503" s="28">
        <f>IF(M503="","",IF(H503&gt;$AH$2,"After period end",IF(OR(D503="",F503=""),"Check class and entity",IF(M503&gt;=SUMIFS(Settings!$C$9:$C$18,Settings!$A$9:$A$18,F503),"Yes","Expense"))))</f>
        <v/>
      </c>
      <c r="O503" s="23" t="n"/>
      <c r="P503" s="29" t="n"/>
      <c r="Q503" s="30">
        <f>IF(P503&lt;&gt;"",P503,IF(D503="","",SUMIFS(Settings!$B$22:$B$31,Settings!$A$22:$A$31,D503)))</f>
        <v/>
      </c>
      <c r="R503" s="27">
        <f>IF(N503&lt;&gt;"Yes",0,ROUND(M503*SUMIFS(Settings!$C$22:$C$31,Settings!$A$22:$A$31,D503),2))</f>
        <v/>
      </c>
      <c r="S503" s="27">
        <f>IF(AE503=0,0,IF(AE503&gt;=Q503,M503-R503,ROUND((M503-R503)*AE503/Q503,2)))</f>
        <v/>
      </c>
      <c r="T503" s="27">
        <f>IF(N503&lt;&gt;"Yes",0,IF(AND(U503&lt;&gt;"",U503&lt;=$AH$2),0,M503-S503))</f>
        <v/>
      </c>
      <c r="U503" s="23" t="n"/>
      <c r="V503" s="24" t="n"/>
      <c r="W503" s="25" t="n"/>
      <c r="X503" s="25" t="n"/>
      <c r="Y503" s="27">
        <f>IF(U503="","",IF(U503&gt;$AH$2,"After period end",IF(N503&lt;&gt;"Yes",0,M503-S503)))</f>
        <v/>
      </c>
      <c r="Z503" s="27">
        <f>IF(OR(U503="",U503&gt;$AH$2),"",N(W503)-N(X503)-Y503)</f>
        <v/>
      </c>
      <c r="AB503" s="23" t="n"/>
      <c r="AD503" s="27">
        <f>IF(OR(N503&lt;&gt;"Yes",N(Q503)=0),0,ROUND((M503-R503)/Q503,2))</f>
        <v/>
      </c>
      <c r="AE503" s="30">
        <f>IF(OR(N503&lt;&gt;"Yes",O503="",N(Q503)=0),0,MAX(0,MIN(Q503,MIN(YEAR($AH$2)*12+MONTH($AH$2),IF(U503="",YEAR($AH$2)*12+MONTH($AH$2),YEAR(U503)*12+MONTH(U503)-1))-(YEAR(O503)*12+MONTH(O503))+1)))</f>
        <v/>
      </c>
      <c r="AF503" s="31">
        <f>IF(OR(N503&lt;&gt;"Yes",O503="",N(Q503)=0),"",EOMONTH(O503,Q503-1))</f>
        <v/>
      </c>
    </row>
    <row r="504">
      <c r="D504" s="24" t="n"/>
      <c r="E504" s="24" t="n"/>
      <c r="F504" s="24" t="n"/>
      <c r="G504" s="24" t="n"/>
      <c r="H504" s="23" t="n"/>
      <c r="J504" s="25" t="n"/>
      <c r="K504" s="24" t="n"/>
      <c r="L504" s="26" t="n"/>
      <c r="M504" s="27">
        <f>IF(OR(J504="",L504=""),"",ROUND(J504*L504,2))</f>
        <v/>
      </c>
      <c r="N504" s="28">
        <f>IF(M504="","",IF(H504&gt;$AH$2,"After period end",IF(OR(D504="",F504=""),"Check class and entity",IF(M504&gt;=SUMIFS(Settings!$C$9:$C$18,Settings!$A$9:$A$18,F504),"Yes","Expense"))))</f>
        <v/>
      </c>
      <c r="O504" s="23" t="n"/>
      <c r="P504" s="29" t="n"/>
      <c r="Q504" s="30">
        <f>IF(P504&lt;&gt;"",P504,IF(D504="","",SUMIFS(Settings!$B$22:$B$31,Settings!$A$22:$A$31,D504)))</f>
        <v/>
      </c>
      <c r="R504" s="27">
        <f>IF(N504&lt;&gt;"Yes",0,ROUND(M504*SUMIFS(Settings!$C$22:$C$31,Settings!$A$22:$A$31,D504),2))</f>
        <v/>
      </c>
      <c r="S504" s="27">
        <f>IF(AE504=0,0,IF(AE504&gt;=Q504,M504-R504,ROUND((M504-R504)*AE504/Q504,2)))</f>
        <v/>
      </c>
      <c r="T504" s="27">
        <f>IF(N504&lt;&gt;"Yes",0,IF(AND(U504&lt;&gt;"",U504&lt;=$AH$2),0,M504-S504))</f>
        <v/>
      </c>
      <c r="U504" s="23" t="n"/>
      <c r="V504" s="24" t="n"/>
      <c r="W504" s="25" t="n"/>
      <c r="X504" s="25" t="n"/>
      <c r="Y504" s="27">
        <f>IF(U504="","",IF(U504&gt;$AH$2,"After period end",IF(N504&lt;&gt;"Yes",0,M504-S504)))</f>
        <v/>
      </c>
      <c r="Z504" s="27">
        <f>IF(OR(U504="",U504&gt;$AH$2),"",N(W504)-N(X504)-Y504)</f>
        <v/>
      </c>
      <c r="AB504" s="23" t="n"/>
      <c r="AD504" s="27">
        <f>IF(OR(N504&lt;&gt;"Yes",N(Q504)=0),0,ROUND((M504-R504)/Q504,2))</f>
        <v/>
      </c>
      <c r="AE504" s="30">
        <f>IF(OR(N504&lt;&gt;"Yes",O504="",N(Q504)=0),0,MAX(0,MIN(Q504,MIN(YEAR($AH$2)*12+MONTH($AH$2),IF(U504="",YEAR($AH$2)*12+MONTH($AH$2),YEAR(U504)*12+MONTH(U504)-1))-(YEAR(O504)*12+MONTH(O504))+1)))</f>
        <v/>
      </c>
      <c r="AF504" s="31">
        <f>IF(OR(N504&lt;&gt;"Yes",O504="",N(Q504)=0),"",EOMONTH(O504,Q504-1))</f>
        <v/>
      </c>
    </row>
    <row r="505">
      <c r="D505" s="24" t="n"/>
      <c r="E505" s="24" t="n"/>
      <c r="F505" s="24" t="n"/>
      <c r="G505" s="24" t="n"/>
      <c r="H505" s="23" t="n"/>
      <c r="J505" s="25" t="n"/>
      <c r="K505" s="24" t="n"/>
      <c r="L505" s="26" t="n"/>
      <c r="M505" s="27">
        <f>IF(OR(J505="",L505=""),"",ROUND(J505*L505,2))</f>
        <v/>
      </c>
      <c r="N505" s="28">
        <f>IF(M505="","",IF(H505&gt;$AH$2,"After period end",IF(OR(D505="",F505=""),"Check class and entity",IF(M505&gt;=SUMIFS(Settings!$C$9:$C$18,Settings!$A$9:$A$18,F505),"Yes","Expense"))))</f>
        <v/>
      </c>
      <c r="O505" s="23" t="n"/>
      <c r="P505" s="29" t="n"/>
      <c r="Q505" s="30">
        <f>IF(P505&lt;&gt;"",P505,IF(D505="","",SUMIFS(Settings!$B$22:$B$31,Settings!$A$22:$A$31,D505)))</f>
        <v/>
      </c>
      <c r="R505" s="27">
        <f>IF(N505&lt;&gt;"Yes",0,ROUND(M505*SUMIFS(Settings!$C$22:$C$31,Settings!$A$22:$A$31,D505),2))</f>
        <v/>
      </c>
      <c r="S505" s="27">
        <f>IF(AE505=0,0,IF(AE505&gt;=Q505,M505-R505,ROUND((M505-R505)*AE505/Q505,2)))</f>
        <v/>
      </c>
      <c r="T505" s="27">
        <f>IF(N505&lt;&gt;"Yes",0,IF(AND(U505&lt;&gt;"",U505&lt;=$AH$2),0,M505-S505))</f>
        <v/>
      </c>
      <c r="U505" s="23" t="n"/>
      <c r="V505" s="24" t="n"/>
      <c r="W505" s="25" t="n"/>
      <c r="X505" s="25" t="n"/>
      <c r="Y505" s="27">
        <f>IF(U505="","",IF(U505&gt;$AH$2,"After period end",IF(N505&lt;&gt;"Yes",0,M505-S505)))</f>
        <v/>
      </c>
      <c r="Z505" s="27">
        <f>IF(OR(U505="",U505&gt;$AH$2),"",N(W505)-N(X505)-Y505)</f>
        <v/>
      </c>
      <c r="AB505" s="23" t="n"/>
      <c r="AD505" s="27">
        <f>IF(OR(N505&lt;&gt;"Yes",N(Q505)=0),0,ROUND((M505-R505)/Q505,2))</f>
        <v/>
      </c>
      <c r="AE505" s="30">
        <f>IF(OR(N505&lt;&gt;"Yes",O505="",N(Q505)=0),0,MAX(0,MIN(Q505,MIN(YEAR($AH$2)*12+MONTH($AH$2),IF(U505="",YEAR($AH$2)*12+MONTH($AH$2),YEAR(U505)*12+MONTH(U505)-1))-(YEAR(O505)*12+MONTH(O505))+1)))</f>
        <v/>
      </c>
      <c r="AF505" s="31">
        <f>IF(OR(N505&lt;&gt;"Yes",O505="",N(Q505)=0),"",EOMONTH(O505,Q505-1))</f>
        <v/>
      </c>
    </row>
    <row r="506">
      <c r="D506" s="24" t="n"/>
      <c r="E506" s="24" t="n"/>
      <c r="F506" s="24" t="n"/>
      <c r="G506" s="24" t="n"/>
      <c r="H506" s="23" t="n"/>
      <c r="J506" s="25" t="n"/>
      <c r="K506" s="24" t="n"/>
      <c r="L506" s="26" t="n"/>
      <c r="M506" s="27">
        <f>IF(OR(J506="",L506=""),"",ROUND(J506*L506,2))</f>
        <v/>
      </c>
      <c r="N506" s="28">
        <f>IF(M506="","",IF(H506&gt;$AH$2,"After period end",IF(OR(D506="",F506=""),"Check class and entity",IF(M506&gt;=SUMIFS(Settings!$C$9:$C$18,Settings!$A$9:$A$18,F506),"Yes","Expense"))))</f>
        <v/>
      </c>
      <c r="O506" s="23" t="n"/>
      <c r="P506" s="29" t="n"/>
      <c r="Q506" s="30">
        <f>IF(P506&lt;&gt;"",P506,IF(D506="","",SUMIFS(Settings!$B$22:$B$31,Settings!$A$22:$A$31,D506)))</f>
        <v/>
      </c>
      <c r="R506" s="27">
        <f>IF(N506&lt;&gt;"Yes",0,ROUND(M506*SUMIFS(Settings!$C$22:$C$31,Settings!$A$22:$A$31,D506),2))</f>
        <v/>
      </c>
      <c r="S506" s="27">
        <f>IF(AE506=0,0,IF(AE506&gt;=Q506,M506-R506,ROUND((M506-R506)*AE506/Q506,2)))</f>
        <v/>
      </c>
      <c r="T506" s="27">
        <f>IF(N506&lt;&gt;"Yes",0,IF(AND(U506&lt;&gt;"",U506&lt;=$AH$2),0,M506-S506))</f>
        <v/>
      </c>
      <c r="U506" s="23" t="n"/>
      <c r="V506" s="24" t="n"/>
      <c r="W506" s="25" t="n"/>
      <c r="X506" s="25" t="n"/>
      <c r="Y506" s="27">
        <f>IF(U506="","",IF(U506&gt;$AH$2,"After period end",IF(N506&lt;&gt;"Yes",0,M506-S506)))</f>
        <v/>
      </c>
      <c r="Z506" s="27">
        <f>IF(OR(U506="",U506&gt;$AH$2),"",N(W506)-N(X506)-Y506)</f>
        <v/>
      </c>
      <c r="AB506" s="23" t="n"/>
      <c r="AD506" s="27">
        <f>IF(OR(N506&lt;&gt;"Yes",N(Q506)=0),0,ROUND((M506-R506)/Q506,2))</f>
        <v/>
      </c>
      <c r="AE506" s="30">
        <f>IF(OR(N506&lt;&gt;"Yes",O506="",N(Q506)=0),0,MAX(0,MIN(Q506,MIN(YEAR($AH$2)*12+MONTH($AH$2),IF(U506="",YEAR($AH$2)*12+MONTH($AH$2),YEAR(U506)*12+MONTH(U506)-1))-(YEAR(O506)*12+MONTH(O506))+1)))</f>
        <v/>
      </c>
      <c r="AF506" s="31">
        <f>IF(OR(N506&lt;&gt;"Yes",O506="",N(Q506)=0),"",EOMONTH(O506,Q506-1))</f>
        <v/>
      </c>
    </row>
    <row r="507">
      <c r="D507" s="24" t="n"/>
      <c r="E507" s="24" t="n"/>
      <c r="F507" s="24" t="n"/>
      <c r="G507" s="24" t="n"/>
      <c r="H507" s="23" t="n"/>
      <c r="J507" s="25" t="n"/>
      <c r="K507" s="24" t="n"/>
      <c r="L507" s="26" t="n"/>
      <c r="M507" s="27">
        <f>IF(OR(J507="",L507=""),"",ROUND(J507*L507,2))</f>
        <v/>
      </c>
      <c r="N507" s="28">
        <f>IF(M507="","",IF(H507&gt;$AH$2,"After period end",IF(OR(D507="",F507=""),"Check class and entity",IF(M507&gt;=SUMIFS(Settings!$C$9:$C$18,Settings!$A$9:$A$18,F507),"Yes","Expense"))))</f>
        <v/>
      </c>
      <c r="O507" s="23" t="n"/>
      <c r="P507" s="29" t="n"/>
      <c r="Q507" s="30">
        <f>IF(P507&lt;&gt;"",P507,IF(D507="","",SUMIFS(Settings!$B$22:$B$31,Settings!$A$22:$A$31,D507)))</f>
        <v/>
      </c>
      <c r="R507" s="27">
        <f>IF(N507&lt;&gt;"Yes",0,ROUND(M507*SUMIFS(Settings!$C$22:$C$31,Settings!$A$22:$A$31,D507),2))</f>
        <v/>
      </c>
      <c r="S507" s="27">
        <f>IF(AE507=0,0,IF(AE507&gt;=Q507,M507-R507,ROUND((M507-R507)*AE507/Q507,2)))</f>
        <v/>
      </c>
      <c r="T507" s="27">
        <f>IF(N507&lt;&gt;"Yes",0,IF(AND(U507&lt;&gt;"",U507&lt;=$AH$2),0,M507-S507))</f>
        <v/>
      </c>
      <c r="U507" s="23" t="n"/>
      <c r="V507" s="24" t="n"/>
      <c r="W507" s="25" t="n"/>
      <c r="X507" s="25" t="n"/>
      <c r="Y507" s="27">
        <f>IF(U507="","",IF(U507&gt;$AH$2,"After period end",IF(N507&lt;&gt;"Yes",0,M507-S507)))</f>
        <v/>
      </c>
      <c r="Z507" s="27">
        <f>IF(OR(U507="",U507&gt;$AH$2),"",N(W507)-N(X507)-Y507)</f>
        <v/>
      </c>
      <c r="AB507" s="23" t="n"/>
      <c r="AD507" s="27">
        <f>IF(OR(N507&lt;&gt;"Yes",N(Q507)=0),0,ROUND((M507-R507)/Q507,2))</f>
        <v/>
      </c>
      <c r="AE507" s="30">
        <f>IF(OR(N507&lt;&gt;"Yes",O507="",N(Q507)=0),0,MAX(0,MIN(Q507,MIN(YEAR($AH$2)*12+MONTH($AH$2),IF(U507="",YEAR($AH$2)*12+MONTH($AH$2),YEAR(U507)*12+MONTH(U507)-1))-(YEAR(O507)*12+MONTH(O507))+1)))</f>
        <v/>
      </c>
      <c r="AF507" s="31">
        <f>IF(OR(N507&lt;&gt;"Yes",O507="",N(Q507)=0),"",EOMONTH(O507,Q507-1))</f>
        <v/>
      </c>
    </row>
    <row r="508">
      <c r="D508" s="24" t="n"/>
      <c r="E508" s="24" t="n"/>
      <c r="F508" s="24" t="n"/>
      <c r="G508" s="24" t="n"/>
      <c r="H508" s="23" t="n"/>
      <c r="J508" s="25" t="n"/>
      <c r="K508" s="24" t="n"/>
      <c r="L508" s="26" t="n"/>
      <c r="M508" s="27">
        <f>IF(OR(J508="",L508=""),"",ROUND(J508*L508,2))</f>
        <v/>
      </c>
      <c r="N508" s="28">
        <f>IF(M508="","",IF(H508&gt;$AH$2,"After period end",IF(OR(D508="",F508=""),"Check class and entity",IF(M508&gt;=SUMIFS(Settings!$C$9:$C$18,Settings!$A$9:$A$18,F508),"Yes","Expense"))))</f>
        <v/>
      </c>
      <c r="O508" s="23" t="n"/>
      <c r="P508" s="29" t="n"/>
      <c r="Q508" s="30">
        <f>IF(P508&lt;&gt;"",P508,IF(D508="","",SUMIFS(Settings!$B$22:$B$31,Settings!$A$22:$A$31,D508)))</f>
        <v/>
      </c>
      <c r="R508" s="27">
        <f>IF(N508&lt;&gt;"Yes",0,ROUND(M508*SUMIFS(Settings!$C$22:$C$31,Settings!$A$22:$A$31,D508),2))</f>
        <v/>
      </c>
      <c r="S508" s="27">
        <f>IF(AE508=0,0,IF(AE508&gt;=Q508,M508-R508,ROUND((M508-R508)*AE508/Q508,2)))</f>
        <v/>
      </c>
      <c r="T508" s="27">
        <f>IF(N508&lt;&gt;"Yes",0,IF(AND(U508&lt;&gt;"",U508&lt;=$AH$2),0,M508-S508))</f>
        <v/>
      </c>
      <c r="U508" s="23" t="n"/>
      <c r="V508" s="24" t="n"/>
      <c r="W508" s="25" t="n"/>
      <c r="X508" s="25" t="n"/>
      <c r="Y508" s="27">
        <f>IF(U508="","",IF(U508&gt;$AH$2,"After period end",IF(N508&lt;&gt;"Yes",0,M508-S508)))</f>
        <v/>
      </c>
      <c r="Z508" s="27">
        <f>IF(OR(U508="",U508&gt;$AH$2),"",N(W508)-N(X508)-Y508)</f>
        <v/>
      </c>
      <c r="AB508" s="23" t="n"/>
      <c r="AD508" s="27">
        <f>IF(OR(N508&lt;&gt;"Yes",N(Q508)=0),0,ROUND((M508-R508)/Q508,2))</f>
        <v/>
      </c>
      <c r="AE508" s="30">
        <f>IF(OR(N508&lt;&gt;"Yes",O508="",N(Q508)=0),0,MAX(0,MIN(Q508,MIN(YEAR($AH$2)*12+MONTH($AH$2),IF(U508="",YEAR($AH$2)*12+MONTH($AH$2),YEAR(U508)*12+MONTH(U508)-1))-(YEAR(O508)*12+MONTH(O508))+1)))</f>
        <v/>
      </c>
      <c r="AF508" s="31">
        <f>IF(OR(N508&lt;&gt;"Yes",O508="",N(Q508)=0),"",EOMONTH(O508,Q508-1))</f>
        <v/>
      </c>
    </row>
    <row r="509">
      <c r="D509" s="24" t="n"/>
      <c r="E509" s="24" t="n"/>
      <c r="F509" s="24" t="n"/>
      <c r="G509" s="24" t="n"/>
      <c r="H509" s="23" t="n"/>
      <c r="J509" s="25" t="n"/>
      <c r="K509" s="24" t="n"/>
      <c r="L509" s="26" t="n"/>
      <c r="M509" s="27">
        <f>IF(OR(J509="",L509=""),"",ROUND(J509*L509,2))</f>
        <v/>
      </c>
      <c r="N509" s="28">
        <f>IF(M509="","",IF(H509&gt;$AH$2,"After period end",IF(OR(D509="",F509=""),"Check class and entity",IF(M509&gt;=SUMIFS(Settings!$C$9:$C$18,Settings!$A$9:$A$18,F509),"Yes","Expense"))))</f>
        <v/>
      </c>
      <c r="O509" s="23" t="n"/>
      <c r="P509" s="29" t="n"/>
      <c r="Q509" s="30">
        <f>IF(P509&lt;&gt;"",P509,IF(D509="","",SUMIFS(Settings!$B$22:$B$31,Settings!$A$22:$A$31,D509)))</f>
        <v/>
      </c>
      <c r="R509" s="27">
        <f>IF(N509&lt;&gt;"Yes",0,ROUND(M509*SUMIFS(Settings!$C$22:$C$31,Settings!$A$22:$A$31,D509),2))</f>
        <v/>
      </c>
      <c r="S509" s="27">
        <f>IF(AE509=0,0,IF(AE509&gt;=Q509,M509-R509,ROUND((M509-R509)*AE509/Q509,2)))</f>
        <v/>
      </c>
      <c r="T509" s="27">
        <f>IF(N509&lt;&gt;"Yes",0,IF(AND(U509&lt;&gt;"",U509&lt;=$AH$2),0,M509-S509))</f>
        <v/>
      </c>
      <c r="U509" s="23" t="n"/>
      <c r="V509" s="24" t="n"/>
      <c r="W509" s="25" t="n"/>
      <c r="X509" s="25" t="n"/>
      <c r="Y509" s="27">
        <f>IF(U509="","",IF(U509&gt;$AH$2,"After period end",IF(N509&lt;&gt;"Yes",0,M509-S509)))</f>
        <v/>
      </c>
      <c r="Z509" s="27">
        <f>IF(OR(U509="",U509&gt;$AH$2),"",N(W509)-N(X509)-Y509)</f>
        <v/>
      </c>
      <c r="AB509" s="23" t="n"/>
      <c r="AD509" s="27">
        <f>IF(OR(N509&lt;&gt;"Yes",N(Q509)=0),0,ROUND((M509-R509)/Q509,2))</f>
        <v/>
      </c>
      <c r="AE509" s="30">
        <f>IF(OR(N509&lt;&gt;"Yes",O509="",N(Q509)=0),0,MAX(0,MIN(Q509,MIN(YEAR($AH$2)*12+MONTH($AH$2),IF(U509="",YEAR($AH$2)*12+MONTH($AH$2),YEAR(U509)*12+MONTH(U509)-1))-(YEAR(O509)*12+MONTH(O509))+1)))</f>
        <v/>
      </c>
      <c r="AF509" s="31">
        <f>IF(OR(N509&lt;&gt;"Yes",O509="",N(Q509)=0),"",EOMONTH(O509,Q509-1))</f>
        <v/>
      </c>
    </row>
    <row r="510">
      <c r="D510" s="24" t="n"/>
      <c r="E510" s="24" t="n"/>
      <c r="F510" s="24" t="n"/>
      <c r="G510" s="24" t="n"/>
      <c r="H510" s="23" t="n"/>
      <c r="J510" s="25" t="n"/>
      <c r="K510" s="24" t="n"/>
      <c r="L510" s="26" t="n"/>
      <c r="M510" s="27">
        <f>IF(OR(J510="",L510=""),"",ROUND(J510*L510,2))</f>
        <v/>
      </c>
      <c r="N510" s="28">
        <f>IF(M510="","",IF(H510&gt;$AH$2,"After period end",IF(OR(D510="",F510=""),"Check class and entity",IF(M510&gt;=SUMIFS(Settings!$C$9:$C$18,Settings!$A$9:$A$18,F510),"Yes","Expense"))))</f>
        <v/>
      </c>
      <c r="O510" s="23" t="n"/>
      <c r="P510" s="29" t="n"/>
      <c r="Q510" s="30">
        <f>IF(P510&lt;&gt;"",P510,IF(D510="","",SUMIFS(Settings!$B$22:$B$31,Settings!$A$22:$A$31,D510)))</f>
        <v/>
      </c>
      <c r="R510" s="27">
        <f>IF(N510&lt;&gt;"Yes",0,ROUND(M510*SUMIFS(Settings!$C$22:$C$31,Settings!$A$22:$A$31,D510),2))</f>
        <v/>
      </c>
      <c r="S510" s="27">
        <f>IF(AE510=0,0,IF(AE510&gt;=Q510,M510-R510,ROUND((M510-R510)*AE510/Q510,2)))</f>
        <v/>
      </c>
      <c r="T510" s="27">
        <f>IF(N510&lt;&gt;"Yes",0,IF(AND(U510&lt;&gt;"",U510&lt;=$AH$2),0,M510-S510))</f>
        <v/>
      </c>
      <c r="U510" s="23" t="n"/>
      <c r="V510" s="24" t="n"/>
      <c r="W510" s="25" t="n"/>
      <c r="X510" s="25" t="n"/>
      <c r="Y510" s="27">
        <f>IF(U510="","",IF(U510&gt;$AH$2,"After period end",IF(N510&lt;&gt;"Yes",0,M510-S510)))</f>
        <v/>
      </c>
      <c r="Z510" s="27">
        <f>IF(OR(U510="",U510&gt;$AH$2),"",N(W510)-N(X510)-Y510)</f>
        <v/>
      </c>
      <c r="AB510" s="23" t="n"/>
      <c r="AD510" s="27">
        <f>IF(OR(N510&lt;&gt;"Yes",N(Q510)=0),0,ROUND((M510-R510)/Q510,2))</f>
        <v/>
      </c>
      <c r="AE510" s="30">
        <f>IF(OR(N510&lt;&gt;"Yes",O510="",N(Q510)=0),0,MAX(0,MIN(Q510,MIN(YEAR($AH$2)*12+MONTH($AH$2),IF(U510="",YEAR($AH$2)*12+MONTH($AH$2),YEAR(U510)*12+MONTH(U510)-1))-(YEAR(O510)*12+MONTH(O510))+1)))</f>
        <v/>
      </c>
      <c r="AF510" s="31">
        <f>IF(OR(N510&lt;&gt;"Yes",O510="",N(Q510)=0),"",EOMONTH(O510,Q510-1))</f>
        <v/>
      </c>
    </row>
    <row r="511">
      <c r="D511" s="24" t="n"/>
      <c r="E511" s="24" t="n"/>
      <c r="F511" s="24" t="n"/>
      <c r="G511" s="24" t="n"/>
      <c r="H511" s="23" t="n"/>
      <c r="J511" s="25" t="n"/>
      <c r="K511" s="24" t="n"/>
      <c r="L511" s="26" t="n"/>
      <c r="M511" s="27">
        <f>IF(OR(J511="",L511=""),"",ROUND(J511*L511,2))</f>
        <v/>
      </c>
      <c r="N511" s="28">
        <f>IF(M511="","",IF(H511&gt;$AH$2,"After period end",IF(OR(D511="",F511=""),"Check class and entity",IF(M511&gt;=SUMIFS(Settings!$C$9:$C$18,Settings!$A$9:$A$18,F511),"Yes","Expense"))))</f>
        <v/>
      </c>
      <c r="O511" s="23" t="n"/>
      <c r="P511" s="29" t="n"/>
      <c r="Q511" s="30">
        <f>IF(P511&lt;&gt;"",P511,IF(D511="","",SUMIFS(Settings!$B$22:$B$31,Settings!$A$22:$A$31,D511)))</f>
        <v/>
      </c>
      <c r="R511" s="27">
        <f>IF(N511&lt;&gt;"Yes",0,ROUND(M511*SUMIFS(Settings!$C$22:$C$31,Settings!$A$22:$A$31,D511),2))</f>
        <v/>
      </c>
      <c r="S511" s="27">
        <f>IF(AE511=0,0,IF(AE511&gt;=Q511,M511-R511,ROUND((M511-R511)*AE511/Q511,2)))</f>
        <v/>
      </c>
      <c r="T511" s="27">
        <f>IF(N511&lt;&gt;"Yes",0,IF(AND(U511&lt;&gt;"",U511&lt;=$AH$2),0,M511-S511))</f>
        <v/>
      </c>
      <c r="U511" s="23" t="n"/>
      <c r="V511" s="24" t="n"/>
      <c r="W511" s="25" t="n"/>
      <c r="X511" s="25" t="n"/>
      <c r="Y511" s="27">
        <f>IF(U511="","",IF(U511&gt;$AH$2,"After period end",IF(N511&lt;&gt;"Yes",0,M511-S511)))</f>
        <v/>
      </c>
      <c r="Z511" s="27">
        <f>IF(OR(U511="",U511&gt;$AH$2),"",N(W511)-N(X511)-Y511)</f>
        <v/>
      </c>
      <c r="AB511" s="23" t="n"/>
      <c r="AD511" s="27">
        <f>IF(OR(N511&lt;&gt;"Yes",N(Q511)=0),0,ROUND((M511-R511)/Q511,2))</f>
        <v/>
      </c>
      <c r="AE511" s="30">
        <f>IF(OR(N511&lt;&gt;"Yes",O511="",N(Q511)=0),0,MAX(0,MIN(Q511,MIN(YEAR($AH$2)*12+MONTH($AH$2),IF(U511="",YEAR($AH$2)*12+MONTH($AH$2),YEAR(U511)*12+MONTH(U511)-1))-(YEAR(O511)*12+MONTH(O511))+1)))</f>
        <v/>
      </c>
      <c r="AF511" s="31">
        <f>IF(OR(N511&lt;&gt;"Yes",O511="",N(Q511)=0),"",EOMONTH(O511,Q511-1))</f>
        <v/>
      </c>
    </row>
    <row r="512">
      <c r="D512" s="24" t="n"/>
      <c r="E512" s="24" t="n"/>
      <c r="F512" s="24" t="n"/>
      <c r="G512" s="24" t="n"/>
      <c r="H512" s="23" t="n"/>
      <c r="J512" s="25" t="n"/>
      <c r="K512" s="24" t="n"/>
      <c r="L512" s="26" t="n"/>
      <c r="M512" s="27">
        <f>IF(OR(J512="",L512=""),"",ROUND(J512*L512,2))</f>
        <v/>
      </c>
      <c r="N512" s="28">
        <f>IF(M512="","",IF(H512&gt;$AH$2,"After period end",IF(OR(D512="",F512=""),"Check class and entity",IF(M512&gt;=SUMIFS(Settings!$C$9:$C$18,Settings!$A$9:$A$18,F512),"Yes","Expense"))))</f>
        <v/>
      </c>
      <c r="O512" s="23" t="n"/>
      <c r="P512" s="29" t="n"/>
      <c r="Q512" s="30">
        <f>IF(P512&lt;&gt;"",P512,IF(D512="","",SUMIFS(Settings!$B$22:$B$31,Settings!$A$22:$A$31,D512)))</f>
        <v/>
      </c>
      <c r="R512" s="27">
        <f>IF(N512&lt;&gt;"Yes",0,ROUND(M512*SUMIFS(Settings!$C$22:$C$31,Settings!$A$22:$A$31,D512),2))</f>
        <v/>
      </c>
      <c r="S512" s="27">
        <f>IF(AE512=0,0,IF(AE512&gt;=Q512,M512-R512,ROUND((M512-R512)*AE512/Q512,2)))</f>
        <v/>
      </c>
      <c r="T512" s="27">
        <f>IF(N512&lt;&gt;"Yes",0,IF(AND(U512&lt;&gt;"",U512&lt;=$AH$2),0,M512-S512))</f>
        <v/>
      </c>
      <c r="U512" s="23" t="n"/>
      <c r="V512" s="24" t="n"/>
      <c r="W512" s="25" t="n"/>
      <c r="X512" s="25" t="n"/>
      <c r="Y512" s="27">
        <f>IF(U512="","",IF(U512&gt;$AH$2,"After period end",IF(N512&lt;&gt;"Yes",0,M512-S512)))</f>
        <v/>
      </c>
      <c r="Z512" s="27">
        <f>IF(OR(U512="",U512&gt;$AH$2),"",N(W512)-N(X512)-Y512)</f>
        <v/>
      </c>
      <c r="AB512" s="23" t="n"/>
      <c r="AD512" s="27">
        <f>IF(OR(N512&lt;&gt;"Yes",N(Q512)=0),0,ROUND((M512-R512)/Q512,2))</f>
        <v/>
      </c>
      <c r="AE512" s="30">
        <f>IF(OR(N512&lt;&gt;"Yes",O512="",N(Q512)=0),0,MAX(0,MIN(Q512,MIN(YEAR($AH$2)*12+MONTH($AH$2),IF(U512="",YEAR($AH$2)*12+MONTH($AH$2),YEAR(U512)*12+MONTH(U512)-1))-(YEAR(O512)*12+MONTH(O512))+1)))</f>
        <v/>
      </c>
      <c r="AF512" s="31">
        <f>IF(OR(N512&lt;&gt;"Yes",O512="",N(Q512)=0),"",EOMONTH(O512,Q512-1))</f>
        <v/>
      </c>
    </row>
    <row r="513">
      <c r="D513" s="24" t="n"/>
      <c r="E513" s="24" t="n"/>
      <c r="F513" s="24" t="n"/>
      <c r="G513" s="24" t="n"/>
      <c r="H513" s="23" t="n"/>
      <c r="J513" s="25" t="n"/>
      <c r="K513" s="24" t="n"/>
      <c r="L513" s="26" t="n"/>
      <c r="M513" s="27">
        <f>IF(OR(J513="",L513=""),"",ROUND(J513*L513,2))</f>
        <v/>
      </c>
      <c r="N513" s="28">
        <f>IF(M513="","",IF(H513&gt;$AH$2,"After period end",IF(OR(D513="",F513=""),"Check class and entity",IF(M513&gt;=SUMIFS(Settings!$C$9:$C$18,Settings!$A$9:$A$18,F513),"Yes","Expense"))))</f>
        <v/>
      </c>
      <c r="O513" s="23" t="n"/>
      <c r="P513" s="29" t="n"/>
      <c r="Q513" s="30">
        <f>IF(P513&lt;&gt;"",P513,IF(D513="","",SUMIFS(Settings!$B$22:$B$31,Settings!$A$22:$A$31,D513)))</f>
        <v/>
      </c>
      <c r="R513" s="27">
        <f>IF(N513&lt;&gt;"Yes",0,ROUND(M513*SUMIFS(Settings!$C$22:$C$31,Settings!$A$22:$A$31,D513),2))</f>
        <v/>
      </c>
      <c r="S513" s="27">
        <f>IF(AE513=0,0,IF(AE513&gt;=Q513,M513-R513,ROUND((M513-R513)*AE513/Q513,2)))</f>
        <v/>
      </c>
      <c r="T513" s="27">
        <f>IF(N513&lt;&gt;"Yes",0,IF(AND(U513&lt;&gt;"",U513&lt;=$AH$2),0,M513-S513))</f>
        <v/>
      </c>
      <c r="U513" s="23" t="n"/>
      <c r="V513" s="24" t="n"/>
      <c r="W513" s="25" t="n"/>
      <c r="X513" s="25" t="n"/>
      <c r="Y513" s="27">
        <f>IF(U513="","",IF(U513&gt;$AH$2,"After period end",IF(N513&lt;&gt;"Yes",0,M513-S513)))</f>
        <v/>
      </c>
      <c r="Z513" s="27">
        <f>IF(OR(U513="",U513&gt;$AH$2),"",N(W513)-N(X513)-Y513)</f>
        <v/>
      </c>
      <c r="AB513" s="23" t="n"/>
      <c r="AD513" s="27">
        <f>IF(OR(N513&lt;&gt;"Yes",N(Q513)=0),0,ROUND((M513-R513)/Q513,2))</f>
        <v/>
      </c>
      <c r="AE513" s="30">
        <f>IF(OR(N513&lt;&gt;"Yes",O513="",N(Q513)=0),0,MAX(0,MIN(Q513,MIN(YEAR($AH$2)*12+MONTH($AH$2),IF(U513="",YEAR($AH$2)*12+MONTH($AH$2),YEAR(U513)*12+MONTH(U513)-1))-(YEAR(O513)*12+MONTH(O513))+1)))</f>
        <v/>
      </c>
      <c r="AF513" s="31">
        <f>IF(OR(N513&lt;&gt;"Yes",O513="",N(Q513)=0),"",EOMONTH(O513,Q513-1))</f>
        <v/>
      </c>
    </row>
    <row r="514">
      <c r="D514" s="24" t="n"/>
      <c r="E514" s="24" t="n"/>
      <c r="F514" s="24" t="n"/>
      <c r="G514" s="24" t="n"/>
      <c r="H514" s="23" t="n"/>
      <c r="J514" s="25" t="n"/>
      <c r="K514" s="24" t="n"/>
      <c r="L514" s="26" t="n"/>
      <c r="M514" s="27">
        <f>IF(OR(J514="",L514=""),"",ROUND(J514*L514,2))</f>
        <v/>
      </c>
      <c r="N514" s="28">
        <f>IF(M514="","",IF(H514&gt;$AH$2,"After period end",IF(OR(D514="",F514=""),"Check class and entity",IF(M514&gt;=SUMIFS(Settings!$C$9:$C$18,Settings!$A$9:$A$18,F514),"Yes","Expense"))))</f>
        <v/>
      </c>
      <c r="O514" s="23" t="n"/>
      <c r="P514" s="29" t="n"/>
      <c r="Q514" s="30">
        <f>IF(P514&lt;&gt;"",P514,IF(D514="","",SUMIFS(Settings!$B$22:$B$31,Settings!$A$22:$A$31,D514)))</f>
        <v/>
      </c>
      <c r="R514" s="27">
        <f>IF(N514&lt;&gt;"Yes",0,ROUND(M514*SUMIFS(Settings!$C$22:$C$31,Settings!$A$22:$A$31,D514),2))</f>
        <v/>
      </c>
      <c r="S514" s="27">
        <f>IF(AE514=0,0,IF(AE514&gt;=Q514,M514-R514,ROUND((M514-R514)*AE514/Q514,2)))</f>
        <v/>
      </c>
      <c r="T514" s="27">
        <f>IF(N514&lt;&gt;"Yes",0,IF(AND(U514&lt;&gt;"",U514&lt;=$AH$2),0,M514-S514))</f>
        <v/>
      </c>
      <c r="U514" s="23" t="n"/>
      <c r="V514" s="24" t="n"/>
      <c r="W514" s="25" t="n"/>
      <c r="X514" s="25" t="n"/>
      <c r="Y514" s="27">
        <f>IF(U514="","",IF(U514&gt;$AH$2,"After period end",IF(N514&lt;&gt;"Yes",0,M514-S514)))</f>
        <v/>
      </c>
      <c r="Z514" s="27">
        <f>IF(OR(U514="",U514&gt;$AH$2),"",N(W514)-N(X514)-Y514)</f>
        <v/>
      </c>
      <c r="AB514" s="23" t="n"/>
      <c r="AD514" s="27">
        <f>IF(OR(N514&lt;&gt;"Yes",N(Q514)=0),0,ROUND((M514-R514)/Q514,2))</f>
        <v/>
      </c>
      <c r="AE514" s="30">
        <f>IF(OR(N514&lt;&gt;"Yes",O514="",N(Q514)=0),0,MAX(0,MIN(Q514,MIN(YEAR($AH$2)*12+MONTH($AH$2),IF(U514="",YEAR($AH$2)*12+MONTH($AH$2),YEAR(U514)*12+MONTH(U514)-1))-(YEAR(O514)*12+MONTH(O514))+1)))</f>
        <v/>
      </c>
      <c r="AF514" s="31">
        <f>IF(OR(N514&lt;&gt;"Yes",O514="",N(Q514)=0),"",EOMONTH(O514,Q514-1))</f>
        <v/>
      </c>
    </row>
    <row r="515">
      <c r="D515" s="24" t="n"/>
      <c r="E515" s="24" t="n"/>
      <c r="F515" s="24" t="n"/>
      <c r="G515" s="24" t="n"/>
      <c r="H515" s="23" t="n"/>
      <c r="J515" s="25" t="n"/>
      <c r="K515" s="24" t="n"/>
      <c r="L515" s="26" t="n"/>
      <c r="M515" s="27">
        <f>IF(OR(J515="",L515=""),"",ROUND(J515*L515,2))</f>
        <v/>
      </c>
      <c r="N515" s="28">
        <f>IF(M515="","",IF(H515&gt;$AH$2,"After period end",IF(OR(D515="",F515=""),"Check class and entity",IF(M515&gt;=SUMIFS(Settings!$C$9:$C$18,Settings!$A$9:$A$18,F515),"Yes","Expense"))))</f>
        <v/>
      </c>
      <c r="O515" s="23" t="n"/>
      <c r="P515" s="29" t="n"/>
      <c r="Q515" s="30">
        <f>IF(P515&lt;&gt;"",P515,IF(D515="","",SUMIFS(Settings!$B$22:$B$31,Settings!$A$22:$A$31,D515)))</f>
        <v/>
      </c>
      <c r="R515" s="27">
        <f>IF(N515&lt;&gt;"Yes",0,ROUND(M515*SUMIFS(Settings!$C$22:$C$31,Settings!$A$22:$A$31,D515),2))</f>
        <v/>
      </c>
      <c r="S515" s="27">
        <f>IF(AE515=0,0,IF(AE515&gt;=Q515,M515-R515,ROUND((M515-R515)*AE515/Q515,2)))</f>
        <v/>
      </c>
      <c r="T515" s="27">
        <f>IF(N515&lt;&gt;"Yes",0,IF(AND(U515&lt;&gt;"",U515&lt;=$AH$2),0,M515-S515))</f>
        <v/>
      </c>
      <c r="U515" s="23" t="n"/>
      <c r="V515" s="24" t="n"/>
      <c r="W515" s="25" t="n"/>
      <c r="X515" s="25" t="n"/>
      <c r="Y515" s="27">
        <f>IF(U515="","",IF(U515&gt;$AH$2,"After period end",IF(N515&lt;&gt;"Yes",0,M515-S515)))</f>
        <v/>
      </c>
      <c r="Z515" s="27">
        <f>IF(OR(U515="",U515&gt;$AH$2),"",N(W515)-N(X515)-Y515)</f>
        <v/>
      </c>
      <c r="AB515" s="23" t="n"/>
      <c r="AD515" s="27">
        <f>IF(OR(N515&lt;&gt;"Yes",N(Q515)=0),0,ROUND((M515-R515)/Q515,2))</f>
        <v/>
      </c>
      <c r="AE515" s="30">
        <f>IF(OR(N515&lt;&gt;"Yes",O515="",N(Q515)=0),0,MAX(0,MIN(Q515,MIN(YEAR($AH$2)*12+MONTH($AH$2),IF(U515="",YEAR($AH$2)*12+MONTH($AH$2),YEAR(U515)*12+MONTH(U515)-1))-(YEAR(O515)*12+MONTH(O515))+1)))</f>
        <v/>
      </c>
      <c r="AF515" s="31">
        <f>IF(OR(N515&lt;&gt;"Yes",O515="",N(Q515)=0),"",EOMONTH(O515,Q515-1))</f>
        <v/>
      </c>
    </row>
    <row r="516">
      <c r="D516" s="24" t="n"/>
      <c r="E516" s="24" t="n"/>
      <c r="F516" s="24" t="n"/>
      <c r="G516" s="24" t="n"/>
      <c r="H516" s="23" t="n"/>
      <c r="J516" s="25" t="n"/>
      <c r="K516" s="24" t="n"/>
      <c r="L516" s="26" t="n"/>
      <c r="M516" s="27">
        <f>IF(OR(J516="",L516=""),"",ROUND(J516*L516,2))</f>
        <v/>
      </c>
      <c r="N516" s="28">
        <f>IF(M516="","",IF(H516&gt;$AH$2,"After period end",IF(OR(D516="",F516=""),"Check class and entity",IF(M516&gt;=SUMIFS(Settings!$C$9:$C$18,Settings!$A$9:$A$18,F516),"Yes","Expense"))))</f>
        <v/>
      </c>
      <c r="O516" s="23" t="n"/>
      <c r="P516" s="29" t="n"/>
      <c r="Q516" s="30">
        <f>IF(P516&lt;&gt;"",P516,IF(D516="","",SUMIFS(Settings!$B$22:$B$31,Settings!$A$22:$A$31,D516)))</f>
        <v/>
      </c>
      <c r="R516" s="27">
        <f>IF(N516&lt;&gt;"Yes",0,ROUND(M516*SUMIFS(Settings!$C$22:$C$31,Settings!$A$22:$A$31,D516),2))</f>
        <v/>
      </c>
      <c r="S516" s="27">
        <f>IF(AE516=0,0,IF(AE516&gt;=Q516,M516-R516,ROUND((M516-R516)*AE516/Q516,2)))</f>
        <v/>
      </c>
      <c r="T516" s="27">
        <f>IF(N516&lt;&gt;"Yes",0,IF(AND(U516&lt;&gt;"",U516&lt;=$AH$2),0,M516-S516))</f>
        <v/>
      </c>
      <c r="U516" s="23" t="n"/>
      <c r="V516" s="24" t="n"/>
      <c r="W516" s="25" t="n"/>
      <c r="X516" s="25" t="n"/>
      <c r="Y516" s="27">
        <f>IF(U516="","",IF(U516&gt;$AH$2,"After period end",IF(N516&lt;&gt;"Yes",0,M516-S516)))</f>
        <v/>
      </c>
      <c r="Z516" s="27">
        <f>IF(OR(U516="",U516&gt;$AH$2),"",N(W516)-N(X516)-Y516)</f>
        <v/>
      </c>
      <c r="AB516" s="23" t="n"/>
      <c r="AD516" s="27">
        <f>IF(OR(N516&lt;&gt;"Yes",N(Q516)=0),0,ROUND((M516-R516)/Q516,2))</f>
        <v/>
      </c>
      <c r="AE516" s="30">
        <f>IF(OR(N516&lt;&gt;"Yes",O516="",N(Q516)=0),0,MAX(0,MIN(Q516,MIN(YEAR($AH$2)*12+MONTH($AH$2),IF(U516="",YEAR($AH$2)*12+MONTH($AH$2),YEAR(U516)*12+MONTH(U516)-1))-(YEAR(O516)*12+MONTH(O516))+1)))</f>
        <v/>
      </c>
      <c r="AF516" s="31">
        <f>IF(OR(N516&lt;&gt;"Yes",O516="",N(Q516)=0),"",EOMONTH(O516,Q516-1))</f>
        <v/>
      </c>
    </row>
    <row r="517">
      <c r="D517" s="24" t="n"/>
      <c r="E517" s="24" t="n"/>
      <c r="F517" s="24" t="n"/>
      <c r="G517" s="24" t="n"/>
      <c r="H517" s="23" t="n"/>
      <c r="J517" s="25" t="n"/>
      <c r="K517" s="24" t="n"/>
      <c r="L517" s="26" t="n"/>
      <c r="M517" s="27">
        <f>IF(OR(J517="",L517=""),"",ROUND(J517*L517,2))</f>
        <v/>
      </c>
      <c r="N517" s="28">
        <f>IF(M517="","",IF(H517&gt;$AH$2,"After period end",IF(OR(D517="",F517=""),"Check class and entity",IF(M517&gt;=SUMIFS(Settings!$C$9:$C$18,Settings!$A$9:$A$18,F517),"Yes","Expense"))))</f>
        <v/>
      </c>
      <c r="O517" s="23" t="n"/>
      <c r="P517" s="29" t="n"/>
      <c r="Q517" s="30">
        <f>IF(P517&lt;&gt;"",P517,IF(D517="","",SUMIFS(Settings!$B$22:$B$31,Settings!$A$22:$A$31,D517)))</f>
        <v/>
      </c>
      <c r="R517" s="27">
        <f>IF(N517&lt;&gt;"Yes",0,ROUND(M517*SUMIFS(Settings!$C$22:$C$31,Settings!$A$22:$A$31,D517),2))</f>
        <v/>
      </c>
      <c r="S517" s="27">
        <f>IF(AE517=0,0,IF(AE517&gt;=Q517,M517-R517,ROUND((M517-R517)*AE517/Q517,2)))</f>
        <v/>
      </c>
      <c r="T517" s="27">
        <f>IF(N517&lt;&gt;"Yes",0,IF(AND(U517&lt;&gt;"",U517&lt;=$AH$2),0,M517-S517))</f>
        <v/>
      </c>
      <c r="U517" s="23" t="n"/>
      <c r="V517" s="24" t="n"/>
      <c r="W517" s="25" t="n"/>
      <c r="X517" s="25" t="n"/>
      <c r="Y517" s="27">
        <f>IF(U517="","",IF(U517&gt;$AH$2,"After period end",IF(N517&lt;&gt;"Yes",0,M517-S517)))</f>
        <v/>
      </c>
      <c r="Z517" s="27">
        <f>IF(OR(U517="",U517&gt;$AH$2),"",N(W517)-N(X517)-Y517)</f>
        <v/>
      </c>
      <c r="AB517" s="23" t="n"/>
      <c r="AD517" s="27">
        <f>IF(OR(N517&lt;&gt;"Yes",N(Q517)=0),0,ROUND((M517-R517)/Q517,2))</f>
        <v/>
      </c>
      <c r="AE517" s="30">
        <f>IF(OR(N517&lt;&gt;"Yes",O517="",N(Q517)=0),0,MAX(0,MIN(Q517,MIN(YEAR($AH$2)*12+MONTH($AH$2),IF(U517="",YEAR($AH$2)*12+MONTH($AH$2),YEAR(U517)*12+MONTH(U517)-1))-(YEAR(O517)*12+MONTH(O517))+1)))</f>
        <v/>
      </c>
      <c r="AF517" s="31">
        <f>IF(OR(N517&lt;&gt;"Yes",O517="",N(Q517)=0),"",EOMONTH(O517,Q517-1))</f>
        <v/>
      </c>
    </row>
    <row r="518">
      <c r="D518" s="24" t="n"/>
      <c r="E518" s="24" t="n"/>
      <c r="F518" s="24" t="n"/>
      <c r="G518" s="24" t="n"/>
      <c r="H518" s="23" t="n"/>
      <c r="J518" s="25" t="n"/>
      <c r="K518" s="24" t="n"/>
      <c r="L518" s="26" t="n"/>
      <c r="M518" s="27">
        <f>IF(OR(J518="",L518=""),"",ROUND(J518*L518,2))</f>
        <v/>
      </c>
      <c r="N518" s="28">
        <f>IF(M518="","",IF(H518&gt;$AH$2,"After period end",IF(OR(D518="",F518=""),"Check class and entity",IF(M518&gt;=SUMIFS(Settings!$C$9:$C$18,Settings!$A$9:$A$18,F518),"Yes","Expense"))))</f>
        <v/>
      </c>
      <c r="O518" s="23" t="n"/>
      <c r="P518" s="29" t="n"/>
      <c r="Q518" s="30">
        <f>IF(P518&lt;&gt;"",P518,IF(D518="","",SUMIFS(Settings!$B$22:$B$31,Settings!$A$22:$A$31,D518)))</f>
        <v/>
      </c>
      <c r="R518" s="27">
        <f>IF(N518&lt;&gt;"Yes",0,ROUND(M518*SUMIFS(Settings!$C$22:$C$31,Settings!$A$22:$A$31,D518),2))</f>
        <v/>
      </c>
      <c r="S518" s="27">
        <f>IF(AE518=0,0,IF(AE518&gt;=Q518,M518-R518,ROUND((M518-R518)*AE518/Q518,2)))</f>
        <v/>
      </c>
      <c r="T518" s="27">
        <f>IF(N518&lt;&gt;"Yes",0,IF(AND(U518&lt;&gt;"",U518&lt;=$AH$2),0,M518-S518))</f>
        <v/>
      </c>
      <c r="U518" s="23" t="n"/>
      <c r="V518" s="24" t="n"/>
      <c r="W518" s="25" t="n"/>
      <c r="X518" s="25" t="n"/>
      <c r="Y518" s="27">
        <f>IF(U518="","",IF(U518&gt;$AH$2,"After period end",IF(N518&lt;&gt;"Yes",0,M518-S518)))</f>
        <v/>
      </c>
      <c r="Z518" s="27">
        <f>IF(OR(U518="",U518&gt;$AH$2),"",N(W518)-N(X518)-Y518)</f>
        <v/>
      </c>
      <c r="AB518" s="23" t="n"/>
      <c r="AD518" s="27">
        <f>IF(OR(N518&lt;&gt;"Yes",N(Q518)=0),0,ROUND((M518-R518)/Q518,2))</f>
        <v/>
      </c>
      <c r="AE518" s="30">
        <f>IF(OR(N518&lt;&gt;"Yes",O518="",N(Q518)=0),0,MAX(0,MIN(Q518,MIN(YEAR($AH$2)*12+MONTH($AH$2),IF(U518="",YEAR($AH$2)*12+MONTH($AH$2),YEAR(U518)*12+MONTH(U518)-1))-(YEAR(O518)*12+MONTH(O518))+1)))</f>
        <v/>
      </c>
      <c r="AF518" s="31">
        <f>IF(OR(N518&lt;&gt;"Yes",O518="",N(Q518)=0),"",EOMONTH(O518,Q518-1))</f>
        <v/>
      </c>
    </row>
    <row r="519">
      <c r="D519" s="24" t="n"/>
      <c r="E519" s="24" t="n"/>
      <c r="F519" s="24" t="n"/>
      <c r="G519" s="24" t="n"/>
      <c r="H519" s="23" t="n"/>
      <c r="J519" s="25" t="n"/>
      <c r="K519" s="24" t="n"/>
      <c r="L519" s="26" t="n"/>
      <c r="M519" s="27">
        <f>IF(OR(J519="",L519=""),"",ROUND(J519*L519,2))</f>
        <v/>
      </c>
      <c r="N519" s="28">
        <f>IF(M519="","",IF(H519&gt;$AH$2,"After period end",IF(OR(D519="",F519=""),"Check class and entity",IF(M519&gt;=SUMIFS(Settings!$C$9:$C$18,Settings!$A$9:$A$18,F519),"Yes","Expense"))))</f>
        <v/>
      </c>
      <c r="O519" s="23" t="n"/>
      <c r="P519" s="29" t="n"/>
      <c r="Q519" s="30">
        <f>IF(P519&lt;&gt;"",P519,IF(D519="","",SUMIFS(Settings!$B$22:$B$31,Settings!$A$22:$A$31,D519)))</f>
        <v/>
      </c>
      <c r="R519" s="27">
        <f>IF(N519&lt;&gt;"Yes",0,ROUND(M519*SUMIFS(Settings!$C$22:$C$31,Settings!$A$22:$A$31,D519),2))</f>
        <v/>
      </c>
      <c r="S519" s="27">
        <f>IF(AE519=0,0,IF(AE519&gt;=Q519,M519-R519,ROUND((M519-R519)*AE519/Q519,2)))</f>
        <v/>
      </c>
      <c r="T519" s="27">
        <f>IF(N519&lt;&gt;"Yes",0,IF(AND(U519&lt;&gt;"",U519&lt;=$AH$2),0,M519-S519))</f>
        <v/>
      </c>
      <c r="U519" s="23" t="n"/>
      <c r="V519" s="24" t="n"/>
      <c r="W519" s="25" t="n"/>
      <c r="X519" s="25" t="n"/>
      <c r="Y519" s="27">
        <f>IF(U519="","",IF(U519&gt;$AH$2,"After period end",IF(N519&lt;&gt;"Yes",0,M519-S519)))</f>
        <v/>
      </c>
      <c r="Z519" s="27">
        <f>IF(OR(U519="",U519&gt;$AH$2),"",N(W519)-N(X519)-Y519)</f>
        <v/>
      </c>
      <c r="AB519" s="23" t="n"/>
      <c r="AD519" s="27">
        <f>IF(OR(N519&lt;&gt;"Yes",N(Q519)=0),0,ROUND((M519-R519)/Q519,2))</f>
        <v/>
      </c>
      <c r="AE519" s="30">
        <f>IF(OR(N519&lt;&gt;"Yes",O519="",N(Q519)=0),0,MAX(0,MIN(Q519,MIN(YEAR($AH$2)*12+MONTH($AH$2),IF(U519="",YEAR($AH$2)*12+MONTH($AH$2),YEAR(U519)*12+MONTH(U519)-1))-(YEAR(O519)*12+MONTH(O519))+1)))</f>
        <v/>
      </c>
      <c r="AF519" s="31">
        <f>IF(OR(N519&lt;&gt;"Yes",O519="",N(Q519)=0),"",EOMONTH(O519,Q519-1))</f>
        <v/>
      </c>
    </row>
    <row r="520">
      <c r="D520" s="24" t="n"/>
      <c r="E520" s="24" t="n"/>
      <c r="F520" s="24" t="n"/>
      <c r="G520" s="24" t="n"/>
      <c r="H520" s="23" t="n"/>
      <c r="J520" s="25" t="n"/>
      <c r="K520" s="24" t="n"/>
      <c r="L520" s="26" t="n"/>
      <c r="M520" s="27">
        <f>IF(OR(J520="",L520=""),"",ROUND(J520*L520,2))</f>
        <v/>
      </c>
      <c r="N520" s="28">
        <f>IF(M520="","",IF(H520&gt;$AH$2,"After period end",IF(OR(D520="",F520=""),"Check class and entity",IF(M520&gt;=SUMIFS(Settings!$C$9:$C$18,Settings!$A$9:$A$18,F520),"Yes","Expense"))))</f>
        <v/>
      </c>
      <c r="O520" s="23" t="n"/>
      <c r="P520" s="29" t="n"/>
      <c r="Q520" s="30">
        <f>IF(P520&lt;&gt;"",P520,IF(D520="","",SUMIFS(Settings!$B$22:$B$31,Settings!$A$22:$A$31,D520)))</f>
        <v/>
      </c>
      <c r="R520" s="27">
        <f>IF(N520&lt;&gt;"Yes",0,ROUND(M520*SUMIFS(Settings!$C$22:$C$31,Settings!$A$22:$A$31,D520),2))</f>
        <v/>
      </c>
      <c r="S520" s="27">
        <f>IF(AE520=0,0,IF(AE520&gt;=Q520,M520-R520,ROUND((M520-R520)*AE520/Q520,2)))</f>
        <v/>
      </c>
      <c r="T520" s="27">
        <f>IF(N520&lt;&gt;"Yes",0,IF(AND(U520&lt;&gt;"",U520&lt;=$AH$2),0,M520-S520))</f>
        <v/>
      </c>
      <c r="U520" s="23" t="n"/>
      <c r="V520" s="24" t="n"/>
      <c r="W520" s="25" t="n"/>
      <c r="X520" s="25" t="n"/>
      <c r="Y520" s="27">
        <f>IF(U520="","",IF(U520&gt;$AH$2,"After period end",IF(N520&lt;&gt;"Yes",0,M520-S520)))</f>
        <v/>
      </c>
      <c r="Z520" s="27">
        <f>IF(OR(U520="",U520&gt;$AH$2),"",N(W520)-N(X520)-Y520)</f>
        <v/>
      </c>
      <c r="AB520" s="23" t="n"/>
      <c r="AD520" s="27">
        <f>IF(OR(N520&lt;&gt;"Yes",N(Q520)=0),0,ROUND((M520-R520)/Q520,2))</f>
        <v/>
      </c>
      <c r="AE520" s="30">
        <f>IF(OR(N520&lt;&gt;"Yes",O520="",N(Q520)=0),0,MAX(0,MIN(Q520,MIN(YEAR($AH$2)*12+MONTH($AH$2),IF(U520="",YEAR($AH$2)*12+MONTH($AH$2),YEAR(U520)*12+MONTH(U520)-1))-(YEAR(O520)*12+MONTH(O520))+1)))</f>
        <v/>
      </c>
      <c r="AF520" s="31">
        <f>IF(OR(N520&lt;&gt;"Yes",O520="",N(Q520)=0),"",EOMONTH(O520,Q520-1))</f>
        <v/>
      </c>
    </row>
    <row r="521">
      <c r="D521" s="24" t="n"/>
      <c r="E521" s="24" t="n"/>
      <c r="F521" s="24" t="n"/>
      <c r="G521" s="24" t="n"/>
      <c r="H521" s="23" t="n"/>
      <c r="J521" s="25" t="n"/>
      <c r="K521" s="24" t="n"/>
      <c r="L521" s="26" t="n"/>
      <c r="M521" s="27">
        <f>IF(OR(J521="",L521=""),"",ROUND(J521*L521,2))</f>
        <v/>
      </c>
      <c r="N521" s="28">
        <f>IF(M521="","",IF(H521&gt;$AH$2,"After period end",IF(OR(D521="",F521=""),"Check class and entity",IF(M521&gt;=SUMIFS(Settings!$C$9:$C$18,Settings!$A$9:$A$18,F521),"Yes","Expense"))))</f>
        <v/>
      </c>
      <c r="O521" s="23" t="n"/>
      <c r="P521" s="29" t="n"/>
      <c r="Q521" s="30">
        <f>IF(P521&lt;&gt;"",P521,IF(D521="","",SUMIFS(Settings!$B$22:$B$31,Settings!$A$22:$A$31,D521)))</f>
        <v/>
      </c>
      <c r="R521" s="27">
        <f>IF(N521&lt;&gt;"Yes",0,ROUND(M521*SUMIFS(Settings!$C$22:$C$31,Settings!$A$22:$A$31,D521),2))</f>
        <v/>
      </c>
      <c r="S521" s="27">
        <f>IF(AE521=0,0,IF(AE521&gt;=Q521,M521-R521,ROUND((M521-R521)*AE521/Q521,2)))</f>
        <v/>
      </c>
      <c r="T521" s="27">
        <f>IF(N521&lt;&gt;"Yes",0,IF(AND(U521&lt;&gt;"",U521&lt;=$AH$2),0,M521-S521))</f>
        <v/>
      </c>
      <c r="U521" s="23" t="n"/>
      <c r="V521" s="24" t="n"/>
      <c r="W521" s="25" t="n"/>
      <c r="X521" s="25" t="n"/>
      <c r="Y521" s="27">
        <f>IF(U521="","",IF(U521&gt;$AH$2,"After period end",IF(N521&lt;&gt;"Yes",0,M521-S521)))</f>
        <v/>
      </c>
      <c r="Z521" s="27">
        <f>IF(OR(U521="",U521&gt;$AH$2),"",N(W521)-N(X521)-Y521)</f>
        <v/>
      </c>
      <c r="AB521" s="23" t="n"/>
      <c r="AD521" s="27">
        <f>IF(OR(N521&lt;&gt;"Yes",N(Q521)=0),0,ROUND((M521-R521)/Q521,2))</f>
        <v/>
      </c>
      <c r="AE521" s="30">
        <f>IF(OR(N521&lt;&gt;"Yes",O521="",N(Q521)=0),0,MAX(0,MIN(Q521,MIN(YEAR($AH$2)*12+MONTH($AH$2),IF(U521="",YEAR($AH$2)*12+MONTH($AH$2),YEAR(U521)*12+MONTH(U521)-1))-(YEAR(O521)*12+MONTH(O521))+1)))</f>
        <v/>
      </c>
      <c r="AF521" s="31">
        <f>IF(OR(N521&lt;&gt;"Yes",O521="",N(Q521)=0),"",EOMONTH(O521,Q521-1))</f>
        <v/>
      </c>
    </row>
    <row r="522">
      <c r="D522" s="24" t="n"/>
      <c r="E522" s="24" t="n"/>
      <c r="F522" s="24" t="n"/>
      <c r="G522" s="24" t="n"/>
      <c r="H522" s="23" t="n"/>
      <c r="J522" s="25" t="n"/>
      <c r="K522" s="24" t="n"/>
      <c r="L522" s="26" t="n"/>
      <c r="M522" s="27">
        <f>IF(OR(J522="",L522=""),"",ROUND(J522*L522,2))</f>
        <v/>
      </c>
      <c r="N522" s="28">
        <f>IF(M522="","",IF(H522&gt;$AH$2,"After period end",IF(OR(D522="",F522=""),"Check class and entity",IF(M522&gt;=SUMIFS(Settings!$C$9:$C$18,Settings!$A$9:$A$18,F522),"Yes","Expense"))))</f>
        <v/>
      </c>
      <c r="O522" s="23" t="n"/>
      <c r="P522" s="29" t="n"/>
      <c r="Q522" s="30">
        <f>IF(P522&lt;&gt;"",P522,IF(D522="","",SUMIFS(Settings!$B$22:$B$31,Settings!$A$22:$A$31,D522)))</f>
        <v/>
      </c>
      <c r="R522" s="27">
        <f>IF(N522&lt;&gt;"Yes",0,ROUND(M522*SUMIFS(Settings!$C$22:$C$31,Settings!$A$22:$A$31,D522),2))</f>
        <v/>
      </c>
      <c r="S522" s="27">
        <f>IF(AE522=0,0,IF(AE522&gt;=Q522,M522-R522,ROUND((M522-R522)*AE522/Q522,2)))</f>
        <v/>
      </c>
      <c r="T522" s="27">
        <f>IF(N522&lt;&gt;"Yes",0,IF(AND(U522&lt;&gt;"",U522&lt;=$AH$2),0,M522-S522))</f>
        <v/>
      </c>
      <c r="U522" s="23" t="n"/>
      <c r="V522" s="24" t="n"/>
      <c r="W522" s="25" t="n"/>
      <c r="X522" s="25" t="n"/>
      <c r="Y522" s="27">
        <f>IF(U522="","",IF(U522&gt;$AH$2,"After period end",IF(N522&lt;&gt;"Yes",0,M522-S522)))</f>
        <v/>
      </c>
      <c r="Z522" s="27">
        <f>IF(OR(U522="",U522&gt;$AH$2),"",N(W522)-N(X522)-Y522)</f>
        <v/>
      </c>
      <c r="AB522" s="23" t="n"/>
      <c r="AD522" s="27">
        <f>IF(OR(N522&lt;&gt;"Yes",N(Q522)=0),0,ROUND((M522-R522)/Q522,2))</f>
        <v/>
      </c>
      <c r="AE522" s="30">
        <f>IF(OR(N522&lt;&gt;"Yes",O522="",N(Q522)=0),0,MAX(0,MIN(Q522,MIN(YEAR($AH$2)*12+MONTH($AH$2),IF(U522="",YEAR($AH$2)*12+MONTH($AH$2),YEAR(U522)*12+MONTH(U522)-1))-(YEAR(O522)*12+MONTH(O522))+1)))</f>
        <v/>
      </c>
      <c r="AF522" s="31">
        <f>IF(OR(N522&lt;&gt;"Yes",O522="",N(Q522)=0),"",EOMONTH(O522,Q522-1))</f>
        <v/>
      </c>
    </row>
    <row r="523">
      <c r="D523" s="24" t="n"/>
      <c r="E523" s="24" t="n"/>
      <c r="F523" s="24" t="n"/>
      <c r="G523" s="24" t="n"/>
      <c r="H523" s="23" t="n"/>
      <c r="J523" s="25" t="n"/>
      <c r="K523" s="24" t="n"/>
      <c r="L523" s="26" t="n"/>
      <c r="M523" s="27">
        <f>IF(OR(J523="",L523=""),"",ROUND(J523*L523,2))</f>
        <v/>
      </c>
      <c r="N523" s="28">
        <f>IF(M523="","",IF(H523&gt;$AH$2,"After period end",IF(OR(D523="",F523=""),"Check class and entity",IF(M523&gt;=SUMIFS(Settings!$C$9:$C$18,Settings!$A$9:$A$18,F523),"Yes","Expense"))))</f>
        <v/>
      </c>
      <c r="O523" s="23" t="n"/>
      <c r="P523" s="29" t="n"/>
      <c r="Q523" s="30">
        <f>IF(P523&lt;&gt;"",P523,IF(D523="","",SUMIFS(Settings!$B$22:$B$31,Settings!$A$22:$A$31,D523)))</f>
        <v/>
      </c>
      <c r="R523" s="27">
        <f>IF(N523&lt;&gt;"Yes",0,ROUND(M523*SUMIFS(Settings!$C$22:$C$31,Settings!$A$22:$A$31,D523),2))</f>
        <v/>
      </c>
      <c r="S523" s="27">
        <f>IF(AE523=0,0,IF(AE523&gt;=Q523,M523-R523,ROUND((M523-R523)*AE523/Q523,2)))</f>
        <v/>
      </c>
      <c r="T523" s="27">
        <f>IF(N523&lt;&gt;"Yes",0,IF(AND(U523&lt;&gt;"",U523&lt;=$AH$2),0,M523-S523))</f>
        <v/>
      </c>
      <c r="U523" s="23" t="n"/>
      <c r="V523" s="24" t="n"/>
      <c r="W523" s="25" t="n"/>
      <c r="X523" s="25" t="n"/>
      <c r="Y523" s="27">
        <f>IF(U523="","",IF(U523&gt;$AH$2,"After period end",IF(N523&lt;&gt;"Yes",0,M523-S523)))</f>
        <v/>
      </c>
      <c r="Z523" s="27">
        <f>IF(OR(U523="",U523&gt;$AH$2),"",N(W523)-N(X523)-Y523)</f>
        <v/>
      </c>
      <c r="AB523" s="23" t="n"/>
      <c r="AD523" s="27">
        <f>IF(OR(N523&lt;&gt;"Yes",N(Q523)=0),0,ROUND((M523-R523)/Q523,2))</f>
        <v/>
      </c>
      <c r="AE523" s="30">
        <f>IF(OR(N523&lt;&gt;"Yes",O523="",N(Q523)=0),0,MAX(0,MIN(Q523,MIN(YEAR($AH$2)*12+MONTH($AH$2),IF(U523="",YEAR($AH$2)*12+MONTH($AH$2),YEAR(U523)*12+MONTH(U523)-1))-(YEAR(O523)*12+MONTH(O523))+1)))</f>
        <v/>
      </c>
      <c r="AF523" s="31">
        <f>IF(OR(N523&lt;&gt;"Yes",O523="",N(Q523)=0),"",EOMONTH(O523,Q523-1))</f>
        <v/>
      </c>
    </row>
    <row r="524">
      <c r="D524" s="24" t="n"/>
      <c r="E524" s="24" t="n"/>
      <c r="F524" s="24" t="n"/>
      <c r="G524" s="24" t="n"/>
      <c r="H524" s="23" t="n"/>
      <c r="J524" s="25" t="n"/>
      <c r="K524" s="24" t="n"/>
      <c r="L524" s="26" t="n"/>
      <c r="M524" s="27">
        <f>IF(OR(J524="",L524=""),"",ROUND(J524*L524,2))</f>
        <v/>
      </c>
      <c r="N524" s="28">
        <f>IF(M524="","",IF(H524&gt;$AH$2,"After period end",IF(OR(D524="",F524=""),"Check class and entity",IF(M524&gt;=SUMIFS(Settings!$C$9:$C$18,Settings!$A$9:$A$18,F524),"Yes","Expense"))))</f>
        <v/>
      </c>
      <c r="O524" s="23" t="n"/>
      <c r="P524" s="29" t="n"/>
      <c r="Q524" s="30">
        <f>IF(P524&lt;&gt;"",P524,IF(D524="","",SUMIFS(Settings!$B$22:$B$31,Settings!$A$22:$A$31,D524)))</f>
        <v/>
      </c>
      <c r="R524" s="27">
        <f>IF(N524&lt;&gt;"Yes",0,ROUND(M524*SUMIFS(Settings!$C$22:$C$31,Settings!$A$22:$A$31,D524),2))</f>
        <v/>
      </c>
      <c r="S524" s="27">
        <f>IF(AE524=0,0,IF(AE524&gt;=Q524,M524-R524,ROUND((M524-R524)*AE524/Q524,2)))</f>
        <v/>
      </c>
      <c r="T524" s="27">
        <f>IF(N524&lt;&gt;"Yes",0,IF(AND(U524&lt;&gt;"",U524&lt;=$AH$2),0,M524-S524))</f>
        <v/>
      </c>
      <c r="U524" s="23" t="n"/>
      <c r="V524" s="24" t="n"/>
      <c r="W524" s="25" t="n"/>
      <c r="X524" s="25" t="n"/>
      <c r="Y524" s="27">
        <f>IF(U524="","",IF(U524&gt;$AH$2,"After period end",IF(N524&lt;&gt;"Yes",0,M524-S524)))</f>
        <v/>
      </c>
      <c r="Z524" s="27">
        <f>IF(OR(U524="",U524&gt;$AH$2),"",N(W524)-N(X524)-Y524)</f>
        <v/>
      </c>
      <c r="AB524" s="23" t="n"/>
      <c r="AD524" s="27">
        <f>IF(OR(N524&lt;&gt;"Yes",N(Q524)=0),0,ROUND((M524-R524)/Q524,2))</f>
        <v/>
      </c>
      <c r="AE524" s="30">
        <f>IF(OR(N524&lt;&gt;"Yes",O524="",N(Q524)=0),0,MAX(0,MIN(Q524,MIN(YEAR($AH$2)*12+MONTH($AH$2),IF(U524="",YEAR($AH$2)*12+MONTH($AH$2),YEAR(U524)*12+MONTH(U524)-1))-(YEAR(O524)*12+MONTH(O524))+1)))</f>
        <v/>
      </c>
      <c r="AF524" s="31">
        <f>IF(OR(N524&lt;&gt;"Yes",O524="",N(Q524)=0),"",EOMONTH(O524,Q524-1))</f>
        <v/>
      </c>
    </row>
    <row r="525">
      <c r="D525" s="24" t="n"/>
      <c r="E525" s="24" t="n"/>
      <c r="F525" s="24" t="n"/>
      <c r="G525" s="24" t="n"/>
      <c r="H525" s="23" t="n"/>
      <c r="J525" s="25" t="n"/>
      <c r="K525" s="24" t="n"/>
      <c r="L525" s="26" t="n"/>
      <c r="M525" s="27">
        <f>IF(OR(J525="",L525=""),"",ROUND(J525*L525,2))</f>
        <v/>
      </c>
      <c r="N525" s="28">
        <f>IF(M525="","",IF(H525&gt;$AH$2,"After period end",IF(OR(D525="",F525=""),"Check class and entity",IF(M525&gt;=SUMIFS(Settings!$C$9:$C$18,Settings!$A$9:$A$18,F525),"Yes","Expense"))))</f>
        <v/>
      </c>
      <c r="O525" s="23" t="n"/>
      <c r="P525" s="29" t="n"/>
      <c r="Q525" s="30">
        <f>IF(P525&lt;&gt;"",P525,IF(D525="","",SUMIFS(Settings!$B$22:$B$31,Settings!$A$22:$A$31,D525)))</f>
        <v/>
      </c>
      <c r="R525" s="27">
        <f>IF(N525&lt;&gt;"Yes",0,ROUND(M525*SUMIFS(Settings!$C$22:$C$31,Settings!$A$22:$A$31,D525),2))</f>
        <v/>
      </c>
      <c r="S525" s="27">
        <f>IF(AE525=0,0,IF(AE525&gt;=Q525,M525-R525,ROUND((M525-R525)*AE525/Q525,2)))</f>
        <v/>
      </c>
      <c r="T525" s="27">
        <f>IF(N525&lt;&gt;"Yes",0,IF(AND(U525&lt;&gt;"",U525&lt;=$AH$2),0,M525-S525))</f>
        <v/>
      </c>
      <c r="U525" s="23" t="n"/>
      <c r="V525" s="24" t="n"/>
      <c r="W525" s="25" t="n"/>
      <c r="X525" s="25" t="n"/>
      <c r="Y525" s="27">
        <f>IF(U525="","",IF(U525&gt;$AH$2,"After period end",IF(N525&lt;&gt;"Yes",0,M525-S525)))</f>
        <v/>
      </c>
      <c r="Z525" s="27">
        <f>IF(OR(U525="",U525&gt;$AH$2),"",N(W525)-N(X525)-Y525)</f>
        <v/>
      </c>
      <c r="AB525" s="23" t="n"/>
      <c r="AD525" s="27">
        <f>IF(OR(N525&lt;&gt;"Yes",N(Q525)=0),0,ROUND((M525-R525)/Q525,2))</f>
        <v/>
      </c>
      <c r="AE525" s="30">
        <f>IF(OR(N525&lt;&gt;"Yes",O525="",N(Q525)=0),0,MAX(0,MIN(Q525,MIN(YEAR($AH$2)*12+MONTH($AH$2),IF(U525="",YEAR($AH$2)*12+MONTH($AH$2),YEAR(U525)*12+MONTH(U525)-1))-(YEAR(O525)*12+MONTH(O525))+1)))</f>
        <v/>
      </c>
      <c r="AF525" s="31">
        <f>IF(OR(N525&lt;&gt;"Yes",O525="",N(Q525)=0),"",EOMONTH(O525,Q525-1))</f>
        <v/>
      </c>
    </row>
    <row r="526">
      <c r="D526" s="24" t="n"/>
      <c r="E526" s="24" t="n"/>
      <c r="F526" s="24" t="n"/>
      <c r="G526" s="24" t="n"/>
      <c r="H526" s="23" t="n"/>
      <c r="J526" s="25" t="n"/>
      <c r="K526" s="24" t="n"/>
      <c r="L526" s="26" t="n"/>
      <c r="M526" s="27">
        <f>IF(OR(J526="",L526=""),"",ROUND(J526*L526,2))</f>
        <v/>
      </c>
      <c r="N526" s="28">
        <f>IF(M526="","",IF(H526&gt;$AH$2,"After period end",IF(OR(D526="",F526=""),"Check class and entity",IF(M526&gt;=SUMIFS(Settings!$C$9:$C$18,Settings!$A$9:$A$18,F526),"Yes","Expense"))))</f>
        <v/>
      </c>
      <c r="O526" s="23" t="n"/>
      <c r="P526" s="29" t="n"/>
      <c r="Q526" s="30">
        <f>IF(P526&lt;&gt;"",P526,IF(D526="","",SUMIFS(Settings!$B$22:$B$31,Settings!$A$22:$A$31,D526)))</f>
        <v/>
      </c>
      <c r="R526" s="27">
        <f>IF(N526&lt;&gt;"Yes",0,ROUND(M526*SUMIFS(Settings!$C$22:$C$31,Settings!$A$22:$A$31,D526),2))</f>
        <v/>
      </c>
      <c r="S526" s="27">
        <f>IF(AE526=0,0,IF(AE526&gt;=Q526,M526-R526,ROUND((M526-R526)*AE526/Q526,2)))</f>
        <v/>
      </c>
      <c r="T526" s="27">
        <f>IF(N526&lt;&gt;"Yes",0,IF(AND(U526&lt;&gt;"",U526&lt;=$AH$2),0,M526-S526))</f>
        <v/>
      </c>
      <c r="U526" s="23" t="n"/>
      <c r="V526" s="24" t="n"/>
      <c r="W526" s="25" t="n"/>
      <c r="X526" s="25" t="n"/>
      <c r="Y526" s="27">
        <f>IF(U526="","",IF(U526&gt;$AH$2,"After period end",IF(N526&lt;&gt;"Yes",0,M526-S526)))</f>
        <v/>
      </c>
      <c r="Z526" s="27">
        <f>IF(OR(U526="",U526&gt;$AH$2),"",N(W526)-N(X526)-Y526)</f>
        <v/>
      </c>
      <c r="AB526" s="23" t="n"/>
      <c r="AD526" s="27">
        <f>IF(OR(N526&lt;&gt;"Yes",N(Q526)=0),0,ROUND((M526-R526)/Q526,2))</f>
        <v/>
      </c>
      <c r="AE526" s="30">
        <f>IF(OR(N526&lt;&gt;"Yes",O526="",N(Q526)=0),0,MAX(0,MIN(Q526,MIN(YEAR($AH$2)*12+MONTH($AH$2),IF(U526="",YEAR($AH$2)*12+MONTH($AH$2),YEAR(U526)*12+MONTH(U526)-1))-(YEAR(O526)*12+MONTH(O526))+1)))</f>
        <v/>
      </c>
      <c r="AF526" s="31">
        <f>IF(OR(N526&lt;&gt;"Yes",O526="",N(Q526)=0),"",EOMONTH(O526,Q526-1))</f>
        <v/>
      </c>
    </row>
    <row r="527">
      <c r="D527" s="24" t="n"/>
      <c r="E527" s="24" t="n"/>
      <c r="F527" s="24" t="n"/>
      <c r="G527" s="24" t="n"/>
      <c r="H527" s="23" t="n"/>
      <c r="J527" s="25" t="n"/>
      <c r="K527" s="24" t="n"/>
      <c r="L527" s="26" t="n"/>
      <c r="M527" s="27">
        <f>IF(OR(J527="",L527=""),"",ROUND(J527*L527,2))</f>
        <v/>
      </c>
      <c r="N527" s="28">
        <f>IF(M527="","",IF(H527&gt;$AH$2,"After period end",IF(OR(D527="",F527=""),"Check class and entity",IF(M527&gt;=SUMIFS(Settings!$C$9:$C$18,Settings!$A$9:$A$18,F527),"Yes","Expense"))))</f>
        <v/>
      </c>
      <c r="O527" s="23" t="n"/>
      <c r="P527" s="29" t="n"/>
      <c r="Q527" s="30">
        <f>IF(P527&lt;&gt;"",P527,IF(D527="","",SUMIFS(Settings!$B$22:$B$31,Settings!$A$22:$A$31,D527)))</f>
        <v/>
      </c>
      <c r="R527" s="27">
        <f>IF(N527&lt;&gt;"Yes",0,ROUND(M527*SUMIFS(Settings!$C$22:$C$31,Settings!$A$22:$A$31,D527),2))</f>
        <v/>
      </c>
      <c r="S527" s="27">
        <f>IF(AE527=0,0,IF(AE527&gt;=Q527,M527-R527,ROUND((M527-R527)*AE527/Q527,2)))</f>
        <v/>
      </c>
      <c r="T527" s="27">
        <f>IF(N527&lt;&gt;"Yes",0,IF(AND(U527&lt;&gt;"",U527&lt;=$AH$2),0,M527-S527))</f>
        <v/>
      </c>
      <c r="U527" s="23" t="n"/>
      <c r="V527" s="24" t="n"/>
      <c r="W527" s="25" t="n"/>
      <c r="X527" s="25" t="n"/>
      <c r="Y527" s="27">
        <f>IF(U527="","",IF(U527&gt;$AH$2,"After period end",IF(N527&lt;&gt;"Yes",0,M527-S527)))</f>
        <v/>
      </c>
      <c r="Z527" s="27">
        <f>IF(OR(U527="",U527&gt;$AH$2),"",N(W527)-N(X527)-Y527)</f>
        <v/>
      </c>
      <c r="AB527" s="23" t="n"/>
      <c r="AD527" s="27">
        <f>IF(OR(N527&lt;&gt;"Yes",N(Q527)=0),0,ROUND((M527-R527)/Q527,2))</f>
        <v/>
      </c>
      <c r="AE527" s="30">
        <f>IF(OR(N527&lt;&gt;"Yes",O527="",N(Q527)=0),0,MAX(0,MIN(Q527,MIN(YEAR($AH$2)*12+MONTH($AH$2),IF(U527="",YEAR($AH$2)*12+MONTH($AH$2),YEAR(U527)*12+MONTH(U527)-1))-(YEAR(O527)*12+MONTH(O527))+1)))</f>
        <v/>
      </c>
      <c r="AF527" s="31">
        <f>IF(OR(N527&lt;&gt;"Yes",O527="",N(Q527)=0),"",EOMONTH(O527,Q527-1))</f>
        <v/>
      </c>
    </row>
    <row r="528">
      <c r="D528" s="24" t="n"/>
      <c r="E528" s="24" t="n"/>
      <c r="F528" s="24" t="n"/>
      <c r="G528" s="24" t="n"/>
      <c r="H528" s="23" t="n"/>
      <c r="J528" s="25" t="n"/>
      <c r="K528" s="24" t="n"/>
      <c r="L528" s="26" t="n"/>
      <c r="M528" s="27">
        <f>IF(OR(J528="",L528=""),"",ROUND(J528*L528,2))</f>
        <v/>
      </c>
      <c r="N528" s="28">
        <f>IF(M528="","",IF(H528&gt;$AH$2,"After period end",IF(OR(D528="",F528=""),"Check class and entity",IF(M528&gt;=SUMIFS(Settings!$C$9:$C$18,Settings!$A$9:$A$18,F528),"Yes","Expense"))))</f>
        <v/>
      </c>
      <c r="O528" s="23" t="n"/>
      <c r="P528" s="29" t="n"/>
      <c r="Q528" s="30">
        <f>IF(P528&lt;&gt;"",P528,IF(D528="","",SUMIFS(Settings!$B$22:$B$31,Settings!$A$22:$A$31,D528)))</f>
        <v/>
      </c>
      <c r="R528" s="27">
        <f>IF(N528&lt;&gt;"Yes",0,ROUND(M528*SUMIFS(Settings!$C$22:$C$31,Settings!$A$22:$A$31,D528),2))</f>
        <v/>
      </c>
      <c r="S528" s="27">
        <f>IF(AE528=0,0,IF(AE528&gt;=Q528,M528-R528,ROUND((M528-R528)*AE528/Q528,2)))</f>
        <v/>
      </c>
      <c r="T528" s="27">
        <f>IF(N528&lt;&gt;"Yes",0,IF(AND(U528&lt;&gt;"",U528&lt;=$AH$2),0,M528-S528))</f>
        <v/>
      </c>
      <c r="U528" s="23" t="n"/>
      <c r="V528" s="24" t="n"/>
      <c r="W528" s="25" t="n"/>
      <c r="X528" s="25" t="n"/>
      <c r="Y528" s="27">
        <f>IF(U528="","",IF(U528&gt;$AH$2,"After period end",IF(N528&lt;&gt;"Yes",0,M528-S528)))</f>
        <v/>
      </c>
      <c r="Z528" s="27">
        <f>IF(OR(U528="",U528&gt;$AH$2),"",N(W528)-N(X528)-Y528)</f>
        <v/>
      </c>
      <c r="AB528" s="23" t="n"/>
      <c r="AD528" s="27">
        <f>IF(OR(N528&lt;&gt;"Yes",N(Q528)=0),0,ROUND((M528-R528)/Q528,2))</f>
        <v/>
      </c>
      <c r="AE528" s="30">
        <f>IF(OR(N528&lt;&gt;"Yes",O528="",N(Q528)=0),0,MAX(0,MIN(Q528,MIN(YEAR($AH$2)*12+MONTH($AH$2),IF(U528="",YEAR($AH$2)*12+MONTH($AH$2),YEAR(U528)*12+MONTH(U528)-1))-(YEAR(O528)*12+MONTH(O528))+1)))</f>
        <v/>
      </c>
      <c r="AF528" s="31">
        <f>IF(OR(N528&lt;&gt;"Yes",O528="",N(Q528)=0),"",EOMONTH(O528,Q528-1))</f>
        <v/>
      </c>
    </row>
    <row r="529">
      <c r="D529" s="24" t="n"/>
      <c r="E529" s="24" t="n"/>
      <c r="F529" s="24" t="n"/>
      <c r="G529" s="24" t="n"/>
      <c r="H529" s="23" t="n"/>
      <c r="J529" s="25" t="n"/>
      <c r="K529" s="24" t="n"/>
      <c r="L529" s="26" t="n"/>
      <c r="M529" s="27">
        <f>IF(OR(J529="",L529=""),"",ROUND(J529*L529,2))</f>
        <v/>
      </c>
      <c r="N529" s="28">
        <f>IF(M529="","",IF(H529&gt;$AH$2,"After period end",IF(OR(D529="",F529=""),"Check class and entity",IF(M529&gt;=SUMIFS(Settings!$C$9:$C$18,Settings!$A$9:$A$18,F529),"Yes","Expense"))))</f>
        <v/>
      </c>
      <c r="O529" s="23" t="n"/>
      <c r="P529" s="29" t="n"/>
      <c r="Q529" s="30">
        <f>IF(P529&lt;&gt;"",P529,IF(D529="","",SUMIFS(Settings!$B$22:$B$31,Settings!$A$22:$A$31,D529)))</f>
        <v/>
      </c>
      <c r="R529" s="27">
        <f>IF(N529&lt;&gt;"Yes",0,ROUND(M529*SUMIFS(Settings!$C$22:$C$31,Settings!$A$22:$A$31,D529),2))</f>
        <v/>
      </c>
      <c r="S529" s="27">
        <f>IF(AE529=0,0,IF(AE529&gt;=Q529,M529-R529,ROUND((M529-R529)*AE529/Q529,2)))</f>
        <v/>
      </c>
      <c r="T529" s="27">
        <f>IF(N529&lt;&gt;"Yes",0,IF(AND(U529&lt;&gt;"",U529&lt;=$AH$2),0,M529-S529))</f>
        <v/>
      </c>
      <c r="U529" s="23" t="n"/>
      <c r="V529" s="24" t="n"/>
      <c r="W529" s="25" t="n"/>
      <c r="X529" s="25" t="n"/>
      <c r="Y529" s="27">
        <f>IF(U529="","",IF(U529&gt;$AH$2,"After period end",IF(N529&lt;&gt;"Yes",0,M529-S529)))</f>
        <v/>
      </c>
      <c r="Z529" s="27">
        <f>IF(OR(U529="",U529&gt;$AH$2),"",N(W529)-N(X529)-Y529)</f>
        <v/>
      </c>
      <c r="AB529" s="23" t="n"/>
      <c r="AD529" s="27">
        <f>IF(OR(N529&lt;&gt;"Yes",N(Q529)=0),0,ROUND((M529-R529)/Q529,2))</f>
        <v/>
      </c>
      <c r="AE529" s="30">
        <f>IF(OR(N529&lt;&gt;"Yes",O529="",N(Q529)=0),0,MAX(0,MIN(Q529,MIN(YEAR($AH$2)*12+MONTH($AH$2),IF(U529="",YEAR($AH$2)*12+MONTH($AH$2),YEAR(U529)*12+MONTH(U529)-1))-(YEAR(O529)*12+MONTH(O529))+1)))</f>
        <v/>
      </c>
      <c r="AF529" s="31">
        <f>IF(OR(N529&lt;&gt;"Yes",O529="",N(Q529)=0),"",EOMONTH(O529,Q529-1))</f>
        <v/>
      </c>
    </row>
    <row r="530">
      <c r="D530" s="24" t="n"/>
      <c r="E530" s="24" t="n"/>
      <c r="F530" s="24" t="n"/>
      <c r="G530" s="24" t="n"/>
      <c r="H530" s="23" t="n"/>
      <c r="J530" s="25" t="n"/>
      <c r="K530" s="24" t="n"/>
      <c r="L530" s="26" t="n"/>
      <c r="M530" s="27">
        <f>IF(OR(J530="",L530=""),"",ROUND(J530*L530,2))</f>
        <v/>
      </c>
      <c r="N530" s="28">
        <f>IF(M530="","",IF(H530&gt;$AH$2,"After period end",IF(OR(D530="",F530=""),"Check class and entity",IF(M530&gt;=SUMIFS(Settings!$C$9:$C$18,Settings!$A$9:$A$18,F530),"Yes","Expense"))))</f>
        <v/>
      </c>
      <c r="O530" s="23" t="n"/>
      <c r="P530" s="29" t="n"/>
      <c r="Q530" s="30">
        <f>IF(P530&lt;&gt;"",P530,IF(D530="","",SUMIFS(Settings!$B$22:$B$31,Settings!$A$22:$A$31,D530)))</f>
        <v/>
      </c>
      <c r="R530" s="27">
        <f>IF(N530&lt;&gt;"Yes",0,ROUND(M530*SUMIFS(Settings!$C$22:$C$31,Settings!$A$22:$A$31,D530),2))</f>
        <v/>
      </c>
      <c r="S530" s="27">
        <f>IF(AE530=0,0,IF(AE530&gt;=Q530,M530-R530,ROUND((M530-R530)*AE530/Q530,2)))</f>
        <v/>
      </c>
      <c r="T530" s="27">
        <f>IF(N530&lt;&gt;"Yes",0,IF(AND(U530&lt;&gt;"",U530&lt;=$AH$2),0,M530-S530))</f>
        <v/>
      </c>
      <c r="U530" s="23" t="n"/>
      <c r="V530" s="24" t="n"/>
      <c r="W530" s="25" t="n"/>
      <c r="X530" s="25" t="n"/>
      <c r="Y530" s="27">
        <f>IF(U530="","",IF(U530&gt;$AH$2,"After period end",IF(N530&lt;&gt;"Yes",0,M530-S530)))</f>
        <v/>
      </c>
      <c r="Z530" s="27">
        <f>IF(OR(U530="",U530&gt;$AH$2),"",N(W530)-N(X530)-Y530)</f>
        <v/>
      </c>
      <c r="AB530" s="23" t="n"/>
      <c r="AD530" s="27">
        <f>IF(OR(N530&lt;&gt;"Yes",N(Q530)=0),0,ROUND((M530-R530)/Q530,2))</f>
        <v/>
      </c>
      <c r="AE530" s="30">
        <f>IF(OR(N530&lt;&gt;"Yes",O530="",N(Q530)=0),0,MAX(0,MIN(Q530,MIN(YEAR($AH$2)*12+MONTH($AH$2),IF(U530="",YEAR($AH$2)*12+MONTH($AH$2),YEAR(U530)*12+MONTH(U530)-1))-(YEAR(O530)*12+MONTH(O530))+1)))</f>
        <v/>
      </c>
      <c r="AF530" s="31">
        <f>IF(OR(N530&lt;&gt;"Yes",O530="",N(Q530)=0),"",EOMONTH(O530,Q530-1))</f>
        <v/>
      </c>
    </row>
    <row r="531">
      <c r="D531" s="24" t="n"/>
      <c r="E531" s="24" t="n"/>
      <c r="F531" s="24" t="n"/>
      <c r="G531" s="24" t="n"/>
      <c r="H531" s="23" t="n"/>
      <c r="J531" s="25" t="n"/>
      <c r="K531" s="24" t="n"/>
      <c r="L531" s="26" t="n"/>
      <c r="M531" s="27">
        <f>IF(OR(J531="",L531=""),"",ROUND(J531*L531,2))</f>
        <v/>
      </c>
      <c r="N531" s="28">
        <f>IF(M531="","",IF(H531&gt;$AH$2,"After period end",IF(OR(D531="",F531=""),"Check class and entity",IF(M531&gt;=SUMIFS(Settings!$C$9:$C$18,Settings!$A$9:$A$18,F531),"Yes","Expense"))))</f>
        <v/>
      </c>
      <c r="O531" s="23" t="n"/>
      <c r="P531" s="29" t="n"/>
      <c r="Q531" s="30">
        <f>IF(P531&lt;&gt;"",P531,IF(D531="","",SUMIFS(Settings!$B$22:$B$31,Settings!$A$22:$A$31,D531)))</f>
        <v/>
      </c>
      <c r="R531" s="27">
        <f>IF(N531&lt;&gt;"Yes",0,ROUND(M531*SUMIFS(Settings!$C$22:$C$31,Settings!$A$22:$A$31,D531),2))</f>
        <v/>
      </c>
      <c r="S531" s="27">
        <f>IF(AE531=0,0,IF(AE531&gt;=Q531,M531-R531,ROUND((M531-R531)*AE531/Q531,2)))</f>
        <v/>
      </c>
      <c r="T531" s="27">
        <f>IF(N531&lt;&gt;"Yes",0,IF(AND(U531&lt;&gt;"",U531&lt;=$AH$2),0,M531-S531))</f>
        <v/>
      </c>
      <c r="U531" s="23" t="n"/>
      <c r="V531" s="24" t="n"/>
      <c r="W531" s="25" t="n"/>
      <c r="X531" s="25" t="n"/>
      <c r="Y531" s="27">
        <f>IF(U531="","",IF(U531&gt;$AH$2,"After period end",IF(N531&lt;&gt;"Yes",0,M531-S531)))</f>
        <v/>
      </c>
      <c r="Z531" s="27">
        <f>IF(OR(U531="",U531&gt;$AH$2),"",N(W531)-N(X531)-Y531)</f>
        <v/>
      </c>
      <c r="AB531" s="23" t="n"/>
      <c r="AD531" s="27">
        <f>IF(OR(N531&lt;&gt;"Yes",N(Q531)=0),0,ROUND((M531-R531)/Q531,2))</f>
        <v/>
      </c>
      <c r="AE531" s="30">
        <f>IF(OR(N531&lt;&gt;"Yes",O531="",N(Q531)=0),0,MAX(0,MIN(Q531,MIN(YEAR($AH$2)*12+MONTH($AH$2),IF(U531="",YEAR($AH$2)*12+MONTH($AH$2),YEAR(U531)*12+MONTH(U531)-1))-(YEAR(O531)*12+MONTH(O531))+1)))</f>
        <v/>
      </c>
      <c r="AF531" s="31">
        <f>IF(OR(N531&lt;&gt;"Yes",O531="",N(Q531)=0),"",EOMONTH(O531,Q531-1))</f>
        <v/>
      </c>
    </row>
    <row r="532">
      <c r="D532" s="24" t="n"/>
      <c r="E532" s="24" t="n"/>
      <c r="F532" s="24" t="n"/>
      <c r="G532" s="24" t="n"/>
      <c r="H532" s="23" t="n"/>
      <c r="J532" s="25" t="n"/>
      <c r="K532" s="24" t="n"/>
      <c r="L532" s="26" t="n"/>
      <c r="M532" s="27">
        <f>IF(OR(J532="",L532=""),"",ROUND(J532*L532,2))</f>
        <v/>
      </c>
      <c r="N532" s="28">
        <f>IF(M532="","",IF(H532&gt;$AH$2,"After period end",IF(OR(D532="",F532=""),"Check class and entity",IF(M532&gt;=SUMIFS(Settings!$C$9:$C$18,Settings!$A$9:$A$18,F532),"Yes","Expense"))))</f>
        <v/>
      </c>
      <c r="O532" s="23" t="n"/>
      <c r="P532" s="29" t="n"/>
      <c r="Q532" s="30">
        <f>IF(P532&lt;&gt;"",P532,IF(D532="","",SUMIFS(Settings!$B$22:$B$31,Settings!$A$22:$A$31,D532)))</f>
        <v/>
      </c>
      <c r="R532" s="27">
        <f>IF(N532&lt;&gt;"Yes",0,ROUND(M532*SUMIFS(Settings!$C$22:$C$31,Settings!$A$22:$A$31,D532),2))</f>
        <v/>
      </c>
      <c r="S532" s="27">
        <f>IF(AE532=0,0,IF(AE532&gt;=Q532,M532-R532,ROUND((M532-R532)*AE532/Q532,2)))</f>
        <v/>
      </c>
      <c r="T532" s="27">
        <f>IF(N532&lt;&gt;"Yes",0,IF(AND(U532&lt;&gt;"",U532&lt;=$AH$2),0,M532-S532))</f>
        <v/>
      </c>
      <c r="U532" s="23" t="n"/>
      <c r="V532" s="24" t="n"/>
      <c r="W532" s="25" t="n"/>
      <c r="X532" s="25" t="n"/>
      <c r="Y532" s="27">
        <f>IF(U532="","",IF(U532&gt;$AH$2,"After period end",IF(N532&lt;&gt;"Yes",0,M532-S532)))</f>
        <v/>
      </c>
      <c r="Z532" s="27">
        <f>IF(OR(U532="",U532&gt;$AH$2),"",N(W532)-N(X532)-Y532)</f>
        <v/>
      </c>
      <c r="AB532" s="23" t="n"/>
      <c r="AD532" s="27">
        <f>IF(OR(N532&lt;&gt;"Yes",N(Q532)=0),0,ROUND((M532-R532)/Q532,2))</f>
        <v/>
      </c>
      <c r="AE532" s="30">
        <f>IF(OR(N532&lt;&gt;"Yes",O532="",N(Q532)=0),0,MAX(0,MIN(Q532,MIN(YEAR($AH$2)*12+MONTH($AH$2),IF(U532="",YEAR($AH$2)*12+MONTH($AH$2),YEAR(U532)*12+MONTH(U532)-1))-(YEAR(O532)*12+MONTH(O532))+1)))</f>
        <v/>
      </c>
      <c r="AF532" s="31">
        <f>IF(OR(N532&lt;&gt;"Yes",O532="",N(Q532)=0),"",EOMONTH(O532,Q532-1))</f>
        <v/>
      </c>
    </row>
    <row r="533">
      <c r="D533" s="24" t="n"/>
      <c r="E533" s="24" t="n"/>
      <c r="F533" s="24" t="n"/>
      <c r="G533" s="24" t="n"/>
      <c r="H533" s="23" t="n"/>
      <c r="J533" s="25" t="n"/>
      <c r="K533" s="24" t="n"/>
      <c r="L533" s="26" t="n"/>
      <c r="M533" s="27">
        <f>IF(OR(J533="",L533=""),"",ROUND(J533*L533,2))</f>
        <v/>
      </c>
      <c r="N533" s="28">
        <f>IF(M533="","",IF(H533&gt;$AH$2,"After period end",IF(OR(D533="",F533=""),"Check class and entity",IF(M533&gt;=SUMIFS(Settings!$C$9:$C$18,Settings!$A$9:$A$18,F533),"Yes","Expense"))))</f>
        <v/>
      </c>
      <c r="O533" s="23" t="n"/>
      <c r="P533" s="29" t="n"/>
      <c r="Q533" s="30">
        <f>IF(P533&lt;&gt;"",P533,IF(D533="","",SUMIFS(Settings!$B$22:$B$31,Settings!$A$22:$A$31,D533)))</f>
        <v/>
      </c>
      <c r="R533" s="27">
        <f>IF(N533&lt;&gt;"Yes",0,ROUND(M533*SUMIFS(Settings!$C$22:$C$31,Settings!$A$22:$A$31,D533),2))</f>
        <v/>
      </c>
      <c r="S533" s="27">
        <f>IF(AE533=0,0,IF(AE533&gt;=Q533,M533-R533,ROUND((M533-R533)*AE533/Q533,2)))</f>
        <v/>
      </c>
      <c r="T533" s="27">
        <f>IF(N533&lt;&gt;"Yes",0,IF(AND(U533&lt;&gt;"",U533&lt;=$AH$2),0,M533-S533))</f>
        <v/>
      </c>
      <c r="U533" s="23" t="n"/>
      <c r="V533" s="24" t="n"/>
      <c r="W533" s="25" t="n"/>
      <c r="X533" s="25" t="n"/>
      <c r="Y533" s="27">
        <f>IF(U533="","",IF(U533&gt;$AH$2,"After period end",IF(N533&lt;&gt;"Yes",0,M533-S533)))</f>
        <v/>
      </c>
      <c r="Z533" s="27">
        <f>IF(OR(U533="",U533&gt;$AH$2),"",N(W533)-N(X533)-Y533)</f>
        <v/>
      </c>
      <c r="AB533" s="23" t="n"/>
      <c r="AD533" s="27">
        <f>IF(OR(N533&lt;&gt;"Yes",N(Q533)=0),0,ROUND((M533-R533)/Q533,2))</f>
        <v/>
      </c>
      <c r="AE533" s="30">
        <f>IF(OR(N533&lt;&gt;"Yes",O533="",N(Q533)=0),0,MAX(0,MIN(Q533,MIN(YEAR($AH$2)*12+MONTH($AH$2),IF(U533="",YEAR($AH$2)*12+MONTH($AH$2),YEAR(U533)*12+MONTH(U533)-1))-(YEAR(O533)*12+MONTH(O533))+1)))</f>
        <v/>
      </c>
      <c r="AF533" s="31">
        <f>IF(OR(N533&lt;&gt;"Yes",O533="",N(Q533)=0),"",EOMONTH(O533,Q533-1))</f>
        <v/>
      </c>
    </row>
    <row r="534">
      <c r="D534" s="24" t="n"/>
      <c r="E534" s="24" t="n"/>
      <c r="F534" s="24" t="n"/>
      <c r="G534" s="24" t="n"/>
      <c r="H534" s="23" t="n"/>
      <c r="J534" s="25" t="n"/>
      <c r="K534" s="24" t="n"/>
      <c r="L534" s="26" t="n"/>
      <c r="M534" s="27">
        <f>IF(OR(J534="",L534=""),"",ROUND(J534*L534,2))</f>
        <v/>
      </c>
      <c r="N534" s="28">
        <f>IF(M534="","",IF(H534&gt;$AH$2,"After period end",IF(OR(D534="",F534=""),"Check class and entity",IF(M534&gt;=SUMIFS(Settings!$C$9:$C$18,Settings!$A$9:$A$18,F534),"Yes","Expense"))))</f>
        <v/>
      </c>
      <c r="O534" s="23" t="n"/>
      <c r="P534" s="29" t="n"/>
      <c r="Q534" s="30">
        <f>IF(P534&lt;&gt;"",P534,IF(D534="","",SUMIFS(Settings!$B$22:$B$31,Settings!$A$22:$A$31,D534)))</f>
        <v/>
      </c>
      <c r="R534" s="27">
        <f>IF(N534&lt;&gt;"Yes",0,ROUND(M534*SUMIFS(Settings!$C$22:$C$31,Settings!$A$22:$A$31,D534),2))</f>
        <v/>
      </c>
      <c r="S534" s="27">
        <f>IF(AE534=0,0,IF(AE534&gt;=Q534,M534-R534,ROUND((M534-R534)*AE534/Q534,2)))</f>
        <v/>
      </c>
      <c r="T534" s="27">
        <f>IF(N534&lt;&gt;"Yes",0,IF(AND(U534&lt;&gt;"",U534&lt;=$AH$2),0,M534-S534))</f>
        <v/>
      </c>
      <c r="U534" s="23" t="n"/>
      <c r="V534" s="24" t="n"/>
      <c r="W534" s="25" t="n"/>
      <c r="X534" s="25" t="n"/>
      <c r="Y534" s="27">
        <f>IF(U534="","",IF(U534&gt;$AH$2,"After period end",IF(N534&lt;&gt;"Yes",0,M534-S534)))</f>
        <v/>
      </c>
      <c r="Z534" s="27">
        <f>IF(OR(U534="",U534&gt;$AH$2),"",N(W534)-N(X534)-Y534)</f>
        <v/>
      </c>
      <c r="AB534" s="23" t="n"/>
      <c r="AD534" s="27">
        <f>IF(OR(N534&lt;&gt;"Yes",N(Q534)=0),0,ROUND((M534-R534)/Q534,2))</f>
        <v/>
      </c>
      <c r="AE534" s="30">
        <f>IF(OR(N534&lt;&gt;"Yes",O534="",N(Q534)=0),0,MAX(0,MIN(Q534,MIN(YEAR($AH$2)*12+MONTH($AH$2),IF(U534="",YEAR($AH$2)*12+MONTH($AH$2),YEAR(U534)*12+MONTH(U534)-1))-(YEAR(O534)*12+MONTH(O534))+1)))</f>
        <v/>
      </c>
      <c r="AF534" s="31">
        <f>IF(OR(N534&lt;&gt;"Yes",O534="",N(Q534)=0),"",EOMONTH(O534,Q534-1))</f>
        <v/>
      </c>
    </row>
    <row r="535">
      <c r="D535" s="24" t="n"/>
      <c r="E535" s="24" t="n"/>
      <c r="F535" s="24" t="n"/>
      <c r="G535" s="24" t="n"/>
      <c r="H535" s="23" t="n"/>
      <c r="J535" s="25" t="n"/>
      <c r="K535" s="24" t="n"/>
      <c r="L535" s="26" t="n"/>
      <c r="M535" s="27">
        <f>IF(OR(J535="",L535=""),"",ROUND(J535*L535,2))</f>
        <v/>
      </c>
      <c r="N535" s="28">
        <f>IF(M535="","",IF(H535&gt;$AH$2,"After period end",IF(OR(D535="",F535=""),"Check class and entity",IF(M535&gt;=SUMIFS(Settings!$C$9:$C$18,Settings!$A$9:$A$18,F535),"Yes","Expense"))))</f>
        <v/>
      </c>
      <c r="O535" s="23" t="n"/>
      <c r="P535" s="29" t="n"/>
      <c r="Q535" s="30">
        <f>IF(P535&lt;&gt;"",P535,IF(D535="","",SUMIFS(Settings!$B$22:$B$31,Settings!$A$22:$A$31,D535)))</f>
        <v/>
      </c>
      <c r="R535" s="27">
        <f>IF(N535&lt;&gt;"Yes",0,ROUND(M535*SUMIFS(Settings!$C$22:$C$31,Settings!$A$22:$A$31,D535),2))</f>
        <v/>
      </c>
      <c r="S535" s="27">
        <f>IF(AE535=0,0,IF(AE535&gt;=Q535,M535-R535,ROUND((M535-R535)*AE535/Q535,2)))</f>
        <v/>
      </c>
      <c r="T535" s="27">
        <f>IF(N535&lt;&gt;"Yes",0,IF(AND(U535&lt;&gt;"",U535&lt;=$AH$2),0,M535-S535))</f>
        <v/>
      </c>
      <c r="U535" s="23" t="n"/>
      <c r="V535" s="24" t="n"/>
      <c r="W535" s="25" t="n"/>
      <c r="X535" s="25" t="n"/>
      <c r="Y535" s="27">
        <f>IF(U535="","",IF(U535&gt;$AH$2,"After period end",IF(N535&lt;&gt;"Yes",0,M535-S535)))</f>
        <v/>
      </c>
      <c r="Z535" s="27">
        <f>IF(OR(U535="",U535&gt;$AH$2),"",N(W535)-N(X535)-Y535)</f>
        <v/>
      </c>
      <c r="AB535" s="23" t="n"/>
      <c r="AD535" s="27">
        <f>IF(OR(N535&lt;&gt;"Yes",N(Q535)=0),0,ROUND((M535-R535)/Q535,2))</f>
        <v/>
      </c>
      <c r="AE535" s="30">
        <f>IF(OR(N535&lt;&gt;"Yes",O535="",N(Q535)=0),0,MAX(0,MIN(Q535,MIN(YEAR($AH$2)*12+MONTH($AH$2),IF(U535="",YEAR($AH$2)*12+MONTH($AH$2),YEAR(U535)*12+MONTH(U535)-1))-(YEAR(O535)*12+MONTH(O535))+1)))</f>
        <v/>
      </c>
      <c r="AF535" s="31">
        <f>IF(OR(N535&lt;&gt;"Yes",O535="",N(Q535)=0),"",EOMONTH(O535,Q535-1))</f>
        <v/>
      </c>
    </row>
    <row r="536">
      <c r="D536" s="24" t="n"/>
      <c r="E536" s="24" t="n"/>
      <c r="F536" s="24" t="n"/>
      <c r="G536" s="24" t="n"/>
      <c r="H536" s="23" t="n"/>
      <c r="J536" s="25" t="n"/>
      <c r="K536" s="24" t="n"/>
      <c r="L536" s="26" t="n"/>
      <c r="M536" s="27">
        <f>IF(OR(J536="",L536=""),"",ROUND(J536*L536,2))</f>
        <v/>
      </c>
      <c r="N536" s="28">
        <f>IF(M536="","",IF(H536&gt;$AH$2,"After period end",IF(OR(D536="",F536=""),"Check class and entity",IF(M536&gt;=SUMIFS(Settings!$C$9:$C$18,Settings!$A$9:$A$18,F536),"Yes","Expense"))))</f>
        <v/>
      </c>
      <c r="O536" s="23" t="n"/>
      <c r="P536" s="29" t="n"/>
      <c r="Q536" s="30">
        <f>IF(P536&lt;&gt;"",P536,IF(D536="","",SUMIFS(Settings!$B$22:$B$31,Settings!$A$22:$A$31,D536)))</f>
        <v/>
      </c>
      <c r="R536" s="27">
        <f>IF(N536&lt;&gt;"Yes",0,ROUND(M536*SUMIFS(Settings!$C$22:$C$31,Settings!$A$22:$A$31,D536),2))</f>
        <v/>
      </c>
      <c r="S536" s="27">
        <f>IF(AE536=0,0,IF(AE536&gt;=Q536,M536-R536,ROUND((M536-R536)*AE536/Q536,2)))</f>
        <v/>
      </c>
      <c r="T536" s="27">
        <f>IF(N536&lt;&gt;"Yes",0,IF(AND(U536&lt;&gt;"",U536&lt;=$AH$2),0,M536-S536))</f>
        <v/>
      </c>
      <c r="U536" s="23" t="n"/>
      <c r="V536" s="24" t="n"/>
      <c r="W536" s="25" t="n"/>
      <c r="X536" s="25" t="n"/>
      <c r="Y536" s="27">
        <f>IF(U536="","",IF(U536&gt;$AH$2,"After period end",IF(N536&lt;&gt;"Yes",0,M536-S536)))</f>
        <v/>
      </c>
      <c r="Z536" s="27">
        <f>IF(OR(U536="",U536&gt;$AH$2),"",N(W536)-N(X536)-Y536)</f>
        <v/>
      </c>
      <c r="AB536" s="23" t="n"/>
      <c r="AD536" s="27">
        <f>IF(OR(N536&lt;&gt;"Yes",N(Q536)=0),0,ROUND((M536-R536)/Q536,2))</f>
        <v/>
      </c>
      <c r="AE536" s="30">
        <f>IF(OR(N536&lt;&gt;"Yes",O536="",N(Q536)=0),0,MAX(0,MIN(Q536,MIN(YEAR($AH$2)*12+MONTH($AH$2),IF(U536="",YEAR($AH$2)*12+MONTH($AH$2),YEAR(U536)*12+MONTH(U536)-1))-(YEAR(O536)*12+MONTH(O536))+1)))</f>
        <v/>
      </c>
      <c r="AF536" s="31">
        <f>IF(OR(N536&lt;&gt;"Yes",O536="",N(Q536)=0),"",EOMONTH(O536,Q536-1))</f>
        <v/>
      </c>
    </row>
    <row r="537">
      <c r="D537" s="24" t="n"/>
      <c r="E537" s="24" t="n"/>
      <c r="F537" s="24" t="n"/>
      <c r="G537" s="24" t="n"/>
      <c r="H537" s="23" t="n"/>
      <c r="J537" s="25" t="n"/>
      <c r="K537" s="24" t="n"/>
      <c r="L537" s="26" t="n"/>
      <c r="M537" s="27">
        <f>IF(OR(J537="",L537=""),"",ROUND(J537*L537,2))</f>
        <v/>
      </c>
      <c r="N537" s="28">
        <f>IF(M537="","",IF(H537&gt;$AH$2,"After period end",IF(OR(D537="",F537=""),"Check class and entity",IF(M537&gt;=SUMIFS(Settings!$C$9:$C$18,Settings!$A$9:$A$18,F537),"Yes","Expense"))))</f>
        <v/>
      </c>
      <c r="O537" s="23" t="n"/>
      <c r="P537" s="29" t="n"/>
      <c r="Q537" s="30">
        <f>IF(P537&lt;&gt;"",P537,IF(D537="","",SUMIFS(Settings!$B$22:$B$31,Settings!$A$22:$A$31,D537)))</f>
        <v/>
      </c>
      <c r="R537" s="27">
        <f>IF(N537&lt;&gt;"Yes",0,ROUND(M537*SUMIFS(Settings!$C$22:$C$31,Settings!$A$22:$A$31,D537),2))</f>
        <v/>
      </c>
      <c r="S537" s="27">
        <f>IF(AE537=0,0,IF(AE537&gt;=Q537,M537-R537,ROUND((M537-R537)*AE537/Q537,2)))</f>
        <v/>
      </c>
      <c r="T537" s="27">
        <f>IF(N537&lt;&gt;"Yes",0,IF(AND(U537&lt;&gt;"",U537&lt;=$AH$2),0,M537-S537))</f>
        <v/>
      </c>
      <c r="U537" s="23" t="n"/>
      <c r="V537" s="24" t="n"/>
      <c r="W537" s="25" t="n"/>
      <c r="X537" s="25" t="n"/>
      <c r="Y537" s="27">
        <f>IF(U537="","",IF(U537&gt;$AH$2,"After period end",IF(N537&lt;&gt;"Yes",0,M537-S537)))</f>
        <v/>
      </c>
      <c r="Z537" s="27">
        <f>IF(OR(U537="",U537&gt;$AH$2),"",N(W537)-N(X537)-Y537)</f>
        <v/>
      </c>
      <c r="AB537" s="23" t="n"/>
      <c r="AD537" s="27">
        <f>IF(OR(N537&lt;&gt;"Yes",N(Q537)=0),0,ROUND((M537-R537)/Q537,2))</f>
        <v/>
      </c>
      <c r="AE537" s="30">
        <f>IF(OR(N537&lt;&gt;"Yes",O537="",N(Q537)=0),0,MAX(0,MIN(Q537,MIN(YEAR($AH$2)*12+MONTH($AH$2),IF(U537="",YEAR($AH$2)*12+MONTH($AH$2),YEAR(U537)*12+MONTH(U537)-1))-(YEAR(O537)*12+MONTH(O537))+1)))</f>
        <v/>
      </c>
      <c r="AF537" s="31">
        <f>IF(OR(N537&lt;&gt;"Yes",O537="",N(Q537)=0),"",EOMONTH(O537,Q537-1))</f>
        <v/>
      </c>
    </row>
    <row r="538">
      <c r="D538" s="24" t="n"/>
      <c r="E538" s="24" t="n"/>
      <c r="F538" s="24" t="n"/>
      <c r="G538" s="24" t="n"/>
      <c r="H538" s="23" t="n"/>
      <c r="J538" s="25" t="n"/>
      <c r="K538" s="24" t="n"/>
      <c r="L538" s="26" t="n"/>
      <c r="M538" s="27">
        <f>IF(OR(J538="",L538=""),"",ROUND(J538*L538,2))</f>
        <v/>
      </c>
      <c r="N538" s="28">
        <f>IF(M538="","",IF(H538&gt;$AH$2,"After period end",IF(OR(D538="",F538=""),"Check class and entity",IF(M538&gt;=SUMIFS(Settings!$C$9:$C$18,Settings!$A$9:$A$18,F538),"Yes","Expense"))))</f>
        <v/>
      </c>
      <c r="O538" s="23" t="n"/>
      <c r="P538" s="29" t="n"/>
      <c r="Q538" s="30">
        <f>IF(P538&lt;&gt;"",P538,IF(D538="","",SUMIFS(Settings!$B$22:$B$31,Settings!$A$22:$A$31,D538)))</f>
        <v/>
      </c>
      <c r="R538" s="27">
        <f>IF(N538&lt;&gt;"Yes",0,ROUND(M538*SUMIFS(Settings!$C$22:$C$31,Settings!$A$22:$A$31,D538),2))</f>
        <v/>
      </c>
      <c r="S538" s="27">
        <f>IF(AE538=0,0,IF(AE538&gt;=Q538,M538-R538,ROUND((M538-R538)*AE538/Q538,2)))</f>
        <v/>
      </c>
      <c r="T538" s="27">
        <f>IF(N538&lt;&gt;"Yes",0,IF(AND(U538&lt;&gt;"",U538&lt;=$AH$2),0,M538-S538))</f>
        <v/>
      </c>
      <c r="U538" s="23" t="n"/>
      <c r="V538" s="24" t="n"/>
      <c r="W538" s="25" t="n"/>
      <c r="X538" s="25" t="n"/>
      <c r="Y538" s="27">
        <f>IF(U538="","",IF(U538&gt;$AH$2,"After period end",IF(N538&lt;&gt;"Yes",0,M538-S538)))</f>
        <v/>
      </c>
      <c r="Z538" s="27">
        <f>IF(OR(U538="",U538&gt;$AH$2),"",N(W538)-N(X538)-Y538)</f>
        <v/>
      </c>
      <c r="AB538" s="23" t="n"/>
      <c r="AD538" s="27">
        <f>IF(OR(N538&lt;&gt;"Yes",N(Q538)=0),0,ROUND((M538-R538)/Q538,2))</f>
        <v/>
      </c>
      <c r="AE538" s="30">
        <f>IF(OR(N538&lt;&gt;"Yes",O538="",N(Q538)=0),0,MAX(0,MIN(Q538,MIN(YEAR($AH$2)*12+MONTH($AH$2),IF(U538="",YEAR($AH$2)*12+MONTH($AH$2),YEAR(U538)*12+MONTH(U538)-1))-(YEAR(O538)*12+MONTH(O538))+1)))</f>
        <v/>
      </c>
      <c r="AF538" s="31">
        <f>IF(OR(N538&lt;&gt;"Yes",O538="",N(Q538)=0),"",EOMONTH(O538,Q538-1))</f>
        <v/>
      </c>
    </row>
    <row r="539">
      <c r="D539" s="24" t="n"/>
      <c r="E539" s="24" t="n"/>
      <c r="F539" s="24" t="n"/>
      <c r="G539" s="24" t="n"/>
      <c r="H539" s="23" t="n"/>
      <c r="J539" s="25" t="n"/>
      <c r="K539" s="24" t="n"/>
      <c r="L539" s="26" t="n"/>
      <c r="M539" s="27">
        <f>IF(OR(J539="",L539=""),"",ROUND(J539*L539,2))</f>
        <v/>
      </c>
      <c r="N539" s="28">
        <f>IF(M539="","",IF(H539&gt;$AH$2,"After period end",IF(OR(D539="",F539=""),"Check class and entity",IF(M539&gt;=SUMIFS(Settings!$C$9:$C$18,Settings!$A$9:$A$18,F539),"Yes","Expense"))))</f>
        <v/>
      </c>
      <c r="O539" s="23" t="n"/>
      <c r="P539" s="29" t="n"/>
      <c r="Q539" s="30">
        <f>IF(P539&lt;&gt;"",P539,IF(D539="","",SUMIFS(Settings!$B$22:$B$31,Settings!$A$22:$A$31,D539)))</f>
        <v/>
      </c>
      <c r="R539" s="27">
        <f>IF(N539&lt;&gt;"Yes",0,ROUND(M539*SUMIFS(Settings!$C$22:$C$31,Settings!$A$22:$A$31,D539),2))</f>
        <v/>
      </c>
      <c r="S539" s="27">
        <f>IF(AE539=0,0,IF(AE539&gt;=Q539,M539-R539,ROUND((M539-R539)*AE539/Q539,2)))</f>
        <v/>
      </c>
      <c r="T539" s="27">
        <f>IF(N539&lt;&gt;"Yes",0,IF(AND(U539&lt;&gt;"",U539&lt;=$AH$2),0,M539-S539))</f>
        <v/>
      </c>
      <c r="U539" s="23" t="n"/>
      <c r="V539" s="24" t="n"/>
      <c r="W539" s="25" t="n"/>
      <c r="X539" s="25" t="n"/>
      <c r="Y539" s="27">
        <f>IF(U539="","",IF(U539&gt;$AH$2,"After period end",IF(N539&lt;&gt;"Yes",0,M539-S539)))</f>
        <v/>
      </c>
      <c r="Z539" s="27">
        <f>IF(OR(U539="",U539&gt;$AH$2),"",N(W539)-N(X539)-Y539)</f>
        <v/>
      </c>
      <c r="AB539" s="23" t="n"/>
      <c r="AD539" s="27">
        <f>IF(OR(N539&lt;&gt;"Yes",N(Q539)=0),0,ROUND((M539-R539)/Q539,2))</f>
        <v/>
      </c>
      <c r="AE539" s="30">
        <f>IF(OR(N539&lt;&gt;"Yes",O539="",N(Q539)=0),0,MAX(0,MIN(Q539,MIN(YEAR($AH$2)*12+MONTH($AH$2),IF(U539="",YEAR($AH$2)*12+MONTH($AH$2),YEAR(U539)*12+MONTH(U539)-1))-(YEAR(O539)*12+MONTH(O539))+1)))</f>
        <v/>
      </c>
      <c r="AF539" s="31">
        <f>IF(OR(N539&lt;&gt;"Yes",O539="",N(Q539)=0),"",EOMONTH(O539,Q539-1))</f>
        <v/>
      </c>
    </row>
    <row r="540">
      <c r="D540" s="24" t="n"/>
      <c r="E540" s="24" t="n"/>
      <c r="F540" s="24" t="n"/>
      <c r="G540" s="24" t="n"/>
      <c r="H540" s="23" t="n"/>
      <c r="J540" s="25" t="n"/>
      <c r="K540" s="24" t="n"/>
      <c r="L540" s="26" t="n"/>
      <c r="M540" s="27">
        <f>IF(OR(J540="",L540=""),"",ROUND(J540*L540,2))</f>
        <v/>
      </c>
      <c r="N540" s="28">
        <f>IF(M540="","",IF(H540&gt;$AH$2,"After period end",IF(OR(D540="",F540=""),"Check class and entity",IF(M540&gt;=SUMIFS(Settings!$C$9:$C$18,Settings!$A$9:$A$18,F540),"Yes","Expense"))))</f>
        <v/>
      </c>
      <c r="O540" s="23" t="n"/>
      <c r="P540" s="29" t="n"/>
      <c r="Q540" s="30">
        <f>IF(P540&lt;&gt;"",P540,IF(D540="","",SUMIFS(Settings!$B$22:$B$31,Settings!$A$22:$A$31,D540)))</f>
        <v/>
      </c>
      <c r="R540" s="27">
        <f>IF(N540&lt;&gt;"Yes",0,ROUND(M540*SUMIFS(Settings!$C$22:$C$31,Settings!$A$22:$A$31,D540),2))</f>
        <v/>
      </c>
      <c r="S540" s="27">
        <f>IF(AE540=0,0,IF(AE540&gt;=Q540,M540-R540,ROUND((M540-R540)*AE540/Q540,2)))</f>
        <v/>
      </c>
      <c r="T540" s="27">
        <f>IF(N540&lt;&gt;"Yes",0,IF(AND(U540&lt;&gt;"",U540&lt;=$AH$2),0,M540-S540))</f>
        <v/>
      </c>
      <c r="U540" s="23" t="n"/>
      <c r="V540" s="24" t="n"/>
      <c r="W540" s="25" t="n"/>
      <c r="X540" s="25" t="n"/>
      <c r="Y540" s="27">
        <f>IF(U540="","",IF(U540&gt;$AH$2,"After period end",IF(N540&lt;&gt;"Yes",0,M540-S540)))</f>
        <v/>
      </c>
      <c r="Z540" s="27">
        <f>IF(OR(U540="",U540&gt;$AH$2),"",N(W540)-N(X540)-Y540)</f>
        <v/>
      </c>
      <c r="AB540" s="23" t="n"/>
      <c r="AD540" s="27">
        <f>IF(OR(N540&lt;&gt;"Yes",N(Q540)=0),0,ROUND((M540-R540)/Q540,2))</f>
        <v/>
      </c>
      <c r="AE540" s="30">
        <f>IF(OR(N540&lt;&gt;"Yes",O540="",N(Q540)=0),0,MAX(0,MIN(Q540,MIN(YEAR($AH$2)*12+MONTH($AH$2),IF(U540="",YEAR($AH$2)*12+MONTH($AH$2),YEAR(U540)*12+MONTH(U540)-1))-(YEAR(O540)*12+MONTH(O540))+1)))</f>
        <v/>
      </c>
      <c r="AF540" s="31">
        <f>IF(OR(N540&lt;&gt;"Yes",O540="",N(Q540)=0),"",EOMONTH(O540,Q540-1))</f>
        <v/>
      </c>
    </row>
    <row r="541">
      <c r="D541" s="24" t="n"/>
      <c r="E541" s="24" t="n"/>
      <c r="F541" s="24" t="n"/>
      <c r="G541" s="24" t="n"/>
      <c r="H541" s="23" t="n"/>
      <c r="J541" s="25" t="n"/>
      <c r="K541" s="24" t="n"/>
      <c r="L541" s="26" t="n"/>
      <c r="M541" s="27">
        <f>IF(OR(J541="",L541=""),"",ROUND(J541*L541,2))</f>
        <v/>
      </c>
      <c r="N541" s="28">
        <f>IF(M541="","",IF(H541&gt;$AH$2,"After period end",IF(OR(D541="",F541=""),"Check class and entity",IF(M541&gt;=SUMIFS(Settings!$C$9:$C$18,Settings!$A$9:$A$18,F541),"Yes","Expense"))))</f>
        <v/>
      </c>
      <c r="O541" s="23" t="n"/>
      <c r="P541" s="29" t="n"/>
      <c r="Q541" s="30">
        <f>IF(P541&lt;&gt;"",P541,IF(D541="","",SUMIFS(Settings!$B$22:$B$31,Settings!$A$22:$A$31,D541)))</f>
        <v/>
      </c>
      <c r="R541" s="27">
        <f>IF(N541&lt;&gt;"Yes",0,ROUND(M541*SUMIFS(Settings!$C$22:$C$31,Settings!$A$22:$A$31,D541),2))</f>
        <v/>
      </c>
      <c r="S541" s="27">
        <f>IF(AE541=0,0,IF(AE541&gt;=Q541,M541-R541,ROUND((M541-R541)*AE541/Q541,2)))</f>
        <v/>
      </c>
      <c r="T541" s="27">
        <f>IF(N541&lt;&gt;"Yes",0,IF(AND(U541&lt;&gt;"",U541&lt;=$AH$2),0,M541-S541))</f>
        <v/>
      </c>
      <c r="U541" s="23" t="n"/>
      <c r="V541" s="24" t="n"/>
      <c r="W541" s="25" t="n"/>
      <c r="X541" s="25" t="n"/>
      <c r="Y541" s="27">
        <f>IF(U541="","",IF(U541&gt;$AH$2,"After period end",IF(N541&lt;&gt;"Yes",0,M541-S541)))</f>
        <v/>
      </c>
      <c r="Z541" s="27">
        <f>IF(OR(U541="",U541&gt;$AH$2),"",N(W541)-N(X541)-Y541)</f>
        <v/>
      </c>
      <c r="AB541" s="23" t="n"/>
      <c r="AD541" s="27">
        <f>IF(OR(N541&lt;&gt;"Yes",N(Q541)=0),0,ROUND((M541-R541)/Q541,2))</f>
        <v/>
      </c>
      <c r="AE541" s="30">
        <f>IF(OR(N541&lt;&gt;"Yes",O541="",N(Q541)=0),0,MAX(0,MIN(Q541,MIN(YEAR($AH$2)*12+MONTH($AH$2),IF(U541="",YEAR($AH$2)*12+MONTH($AH$2),YEAR(U541)*12+MONTH(U541)-1))-(YEAR(O541)*12+MONTH(O541))+1)))</f>
        <v/>
      </c>
      <c r="AF541" s="31">
        <f>IF(OR(N541&lt;&gt;"Yes",O541="",N(Q541)=0),"",EOMONTH(O541,Q541-1))</f>
        <v/>
      </c>
    </row>
    <row r="542">
      <c r="D542" s="24" t="n"/>
      <c r="E542" s="24" t="n"/>
      <c r="F542" s="24" t="n"/>
      <c r="G542" s="24" t="n"/>
      <c r="H542" s="23" t="n"/>
      <c r="J542" s="25" t="n"/>
      <c r="K542" s="24" t="n"/>
      <c r="L542" s="26" t="n"/>
      <c r="M542" s="27">
        <f>IF(OR(J542="",L542=""),"",ROUND(J542*L542,2))</f>
        <v/>
      </c>
      <c r="N542" s="28">
        <f>IF(M542="","",IF(H542&gt;$AH$2,"After period end",IF(OR(D542="",F542=""),"Check class and entity",IF(M542&gt;=SUMIFS(Settings!$C$9:$C$18,Settings!$A$9:$A$18,F542),"Yes","Expense"))))</f>
        <v/>
      </c>
      <c r="O542" s="23" t="n"/>
      <c r="P542" s="29" t="n"/>
      <c r="Q542" s="30">
        <f>IF(P542&lt;&gt;"",P542,IF(D542="","",SUMIFS(Settings!$B$22:$B$31,Settings!$A$22:$A$31,D542)))</f>
        <v/>
      </c>
      <c r="R542" s="27">
        <f>IF(N542&lt;&gt;"Yes",0,ROUND(M542*SUMIFS(Settings!$C$22:$C$31,Settings!$A$22:$A$31,D542),2))</f>
        <v/>
      </c>
      <c r="S542" s="27">
        <f>IF(AE542=0,0,IF(AE542&gt;=Q542,M542-R542,ROUND((M542-R542)*AE542/Q542,2)))</f>
        <v/>
      </c>
      <c r="T542" s="27">
        <f>IF(N542&lt;&gt;"Yes",0,IF(AND(U542&lt;&gt;"",U542&lt;=$AH$2),0,M542-S542))</f>
        <v/>
      </c>
      <c r="U542" s="23" t="n"/>
      <c r="V542" s="24" t="n"/>
      <c r="W542" s="25" t="n"/>
      <c r="X542" s="25" t="n"/>
      <c r="Y542" s="27">
        <f>IF(U542="","",IF(U542&gt;$AH$2,"After period end",IF(N542&lt;&gt;"Yes",0,M542-S542)))</f>
        <v/>
      </c>
      <c r="Z542" s="27">
        <f>IF(OR(U542="",U542&gt;$AH$2),"",N(W542)-N(X542)-Y542)</f>
        <v/>
      </c>
      <c r="AB542" s="23" t="n"/>
      <c r="AD542" s="27">
        <f>IF(OR(N542&lt;&gt;"Yes",N(Q542)=0),0,ROUND((M542-R542)/Q542,2))</f>
        <v/>
      </c>
      <c r="AE542" s="30">
        <f>IF(OR(N542&lt;&gt;"Yes",O542="",N(Q542)=0),0,MAX(0,MIN(Q542,MIN(YEAR($AH$2)*12+MONTH($AH$2),IF(U542="",YEAR($AH$2)*12+MONTH($AH$2),YEAR(U542)*12+MONTH(U542)-1))-(YEAR(O542)*12+MONTH(O542))+1)))</f>
        <v/>
      </c>
      <c r="AF542" s="31">
        <f>IF(OR(N542&lt;&gt;"Yes",O542="",N(Q542)=0),"",EOMONTH(O542,Q542-1))</f>
        <v/>
      </c>
    </row>
    <row r="543">
      <c r="D543" s="24" t="n"/>
      <c r="E543" s="24" t="n"/>
      <c r="F543" s="24" t="n"/>
      <c r="G543" s="24" t="n"/>
      <c r="H543" s="23" t="n"/>
      <c r="J543" s="25" t="n"/>
      <c r="K543" s="24" t="n"/>
      <c r="L543" s="26" t="n"/>
      <c r="M543" s="27">
        <f>IF(OR(J543="",L543=""),"",ROUND(J543*L543,2))</f>
        <v/>
      </c>
      <c r="N543" s="28">
        <f>IF(M543="","",IF(H543&gt;$AH$2,"After period end",IF(OR(D543="",F543=""),"Check class and entity",IF(M543&gt;=SUMIFS(Settings!$C$9:$C$18,Settings!$A$9:$A$18,F543),"Yes","Expense"))))</f>
        <v/>
      </c>
      <c r="O543" s="23" t="n"/>
      <c r="P543" s="29" t="n"/>
      <c r="Q543" s="30">
        <f>IF(P543&lt;&gt;"",P543,IF(D543="","",SUMIFS(Settings!$B$22:$B$31,Settings!$A$22:$A$31,D543)))</f>
        <v/>
      </c>
      <c r="R543" s="27">
        <f>IF(N543&lt;&gt;"Yes",0,ROUND(M543*SUMIFS(Settings!$C$22:$C$31,Settings!$A$22:$A$31,D543),2))</f>
        <v/>
      </c>
      <c r="S543" s="27">
        <f>IF(AE543=0,0,IF(AE543&gt;=Q543,M543-R543,ROUND((M543-R543)*AE543/Q543,2)))</f>
        <v/>
      </c>
      <c r="T543" s="27">
        <f>IF(N543&lt;&gt;"Yes",0,IF(AND(U543&lt;&gt;"",U543&lt;=$AH$2),0,M543-S543))</f>
        <v/>
      </c>
      <c r="U543" s="23" t="n"/>
      <c r="V543" s="24" t="n"/>
      <c r="W543" s="25" t="n"/>
      <c r="X543" s="25" t="n"/>
      <c r="Y543" s="27">
        <f>IF(U543="","",IF(U543&gt;$AH$2,"After period end",IF(N543&lt;&gt;"Yes",0,M543-S543)))</f>
        <v/>
      </c>
      <c r="Z543" s="27">
        <f>IF(OR(U543="",U543&gt;$AH$2),"",N(W543)-N(X543)-Y543)</f>
        <v/>
      </c>
      <c r="AB543" s="23" t="n"/>
      <c r="AD543" s="27">
        <f>IF(OR(N543&lt;&gt;"Yes",N(Q543)=0),0,ROUND((M543-R543)/Q543,2))</f>
        <v/>
      </c>
      <c r="AE543" s="30">
        <f>IF(OR(N543&lt;&gt;"Yes",O543="",N(Q543)=0),0,MAX(0,MIN(Q543,MIN(YEAR($AH$2)*12+MONTH($AH$2),IF(U543="",YEAR($AH$2)*12+MONTH($AH$2),YEAR(U543)*12+MONTH(U543)-1))-(YEAR(O543)*12+MONTH(O543))+1)))</f>
        <v/>
      </c>
      <c r="AF543" s="31">
        <f>IF(OR(N543&lt;&gt;"Yes",O543="",N(Q543)=0),"",EOMONTH(O543,Q543-1))</f>
        <v/>
      </c>
    </row>
    <row r="544">
      <c r="D544" s="24" t="n"/>
      <c r="E544" s="24" t="n"/>
      <c r="F544" s="24" t="n"/>
      <c r="G544" s="24" t="n"/>
      <c r="H544" s="23" t="n"/>
      <c r="J544" s="25" t="n"/>
      <c r="K544" s="24" t="n"/>
      <c r="L544" s="26" t="n"/>
      <c r="M544" s="27">
        <f>IF(OR(J544="",L544=""),"",ROUND(J544*L544,2))</f>
        <v/>
      </c>
      <c r="N544" s="28">
        <f>IF(M544="","",IF(H544&gt;$AH$2,"After period end",IF(OR(D544="",F544=""),"Check class and entity",IF(M544&gt;=SUMIFS(Settings!$C$9:$C$18,Settings!$A$9:$A$18,F544),"Yes","Expense"))))</f>
        <v/>
      </c>
      <c r="O544" s="23" t="n"/>
      <c r="P544" s="29" t="n"/>
      <c r="Q544" s="30">
        <f>IF(P544&lt;&gt;"",P544,IF(D544="","",SUMIFS(Settings!$B$22:$B$31,Settings!$A$22:$A$31,D544)))</f>
        <v/>
      </c>
      <c r="R544" s="27">
        <f>IF(N544&lt;&gt;"Yes",0,ROUND(M544*SUMIFS(Settings!$C$22:$C$31,Settings!$A$22:$A$31,D544),2))</f>
        <v/>
      </c>
      <c r="S544" s="27">
        <f>IF(AE544=0,0,IF(AE544&gt;=Q544,M544-R544,ROUND((M544-R544)*AE544/Q544,2)))</f>
        <v/>
      </c>
      <c r="T544" s="27">
        <f>IF(N544&lt;&gt;"Yes",0,IF(AND(U544&lt;&gt;"",U544&lt;=$AH$2),0,M544-S544))</f>
        <v/>
      </c>
      <c r="U544" s="23" t="n"/>
      <c r="V544" s="24" t="n"/>
      <c r="W544" s="25" t="n"/>
      <c r="X544" s="25" t="n"/>
      <c r="Y544" s="27">
        <f>IF(U544="","",IF(U544&gt;$AH$2,"After period end",IF(N544&lt;&gt;"Yes",0,M544-S544)))</f>
        <v/>
      </c>
      <c r="Z544" s="27">
        <f>IF(OR(U544="",U544&gt;$AH$2),"",N(W544)-N(X544)-Y544)</f>
        <v/>
      </c>
      <c r="AB544" s="23" t="n"/>
      <c r="AD544" s="27">
        <f>IF(OR(N544&lt;&gt;"Yes",N(Q544)=0),0,ROUND((M544-R544)/Q544,2))</f>
        <v/>
      </c>
      <c r="AE544" s="30">
        <f>IF(OR(N544&lt;&gt;"Yes",O544="",N(Q544)=0),0,MAX(0,MIN(Q544,MIN(YEAR($AH$2)*12+MONTH($AH$2),IF(U544="",YEAR($AH$2)*12+MONTH($AH$2),YEAR(U544)*12+MONTH(U544)-1))-(YEAR(O544)*12+MONTH(O544))+1)))</f>
        <v/>
      </c>
      <c r="AF544" s="31">
        <f>IF(OR(N544&lt;&gt;"Yes",O544="",N(Q544)=0),"",EOMONTH(O544,Q544-1))</f>
        <v/>
      </c>
    </row>
    <row r="545">
      <c r="D545" s="24" t="n"/>
      <c r="E545" s="24" t="n"/>
      <c r="F545" s="24" t="n"/>
      <c r="G545" s="24" t="n"/>
      <c r="H545" s="23" t="n"/>
      <c r="J545" s="25" t="n"/>
      <c r="K545" s="24" t="n"/>
      <c r="L545" s="26" t="n"/>
      <c r="M545" s="27">
        <f>IF(OR(J545="",L545=""),"",ROUND(J545*L545,2))</f>
        <v/>
      </c>
      <c r="N545" s="28">
        <f>IF(M545="","",IF(H545&gt;$AH$2,"After period end",IF(OR(D545="",F545=""),"Check class and entity",IF(M545&gt;=SUMIFS(Settings!$C$9:$C$18,Settings!$A$9:$A$18,F545),"Yes","Expense"))))</f>
        <v/>
      </c>
      <c r="O545" s="23" t="n"/>
      <c r="P545" s="29" t="n"/>
      <c r="Q545" s="30">
        <f>IF(P545&lt;&gt;"",P545,IF(D545="","",SUMIFS(Settings!$B$22:$B$31,Settings!$A$22:$A$31,D545)))</f>
        <v/>
      </c>
      <c r="R545" s="27">
        <f>IF(N545&lt;&gt;"Yes",0,ROUND(M545*SUMIFS(Settings!$C$22:$C$31,Settings!$A$22:$A$31,D545),2))</f>
        <v/>
      </c>
      <c r="S545" s="27">
        <f>IF(AE545=0,0,IF(AE545&gt;=Q545,M545-R545,ROUND((M545-R545)*AE545/Q545,2)))</f>
        <v/>
      </c>
      <c r="T545" s="27">
        <f>IF(N545&lt;&gt;"Yes",0,IF(AND(U545&lt;&gt;"",U545&lt;=$AH$2),0,M545-S545))</f>
        <v/>
      </c>
      <c r="U545" s="23" t="n"/>
      <c r="V545" s="24" t="n"/>
      <c r="W545" s="25" t="n"/>
      <c r="X545" s="25" t="n"/>
      <c r="Y545" s="27">
        <f>IF(U545="","",IF(U545&gt;$AH$2,"After period end",IF(N545&lt;&gt;"Yes",0,M545-S545)))</f>
        <v/>
      </c>
      <c r="Z545" s="27">
        <f>IF(OR(U545="",U545&gt;$AH$2),"",N(W545)-N(X545)-Y545)</f>
        <v/>
      </c>
      <c r="AB545" s="23" t="n"/>
      <c r="AD545" s="27">
        <f>IF(OR(N545&lt;&gt;"Yes",N(Q545)=0),0,ROUND((M545-R545)/Q545,2))</f>
        <v/>
      </c>
      <c r="AE545" s="30">
        <f>IF(OR(N545&lt;&gt;"Yes",O545="",N(Q545)=0),0,MAX(0,MIN(Q545,MIN(YEAR($AH$2)*12+MONTH($AH$2),IF(U545="",YEAR($AH$2)*12+MONTH($AH$2),YEAR(U545)*12+MONTH(U545)-1))-(YEAR(O545)*12+MONTH(O545))+1)))</f>
        <v/>
      </c>
      <c r="AF545" s="31">
        <f>IF(OR(N545&lt;&gt;"Yes",O545="",N(Q545)=0),"",EOMONTH(O545,Q545-1))</f>
        <v/>
      </c>
    </row>
    <row r="546">
      <c r="D546" s="24" t="n"/>
      <c r="E546" s="24" t="n"/>
      <c r="F546" s="24" t="n"/>
      <c r="G546" s="24" t="n"/>
      <c r="H546" s="23" t="n"/>
      <c r="J546" s="25" t="n"/>
      <c r="K546" s="24" t="n"/>
      <c r="L546" s="26" t="n"/>
      <c r="M546" s="27">
        <f>IF(OR(J546="",L546=""),"",ROUND(J546*L546,2))</f>
        <v/>
      </c>
      <c r="N546" s="28">
        <f>IF(M546="","",IF(H546&gt;$AH$2,"After period end",IF(OR(D546="",F546=""),"Check class and entity",IF(M546&gt;=SUMIFS(Settings!$C$9:$C$18,Settings!$A$9:$A$18,F546),"Yes","Expense"))))</f>
        <v/>
      </c>
      <c r="O546" s="23" t="n"/>
      <c r="P546" s="29" t="n"/>
      <c r="Q546" s="30">
        <f>IF(P546&lt;&gt;"",P546,IF(D546="","",SUMIFS(Settings!$B$22:$B$31,Settings!$A$22:$A$31,D546)))</f>
        <v/>
      </c>
      <c r="R546" s="27">
        <f>IF(N546&lt;&gt;"Yes",0,ROUND(M546*SUMIFS(Settings!$C$22:$C$31,Settings!$A$22:$A$31,D546),2))</f>
        <v/>
      </c>
      <c r="S546" s="27">
        <f>IF(AE546=0,0,IF(AE546&gt;=Q546,M546-R546,ROUND((M546-R546)*AE546/Q546,2)))</f>
        <v/>
      </c>
      <c r="T546" s="27">
        <f>IF(N546&lt;&gt;"Yes",0,IF(AND(U546&lt;&gt;"",U546&lt;=$AH$2),0,M546-S546))</f>
        <v/>
      </c>
      <c r="U546" s="23" t="n"/>
      <c r="V546" s="24" t="n"/>
      <c r="W546" s="25" t="n"/>
      <c r="X546" s="25" t="n"/>
      <c r="Y546" s="27">
        <f>IF(U546="","",IF(U546&gt;$AH$2,"After period end",IF(N546&lt;&gt;"Yes",0,M546-S546)))</f>
        <v/>
      </c>
      <c r="Z546" s="27">
        <f>IF(OR(U546="",U546&gt;$AH$2),"",N(W546)-N(X546)-Y546)</f>
        <v/>
      </c>
      <c r="AB546" s="23" t="n"/>
      <c r="AD546" s="27">
        <f>IF(OR(N546&lt;&gt;"Yes",N(Q546)=0),0,ROUND((M546-R546)/Q546,2))</f>
        <v/>
      </c>
      <c r="AE546" s="30">
        <f>IF(OR(N546&lt;&gt;"Yes",O546="",N(Q546)=0),0,MAX(0,MIN(Q546,MIN(YEAR($AH$2)*12+MONTH($AH$2),IF(U546="",YEAR($AH$2)*12+MONTH($AH$2),YEAR(U546)*12+MONTH(U546)-1))-(YEAR(O546)*12+MONTH(O546))+1)))</f>
        <v/>
      </c>
      <c r="AF546" s="31">
        <f>IF(OR(N546&lt;&gt;"Yes",O546="",N(Q546)=0),"",EOMONTH(O546,Q546-1))</f>
        <v/>
      </c>
    </row>
    <row r="547">
      <c r="D547" s="24" t="n"/>
      <c r="E547" s="24" t="n"/>
      <c r="F547" s="24" t="n"/>
      <c r="G547" s="24" t="n"/>
      <c r="H547" s="23" t="n"/>
      <c r="J547" s="25" t="n"/>
      <c r="K547" s="24" t="n"/>
      <c r="L547" s="26" t="n"/>
      <c r="M547" s="27">
        <f>IF(OR(J547="",L547=""),"",ROUND(J547*L547,2))</f>
        <v/>
      </c>
      <c r="N547" s="28">
        <f>IF(M547="","",IF(H547&gt;$AH$2,"After period end",IF(OR(D547="",F547=""),"Check class and entity",IF(M547&gt;=SUMIFS(Settings!$C$9:$C$18,Settings!$A$9:$A$18,F547),"Yes","Expense"))))</f>
        <v/>
      </c>
      <c r="O547" s="23" t="n"/>
      <c r="P547" s="29" t="n"/>
      <c r="Q547" s="30">
        <f>IF(P547&lt;&gt;"",P547,IF(D547="","",SUMIFS(Settings!$B$22:$B$31,Settings!$A$22:$A$31,D547)))</f>
        <v/>
      </c>
      <c r="R547" s="27">
        <f>IF(N547&lt;&gt;"Yes",0,ROUND(M547*SUMIFS(Settings!$C$22:$C$31,Settings!$A$22:$A$31,D547),2))</f>
        <v/>
      </c>
      <c r="S547" s="27">
        <f>IF(AE547=0,0,IF(AE547&gt;=Q547,M547-R547,ROUND((M547-R547)*AE547/Q547,2)))</f>
        <v/>
      </c>
      <c r="T547" s="27">
        <f>IF(N547&lt;&gt;"Yes",0,IF(AND(U547&lt;&gt;"",U547&lt;=$AH$2),0,M547-S547))</f>
        <v/>
      </c>
      <c r="U547" s="23" t="n"/>
      <c r="V547" s="24" t="n"/>
      <c r="W547" s="25" t="n"/>
      <c r="X547" s="25" t="n"/>
      <c r="Y547" s="27">
        <f>IF(U547="","",IF(U547&gt;$AH$2,"After period end",IF(N547&lt;&gt;"Yes",0,M547-S547)))</f>
        <v/>
      </c>
      <c r="Z547" s="27">
        <f>IF(OR(U547="",U547&gt;$AH$2),"",N(W547)-N(X547)-Y547)</f>
        <v/>
      </c>
      <c r="AB547" s="23" t="n"/>
      <c r="AD547" s="27">
        <f>IF(OR(N547&lt;&gt;"Yes",N(Q547)=0),0,ROUND((M547-R547)/Q547,2))</f>
        <v/>
      </c>
      <c r="AE547" s="30">
        <f>IF(OR(N547&lt;&gt;"Yes",O547="",N(Q547)=0),0,MAX(0,MIN(Q547,MIN(YEAR($AH$2)*12+MONTH($AH$2),IF(U547="",YEAR($AH$2)*12+MONTH($AH$2),YEAR(U547)*12+MONTH(U547)-1))-(YEAR(O547)*12+MONTH(O547))+1)))</f>
        <v/>
      </c>
      <c r="AF547" s="31">
        <f>IF(OR(N547&lt;&gt;"Yes",O547="",N(Q547)=0),"",EOMONTH(O547,Q547-1))</f>
        <v/>
      </c>
    </row>
    <row r="548">
      <c r="D548" s="24" t="n"/>
      <c r="E548" s="24" t="n"/>
      <c r="F548" s="24" t="n"/>
      <c r="G548" s="24" t="n"/>
      <c r="H548" s="23" t="n"/>
      <c r="J548" s="25" t="n"/>
      <c r="K548" s="24" t="n"/>
      <c r="L548" s="26" t="n"/>
      <c r="M548" s="27">
        <f>IF(OR(J548="",L548=""),"",ROUND(J548*L548,2))</f>
        <v/>
      </c>
      <c r="N548" s="28">
        <f>IF(M548="","",IF(H548&gt;$AH$2,"After period end",IF(OR(D548="",F548=""),"Check class and entity",IF(M548&gt;=SUMIFS(Settings!$C$9:$C$18,Settings!$A$9:$A$18,F548),"Yes","Expense"))))</f>
        <v/>
      </c>
      <c r="O548" s="23" t="n"/>
      <c r="P548" s="29" t="n"/>
      <c r="Q548" s="30">
        <f>IF(P548&lt;&gt;"",P548,IF(D548="","",SUMIFS(Settings!$B$22:$B$31,Settings!$A$22:$A$31,D548)))</f>
        <v/>
      </c>
      <c r="R548" s="27">
        <f>IF(N548&lt;&gt;"Yes",0,ROUND(M548*SUMIFS(Settings!$C$22:$C$31,Settings!$A$22:$A$31,D548),2))</f>
        <v/>
      </c>
      <c r="S548" s="27">
        <f>IF(AE548=0,0,IF(AE548&gt;=Q548,M548-R548,ROUND((M548-R548)*AE548/Q548,2)))</f>
        <v/>
      </c>
      <c r="T548" s="27">
        <f>IF(N548&lt;&gt;"Yes",0,IF(AND(U548&lt;&gt;"",U548&lt;=$AH$2),0,M548-S548))</f>
        <v/>
      </c>
      <c r="U548" s="23" t="n"/>
      <c r="V548" s="24" t="n"/>
      <c r="W548" s="25" t="n"/>
      <c r="X548" s="25" t="n"/>
      <c r="Y548" s="27">
        <f>IF(U548="","",IF(U548&gt;$AH$2,"After period end",IF(N548&lt;&gt;"Yes",0,M548-S548)))</f>
        <v/>
      </c>
      <c r="Z548" s="27">
        <f>IF(OR(U548="",U548&gt;$AH$2),"",N(W548)-N(X548)-Y548)</f>
        <v/>
      </c>
      <c r="AB548" s="23" t="n"/>
      <c r="AD548" s="27">
        <f>IF(OR(N548&lt;&gt;"Yes",N(Q548)=0),0,ROUND((M548-R548)/Q548,2))</f>
        <v/>
      </c>
      <c r="AE548" s="30">
        <f>IF(OR(N548&lt;&gt;"Yes",O548="",N(Q548)=0),0,MAX(0,MIN(Q548,MIN(YEAR($AH$2)*12+MONTH($AH$2),IF(U548="",YEAR($AH$2)*12+MONTH($AH$2),YEAR(U548)*12+MONTH(U548)-1))-(YEAR(O548)*12+MONTH(O548))+1)))</f>
        <v/>
      </c>
      <c r="AF548" s="31">
        <f>IF(OR(N548&lt;&gt;"Yes",O548="",N(Q548)=0),"",EOMONTH(O548,Q548-1))</f>
        <v/>
      </c>
    </row>
    <row r="549">
      <c r="D549" s="24" t="n"/>
      <c r="E549" s="24" t="n"/>
      <c r="F549" s="24" t="n"/>
      <c r="G549" s="24" t="n"/>
      <c r="H549" s="23" t="n"/>
      <c r="J549" s="25" t="n"/>
      <c r="K549" s="24" t="n"/>
      <c r="L549" s="26" t="n"/>
      <c r="M549" s="27">
        <f>IF(OR(J549="",L549=""),"",ROUND(J549*L549,2))</f>
        <v/>
      </c>
      <c r="N549" s="28">
        <f>IF(M549="","",IF(H549&gt;$AH$2,"After period end",IF(OR(D549="",F549=""),"Check class and entity",IF(M549&gt;=SUMIFS(Settings!$C$9:$C$18,Settings!$A$9:$A$18,F549),"Yes","Expense"))))</f>
        <v/>
      </c>
      <c r="O549" s="23" t="n"/>
      <c r="P549" s="29" t="n"/>
      <c r="Q549" s="30">
        <f>IF(P549&lt;&gt;"",P549,IF(D549="","",SUMIFS(Settings!$B$22:$B$31,Settings!$A$22:$A$31,D549)))</f>
        <v/>
      </c>
      <c r="R549" s="27">
        <f>IF(N549&lt;&gt;"Yes",0,ROUND(M549*SUMIFS(Settings!$C$22:$C$31,Settings!$A$22:$A$31,D549),2))</f>
        <v/>
      </c>
      <c r="S549" s="27">
        <f>IF(AE549=0,0,IF(AE549&gt;=Q549,M549-R549,ROUND((M549-R549)*AE549/Q549,2)))</f>
        <v/>
      </c>
      <c r="T549" s="27">
        <f>IF(N549&lt;&gt;"Yes",0,IF(AND(U549&lt;&gt;"",U549&lt;=$AH$2),0,M549-S549))</f>
        <v/>
      </c>
      <c r="U549" s="23" t="n"/>
      <c r="V549" s="24" t="n"/>
      <c r="W549" s="25" t="n"/>
      <c r="X549" s="25" t="n"/>
      <c r="Y549" s="27">
        <f>IF(U549="","",IF(U549&gt;$AH$2,"After period end",IF(N549&lt;&gt;"Yes",0,M549-S549)))</f>
        <v/>
      </c>
      <c r="Z549" s="27">
        <f>IF(OR(U549="",U549&gt;$AH$2),"",N(W549)-N(X549)-Y549)</f>
        <v/>
      </c>
      <c r="AB549" s="23" t="n"/>
      <c r="AD549" s="27">
        <f>IF(OR(N549&lt;&gt;"Yes",N(Q549)=0),0,ROUND((M549-R549)/Q549,2))</f>
        <v/>
      </c>
      <c r="AE549" s="30">
        <f>IF(OR(N549&lt;&gt;"Yes",O549="",N(Q549)=0),0,MAX(0,MIN(Q549,MIN(YEAR($AH$2)*12+MONTH($AH$2),IF(U549="",YEAR($AH$2)*12+MONTH($AH$2),YEAR(U549)*12+MONTH(U549)-1))-(YEAR(O549)*12+MONTH(O549))+1)))</f>
        <v/>
      </c>
      <c r="AF549" s="31">
        <f>IF(OR(N549&lt;&gt;"Yes",O549="",N(Q549)=0),"",EOMONTH(O549,Q549-1))</f>
        <v/>
      </c>
    </row>
    <row r="550">
      <c r="D550" s="24" t="n"/>
      <c r="E550" s="24" t="n"/>
      <c r="F550" s="24" t="n"/>
      <c r="G550" s="24" t="n"/>
      <c r="H550" s="23" t="n"/>
      <c r="J550" s="25" t="n"/>
      <c r="K550" s="24" t="n"/>
      <c r="L550" s="26" t="n"/>
      <c r="M550" s="27">
        <f>IF(OR(J550="",L550=""),"",ROUND(J550*L550,2))</f>
        <v/>
      </c>
      <c r="N550" s="28">
        <f>IF(M550="","",IF(H550&gt;$AH$2,"After period end",IF(OR(D550="",F550=""),"Check class and entity",IF(M550&gt;=SUMIFS(Settings!$C$9:$C$18,Settings!$A$9:$A$18,F550),"Yes","Expense"))))</f>
        <v/>
      </c>
      <c r="O550" s="23" t="n"/>
      <c r="P550" s="29" t="n"/>
      <c r="Q550" s="30">
        <f>IF(P550&lt;&gt;"",P550,IF(D550="","",SUMIFS(Settings!$B$22:$B$31,Settings!$A$22:$A$31,D550)))</f>
        <v/>
      </c>
      <c r="R550" s="27">
        <f>IF(N550&lt;&gt;"Yes",0,ROUND(M550*SUMIFS(Settings!$C$22:$C$31,Settings!$A$22:$A$31,D550),2))</f>
        <v/>
      </c>
      <c r="S550" s="27">
        <f>IF(AE550=0,0,IF(AE550&gt;=Q550,M550-R550,ROUND((M550-R550)*AE550/Q550,2)))</f>
        <v/>
      </c>
      <c r="T550" s="27">
        <f>IF(N550&lt;&gt;"Yes",0,IF(AND(U550&lt;&gt;"",U550&lt;=$AH$2),0,M550-S550))</f>
        <v/>
      </c>
      <c r="U550" s="23" t="n"/>
      <c r="V550" s="24" t="n"/>
      <c r="W550" s="25" t="n"/>
      <c r="X550" s="25" t="n"/>
      <c r="Y550" s="27">
        <f>IF(U550="","",IF(U550&gt;$AH$2,"After period end",IF(N550&lt;&gt;"Yes",0,M550-S550)))</f>
        <v/>
      </c>
      <c r="Z550" s="27">
        <f>IF(OR(U550="",U550&gt;$AH$2),"",N(W550)-N(X550)-Y550)</f>
        <v/>
      </c>
      <c r="AB550" s="23" t="n"/>
      <c r="AD550" s="27">
        <f>IF(OR(N550&lt;&gt;"Yes",N(Q550)=0),0,ROUND((M550-R550)/Q550,2))</f>
        <v/>
      </c>
      <c r="AE550" s="30">
        <f>IF(OR(N550&lt;&gt;"Yes",O550="",N(Q550)=0),0,MAX(0,MIN(Q550,MIN(YEAR($AH$2)*12+MONTH($AH$2),IF(U550="",YEAR($AH$2)*12+MONTH($AH$2),YEAR(U550)*12+MONTH(U550)-1))-(YEAR(O550)*12+MONTH(O550))+1)))</f>
        <v/>
      </c>
      <c r="AF550" s="31">
        <f>IF(OR(N550&lt;&gt;"Yes",O550="",N(Q550)=0),"",EOMONTH(O550,Q550-1))</f>
        <v/>
      </c>
    </row>
    <row r="551">
      <c r="D551" s="24" t="n"/>
      <c r="E551" s="24" t="n"/>
      <c r="F551" s="24" t="n"/>
      <c r="G551" s="24" t="n"/>
      <c r="H551" s="23" t="n"/>
      <c r="J551" s="25" t="n"/>
      <c r="K551" s="24" t="n"/>
      <c r="L551" s="26" t="n"/>
      <c r="M551" s="27">
        <f>IF(OR(J551="",L551=""),"",ROUND(J551*L551,2))</f>
        <v/>
      </c>
      <c r="N551" s="28">
        <f>IF(M551="","",IF(H551&gt;$AH$2,"After period end",IF(OR(D551="",F551=""),"Check class and entity",IF(M551&gt;=SUMIFS(Settings!$C$9:$C$18,Settings!$A$9:$A$18,F551),"Yes","Expense"))))</f>
        <v/>
      </c>
      <c r="O551" s="23" t="n"/>
      <c r="P551" s="29" t="n"/>
      <c r="Q551" s="30">
        <f>IF(P551&lt;&gt;"",P551,IF(D551="","",SUMIFS(Settings!$B$22:$B$31,Settings!$A$22:$A$31,D551)))</f>
        <v/>
      </c>
      <c r="R551" s="27">
        <f>IF(N551&lt;&gt;"Yes",0,ROUND(M551*SUMIFS(Settings!$C$22:$C$31,Settings!$A$22:$A$31,D551),2))</f>
        <v/>
      </c>
      <c r="S551" s="27">
        <f>IF(AE551=0,0,IF(AE551&gt;=Q551,M551-R551,ROUND((M551-R551)*AE551/Q551,2)))</f>
        <v/>
      </c>
      <c r="T551" s="27">
        <f>IF(N551&lt;&gt;"Yes",0,IF(AND(U551&lt;&gt;"",U551&lt;=$AH$2),0,M551-S551))</f>
        <v/>
      </c>
      <c r="U551" s="23" t="n"/>
      <c r="V551" s="24" t="n"/>
      <c r="W551" s="25" t="n"/>
      <c r="X551" s="25" t="n"/>
      <c r="Y551" s="27">
        <f>IF(U551="","",IF(U551&gt;$AH$2,"After period end",IF(N551&lt;&gt;"Yes",0,M551-S551)))</f>
        <v/>
      </c>
      <c r="Z551" s="27">
        <f>IF(OR(U551="",U551&gt;$AH$2),"",N(W551)-N(X551)-Y551)</f>
        <v/>
      </c>
      <c r="AB551" s="23" t="n"/>
      <c r="AD551" s="27">
        <f>IF(OR(N551&lt;&gt;"Yes",N(Q551)=0),0,ROUND((M551-R551)/Q551,2))</f>
        <v/>
      </c>
      <c r="AE551" s="30">
        <f>IF(OR(N551&lt;&gt;"Yes",O551="",N(Q551)=0),0,MAX(0,MIN(Q551,MIN(YEAR($AH$2)*12+MONTH($AH$2),IF(U551="",YEAR($AH$2)*12+MONTH($AH$2),YEAR(U551)*12+MONTH(U551)-1))-(YEAR(O551)*12+MONTH(O551))+1)))</f>
        <v/>
      </c>
      <c r="AF551" s="31">
        <f>IF(OR(N551&lt;&gt;"Yes",O551="",N(Q551)=0),"",EOMONTH(O551,Q551-1))</f>
        <v/>
      </c>
    </row>
    <row r="552">
      <c r="D552" s="24" t="n"/>
      <c r="E552" s="24" t="n"/>
      <c r="F552" s="24" t="n"/>
      <c r="G552" s="24" t="n"/>
      <c r="H552" s="23" t="n"/>
      <c r="J552" s="25" t="n"/>
      <c r="K552" s="24" t="n"/>
      <c r="L552" s="26" t="n"/>
      <c r="M552" s="27">
        <f>IF(OR(J552="",L552=""),"",ROUND(J552*L552,2))</f>
        <v/>
      </c>
      <c r="N552" s="28">
        <f>IF(M552="","",IF(H552&gt;$AH$2,"After period end",IF(OR(D552="",F552=""),"Check class and entity",IF(M552&gt;=SUMIFS(Settings!$C$9:$C$18,Settings!$A$9:$A$18,F552),"Yes","Expense"))))</f>
        <v/>
      </c>
      <c r="O552" s="23" t="n"/>
      <c r="P552" s="29" t="n"/>
      <c r="Q552" s="30">
        <f>IF(P552&lt;&gt;"",P552,IF(D552="","",SUMIFS(Settings!$B$22:$B$31,Settings!$A$22:$A$31,D552)))</f>
        <v/>
      </c>
      <c r="R552" s="27">
        <f>IF(N552&lt;&gt;"Yes",0,ROUND(M552*SUMIFS(Settings!$C$22:$C$31,Settings!$A$22:$A$31,D552),2))</f>
        <v/>
      </c>
      <c r="S552" s="27">
        <f>IF(AE552=0,0,IF(AE552&gt;=Q552,M552-R552,ROUND((M552-R552)*AE552/Q552,2)))</f>
        <v/>
      </c>
      <c r="T552" s="27">
        <f>IF(N552&lt;&gt;"Yes",0,IF(AND(U552&lt;&gt;"",U552&lt;=$AH$2),0,M552-S552))</f>
        <v/>
      </c>
      <c r="U552" s="23" t="n"/>
      <c r="V552" s="24" t="n"/>
      <c r="W552" s="25" t="n"/>
      <c r="X552" s="25" t="n"/>
      <c r="Y552" s="27">
        <f>IF(U552="","",IF(U552&gt;$AH$2,"After period end",IF(N552&lt;&gt;"Yes",0,M552-S552)))</f>
        <v/>
      </c>
      <c r="Z552" s="27">
        <f>IF(OR(U552="",U552&gt;$AH$2),"",N(W552)-N(X552)-Y552)</f>
        <v/>
      </c>
      <c r="AB552" s="23" t="n"/>
      <c r="AD552" s="27">
        <f>IF(OR(N552&lt;&gt;"Yes",N(Q552)=0),0,ROUND((M552-R552)/Q552,2))</f>
        <v/>
      </c>
      <c r="AE552" s="30">
        <f>IF(OR(N552&lt;&gt;"Yes",O552="",N(Q552)=0),0,MAX(0,MIN(Q552,MIN(YEAR($AH$2)*12+MONTH($AH$2),IF(U552="",YEAR($AH$2)*12+MONTH($AH$2),YEAR(U552)*12+MONTH(U552)-1))-(YEAR(O552)*12+MONTH(O552))+1)))</f>
        <v/>
      </c>
      <c r="AF552" s="31">
        <f>IF(OR(N552&lt;&gt;"Yes",O552="",N(Q552)=0),"",EOMONTH(O552,Q552-1))</f>
        <v/>
      </c>
    </row>
    <row r="553">
      <c r="D553" s="24" t="n"/>
      <c r="E553" s="24" t="n"/>
      <c r="F553" s="24" t="n"/>
      <c r="G553" s="24" t="n"/>
      <c r="H553" s="23" t="n"/>
      <c r="J553" s="25" t="n"/>
      <c r="K553" s="24" t="n"/>
      <c r="L553" s="26" t="n"/>
      <c r="M553" s="27">
        <f>IF(OR(J553="",L553=""),"",ROUND(J553*L553,2))</f>
        <v/>
      </c>
      <c r="N553" s="28">
        <f>IF(M553="","",IF(H553&gt;$AH$2,"After period end",IF(OR(D553="",F553=""),"Check class and entity",IF(M553&gt;=SUMIFS(Settings!$C$9:$C$18,Settings!$A$9:$A$18,F553),"Yes","Expense"))))</f>
        <v/>
      </c>
      <c r="O553" s="23" t="n"/>
      <c r="P553" s="29" t="n"/>
      <c r="Q553" s="30">
        <f>IF(P553&lt;&gt;"",P553,IF(D553="","",SUMIFS(Settings!$B$22:$B$31,Settings!$A$22:$A$31,D553)))</f>
        <v/>
      </c>
      <c r="R553" s="27">
        <f>IF(N553&lt;&gt;"Yes",0,ROUND(M553*SUMIFS(Settings!$C$22:$C$31,Settings!$A$22:$A$31,D553),2))</f>
        <v/>
      </c>
      <c r="S553" s="27">
        <f>IF(AE553=0,0,IF(AE553&gt;=Q553,M553-R553,ROUND((M553-R553)*AE553/Q553,2)))</f>
        <v/>
      </c>
      <c r="T553" s="27">
        <f>IF(N553&lt;&gt;"Yes",0,IF(AND(U553&lt;&gt;"",U553&lt;=$AH$2),0,M553-S553))</f>
        <v/>
      </c>
      <c r="U553" s="23" t="n"/>
      <c r="V553" s="24" t="n"/>
      <c r="W553" s="25" t="n"/>
      <c r="X553" s="25" t="n"/>
      <c r="Y553" s="27">
        <f>IF(U553="","",IF(U553&gt;$AH$2,"After period end",IF(N553&lt;&gt;"Yes",0,M553-S553)))</f>
        <v/>
      </c>
      <c r="Z553" s="27">
        <f>IF(OR(U553="",U553&gt;$AH$2),"",N(W553)-N(X553)-Y553)</f>
        <v/>
      </c>
      <c r="AB553" s="23" t="n"/>
      <c r="AD553" s="27">
        <f>IF(OR(N553&lt;&gt;"Yes",N(Q553)=0),0,ROUND((M553-R553)/Q553,2))</f>
        <v/>
      </c>
      <c r="AE553" s="30">
        <f>IF(OR(N553&lt;&gt;"Yes",O553="",N(Q553)=0),0,MAX(0,MIN(Q553,MIN(YEAR($AH$2)*12+MONTH($AH$2),IF(U553="",YEAR($AH$2)*12+MONTH($AH$2),YEAR(U553)*12+MONTH(U553)-1))-(YEAR(O553)*12+MONTH(O553))+1)))</f>
        <v/>
      </c>
      <c r="AF553" s="31">
        <f>IF(OR(N553&lt;&gt;"Yes",O553="",N(Q553)=0),"",EOMONTH(O553,Q553-1))</f>
        <v/>
      </c>
    </row>
    <row r="554">
      <c r="D554" s="24" t="n"/>
      <c r="E554" s="24" t="n"/>
      <c r="F554" s="24" t="n"/>
      <c r="G554" s="24" t="n"/>
      <c r="H554" s="23" t="n"/>
      <c r="J554" s="25" t="n"/>
      <c r="K554" s="24" t="n"/>
      <c r="L554" s="26" t="n"/>
      <c r="M554" s="27">
        <f>IF(OR(J554="",L554=""),"",ROUND(J554*L554,2))</f>
        <v/>
      </c>
      <c r="N554" s="28">
        <f>IF(M554="","",IF(H554&gt;$AH$2,"After period end",IF(OR(D554="",F554=""),"Check class and entity",IF(M554&gt;=SUMIFS(Settings!$C$9:$C$18,Settings!$A$9:$A$18,F554),"Yes","Expense"))))</f>
        <v/>
      </c>
      <c r="O554" s="23" t="n"/>
      <c r="P554" s="29" t="n"/>
      <c r="Q554" s="30">
        <f>IF(P554&lt;&gt;"",P554,IF(D554="","",SUMIFS(Settings!$B$22:$B$31,Settings!$A$22:$A$31,D554)))</f>
        <v/>
      </c>
      <c r="R554" s="27">
        <f>IF(N554&lt;&gt;"Yes",0,ROUND(M554*SUMIFS(Settings!$C$22:$C$31,Settings!$A$22:$A$31,D554),2))</f>
        <v/>
      </c>
      <c r="S554" s="27">
        <f>IF(AE554=0,0,IF(AE554&gt;=Q554,M554-R554,ROUND((M554-R554)*AE554/Q554,2)))</f>
        <v/>
      </c>
      <c r="T554" s="27">
        <f>IF(N554&lt;&gt;"Yes",0,IF(AND(U554&lt;&gt;"",U554&lt;=$AH$2),0,M554-S554))</f>
        <v/>
      </c>
      <c r="U554" s="23" t="n"/>
      <c r="V554" s="24" t="n"/>
      <c r="W554" s="25" t="n"/>
      <c r="X554" s="25" t="n"/>
      <c r="Y554" s="27">
        <f>IF(U554="","",IF(U554&gt;$AH$2,"After period end",IF(N554&lt;&gt;"Yes",0,M554-S554)))</f>
        <v/>
      </c>
      <c r="Z554" s="27">
        <f>IF(OR(U554="",U554&gt;$AH$2),"",N(W554)-N(X554)-Y554)</f>
        <v/>
      </c>
      <c r="AB554" s="23" t="n"/>
      <c r="AD554" s="27">
        <f>IF(OR(N554&lt;&gt;"Yes",N(Q554)=0),0,ROUND((M554-R554)/Q554,2))</f>
        <v/>
      </c>
      <c r="AE554" s="30">
        <f>IF(OR(N554&lt;&gt;"Yes",O554="",N(Q554)=0),0,MAX(0,MIN(Q554,MIN(YEAR($AH$2)*12+MONTH($AH$2),IF(U554="",YEAR($AH$2)*12+MONTH($AH$2),YEAR(U554)*12+MONTH(U554)-1))-(YEAR(O554)*12+MONTH(O554))+1)))</f>
        <v/>
      </c>
      <c r="AF554" s="31">
        <f>IF(OR(N554&lt;&gt;"Yes",O554="",N(Q554)=0),"",EOMONTH(O554,Q554-1))</f>
        <v/>
      </c>
    </row>
    <row r="555">
      <c r="D555" s="24" t="n"/>
      <c r="E555" s="24" t="n"/>
      <c r="F555" s="24" t="n"/>
      <c r="G555" s="24" t="n"/>
      <c r="H555" s="23" t="n"/>
      <c r="J555" s="25" t="n"/>
      <c r="K555" s="24" t="n"/>
      <c r="L555" s="26" t="n"/>
      <c r="M555" s="27">
        <f>IF(OR(J555="",L555=""),"",ROUND(J555*L555,2))</f>
        <v/>
      </c>
      <c r="N555" s="28">
        <f>IF(M555="","",IF(H555&gt;$AH$2,"After period end",IF(OR(D555="",F555=""),"Check class and entity",IF(M555&gt;=SUMIFS(Settings!$C$9:$C$18,Settings!$A$9:$A$18,F555),"Yes","Expense"))))</f>
        <v/>
      </c>
      <c r="O555" s="23" t="n"/>
      <c r="P555" s="29" t="n"/>
      <c r="Q555" s="30">
        <f>IF(P555&lt;&gt;"",P555,IF(D555="","",SUMIFS(Settings!$B$22:$B$31,Settings!$A$22:$A$31,D555)))</f>
        <v/>
      </c>
      <c r="R555" s="27">
        <f>IF(N555&lt;&gt;"Yes",0,ROUND(M555*SUMIFS(Settings!$C$22:$C$31,Settings!$A$22:$A$31,D555),2))</f>
        <v/>
      </c>
      <c r="S555" s="27">
        <f>IF(AE555=0,0,IF(AE555&gt;=Q555,M555-R555,ROUND((M555-R555)*AE555/Q555,2)))</f>
        <v/>
      </c>
      <c r="T555" s="27">
        <f>IF(N555&lt;&gt;"Yes",0,IF(AND(U555&lt;&gt;"",U555&lt;=$AH$2),0,M555-S555))</f>
        <v/>
      </c>
      <c r="U555" s="23" t="n"/>
      <c r="V555" s="24" t="n"/>
      <c r="W555" s="25" t="n"/>
      <c r="X555" s="25" t="n"/>
      <c r="Y555" s="27">
        <f>IF(U555="","",IF(U555&gt;$AH$2,"After period end",IF(N555&lt;&gt;"Yes",0,M555-S555)))</f>
        <v/>
      </c>
      <c r="Z555" s="27">
        <f>IF(OR(U555="",U555&gt;$AH$2),"",N(W555)-N(X555)-Y555)</f>
        <v/>
      </c>
      <c r="AB555" s="23" t="n"/>
      <c r="AD555" s="27">
        <f>IF(OR(N555&lt;&gt;"Yes",N(Q555)=0),0,ROUND((M555-R555)/Q555,2))</f>
        <v/>
      </c>
      <c r="AE555" s="30">
        <f>IF(OR(N555&lt;&gt;"Yes",O555="",N(Q555)=0),0,MAX(0,MIN(Q555,MIN(YEAR($AH$2)*12+MONTH($AH$2),IF(U555="",YEAR($AH$2)*12+MONTH($AH$2),YEAR(U555)*12+MONTH(U555)-1))-(YEAR(O555)*12+MONTH(O555))+1)))</f>
        <v/>
      </c>
      <c r="AF555" s="31">
        <f>IF(OR(N555&lt;&gt;"Yes",O555="",N(Q555)=0),"",EOMONTH(O555,Q555-1))</f>
        <v/>
      </c>
    </row>
    <row r="556">
      <c r="D556" s="24" t="n"/>
      <c r="E556" s="24" t="n"/>
      <c r="F556" s="24" t="n"/>
      <c r="G556" s="24" t="n"/>
      <c r="H556" s="23" t="n"/>
      <c r="J556" s="25" t="n"/>
      <c r="K556" s="24" t="n"/>
      <c r="L556" s="26" t="n"/>
      <c r="M556" s="27">
        <f>IF(OR(J556="",L556=""),"",ROUND(J556*L556,2))</f>
        <v/>
      </c>
      <c r="N556" s="28">
        <f>IF(M556="","",IF(H556&gt;$AH$2,"After period end",IF(OR(D556="",F556=""),"Check class and entity",IF(M556&gt;=SUMIFS(Settings!$C$9:$C$18,Settings!$A$9:$A$18,F556),"Yes","Expense"))))</f>
        <v/>
      </c>
      <c r="O556" s="23" t="n"/>
      <c r="P556" s="29" t="n"/>
      <c r="Q556" s="30">
        <f>IF(P556&lt;&gt;"",P556,IF(D556="","",SUMIFS(Settings!$B$22:$B$31,Settings!$A$22:$A$31,D556)))</f>
        <v/>
      </c>
      <c r="R556" s="27">
        <f>IF(N556&lt;&gt;"Yes",0,ROUND(M556*SUMIFS(Settings!$C$22:$C$31,Settings!$A$22:$A$31,D556),2))</f>
        <v/>
      </c>
      <c r="S556" s="27">
        <f>IF(AE556=0,0,IF(AE556&gt;=Q556,M556-R556,ROUND((M556-R556)*AE556/Q556,2)))</f>
        <v/>
      </c>
      <c r="T556" s="27">
        <f>IF(N556&lt;&gt;"Yes",0,IF(AND(U556&lt;&gt;"",U556&lt;=$AH$2),0,M556-S556))</f>
        <v/>
      </c>
      <c r="U556" s="23" t="n"/>
      <c r="V556" s="24" t="n"/>
      <c r="W556" s="25" t="n"/>
      <c r="X556" s="25" t="n"/>
      <c r="Y556" s="27">
        <f>IF(U556="","",IF(U556&gt;$AH$2,"After period end",IF(N556&lt;&gt;"Yes",0,M556-S556)))</f>
        <v/>
      </c>
      <c r="Z556" s="27">
        <f>IF(OR(U556="",U556&gt;$AH$2),"",N(W556)-N(X556)-Y556)</f>
        <v/>
      </c>
      <c r="AB556" s="23" t="n"/>
      <c r="AD556" s="27">
        <f>IF(OR(N556&lt;&gt;"Yes",N(Q556)=0),0,ROUND((M556-R556)/Q556,2))</f>
        <v/>
      </c>
      <c r="AE556" s="30">
        <f>IF(OR(N556&lt;&gt;"Yes",O556="",N(Q556)=0),0,MAX(0,MIN(Q556,MIN(YEAR($AH$2)*12+MONTH($AH$2),IF(U556="",YEAR($AH$2)*12+MONTH($AH$2),YEAR(U556)*12+MONTH(U556)-1))-(YEAR(O556)*12+MONTH(O556))+1)))</f>
        <v/>
      </c>
      <c r="AF556" s="31">
        <f>IF(OR(N556&lt;&gt;"Yes",O556="",N(Q556)=0),"",EOMONTH(O556,Q556-1))</f>
        <v/>
      </c>
    </row>
    <row r="557">
      <c r="D557" s="24" t="n"/>
      <c r="E557" s="24" t="n"/>
      <c r="F557" s="24" t="n"/>
      <c r="G557" s="24" t="n"/>
      <c r="H557" s="23" t="n"/>
      <c r="J557" s="25" t="n"/>
      <c r="K557" s="24" t="n"/>
      <c r="L557" s="26" t="n"/>
      <c r="M557" s="27">
        <f>IF(OR(J557="",L557=""),"",ROUND(J557*L557,2))</f>
        <v/>
      </c>
      <c r="N557" s="28">
        <f>IF(M557="","",IF(H557&gt;$AH$2,"After period end",IF(OR(D557="",F557=""),"Check class and entity",IF(M557&gt;=SUMIFS(Settings!$C$9:$C$18,Settings!$A$9:$A$18,F557),"Yes","Expense"))))</f>
        <v/>
      </c>
      <c r="O557" s="23" t="n"/>
      <c r="P557" s="29" t="n"/>
      <c r="Q557" s="30">
        <f>IF(P557&lt;&gt;"",P557,IF(D557="","",SUMIFS(Settings!$B$22:$B$31,Settings!$A$22:$A$31,D557)))</f>
        <v/>
      </c>
      <c r="R557" s="27">
        <f>IF(N557&lt;&gt;"Yes",0,ROUND(M557*SUMIFS(Settings!$C$22:$C$31,Settings!$A$22:$A$31,D557),2))</f>
        <v/>
      </c>
      <c r="S557" s="27">
        <f>IF(AE557=0,0,IF(AE557&gt;=Q557,M557-R557,ROUND((M557-R557)*AE557/Q557,2)))</f>
        <v/>
      </c>
      <c r="T557" s="27">
        <f>IF(N557&lt;&gt;"Yes",0,IF(AND(U557&lt;&gt;"",U557&lt;=$AH$2),0,M557-S557))</f>
        <v/>
      </c>
      <c r="U557" s="23" t="n"/>
      <c r="V557" s="24" t="n"/>
      <c r="W557" s="25" t="n"/>
      <c r="X557" s="25" t="n"/>
      <c r="Y557" s="27">
        <f>IF(U557="","",IF(U557&gt;$AH$2,"After period end",IF(N557&lt;&gt;"Yes",0,M557-S557)))</f>
        <v/>
      </c>
      <c r="Z557" s="27">
        <f>IF(OR(U557="",U557&gt;$AH$2),"",N(W557)-N(X557)-Y557)</f>
        <v/>
      </c>
      <c r="AB557" s="23" t="n"/>
      <c r="AD557" s="27">
        <f>IF(OR(N557&lt;&gt;"Yes",N(Q557)=0),0,ROUND((M557-R557)/Q557,2))</f>
        <v/>
      </c>
      <c r="AE557" s="30">
        <f>IF(OR(N557&lt;&gt;"Yes",O557="",N(Q557)=0),0,MAX(0,MIN(Q557,MIN(YEAR($AH$2)*12+MONTH($AH$2),IF(U557="",YEAR($AH$2)*12+MONTH($AH$2),YEAR(U557)*12+MONTH(U557)-1))-(YEAR(O557)*12+MONTH(O557))+1)))</f>
        <v/>
      </c>
      <c r="AF557" s="31">
        <f>IF(OR(N557&lt;&gt;"Yes",O557="",N(Q557)=0),"",EOMONTH(O557,Q557-1))</f>
        <v/>
      </c>
    </row>
    <row r="558">
      <c r="D558" s="24" t="n"/>
      <c r="E558" s="24" t="n"/>
      <c r="F558" s="24" t="n"/>
      <c r="G558" s="24" t="n"/>
      <c r="H558" s="23" t="n"/>
      <c r="J558" s="25" t="n"/>
      <c r="K558" s="24" t="n"/>
      <c r="L558" s="26" t="n"/>
      <c r="M558" s="27">
        <f>IF(OR(J558="",L558=""),"",ROUND(J558*L558,2))</f>
        <v/>
      </c>
      <c r="N558" s="28">
        <f>IF(M558="","",IF(H558&gt;$AH$2,"After period end",IF(OR(D558="",F558=""),"Check class and entity",IF(M558&gt;=SUMIFS(Settings!$C$9:$C$18,Settings!$A$9:$A$18,F558),"Yes","Expense"))))</f>
        <v/>
      </c>
      <c r="O558" s="23" t="n"/>
      <c r="P558" s="29" t="n"/>
      <c r="Q558" s="30">
        <f>IF(P558&lt;&gt;"",P558,IF(D558="","",SUMIFS(Settings!$B$22:$B$31,Settings!$A$22:$A$31,D558)))</f>
        <v/>
      </c>
      <c r="R558" s="27">
        <f>IF(N558&lt;&gt;"Yes",0,ROUND(M558*SUMIFS(Settings!$C$22:$C$31,Settings!$A$22:$A$31,D558),2))</f>
        <v/>
      </c>
      <c r="S558" s="27">
        <f>IF(AE558=0,0,IF(AE558&gt;=Q558,M558-R558,ROUND((M558-R558)*AE558/Q558,2)))</f>
        <v/>
      </c>
      <c r="T558" s="27">
        <f>IF(N558&lt;&gt;"Yes",0,IF(AND(U558&lt;&gt;"",U558&lt;=$AH$2),0,M558-S558))</f>
        <v/>
      </c>
      <c r="U558" s="23" t="n"/>
      <c r="V558" s="24" t="n"/>
      <c r="W558" s="25" t="n"/>
      <c r="X558" s="25" t="n"/>
      <c r="Y558" s="27">
        <f>IF(U558="","",IF(U558&gt;$AH$2,"After period end",IF(N558&lt;&gt;"Yes",0,M558-S558)))</f>
        <v/>
      </c>
      <c r="Z558" s="27">
        <f>IF(OR(U558="",U558&gt;$AH$2),"",N(W558)-N(X558)-Y558)</f>
        <v/>
      </c>
      <c r="AB558" s="23" t="n"/>
      <c r="AD558" s="27">
        <f>IF(OR(N558&lt;&gt;"Yes",N(Q558)=0),0,ROUND((M558-R558)/Q558,2))</f>
        <v/>
      </c>
      <c r="AE558" s="30">
        <f>IF(OR(N558&lt;&gt;"Yes",O558="",N(Q558)=0),0,MAX(0,MIN(Q558,MIN(YEAR($AH$2)*12+MONTH($AH$2),IF(U558="",YEAR($AH$2)*12+MONTH($AH$2),YEAR(U558)*12+MONTH(U558)-1))-(YEAR(O558)*12+MONTH(O558))+1)))</f>
        <v/>
      </c>
      <c r="AF558" s="31">
        <f>IF(OR(N558&lt;&gt;"Yes",O558="",N(Q558)=0),"",EOMONTH(O558,Q558-1))</f>
        <v/>
      </c>
    </row>
    <row r="559">
      <c r="D559" s="24" t="n"/>
      <c r="E559" s="24" t="n"/>
      <c r="F559" s="24" t="n"/>
      <c r="G559" s="24" t="n"/>
      <c r="H559" s="23" t="n"/>
      <c r="J559" s="25" t="n"/>
      <c r="K559" s="24" t="n"/>
      <c r="L559" s="26" t="n"/>
      <c r="M559" s="27">
        <f>IF(OR(J559="",L559=""),"",ROUND(J559*L559,2))</f>
        <v/>
      </c>
      <c r="N559" s="28">
        <f>IF(M559="","",IF(H559&gt;$AH$2,"After period end",IF(OR(D559="",F559=""),"Check class and entity",IF(M559&gt;=SUMIFS(Settings!$C$9:$C$18,Settings!$A$9:$A$18,F559),"Yes","Expense"))))</f>
        <v/>
      </c>
      <c r="O559" s="23" t="n"/>
      <c r="P559" s="29" t="n"/>
      <c r="Q559" s="30">
        <f>IF(P559&lt;&gt;"",P559,IF(D559="","",SUMIFS(Settings!$B$22:$B$31,Settings!$A$22:$A$31,D559)))</f>
        <v/>
      </c>
      <c r="R559" s="27">
        <f>IF(N559&lt;&gt;"Yes",0,ROUND(M559*SUMIFS(Settings!$C$22:$C$31,Settings!$A$22:$A$31,D559),2))</f>
        <v/>
      </c>
      <c r="S559" s="27">
        <f>IF(AE559=0,0,IF(AE559&gt;=Q559,M559-R559,ROUND((M559-R559)*AE559/Q559,2)))</f>
        <v/>
      </c>
      <c r="T559" s="27">
        <f>IF(N559&lt;&gt;"Yes",0,IF(AND(U559&lt;&gt;"",U559&lt;=$AH$2),0,M559-S559))</f>
        <v/>
      </c>
      <c r="U559" s="23" t="n"/>
      <c r="V559" s="24" t="n"/>
      <c r="W559" s="25" t="n"/>
      <c r="X559" s="25" t="n"/>
      <c r="Y559" s="27">
        <f>IF(U559="","",IF(U559&gt;$AH$2,"After period end",IF(N559&lt;&gt;"Yes",0,M559-S559)))</f>
        <v/>
      </c>
      <c r="Z559" s="27">
        <f>IF(OR(U559="",U559&gt;$AH$2),"",N(W559)-N(X559)-Y559)</f>
        <v/>
      </c>
      <c r="AB559" s="23" t="n"/>
      <c r="AD559" s="27">
        <f>IF(OR(N559&lt;&gt;"Yes",N(Q559)=0),0,ROUND((M559-R559)/Q559,2))</f>
        <v/>
      </c>
      <c r="AE559" s="30">
        <f>IF(OR(N559&lt;&gt;"Yes",O559="",N(Q559)=0),0,MAX(0,MIN(Q559,MIN(YEAR($AH$2)*12+MONTH($AH$2),IF(U559="",YEAR($AH$2)*12+MONTH($AH$2),YEAR(U559)*12+MONTH(U559)-1))-(YEAR(O559)*12+MONTH(O559))+1)))</f>
        <v/>
      </c>
      <c r="AF559" s="31">
        <f>IF(OR(N559&lt;&gt;"Yes",O559="",N(Q559)=0),"",EOMONTH(O559,Q559-1))</f>
        <v/>
      </c>
    </row>
    <row r="560">
      <c r="D560" s="24" t="n"/>
      <c r="E560" s="24" t="n"/>
      <c r="F560" s="24" t="n"/>
      <c r="G560" s="24" t="n"/>
      <c r="H560" s="23" t="n"/>
      <c r="J560" s="25" t="n"/>
      <c r="K560" s="24" t="n"/>
      <c r="L560" s="26" t="n"/>
      <c r="M560" s="27">
        <f>IF(OR(J560="",L560=""),"",ROUND(J560*L560,2))</f>
        <v/>
      </c>
      <c r="N560" s="28">
        <f>IF(M560="","",IF(H560&gt;$AH$2,"After period end",IF(OR(D560="",F560=""),"Check class and entity",IF(M560&gt;=SUMIFS(Settings!$C$9:$C$18,Settings!$A$9:$A$18,F560),"Yes","Expense"))))</f>
        <v/>
      </c>
      <c r="O560" s="23" t="n"/>
      <c r="P560" s="29" t="n"/>
      <c r="Q560" s="30">
        <f>IF(P560&lt;&gt;"",P560,IF(D560="","",SUMIFS(Settings!$B$22:$B$31,Settings!$A$22:$A$31,D560)))</f>
        <v/>
      </c>
      <c r="R560" s="27">
        <f>IF(N560&lt;&gt;"Yes",0,ROUND(M560*SUMIFS(Settings!$C$22:$C$31,Settings!$A$22:$A$31,D560),2))</f>
        <v/>
      </c>
      <c r="S560" s="27">
        <f>IF(AE560=0,0,IF(AE560&gt;=Q560,M560-R560,ROUND((M560-R560)*AE560/Q560,2)))</f>
        <v/>
      </c>
      <c r="T560" s="27">
        <f>IF(N560&lt;&gt;"Yes",0,IF(AND(U560&lt;&gt;"",U560&lt;=$AH$2),0,M560-S560))</f>
        <v/>
      </c>
      <c r="U560" s="23" t="n"/>
      <c r="V560" s="24" t="n"/>
      <c r="W560" s="25" t="n"/>
      <c r="X560" s="25" t="n"/>
      <c r="Y560" s="27">
        <f>IF(U560="","",IF(U560&gt;$AH$2,"After period end",IF(N560&lt;&gt;"Yes",0,M560-S560)))</f>
        <v/>
      </c>
      <c r="Z560" s="27">
        <f>IF(OR(U560="",U560&gt;$AH$2),"",N(W560)-N(X560)-Y560)</f>
        <v/>
      </c>
      <c r="AB560" s="23" t="n"/>
      <c r="AD560" s="27">
        <f>IF(OR(N560&lt;&gt;"Yes",N(Q560)=0),0,ROUND((M560-R560)/Q560,2))</f>
        <v/>
      </c>
      <c r="AE560" s="30">
        <f>IF(OR(N560&lt;&gt;"Yes",O560="",N(Q560)=0),0,MAX(0,MIN(Q560,MIN(YEAR($AH$2)*12+MONTH($AH$2),IF(U560="",YEAR($AH$2)*12+MONTH($AH$2),YEAR(U560)*12+MONTH(U560)-1))-(YEAR(O560)*12+MONTH(O560))+1)))</f>
        <v/>
      </c>
      <c r="AF560" s="31">
        <f>IF(OR(N560&lt;&gt;"Yes",O560="",N(Q560)=0),"",EOMONTH(O560,Q560-1))</f>
        <v/>
      </c>
    </row>
    <row r="561">
      <c r="D561" s="24" t="n"/>
      <c r="E561" s="24" t="n"/>
      <c r="F561" s="24" t="n"/>
      <c r="G561" s="24" t="n"/>
      <c r="H561" s="23" t="n"/>
      <c r="J561" s="25" t="n"/>
      <c r="K561" s="24" t="n"/>
      <c r="L561" s="26" t="n"/>
      <c r="M561" s="27">
        <f>IF(OR(J561="",L561=""),"",ROUND(J561*L561,2))</f>
        <v/>
      </c>
      <c r="N561" s="28">
        <f>IF(M561="","",IF(H561&gt;$AH$2,"After period end",IF(OR(D561="",F561=""),"Check class and entity",IF(M561&gt;=SUMIFS(Settings!$C$9:$C$18,Settings!$A$9:$A$18,F561),"Yes","Expense"))))</f>
        <v/>
      </c>
      <c r="O561" s="23" t="n"/>
      <c r="P561" s="29" t="n"/>
      <c r="Q561" s="30">
        <f>IF(P561&lt;&gt;"",P561,IF(D561="","",SUMIFS(Settings!$B$22:$B$31,Settings!$A$22:$A$31,D561)))</f>
        <v/>
      </c>
      <c r="R561" s="27">
        <f>IF(N561&lt;&gt;"Yes",0,ROUND(M561*SUMIFS(Settings!$C$22:$C$31,Settings!$A$22:$A$31,D561),2))</f>
        <v/>
      </c>
      <c r="S561" s="27">
        <f>IF(AE561=0,0,IF(AE561&gt;=Q561,M561-R561,ROUND((M561-R561)*AE561/Q561,2)))</f>
        <v/>
      </c>
      <c r="T561" s="27">
        <f>IF(N561&lt;&gt;"Yes",0,IF(AND(U561&lt;&gt;"",U561&lt;=$AH$2),0,M561-S561))</f>
        <v/>
      </c>
      <c r="U561" s="23" t="n"/>
      <c r="V561" s="24" t="n"/>
      <c r="W561" s="25" t="n"/>
      <c r="X561" s="25" t="n"/>
      <c r="Y561" s="27">
        <f>IF(U561="","",IF(U561&gt;$AH$2,"After period end",IF(N561&lt;&gt;"Yes",0,M561-S561)))</f>
        <v/>
      </c>
      <c r="Z561" s="27">
        <f>IF(OR(U561="",U561&gt;$AH$2),"",N(W561)-N(X561)-Y561)</f>
        <v/>
      </c>
      <c r="AB561" s="23" t="n"/>
      <c r="AD561" s="27">
        <f>IF(OR(N561&lt;&gt;"Yes",N(Q561)=0),0,ROUND((M561-R561)/Q561,2))</f>
        <v/>
      </c>
      <c r="AE561" s="30">
        <f>IF(OR(N561&lt;&gt;"Yes",O561="",N(Q561)=0),0,MAX(0,MIN(Q561,MIN(YEAR($AH$2)*12+MONTH($AH$2),IF(U561="",YEAR($AH$2)*12+MONTH($AH$2),YEAR(U561)*12+MONTH(U561)-1))-(YEAR(O561)*12+MONTH(O561))+1)))</f>
        <v/>
      </c>
      <c r="AF561" s="31">
        <f>IF(OR(N561&lt;&gt;"Yes",O561="",N(Q561)=0),"",EOMONTH(O561,Q561-1))</f>
        <v/>
      </c>
    </row>
    <row r="562">
      <c r="D562" s="24" t="n"/>
      <c r="E562" s="24" t="n"/>
      <c r="F562" s="24" t="n"/>
      <c r="G562" s="24" t="n"/>
      <c r="H562" s="23" t="n"/>
      <c r="J562" s="25" t="n"/>
      <c r="K562" s="24" t="n"/>
      <c r="L562" s="26" t="n"/>
      <c r="M562" s="27">
        <f>IF(OR(J562="",L562=""),"",ROUND(J562*L562,2))</f>
        <v/>
      </c>
      <c r="N562" s="28">
        <f>IF(M562="","",IF(H562&gt;$AH$2,"After period end",IF(OR(D562="",F562=""),"Check class and entity",IF(M562&gt;=SUMIFS(Settings!$C$9:$C$18,Settings!$A$9:$A$18,F562),"Yes","Expense"))))</f>
        <v/>
      </c>
      <c r="O562" s="23" t="n"/>
      <c r="P562" s="29" t="n"/>
      <c r="Q562" s="30">
        <f>IF(P562&lt;&gt;"",P562,IF(D562="","",SUMIFS(Settings!$B$22:$B$31,Settings!$A$22:$A$31,D562)))</f>
        <v/>
      </c>
      <c r="R562" s="27">
        <f>IF(N562&lt;&gt;"Yes",0,ROUND(M562*SUMIFS(Settings!$C$22:$C$31,Settings!$A$22:$A$31,D562),2))</f>
        <v/>
      </c>
      <c r="S562" s="27">
        <f>IF(AE562=0,0,IF(AE562&gt;=Q562,M562-R562,ROUND((M562-R562)*AE562/Q562,2)))</f>
        <v/>
      </c>
      <c r="T562" s="27">
        <f>IF(N562&lt;&gt;"Yes",0,IF(AND(U562&lt;&gt;"",U562&lt;=$AH$2),0,M562-S562))</f>
        <v/>
      </c>
      <c r="U562" s="23" t="n"/>
      <c r="V562" s="24" t="n"/>
      <c r="W562" s="25" t="n"/>
      <c r="X562" s="25" t="n"/>
      <c r="Y562" s="27">
        <f>IF(U562="","",IF(U562&gt;$AH$2,"After period end",IF(N562&lt;&gt;"Yes",0,M562-S562)))</f>
        <v/>
      </c>
      <c r="Z562" s="27">
        <f>IF(OR(U562="",U562&gt;$AH$2),"",N(W562)-N(X562)-Y562)</f>
        <v/>
      </c>
      <c r="AB562" s="23" t="n"/>
      <c r="AD562" s="27">
        <f>IF(OR(N562&lt;&gt;"Yes",N(Q562)=0),0,ROUND((M562-R562)/Q562,2))</f>
        <v/>
      </c>
      <c r="AE562" s="30">
        <f>IF(OR(N562&lt;&gt;"Yes",O562="",N(Q562)=0),0,MAX(0,MIN(Q562,MIN(YEAR($AH$2)*12+MONTH($AH$2),IF(U562="",YEAR($AH$2)*12+MONTH($AH$2),YEAR(U562)*12+MONTH(U562)-1))-(YEAR(O562)*12+MONTH(O562))+1)))</f>
        <v/>
      </c>
      <c r="AF562" s="31">
        <f>IF(OR(N562&lt;&gt;"Yes",O562="",N(Q562)=0),"",EOMONTH(O562,Q562-1))</f>
        <v/>
      </c>
    </row>
    <row r="563">
      <c r="D563" s="24" t="n"/>
      <c r="E563" s="24" t="n"/>
      <c r="F563" s="24" t="n"/>
      <c r="G563" s="24" t="n"/>
      <c r="H563" s="23" t="n"/>
      <c r="J563" s="25" t="n"/>
      <c r="K563" s="24" t="n"/>
      <c r="L563" s="26" t="n"/>
      <c r="M563" s="27">
        <f>IF(OR(J563="",L563=""),"",ROUND(J563*L563,2))</f>
        <v/>
      </c>
      <c r="N563" s="28">
        <f>IF(M563="","",IF(H563&gt;$AH$2,"After period end",IF(OR(D563="",F563=""),"Check class and entity",IF(M563&gt;=SUMIFS(Settings!$C$9:$C$18,Settings!$A$9:$A$18,F563),"Yes","Expense"))))</f>
        <v/>
      </c>
      <c r="O563" s="23" t="n"/>
      <c r="P563" s="29" t="n"/>
      <c r="Q563" s="30">
        <f>IF(P563&lt;&gt;"",P563,IF(D563="","",SUMIFS(Settings!$B$22:$B$31,Settings!$A$22:$A$31,D563)))</f>
        <v/>
      </c>
      <c r="R563" s="27">
        <f>IF(N563&lt;&gt;"Yes",0,ROUND(M563*SUMIFS(Settings!$C$22:$C$31,Settings!$A$22:$A$31,D563),2))</f>
        <v/>
      </c>
      <c r="S563" s="27">
        <f>IF(AE563=0,0,IF(AE563&gt;=Q563,M563-R563,ROUND((M563-R563)*AE563/Q563,2)))</f>
        <v/>
      </c>
      <c r="T563" s="27">
        <f>IF(N563&lt;&gt;"Yes",0,IF(AND(U563&lt;&gt;"",U563&lt;=$AH$2),0,M563-S563))</f>
        <v/>
      </c>
      <c r="U563" s="23" t="n"/>
      <c r="V563" s="24" t="n"/>
      <c r="W563" s="25" t="n"/>
      <c r="X563" s="25" t="n"/>
      <c r="Y563" s="27">
        <f>IF(U563="","",IF(U563&gt;$AH$2,"After period end",IF(N563&lt;&gt;"Yes",0,M563-S563)))</f>
        <v/>
      </c>
      <c r="Z563" s="27">
        <f>IF(OR(U563="",U563&gt;$AH$2),"",N(W563)-N(X563)-Y563)</f>
        <v/>
      </c>
      <c r="AB563" s="23" t="n"/>
      <c r="AD563" s="27">
        <f>IF(OR(N563&lt;&gt;"Yes",N(Q563)=0),0,ROUND((M563-R563)/Q563,2))</f>
        <v/>
      </c>
      <c r="AE563" s="30">
        <f>IF(OR(N563&lt;&gt;"Yes",O563="",N(Q563)=0),0,MAX(0,MIN(Q563,MIN(YEAR($AH$2)*12+MONTH($AH$2),IF(U563="",YEAR($AH$2)*12+MONTH($AH$2),YEAR(U563)*12+MONTH(U563)-1))-(YEAR(O563)*12+MONTH(O563))+1)))</f>
        <v/>
      </c>
      <c r="AF563" s="31">
        <f>IF(OR(N563&lt;&gt;"Yes",O563="",N(Q563)=0),"",EOMONTH(O563,Q563-1))</f>
        <v/>
      </c>
    </row>
    <row r="564">
      <c r="D564" s="24" t="n"/>
      <c r="E564" s="24" t="n"/>
      <c r="F564" s="24" t="n"/>
      <c r="G564" s="24" t="n"/>
      <c r="H564" s="23" t="n"/>
      <c r="J564" s="25" t="n"/>
      <c r="K564" s="24" t="n"/>
      <c r="L564" s="26" t="n"/>
      <c r="M564" s="27">
        <f>IF(OR(J564="",L564=""),"",ROUND(J564*L564,2))</f>
        <v/>
      </c>
      <c r="N564" s="28">
        <f>IF(M564="","",IF(H564&gt;$AH$2,"After period end",IF(OR(D564="",F564=""),"Check class and entity",IF(M564&gt;=SUMIFS(Settings!$C$9:$C$18,Settings!$A$9:$A$18,F564),"Yes","Expense"))))</f>
        <v/>
      </c>
      <c r="O564" s="23" t="n"/>
      <c r="P564" s="29" t="n"/>
      <c r="Q564" s="30">
        <f>IF(P564&lt;&gt;"",P564,IF(D564="","",SUMIFS(Settings!$B$22:$B$31,Settings!$A$22:$A$31,D564)))</f>
        <v/>
      </c>
      <c r="R564" s="27">
        <f>IF(N564&lt;&gt;"Yes",0,ROUND(M564*SUMIFS(Settings!$C$22:$C$31,Settings!$A$22:$A$31,D564),2))</f>
        <v/>
      </c>
      <c r="S564" s="27">
        <f>IF(AE564=0,0,IF(AE564&gt;=Q564,M564-R564,ROUND((M564-R564)*AE564/Q564,2)))</f>
        <v/>
      </c>
      <c r="T564" s="27">
        <f>IF(N564&lt;&gt;"Yes",0,IF(AND(U564&lt;&gt;"",U564&lt;=$AH$2),0,M564-S564))</f>
        <v/>
      </c>
      <c r="U564" s="23" t="n"/>
      <c r="V564" s="24" t="n"/>
      <c r="W564" s="25" t="n"/>
      <c r="X564" s="25" t="n"/>
      <c r="Y564" s="27">
        <f>IF(U564="","",IF(U564&gt;$AH$2,"After period end",IF(N564&lt;&gt;"Yes",0,M564-S564)))</f>
        <v/>
      </c>
      <c r="Z564" s="27">
        <f>IF(OR(U564="",U564&gt;$AH$2),"",N(W564)-N(X564)-Y564)</f>
        <v/>
      </c>
      <c r="AB564" s="23" t="n"/>
      <c r="AD564" s="27">
        <f>IF(OR(N564&lt;&gt;"Yes",N(Q564)=0),0,ROUND((M564-R564)/Q564,2))</f>
        <v/>
      </c>
      <c r="AE564" s="30">
        <f>IF(OR(N564&lt;&gt;"Yes",O564="",N(Q564)=0),0,MAX(0,MIN(Q564,MIN(YEAR($AH$2)*12+MONTH($AH$2),IF(U564="",YEAR($AH$2)*12+MONTH($AH$2),YEAR(U564)*12+MONTH(U564)-1))-(YEAR(O564)*12+MONTH(O564))+1)))</f>
        <v/>
      </c>
      <c r="AF564" s="31">
        <f>IF(OR(N564&lt;&gt;"Yes",O564="",N(Q564)=0),"",EOMONTH(O564,Q564-1))</f>
        <v/>
      </c>
    </row>
    <row r="565">
      <c r="D565" s="24" t="n"/>
      <c r="E565" s="24" t="n"/>
      <c r="F565" s="24" t="n"/>
      <c r="G565" s="24" t="n"/>
      <c r="H565" s="23" t="n"/>
      <c r="J565" s="25" t="n"/>
      <c r="K565" s="24" t="n"/>
      <c r="L565" s="26" t="n"/>
      <c r="M565" s="27">
        <f>IF(OR(J565="",L565=""),"",ROUND(J565*L565,2))</f>
        <v/>
      </c>
      <c r="N565" s="28">
        <f>IF(M565="","",IF(H565&gt;$AH$2,"After period end",IF(OR(D565="",F565=""),"Check class and entity",IF(M565&gt;=SUMIFS(Settings!$C$9:$C$18,Settings!$A$9:$A$18,F565),"Yes","Expense"))))</f>
        <v/>
      </c>
      <c r="O565" s="23" t="n"/>
      <c r="P565" s="29" t="n"/>
      <c r="Q565" s="30">
        <f>IF(P565&lt;&gt;"",P565,IF(D565="","",SUMIFS(Settings!$B$22:$B$31,Settings!$A$22:$A$31,D565)))</f>
        <v/>
      </c>
      <c r="R565" s="27">
        <f>IF(N565&lt;&gt;"Yes",0,ROUND(M565*SUMIFS(Settings!$C$22:$C$31,Settings!$A$22:$A$31,D565),2))</f>
        <v/>
      </c>
      <c r="S565" s="27">
        <f>IF(AE565=0,0,IF(AE565&gt;=Q565,M565-R565,ROUND((M565-R565)*AE565/Q565,2)))</f>
        <v/>
      </c>
      <c r="T565" s="27">
        <f>IF(N565&lt;&gt;"Yes",0,IF(AND(U565&lt;&gt;"",U565&lt;=$AH$2),0,M565-S565))</f>
        <v/>
      </c>
      <c r="U565" s="23" t="n"/>
      <c r="V565" s="24" t="n"/>
      <c r="W565" s="25" t="n"/>
      <c r="X565" s="25" t="n"/>
      <c r="Y565" s="27">
        <f>IF(U565="","",IF(U565&gt;$AH$2,"After period end",IF(N565&lt;&gt;"Yes",0,M565-S565)))</f>
        <v/>
      </c>
      <c r="Z565" s="27">
        <f>IF(OR(U565="",U565&gt;$AH$2),"",N(W565)-N(X565)-Y565)</f>
        <v/>
      </c>
      <c r="AB565" s="23" t="n"/>
      <c r="AD565" s="27">
        <f>IF(OR(N565&lt;&gt;"Yes",N(Q565)=0),0,ROUND((M565-R565)/Q565,2))</f>
        <v/>
      </c>
      <c r="AE565" s="30">
        <f>IF(OR(N565&lt;&gt;"Yes",O565="",N(Q565)=0),0,MAX(0,MIN(Q565,MIN(YEAR($AH$2)*12+MONTH($AH$2),IF(U565="",YEAR($AH$2)*12+MONTH($AH$2),YEAR(U565)*12+MONTH(U565)-1))-(YEAR(O565)*12+MONTH(O565))+1)))</f>
        <v/>
      </c>
      <c r="AF565" s="31">
        <f>IF(OR(N565&lt;&gt;"Yes",O565="",N(Q565)=0),"",EOMONTH(O565,Q565-1))</f>
        <v/>
      </c>
    </row>
    <row r="566">
      <c r="D566" s="24" t="n"/>
      <c r="E566" s="24" t="n"/>
      <c r="F566" s="24" t="n"/>
      <c r="G566" s="24" t="n"/>
      <c r="H566" s="23" t="n"/>
      <c r="J566" s="25" t="n"/>
      <c r="K566" s="24" t="n"/>
      <c r="L566" s="26" t="n"/>
      <c r="M566" s="27">
        <f>IF(OR(J566="",L566=""),"",ROUND(J566*L566,2))</f>
        <v/>
      </c>
      <c r="N566" s="28">
        <f>IF(M566="","",IF(H566&gt;$AH$2,"After period end",IF(OR(D566="",F566=""),"Check class and entity",IF(M566&gt;=SUMIFS(Settings!$C$9:$C$18,Settings!$A$9:$A$18,F566),"Yes","Expense"))))</f>
        <v/>
      </c>
      <c r="O566" s="23" t="n"/>
      <c r="P566" s="29" t="n"/>
      <c r="Q566" s="30">
        <f>IF(P566&lt;&gt;"",P566,IF(D566="","",SUMIFS(Settings!$B$22:$B$31,Settings!$A$22:$A$31,D566)))</f>
        <v/>
      </c>
      <c r="R566" s="27">
        <f>IF(N566&lt;&gt;"Yes",0,ROUND(M566*SUMIFS(Settings!$C$22:$C$31,Settings!$A$22:$A$31,D566),2))</f>
        <v/>
      </c>
      <c r="S566" s="27">
        <f>IF(AE566=0,0,IF(AE566&gt;=Q566,M566-R566,ROUND((M566-R566)*AE566/Q566,2)))</f>
        <v/>
      </c>
      <c r="T566" s="27">
        <f>IF(N566&lt;&gt;"Yes",0,IF(AND(U566&lt;&gt;"",U566&lt;=$AH$2),0,M566-S566))</f>
        <v/>
      </c>
      <c r="U566" s="23" t="n"/>
      <c r="V566" s="24" t="n"/>
      <c r="W566" s="25" t="n"/>
      <c r="X566" s="25" t="n"/>
      <c r="Y566" s="27">
        <f>IF(U566="","",IF(U566&gt;$AH$2,"After period end",IF(N566&lt;&gt;"Yes",0,M566-S566)))</f>
        <v/>
      </c>
      <c r="Z566" s="27">
        <f>IF(OR(U566="",U566&gt;$AH$2),"",N(W566)-N(X566)-Y566)</f>
        <v/>
      </c>
      <c r="AB566" s="23" t="n"/>
      <c r="AD566" s="27">
        <f>IF(OR(N566&lt;&gt;"Yes",N(Q566)=0),0,ROUND((M566-R566)/Q566,2))</f>
        <v/>
      </c>
      <c r="AE566" s="30">
        <f>IF(OR(N566&lt;&gt;"Yes",O566="",N(Q566)=0),0,MAX(0,MIN(Q566,MIN(YEAR($AH$2)*12+MONTH($AH$2),IF(U566="",YEAR($AH$2)*12+MONTH($AH$2),YEAR(U566)*12+MONTH(U566)-1))-(YEAR(O566)*12+MONTH(O566))+1)))</f>
        <v/>
      </c>
      <c r="AF566" s="31">
        <f>IF(OR(N566&lt;&gt;"Yes",O566="",N(Q566)=0),"",EOMONTH(O566,Q566-1))</f>
        <v/>
      </c>
    </row>
    <row r="567">
      <c r="D567" s="24" t="n"/>
      <c r="E567" s="24" t="n"/>
      <c r="F567" s="24" t="n"/>
      <c r="G567" s="24" t="n"/>
      <c r="H567" s="23" t="n"/>
      <c r="J567" s="25" t="n"/>
      <c r="K567" s="24" t="n"/>
      <c r="L567" s="26" t="n"/>
      <c r="M567" s="27">
        <f>IF(OR(J567="",L567=""),"",ROUND(J567*L567,2))</f>
        <v/>
      </c>
      <c r="N567" s="28">
        <f>IF(M567="","",IF(H567&gt;$AH$2,"After period end",IF(OR(D567="",F567=""),"Check class and entity",IF(M567&gt;=SUMIFS(Settings!$C$9:$C$18,Settings!$A$9:$A$18,F567),"Yes","Expense"))))</f>
        <v/>
      </c>
      <c r="O567" s="23" t="n"/>
      <c r="P567" s="29" t="n"/>
      <c r="Q567" s="30">
        <f>IF(P567&lt;&gt;"",P567,IF(D567="","",SUMIFS(Settings!$B$22:$B$31,Settings!$A$22:$A$31,D567)))</f>
        <v/>
      </c>
      <c r="R567" s="27">
        <f>IF(N567&lt;&gt;"Yes",0,ROUND(M567*SUMIFS(Settings!$C$22:$C$31,Settings!$A$22:$A$31,D567),2))</f>
        <v/>
      </c>
      <c r="S567" s="27">
        <f>IF(AE567=0,0,IF(AE567&gt;=Q567,M567-R567,ROUND((M567-R567)*AE567/Q567,2)))</f>
        <v/>
      </c>
      <c r="T567" s="27">
        <f>IF(N567&lt;&gt;"Yes",0,IF(AND(U567&lt;&gt;"",U567&lt;=$AH$2),0,M567-S567))</f>
        <v/>
      </c>
      <c r="U567" s="23" t="n"/>
      <c r="V567" s="24" t="n"/>
      <c r="W567" s="25" t="n"/>
      <c r="X567" s="25" t="n"/>
      <c r="Y567" s="27">
        <f>IF(U567="","",IF(U567&gt;$AH$2,"After period end",IF(N567&lt;&gt;"Yes",0,M567-S567)))</f>
        <v/>
      </c>
      <c r="Z567" s="27">
        <f>IF(OR(U567="",U567&gt;$AH$2),"",N(W567)-N(X567)-Y567)</f>
        <v/>
      </c>
      <c r="AB567" s="23" t="n"/>
      <c r="AD567" s="27">
        <f>IF(OR(N567&lt;&gt;"Yes",N(Q567)=0),0,ROUND((M567-R567)/Q567,2))</f>
        <v/>
      </c>
      <c r="AE567" s="30">
        <f>IF(OR(N567&lt;&gt;"Yes",O567="",N(Q567)=0),0,MAX(0,MIN(Q567,MIN(YEAR($AH$2)*12+MONTH($AH$2),IF(U567="",YEAR($AH$2)*12+MONTH($AH$2),YEAR(U567)*12+MONTH(U567)-1))-(YEAR(O567)*12+MONTH(O567))+1)))</f>
        <v/>
      </c>
      <c r="AF567" s="31">
        <f>IF(OR(N567&lt;&gt;"Yes",O567="",N(Q567)=0),"",EOMONTH(O567,Q567-1))</f>
        <v/>
      </c>
    </row>
    <row r="568">
      <c r="D568" s="24" t="n"/>
      <c r="E568" s="24" t="n"/>
      <c r="F568" s="24" t="n"/>
      <c r="G568" s="24" t="n"/>
      <c r="H568" s="23" t="n"/>
      <c r="J568" s="25" t="n"/>
      <c r="K568" s="24" t="n"/>
      <c r="L568" s="26" t="n"/>
      <c r="M568" s="27">
        <f>IF(OR(J568="",L568=""),"",ROUND(J568*L568,2))</f>
        <v/>
      </c>
      <c r="N568" s="28">
        <f>IF(M568="","",IF(H568&gt;$AH$2,"After period end",IF(OR(D568="",F568=""),"Check class and entity",IF(M568&gt;=SUMIFS(Settings!$C$9:$C$18,Settings!$A$9:$A$18,F568),"Yes","Expense"))))</f>
        <v/>
      </c>
      <c r="O568" s="23" t="n"/>
      <c r="P568" s="29" t="n"/>
      <c r="Q568" s="30">
        <f>IF(P568&lt;&gt;"",P568,IF(D568="","",SUMIFS(Settings!$B$22:$B$31,Settings!$A$22:$A$31,D568)))</f>
        <v/>
      </c>
      <c r="R568" s="27">
        <f>IF(N568&lt;&gt;"Yes",0,ROUND(M568*SUMIFS(Settings!$C$22:$C$31,Settings!$A$22:$A$31,D568),2))</f>
        <v/>
      </c>
      <c r="S568" s="27">
        <f>IF(AE568=0,0,IF(AE568&gt;=Q568,M568-R568,ROUND((M568-R568)*AE568/Q568,2)))</f>
        <v/>
      </c>
      <c r="T568" s="27">
        <f>IF(N568&lt;&gt;"Yes",0,IF(AND(U568&lt;&gt;"",U568&lt;=$AH$2),0,M568-S568))</f>
        <v/>
      </c>
      <c r="U568" s="23" t="n"/>
      <c r="V568" s="24" t="n"/>
      <c r="W568" s="25" t="n"/>
      <c r="X568" s="25" t="n"/>
      <c r="Y568" s="27">
        <f>IF(U568="","",IF(U568&gt;$AH$2,"After period end",IF(N568&lt;&gt;"Yes",0,M568-S568)))</f>
        <v/>
      </c>
      <c r="Z568" s="27">
        <f>IF(OR(U568="",U568&gt;$AH$2),"",N(W568)-N(X568)-Y568)</f>
        <v/>
      </c>
      <c r="AB568" s="23" t="n"/>
      <c r="AD568" s="27">
        <f>IF(OR(N568&lt;&gt;"Yes",N(Q568)=0),0,ROUND((M568-R568)/Q568,2))</f>
        <v/>
      </c>
      <c r="AE568" s="30">
        <f>IF(OR(N568&lt;&gt;"Yes",O568="",N(Q568)=0),0,MAX(0,MIN(Q568,MIN(YEAR($AH$2)*12+MONTH($AH$2),IF(U568="",YEAR($AH$2)*12+MONTH($AH$2),YEAR(U568)*12+MONTH(U568)-1))-(YEAR(O568)*12+MONTH(O568))+1)))</f>
        <v/>
      </c>
      <c r="AF568" s="31">
        <f>IF(OR(N568&lt;&gt;"Yes",O568="",N(Q568)=0),"",EOMONTH(O568,Q568-1))</f>
        <v/>
      </c>
    </row>
    <row r="569">
      <c r="D569" s="24" t="n"/>
      <c r="E569" s="24" t="n"/>
      <c r="F569" s="24" t="n"/>
      <c r="G569" s="24" t="n"/>
      <c r="H569" s="23" t="n"/>
      <c r="J569" s="25" t="n"/>
      <c r="K569" s="24" t="n"/>
      <c r="L569" s="26" t="n"/>
      <c r="M569" s="27">
        <f>IF(OR(J569="",L569=""),"",ROUND(J569*L569,2))</f>
        <v/>
      </c>
      <c r="N569" s="28">
        <f>IF(M569="","",IF(H569&gt;$AH$2,"After period end",IF(OR(D569="",F569=""),"Check class and entity",IF(M569&gt;=SUMIFS(Settings!$C$9:$C$18,Settings!$A$9:$A$18,F569),"Yes","Expense"))))</f>
        <v/>
      </c>
      <c r="O569" s="23" t="n"/>
      <c r="P569" s="29" t="n"/>
      <c r="Q569" s="30">
        <f>IF(P569&lt;&gt;"",P569,IF(D569="","",SUMIFS(Settings!$B$22:$B$31,Settings!$A$22:$A$31,D569)))</f>
        <v/>
      </c>
      <c r="R569" s="27">
        <f>IF(N569&lt;&gt;"Yes",0,ROUND(M569*SUMIFS(Settings!$C$22:$C$31,Settings!$A$22:$A$31,D569),2))</f>
        <v/>
      </c>
      <c r="S569" s="27">
        <f>IF(AE569=0,0,IF(AE569&gt;=Q569,M569-R569,ROUND((M569-R569)*AE569/Q569,2)))</f>
        <v/>
      </c>
      <c r="T569" s="27">
        <f>IF(N569&lt;&gt;"Yes",0,IF(AND(U569&lt;&gt;"",U569&lt;=$AH$2),0,M569-S569))</f>
        <v/>
      </c>
      <c r="U569" s="23" t="n"/>
      <c r="V569" s="24" t="n"/>
      <c r="W569" s="25" t="n"/>
      <c r="X569" s="25" t="n"/>
      <c r="Y569" s="27">
        <f>IF(U569="","",IF(U569&gt;$AH$2,"After period end",IF(N569&lt;&gt;"Yes",0,M569-S569)))</f>
        <v/>
      </c>
      <c r="Z569" s="27">
        <f>IF(OR(U569="",U569&gt;$AH$2),"",N(W569)-N(X569)-Y569)</f>
        <v/>
      </c>
      <c r="AB569" s="23" t="n"/>
      <c r="AD569" s="27">
        <f>IF(OR(N569&lt;&gt;"Yes",N(Q569)=0),0,ROUND((M569-R569)/Q569,2))</f>
        <v/>
      </c>
      <c r="AE569" s="30">
        <f>IF(OR(N569&lt;&gt;"Yes",O569="",N(Q569)=0),0,MAX(0,MIN(Q569,MIN(YEAR($AH$2)*12+MONTH($AH$2),IF(U569="",YEAR($AH$2)*12+MONTH($AH$2),YEAR(U569)*12+MONTH(U569)-1))-(YEAR(O569)*12+MONTH(O569))+1)))</f>
        <v/>
      </c>
      <c r="AF569" s="31">
        <f>IF(OR(N569&lt;&gt;"Yes",O569="",N(Q569)=0),"",EOMONTH(O569,Q569-1))</f>
        <v/>
      </c>
    </row>
    <row r="570">
      <c r="D570" s="24" t="n"/>
      <c r="E570" s="24" t="n"/>
      <c r="F570" s="24" t="n"/>
      <c r="G570" s="24" t="n"/>
      <c r="H570" s="23" t="n"/>
      <c r="J570" s="25" t="n"/>
      <c r="K570" s="24" t="n"/>
      <c r="L570" s="26" t="n"/>
      <c r="M570" s="27">
        <f>IF(OR(J570="",L570=""),"",ROUND(J570*L570,2))</f>
        <v/>
      </c>
      <c r="N570" s="28">
        <f>IF(M570="","",IF(H570&gt;$AH$2,"After period end",IF(OR(D570="",F570=""),"Check class and entity",IF(M570&gt;=SUMIFS(Settings!$C$9:$C$18,Settings!$A$9:$A$18,F570),"Yes","Expense"))))</f>
        <v/>
      </c>
      <c r="O570" s="23" t="n"/>
      <c r="P570" s="29" t="n"/>
      <c r="Q570" s="30">
        <f>IF(P570&lt;&gt;"",P570,IF(D570="","",SUMIFS(Settings!$B$22:$B$31,Settings!$A$22:$A$31,D570)))</f>
        <v/>
      </c>
      <c r="R570" s="27">
        <f>IF(N570&lt;&gt;"Yes",0,ROUND(M570*SUMIFS(Settings!$C$22:$C$31,Settings!$A$22:$A$31,D570),2))</f>
        <v/>
      </c>
      <c r="S570" s="27">
        <f>IF(AE570=0,0,IF(AE570&gt;=Q570,M570-R570,ROUND((M570-R570)*AE570/Q570,2)))</f>
        <v/>
      </c>
      <c r="T570" s="27">
        <f>IF(N570&lt;&gt;"Yes",0,IF(AND(U570&lt;&gt;"",U570&lt;=$AH$2),0,M570-S570))</f>
        <v/>
      </c>
      <c r="U570" s="23" t="n"/>
      <c r="V570" s="24" t="n"/>
      <c r="W570" s="25" t="n"/>
      <c r="X570" s="25" t="n"/>
      <c r="Y570" s="27">
        <f>IF(U570="","",IF(U570&gt;$AH$2,"After period end",IF(N570&lt;&gt;"Yes",0,M570-S570)))</f>
        <v/>
      </c>
      <c r="Z570" s="27">
        <f>IF(OR(U570="",U570&gt;$AH$2),"",N(W570)-N(X570)-Y570)</f>
        <v/>
      </c>
      <c r="AB570" s="23" t="n"/>
      <c r="AD570" s="27">
        <f>IF(OR(N570&lt;&gt;"Yes",N(Q570)=0),0,ROUND((M570-R570)/Q570,2))</f>
        <v/>
      </c>
      <c r="AE570" s="30">
        <f>IF(OR(N570&lt;&gt;"Yes",O570="",N(Q570)=0),0,MAX(0,MIN(Q570,MIN(YEAR($AH$2)*12+MONTH($AH$2),IF(U570="",YEAR($AH$2)*12+MONTH($AH$2),YEAR(U570)*12+MONTH(U570)-1))-(YEAR(O570)*12+MONTH(O570))+1)))</f>
        <v/>
      </c>
      <c r="AF570" s="31">
        <f>IF(OR(N570&lt;&gt;"Yes",O570="",N(Q570)=0),"",EOMONTH(O570,Q570-1))</f>
        <v/>
      </c>
    </row>
    <row r="571">
      <c r="D571" s="24" t="n"/>
      <c r="E571" s="24" t="n"/>
      <c r="F571" s="24" t="n"/>
      <c r="G571" s="24" t="n"/>
      <c r="H571" s="23" t="n"/>
      <c r="J571" s="25" t="n"/>
      <c r="K571" s="24" t="n"/>
      <c r="L571" s="26" t="n"/>
      <c r="M571" s="27">
        <f>IF(OR(J571="",L571=""),"",ROUND(J571*L571,2))</f>
        <v/>
      </c>
      <c r="N571" s="28">
        <f>IF(M571="","",IF(H571&gt;$AH$2,"After period end",IF(OR(D571="",F571=""),"Check class and entity",IF(M571&gt;=SUMIFS(Settings!$C$9:$C$18,Settings!$A$9:$A$18,F571),"Yes","Expense"))))</f>
        <v/>
      </c>
      <c r="O571" s="23" t="n"/>
      <c r="P571" s="29" t="n"/>
      <c r="Q571" s="30">
        <f>IF(P571&lt;&gt;"",P571,IF(D571="","",SUMIFS(Settings!$B$22:$B$31,Settings!$A$22:$A$31,D571)))</f>
        <v/>
      </c>
      <c r="R571" s="27">
        <f>IF(N571&lt;&gt;"Yes",0,ROUND(M571*SUMIFS(Settings!$C$22:$C$31,Settings!$A$22:$A$31,D571),2))</f>
        <v/>
      </c>
      <c r="S571" s="27">
        <f>IF(AE571=0,0,IF(AE571&gt;=Q571,M571-R571,ROUND((M571-R571)*AE571/Q571,2)))</f>
        <v/>
      </c>
      <c r="T571" s="27">
        <f>IF(N571&lt;&gt;"Yes",0,IF(AND(U571&lt;&gt;"",U571&lt;=$AH$2),0,M571-S571))</f>
        <v/>
      </c>
      <c r="U571" s="23" t="n"/>
      <c r="V571" s="24" t="n"/>
      <c r="W571" s="25" t="n"/>
      <c r="X571" s="25" t="n"/>
      <c r="Y571" s="27">
        <f>IF(U571="","",IF(U571&gt;$AH$2,"After period end",IF(N571&lt;&gt;"Yes",0,M571-S571)))</f>
        <v/>
      </c>
      <c r="Z571" s="27">
        <f>IF(OR(U571="",U571&gt;$AH$2),"",N(W571)-N(X571)-Y571)</f>
        <v/>
      </c>
      <c r="AB571" s="23" t="n"/>
      <c r="AD571" s="27">
        <f>IF(OR(N571&lt;&gt;"Yes",N(Q571)=0),0,ROUND((M571-R571)/Q571,2))</f>
        <v/>
      </c>
      <c r="AE571" s="30">
        <f>IF(OR(N571&lt;&gt;"Yes",O571="",N(Q571)=0),0,MAX(0,MIN(Q571,MIN(YEAR($AH$2)*12+MONTH($AH$2),IF(U571="",YEAR($AH$2)*12+MONTH($AH$2),YEAR(U571)*12+MONTH(U571)-1))-(YEAR(O571)*12+MONTH(O571))+1)))</f>
        <v/>
      </c>
      <c r="AF571" s="31">
        <f>IF(OR(N571&lt;&gt;"Yes",O571="",N(Q571)=0),"",EOMONTH(O571,Q571-1))</f>
        <v/>
      </c>
    </row>
    <row r="572">
      <c r="D572" s="24" t="n"/>
      <c r="E572" s="24" t="n"/>
      <c r="F572" s="24" t="n"/>
      <c r="G572" s="24" t="n"/>
      <c r="H572" s="23" t="n"/>
      <c r="J572" s="25" t="n"/>
      <c r="K572" s="24" t="n"/>
      <c r="L572" s="26" t="n"/>
      <c r="M572" s="27">
        <f>IF(OR(J572="",L572=""),"",ROUND(J572*L572,2))</f>
        <v/>
      </c>
      <c r="N572" s="28">
        <f>IF(M572="","",IF(H572&gt;$AH$2,"After period end",IF(OR(D572="",F572=""),"Check class and entity",IF(M572&gt;=SUMIFS(Settings!$C$9:$C$18,Settings!$A$9:$A$18,F572),"Yes","Expense"))))</f>
        <v/>
      </c>
      <c r="O572" s="23" t="n"/>
      <c r="P572" s="29" t="n"/>
      <c r="Q572" s="30">
        <f>IF(P572&lt;&gt;"",P572,IF(D572="","",SUMIFS(Settings!$B$22:$B$31,Settings!$A$22:$A$31,D572)))</f>
        <v/>
      </c>
      <c r="R572" s="27">
        <f>IF(N572&lt;&gt;"Yes",0,ROUND(M572*SUMIFS(Settings!$C$22:$C$31,Settings!$A$22:$A$31,D572),2))</f>
        <v/>
      </c>
      <c r="S572" s="27">
        <f>IF(AE572=0,0,IF(AE572&gt;=Q572,M572-R572,ROUND((M572-R572)*AE572/Q572,2)))</f>
        <v/>
      </c>
      <c r="T572" s="27">
        <f>IF(N572&lt;&gt;"Yes",0,IF(AND(U572&lt;&gt;"",U572&lt;=$AH$2),0,M572-S572))</f>
        <v/>
      </c>
      <c r="U572" s="23" t="n"/>
      <c r="V572" s="24" t="n"/>
      <c r="W572" s="25" t="n"/>
      <c r="X572" s="25" t="n"/>
      <c r="Y572" s="27">
        <f>IF(U572="","",IF(U572&gt;$AH$2,"After period end",IF(N572&lt;&gt;"Yes",0,M572-S572)))</f>
        <v/>
      </c>
      <c r="Z572" s="27">
        <f>IF(OR(U572="",U572&gt;$AH$2),"",N(W572)-N(X572)-Y572)</f>
        <v/>
      </c>
      <c r="AB572" s="23" t="n"/>
      <c r="AD572" s="27">
        <f>IF(OR(N572&lt;&gt;"Yes",N(Q572)=0),0,ROUND((M572-R572)/Q572,2))</f>
        <v/>
      </c>
      <c r="AE572" s="30">
        <f>IF(OR(N572&lt;&gt;"Yes",O572="",N(Q572)=0),0,MAX(0,MIN(Q572,MIN(YEAR($AH$2)*12+MONTH($AH$2),IF(U572="",YEAR($AH$2)*12+MONTH($AH$2),YEAR(U572)*12+MONTH(U572)-1))-(YEAR(O572)*12+MONTH(O572))+1)))</f>
        <v/>
      </c>
      <c r="AF572" s="31">
        <f>IF(OR(N572&lt;&gt;"Yes",O572="",N(Q572)=0),"",EOMONTH(O572,Q572-1))</f>
        <v/>
      </c>
    </row>
    <row r="573">
      <c r="D573" s="24" t="n"/>
      <c r="E573" s="24" t="n"/>
      <c r="F573" s="24" t="n"/>
      <c r="G573" s="24" t="n"/>
      <c r="H573" s="23" t="n"/>
      <c r="J573" s="25" t="n"/>
      <c r="K573" s="24" t="n"/>
      <c r="L573" s="26" t="n"/>
      <c r="M573" s="27">
        <f>IF(OR(J573="",L573=""),"",ROUND(J573*L573,2))</f>
        <v/>
      </c>
      <c r="N573" s="28">
        <f>IF(M573="","",IF(H573&gt;$AH$2,"After period end",IF(OR(D573="",F573=""),"Check class and entity",IF(M573&gt;=SUMIFS(Settings!$C$9:$C$18,Settings!$A$9:$A$18,F573),"Yes","Expense"))))</f>
        <v/>
      </c>
      <c r="O573" s="23" t="n"/>
      <c r="P573" s="29" t="n"/>
      <c r="Q573" s="30">
        <f>IF(P573&lt;&gt;"",P573,IF(D573="","",SUMIFS(Settings!$B$22:$B$31,Settings!$A$22:$A$31,D573)))</f>
        <v/>
      </c>
      <c r="R573" s="27">
        <f>IF(N573&lt;&gt;"Yes",0,ROUND(M573*SUMIFS(Settings!$C$22:$C$31,Settings!$A$22:$A$31,D573),2))</f>
        <v/>
      </c>
      <c r="S573" s="27">
        <f>IF(AE573=0,0,IF(AE573&gt;=Q573,M573-R573,ROUND((M573-R573)*AE573/Q573,2)))</f>
        <v/>
      </c>
      <c r="T573" s="27">
        <f>IF(N573&lt;&gt;"Yes",0,IF(AND(U573&lt;&gt;"",U573&lt;=$AH$2),0,M573-S573))</f>
        <v/>
      </c>
      <c r="U573" s="23" t="n"/>
      <c r="V573" s="24" t="n"/>
      <c r="W573" s="25" t="n"/>
      <c r="X573" s="25" t="n"/>
      <c r="Y573" s="27">
        <f>IF(U573="","",IF(U573&gt;$AH$2,"After period end",IF(N573&lt;&gt;"Yes",0,M573-S573)))</f>
        <v/>
      </c>
      <c r="Z573" s="27">
        <f>IF(OR(U573="",U573&gt;$AH$2),"",N(W573)-N(X573)-Y573)</f>
        <v/>
      </c>
      <c r="AB573" s="23" t="n"/>
      <c r="AD573" s="27">
        <f>IF(OR(N573&lt;&gt;"Yes",N(Q573)=0),0,ROUND((M573-R573)/Q573,2))</f>
        <v/>
      </c>
      <c r="AE573" s="30">
        <f>IF(OR(N573&lt;&gt;"Yes",O573="",N(Q573)=0),0,MAX(0,MIN(Q573,MIN(YEAR($AH$2)*12+MONTH($AH$2),IF(U573="",YEAR($AH$2)*12+MONTH($AH$2),YEAR(U573)*12+MONTH(U573)-1))-(YEAR(O573)*12+MONTH(O573))+1)))</f>
        <v/>
      </c>
      <c r="AF573" s="31">
        <f>IF(OR(N573&lt;&gt;"Yes",O573="",N(Q573)=0),"",EOMONTH(O573,Q573-1))</f>
        <v/>
      </c>
    </row>
    <row r="574">
      <c r="D574" s="24" t="n"/>
      <c r="E574" s="24" t="n"/>
      <c r="F574" s="24" t="n"/>
      <c r="G574" s="24" t="n"/>
      <c r="H574" s="23" t="n"/>
      <c r="J574" s="25" t="n"/>
      <c r="K574" s="24" t="n"/>
      <c r="L574" s="26" t="n"/>
      <c r="M574" s="27">
        <f>IF(OR(J574="",L574=""),"",ROUND(J574*L574,2))</f>
        <v/>
      </c>
      <c r="N574" s="28">
        <f>IF(M574="","",IF(H574&gt;$AH$2,"After period end",IF(OR(D574="",F574=""),"Check class and entity",IF(M574&gt;=SUMIFS(Settings!$C$9:$C$18,Settings!$A$9:$A$18,F574),"Yes","Expense"))))</f>
        <v/>
      </c>
      <c r="O574" s="23" t="n"/>
      <c r="P574" s="29" t="n"/>
      <c r="Q574" s="30">
        <f>IF(P574&lt;&gt;"",P574,IF(D574="","",SUMIFS(Settings!$B$22:$B$31,Settings!$A$22:$A$31,D574)))</f>
        <v/>
      </c>
      <c r="R574" s="27">
        <f>IF(N574&lt;&gt;"Yes",0,ROUND(M574*SUMIFS(Settings!$C$22:$C$31,Settings!$A$22:$A$31,D574),2))</f>
        <v/>
      </c>
      <c r="S574" s="27">
        <f>IF(AE574=0,0,IF(AE574&gt;=Q574,M574-R574,ROUND((M574-R574)*AE574/Q574,2)))</f>
        <v/>
      </c>
      <c r="T574" s="27">
        <f>IF(N574&lt;&gt;"Yes",0,IF(AND(U574&lt;&gt;"",U574&lt;=$AH$2),0,M574-S574))</f>
        <v/>
      </c>
      <c r="U574" s="23" t="n"/>
      <c r="V574" s="24" t="n"/>
      <c r="W574" s="25" t="n"/>
      <c r="X574" s="25" t="n"/>
      <c r="Y574" s="27">
        <f>IF(U574="","",IF(U574&gt;$AH$2,"After period end",IF(N574&lt;&gt;"Yes",0,M574-S574)))</f>
        <v/>
      </c>
      <c r="Z574" s="27">
        <f>IF(OR(U574="",U574&gt;$AH$2),"",N(W574)-N(X574)-Y574)</f>
        <v/>
      </c>
      <c r="AB574" s="23" t="n"/>
      <c r="AD574" s="27">
        <f>IF(OR(N574&lt;&gt;"Yes",N(Q574)=0),0,ROUND((M574-R574)/Q574,2))</f>
        <v/>
      </c>
      <c r="AE574" s="30">
        <f>IF(OR(N574&lt;&gt;"Yes",O574="",N(Q574)=0),0,MAX(0,MIN(Q574,MIN(YEAR($AH$2)*12+MONTH($AH$2),IF(U574="",YEAR($AH$2)*12+MONTH($AH$2),YEAR(U574)*12+MONTH(U574)-1))-(YEAR(O574)*12+MONTH(O574))+1)))</f>
        <v/>
      </c>
      <c r="AF574" s="31">
        <f>IF(OR(N574&lt;&gt;"Yes",O574="",N(Q574)=0),"",EOMONTH(O574,Q574-1))</f>
        <v/>
      </c>
    </row>
    <row r="575">
      <c r="D575" s="24" t="n"/>
      <c r="E575" s="24" t="n"/>
      <c r="F575" s="24" t="n"/>
      <c r="G575" s="24" t="n"/>
      <c r="H575" s="23" t="n"/>
      <c r="J575" s="25" t="n"/>
      <c r="K575" s="24" t="n"/>
      <c r="L575" s="26" t="n"/>
      <c r="M575" s="27">
        <f>IF(OR(J575="",L575=""),"",ROUND(J575*L575,2))</f>
        <v/>
      </c>
      <c r="N575" s="28">
        <f>IF(M575="","",IF(H575&gt;$AH$2,"After period end",IF(OR(D575="",F575=""),"Check class and entity",IF(M575&gt;=SUMIFS(Settings!$C$9:$C$18,Settings!$A$9:$A$18,F575),"Yes","Expense"))))</f>
        <v/>
      </c>
      <c r="O575" s="23" t="n"/>
      <c r="P575" s="29" t="n"/>
      <c r="Q575" s="30">
        <f>IF(P575&lt;&gt;"",P575,IF(D575="","",SUMIFS(Settings!$B$22:$B$31,Settings!$A$22:$A$31,D575)))</f>
        <v/>
      </c>
      <c r="R575" s="27">
        <f>IF(N575&lt;&gt;"Yes",0,ROUND(M575*SUMIFS(Settings!$C$22:$C$31,Settings!$A$22:$A$31,D575),2))</f>
        <v/>
      </c>
      <c r="S575" s="27">
        <f>IF(AE575=0,0,IF(AE575&gt;=Q575,M575-R575,ROUND((M575-R575)*AE575/Q575,2)))</f>
        <v/>
      </c>
      <c r="T575" s="27">
        <f>IF(N575&lt;&gt;"Yes",0,IF(AND(U575&lt;&gt;"",U575&lt;=$AH$2),0,M575-S575))</f>
        <v/>
      </c>
      <c r="U575" s="23" t="n"/>
      <c r="V575" s="24" t="n"/>
      <c r="W575" s="25" t="n"/>
      <c r="X575" s="25" t="n"/>
      <c r="Y575" s="27">
        <f>IF(U575="","",IF(U575&gt;$AH$2,"After period end",IF(N575&lt;&gt;"Yes",0,M575-S575)))</f>
        <v/>
      </c>
      <c r="Z575" s="27">
        <f>IF(OR(U575="",U575&gt;$AH$2),"",N(W575)-N(X575)-Y575)</f>
        <v/>
      </c>
      <c r="AB575" s="23" t="n"/>
      <c r="AD575" s="27">
        <f>IF(OR(N575&lt;&gt;"Yes",N(Q575)=0),0,ROUND((M575-R575)/Q575,2))</f>
        <v/>
      </c>
      <c r="AE575" s="30">
        <f>IF(OR(N575&lt;&gt;"Yes",O575="",N(Q575)=0),0,MAX(0,MIN(Q575,MIN(YEAR($AH$2)*12+MONTH($AH$2),IF(U575="",YEAR($AH$2)*12+MONTH($AH$2),YEAR(U575)*12+MONTH(U575)-1))-(YEAR(O575)*12+MONTH(O575))+1)))</f>
        <v/>
      </c>
      <c r="AF575" s="31">
        <f>IF(OR(N575&lt;&gt;"Yes",O575="",N(Q575)=0),"",EOMONTH(O575,Q575-1))</f>
        <v/>
      </c>
    </row>
    <row r="576">
      <c r="D576" s="24" t="n"/>
      <c r="E576" s="24" t="n"/>
      <c r="F576" s="24" t="n"/>
      <c r="G576" s="24" t="n"/>
      <c r="H576" s="23" t="n"/>
      <c r="J576" s="25" t="n"/>
      <c r="K576" s="24" t="n"/>
      <c r="L576" s="26" t="n"/>
      <c r="M576" s="27">
        <f>IF(OR(J576="",L576=""),"",ROUND(J576*L576,2))</f>
        <v/>
      </c>
      <c r="N576" s="28">
        <f>IF(M576="","",IF(H576&gt;$AH$2,"After period end",IF(OR(D576="",F576=""),"Check class and entity",IF(M576&gt;=SUMIFS(Settings!$C$9:$C$18,Settings!$A$9:$A$18,F576),"Yes","Expense"))))</f>
        <v/>
      </c>
      <c r="O576" s="23" t="n"/>
      <c r="P576" s="29" t="n"/>
      <c r="Q576" s="30">
        <f>IF(P576&lt;&gt;"",P576,IF(D576="","",SUMIFS(Settings!$B$22:$B$31,Settings!$A$22:$A$31,D576)))</f>
        <v/>
      </c>
      <c r="R576" s="27">
        <f>IF(N576&lt;&gt;"Yes",0,ROUND(M576*SUMIFS(Settings!$C$22:$C$31,Settings!$A$22:$A$31,D576),2))</f>
        <v/>
      </c>
      <c r="S576" s="27">
        <f>IF(AE576=0,0,IF(AE576&gt;=Q576,M576-R576,ROUND((M576-R576)*AE576/Q576,2)))</f>
        <v/>
      </c>
      <c r="T576" s="27">
        <f>IF(N576&lt;&gt;"Yes",0,IF(AND(U576&lt;&gt;"",U576&lt;=$AH$2),0,M576-S576))</f>
        <v/>
      </c>
      <c r="U576" s="23" t="n"/>
      <c r="V576" s="24" t="n"/>
      <c r="W576" s="25" t="n"/>
      <c r="X576" s="25" t="n"/>
      <c r="Y576" s="27">
        <f>IF(U576="","",IF(U576&gt;$AH$2,"After period end",IF(N576&lt;&gt;"Yes",0,M576-S576)))</f>
        <v/>
      </c>
      <c r="Z576" s="27">
        <f>IF(OR(U576="",U576&gt;$AH$2),"",N(W576)-N(X576)-Y576)</f>
        <v/>
      </c>
      <c r="AB576" s="23" t="n"/>
      <c r="AD576" s="27">
        <f>IF(OR(N576&lt;&gt;"Yes",N(Q576)=0),0,ROUND((M576-R576)/Q576,2))</f>
        <v/>
      </c>
      <c r="AE576" s="30">
        <f>IF(OR(N576&lt;&gt;"Yes",O576="",N(Q576)=0),0,MAX(0,MIN(Q576,MIN(YEAR($AH$2)*12+MONTH($AH$2),IF(U576="",YEAR($AH$2)*12+MONTH($AH$2),YEAR(U576)*12+MONTH(U576)-1))-(YEAR(O576)*12+MONTH(O576))+1)))</f>
        <v/>
      </c>
      <c r="AF576" s="31">
        <f>IF(OR(N576&lt;&gt;"Yes",O576="",N(Q576)=0),"",EOMONTH(O576,Q576-1))</f>
        <v/>
      </c>
    </row>
    <row r="577">
      <c r="D577" s="24" t="n"/>
      <c r="E577" s="24" t="n"/>
      <c r="F577" s="24" t="n"/>
      <c r="G577" s="24" t="n"/>
      <c r="H577" s="23" t="n"/>
      <c r="J577" s="25" t="n"/>
      <c r="K577" s="24" t="n"/>
      <c r="L577" s="26" t="n"/>
      <c r="M577" s="27">
        <f>IF(OR(J577="",L577=""),"",ROUND(J577*L577,2))</f>
        <v/>
      </c>
      <c r="N577" s="28">
        <f>IF(M577="","",IF(H577&gt;$AH$2,"After period end",IF(OR(D577="",F577=""),"Check class and entity",IF(M577&gt;=SUMIFS(Settings!$C$9:$C$18,Settings!$A$9:$A$18,F577),"Yes","Expense"))))</f>
        <v/>
      </c>
      <c r="O577" s="23" t="n"/>
      <c r="P577" s="29" t="n"/>
      <c r="Q577" s="30">
        <f>IF(P577&lt;&gt;"",P577,IF(D577="","",SUMIFS(Settings!$B$22:$B$31,Settings!$A$22:$A$31,D577)))</f>
        <v/>
      </c>
      <c r="R577" s="27">
        <f>IF(N577&lt;&gt;"Yes",0,ROUND(M577*SUMIFS(Settings!$C$22:$C$31,Settings!$A$22:$A$31,D577),2))</f>
        <v/>
      </c>
      <c r="S577" s="27">
        <f>IF(AE577=0,0,IF(AE577&gt;=Q577,M577-R577,ROUND((M577-R577)*AE577/Q577,2)))</f>
        <v/>
      </c>
      <c r="T577" s="27">
        <f>IF(N577&lt;&gt;"Yes",0,IF(AND(U577&lt;&gt;"",U577&lt;=$AH$2),0,M577-S577))</f>
        <v/>
      </c>
      <c r="U577" s="23" t="n"/>
      <c r="V577" s="24" t="n"/>
      <c r="W577" s="25" t="n"/>
      <c r="X577" s="25" t="n"/>
      <c r="Y577" s="27">
        <f>IF(U577="","",IF(U577&gt;$AH$2,"After period end",IF(N577&lt;&gt;"Yes",0,M577-S577)))</f>
        <v/>
      </c>
      <c r="Z577" s="27">
        <f>IF(OR(U577="",U577&gt;$AH$2),"",N(W577)-N(X577)-Y577)</f>
        <v/>
      </c>
      <c r="AB577" s="23" t="n"/>
      <c r="AD577" s="27">
        <f>IF(OR(N577&lt;&gt;"Yes",N(Q577)=0),0,ROUND((M577-R577)/Q577,2))</f>
        <v/>
      </c>
      <c r="AE577" s="30">
        <f>IF(OR(N577&lt;&gt;"Yes",O577="",N(Q577)=0),0,MAX(0,MIN(Q577,MIN(YEAR($AH$2)*12+MONTH($AH$2),IF(U577="",YEAR($AH$2)*12+MONTH($AH$2),YEAR(U577)*12+MONTH(U577)-1))-(YEAR(O577)*12+MONTH(O577))+1)))</f>
        <v/>
      </c>
      <c r="AF577" s="31">
        <f>IF(OR(N577&lt;&gt;"Yes",O577="",N(Q577)=0),"",EOMONTH(O577,Q577-1))</f>
        <v/>
      </c>
    </row>
    <row r="578">
      <c r="D578" s="24" t="n"/>
      <c r="E578" s="24" t="n"/>
      <c r="F578" s="24" t="n"/>
      <c r="G578" s="24" t="n"/>
      <c r="H578" s="23" t="n"/>
      <c r="J578" s="25" t="n"/>
      <c r="K578" s="24" t="n"/>
      <c r="L578" s="26" t="n"/>
      <c r="M578" s="27">
        <f>IF(OR(J578="",L578=""),"",ROUND(J578*L578,2))</f>
        <v/>
      </c>
      <c r="N578" s="28">
        <f>IF(M578="","",IF(H578&gt;$AH$2,"After period end",IF(OR(D578="",F578=""),"Check class and entity",IF(M578&gt;=SUMIFS(Settings!$C$9:$C$18,Settings!$A$9:$A$18,F578),"Yes","Expense"))))</f>
        <v/>
      </c>
      <c r="O578" s="23" t="n"/>
      <c r="P578" s="29" t="n"/>
      <c r="Q578" s="30">
        <f>IF(P578&lt;&gt;"",P578,IF(D578="","",SUMIFS(Settings!$B$22:$B$31,Settings!$A$22:$A$31,D578)))</f>
        <v/>
      </c>
      <c r="R578" s="27">
        <f>IF(N578&lt;&gt;"Yes",0,ROUND(M578*SUMIFS(Settings!$C$22:$C$31,Settings!$A$22:$A$31,D578),2))</f>
        <v/>
      </c>
      <c r="S578" s="27">
        <f>IF(AE578=0,0,IF(AE578&gt;=Q578,M578-R578,ROUND((M578-R578)*AE578/Q578,2)))</f>
        <v/>
      </c>
      <c r="T578" s="27">
        <f>IF(N578&lt;&gt;"Yes",0,IF(AND(U578&lt;&gt;"",U578&lt;=$AH$2),0,M578-S578))</f>
        <v/>
      </c>
      <c r="U578" s="23" t="n"/>
      <c r="V578" s="24" t="n"/>
      <c r="W578" s="25" t="n"/>
      <c r="X578" s="25" t="n"/>
      <c r="Y578" s="27">
        <f>IF(U578="","",IF(U578&gt;$AH$2,"After period end",IF(N578&lt;&gt;"Yes",0,M578-S578)))</f>
        <v/>
      </c>
      <c r="Z578" s="27">
        <f>IF(OR(U578="",U578&gt;$AH$2),"",N(W578)-N(X578)-Y578)</f>
        <v/>
      </c>
      <c r="AB578" s="23" t="n"/>
      <c r="AD578" s="27">
        <f>IF(OR(N578&lt;&gt;"Yes",N(Q578)=0),0,ROUND((M578-R578)/Q578,2))</f>
        <v/>
      </c>
      <c r="AE578" s="30">
        <f>IF(OR(N578&lt;&gt;"Yes",O578="",N(Q578)=0),0,MAX(0,MIN(Q578,MIN(YEAR($AH$2)*12+MONTH($AH$2),IF(U578="",YEAR($AH$2)*12+MONTH($AH$2),YEAR(U578)*12+MONTH(U578)-1))-(YEAR(O578)*12+MONTH(O578))+1)))</f>
        <v/>
      </c>
      <c r="AF578" s="31">
        <f>IF(OR(N578&lt;&gt;"Yes",O578="",N(Q578)=0),"",EOMONTH(O578,Q578-1))</f>
        <v/>
      </c>
    </row>
    <row r="579">
      <c r="D579" s="24" t="n"/>
      <c r="E579" s="24" t="n"/>
      <c r="F579" s="24" t="n"/>
      <c r="G579" s="24" t="n"/>
      <c r="H579" s="23" t="n"/>
      <c r="J579" s="25" t="n"/>
      <c r="K579" s="24" t="n"/>
      <c r="L579" s="26" t="n"/>
      <c r="M579" s="27">
        <f>IF(OR(J579="",L579=""),"",ROUND(J579*L579,2))</f>
        <v/>
      </c>
      <c r="N579" s="28">
        <f>IF(M579="","",IF(H579&gt;$AH$2,"After period end",IF(OR(D579="",F579=""),"Check class and entity",IF(M579&gt;=SUMIFS(Settings!$C$9:$C$18,Settings!$A$9:$A$18,F579),"Yes","Expense"))))</f>
        <v/>
      </c>
      <c r="O579" s="23" t="n"/>
      <c r="P579" s="29" t="n"/>
      <c r="Q579" s="30">
        <f>IF(P579&lt;&gt;"",P579,IF(D579="","",SUMIFS(Settings!$B$22:$B$31,Settings!$A$22:$A$31,D579)))</f>
        <v/>
      </c>
      <c r="R579" s="27">
        <f>IF(N579&lt;&gt;"Yes",0,ROUND(M579*SUMIFS(Settings!$C$22:$C$31,Settings!$A$22:$A$31,D579),2))</f>
        <v/>
      </c>
      <c r="S579" s="27">
        <f>IF(AE579=0,0,IF(AE579&gt;=Q579,M579-R579,ROUND((M579-R579)*AE579/Q579,2)))</f>
        <v/>
      </c>
      <c r="T579" s="27">
        <f>IF(N579&lt;&gt;"Yes",0,IF(AND(U579&lt;&gt;"",U579&lt;=$AH$2),0,M579-S579))</f>
        <v/>
      </c>
      <c r="U579" s="23" t="n"/>
      <c r="V579" s="24" t="n"/>
      <c r="W579" s="25" t="n"/>
      <c r="X579" s="25" t="n"/>
      <c r="Y579" s="27">
        <f>IF(U579="","",IF(U579&gt;$AH$2,"After period end",IF(N579&lt;&gt;"Yes",0,M579-S579)))</f>
        <v/>
      </c>
      <c r="Z579" s="27">
        <f>IF(OR(U579="",U579&gt;$AH$2),"",N(W579)-N(X579)-Y579)</f>
        <v/>
      </c>
      <c r="AB579" s="23" t="n"/>
      <c r="AD579" s="27">
        <f>IF(OR(N579&lt;&gt;"Yes",N(Q579)=0),0,ROUND((M579-R579)/Q579,2))</f>
        <v/>
      </c>
      <c r="AE579" s="30">
        <f>IF(OR(N579&lt;&gt;"Yes",O579="",N(Q579)=0),0,MAX(0,MIN(Q579,MIN(YEAR($AH$2)*12+MONTH($AH$2),IF(U579="",YEAR($AH$2)*12+MONTH($AH$2),YEAR(U579)*12+MONTH(U579)-1))-(YEAR(O579)*12+MONTH(O579))+1)))</f>
        <v/>
      </c>
      <c r="AF579" s="31">
        <f>IF(OR(N579&lt;&gt;"Yes",O579="",N(Q579)=0),"",EOMONTH(O579,Q579-1))</f>
        <v/>
      </c>
    </row>
    <row r="580">
      <c r="D580" s="24" t="n"/>
      <c r="E580" s="24" t="n"/>
      <c r="F580" s="24" t="n"/>
      <c r="G580" s="24" t="n"/>
      <c r="H580" s="23" t="n"/>
      <c r="J580" s="25" t="n"/>
      <c r="K580" s="24" t="n"/>
      <c r="L580" s="26" t="n"/>
      <c r="M580" s="27">
        <f>IF(OR(J580="",L580=""),"",ROUND(J580*L580,2))</f>
        <v/>
      </c>
      <c r="N580" s="28">
        <f>IF(M580="","",IF(H580&gt;$AH$2,"After period end",IF(OR(D580="",F580=""),"Check class and entity",IF(M580&gt;=SUMIFS(Settings!$C$9:$C$18,Settings!$A$9:$A$18,F580),"Yes","Expense"))))</f>
        <v/>
      </c>
      <c r="O580" s="23" t="n"/>
      <c r="P580" s="29" t="n"/>
      <c r="Q580" s="30">
        <f>IF(P580&lt;&gt;"",P580,IF(D580="","",SUMIFS(Settings!$B$22:$B$31,Settings!$A$22:$A$31,D580)))</f>
        <v/>
      </c>
      <c r="R580" s="27">
        <f>IF(N580&lt;&gt;"Yes",0,ROUND(M580*SUMIFS(Settings!$C$22:$C$31,Settings!$A$22:$A$31,D580),2))</f>
        <v/>
      </c>
      <c r="S580" s="27">
        <f>IF(AE580=0,0,IF(AE580&gt;=Q580,M580-R580,ROUND((M580-R580)*AE580/Q580,2)))</f>
        <v/>
      </c>
      <c r="T580" s="27">
        <f>IF(N580&lt;&gt;"Yes",0,IF(AND(U580&lt;&gt;"",U580&lt;=$AH$2),0,M580-S580))</f>
        <v/>
      </c>
      <c r="U580" s="23" t="n"/>
      <c r="V580" s="24" t="n"/>
      <c r="W580" s="25" t="n"/>
      <c r="X580" s="25" t="n"/>
      <c r="Y580" s="27">
        <f>IF(U580="","",IF(U580&gt;$AH$2,"After period end",IF(N580&lt;&gt;"Yes",0,M580-S580)))</f>
        <v/>
      </c>
      <c r="Z580" s="27">
        <f>IF(OR(U580="",U580&gt;$AH$2),"",N(W580)-N(X580)-Y580)</f>
        <v/>
      </c>
      <c r="AB580" s="23" t="n"/>
      <c r="AD580" s="27">
        <f>IF(OR(N580&lt;&gt;"Yes",N(Q580)=0),0,ROUND((M580-R580)/Q580,2))</f>
        <v/>
      </c>
      <c r="AE580" s="30">
        <f>IF(OR(N580&lt;&gt;"Yes",O580="",N(Q580)=0),0,MAX(0,MIN(Q580,MIN(YEAR($AH$2)*12+MONTH($AH$2),IF(U580="",YEAR($AH$2)*12+MONTH($AH$2),YEAR(U580)*12+MONTH(U580)-1))-(YEAR(O580)*12+MONTH(O580))+1)))</f>
        <v/>
      </c>
      <c r="AF580" s="31">
        <f>IF(OR(N580&lt;&gt;"Yes",O580="",N(Q580)=0),"",EOMONTH(O580,Q580-1))</f>
        <v/>
      </c>
    </row>
    <row r="581">
      <c r="D581" s="24" t="n"/>
      <c r="E581" s="24" t="n"/>
      <c r="F581" s="24" t="n"/>
      <c r="G581" s="24" t="n"/>
      <c r="H581" s="23" t="n"/>
      <c r="J581" s="25" t="n"/>
      <c r="K581" s="24" t="n"/>
      <c r="L581" s="26" t="n"/>
      <c r="M581" s="27">
        <f>IF(OR(J581="",L581=""),"",ROUND(J581*L581,2))</f>
        <v/>
      </c>
      <c r="N581" s="28">
        <f>IF(M581="","",IF(H581&gt;$AH$2,"After period end",IF(OR(D581="",F581=""),"Check class and entity",IF(M581&gt;=SUMIFS(Settings!$C$9:$C$18,Settings!$A$9:$A$18,F581),"Yes","Expense"))))</f>
        <v/>
      </c>
      <c r="O581" s="23" t="n"/>
      <c r="P581" s="29" t="n"/>
      <c r="Q581" s="30">
        <f>IF(P581&lt;&gt;"",P581,IF(D581="","",SUMIFS(Settings!$B$22:$B$31,Settings!$A$22:$A$31,D581)))</f>
        <v/>
      </c>
      <c r="R581" s="27">
        <f>IF(N581&lt;&gt;"Yes",0,ROUND(M581*SUMIFS(Settings!$C$22:$C$31,Settings!$A$22:$A$31,D581),2))</f>
        <v/>
      </c>
      <c r="S581" s="27">
        <f>IF(AE581=0,0,IF(AE581&gt;=Q581,M581-R581,ROUND((M581-R581)*AE581/Q581,2)))</f>
        <v/>
      </c>
      <c r="T581" s="27">
        <f>IF(N581&lt;&gt;"Yes",0,IF(AND(U581&lt;&gt;"",U581&lt;=$AH$2),0,M581-S581))</f>
        <v/>
      </c>
      <c r="U581" s="23" t="n"/>
      <c r="V581" s="24" t="n"/>
      <c r="W581" s="25" t="n"/>
      <c r="X581" s="25" t="n"/>
      <c r="Y581" s="27">
        <f>IF(U581="","",IF(U581&gt;$AH$2,"After period end",IF(N581&lt;&gt;"Yes",0,M581-S581)))</f>
        <v/>
      </c>
      <c r="Z581" s="27">
        <f>IF(OR(U581="",U581&gt;$AH$2),"",N(W581)-N(X581)-Y581)</f>
        <v/>
      </c>
      <c r="AB581" s="23" t="n"/>
      <c r="AD581" s="27">
        <f>IF(OR(N581&lt;&gt;"Yes",N(Q581)=0),0,ROUND((M581-R581)/Q581,2))</f>
        <v/>
      </c>
      <c r="AE581" s="30">
        <f>IF(OR(N581&lt;&gt;"Yes",O581="",N(Q581)=0),0,MAX(0,MIN(Q581,MIN(YEAR($AH$2)*12+MONTH($AH$2),IF(U581="",YEAR($AH$2)*12+MONTH($AH$2),YEAR(U581)*12+MONTH(U581)-1))-(YEAR(O581)*12+MONTH(O581))+1)))</f>
        <v/>
      </c>
      <c r="AF581" s="31">
        <f>IF(OR(N581&lt;&gt;"Yes",O581="",N(Q581)=0),"",EOMONTH(O581,Q581-1))</f>
        <v/>
      </c>
    </row>
    <row r="582">
      <c r="D582" s="24" t="n"/>
      <c r="E582" s="24" t="n"/>
      <c r="F582" s="24" t="n"/>
      <c r="G582" s="24" t="n"/>
      <c r="H582" s="23" t="n"/>
      <c r="J582" s="25" t="n"/>
      <c r="K582" s="24" t="n"/>
      <c r="L582" s="26" t="n"/>
      <c r="M582" s="27">
        <f>IF(OR(J582="",L582=""),"",ROUND(J582*L582,2))</f>
        <v/>
      </c>
      <c r="N582" s="28">
        <f>IF(M582="","",IF(H582&gt;$AH$2,"After period end",IF(OR(D582="",F582=""),"Check class and entity",IF(M582&gt;=SUMIFS(Settings!$C$9:$C$18,Settings!$A$9:$A$18,F582),"Yes","Expense"))))</f>
        <v/>
      </c>
      <c r="O582" s="23" t="n"/>
      <c r="P582" s="29" t="n"/>
      <c r="Q582" s="30">
        <f>IF(P582&lt;&gt;"",P582,IF(D582="","",SUMIFS(Settings!$B$22:$B$31,Settings!$A$22:$A$31,D582)))</f>
        <v/>
      </c>
      <c r="R582" s="27">
        <f>IF(N582&lt;&gt;"Yes",0,ROUND(M582*SUMIFS(Settings!$C$22:$C$31,Settings!$A$22:$A$31,D582),2))</f>
        <v/>
      </c>
      <c r="S582" s="27">
        <f>IF(AE582=0,0,IF(AE582&gt;=Q582,M582-R582,ROUND((M582-R582)*AE582/Q582,2)))</f>
        <v/>
      </c>
      <c r="T582" s="27">
        <f>IF(N582&lt;&gt;"Yes",0,IF(AND(U582&lt;&gt;"",U582&lt;=$AH$2),0,M582-S582))</f>
        <v/>
      </c>
      <c r="U582" s="23" t="n"/>
      <c r="V582" s="24" t="n"/>
      <c r="W582" s="25" t="n"/>
      <c r="X582" s="25" t="n"/>
      <c r="Y582" s="27">
        <f>IF(U582="","",IF(U582&gt;$AH$2,"After period end",IF(N582&lt;&gt;"Yes",0,M582-S582)))</f>
        <v/>
      </c>
      <c r="Z582" s="27">
        <f>IF(OR(U582="",U582&gt;$AH$2),"",N(W582)-N(X582)-Y582)</f>
        <v/>
      </c>
      <c r="AB582" s="23" t="n"/>
      <c r="AD582" s="27">
        <f>IF(OR(N582&lt;&gt;"Yes",N(Q582)=0),0,ROUND((M582-R582)/Q582,2))</f>
        <v/>
      </c>
      <c r="AE582" s="30">
        <f>IF(OR(N582&lt;&gt;"Yes",O582="",N(Q582)=0),0,MAX(0,MIN(Q582,MIN(YEAR($AH$2)*12+MONTH($AH$2),IF(U582="",YEAR($AH$2)*12+MONTH($AH$2),YEAR(U582)*12+MONTH(U582)-1))-(YEAR(O582)*12+MONTH(O582))+1)))</f>
        <v/>
      </c>
      <c r="AF582" s="31">
        <f>IF(OR(N582&lt;&gt;"Yes",O582="",N(Q582)=0),"",EOMONTH(O582,Q582-1))</f>
        <v/>
      </c>
    </row>
    <row r="583">
      <c r="D583" s="24" t="n"/>
      <c r="E583" s="24" t="n"/>
      <c r="F583" s="24" t="n"/>
      <c r="G583" s="24" t="n"/>
      <c r="H583" s="23" t="n"/>
      <c r="J583" s="25" t="n"/>
      <c r="K583" s="24" t="n"/>
      <c r="L583" s="26" t="n"/>
      <c r="M583" s="27">
        <f>IF(OR(J583="",L583=""),"",ROUND(J583*L583,2))</f>
        <v/>
      </c>
      <c r="N583" s="28">
        <f>IF(M583="","",IF(H583&gt;$AH$2,"After period end",IF(OR(D583="",F583=""),"Check class and entity",IF(M583&gt;=SUMIFS(Settings!$C$9:$C$18,Settings!$A$9:$A$18,F583),"Yes","Expense"))))</f>
        <v/>
      </c>
      <c r="O583" s="23" t="n"/>
      <c r="P583" s="29" t="n"/>
      <c r="Q583" s="30">
        <f>IF(P583&lt;&gt;"",P583,IF(D583="","",SUMIFS(Settings!$B$22:$B$31,Settings!$A$22:$A$31,D583)))</f>
        <v/>
      </c>
      <c r="R583" s="27">
        <f>IF(N583&lt;&gt;"Yes",0,ROUND(M583*SUMIFS(Settings!$C$22:$C$31,Settings!$A$22:$A$31,D583),2))</f>
        <v/>
      </c>
      <c r="S583" s="27">
        <f>IF(AE583=0,0,IF(AE583&gt;=Q583,M583-R583,ROUND((M583-R583)*AE583/Q583,2)))</f>
        <v/>
      </c>
      <c r="T583" s="27">
        <f>IF(N583&lt;&gt;"Yes",0,IF(AND(U583&lt;&gt;"",U583&lt;=$AH$2),0,M583-S583))</f>
        <v/>
      </c>
      <c r="U583" s="23" t="n"/>
      <c r="V583" s="24" t="n"/>
      <c r="W583" s="25" t="n"/>
      <c r="X583" s="25" t="n"/>
      <c r="Y583" s="27">
        <f>IF(U583="","",IF(U583&gt;$AH$2,"After period end",IF(N583&lt;&gt;"Yes",0,M583-S583)))</f>
        <v/>
      </c>
      <c r="Z583" s="27">
        <f>IF(OR(U583="",U583&gt;$AH$2),"",N(W583)-N(X583)-Y583)</f>
        <v/>
      </c>
      <c r="AB583" s="23" t="n"/>
      <c r="AD583" s="27">
        <f>IF(OR(N583&lt;&gt;"Yes",N(Q583)=0),0,ROUND((M583-R583)/Q583,2))</f>
        <v/>
      </c>
      <c r="AE583" s="30">
        <f>IF(OR(N583&lt;&gt;"Yes",O583="",N(Q583)=0),0,MAX(0,MIN(Q583,MIN(YEAR($AH$2)*12+MONTH($AH$2),IF(U583="",YEAR($AH$2)*12+MONTH($AH$2),YEAR(U583)*12+MONTH(U583)-1))-(YEAR(O583)*12+MONTH(O583))+1)))</f>
        <v/>
      </c>
      <c r="AF583" s="31">
        <f>IF(OR(N583&lt;&gt;"Yes",O583="",N(Q583)=0),"",EOMONTH(O583,Q583-1))</f>
        <v/>
      </c>
    </row>
    <row r="584">
      <c r="D584" s="24" t="n"/>
      <c r="E584" s="24" t="n"/>
      <c r="F584" s="24" t="n"/>
      <c r="G584" s="24" t="n"/>
      <c r="H584" s="23" t="n"/>
      <c r="J584" s="25" t="n"/>
      <c r="K584" s="24" t="n"/>
      <c r="L584" s="26" t="n"/>
      <c r="M584" s="27">
        <f>IF(OR(J584="",L584=""),"",ROUND(J584*L584,2))</f>
        <v/>
      </c>
      <c r="N584" s="28">
        <f>IF(M584="","",IF(H584&gt;$AH$2,"After period end",IF(OR(D584="",F584=""),"Check class and entity",IF(M584&gt;=SUMIFS(Settings!$C$9:$C$18,Settings!$A$9:$A$18,F584),"Yes","Expense"))))</f>
        <v/>
      </c>
      <c r="O584" s="23" t="n"/>
      <c r="P584" s="29" t="n"/>
      <c r="Q584" s="30">
        <f>IF(P584&lt;&gt;"",P584,IF(D584="","",SUMIFS(Settings!$B$22:$B$31,Settings!$A$22:$A$31,D584)))</f>
        <v/>
      </c>
      <c r="R584" s="27">
        <f>IF(N584&lt;&gt;"Yes",0,ROUND(M584*SUMIFS(Settings!$C$22:$C$31,Settings!$A$22:$A$31,D584),2))</f>
        <v/>
      </c>
      <c r="S584" s="27">
        <f>IF(AE584=0,0,IF(AE584&gt;=Q584,M584-R584,ROUND((M584-R584)*AE584/Q584,2)))</f>
        <v/>
      </c>
      <c r="T584" s="27">
        <f>IF(N584&lt;&gt;"Yes",0,IF(AND(U584&lt;&gt;"",U584&lt;=$AH$2),0,M584-S584))</f>
        <v/>
      </c>
      <c r="U584" s="23" t="n"/>
      <c r="V584" s="24" t="n"/>
      <c r="W584" s="25" t="n"/>
      <c r="X584" s="25" t="n"/>
      <c r="Y584" s="27">
        <f>IF(U584="","",IF(U584&gt;$AH$2,"After period end",IF(N584&lt;&gt;"Yes",0,M584-S584)))</f>
        <v/>
      </c>
      <c r="Z584" s="27">
        <f>IF(OR(U584="",U584&gt;$AH$2),"",N(W584)-N(X584)-Y584)</f>
        <v/>
      </c>
      <c r="AB584" s="23" t="n"/>
      <c r="AD584" s="27">
        <f>IF(OR(N584&lt;&gt;"Yes",N(Q584)=0),0,ROUND((M584-R584)/Q584,2))</f>
        <v/>
      </c>
      <c r="AE584" s="30">
        <f>IF(OR(N584&lt;&gt;"Yes",O584="",N(Q584)=0),0,MAX(0,MIN(Q584,MIN(YEAR($AH$2)*12+MONTH($AH$2),IF(U584="",YEAR($AH$2)*12+MONTH($AH$2),YEAR(U584)*12+MONTH(U584)-1))-(YEAR(O584)*12+MONTH(O584))+1)))</f>
        <v/>
      </c>
      <c r="AF584" s="31">
        <f>IF(OR(N584&lt;&gt;"Yes",O584="",N(Q584)=0),"",EOMONTH(O584,Q584-1))</f>
        <v/>
      </c>
    </row>
    <row r="585">
      <c r="D585" s="24" t="n"/>
      <c r="E585" s="24" t="n"/>
      <c r="F585" s="24" t="n"/>
      <c r="G585" s="24" t="n"/>
      <c r="H585" s="23" t="n"/>
      <c r="J585" s="25" t="n"/>
      <c r="K585" s="24" t="n"/>
      <c r="L585" s="26" t="n"/>
      <c r="M585" s="27">
        <f>IF(OR(J585="",L585=""),"",ROUND(J585*L585,2))</f>
        <v/>
      </c>
      <c r="N585" s="28">
        <f>IF(M585="","",IF(H585&gt;$AH$2,"After period end",IF(OR(D585="",F585=""),"Check class and entity",IF(M585&gt;=SUMIFS(Settings!$C$9:$C$18,Settings!$A$9:$A$18,F585),"Yes","Expense"))))</f>
        <v/>
      </c>
      <c r="O585" s="23" t="n"/>
      <c r="P585" s="29" t="n"/>
      <c r="Q585" s="30">
        <f>IF(P585&lt;&gt;"",P585,IF(D585="","",SUMIFS(Settings!$B$22:$B$31,Settings!$A$22:$A$31,D585)))</f>
        <v/>
      </c>
      <c r="R585" s="27">
        <f>IF(N585&lt;&gt;"Yes",0,ROUND(M585*SUMIFS(Settings!$C$22:$C$31,Settings!$A$22:$A$31,D585),2))</f>
        <v/>
      </c>
      <c r="S585" s="27">
        <f>IF(AE585=0,0,IF(AE585&gt;=Q585,M585-R585,ROUND((M585-R585)*AE585/Q585,2)))</f>
        <v/>
      </c>
      <c r="T585" s="27">
        <f>IF(N585&lt;&gt;"Yes",0,IF(AND(U585&lt;&gt;"",U585&lt;=$AH$2),0,M585-S585))</f>
        <v/>
      </c>
      <c r="U585" s="23" t="n"/>
      <c r="V585" s="24" t="n"/>
      <c r="W585" s="25" t="n"/>
      <c r="X585" s="25" t="n"/>
      <c r="Y585" s="27">
        <f>IF(U585="","",IF(U585&gt;$AH$2,"After period end",IF(N585&lt;&gt;"Yes",0,M585-S585)))</f>
        <v/>
      </c>
      <c r="Z585" s="27">
        <f>IF(OR(U585="",U585&gt;$AH$2),"",N(W585)-N(X585)-Y585)</f>
        <v/>
      </c>
      <c r="AB585" s="23" t="n"/>
      <c r="AD585" s="27">
        <f>IF(OR(N585&lt;&gt;"Yes",N(Q585)=0),0,ROUND((M585-R585)/Q585,2))</f>
        <v/>
      </c>
      <c r="AE585" s="30">
        <f>IF(OR(N585&lt;&gt;"Yes",O585="",N(Q585)=0),0,MAX(0,MIN(Q585,MIN(YEAR($AH$2)*12+MONTH($AH$2),IF(U585="",YEAR($AH$2)*12+MONTH($AH$2),YEAR(U585)*12+MONTH(U585)-1))-(YEAR(O585)*12+MONTH(O585))+1)))</f>
        <v/>
      </c>
      <c r="AF585" s="31">
        <f>IF(OR(N585&lt;&gt;"Yes",O585="",N(Q585)=0),"",EOMONTH(O585,Q585-1))</f>
        <v/>
      </c>
    </row>
    <row r="586">
      <c r="D586" s="24" t="n"/>
      <c r="E586" s="24" t="n"/>
      <c r="F586" s="24" t="n"/>
      <c r="G586" s="24" t="n"/>
      <c r="H586" s="23" t="n"/>
      <c r="J586" s="25" t="n"/>
      <c r="K586" s="24" t="n"/>
      <c r="L586" s="26" t="n"/>
      <c r="M586" s="27">
        <f>IF(OR(J586="",L586=""),"",ROUND(J586*L586,2))</f>
        <v/>
      </c>
      <c r="N586" s="28">
        <f>IF(M586="","",IF(H586&gt;$AH$2,"After period end",IF(OR(D586="",F586=""),"Check class and entity",IF(M586&gt;=SUMIFS(Settings!$C$9:$C$18,Settings!$A$9:$A$18,F586),"Yes","Expense"))))</f>
        <v/>
      </c>
      <c r="O586" s="23" t="n"/>
      <c r="P586" s="29" t="n"/>
      <c r="Q586" s="30">
        <f>IF(P586&lt;&gt;"",P586,IF(D586="","",SUMIFS(Settings!$B$22:$B$31,Settings!$A$22:$A$31,D586)))</f>
        <v/>
      </c>
      <c r="R586" s="27">
        <f>IF(N586&lt;&gt;"Yes",0,ROUND(M586*SUMIFS(Settings!$C$22:$C$31,Settings!$A$22:$A$31,D586),2))</f>
        <v/>
      </c>
      <c r="S586" s="27">
        <f>IF(AE586=0,0,IF(AE586&gt;=Q586,M586-R586,ROUND((M586-R586)*AE586/Q586,2)))</f>
        <v/>
      </c>
      <c r="T586" s="27">
        <f>IF(N586&lt;&gt;"Yes",0,IF(AND(U586&lt;&gt;"",U586&lt;=$AH$2),0,M586-S586))</f>
        <v/>
      </c>
      <c r="U586" s="23" t="n"/>
      <c r="V586" s="24" t="n"/>
      <c r="W586" s="25" t="n"/>
      <c r="X586" s="25" t="n"/>
      <c r="Y586" s="27">
        <f>IF(U586="","",IF(U586&gt;$AH$2,"After period end",IF(N586&lt;&gt;"Yes",0,M586-S586)))</f>
        <v/>
      </c>
      <c r="Z586" s="27">
        <f>IF(OR(U586="",U586&gt;$AH$2),"",N(W586)-N(X586)-Y586)</f>
        <v/>
      </c>
      <c r="AB586" s="23" t="n"/>
      <c r="AD586" s="27">
        <f>IF(OR(N586&lt;&gt;"Yes",N(Q586)=0),0,ROUND((M586-R586)/Q586,2))</f>
        <v/>
      </c>
      <c r="AE586" s="30">
        <f>IF(OR(N586&lt;&gt;"Yes",O586="",N(Q586)=0),0,MAX(0,MIN(Q586,MIN(YEAR($AH$2)*12+MONTH($AH$2),IF(U586="",YEAR($AH$2)*12+MONTH($AH$2),YEAR(U586)*12+MONTH(U586)-1))-(YEAR(O586)*12+MONTH(O586))+1)))</f>
        <v/>
      </c>
      <c r="AF586" s="31">
        <f>IF(OR(N586&lt;&gt;"Yes",O586="",N(Q586)=0),"",EOMONTH(O586,Q586-1))</f>
        <v/>
      </c>
    </row>
    <row r="587">
      <c r="D587" s="24" t="n"/>
      <c r="E587" s="24" t="n"/>
      <c r="F587" s="24" t="n"/>
      <c r="G587" s="24" t="n"/>
      <c r="H587" s="23" t="n"/>
      <c r="J587" s="25" t="n"/>
      <c r="K587" s="24" t="n"/>
      <c r="L587" s="26" t="n"/>
      <c r="M587" s="27">
        <f>IF(OR(J587="",L587=""),"",ROUND(J587*L587,2))</f>
        <v/>
      </c>
      <c r="N587" s="28">
        <f>IF(M587="","",IF(H587&gt;$AH$2,"After period end",IF(OR(D587="",F587=""),"Check class and entity",IF(M587&gt;=SUMIFS(Settings!$C$9:$C$18,Settings!$A$9:$A$18,F587),"Yes","Expense"))))</f>
        <v/>
      </c>
      <c r="O587" s="23" t="n"/>
      <c r="P587" s="29" t="n"/>
      <c r="Q587" s="30">
        <f>IF(P587&lt;&gt;"",P587,IF(D587="","",SUMIFS(Settings!$B$22:$B$31,Settings!$A$22:$A$31,D587)))</f>
        <v/>
      </c>
      <c r="R587" s="27">
        <f>IF(N587&lt;&gt;"Yes",0,ROUND(M587*SUMIFS(Settings!$C$22:$C$31,Settings!$A$22:$A$31,D587),2))</f>
        <v/>
      </c>
      <c r="S587" s="27">
        <f>IF(AE587=0,0,IF(AE587&gt;=Q587,M587-R587,ROUND((M587-R587)*AE587/Q587,2)))</f>
        <v/>
      </c>
      <c r="T587" s="27">
        <f>IF(N587&lt;&gt;"Yes",0,IF(AND(U587&lt;&gt;"",U587&lt;=$AH$2),0,M587-S587))</f>
        <v/>
      </c>
      <c r="U587" s="23" t="n"/>
      <c r="V587" s="24" t="n"/>
      <c r="W587" s="25" t="n"/>
      <c r="X587" s="25" t="n"/>
      <c r="Y587" s="27">
        <f>IF(U587="","",IF(U587&gt;$AH$2,"After period end",IF(N587&lt;&gt;"Yes",0,M587-S587)))</f>
        <v/>
      </c>
      <c r="Z587" s="27">
        <f>IF(OR(U587="",U587&gt;$AH$2),"",N(W587)-N(X587)-Y587)</f>
        <v/>
      </c>
      <c r="AB587" s="23" t="n"/>
      <c r="AD587" s="27">
        <f>IF(OR(N587&lt;&gt;"Yes",N(Q587)=0),0,ROUND((M587-R587)/Q587,2))</f>
        <v/>
      </c>
      <c r="AE587" s="30">
        <f>IF(OR(N587&lt;&gt;"Yes",O587="",N(Q587)=0),0,MAX(0,MIN(Q587,MIN(YEAR($AH$2)*12+MONTH($AH$2),IF(U587="",YEAR($AH$2)*12+MONTH($AH$2),YEAR(U587)*12+MONTH(U587)-1))-(YEAR(O587)*12+MONTH(O587))+1)))</f>
        <v/>
      </c>
      <c r="AF587" s="31">
        <f>IF(OR(N587&lt;&gt;"Yes",O587="",N(Q587)=0),"",EOMONTH(O587,Q587-1))</f>
        <v/>
      </c>
    </row>
    <row r="588">
      <c r="D588" s="24" t="n"/>
      <c r="E588" s="24" t="n"/>
      <c r="F588" s="24" t="n"/>
      <c r="G588" s="24" t="n"/>
      <c r="H588" s="23" t="n"/>
      <c r="J588" s="25" t="n"/>
      <c r="K588" s="24" t="n"/>
      <c r="L588" s="26" t="n"/>
      <c r="M588" s="27">
        <f>IF(OR(J588="",L588=""),"",ROUND(J588*L588,2))</f>
        <v/>
      </c>
      <c r="N588" s="28">
        <f>IF(M588="","",IF(H588&gt;$AH$2,"After period end",IF(OR(D588="",F588=""),"Check class and entity",IF(M588&gt;=SUMIFS(Settings!$C$9:$C$18,Settings!$A$9:$A$18,F588),"Yes","Expense"))))</f>
        <v/>
      </c>
      <c r="O588" s="23" t="n"/>
      <c r="P588" s="29" t="n"/>
      <c r="Q588" s="30">
        <f>IF(P588&lt;&gt;"",P588,IF(D588="","",SUMIFS(Settings!$B$22:$B$31,Settings!$A$22:$A$31,D588)))</f>
        <v/>
      </c>
      <c r="R588" s="27">
        <f>IF(N588&lt;&gt;"Yes",0,ROUND(M588*SUMIFS(Settings!$C$22:$C$31,Settings!$A$22:$A$31,D588),2))</f>
        <v/>
      </c>
      <c r="S588" s="27">
        <f>IF(AE588=0,0,IF(AE588&gt;=Q588,M588-R588,ROUND((M588-R588)*AE588/Q588,2)))</f>
        <v/>
      </c>
      <c r="T588" s="27">
        <f>IF(N588&lt;&gt;"Yes",0,IF(AND(U588&lt;&gt;"",U588&lt;=$AH$2),0,M588-S588))</f>
        <v/>
      </c>
      <c r="U588" s="23" t="n"/>
      <c r="V588" s="24" t="n"/>
      <c r="W588" s="25" t="n"/>
      <c r="X588" s="25" t="n"/>
      <c r="Y588" s="27">
        <f>IF(U588="","",IF(U588&gt;$AH$2,"After period end",IF(N588&lt;&gt;"Yes",0,M588-S588)))</f>
        <v/>
      </c>
      <c r="Z588" s="27">
        <f>IF(OR(U588="",U588&gt;$AH$2),"",N(W588)-N(X588)-Y588)</f>
        <v/>
      </c>
      <c r="AB588" s="23" t="n"/>
      <c r="AD588" s="27">
        <f>IF(OR(N588&lt;&gt;"Yes",N(Q588)=0),0,ROUND((M588-R588)/Q588,2))</f>
        <v/>
      </c>
      <c r="AE588" s="30">
        <f>IF(OR(N588&lt;&gt;"Yes",O588="",N(Q588)=0),0,MAX(0,MIN(Q588,MIN(YEAR($AH$2)*12+MONTH($AH$2),IF(U588="",YEAR($AH$2)*12+MONTH($AH$2),YEAR(U588)*12+MONTH(U588)-1))-(YEAR(O588)*12+MONTH(O588))+1)))</f>
        <v/>
      </c>
      <c r="AF588" s="31">
        <f>IF(OR(N588&lt;&gt;"Yes",O588="",N(Q588)=0),"",EOMONTH(O588,Q588-1))</f>
        <v/>
      </c>
    </row>
    <row r="589">
      <c r="D589" s="24" t="n"/>
      <c r="E589" s="24" t="n"/>
      <c r="F589" s="24" t="n"/>
      <c r="G589" s="24" t="n"/>
      <c r="H589" s="23" t="n"/>
      <c r="J589" s="25" t="n"/>
      <c r="K589" s="24" t="n"/>
      <c r="L589" s="26" t="n"/>
      <c r="M589" s="27">
        <f>IF(OR(J589="",L589=""),"",ROUND(J589*L589,2))</f>
        <v/>
      </c>
      <c r="N589" s="28">
        <f>IF(M589="","",IF(H589&gt;$AH$2,"After period end",IF(OR(D589="",F589=""),"Check class and entity",IF(M589&gt;=SUMIFS(Settings!$C$9:$C$18,Settings!$A$9:$A$18,F589),"Yes","Expense"))))</f>
        <v/>
      </c>
      <c r="O589" s="23" t="n"/>
      <c r="P589" s="29" t="n"/>
      <c r="Q589" s="30">
        <f>IF(P589&lt;&gt;"",P589,IF(D589="","",SUMIFS(Settings!$B$22:$B$31,Settings!$A$22:$A$31,D589)))</f>
        <v/>
      </c>
      <c r="R589" s="27">
        <f>IF(N589&lt;&gt;"Yes",0,ROUND(M589*SUMIFS(Settings!$C$22:$C$31,Settings!$A$22:$A$31,D589),2))</f>
        <v/>
      </c>
      <c r="S589" s="27">
        <f>IF(AE589=0,0,IF(AE589&gt;=Q589,M589-R589,ROUND((M589-R589)*AE589/Q589,2)))</f>
        <v/>
      </c>
      <c r="T589" s="27">
        <f>IF(N589&lt;&gt;"Yes",0,IF(AND(U589&lt;&gt;"",U589&lt;=$AH$2),0,M589-S589))</f>
        <v/>
      </c>
      <c r="U589" s="23" t="n"/>
      <c r="V589" s="24" t="n"/>
      <c r="W589" s="25" t="n"/>
      <c r="X589" s="25" t="n"/>
      <c r="Y589" s="27">
        <f>IF(U589="","",IF(U589&gt;$AH$2,"After period end",IF(N589&lt;&gt;"Yes",0,M589-S589)))</f>
        <v/>
      </c>
      <c r="Z589" s="27">
        <f>IF(OR(U589="",U589&gt;$AH$2),"",N(W589)-N(X589)-Y589)</f>
        <v/>
      </c>
      <c r="AB589" s="23" t="n"/>
      <c r="AD589" s="27">
        <f>IF(OR(N589&lt;&gt;"Yes",N(Q589)=0),0,ROUND((M589-R589)/Q589,2))</f>
        <v/>
      </c>
      <c r="AE589" s="30">
        <f>IF(OR(N589&lt;&gt;"Yes",O589="",N(Q589)=0),0,MAX(0,MIN(Q589,MIN(YEAR($AH$2)*12+MONTH($AH$2),IF(U589="",YEAR($AH$2)*12+MONTH($AH$2),YEAR(U589)*12+MONTH(U589)-1))-(YEAR(O589)*12+MONTH(O589))+1)))</f>
        <v/>
      </c>
      <c r="AF589" s="31">
        <f>IF(OR(N589&lt;&gt;"Yes",O589="",N(Q589)=0),"",EOMONTH(O589,Q589-1))</f>
        <v/>
      </c>
    </row>
    <row r="590">
      <c r="D590" s="24" t="n"/>
      <c r="E590" s="24" t="n"/>
      <c r="F590" s="24" t="n"/>
      <c r="G590" s="24" t="n"/>
      <c r="H590" s="23" t="n"/>
      <c r="J590" s="25" t="n"/>
      <c r="K590" s="24" t="n"/>
      <c r="L590" s="26" t="n"/>
      <c r="M590" s="27">
        <f>IF(OR(J590="",L590=""),"",ROUND(J590*L590,2))</f>
        <v/>
      </c>
      <c r="N590" s="28">
        <f>IF(M590="","",IF(H590&gt;$AH$2,"After period end",IF(OR(D590="",F590=""),"Check class and entity",IF(M590&gt;=SUMIFS(Settings!$C$9:$C$18,Settings!$A$9:$A$18,F590),"Yes","Expense"))))</f>
        <v/>
      </c>
      <c r="O590" s="23" t="n"/>
      <c r="P590" s="29" t="n"/>
      <c r="Q590" s="30">
        <f>IF(P590&lt;&gt;"",P590,IF(D590="","",SUMIFS(Settings!$B$22:$B$31,Settings!$A$22:$A$31,D590)))</f>
        <v/>
      </c>
      <c r="R590" s="27">
        <f>IF(N590&lt;&gt;"Yes",0,ROUND(M590*SUMIFS(Settings!$C$22:$C$31,Settings!$A$22:$A$31,D590),2))</f>
        <v/>
      </c>
      <c r="S590" s="27">
        <f>IF(AE590=0,0,IF(AE590&gt;=Q590,M590-R590,ROUND((M590-R590)*AE590/Q590,2)))</f>
        <v/>
      </c>
      <c r="T590" s="27">
        <f>IF(N590&lt;&gt;"Yes",0,IF(AND(U590&lt;&gt;"",U590&lt;=$AH$2),0,M590-S590))</f>
        <v/>
      </c>
      <c r="U590" s="23" t="n"/>
      <c r="V590" s="24" t="n"/>
      <c r="W590" s="25" t="n"/>
      <c r="X590" s="25" t="n"/>
      <c r="Y590" s="27">
        <f>IF(U590="","",IF(U590&gt;$AH$2,"After period end",IF(N590&lt;&gt;"Yes",0,M590-S590)))</f>
        <v/>
      </c>
      <c r="Z590" s="27">
        <f>IF(OR(U590="",U590&gt;$AH$2),"",N(W590)-N(X590)-Y590)</f>
        <v/>
      </c>
      <c r="AB590" s="23" t="n"/>
      <c r="AD590" s="27">
        <f>IF(OR(N590&lt;&gt;"Yes",N(Q590)=0),0,ROUND((M590-R590)/Q590,2))</f>
        <v/>
      </c>
      <c r="AE590" s="30">
        <f>IF(OR(N590&lt;&gt;"Yes",O590="",N(Q590)=0),0,MAX(0,MIN(Q590,MIN(YEAR($AH$2)*12+MONTH($AH$2),IF(U590="",YEAR($AH$2)*12+MONTH($AH$2),YEAR(U590)*12+MONTH(U590)-1))-(YEAR(O590)*12+MONTH(O590))+1)))</f>
        <v/>
      </c>
      <c r="AF590" s="31">
        <f>IF(OR(N590&lt;&gt;"Yes",O590="",N(Q590)=0),"",EOMONTH(O590,Q590-1))</f>
        <v/>
      </c>
    </row>
    <row r="591">
      <c r="D591" s="24" t="n"/>
      <c r="E591" s="24" t="n"/>
      <c r="F591" s="24" t="n"/>
      <c r="G591" s="24" t="n"/>
      <c r="H591" s="23" t="n"/>
      <c r="J591" s="25" t="n"/>
      <c r="K591" s="24" t="n"/>
      <c r="L591" s="26" t="n"/>
      <c r="M591" s="27">
        <f>IF(OR(J591="",L591=""),"",ROUND(J591*L591,2))</f>
        <v/>
      </c>
      <c r="N591" s="28">
        <f>IF(M591="","",IF(H591&gt;$AH$2,"After period end",IF(OR(D591="",F591=""),"Check class and entity",IF(M591&gt;=SUMIFS(Settings!$C$9:$C$18,Settings!$A$9:$A$18,F591),"Yes","Expense"))))</f>
        <v/>
      </c>
      <c r="O591" s="23" t="n"/>
      <c r="P591" s="29" t="n"/>
      <c r="Q591" s="30">
        <f>IF(P591&lt;&gt;"",P591,IF(D591="","",SUMIFS(Settings!$B$22:$B$31,Settings!$A$22:$A$31,D591)))</f>
        <v/>
      </c>
      <c r="R591" s="27">
        <f>IF(N591&lt;&gt;"Yes",0,ROUND(M591*SUMIFS(Settings!$C$22:$C$31,Settings!$A$22:$A$31,D591),2))</f>
        <v/>
      </c>
      <c r="S591" s="27">
        <f>IF(AE591=0,0,IF(AE591&gt;=Q591,M591-R591,ROUND((M591-R591)*AE591/Q591,2)))</f>
        <v/>
      </c>
      <c r="T591" s="27">
        <f>IF(N591&lt;&gt;"Yes",0,IF(AND(U591&lt;&gt;"",U591&lt;=$AH$2),0,M591-S591))</f>
        <v/>
      </c>
      <c r="U591" s="23" t="n"/>
      <c r="V591" s="24" t="n"/>
      <c r="W591" s="25" t="n"/>
      <c r="X591" s="25" t="n"/>
      <c r="Y591" s="27">
        <f>IF(U591="","",IF(U591&gt;$AH$2,"After period end",IF(N591&lt;&gt;"Yes",0,M591-S591)))</f>
        <v/>
      </c>
      <c r="Z591" s="27">
        <f>IF(OR(U591="",U591&gt;$AH$2),"",N(W591)-N(X591)-Y591)</f>
        <v/>
      </c>
      <c r="AB591" s="23" t="n"/>
      <c r="AD591" s="27">
        <f>IF(OR(N591&lt;&gt;"Yes",N(Q591)=0),0,ROUND((M591-R591)/Q591,2))</f>
        <v/>
      </c>
      <c r="AE591" s="30">
        <f>IF(OR(N591&lt;&gt;"Yes",O591="",N(Q591)=0),0,MAX(0,MIN(Q591,MIN(YEAR($AH$2)*12+MONTH($AH$2),IF(U591="",YEAR($AH$2)*12+MONTH($AH$2),YEAR(U591)*12+MONTH(U591)-1))-(YEAR(O591)*12+MONTH(O591))+1)))</f>
        <v/>
      </c>
      <c r="AF591" s="31">
        <f>IF(OR(N591&lt;&gt;"Yes",O591="",N(Q591)=0),"",EOMONTH(O591,Q591-1))</f>
        <v/>
      </c>
    </row>
    <row r="592">
      <c r="D592" s="24" t="n"/>
      <c r="E592" s="24" t="n"/>
      <c r="F592" s="24" t="n"/>
      <c r="G592" s="24" t="n"/>
      <c r="H592" s="23" t="n"/>
      <c r="J592" s="25" t="n"/>
      <c r="K592" s="24" t="n"/>
      <c r="L592" s="26" t="n"/>
      <c r="M592" s="27">
        <f>IF(OR(J592="",L592=""),"",ROUND(J592*L592,2))</f>
        <v/>
      </c>
      <c r="N592" s="28">
        <f>IF(M592="","",IF(H592&gt;$AH$2,"After period end",IF(OR(D592="",F592=""),"Check class and entity",IF(M592&gt;=SUMIFS(Settings!$C$9:$C$18,Settings!$A$9:$A$18,F592),"Yes","Expense"))))</f>
        <v/>
      </c>
      <c r="O592" s="23" t="n"/>
      <c r="P592" s="29" t="n"/>
      <c r="Q592" s="30">
        <f>IF(P592&lt;&gt;"",P592,IF(D592="","",SUMIFS(Settings!$B$22:$B$31,Settings!$A$22:$A$31,D592)))</f>
        <v/>
      </c>
      <c r="R592" s="27">
        <f>IF(N592&lt;&gt;"Yes",0,ROUND(M592*SUMIFS(Settings!$C$22:$C$31,Settings!$A$22:$A$31,D592),2))</f>
        <v/>
      </c>
      <c r="S592" s="27">
        <f>IF(AE592=0,0,IF(AE592&gt;=Q592,M592-R592,ROUND((M592-R592)*AE592/Q592,2)))</f>
        <v/>
      </c>
      <c r="T592" s="27">
        <f>IF(N592&lt;&gt;"Yes",0,IF(AND(U592&lt;&gt;"",U592&lt;=$AH$2),0,M592-S592))</f>
        <v/>
      </c>
      <c r="U592" s="23" t="n"/>
      <c r="V592" s="24" t="n"/>
      <c r="W592" s="25" t="n"/>
      <c r="X592" s="25" t="n"/>
      <c r="Y592" s="27">
        <f>IF(U592="","",IF(U592&gt;$AH$2,"After period end",IF(N592&lt;&gt;"Yes",0,M592-S592)))</f>
        <v/>
      </c>
      <c r="Z592" s="27">
        <f>IF(OR(U592="",U592&gt;$AH$2),"",N(W592)-N(X592)-Y592)</f>
        <v/>
      </c>
      <c r="AB592" s="23" t="n"/>
      <c r="AD592" s="27">
        <f>IF(OR(N592&lt;&gt;"Yes",N(Q592)=0),0,ROUND((M592-R592)/Q592,2))</f>
        <v/>
      </c>
      <c r="AE592" s="30">
        <f>IF(OR(N592&lt;&gt;"Yes",O592="",N(Q592)=0),0,MAX(0,MIN(Q592,MIN(YEAR($AH$2)*12+MONTH($AH$2),IF(U592="",YEAR($AH$2)*12+MONTH($AH$2),YEAR(U592)*12+MONTH(U592)-1))-(YEAR(O592)*12+MONTH(O592))+1)))</f>
        <v/>
      </c>
      <c r="AF592" s="31">
        <f>IF(OR(N592&lt;&gt;"Yes",O592="",N(Q592)=0),"",EOMONTH(O592,Q592-1))</f>
        <v/>
      </c>
    </row>
    <row r="593">
      <c r="D593" s="24" t="n"/>
      <c r="E593" s="24" t="n"/>
      <c r="F593" s="24" t="n"/>
      <c r="G593" s="24" t="n"/>
      <c r="H593" s="23" t="n"/>
      <c r="J593" s="25" t="n"/>
      <c r="K593" s="24" t="n"/>
      <c r="L593" s="26" t="n"/>
      <c r="M593" s="27">
        <f>IF(OR(J593="",L593=""),"",ROUND(J593*L593,2))</f>
        <v/>
      </c>
      <c r="N593" s="28">
        <f>IF(M593="","",IF(H593&gt;$AH$2,"After period end",IF(OR(D593="",F593=""),"Check class and entity",IF(M593&gt;=SUMIFS(Settings!$C$9:$C$18,Settings!$A$9:$A$18,F593),"Yes","Expense"))))</f>
        <v/>
      </c>
      <c r="O593" s="23" t="n"/>
      <c r="P593" s="29" t="n"/>
      <c r="Q593" s="30">
        <f>IF(P593&lt;&gt;"",P593,IF(D593="","",SUMIFS(Settings!$B$22:$B$31,Settings!$A$22:$A$31,D593)))</f>
        <v/>
      </c>
      <c r="R593" s="27">
        <f>IF(N593&lt;&gt;"Yes",0,ROUND(M593*SUMIFS(Settings!$C$22:$C$31,Settings!$A$22:$A$31,D593),2))</f>
        <v/>
      </c>
      <c r="S593" s="27">
        <f>IF(AE593=0,0,IF(AE593&gt;=Q593,M593-R593,ROUND((M593-R593)*AE593/Q593,2)))</f>
        <v/>
      </c>
      <c r="T593" s="27">
        <f>IF(N593&lt;&gt;"Yes",0,IF(AND(U593&lt;&gt;"",U593&lt;=$AH$2),0,M593-S593))</f>
        <v/>
      </c>
      <c r="U593" s="23" t="n"/>
      <c r="V593" s="24" t="n"/>
      <c r="W593" s="25" t="n"/>
      <c r="X593" s="25" t="n"/>
      <c r="Y593" s="27">
        <f>IF(U593="","",IF(U593&gt;$AH$2,"After period end",IF(N593&lt;&gt;"Yes",0,M593-S593)))</f>
        <v/>
      </c>
      <c r="Z593" s="27">
        <f>IF(OR(U593="",U593&gt;$AH$2),"",N(W593)-N(X593)-Y593)</f>
        <v/>
      </c>
      <c r="AB593" s="23" t="n"/>
      <c r="AD593" s="27">
        <f>IF(OR(N593&lt;&gt;"Yes",N(Q593)=0),0,ROUND((M593-R593)/Q593,2))</f>
        <v/>
      </c>
      <c r="AE593" s="30">
        <f>IF(OR(N593&lt;&gt;"Yes",O593="",N(Q593)=0),0,MAX(0,MIN(Q593,MIN(YEAR($AH$2)*12+MONTH($AH$2),IF(U593="",YEAR($AH$2)*12+MONTH($AH$2),YEAR(U593)*12+MONTH(U593)-1))-(YEAR(O593)*12+MONTH(O593))+1)))</f>
        <v/>
      </c>
      <c r="AF593" s="31">
        <f>IF(OR(N593&lt;&gt;"Yes",O593="",N(Q593)=0),"",EOMONTH(O593,Q593-1))</f>
        <v/>
      </c>
    </row>
    <row r="594">
      <c r="D594" s="24" t="n"/>
      <c r="E594" s="24" t="n"/>
      <c r="F594" s="24" t="n"/>
      <c r="G594" s="24" t="n"/>
      <c r="H594" s="23" t="n"/>
      <c r="J594" s="25" t="n"/>
      <c r="K594" s="24" t="n"/>
      <c r="L594" s="26" t="n"/>
      <c r="M594" s="27">
        <f>IF(OR(J594="",L594=""),"",ROUND(J594*L594,2))</f>
        <v/>
      </c>
      <c r="N594" s="28">
        <f>IF(M594="","",IF(H594&gt;$AH$2,"After period end",IF(OR(D594="",F594=""),"Check class and entity",IF(M594&gt;=SUMIFS(Settings!$C$9:$C$18,Settings!$A$9:$A$18,F594),"Yes","Expense"))))</f>
        <v/>
      </c>
      <c r="O594" s="23" t="n"/>
      <c r="P594" s="29" t="n"/>
      <c r="Q594" s="30">
        <f>IF(P594&lt;&gt;"",P594,IF(D594="","",SUMIFS(Settings!$B$22:$B$31,Settings!$A$22:$A$31,D594)))</f>
        <v/>
      </c>
      <c r="R594" s="27">
        <f>IF(N594&lt;&gt;"Yes",0,ROUND(M594*SUMIFS(Settings!$C$22:$C$31,Settings!$A$22:$A$31,D594),2))</f>
        <v/>
      </c>
      <c r="S594" s="27">
        <f>IF(AE594=0,0,IF(AE594&gt;=Q594,M594-R594,ROUND((M594-R594)*AE594/Q594,2)))</f>
        <v/>
      </c>
      <c r="T594" s="27">
        <f>IF(N594&lt;&gt;"Yes",0,IF(AND(U594&lt;&gt;"",U594&lt;=$AH$2),0,M594-S594))</f>
        <v/>
      </c>
      <c r="U594" s="23" t="n"/>
      <c r="V594" s="24" t="n"/>
      <c r="W594" s="25" t="n"/>
      <c r="X594" s="25" t="n"/>
      <c r="Y594" s="27">
        <f>IF(U594="","",IF(U594&gt;$AH$2,"After period end",IF(N594&lt;&gt;"Yes",0,M594-S594)))</f>
        <v/>
      </c>
      <c r="Z594" s="27">
        <f>IF(OR(U594="",U594&gt;$AH$2),"",N(W594)-N(X594)-Y594)</f>
        <v/>
      </c>
      <c r="AB594" s="23" t="n"/>
      <c r="AD594" s="27">
        <f>IF(OR(N594&lt;&gt;"Yes",N(Q594)=0),0,ROUND((M594-R594)/Q594,2))</f>
        <v/>
      </c>
      <c r="AE594" s="30">
        <f>IF(OR(N594&lt;&gt;"Yes",O594="",N(Q594)=0),0,MAX(0,MIN(Q594,MIN(YEAR($AH$2)*12+MONTH($AH$2),IF(U594="",YEAR($AH$2)*12+MONTH($AH$2),YEAR(U594)*12+MONTH(U594)-1))-(YEAR(O594)*12+MONTH(O594))+1)))</f>
        <v/>
      </c>
      <c r="AF594" s="31">
        <f>IF(OR(N594&lt;&gt;"Yes",O594="",N(Q594)=0),"",EOMONTH(O594,Q594-1))</f>
        <v/>
      </c>
    </row>
    <row r="595">
      <c r="D595" s="24" t="n"/>
      <c r="E595" s="24" t="n"/>
      <c r="F595" s="24" t="n"/>
      <c r="G595" s="24" t="n"/>
      <c r="H595" s="23" t="n"/>
      <c r="J595" s="25" t="n"/>
      <c r="K595" s="24" t="n"/>
      <c r="L595" s="26" t="n"/>
      <c r="M595" s="27">
        <f>IF(OR(J595="",L595=""),"",ROUND(J595*L595,2))</f>
        <v/>
      </c>
      <c r="N595" s="28">
        <f>IF(M595="","",IF(H595&gt;$AH$2,"After period end",IF(OR(D595="",F595=""),"Check class and entity",IF(M595&gt;=SUMIFS(Settings!$C$9:$C$18,Settings!$A$9:$A$18,F595),"Yes","Expense"))))</f>
        <v/>
      </c>
      <c r="O595" s="23" t="n"/>
      <c r="P595" s="29" t="n"/>
      <c r="Q595" s="30">
        <f>IF(P595&lt;&gt;"",P595,IF(D595="","",SUMIFS(Settings!$B$22:$B$31,Settings!$A$22:$A$31,D595)))</f>
        <v/>
      </c>
      <c r="R595" s="27">
        <f>IF(N595&lt;&gt;"Yes",0,ROUND(M595*SUMIFS(Settings!$C$22:$C$31,Settings!$A$22:$A$31,D595),2))</f>
        <v/>
      </c>
      <c r="S595" s="27">
        <f>IF(AE595=0,0,IF(AE595&gt;=Q595,M595-R595,ROUND((M595-R595)*AE595/Q595,2)))</f>
        <v/>
      </c>
      <c r="T595" s="27">
        <f>IF(N595&lt;&gt;"Yes",0,IF(AND(U595&lt;&gt;"",U595&lt;=$AH$2),0,M595-S595))</f>
        <v/>
      </c>
      <c r="U595" s="23" t="n"/>
      <c r="V595" s="24" t="n"/>
      <c r="W595" s="25" t="n"/>
      <c r="X595" s="25" t="n"/>
      <c r="Y595" s="27">
        <f>IF(U595="","",IF(U595&gt;$AH$2,"After period end",IF(N595&lt;&gt;"Yes",0,M595-S595)))</f>
        <v/>
      </c>
      <c r="Z595" s="27">
        <f>IF(OR(U595="",U595&gt;$AH$2),"",N(W595)-N(X595)-Y595)</f>
        <v/>
      </c>
      <c r="AB595" s="23" t="n"/>
      <c r="AD595" s="27">
        <f>IF(OR(N595&lt;&gt;"Yes",N(Q595)=0),0,ROUND((M595-R595)/Q595,2))</f>
        <v/>
      </c>
      <c r="AE595" s="30">
        <f>IF(OR(N595&lt;&gt;"Yes",O595="",N(Q595)=0),0,MAX(0,MIN(Q595,MIN(YEAR($AH$2)*12+MONTH($AH$2),IF(U595="",YEAR($AH$2)*12+MONTH($AH$2),YEAR(U595)*12+MONTH(U595)-1))-(YEAR(O595)*12+MONTH(O595))+1)))</f>
        <v/>
      </c>
      <c r="AF595" s="31">
        <f>IF(OR(N595&lt;&gt;"Yes",O595="",N(Q595)=0),"",EOMONTH(O595,Q595-1))</f>
        <v/>
      </c>
    </row>
    <row r="596">
      <c r="D596" s="24" t="n"/>
      <c r="E596" s="24" t="n"/>
      <c r="F596" s="24" t="n"/>
      <c r="G596" s="24" t="n"/>
      <c r="H596" s="23" t="n"/>
      <c r="J596" s="25" t="n"/>
      <c r="K596" s="24" t="n"/>
      <c r="L596" s="26" t="n"/>
      <c r="M596" s="27">
        <f>IF(OR(J596="",L596=""),"",ROUND(J596*L596,2))</f>
        <v/>
      </c>
      <c r="N596" s="28">
        <f>IF(M596="","",IF(H596&gt;$AH$2,"After period end",IF(OR(D596="",F596=""),"Check class and entity",IF(M596&gt;=SUMIFS(Settings!$C$9:$C$18,Settings!$A$9:$A$18,F596),"Yes","Expense"))))</f>
        <v/>
      </c>
      <c r="O596" s="23" t="n"/>
      <c r="P596" s="29" t="n"/>
      <c r="Q596" s="30">
        <f>IF(P596&lt;&gt;"",P596,IF(D596="","",SUMIFS(Settings!$B$22:$B$31,Settings!$A$22:$A$31,D596)))</f>
        <v/>
      </c>
      <c r="R596" s="27">
        <f>IF(N596&lt;&gt;"Yes",0,ROUND(M596*SUMIFS(Settings!$C$22:$C$31,Settings!$A$22:$A$31,D596),2))</f>
        <v/>
      </c>
      <c r="S596" s="27">
        <f>IF(AE596=0,0,IF(AE596&gt;=Q596,M596-R596,ROUND((M596-R596)*AE596/Q596,2)))</f>
        <v/>
      </c>
      <c r="T596" s="27">
        <f>IF(N596&lt;&gt;"Yes",0,IF(AND(U596&lt;&gt;"",U596&lt;=$AH$2),0,M596-S596))</f>
        <v/>
      </c>
      <c r="U596" s="23" t="n"/>
      <c r="V596" s="24" t="n"/>
      <c r="W596" s="25" t="n"/>
      <c r="X596" s="25" t="n"/>
      <c r="Y596" s="27">
        <f>IF(U596="","",IF(U596&gt;$AH$2,"After period end",IF(N596&lt;&gt;"Yes",0,M596-S596)))</f>
        <v/>
      </c>
      <c r="Z596" s="27">
        <f>IF(OR(U596="",U596&gt;$AH$2),"",N(W596)-N(X596)-Y596)</f>
        <v/>
      </c>
      <c r="AB596" s="23" t="n"/>
      <c r="AD596" s="27">
        <f>IF(OR(N596&lt;&gt;"Yes",N(Q596)=0),0,ROUND((M596-R596)/Q596,2))</f>
        <v/>
      </c>
      <c r="AE596" s="30">
        <f>IF(OR(N596&lt;&gt;"Yes",O596="",N(Q596)=0),0,MAX(0,MIN(Q596,MIN(YEAR($AH$2)*12+MONTH($AH$2),IF(U596="",YEAR($AH$2)*12+MONTH($AH$2),YEAR(U596)*12+MONTH(U596)-1))-(YEAR(O596)*12+MONTH(O596))+1)))</f>
        <v/>
      </c>
      <c r="AF596" s="31">
        <f>IF(OR(N596&lt;&gt;"Yes",O596="",N(Q596)=0),"",EOMONTH(O596,Q596-1))</f>
        <v/>
      </c>
    </row>
    <row r="597">
      <c r="D597" s="24" t="n"/>
      <c r="E597" s="24" t="n"/>
      <c r="F597" s="24" t="n"/>
      <c r="G597" s="24" t="n"/>
      <c r="H597" s="23" t="n"/>
      <c r="J597" s="25" t="n"/>
      <c r="K597" s="24" t="n"/>
      <c r="L597" s="26" t="n"/>
      <c r="M597" s="27">
        <f>IF(OR(J597="",L597=""),"",ROUND(J597*L597,2))</f>
        <v/>
      </c>
      <c r="N597" s="28">
        <f>IF(M597="","",IF(H597&gt;$AH$2,"After period end",IF(OR(D597="",F597=""),"Check class and entity",IF(M597&gt;=SUMIFS(Settings!$C$9:$C$18,Settings!$A$9:$A$18,F597),"Yes","Expense"))))</f>
        <v/>
      </c>
      <c r="O597" s="23" t="n"/>
      <c r="P597" s="29" t="n"/>
      <c r="Q597" s="30">
        <f>IF(P597&lt;&gt;"",P597,IF(D597="","",SUMIFS(Settings!$B$22:$B$31,Settings!$A$22:$A$31,D597)))</f>
        <v/>
      </c>
      <c r="R597" s="27">
        <f>IF(N597&lt;&gt;"Yes",0,ROUND(M597*SUMIFS(Settings!$C$22:$C$31,Settings!$A$22:$A$31,D597),2))</f>
        <v/>
      </c>
      <c r="S597" s="27">
        <f>IF(AE597=0,0,IF(AE597&gt;=Q597,M597-R597,ROUND((M597-R597)*AE597/Q597,2)))</f>
        <v/>
      </c>
      <c r="T597" s="27">
        <f>IF(N597&lt;&gt;"Yes",0,IF(AND(U597&lt;&gt;"",U597&lt;=$AH$2),0,M597-S597))</f>
        <v/>
      </c>
      <c r="U597" s="23" t="n"/>
      <c r="V597" s="24" t="n"/>
      <c r="W597" s="25" t="n"/>
      <c r="X597" s="25" t="n"/>
      <c r="Y597" s="27">
        <f>IF(U597="","",IF(U597&gt;$AH$2,"After period end",IF(N597&lt;&gt;"Yes",0,M597-S597)))</f>
        <v/>
      </c>
      <c r="Z597" s="27">
        <f>IF(OR(U597="",U597&gt;$AH$2),"",N(W597)-N(X597)-Y597)</f>
        <v/>
      </c>
      <c r="AB597" s="23" t="n"/>
      <c r="AD597" s="27">
        <f>IF(OR(N597&lt;&gt;"Yes",N(Q597)=0),0,ROUND((M597-R597)/Q597,2))</f>
        <v/>
      </c>
      <c r="AE597" s="30">
        <f>IF(OR(N597&lt;&gt;"Yes",O597="",N(Q597)=0),0,MAX(0,MIN(Q597,MIN(YEAR($AH$2)*12+MONTH($AH$2),IF(U597="",YEAR($AH$2)*12+MONTH($AH$2),YEAR(U597)*12+MONTH(U597)-1))-(YEAR(O597)*12+MONTH(O597))+1)))</f>
        <v/>
      </c>
      <c r="AF597" s="31">
        <f>IF(OR(N597&lt;&gt;"Yes",O597="",N(Q597)=0),"",EOMONTH(O597,Q597-1))</f>
        <v/>
      </c>
    </row>
    <row r="598">
      <c r="D598" s="24" t="n"/>
      <c r="E598" s="24" t="n"/>
      <c r="F598" s="24" t="n"/>
      <c r="G598" s="24" t="n"/>
      <c r="H598" s="23" t="n"/>
      <c r="J598" s="25" t="n"/>
      <c r="K598" s="24" t="n"/>
      <c r="L598" s="26" t="n"/>
      <c r="M598" s="27">
        <f>IF(OR(J598="",L598=""),"",ROUND(J598*L598,2))</f>
        <v/>
      </c>
      <c r="N598" s="28">
        <f>IF(M598="","",IF(H598&gt;$AH$2,"After period end",IF(OR(D598="",F598=""),"Check class and entity",IF(M598&gt;=SUMIFS(Settings!$C$9:$C$18,Settings!$A$9:$A$18,F598),"Yes","Expense"))))</f>
        <v/>
      </c>
      <c r="O598" s="23" t="n"/>
      <c r="P598" s="29" t="n"/>
      <c r="Q598" s="30">
        <f>IF(P598&lt;&gt;"",P598,IF(D598="","",SUMIFS(Settings!$B$22:$B$31,Settings!$A$22:$A$31,D598)))</f>
        <v/>
      </c>
      <c r="R598" s="27">
        <f>IF(N598&lt;&gt;"Yes",0,ROUND(M598*SUMIFS(Settings!$C$22:$C$31,Settings!$A$22:$A$31,D598),2))</f>
        <v/>
      </c>
      <c r="S598" s="27">
        <f>IF(AE598=0,0,IF(AE598&gt;=Q598,M598-R598,ROUND((M598-R598)*AE598/Q598,2)))</f>
        <v/>
      </c>
      <c r="T598" s="27">
        <f>IF(N598&lt;&gt;"Yes",0,IF(AND(U598&lt;&gt;"",U598&lt;=$AH$2),0,M598-S598))</f>
        <v/>
      </c>
      <c r="U598" s="23" t="n"/>
      <c r="V598" s="24" t="n"/>
      <c r="W598" s="25" t="n"/>
      <c r="X598" s="25" t="n"/>
      <c r="Y598" s="27">
        <f>IF(U598="","",IF(U598&gt;$AH$2,"After period end",IF(N598&lt;&gt;"Yes",0,M598-S598)))</f>
        <v/>
      </c>
      <c r="Z598" s="27">
        <f>IF(OR(U598="",U598&gt;$AH$2),"",N(W598)-N(X598)-Y598)</f>
        <v/>
      </c>
      <c r="AB598" s="23" t="n"/>
      <c r="AD598" s="27">
        <f>IF(OR(N598&lt;&gt;"Yes",N(Q598)=0),0,ROUND((M598-R598)/Q598,2))</f>
        <v/>
      </c>
      <c r="AE598" s="30">
        <f>IF(OR(N598&lt;&gt;"Yes",O598="",N(Q598)=0),0,MAX(0,MIN(Q598,MIN(YEAR($AH$2)*12+MONTH($AH$2),IF(U598="",YEAR($AH$2)*12+MONTH($AH$2),YEAR(U598)*12+MONTH(U598)-1))-(YEAR(O598)*12+MONTH(O598))+1)))</f>
        <v/>
      </c>
      <c r="AF598" s="31">
        <f>IF(OR(N598&lt;&gt;"Yes",O598="",N(Q598)=0),"",EOMONTH(O598,Q598-1))</f>
        <v/>
      </c>
    </row>
    <row r="599">
      <c r="D599" s="24" t="n"/>
      <c r="E599" s="24" t="n"/>
      <c r="F599" s="24" t="n"/>
      <c r="G599" s="24" t="n"/>
      <c r="H599" s="23" t="n"/>
      <c r="J599" s="25" t="n"/>
      <c r="K599" s="24" t="n"/>
      <c r="L599" s="26" t="n"/>
      <c r="M599" s="27">
        <f>IF(OR(J599="",L599=""),"",ROUND(J599*L599,2))</f>
        <v/>
      </c>
      <c r="N599" s="28">
        <f>IF(M599="","",IF(H599&gt;$AH$2,"After period end",IF(OR(D599="",F599=""),"Check class and entity",IF(M599&gt;=SUMIFS(Settings!$C$9:$C$18,Settings!$A$9:$A$18,F599),"Yes","Expense"))))</f>
        <v/>
      </c>
      <c r="O599" s="23" t="n"/>
      <c r="P599" s="29" t="n"/>
      <c r="Q599" s="30">
        <f>IF(P599&lt;&gt;"",P599,IF(D599="","",SUMIFS(Settings!$B$22:$B$31,Settings!$A$22:$A$31,D599)))</f>
        <v/>
      </c>
      <c r="R599" s="27">
        <f>IF(N599&lt;&gt;"Yes",0,ROUND(M599*SUMIFS(Settings!$C$22:$C$31,Settings!$A$22:$A$31,D599),2))</f>
        <v/>
      </c>
      <c r="S599" s="27">
        <f>IF(AE599=0,0,IF(AE599&gt;=Q599,M599-R599,ROUND((M599-R599)*AE599/Q599,2)))</f>
        <v/>
      </c>
      <c r="T599" s="27">
        <f>IF(N599&lt;&gt;"Yes",0,IF(AND(U599&lt;&gt;"",U599&lt;=$AH$2),0,M599-S599))</f>
        <v/>
      </c>
      <c r="U599" s="23" t="n"/>
      <c r="V599" s="24" t="n"/>
      <c r="W599" s="25" t="n"/>
      <c r="X599" s="25" t="n"/>
      <c r="Y599" s="27">
        <f>IF(U599="","",IF(U599&gt;$AH$2,"After period end",IF(N599&lt;&gt;"Yes",0,M599-S599)))</f>
        <v/>
      </c>
      <c r="Z599" s="27">
        <f>IF(OR(U599="",U599&gt;$AH$2),"",N(W599)-N(X599)-Y599)</f>
        <v/>
      </c>
      <c r="AB599" s="23" t="n"/>
      <c r="AD599" s="27">
        <f>IF(OR(N599&lt;&gt;"Yes",N(Q599)=0),0,ROUND((M599-R599)/Q599,2))</f>
        <v/>
      </c>
      <c r="AE599" s="30">
        <f>IF(OR(N599&lt;&gt;"Yes",O599="",N(Q599)=0),0,MAX(0,MIN(Q599,MIN(YEAR($AH$2)*12+MONTH($AH$2),IF(U599="",YEAR($AH$2)*12+MONTH($AH$2),YEAR(U599)*12+MONTH(U599)-1))-(YEAR(O599)*12+MONTH(O599))+1)))</f>
        <v/>
      </c>
      <c r="AF599" s="31">
        <f>IF(OR(N599&lt;&gt;"Yes",O599="",N(Q599)=0),"",EOMONTH(O599,Q599-1))</f>
        <v/>
      </c>
    </row>
    <row r="600">
      <c r="D600" s="24" t="n"/>
      <c r="E600" s="24" t="n"/>
      <c r="F600" s="24" t="n"/>
      <c r="G600" s="24" t="n"/>
      <c r="H600" s="23" t="n"/>
      <c r="J600" s="25" t="n"/>
      <c r="K600" s="24" t="n"/>
      <c r="L600" s="26" t="n"/>
      <c r="M600" s="27">
        <f>IF(OR(J600="",L600=""),"",ROUND(J600*L600,2))</f>
        <v/>
      </c>
      <c r="N600" s="28">
        <f>IF(M600="","",IF(H600&gt;$AH$2,"After period end",IF(OR(D600="",F600=""),"Check class and entity",IF(M600&gt;=SUMIFS(Settings!$C$9:$C$18,Settings!$A$9:$A$18,F600),"Yes","Expense"))))</f>
        <v/>
      </c>
      <c r="O600" s="23" t="n"/>
      <c r="P600" s="29" t="n"/>
      <c r="Q600" s="30">
        <f>IF(P600&lt;&gt;"",P600,IF(D600="","",SUMIFS(Settings!$B$22:$B$31,Settings!$A$22:$A$31,D600)))</f>
        <v/>
      </c>
      <c r="R600" s="27">
        <f>IF(N600&lt;&gt;"Yes",0,ROUND(M600*SUMIFS(Settings!$C$22:$C$31,Settings!$A$22:$A$31,D600),2))</f>
        <v/>
      </c>
      <c r="S600" s="27">
        <f>IF(AE600=0,0,IF(AE600&gt;=Q600,M600-R600,ROUND((M600-R600)*AE600/Q600,2)))</f>
        <v/>
      </c>
      <c r="T600" s="27">
        <f>IF(N600&lt;&gt;"Yes",0,IF(AND(U600&lt;&gt;"",U600&lt;=$AH$2),0,M600-S600))</f>
        <v/>
      </c>
      <c r="U600" s="23" t="n"/>
      <c r="V600" s="24" t="n"/>
      <c r="W600" s="25" t="n"/>
      <c r="X600" s="25" t="n"/>
      <c r="Y600" s="27">
        <f>IF(U600="","",IF(U600&gt;$AH$2,"After period end",IF(N600&lt;&gt;"Yes",0,M600-S600)))</f>
        <v/>
      </c>
      <c r="Z600" s="27">
        <f>IF(OR(U600="",U600&gt;$AH$2),"",N(W600)-N(X600)-Y600)</f>
        <v/>
      </c>
      <c r="AB600" s="23" t="n"/>
      <c r="AD600" s="27">
        <f>IF(OR(N600&lt;&gt;"Yes",N(Q600)=0),0,ROUND((M600-R600)/Q600,2))</f>
        <v/>
      </c>
      <c r="AE600" s="30">
        <f>IF(OR(N600&lt;&gt;"Yes",O600="",N(Q600)=0),0,MAX(0,MIN(Q600,MIN(YEAR($AH$2)*12+MONTH($AH$2),IF(U600="",YEAR($AH$2)*12+MONTH($AH$2),YEAR(U600)*12+MONTH(U600)-1))-(YEAR(O600)*12+MONTH(O600))+1)))</f>
        <v/>
      </c>
      <c r="AF600" s="31">
        <f>IF(OR(N600&lt;&gt;"Yes",O600="",N(Q600)=0),"",EOMONTH(O600,Q600-1))</f>
        <v/>
      </c>
    </row>
    <row r="601">
      <c r="D601" s="24" t="n"/>
      <c r="E601" s="24" t="n"/>
      <c r="F601" s="24" t="n"/>
      <c r="G601" s="24" t="n"/>
      <c r="H601" s="23" t="n"/>
      <c r="J601" s="25" t="n"/>
      <c r="K601" s="24" t="n"/>
      <c r="L601" s="26" t="n"/>
      <c r="M601" s="27">
        <f>IF(OR(J601="",L601=""),"",ROUND(J601*L601,2))</f>
        <v/>
      </c>
      <c r="N601" s="28">
        <f>IF(M601="","",IF(H601&gt;$AH$2,"After period end",IF(OR(D601="",F601=""),"Check class and entity",IF(M601&gt;=SUMIFS(Settings!$C$9:$C$18,Settings!$A$9:$A$18,F601),"Yes","Expense"))))</f>
        <v/>
      </c>
      <c r="O601" s="23" t="n"/>
      <c r="P601" s="29" t="n"/>
      <c r="Q601" s="30">
        <f>IF(P601&lt;&gt;"",P601,IF(D601="","",SUMIFS(Settings!$B$22:$B$31,Settings!$A$22:$A$31,D601)))</f>
        <v/>
      </c>
      <c r="R601" s="27">
        <f>IF(N601&lt;&gt;"Yes",0,ROUND(M601*SUMIFS(Settings!$C$22:$C$31,Settings!$A$22:$A$31,D601),2))</f>
        <v/>
      </c>
      <c r="S601" s="27">
        <f>IF(AE601=0,0,IF(AE601&gt;=Q601,M601-R601,ROUND((M601-R601)*AE601/Q601,2)))</f>
        <v/>
      </c>
      <c r="T601" s="27">
        <f>IF(N601&lt;&gt;"Yes",0,IF(AND(U601&lt;&gt;"",U601&lt;=$AH$2),0,M601-S601))</f>
        <v/>
      </c>
      <c r="U601" s="23" t="n"/>
      <c r="V601" s="24" t="n"/>
      <c r="W601" s="25" t="n"/>
      <c r="X601" s="25" t="n"/>
      <c r="Y601" s="27">
        <f>IF(U601="","",IF(U601&gt;$AH$2,"After period end",IF(N601&lt;&gt;"Yes",0,M601-S601)))</f>
        <v/>
      </c>
      <c r="Z601" s="27">
        <f>IF(OR(U601="",U601&gt;$AH$2),"",N(W601)-N(X601)-Y601)</f>
        <v/>
      </c>
      <c r="AB601" s="23" t="n"/>
      <c r="AD601" s="27">
        <f>IF(OR(N601&lt;&gt;"Yes",N(Q601)=0),0,ROUND((M601-R601)/Q601,2))</f>
        <v/>
      </c>
      <c r="AE601" s="30">
        <f>IF(OR(N601&lt;&gt;"Yes",O601="",N(Q601)=0),0,MAX(0,MIN(Q601,MIN(YEAR($AH$2)*12+MONTH($AH$2),IF(U601="",YEAR($AH$2)*12+MONTH($AH$2),YEAR(U601)*12+MONTH(U601)-1))-(YEAR(O601)*12+MONTH(O601))+1)))</f>
        <v/>
      </c>
      <c r="AF601" s="31">
        <f>IF(OR(N601&lt;&gt;"Yes",O601="",N(Q601)=0),"",EOMONTH(O601,Q601-1))</f>
        <v/>
      </c>
    </row>
    <row r="602">
      <c r="D602" s="24" t="n"/>
      <c r="E602" s="24" t="n"/>
      <c r="F602" s="24" t="n"/>
      <c r="G602" s="24" t="n"/>
      <c r="H602" s="23" t="n"/>
      <c r="J602" s="25" t="n"/>
      <c r="K602" s="24" t="n"/>
      <c r="L602" s="26" t="n"/>
      <c r="M602" s="27">
        <f>IF(OR(J602="",L602=""),"",ROUND(J602*L602,2))</f>
        <v/>
      </c>
      <c r="N602" s="28">
        <f>IF(M602="","",IF(H602&gt;$AH$2,"After period end",IF(OR(D602="",F602=""),"Check class and entity",IF(M602&gt;=SUMIFS(Settings!$C$9:$C$18,Settings!$A$9:$A$18,F602),"Yes","Expense"))))</f>
        <v/>
      </c>
      <c r="O602" s="23" t="n"/>
      <c r="P602" s="29" t="n"/>
      <c r="Q602" s="30">
        <f>IF(P602&lt;&gt;"",P602,IF(D602="","",SUMIFS(Settings!$B$22:$B$31,Settings!$A$22:$A$31,D602)))</f>
        <v/>
      </c>
      <c r="R602" s="27">
        <f>IF(N602&lt;&gt;"Yes",0,ROUND(M602*SUMIFS(Settings!$C$22:$C$31,Settings!$A$22:$A$31,D602),2))</f>
        <v/>
      </c>
      <c r="S602" s="27">
        <f>IF(AE602=0,0,IF(AE602&gt;=Q602,M602-R602,ROUND((M602-R602)*AE602/Q602,2)))</f>
        <v/>
      </c>
      <c r="T602" s="27">
        <f>IF(N602&lt;&gt;"Yes",0,IF(AND(U602&lt;&gt;"",U602&lt;=$AH$2),0,M602-S602))</f>
        <v/>
      </c>
      <c r="U602" s="23" t="n"/>
      <c r="V602" s="24" t="n"/>
      <c r="W602" s="25" t="n"/>
      <c r="X602" s="25" t="n"/>
      <c r="Y602" s="27">
        <f>IF(U602="","",IF(U602&gt;$AH$2,"After period end",IF(N602&lt;&gt;"Yes",0,M602-S602)))</f>
        <v/>
      </c>
      <c r="Z602" s="27">
        <f>IF(OR(U602="",U602&gt;$AH$2),"",N(W602)-N(X602)-Y602)</f>
        <v/>
      </c>
      <c r="AB602" s="23" t="n"/>
      <c r="AD602" s="27">
        <f>IF(OR(N602&lt;&gt;"Yes",N(Q602)=0),0,ROUND((M602-R602)/Q602,2))</f>
        <v/>
      </c>
      <c r="AE602" s="30">
        <f>IF(OR(N602&lt;&gt;"Yes",O602="",N(Q602)=0),0,MAX(0,MIN(Q602,MIN(YEAR($AH$2)*12+MONTH($AH$2),IF(U602="",YEAR($AH$2)*12+MONTH($AH$2),YEAR(U602)*12+MONTH(U602)-1))-(YEAR(O602)*12+MONTH(O602))+1)))</f>
        <v/>
      </c>
      <c r="AF602" s="31">
        <f>IF(OR(N602&lt;&gt;"Yes",O602="",N(Q602)=0),"",EOMONTH(O602,Q602-1))</f>
        <v/>
      </c>
    </row>
    <row r="603">
      <c r="D603" s="24" t="n"/>
      <c r="E603" s="24" t="n"/>
      <c r="F603" s="24" t="n"/>
      <c r="G603" s="24" t="n"/>
      <c r="H603" s="23" t="n"/>
      <c r="J603" s="25" t="n"/>
      <c r="K603" s="24" t="n"/>
      <c r="L603" s="26" t="n"/>
      <c r="M603" s="27">
        <f>IF(OR(J603="",L603=""),"",ROUND(J603*L603,2))</f>
        <v/>
      </c>
      <c r="N603" s="28">
        <f>IF(M603="","",IF(H603&gt;$AH$2,"After period end",IF(OR(D603="",F603=""),"Check class and entity",IF(M603&gt;=SUMIFS(Settings!$C$9:$C$18,Settings!$A$9:$A$18,F603),"Yes","Expense"))))</f>
        <v/>
      </c>
      <c r="O603" s="23" t="n"/>
      <c r="P603" s="29" t="n"/>
      <c r="Q603" s="30">
        <f>IF(P603&lt;&gt;"",P603,IF(D603="","",SUMIFS(Settings!$B$22:$B$31,Settings!$A$22:$A$31,D603)))</f>
        <v/>
      </c>
      <c r="R603" s="27">
        <f>IF(N603&lt;&gt;"Yes",0,ROUND(M603*SUMIFS(Settings!$C$22:$C$31,Settings!$A$22:$A$31,D603),2))</f>
        <v/>
      </c>
      <c r="S603" s="27">
        <f>IF(AE603=0,0,IF(AE603&gt;=Q603,M603-R603,ROUND((M603-R603)*AE603/Q603,2)))</f>
        <v/>
      </c>
      <c r="T603" s="27">
        <f>IF(N603&lt;&gt;"Yes",0,IF(AND(U603&lt;&gt;"",U603&lt;=$AH$2),0,M603-S603))</f>
        <v/>
      </c>
      <c r="U603" s="23" t="n"/>
      <c r="V603" s="24" t="n"/>
      <c r="W603" s="25" t="n"/>
      <c r="X603" s="25" t="n"/>
      <c r="Y603" s="27">
        <f>IF(U603="","",IF(U603&gt;$AH$2,"After period end",IF(N603&lt;&gt;"Yes",0,M603-S603)))</f>
        <v/>
      </c>
      <c r="Z603" s="27">
        <f>IF(OR(U603="",U603&gt;$AH$2),"",N(W603)-N(X603)-Y603)</f>
        <v/>
      </c>
      <c r="AB603" s="23" t="n"/>
      <c r="AD603" s="27">
        <f>IF(OR(N603&lt;&gt;"Yes",N(Q603)=0),0,ROUND((M603-R603)/Q603,2))</f>
        <v/>
      </c>
      <c r="AE603" s="30">
        <f>IF(OR(N603&lt;&gt;"Yes",O603="",N(Q603)=0),0,MAX(0,MIN(Q603,MIN(YEAR($AH$2)*12+MONTH($AH$2),IF(U603="",YEAR($AH$2)*12+MONTH($AH$2),YEAR(U603)*12+MONTH(U603)-1))-(YEAR(O603)*12+MONTH(O603))+1)))</f>
        <v/>
      </c>
      <c r="AF603" s="31">
        <f>IF(OR(N603&lt;&gt;"Yes",O603="",N(Q603)=0),"",EOMONTH(O603,Q603-1))</f>
        <v/>
      </c>
    </row>
    <row r="604">
      <c r="D604" s="24" t="n"/>
      <c r="E604" s="24" t="n"/>
      <c r="F604" s="24" t="n"/>
      <c r="G604" s="24" t="n"/>
      <c r="H604" s="23" t="n"/>
      <c r="J604" s="25" t="n"/>
      <c r="K604" s="24" t="n"/>
      <c r="L604" s="26" t="n"/>
      <c r="M604" s="27">
        <f>IF(OR(J604="",L604=""),"",ROUND(J604*L604,2))</f>
        <v/>
      </c>
      <c r="N604" s="28">
        <f>IF(M604="","",IF(H604&gt;$AH$2,"After period end",IF(OR(D604="",F604=""),"Check class and entity",IF(M604&gt;=SUMIFS(Settings!$C$9:$C$18,Settings!$A$9:$A$18,F604),"Yes","Expense"))))</f>
        <v/>
      </c>
      <c r="O604" s="23" t="n"/>
      <c r="P604" s="29" t="n"/>
      <c r="Q604" s="30">
        <f>IF(P604&lt;&gt;"",P604,IF(D604="","",SUMIFS(Settings!$B$22:$B$31,Settings!$A$22:$A$31,D604)))</f>
        <v/>
      </c>
      <c r="R604" s="27">
        <f>IF(N604&lt;&gt;"Yes",0,ROUND(M604*SUMIFS(Settings!$C$22:$C$31,Settings!$A$22:$A$31,D604),2))</f>
        <v/>
      </c>
      <c r="S604" s="27">
        <f>IF(AE604=0,0,IF(AE604&gt;=Q604,M604-R604,ROUND((M604-R604)*AE604/Q604,2)))</f>
        <v/>
      </c>
      <c r="T604" s="27">
        <f>IF(N604&lt;&gt;"Yes",0,IF(AND(U604&lt;&gt;"",U604&lt;=$AH$2),0,M604-S604))</f>
        <v/>
      </c>
      <c r="U604" s="23" t="n"/>
      <c r="V604" s="24" t="n"/>
      <c r="W604" s="25" t="n"/>
      <c r="X604" s="25" t="n"/>
      <c r="Y604" s="27">
        <f>IF(U604="","",IF(U604&gt;$AH$2,"After period end",IF(N604&lt;&gt;"Yes",0,M604-S604)))</f>
        <v/>
      </c>
      <c r="Z604" s="27">
        <f>IF(OR(U604="",U604&gt;$AH$2),"",N(W604)-N(X604)-Y604)</f>
        <v/>
      </c>
      <c r="AB604" s="23" t="n"/>
      <c r="AD604" s="27">
        <f>IF(OR(N604&lt;&gt;"Yes",N(Q604)=0),0,ROUND((M604-R604)/Q604,2))</f>
        <v/>
      </c>
      <c r="AE604" s="30">
        <f>IF(OR(N604&lt;&gt;"Yes",O604="",N(Q604)=0),0,MAX(0,MIN(Q604,MIN(YEAR($AH$2)*12+MONTH($AH$2),IF(U604="",YEAR($AH$2)*12+MONTH($AH$2),YEAR(U604)*12+MONTH(U604)-1))-(YEAR(O604)*12+MONTH(O604))+1)))</f>
        <v/>
      </c>
      <c r="AF604" s="31">
        <f>IF(OR(N604&lt;&gt;"Yes",O604="",N(Q604)=0),"",EOMONTH(O604,Q604-1))</f>
        <v/>
      </c>
    </row>
    <row r="605">
      <c r="D605" s="24" t="n"/>
      <c r="E605" s="24" t="n"/>
      <c r="F605" s="24" t="n"/>
      <c r="G605" s="24" t="n"/>
      <c r="H605" s="23" t="n"/>
      <c r="J605" s="25" t="n"/>
      <c r="K605" s="24" t="n"/>
      <c r="L605" s="26" t="n"/>
      <c r="M605" s="27">
        <f>IF(OR(J605="",L605=""),"",ROUND(J605*L605,2))</f>
        <v/>
      </c>
      <c r="N605" s="28">
        <f>IF(M605="","",IF(H605&gt;$AH$2,"After period end",IF(OR(D605="",F605=""),"Check class and entity",IF(M605&gt;=SUMIFS(Settings!$C$9:$C$18,Settings!$A$9:$A$18,F605),"Yes","Expense"))))</f>
        <v/>
      </c>
      <c r="O605" s="23" t="n"/>
      <c r="P605" s="29" t="n"/>
      <c r="Q605" s="30">
        <f>IF(P605&lt;&gt;"",P605,IF(D605="","",SUMIFS(Settings!$B$22:$B$31,Settings!$A$22:$A$31,D605)))</f>
        <v/>
      </c>
      <c r="R605" s="27">
        <f>IF(N605&lt;&gt;"Yes",0,ROUND(M605*SUMIFS(Settings!$C$22:$C$31,Settings!$A$22:$A$31,D605),2))</f>
        <v/>
      </c>
      <c r="S605" s="27">
        <f>IF(AE605=0,0,IF(AE605&gt;=Q605,M605-R605,ROUND((M605-R605)*AE605/Q605,2)))</f>
        <v/>
      </c>
      <c r="T605" s="27">
        <f>IF(N605&lt;&gt;"Yes",0,IF(AND(U605&lt;&gt;"",U605&lt;=$AH$2),0,M605-S605))</f>
        <v/>
      </c>
      <c r="U605" s="23" t="n"/>
      <c r="V605" s="24" t="n"/>
      <c r="W605" s="25" t="n"/>
      <c r="X605" s="25" t="n"/>
      <c r="Y605" s="27">
        <f>IF(U605="","",IF(U605&gt;$AH$2,"After period end",IF(N605&lt;&gt;"Yes",0,M605-S605)))</f>
        <v/>
      </c>
      <c r="Z605" s="27">
        <f>IF(OR(U605="",U605&gt;$AH$2),"",N(W605)-N(X605)-Y605)</f>
        <v/>
      </c>
      <c r="AB605" s="23" t="n"/>
      <c r="AD605" s="27">
        <f>IF(OR(N605&lt;&gt;"Yes",N(Q605)=0),0,ROUND((M605-R605)/Q605,2))</f>
        <v/>
      </c>
      <c r="AE605" s="30">
        <f>IF(OR(N605&lt;&gt;"Yes",O605="",N(Q605)=0),0,MAX(0,MIN(Q605,MIN(YEAR($AH$2)*12+MONTH($AH$2),IF(U605="",YEAR($AH$2)*12+MONTH($AH$2),YEAR(U605)*12+MONTH(U605)-1))-(YEAR(O605)*12+MONTH(O605))+1)))</f>
        <v/>
      </c>
      <c r="AF605" s="31">
        <f>IF(OR(N605&lt;&gt;"Yes",O605="",N(Q605)=0),"",EOMONTH(O605,Q605-1))</f>
        <v/>
      </c>
    </row>
    <row r="606">
      <c r="D606" s="24" t="n"/>
      <c r="E606" s="24" t="n"/>
      <c r="F606" s="24" t="n"/>
      <c r="G606" s="24" t="n"/>
      <c r="H606" s="23" t="n"/>
      <c r="J606" s="25" t="n"/>
      <c r="K606" s="24" t="n"/>
      <c r="L606" s="26" t="n"/>
      <c r="M606" s="27">
        <f>IF(OR(J606="",L606=""),"",ROUND(J606*L606,2))</f>
        <v/>
      </c>
      <c r="N606" s="28">
        <f>IF(M606="","",IF(H606&gt;$AH$2,"After period end",IF(OR(D606="",F606=""),"Check class and entity",IF(M606&gt;=SUMIFS(Settings!$C$9:$C$18,Settings!$A$9:$A$18,F606),"Yes","Expense"))))</f>
        <v/>
      </c>
      <c r="O606" s="23" t="n"/>
      <c r="P606" s="29" t="n"/>
      <c r="Q606" s="30">
        <f>IF(P606&lt;&gt;"",P606,IF(D606="","",SUMIFS(Settings!$B$22:$B$31,Settings!$A$22:$A$31,D606)))</f>
        <v/>
      </c>
      <c r="R606" s="27">
        <f>IF(N606&lt;&gt;"Yes",0,ROUND(M606*SUMIFS(Settings!$C$22:$C$31,Settings!$A$22:$A$31,D606),2))</f>
        <v/>
      </c>
      <c r="S606" s="27">
        <f>IF(AE606=0,0,IF(AE606&gt;=Q606,M606-R606,ROUND((M606-R606)*AE606/Q606,2)))</f>
        <v/>
      </c>
      <c r="T606" s="27">
        <f>IF(N606&lt;&gt;"Yes",0,IF(AND(U606&lt;&gt;"",U606&lt;=$AH$2),0,M606-S606))</f>
        <v/>
      </c>
      <c r="U606" s="23" t="n"/>
      <c r="V606" s="24" t="n"/>
      <c r="W606" s="25" t="n"/>
      <c r="X606" s="25" t="n"/>
      <c r="Y606" s="27">
        <f>IF(U606="","",IF(U606&gt;$AH$2,"After period end",IF(N606&lt;&gt;"Yes",0,M606-S606)))</f>
        <v/>
      </c>
      <c r="Z606" s="27">
        <f>IF(OR(U606="",U606&gt;$AH$2),"",N(W606)-N(X606)-Y606)</f>
        <v/>
      </c>
      <c r="AB606" s="23" t="n"/>
      <c r="AD606" s="27">
        <f>IF(OR(N606&lt;&gt;"Yes",N(Q606)=0),0,ROUND((M606-R606)/Q606,2))</f>
        <v/>
      </c>
      <c r="AE606" s="30">
        <f>IF(OR(N606&lt;&gt;"Yes",O606="",N(Q606)=0),0,MAX(0,MIN(Q606,MIN(YEAR($AH$2)*12+MONTH($AH$2),IF(U606="",YEAR($AH$2)*12+MONTH($AH$2),YEAR(U606)*12+MONTH(U606)-1))-(YEAR(O606)*12+MONTH(O606))+1)))</f>
        <v/>
      </c>
      <c r="AF606" s="31">
        <f>IF(OR(N606&lt;&gt;"Yes",O606="",N(Q606)=0),"",EOMONTH(O606,Q606-1))</f>
        <v/>
      </c>
    </row>
    <row r="607">
      <c r="D607" s="24" t="n"/>
      <c r="E607" s="24" t="n"/>
      <c r="F607" s="24" t="n"/>
      <c r="G607" s="24" t="n"/>
      <c r="H607" s="23" t="n"/>
      <c r="J607" s="25" t="n"/>
      <c r="K607" s="24" t="n"/>
      <c r="L607" s="26" t="n"/>
      <c r="M607" s="27">
        <f>IF(OR(J607="",L607=""),"",ROUND(J607*L607,2))</f>
        <v/>
      </c>
      <c r="N607" s="28">
        <f>IF(M607="","",IF(H607&gt;$AH$2,"After period end",IF(OR(D607="",F607=""),"Check class and entity",IF(M607&gt;=SUMIFS(Settings!$C$9:$C$18,Settings!$A$9:$A$18,F607),"Yes","Expense"))))</f>
        <v/>
      </c>
      <c r="O607" s="23" t="n"/>
      <c r="P607" s="29" t="n"/>
      <c r="Q607" s="30">
        <f>IF(P607&lt;&gt;"",P607,IF(D607="","",SUMIFS(Settings!$B$22:$B$31,Settings!$A$22:$A$31,D607)))</f>
        <v/>
      </c>
      <c r="R607" s="27">
        <f>IF(N607&lt;&gt;"Yes",0,ROUND(M607*SUMIFS(Settings!$C$22:$C$31,Settings!$A$22:$A$31,D607),2))</f>
        <v/>
      </c>
      <c r="S607" s="27">
        <f>IF(AE607=0,0,IF(AE607&gt;=Q607,M607-R607,ROUND((M607-R607)*AE607/Q607,2)))</f>
        <v/>
      </c>
      <c r="T607" s="27">
        <f>IF(N607&lt;&gt;"Yes",0,IF(AND(U607&lt;&gt;"",U607&lt;=$AH$2),0,M607-S607))</f>
        <v/>
      </c>
      <c r="U607" s="23" t="n"/>
      <c r="V607" s="24" t="n"/>
      <c r="W607" s="25" t="n"/>
      <c r="X607" s="25" t="n"/>
      <c r="Y607" s="27">
        <f>IF(U607="","",IF(U607&gt;$AH$2,"After period end",IF(N607&lt;&gt;"Yes",0,M607-S607)))</f>
        <v/>
      </c>
      <c r="Z607" s="27">
        <f>IF(OR(U607="",U607&gt;$AH$2),"",N(W607)-N(X607)-Y607)</f>
        <v/>
      </c>
      <c r="AB607" s="23" t="n"/>
      <c r="AD607" s="27">
        <f>IF(OR(N607&lt;&gt;"Yes",N(Q607)=0),0,ROUND((M607-R607)/Q607,2))</f>
        <v/>
      </c>
      <c r="AE607" s="30">
        <f>IF(OR(N607&lt;&gt;"Yes",O607="",N(Q607)=0),0,MAX(0,MIN(Q607,MIN(YEAR($AH$2)*12+MONTH($AH$2),IF(U607="",YEAR($AH$2)*12+MONTH($AH$2),YEAR(U607)*12+MONTH(U607)-1))-(YEAR(O607)*12+MONTH(O607))+1)))</f>
        <v/>
      </c>
      <c r="AF607" s="31">
        <f>IF(OR(N607&lt;&gt;"Yes",O607="",N(Q607)=0),"",EOMONTH(O607,Q607-1))</f>
        <v/>
      </c>
    </row>
    <row r="608">
      <c r="D608" s="24" t="n"/>
      <c r="E608" s="24" t="n"/>
      <c r="F608" s="24" t="n"/>
      <c r="G608" s="24" t="n"/>
      <c r="H608" s="23" t="n"/>
      <c r="J608" s="25" t="n"/>
      <c r="K608" s="24" t="n"/>
      <c r="L608" s="26" t="n"/>
      <c r="M608" s="27">
        <f>IF(OR(J608="",L608=""),"",ROUND(J608*L608,2))</f>
        <v/>
      </c>
      <c r="N608" s="28">
        <f>IF(M608="","",IF(H608&gt;$AH$2,"After period end",IF(OR(D608="",F608=""),"Check class and entity",IF(M608&gt;=SUMIFS(Settings!$C$9:$C$18,Settings!$A$9:$A$18,F608),"Yes","Expense"))))</f>
        <v/>
      </c>
      <c r="O608" s="23" t="n"/>
      <c r="P608" s="29" t="n"/>
      <c r="Q608" s="30">
        <f>IF(P608&lt;&gt;"",P608,IF(D608="","",SUMIFS(Settings!$B$22:$B$31,Settings!$A$22:$A$31,D608)))</f>
        <v/>
      </c>
      <c r="R608" s="27">
        <f>IF(N608&lt;&gt;"Yes",0,ROUND(M608*SUMIFS(Settings!$C$22:$C$31,Settings!$A$22:$A$31,D608),2))</f>
        <v/>
      </c>
      <c r="S608" s="27">
        <f>IF(AE608=0,0,IF(AE608&gt;=Q608,M608-R608,ROUND((M608-R608)*AE608/Q608,2)))</f>
        <v/>
      </c>
      <c r="T608" s="27">
        <f>IF(N608&lt;&gt;"Yes",0,IF(AND(U608&lt;&gt;"",U608&lt;=$AH$2),0,M608-S608))</f>
        <v/>
      </c>
      <c r="U608" s="23" t="n"/>
      <c r="V608" s="24" t="n"/>
      <c r="W608" s="25" t="n"/>
      <c r="X608" s="25" t="n"/>
      <c r="Y608" s="27">
        <f>IF(U608="","",IF(U608&gt;$AH$2,"After period end",IF(N608&lt;&gt;"Yes",0,M608-S608)))</f>
        <v/>
      </c>
      <c r="Z608" s="27">
        <f>IF(OR(U608="",U608&gt;$AH$2),"",N(W608)-N(X608)-Y608)</f>
        <v/>
      </c>
      <c r="AB608" s="23" t="n"/>
      <c r="AD608" s="27">
        <f>IF(OR(N608&lt;&gt;"Yes",N(Q608)=0),0,ROUND((M608-R608)/Q608,2))</f>
        <v/>
      </c>
      <c r="AE608" s="30">
        <f>IF(OR(N608&lt;&gt;"Yes",O608="",N(Q608)=0),0,MAX(0,MIN(Q608,MIN(YEAR($AH$2)*12+MONTH($AH$2),IF(U608="",YEAR($AH$2)*12+MONTH($AH$2),YEAR(U608)*12+MONTH(U608)-1))-(YEAR(O608)*12+MONTH(O608))+1)))</f>
        <v/>
      </c>
      <c r="AF608" s="31">
        <f>IF(OR(N608&lt;&gt;"Yes",O608="",N(Q608)=0),"",EOMONTH(O608,Q608-1))</f>
        <v/>
      </c>
    </row>
    <row r="609">
      <c r="D609" s="24" t="n"/>
      <c r="E609" s="24" t="n"/>
      <c r="F609" s="24" t="n"/>
      <c r="G609" s="24" t="n"/>
      <c r="H609" s="23" t="n"/>
      <c r="J609" s="25" t="n"/>
      <c r="K609" s="24" t="n"/>
      <c r="L609" s="26" t="n"/>
      <c r="M609" s="27">
        <f>IF(OR(J609="",L609=""),"",ROUND(J609*L609,2))</f>
        <v/>
      </c>
      <c r="N609" s="28">
        <f>IF(M609="","",IF(H609&gt;$AH$2,"After period end",IF(OR(D609="",F609=""),"Check class and entity",IF(M609&gt;=SUMIFS(Settings!$C$9:$C$18,Settings!$A$9:$A$18,F609),"Yes","Expense"))))</f>
        <v/>
      </c>
      <c r="O609" s="23" t="n"/>
      <c r="P609" s="29" t="n"/>
      <c r="Q609" s="30">
        <f>IF(P609&lt;&gt;"",P609,IF(D609="","",SUMIFS(Settings!$B$22:$B$31,Settings!$A$22:$A$31,D609)))</f>
        <v/>
      </c>
      <c r="R609" s="27">
        <f>IF(N609&lt;&gt;"Yes",0,ROUND(M609*SUMIFS(Settings!$C$22:$C$31,Settings!$A$22:$A$31,D609),2))</f>
        <v/>
      </c>
      <c r="S609" s="27">
        <f>IF(AE609=0,0,IF(AE609&gt;=Q609,M609-R609,ROUND((M609-R609)*AE609/Q609,2)))</f>
        <v/>
      </c>
      <c r="T609" s="27">
        <f>IF(N609&lt;&gt;"Yes",0,IF(AND(U609&lt;&gt;"",U609&lt;=$AH$2),0,M609-S609))</f>
        <v/>
      </c>
      <c r="U609" s="23" t="n"/>
      <c r="V609" s="24" t="n"/>
      <c r="W609" s="25" t="n"/>
      <c r="X609" s="25" t="n"/>
      <c r="Y609" s="27">
        <f>IF(U609="","",IF(U609&gt;$AH$2,"After period end",IF(N609&lt;&gt;"Yes",0,M609-S609)))</f>
        <v/>
      </c>
      <c r="Z609" s="27">
        <f>IF(OR(U609="",U609&gt;$AH$2),"",N(W609)-N(X609)-Y609)</f>
        <v/>
      </c>
      <c r="AB609" s="23" t="n"/>
      <c r="AD609" s="27">
        <f>IF(OR(N609&lt;&gt;"Yes",N(Q609)=0),0,ROUND((M609-R609)/Q609,2))</f>
        <v/>
      </c>
      <c r="AE609" s="30">
        <f>IF(OR(N609&lt;&gt;"Yes",O609="",N(Q609)=0),0,MAX(0,MIN(Q609,MIN(YEAR($AH$2)*12+MONTH($AH$2),IF(U609="",YEAR($AH$2)*12+MONTH($AH$2),YEAR(U609)*12+MONTH(U609)-1))-(YEAR(O609)*12+MONTH(O609))+1)))</f>
        <v/>
      </c>
      <c r="AF609" s="31">
        <f>IF(OR(N609&lt;&gt;"Yes",O609="",N(Q609)=0),"",EOMONTH(O609,Q609-1))</f>
        <v/>
      </c>
    </row>
    <row r="610">
      <c r="D610" s="24" t="n"/>
      <c r="E610" s="24" t="n"/>
      <c r="F610" s="24" t="n"/>
      <c r="G610" s="24" t="n"/>
      <c r="H610" s="23" t="n"/>
      <c r="J610" s="25" t="n"/>
      <c r="K610" s="24" t="n"/>
      <c r="L610" s="26" t="n"/>
      <c r="M610" s="27">
        <f>IF(OR(J610="",L610=""),"",ROUND(J610*L610,2))</f>
        <v/>
      </c>
      <c r="N610" s="28">
        <f>IF(M610="","",IF(H610&gt;$AH$2,"After period end",IF(OR(D610="",F610=""),"Check class and entity",IF(M610&gt;=SUMIFS(Settings!$C$9:$C$18,Settings!$A$9:$A$18,F610),"Yes","Expense"))))</f>
        <v/>
      </c>
      <c r="O610" s="23" t="n"/>
      <c r="P610" s="29" t="n"/>
      <c r="Q610" s="30">
        <f>IF(P610&lt;&gt;"",P610,IF(D610="","",SUMIFS(Settings!$B$22:$B$31,Settings!$A$22:$A$31,D610)))</f>
        <v/>
      </c>
      <c r="R610" s="27">
        <f>IF(N610&lt;&gt;"Yes",0,ROUND(M610*SUMIFS(Settings!$C$22:$C$31,Settings!$A$22:$A$31,D610),2))</f>
        <v/>
      </c>
      <c r="S610" s="27">
        <f>IF(AE610=0,0,IF(AE610&gt;=Q610,M610-R610,ROUND((M610-R610)*AE610/Q610,2)))</f>
        <v/>
      </c>
      <c r="T610" s="27">
        <f>IF(N610&lt;&gt;"Yes",0,IF(AND(U610&lt;&gt;"",U610&lt;=$AH$2),0,M610-S610))</f>
        <v/>
      </c>
      <c r="U610" s="23" t="n"/>
      <c r="V610" s="24" t="n"/>
      <c r="W610" s="25" t="n"/>
      <c r="X610" s="25" t="n"/>
      <c r="Y610" s="27">
        <f>IF(U610="","",IF(U610&gt;$AH$2,"After period end",IF(N610&lt;&gt;"Yes",0,M610-S610)))</f>
        <v/>
      </c>
      <c r="Z610" s="27">
        <f>IF(OR(U610="",U610&gt;$AH$2),"",N(W610)-N(X610)-Y610)</f>
        <v/>
      </c>
      <c r="AB610" s="23" t="n"/>
      <c r="AD610" s="27">
        <f>IF(OR(N610&lt;&gt;"Yes",N(Q610)=0),0,ROUND((M610-R610)/Q610,2))</f>
        <v/>
      </c>
      <c r="AE610" s="30">
        <f>IF(OR(N610&lt;&gt;"Yes",O610="",N(Q610)=0),0,MAX(0,MIN(Q610,MIN(YEAR($AH$2)*12+MONTH($AH$2),IF(U610="",YEAR($AH$2)*12+MONTH($AH$2),YEAR(U610)*12+MONTH(U610)-1))-(YEAR(O610)*12+MONTH(O610))+1)))</f>
        <v/>
      </c>
      <c r="AF610" s="31">
        <f>IF(OR(N610&lt;&gt;"Yes",O610="",N(Q610)=0),"",EOMONTH(O610,Q610-1))</f>
        <v/>
      </c>
    </row>
    <row r="611">
      <c r="D611" s="24" t="n"/>
      <c r="E611" s="24" t="n"/>
      <c r="F611" s="24" t="n"/>
      <c r="G611" s="24" t="n"/>
      <c r="H611" s="23" t="n"/>
      <c r="J611" s="25" t="n"/>
      <c r="K611" s="24" t="n"/>
      <c r="L611" s="26" t="n"/>
      <c r="M611" s="27">
        <f>IF(OR(J611="",L611=""),"",ROUND(J611*L611,2))</f>
        <v/>
      </c>
      <c r="N611" s="28">
        <f>IF(M611="","",IF(H611&gt;$AH$2,"After period end",IF(OR(D611="",F611=""),"Check class and entity",IF(M611&gt;=SUMIFS(Settings!$C$9:$C$18,Settings!$A$9:$A$18,F611),"Yes","Expense"))))</f>
        <v/>
      </c>
      <c r="O611" s="23" t="n"/>
      <c r="P611" s="29" t="n"/>
      <c r="Q611" s="30">
        <f>IF(P611&lt;&gt;"",P611,IF(D611="","",SUMIFS(Settings!$B$22:$B$31,Settings!$A$22:$A$31,D611)))</f>
        <v/>
      </c>
      <c r="R611" s="27">
        <f>IF(N611&lt;&gt;"Yes",0,ROUND(M611*SUMIFS(Settings!$C$22:$C$31,Settings!$A$22:$A$31,D611),2))</f>
        <v/>
      </c>
      <c r="S611" s="27">
        <f>IF(AE611=0,0,IF(AE611&gt;=Q611,M611-R611,ROUND((M611-R611)*AE611/Q611,2)))</f>
        <v/>
      </c>
      <c r="T611" s="27">
        <f>IF(N611&lt;&gt;"Yes",0,IF(AND(U611&lt;&gt;"",U611&lt;=$AH$2),0,M611-S611))</f>
        <v/>
      </c>
      <c r="U611" s="23" t="n"/>
      <c r="V611" s="24" t="n"/>
      <c r="W611" s="25" t="n"/>
      <c r="X611" s="25" t="n"/>
      <c r="Y611" s="27">
        <f>IF(U611="","",IF(U611&gt;$AH$2,"After period end",IF(N611&lt;&gt;"Yes",0,M611-S611)))</f>
        <v/>
      </c>
      <c r="Z611" s="27">
        <f>IF(OR(U611="",U611&gt;$AH$2),"",N(W611)-N(X611)-Y611)</f>
        <v/>
      </c>
      <c r="AB611" s="23" t="n"/>
      <c r="AD611" s="27">
        <f>IF(OR(N611&lt;&gt;"Yes",N(Q611)=0),0,ROUND((M611-R611)/Q611,2))</f>
        <v/>
      </c>
      <c r="AE611" s="30">
        <f>IF(OR(N611&lt;&gt;"Yes",O611="",N(Q611)=0),0,MAX(0,MIN(Q611,MIN(YEAR($AH$2)*12+MONTH($AH$2),IF(U611="",YEAR($AH$2)*12+MONTH($AH$2),YEAR(U611)*12+MONTH(U611)-1))-(YEAR(O611)*12+MONTH(O611))+1)))</f>
        <v/>
      </c>
      <c r="AF611" s="31">
        <f>IF(OR(N611&lt;&gt;"Yes",O611="",N(Q611)=0),"",EOMONTH(O611,Q611-1))</f>
        <v/>
      </c>
    </row>
    <row r="612">
      <c r="D612" s="24" t="n"/>
      <c r="E612" s="24" t="n"/>
      <c r="F612" s="24" t="n"/>
      <c r="G612" s="24" t="n"/>
      <c r="H612" s="23" t="n"/>
      <c r="J612" s="25" t="n"/>
      <c r="K612" s="24" t="n"/>
      <c r="L612" s="26" t="n"/>
      <c r="M612" s="27">
        <f>IF(OR(J612="",L612=""),"",ROUND(J612*L612,2))</f>
        <v/>
      </c>
      <c r="N612" s="28">
        <f>IF(M612="","",IF(H612&gt;$AH$2,"After period end",IF(OR(D612="",F612=""),"Check class and entity",IF(M612&gt;=SUMIFS(Settings!$C$9:$C$18,Settings!$A$9:$A$18,F612),"Yes","Expense"))))</f>
        <v/>
      </c>
      <c r="O612" s="23" t="n"/>
      <c r="P612" s="29" t="n"/>
      <c r="Q612" s="30">
        <f>IF(P612&lt;&gt;"",P612,IF(D612="","",SUMIFS(Settings!$B$22:$B$31,Settings!$A$22:$A$31,D612)))</f>
        <v/>
      </c>
      <c r="R612" s="27">
        <f>IF(N612&lt;&gt;"Yes",0,ROUND(M612*SUMIFS(Settings!$C$22:$C$31,Settings!$A$22:$A$31,D612),2))</f>
        <v/>
      </c>
      <c r="S612" s="27">
        <f>IF(AE612=0,0,IF(AE612&gt;=Q612,M612-R612,ROUND((M612-R612)*AE612/Q612,2)))</f>
        <v/>
      </c>
      <c r="T612" s="27">
        <f>IF(N612&lt;&gt;"Yes",0,IF(AND(U612&lt;&gt;"",U612&lt;=$AH$2),0,M612-S612))</f>
        <v/>
      </c>
      <c r="U612" s="23" t="n"/>
      <c r="V612" s="24" t="n"/>
      <c r="W612" s="25" t="n"/>
      <c r="X612" s="25" t="n"/>
      <c r="Y612" s="27">
        <f>IF(U612="","",IF(U612&gt;$AH$2,"After period end",IF(N612&lt;&gt;"Yes",0,M612-S612)))</f>
        <v/>
      </c>
      <c r="Z612" s="27">
        <f>IF(OR(U612="",U612&gt;$AH$2),"",N(W612)-N(X612)-Y612)</f>
        <v/>
      </c>
      <c r="AB612" s="23" t="n"/>
      <c r="AD612" s="27">
        <f>IF(OR(N612&lt;&gt;"Yes",N(Q612)=0),0,ROUND((M612-R612)/Q612,2))</f>
        <v/>
      </c>
      <c r="AE612" s="30">
        <f>IF(OR(N612&lt;&gt;"Yes",O612="",N(Q612)=0),0,MAX(0,MIN(Q612,MIN(YEAR($AH$2)*12+MONTH($AH$2),IF(U612="",YEAR($AH$2)*12+MONTH($AH$2),YEAR(U612)*12+MONTH(U612)-1))-(YEAR(O612)*12+MONTH(O612))+1)))</f>
        <v/>
      </c>
      <c r="AF612" s="31">
        <f>IF(OR(N612&lt;&gt;"Yes",O612="",N(Q612)=0),"",EOMONTH(O612,Q612-1))</f>
        <v/>
      </c>
    </row>
    <row r="613">
      <c r="D613" s="24" t="n"/>
      <c r="E613" s="24" t="n"/>
      <c r="F613" s="24" t="n"/>
      <c r="G613" s="24" t="n"/>
      <c r="H613" s="23" t="n"/>
      <c r="J613" s="25" t="n"/>
      <c r="K613" s="24" t="n"/>
      <c r="L613" s="26" t="n"/>
      <c r="M613" s="27">
        <f>IF(OR(J613="",L613=""),"",ROUND(J613*L613,2))</f>
        <v/>
      </c>
      <c r="N613" s="28">
        <f>IF(M613="","",IF(H613&gt;$AH$2,"After period end",IF(OR(D613="",F613=""),"Check class and entity",IF(M613&gt;=SUMIFS(Settings!$C$9:$C$18,Settings!$A$9:$A$18,F613),"Yes","Expense"))))</f>
        <v/>
      </c>
      <c r="O613" s="23" t="n"/>
      <c r="P613" s="29" t="n"/>
      <c r="Q613" s="30">
        <f>IF(P613&lt;&gt;"",P613,IF(D613="","",SUMIFS(Settings!$B$22:$B$31,Settings!$A$22:$A$31,D613)))</f>
        <v/>
      </c>
      <c r="R613" s="27">
        <f>IF(N613&lt;&gt;"Yes",0,ROUND(M613*SUMIFS(Settings!$C$22:$C$31,Settings!$A$22:$A$31,D613),2))</f>
        <v/>
      </c>
      <c r="S613" s="27">
        <f>IF(AE613=0,0,IF(AE613&gt;=Q613,M613-R613,ROUND((M613-R613)*AE613/Q613,2)))</f>
        <v/>
      </c>
      <c r="T613" s="27">
        <f>IF(N613&lt;&gt;"Yes",0,IF(AND(U613&lt;&gt;"",U613&lt;=$AH$2),0,M613-S613))</f>
        <v/>
      </c>
      <c r="U613" s="23" t="n"/>
      <c r="V613" s="24" t="n"/>
      <c r="W613" s="25" t="n"/>
      <c r="X613" s="25" t="n"/>
      <c r="Y613" s="27">
        <f>IF(U613="","",IF(U613&gt;$AH$2,"After period end",IF(N613&lt;&gt;"Yes",0,M613-S613)))</f>
        <v/>
      </c>
      <c r="Z613" s="27">
        <f>IF(OR(U613="",U613&gt;$AH$2),"",N(W613)-N(X613)-Y613)</f>
        <v/>
      </c>
      <c r="AB613" s="23" t="n"/>
      <c r="AD613" s="27">
        <f>IF(OR(N613&lt;&gt;"Yes",N(Q613)=0),0,ROUND((M613-R613)/Q613,2))</f>
        <v/>
      </c>
      <c r="AE613" s="30">
        <f>IF(OR(N613&lt;&gt;"Yes",O613="",N(Q613)=0),0,MAX(0,MIN(Q613,MIN(YEAR($AH$2)*12+MONTH($AH$2),IF(U613="",YEAR($AH$2)*12+MONTH($AH$2),YEAR(U613)*12+MONTH(U613)-1))-(YEAR(O613)*12+MONTH(O613))+1)))</f>
        <v/>
      </c>
      <c r="AF613" s="31">
        <f>IF(OR(N613&lt;&gt;"Yes",O613="",N(Q613)=0),"",EOMONTH(O613,Q613-1))</f>
        <v/>
      </c>
    </row>
    <row r="614">
      <c r="D614" s="24" t="n"/>
      <c r="E614" s="24" t="n"/>
      <c r="F614" s="24" t="n"/>
      <c r="G614" s="24" t="n"/>
      <c r="H614" s="23" t="n"/>
      <c r="J614" s="25" t="n"/>
      <c r="K614" s="24" t="n"/>
      <c r="L614" s="26" t="n"/>
      <c r="M614" s="27">
        <f>IF(OR(J614="",L614=""),"",ROUND(J614*L614,2))</f>
        <v/>
      </c>
      <c r="N614" s="28">
        <f>IF(M614="","",IF(H614&gt;$AH$2,"After period end",IF(OR(D614="",F614=""),"Check class and entity",IF(M614&gt;=SUMIFS(Settings!$C$9:$C$18,Settings!$A$9:$A$18,F614),"Yes","Expense"))))</f>
        <v/>
      </c>
      <c r="O614" s="23" t="n"/>
      <c r="P614" s="29" t="n"/>
      <c r="Q614" s="30">
        <f>IF(P614&lt;&gt;"",P614,IF(D614="","",SUMIFS(Settings!$B$22:$B$31,Settings!$A$22:$A$31,D614)))</f>
        <v/>
      </c>
      <c r="R614" s="27">
        <f>IF(N614&lt;&gt;"Yes",0,ROUND(M614*SUMIFS(Settings!$C$22:$C$31,Settings!$A$22:$A$31,D614),2))</f>
        <v/>
      </c>
      <c r="S614" s="27">
        <f>IF(AE614=0,0,IF(AE614&gt;=Q614,M614-R614,ROUND((M614-R614)*AE614/Q614,2)))</f>
        <v/>
      </c>
      <c r="T614" s="27">
        <f>IF(N614&lt;&gt;"Yes",0,IF(AND(U614&lt;&gt;"",U614&lt;=$AH$2),0,M614-S614))</f>
        <v/>
      </c>
      <c r="U614" s="23" t="n"/>
      <c r="V614" s="24" t="n"/>
      <c r="W614" s="25" t="n"/>
      <c r="X614" s="25" t="n"/>
      <c r="Y614" s="27">
        <f>IF(U614="","",IF(U614&gt;$AH$2,"After period end",IF(N614&lt;&gt;"Yes",0,M614-S614)))</f>
        <v/>
      </c>
      <c r="Z614" s="27">
        <f>IF(OR(U614="",U614&gt;$AH$2),"",N(W614)-N(X614)-Y614)</f>
        <v/>
      </c>
      <c r="AB614" s="23" t="n"/>
      <c r="AD614" s="27">
        <f>IF(OR(N614&lt;&gt;"Yes",N(Q614)=0),0,ROUND((M614-R614)/Q614,2))</f>
        <v/>
      </c>
      <c r="AE614" s="30">
        <f>IF(OR(N614&lt;&gt;"Yes",O614="",N(Q614)=0),0,MAX(0,MIN(Q614,MIN(YEAR($AH$2)*12+MONTH($AH$2),IF(U614="",YEAR($AH$2)*12+MONTH($AH$2),YEAR(U614)*12+MONTH(U614)-1))-(YEAR(O614)*12+MONTH(O614))+1)))</f>
        <v/>
      </c>
      <c r="AF614" s="31">
        <f>IF(OR(N614&lt;&gt;"Yes",O614="",N(Q614)=0),"",EOMONTH(O614,Q614-1))</f>
        <v/>
      </c>
    </row>
    <row r="615">
      <c r="D615" s="24" t="n"/>
      <c r="E615" s="24" t="n"/>
      <c r="F615" s="24" t="n"/>
      <c r="G615" s="24" t="n"/>
      <c r="H615" s="23" t="n"/>
      <c r="J615" s="25" t="n"/>
      <c r="K615" s="24" t="n"/>
      <c r="L615" s="26" t="n"/>
      <c r="M615" s="27">
        <f>IF(OR(J615="",L615=""),"",ROUND(J615*L615,2))</f>
        <v/>
      </c>
      <c r="N615" s="28">
        <f>IF(M615="","",IF(H615&gt;$AH$2,"After period end",IF(OR(D615="",F615=""),"Check class and entity",IF(M615&gt;=SUMIFS(Settings!$C$9:$C$18,Settings!$A$9:$A$18,F615),"Yes","Expense"))))</f>
        <v/>
      </c>
      <c r="O615" s="23" t="n"/>
      <c r="P615" s="29" t="n"/>
      <c r="Q615" s="30">
        <f>IF(P615&lt;&gt;"",P615,IF(D615="","",SUMIFS(Settings!$B$22:$B$31,Settings!$A$22:$A$31,D615)))</f>
        <v/>
      </c>
      <c r="R615" s="27">
        <f>IF(N615&lt;&gt;"Yes",0,ROUND(M615*SUMIFS(Settings!$C$22:$C$31,Settings!$A$22:$A$31,D615),2))</f>
        <v/>
      </c>
      <c r="S615" s="27">
        <f>IF(AE615=0,0,IF(AE615&gt;=Q615,M615-R615,ROUND((M615-R615)*AE615/Q615,2)))</f>
        <v/>
      </c>
      <c r="T615" s="27">
        <f>IF(N615&lt;&gt;"Yes",0,IF(AND(U615&lt;&gt;"",U615&lt;=$AH$2),0,M615-S615))</f>
        <v/>
      </c>
      <c r="U615" s="23" t="n"/>
      <c r="V615" s="24" t="n"/>
      <c r="W615" s="25" t="n"/>
      <c r="X615" s="25" t="n"/>
      <c r="Y615" s="27">
        <f>IF(U615="","",IF(U615&gt;$AH$2,"After period end",IF(N615&lt;&gt;"Yes",0,M615-S615)))</f>
        <v/>
      </c>
      <c r="Z615" s="27">
        <f>IF(OR(U615="",U615&gt;$AH$2),"",N(W615)-N(X615)-Y615)</f>
        <v/>
      </c>
      <c r="AB615" s="23" t="n"/>
      <c r="AD615" s="27">
        <f>IF(OR(N615&lt;&gt;"Yes",N(Q615)=0),0,ROUND((M615-R615)/Q615,2))</f>
        <v/>
      </c>
      <c r="AE615" s="30">
        <f>IF(OR(N615&lt;&gt;"Yes",O615="",N(Q615)=0),0,MAX(0,MIN(Q615,MIN(YEAR($AH$2)*12+MONTH($AH$2),IF(U615="",YEAR($AH$2)*12+MONTH($AH$2),YEAR(U615)*12+MONTH(U615)-1))-(YEAR(O615)*12+MONTH(O615))+1)))</f>
        <v/>
      </c>
      <c r="AF615" s="31">
        <f>IF(OR(N615&lt;&gt;"Yes",O615="",N(Q615)=0),"",EOMONTH(O615,Q615-1))</f>
        <v/>
      </c>
    </row>
    <row r="616">
      <c r="D616" s="24" t="n"/>
      <c r="E616" s="24" t="n"/>
      <c r="F616" s="24" t="n"/>
      <c r="G616" s="24" t="n"/>
      <c r="H616" s="23" t="n"/>
      <c r="J616" s="25" t="n"/>
      <c r="K616" s="24" t="n"/>
      <c r="L616" s="26" t="n"/>
      <c r="M616" s="27">
        <f>IF(OR(J616="",L616=""),"",ROUND(J616*L616,2))</f>
        <v/>
      </c>
      <c r="N616" s="28">
        <f>IF(M616="","",IF(H616&gt;$AH$2,"After period end",IF(OR(D616="",F616=""),"Check class and entity",IF(M616&gt;=SUMIFS(Settings!$C$9:$C$18,Settings!$A$9:$A$18,F616),"Yes","Expense"))))</f>
        <v/>
      </c>
      <c r="O616" s="23" t="n"/>
      <c r="P616" s="29" t="n"/>
      <c r="Q616" s="30">
        <f>IF(P616&lt;&gt;"",P616,IF(D616="","",SUMIFS(Settings!$B$22:$B$31,Settings!$A$22:$A$31,D616)))</f>
        <v/>
      </c>
      <c r="R616" s="27">
        <f>IF(N616&lt;&gt;"Yes",0,ROUND(M616*SUMIFS(Settings!$C$22:$C$31,Settings!$A$22:$A$31,D616),2))</f>
        <v/>
      </c>
      <c r="S616" s="27">
        <f>IF(AE616=0,0,IF(AE616&gt;=Q616,M616-R616,ROUND((M616-R616)*AE616/Q616,2)))</f>
        <v/>
      </c>
      <c r="T616" s="27">
        <f>IF(N616&lt;&gt;"Yes",0,IF(AND(U616&lt;&gt;"",U616&lt;=$AH$2),0,M616-S616))</f>
        <v/>
      </c>
      <c r="U616" s="23" t="n"/>
      <c r="V616" s="24" t="n"/>
      <c r="W616" s="25" t="n"/>
      <c r="X616" s="25" t="n"/>
      <c r="Y616" s="27">
        <f>IF(U616="","",IF(U616&gt;$AH$2,"After period end",IF(N616&lt;&gt;"Yes",0,M616-S616)))</f>
        <v/>
      </c>
      <c r="Z616" s="27">
        <f>IF(OR(U616="",U616&gt;$AH$2),"",N(W616)-N(X616)-Y616)</f>
        <v/>
      </c>
      <c r="AB616" s="23" t="n"/>
      <c r="AD616" s="27">
        <f>IF(OR(N616&lt;&gt;"Yes",N(Q616)=0),0,ROUND((M616-R616)/Q616,2))</f>
        <v/>
      </c>
      <c r="AE616" s="30">
        <f>IF(OR(N616&lt;&gt;"Yes",O616="",N(Q616)=0),0,MAX(0,MIN(Q616,MIN(YEAR($AH$2)*12+MONTH($AH$2),IF(U616="",YEAR($AH$2)*12+MONTH($AH$2),YEAR(U616)*12+MONTH(U616)-1))-(YEAR(O616)*12+MONTH(O616))+1)))</f>
        <v/>
      </c>
      <c r="AF616" s="31">
        <f>IF(OR(N616&lt;&gt;"Yes",O616="",N(Q616)=0),"",EOMONTH(O616,Q616-1))</f>
        <v/>
      </c>
    </row>
    <row r="617">
      <c r="D617" s="24" t="n"/>
      <c r="E617" s="24" t="n"/>
      <c r="F617" s="24" t="n"/>
      <c r="G617" s="24" t="n"/>
      <c r="H617" s="23" t="n"/>
      <c r="J617" s="25" t="n"/>
      <c r="K617" s="24" t="n"/>
      <c r="L617" s="26" t="n"/>
      <c r="M617" s="27">
        <f>IF(OR(J617="",L617=""),"",ROUND(J617*L617,2))</f>
        <v/>
      </c>
      <c r="N617" s="28">
        <f>IF(M617="","",IF(H617&gt;$AH$2,"After period end",IF(OR(D617="",F617=""),"Check class and entity",IF(M617&gt;=SUMIFS(Settings!$C$9:$C$18,Settings!$A$9:$A$18,F617),"Yes","Expense"))))</f>
        <v/>
      </c>
      <c r="O617" s="23" t="n"/>
      <c r="P617" s="29" t="n"/>
      <c r="Q617" s="30">
        <f>IF(P617&lt;&gt;"",P617,IF(D617="","",SUMIFS(Settings!$B$22:$B$31,Settings!$A$22:$A$31,D617)))</f>
        <v/>
      </c>
      <c r="R617" s="27">
        <f>IF(N617&lt;&gt;"Yes",0,ROUND(M617*SUMIFS(Settings!$C$22:$C$31,Settings!$A$22:$A$31,D617),2))</f>
        <v/>
      </c>
      <c r="S617" s="27">
        <f>IF(AE617=0,0,IF(AE617&gt;=Q617,M617-R617,ROUND((M617-R617)*AE617/Q617,2)))</f>
        <v/>
      </c>
      <c r="T617" s="27">
        <f>IF(N617&lt;&gt;"Yes",0,IF(AND(U617&lt;&gt;"",U617&lt;=$AH$2),0,M617-S617))</f>
        <v/>
      </c>
      <c r="U617" s="23" t="n"/>
      <c r="V617" s="24" t="n"/>
      <c r="W617" s="25" t="n"/>
      <c r="X617" s="25" t="n"/>
      <c r="Y617" s="27">
        <f>IF(U617="","",IF(U617&gt;$AH$2,"After period end",IF(N617&lt;&gt;"Yes",0,M617-S617)))</f>
        <v/>
      </c>
      <c r="Z617" s="27">
        <f>IF(OR(U617="",U617&gt;$AH$2),"",N(W617)-N(X617)-Y617)</f>
        <v/>
      </c>
      <c r="AB617" s="23" t="n"/>
      <c r="AD617" s="27">
        <f>IF(OR(N617&lt;&gt;"Yes",N(Q617)=0),0,ROUND((M617-R617)/Q617,2))</f>
        <v/>
      </c>
      <c r="AE617" s="30">
        <f>IF(OR(N617&lt;&gt;"Yes",O617="",N(Q617)=0),0,MAX(0,MIN(Q617,MIN(YEAR($AH$2)*12+MONTH($AH$2),IF(U617="",YEAR($AH$2)*12+MONTH($AH$2),YEAR(U617)*12+MONTH(U617)-1))-(YEAR(O617)*12+MONTH(O617))+1)))</f>
        <v/>
      </c>
      <c r="AF617" s="31">
        <f>IF(OR(N617&lt;&gt;"Yes",O617="",N(Q617)=0),"",EOMONTH(O617,Q617-1))</f>
        <v/>
      </c>
    </row>
    <row r="618">
      <c r="D618" s="24" t="n"/>
      <c r="E618" s="24" t="n"/>
      <c r="F618" s="24" t="n"/>
      <c r="G618" s="24" t="n"/>
      <c r="H618" s="23" t="n"/>
      <c r="J618" s="25" t="n"/>
      <c r="K618" s="24" t="n"/>
      <c r="L618" s="26" t="n"/>
      <c r="M618" s="27">
        <f>IF(OR(J618="",L618=""),"",ROUND(J618*L618,2))</f>
        <v/>
      </c>
      <c r="N618" s="28">
        <f>IF(M618="","",IF(H618&gt;$AH$2,"After period end",IF(OR(D618="",F618=""),"Check class and entity",IF(M618&gt;=SUMIFS(Settings!$C$9:$C$18,Settings!$A$9:$A$18,F618),"Yes","Expense"))))</f>
        <v/>
      </c>
      <c r="O618" s="23" t="n"/>
      <c r="P618" s="29" t="n"/>
      <c r="Q618" s="30">
        <f>IF(P618&lt;&gt;"",P618,IF(D618="","",SUMIFS(Settings!$B$22:$B$31,Settings!$A$22:$A$31,D618)))</f>
        <v/>
      </c>
      <c r="R618" s="27">
        <f>IF(N618&lt;&gt;"Yes",0,ROUND(M618*SUMIFS(Settings!$C$22:$C$31,Settings!$A$22:$A$31,D618),2))</f>
        <v/>
      </c>
      <c r="S618" s="27">
        <f>IF(AE618=0,0,IF(AE618&gt;=Q618,M618-R618,ROUND((M618-R618)*AE618/Q618,2)))</f>
        <v/>
      </c>
      <c r="T618" s="27">
        <f>IF(N618&lt;&gt;"Yes",0,IF(AND(U618&lt;&gt;"",U618&lt;=$AH$2),0,M618-S618))</f>
        <v/>
      </c>
      <c r="U618" s="23" t="n"/>
      <c r="V618" s="24" t="n"/>
      <c r="W618" s="25" t="n"/>
      <c r="X618" s="25" t="n"/>
      <c r="Y618" s="27">
        <f>IF(U618="","",IF(U618&gt;$AH$2,"After period end",IF(N618&lt;&gt;"Yes",0,M618-S618)))</f>
        <v/>
      </c>
      <c r="Z618" s="27">
        <f>IF(OR(U618="",U618&gt;$AH$2),"",N(W618)-N(X618)-Y618)</f>
        <v/>
      </c>
      <c r="AB618" s="23" t="n"/>
      <c r="AD618" s="27">
        <f>IF(OR(N618&lt;&gt;"Yes",N(Q618)=0),0,ROUND((M618-R618)/Q618,2))</f>
        <v/>
      </c>
      <c r="AE618" s="30">
        <f>IF(OR(N618&lt;&gt;"Yes",O618="",N(Q618)=0),0,MAX(0,MIN(Q618,MIN(YEAR($AH$2)*12+MONTH($AH$2),IF(U618="",YEAR($AH$2)*12+MONTH($AH$2),YEAR(U618)*12+MONTH(U618)-1))-(YEAR(O618)*12+MONTH(O618))+1)))</f>
        <v/>
      </c>
      <c r="AF618" s="31">
        <f>IF(OR(N618&lt;&gt;"Yes",O618="",N(Q618)=0),"",EOMONTH(O618,Q618-1))</f>
        <v/>
      </c>
    </row>
    <row r="619">
      <c r="D619" s="24" t="n"/>
      <c r="E619" s="24" t="n"/>
      <c r="F619" s="24" t="n"/>
      <c r="G619" s="24" t="n"/>
      <c r="H619" s="23" t="n"/>
      <c r="J619" s="25" t="n"/>
      <c r="K619" s="24" t="n"/>
      <c r="L619" s="26" t="n"/>
      <c r="M619" s="27">
        <f>IF(OR(J619="",L619=""),"",ROUND(J619*L619,2))</f>
        <v/>
      </c>
      <c r="N619" s="28">
        <f>IF(M619="","",IF(H619&gt;$AH$2,"After period end",IF(OR(D619="",F619=""),"Check class and entity",IF(M619&gt;=SUMIFS(Settings!$C$9:$C$18,Settings!$A$9:$A$18,F619),"Yes","Expense"))))</f>
        <v/>
      </c>
      <c r="O619" s="23" t="n"/>
      <c r="P619" s="29" t="n"/>
      <c r="Q619" s="30">
        <f>IF(P619&lt;&gt;"",P619,IF(D619="","",SUMIFS(Settings!$B$22:$B$31,Settings!$A$22:$A$31,D619)))</f>
        <v/>
      </c>
      <c r="R619" s="27">
        <f>IF(N619&lt;&gt;"Yes",0,ROUND(M619*SUMIFS(Settings!$C$22:$C$31,Settings!$A$22:$A$31,D619),2))</f>
        <v/>
      </c>
      <c r="S619" s="27">
        <f>IF(AE619=0,0,IF(AE619&gt;=Q619,M619-R619,ROUND((M619-R619)*AE619/Q619,2)))</f>
        <v/>
      </c>
      <c r="T619" s="27">
        <f>IF(N619&lt;&gt;"Yes",0,IF(AND(U619&lt;&gt;"",U619&lt;=$AH$2),0,M619-S619))</f>
        <v/>
      </c>
      <c r="U619" s="23" t="n"/>
      <c r="V619" s="24" t="n"/>
      <c r="W619" s="25" t="n"/>
      <c r="X619" s="25" t="n"/>
      <c r="Y619" s="27">
        <f>IF(U619="","",IF(U619&gt;$AH$2,"After period end",IF(N619&lt;&gt;"Yes",0,M619-S619)))</f>
        <v/>
      </c>
      <c r="Z619" s="27">
        <f>IF(OR(U619="",U619&gt;$AH$2),"",N(W619)-N(X619)-Y619)</f>
        <v/>
      </c>
      <c r="AB619" s="23" t="n"/>
      <c r="AD619" s="27">
        <f>IF(OR(N619&lt;&gt;"Yes",N(Q619)=0),0,ROUND((M619-R619)/Q619,2))</f>
        <v/>
      </c>
      <c r="AE619" s="30">
        <f>IF(OR(N619&lt;&gt;"Yes",O619="",N(Q619)=0),0,MAX(0,MIN(Q619,MIN(YEAR($AH$2)*12+MONTH($AH$2),IF(U619="",YEAR($AH$2)*12+MONTH($AH$2),YEAR(U619)*12+MONTH(U619)-1))-(YEAR(O619)*12+MONTH(O619))+1)))</f>
        <v/>
      </c>
      <c r="AF619" s="31">
        <f>IF(OR(N619&lt;&gt;"Yes",O619="",N(Q619)=0),"",EOMONTH(O619,Q619-1))</f>
        <v/>
      </c>
    </row>
    <row r="620">
      <c r="D620" s="24" t="n"/>
      <c r="E620" s="24" t="n"/>
      <c r="F620" s="24" t="n"/>
      <c r="G620" s="24" t="n"/>
      <c r="H620" s="23" t="n"/>
      <c r="J620" s="25" t="n"/>
      <c r="K620" s="24" t="n"/>
      <c r="L620" s="26" t="n"/>
      <c r="M620" s="27">
        <f>IF(OR(J620="",L620=""),"",ROUND(J620*L620,2))</f>
        <v/>
      </c>
      <c r="N620" s="28">
        <f>IF(M620="","",IF(H620&gt;$AH$2,"After period end",IF(OR(D620="",F620=""),"Check class and entity",IF(M620&gt;=SUMIFS(Settings!$C$9:$C$18,Settings!$A$9:$A$18,F620),"Yes","Expense"))))</f>
        <v/>
      </c>
      <c r="O620" s="23" t="n"/>
      <c r="P620" s="29" t="n"/>
      <c r="Q620" s="30">
        <f>IF(P620&lt;&gt;"",P620,IF(D620="","",SUMIFS(Settings!$B$22:$B$31,Settings!$A$22:$A$31,D620)))</f>
        <v/>
      </c>
      <c r="R620" s="27">
        <f>IF(N620&lt;&gt;"Yes",0,ROUND(M620*SUMIFS(Settings!$C$22:$C$31,Settings!$A$22:$A$31,D620),2))</f>
        <v/>
      </c>
      <c r="S620" s="27">
        <f>IF(AE620=0,0,IF(AE620&gt;=Q620,M620-R620,ROUND((M620-R620)*AE620/Q620,2)))</f>
        <v/>
      </c>
      <c r="T620" s="27">
        <f>IF(N620&lt;&gt;"Yes",0,IF(AND(U620&lt;&gt;"",U620&lt;=$AH$2),0,M620-S620))</f>
        <v/>
      </c>
      <c r="U620" s="23" t="n"/>
      <c r="V620" s="24" t="n"/>
      <c r="W620" s="25" t="n"/>
      <c r="X620" s="25" t="n"/>
      <c r="Y620" s="27">
        <f>IF(U620="","",IF(U620&gt;$AH$2,"After period end",IF(N620&lt;&gt;"Yes",0,M620-S620)))</f>
        <v/>
      </c>
      <c r="Z620" s="27">
        <f>IF(OR(U620="",U620&gt;$AH$2),"",N(W620)-N(X620)-Y620)</f>
        <v/>
      </c>
      <c r="AB620" s="23" t="n"/>
      <c r="AD620" s="27">
        <f>IF(OR(N620&lt;&gt;"Yes",N(Q620)=0),0,ROUND((M620-R620)/Q620,2))</f>
        <v/>
      </c>
      <c r="AE620" s="30">
        <f>IF(OR(N620&lt;&gt;"Yes",O620="",N(Q620)=0),0,MAX(0,MIN(Q620,MIN(YEAR($AH$2)*12+MONTH($AH$2),IF(U620="",YEAR($AH$2)*12+MONTH($AH$2),YEAR(U620)*12+MONTH(U620)-1))-(YEAR(O620)*12+MONTH(O620))+1)))</f>
        <v/>
      </c>
      <c r="AF620" s="31">
        <f>IF(OR(N620&lt;&gt;"Yes",O620="",N(Q620)=0),"",EOMONTH(O620,Q620-1))</f>
        <v/>
      </c>
    </row>
    <row r="621">
      <c r="D621" s="24" t="n"/>
      <c r="E621" s="24" t="n"/>
      <c r="F621" s="24" t="n"/>
      <c r="G621" s="24" t="n"/>
      <c r="H621" s="23" t="n"/>
      <c r="J621" s="25" t="n"/>
      <c r="K621" s="24" t="n"/>
      <c r="L621" s="26" t="n"/>
      <c r="M621" s="27">
        <f>IF(OR(J621="",L621=""),"",ROUND(J621*L621,2))</f>
        <v/>
      </c>
      <c r="N621" s="28">
        <f>IF(M621="","",IF(H621&gt;$AH$2,"After period end",IF(OR(D621="",F621=""),"Check class and entity",IF(M621&gt;=SUMIFS(Settings!$C$9:$C$18,Settings!$A$9:$A$18,F621),"Yes","Expense"))))</f>
        <v/>
      </c>
      <c r="O621" s="23" t="n"/>
      <c r="P621" s="29" t="n"/>
      <c r="Q621" s="30">
        <f>IF(P621&lt;&gt;"",P621,IF(D621="","",SUMIFS(Settings!$B$22:$B$31,Settings!$A$22:$A$31,D621)))</f>
        <v/>
      </c>
      <c r="R621" s="27">
        <f>IF(N621&lt;&gt;"Yes",0,ROUND(M621*SUMIFS(Settings!$C$22:$C$31,Settings!$A$22:$A$31,D621),2))</f>
        <v/>
      </c>
      <c r="S621" s="27">
        <f>IF(AE621=0,0,IF(AE621&gt;=Q621,M621-R621,ROUND((M621-R621)*AE621/Q621,2)))</f>
        <v/>
      </c>
      <c r="T621" s="27">
        <f>IF(N621&lt;&gt;"Yes",0,IF(AND(U621&lt;&gt;"",U621&lt;=$AH$2),0,M621-S621))</f>
        <v/>
      </c>
      <c r="U621" s="23" t="n"/>
      <c r="V621" s="24" t="n"/>
      <c r="W621" s="25" t="n"/>
      <c r="X621" s="25" t="n"/>
      <c r="Y621" s="27">
        <f>IF(U621="","",IF(U621&gt;$AH$2,"After period end",IF(N621&lt;&gt;"Yes",0,M621-S621)))</f>
        <v/>
      </c>
      <c r="Z621" s="27">
        <f>IF(OR(U621="",U621&gt;$AH$2),"",N(W621)-N(X621)-Y621)</f>
        <v/>
      </c>
      <c r="AB621" s="23" t="n"/>
      <c r="AD621" s="27">
        <f>IF(OR(N621&lt;&gt;"Yes",N(Q621)=0),0,ROUND((M621-R621)/Q621,2))</f>
        <v/>
      </c>
      <c r="AE621" s="30">
        <f>IF(OR(N621&lt;&gt;"Yes",O621="",N(Q621)=0),0,MAX(0,MIN(Q621,MIN(YEAR($AH$2)*12+MONTH($AH$2),IF(U621="",YEAR($AH$2)*12+MONTH($AH$2),YEAR(U621)*12+MONTH(U621)-1))-(YEAR(O621)*12+MONTH(O621))+1)))</f>
        <v/>
      </c>
      <c r="AF621" s="31">
        <f>IF(OR(N621&lt;&gt;"Yes",O621="",N(Q621)=0),"",EOMONTH(O621,Q621-1))</f>
        <v/>
      </c>
    </row>
    <row r="622">
      <c r="D622" s="24" t="n"/>
      <c r="E622" s="24" t="n"/>
      <c r="F622" s="24" t="n"/>
      <c r="G622" s="24" t="n"/>
      <c r="H622" s="23" t="n"/>
      <c r="J622" s="25" t="n"/>
      <c r="K622" s="24" t="n"/>
      <c r="L622" s="26" t="n"/>
      <c r="M622" s="27">
        <f>IF(OR(J622="",L622=""),"",ROUND(J622*L622,2))</f>
        <v/>
      </c>
      <c r="N622" s="28">
        <f>IF(M622="","",IF(H622&gt;$AH$2,"After period end",IF(OR(D622="",F622=""),"Check class and entity",IF(M622&gt;=SUMIFS(Settings!$C$9:$C$18,Settings!$A$9:$A$18,F622),"Yes","Expense"))))</f>
        <v/>
      </c>
      <c r="O622" s="23" t="n"/>
      <c r="P622" s="29" t="n"/>
      <c r="Q622" s="30">
        <f>IF(P622&lt;&gt;"",P622,IF(D622="","",SUMIFS(Settings!$B$22:$B$31,Settings!$A$22:$A$31,D622)))</f>
        <v/>
      </c>
      <c r="R622" s="27">
        <f>IF(N622&lt;&gt;"Yes",0,ROUND(M622*SUMIFS(Settings!$C$22:$C$31,Settings!$A$22:$A$31,D622),2))</f>
        <v/>
      </c>
      <c r="S622" s="27">
        <f>IF(AE622=0,0,IF(AE622&gt;=Q622,M622-R622,ROUND((M622-R622)*AE622/Q622,2)))</f>
        <v/>
      </c>
      <c r="T622" s="27">
        <f>IF(N622&lt;&gt;"Yes",0,IF(AND(U622&lt;&gt;"",U622&lt;=$AH$2),0,M622-S622))</f>
        <v/>
      </c>
      <c r="U622" s="23" t="n"/>
      <c r="V622" s="24" t="n"/>
      <c r="W622" s="25" t="n"/>
      <c r="X622" s="25" t="n"/>
      <c r="Y622" s="27">
        <f>IF(U622="","",IF(U622&gt;$AH$2,"After period end",IF(N622&lt;&gt;"Yes",0,M622-S622)))</f>
        <v/>
      </c>
      <c r="Z622" s="27">
        <f>IF(OR(U622="",U622&gt;$AH$2),"",N(W622)-N(X622)-Y622)</f>
        <v/>
      </c>
      <c r="AB622" s="23" t="n"/>
      <c r="AD622" s="27">
        <f>IF(OR(N622&lt;&gt;"Yes",N(Q622)=0),0,ROUND((M622-R622)/Q622,2))</f>
        <v/>
      </c>
      <c r="AE622" s="30">
        <f>IF(OR(N622&lt;&gt;"Yes",O622="",N(Q622)=0),0,MAX(0,MIN(Q622,MIN(YEAR($AH$2)*12+MONTH($AH$2),IF(U622="",YEAR($AH$2)*12+MONTH($AH$2),YEAR(U622)*12+MONTH(U622)-1))-(YEAR(O622)*12+MONTH(O622))+1)))</f>
        <v/>
      </c>
      <c r="AF622" s="31">
        <f>IF(OR(N622&lt;&gt;"Yes",O622="",N(Q622)=0),"",EOMONTH(O622,Q622-1))</f>
        <v/>
      </c>
    </row>
    <row r="623">
      <c r="D623" s="24" t="n"/>
      <c r="E623" s="24" t="n"/>
      <c r="F623" s="24" t="n"/>
      <c r="G623" s="24" t="n"/>
      <c r="H623" s="23" t="n"/>
      <c r="J623" s="25" t="n"/>
      <c r="K623" s="24" t="n"/>
      <c r="L623" s="26" t="n"/>
      <c r="M623" s="27">
        <f>IF(OR(J623="",L623=""),"",ROUND(J623*L623,2))</f>
        <v/>
      </c>
      <c r="N623" s="28">
        <f>IF(M623="","",IF(H623&gt;$AH$2,"After period end",IF(OR(D623="",F623=""),"Check class and entity",IF(M623&gt;=SUMIFS(Settings!$C$9:$C$18,Settings!$A$9:$A$18,F623),"Yes","Expense"))))</f>
        <v/>
      </c>
      <c r="O623" s="23" t="n"/>
      <c r="P623" s="29" t="n"/>
      <c r="Q623" s="30">
        <f>IF(P623&lt;&gt;"",P623,IF(D623="","",SUMIFS(Settings!$B$22:$B$31,Settings!$A$22:$A$31,D623)))</f>
        <v/>
      </c>
      <c r="R623" s="27">
        <f>IF(N623&lt;&gt;"Yes",0,ROUND(M623*SUMIFS(Settings!$C$22:$C$31,Settings!$A$22:$A$31,D623),2))</f>
        <v/>
      </c>
      <c r="S623" s="27">
        <f>IF(AE623=0,0,IF(AE623&gt;=Q623,M623-R623,ROUND((M623-R623)*AE623/Q623,2)))</f>
        <v/>
      </c>
      <c r="T623" s="27">
        <f>IF(N623&lt;&gt;"Yes",0,IF(AND(U623&lt;&gt;"",U623&lt;=$AH$2),0,M623-S623))</f>
        <v/>
      </c>
      <c r="U623" s="23" t="n"/>
      <c r="V623" s="24" t="n"/>
      <c r="W623" s="25" t="n"/>
      <c r="X623" s="25" t="n"/>
      <c r="Y623" s="27">
        <f>IF(U623="","",IF(U623&gt;$AH$2,"After period end",IF(N623&lt;&gt;"Yes",0,M623-S623)))</f>
        <v/>
      </c>
      <c r="Z623" s="27">
        <f>IF(OR(U623="",U623&gt;$AH$2),"",N(W623)-N(X623)-Y623)</f>
        <v/>
      </c>
      <c r="AB623" s="23" t="n"/>
      <c r="AD623" s="27">
        <f>IF(OR(N623&lt;&gt;"Yes",N(Q623)=0),0,ROUND((M623-R623)/Q623,2))</f>
        <v/>
      </c>
      <c r="AE623" s="30">
        <f>IF(OR(N623&lt;&gt;"Yes",O623="",N(Q623)=0),0,MAX(0,MIN(Q623,MIN(YEAR($AH$2)*12+MONTH($AH$2),IF(U623="",YEAR($AH$2)*12+MONTH($AH$2),YEAR(U623)*12+MONTH(U623)-1))-(YEAR(O623)*12+MONTH(O623))+1)))</f>
        <v/>
      </c>
      <c r="AF623" s="31">
        <f>IF(OR(N623&lt;&gt;"Yes",O623="",N(Q623)=0),"",EOMONTH(O623,Q623-1))</f>
        <v/>
      </c>
    </row>
    <row r="624">
      <c r="D624" s="24" t="n"/>
      <c r="E624" s="24" t="n"/>
      <c r="F624" s="24" t="n"/>
      <c r="G624" s="24" t="n"/>
      <c r="H624" s="23" t="n"/>
      <c r="J624" s="25" t="n"/>
      <c r="K624" s="24" t="n"/>
      <c r="L624" s="26" t="n"/>
      <c r="M624" s="27">
        <f>IF(OR(J624="",L624=""),"",ROUND(J624*L624,2))</f>
        <v/>
      </c>
      <c r="N624" s="28">
        <f>IF(M624="","",IF(H624&gt;$AH$2,"After period end",IF(OR(D624="",F624=""),"Check class and entity",IF(M624&gt;=SUMIFS(Settings!$C$9:$C$18,Settings!$A$9:$A$18,F624),"Yes","Expense"))))</f>
        <v/>
      </c>
      <c r="O624" s="23" t="n"/>
      <c r="P624" s="29" t="n"/>
      <c r="Q624" s="30">
        <f>IF(P624&lt;&gt;"",P624,IF(D624="","",SUMIFS(Settings!$B$22:$B$31,Settings!$A$22:$A$31,D624)))</f>
        <v/>
      </c>
      <c r="R624" s="27">
        <f>IF(N624&lt;&gt;"Yes",0,ROUND(M624*SUMIFS(Settings!$C$22:$C$31,Settings!$A$22:$A$31,D624),2))</f>
        <v/>
      </c>
      <c r="S624" s="27">
        <f>IF(AE624=0,0,IF(AE624&gt;=Q624,M624-R624,ROUND((M624-R624)*AE624/Q624,2)))</f>
        <v/>
      </c>
      <c r="T624" s="27">
        <f>IF(N624&lt;&gt;"Yes",0,IF(AND(U624&lt;&gt;"",U624&lt;=$AH$2),0,M624-S624))</f>
        <v/>
      </c>
      <c r="U624" s="23" t="n"/>
      <c r="V624" s="24" t="n"/>
      <c r="W624" s="25" t="n"/>
      <c r="X624" s="25" t="n"/>
      <c r="Y624" s="27">
        <f>IF(U624="","",IF(U624&gt;$AH$2,"After period end",IF(N624&lt;&gt;"Yes",0,M624-S624)))</f>
        <v/>
      </c>
      <c r="Z624" s="27">
        <f>IF(OR(U624="",U624&gt;$AH$2),"",N(W624)-N(X624)-Y624)</f>
        <v/>
      </c>
      <c r="AB624" s="23" t="n"/>
      <c r="AD624" s="27">
        <f>IF(OR(N624&lt;&gt;"Yes",N(Q624)=0),0,ROUND((M624-R624)/Q624,2))</f>
        <v/>
      </c>
      <c r="AE624" s="30">
        <f>IF(OR(N624&lt;&gt;"Yes",O624="",N(Q624)=0),0,MAX(0,MIN(Q624,MIN(YEAR($AH$2)*12+MONTH($AH$2),IF(U624="",YEAR($AH$2)*12+MONTH($AH$2),YEAR(U624)*12+MONTH(U624)-1))-(YEAR(O624)*12+MONTH(O624))+1)))</f>
        <v/>
      </c>
      <c r="AF624" s="31">
        <f>IF(OR(N624&lt;&gt;"Yes",O624="",N(Q624)=0),"",EOMONTH(O624,Q624-1))</f>
        <v/>
      </c>
    </row>
    <row r="625">
      <c r="D625" s="24" t="n"/>
      <c r="E625" s="24" t="n"/>
      <c r="F625" s="24" t="n"/>
      <c r="G625" s="24" t="n"/>
      <c r="H625" s="23" t="n"/>
      <c r="J625" s="25" t="n"/>
      <c r="K625" s="24" t="n"/>
      <c r="L625" s="26" t="n"/>
      <c r="M625" s="27">
        <f>IF(OR(J625="",L625=""),"",ROUND(J625*L625,2))</f>
        <v/>
      </c>
      <c r="N625" s="28">
        <f>IF(M625="","",IF(H625&gt;$AH$2,"After period end",IF(OR(D625="",F625=""),"Check class and entity",IF(M625&gt;=SUMIFS(Settings!$C$9:$C$18,Settings!$A$9:$A$18,F625),"Yes","Expense"))))</f>
        <v/>
      </c>
      <c r="O625" s="23" t="n"/>
      <c r="P625" s="29" t="n"/>
      <c r="Q625" s="30">
        <f>IF(P625&lt;&gt;"",P625,IF(D625="","",SUMIFS(Settings!$B$22:$B$31,Settings!$A$22:$A$31,D625)))</f>
        <v/>
      </c>
      <c r="R625" s="27">
        <f>IF(N625&lt;&gt;"Yes",0,ROUND(M625*SUMIFS(Settings!$C$22:$C$31,Settings!$A$22:$A$31,D625),2))</f>
        <v/>
      </c>
      <c r="S625" s="27">
        <f>IF(AE625=0,0,IF(AE625&gt;=Q625,M625-R625,ROUND((M625-R625)*AE625/Q625,2)))</f>
        <v/>
      </c>
      <c r="T625" s="27">
        <f>IF(N625&lt;&gt;"Yes",0,IF(AND(U625&lt;&gt;"",U625&lt;=$AH$2),0,M625-S625))</f>
        <v/>
      </c>
      <c r="U625" s="23" t="n"/>
      <c r="V625" s="24" t="n"/>
      <c r="W625" s="25" t="n"/>
      <c r="X625" s="25" t="n"/>
      <c r="Y625" s="27">
        <f>IF(U625="","",IF(U625&gt;$AH$2,"After period end",IF(N625&lt;&gt;"Yes",0,M625-S625)))</f>
        <v/>
      </c>
      <c r="Z625" s="27">
        <f>IF(OR(U625="",U625&gt;$AH$2),"",N(W625)-N(X625)-Y625)</f>
        <v/>
      </c>
      <c r="AB625" s="23" t="n"/>
      <c r="AD625" s="27">
        <f>IF(OR(N625&lt;&gt;"Yes",N(Q625)=0),0,ROUND((M625-R625)/Q625,2))</f>
        <v/>
      </c>
      <c r="AE625" s="30">
        <f>IF(OR(N625&lt;&gt;"Yes",O625="",N(Q625)=0),0,MAX(0,MIN(Q625,MIN(YEAR($AH$2)*12+MONTH($AH$2),IF(U625="",YEAR($AH$2)*12+MONTH($AH$2),YEAR(U625)*12+MONTH(U625)-1))-(YEAR(O625)*12+MONTH(O625))+1)))</f>
        <v/>
      </c>
      <c r="AF625" s="31">
        <f>IF(OR(N625&lt;&gt;"Yes",O625="",N(Q625)=0),"",EOMONTH(O625,Q625-1))</f>
        <v/>
      </c>
    </row>
    <row r="626">
      <c r="D626" s="24" t="n"/>
      <c r="E626" s="24" t="n"/>
      <c r="F626" s="24" t="n"/>
      <c r="G626" s="24" t="n"/>
      <c r="H626" s="23" t="n"/>
      <c r="J626" s="25" t="n"/>
      <c r="K626" s="24" t="n"/>
      <c r="L626" s="26" t="n"/>
      <c r="M626" s="27">
        <f>IF(OR(J626="",L626=""),"",ROUND(J626*L626,2))</f>
        <v/>
      </c>
      <c r="N626" s="28">
        <f>IF(M626="","",IF(H626&gt;$AH$2,"After period end",IF(OR(D626="",F626=""),"Check class and entity",IF(M626&gt;=SUMIFS(Settings!$C$9:$C$18,Settings!$A$9:$A$18,F626),"Yes","Expense"))))</f>
        <v/>
      </c>
      <c r="O626" s="23" t="n"/>
      <c r="P626" s="29" t="n"/>
      <c r="Q626" s="30">
        <f>IF(P626&lt;&gt;"",P626,IF(D626="","",SUMIFS(Settings!$B$22:$B$31,Settings!$A$22:$A$31,D626)))</f>
        <v/>
      </c>
      <c r="R626" s="27">
        <f>IF(N626&lt;&gt;"Yes",0,ROUND(M626*SUMIFS(Settings!$C$22:$C$31,Settings!$A$22:$A$31,D626),2))</f>
        <v/>
      </c>
      <c r="S626" s="27">
        <f>IF(AE626=0,0,IF(AE626&gt;=Q626,M626-R626,ROUND((M626-R626)*AE626/Q626,2)))</f>
        <v/>
      </c>
      <c r="T626" s="27">
        <f>IF(N626&lt;&gt;"Yes",0,IF(AND(U626&lt;&gt;"",U626&lt;=$AH$2),0,M626-S626))</f>
        <v/>
      </c>
      <c r="U626" s="23" t="n"/>
      <c r="V626" s="24" t="n"/>
      <c r="W626" s="25" t="n"/>
      <c r="X626" s="25" t="n"/>
      <c r="Y626" s="27">
        <f>IF(U626="","",IF(U626&gt;$AH$2,"After period end",IF(N626&lt;&gt;"Yes",0,M626-S626)))</f>
        <v/>
      </c>
      <c r="Z626" s="27">
        <f>IF(OR(U626="",U626&gt;$AH$2),"",N(W626)-N(X626)-Y626)</f>
        <v/>
      </c>
      <c r="AB626" s="23" t="n"/>
      <c r="AD626" s="27">
        <f>IF(OR(N626&lt;&gt;"Yes",N(Q626)=0),0,ROUND((M626-R626)/Q626,2))</f>
        <v/>
      </c>
      <c r="AE626" s="30">
        <f>IF(OR(N626&lt;&gt;"Yes",O626="",N(Q626)=0),0,MAX(0,MIN(Q626,MIN(YEAR($AH$2)*12+MONTH($AH$2),IF(U626="",YEAR($AH$2)*12+MONTH($AH$2),YEAR(U626)*12+MONTH(U626)-1))-(YEAR(O626)*12+MONTH(O626))+1)))</f>
        <v/>
      </c>
      <c r="AF626" s="31">
        <f>IF(OR(N626&lt;&gt;"Yes",O626="",N(Q626)=0),"",EOMONTH(O626,Q626-1))</f>
        <v/>
      </c>
    </row>
    <row r="627">
      <c r="D627" s="24" t="n"/>
      <c r="E627" s="24" t="n"/>
      <c r="F627" s="24" t="n"/>
      <c r="G627" s="24" t="n"/>
      <c r="H627" s="23" t="n"/>
      <c r="J627" s="25" t="n"/>
      <c r="K627" s="24" t="n"/>
      <c r="L627" s="26" t="n"/>
      <c r="M627" s="27">
        <f>IF(OR(J627="",L627=""),"",ROUND(J627*L627,2))</f>
        <v/>
      </c>
      <c r="N627" s="28">
        <f>IF(M627="","",IF(H627&gt;$AH$2,"After period end",IF(OR(D627="",F627=""),"Check class and entity",IF(M627&gt;=SUMIFS(Settings!$C$9:$C$18,Settings!$A$9:$A$18,F627),"Yes","Expense"))))</f>
        <v/>
      </c>
      <c r="O627" s="23" t="n"/>
      <c r="P627" s="29" t="n"/>
      <c r="Q627" s="30">
        <f>IF(P627&lt;&gt;"",P627,IF(D627="","",SUMIFS(Settings!$B$22:$B$31,Settings!$A$22:$A$31,D627)))</f>
        <v/>
      </c>
      <c r="R627" s="27">
        <f>IF(N627&lt;&gt;"Yes",0,ROUND(M627*SUMIFS(Settings!$C$22:$C$31,Settings!$A$22:$A$31,D627),2))</f>
        <v/>
      </c>
      <c r="S627" s="27">
        <f>IF(AE627=0,0,IF(AE627&gt;=Q627,M627-R627,ROUND((M627-R627)*AE627/Q627,2)))</f>
        <v/>
      </c>
      <c r="T627" s="27">
        <f>IF(N627&lt;&gt;"Yes",0,IF(AND(U627&lt;&gt;"",U627&lt;=$AH$2),0,M627-S627))</f>
        <v/>
      </c>
      <c r="U627" s="23" t="n"/>
      <c r="V627" s="24" t="n"/>
      <c r="W627" s="25" t="n"/>
      <c r="X627" s="25" t="n"/>
      <c r="Y627" s="27">
        <f>IF(U627="","",IF(U627&gt;$AH$2,"After period end",IF(N627&lt;&gt;"Yes",0,M627-S627)))</f>
        <v/>
      </c>
      <c r="Z627" s="27">
        <f>IF(OR(U627="",U627&gt;$AH$2),"",N(W627)-N(X627)-Y627)</f>
        <v/>
      </c>
      <c r="AB627" s="23" t="n"/>
      <c r="AD627" s="27">
        <f>IF(OR(N627&lt;&gt;"Yes",N(Q627)=0),0,ROUND((M627-R627)/Q627,2))</f>
        <v/>
      </c>
      <c r="AE627" s="30">
        <f>IF(OR(N627&lt;&gt;"Yes",O627="",N(Q627)=0),0,MAX(0,MIN(Q627,MIN(YEAR($AH$2)*12+MONTH($AH$2),IF(U627="",YEAR($AH$2)*12+MONTH($AH$2),YEAR(U627)*12+MONTH(U627)-1))-(YEAR(O627)*12+MONTH(O627))+1)))</f>
        <v/>
      </c>
      <c r="AF627" s="31">
        <f>IF(OR(N627&lt;&gt;"Yes",O627="",N(Q627)=0),"",EOMONTH(O627,Q627-1))</f>
        <v/>
      </c>
    </row>
    <row r="628">
      <c r="D628" s="24" t="n"/>
      <c r="E628" s="24" t="n"/>
      <c r="F628" s="24" t="n"/>
      <c r="G628" s="24" t="n"/>
      <c r="H628" s="23" t="n"/>
      <c r="J628" s="25" t="n"/>
      <c r="K628" s="24" t="n"/>
      <c r="L628" s="26" t="n"/>
      <c r="M628" s="27">
        <f>IF(OR(J628="",L628=""),"",ROUND(J628*L628,2))</f>
        <v/>
      </c>
      <c r="N628" s="28">
        <f>IF(M628="","",IF(H628&gt;$AH$2,"After period end",IF(OR(D628="",F628=""),"Check class and entity",IF(M628&gt;=SUMIFS(Settings!$C$9:$C$18,Settings!$A$9:$A$18,F628),"Yes","Expense"))))</f>
        <v/>
      </c>
      <c r="O628" s="23" t="n"/>
      <c r="P628" s="29" t="n"/>
      <c r="Q628" s="30">
        <f>IF(P628&lt;&gt;"",P628,IF(D628="","",SUMIFS(Settings!$B$22:$B$31,Settings!$A$22:$A$31,D628)))</f>
        <v/>
      </c>
      <c r="R628" s="27">
        <f>IF(N628&lt;&gt;"Yes",0,ROUND(M628*SUMIFS(Settings!$C$22:$C$31,Settings!$A$22:$A$31,D628),2))</f>
        <v/>
      </c>
      <c r="S628" s="27">
        <f>IF(AE628=0,0,IF(AE628&gt;=Q628,M628-R628,ROUND((M628-R628)*AE628/Q628,2)))</f>
        <v/>
      </c>
      <c r="T628" s="27">
        <f>IF(N628&lt;&gt;"Yes",0,IF(AND(U628&lt;&gt;"",U628&lt;=$AH$2),0,M628-S628))</f>
        <v/>
      </c>
      <c r="U628" s="23" t="n"/>
      <c r="V628" s="24" t="n"/>
      <c r="W628" s="25" t="n"/>
      <c r="X628" s="25" t="n"/>
      <c r="Y628" s="27">
        <f>IF(U628="","",IF(U628&gt;$AH$2,"After period end",IF(N628&lt;&gt;"Yes",0,M628-S628)))</f>
        <v/>
      </c>
      <c r="Z628" s="27">
        <f>IF(OR(U628="",U628&gt;$AH$2),"",N(W628)-N(X628)-Y628)</f>
        <v/>
      </c>
      <c r="AB628" s="23" t="n"/>
      <c r="AD628" s="27">
        <f>IF(OR(N628&lt;&gt;"Yes",N(Q628)=0),0,ROUND((M628-R628)/Q628,2))</f>
        <v/>
      </c>
      <c r="AE628" s="30">
        <f>IF(OR(N628&lt;&gt;"Yes",O628="",N(Q628)=0),0,MAX(0,MIN(Q628,MIN(YEAR($AH$2)*12+MONTH($AH$2),IF(U628="",YEAR($AH$2)*12+MONTH($AH$2),YEAR(U628)*12+MONTH(U628)-1))-(YEAR(O628)*12+MONTH(O628))+1)))</f>
        <v/>
      </c>
      <c r="AF628" s="31">
        <f>IF(OR(N628&lt;&gt;"Yes",O628="",N(Q628)=0),"",EOMONTH(O628,Q628-1))</f>
        <v/>
      </c>
    </row>
    <row r="629">
      <c r="D629" s="24" t="n"/>
      <c r="E629" s="24" t="n"/>
      <c r="F629" s="24" t="n"/>
      <c r="G629" s="24" t="n"/>
      <c r="H629" s="23" t="n"/>
      <c r="J629" s="25" t="n"/>
      <c r="K629" s="24" t="n"/>
      <c r="L629" s="26" t="n"/>
      <c r="M629" s="27">
        <f>IF(OR(J629="",L629=""),"",ROUND(J629*L629,2))</f>
        <v/>
      </c>
      <c r="N629" s="28">
        <f>IF(M629="","",IF(H629&gt;$AH$2,"After period end",IF(OR(D629="",F629=""),"Check class and entity",IF(M629&gt;=SUMIFS(Settings!$C$9:$C$18,Settings!$A$9:$A$18,F629),"Yes","Expense"))))</f>
        <v/>
      </c>
      <c r="O629" s="23" t="n"/>
      <c r="P629" s="29" t="n"/>
      <c r="Q629" s="30">
        <f>IF(P629&lt;&gt;"",P629,IF(D629="","",SUMIFS(Settings!$B$22:$B$31,Settings!$A$22:$A$31,D629)))</f>
        <v/>
      </c>
      <c r="R629" s="27">
        <f>IF(N629&lt;&gt;"Yes",0,ROUND(M629*SUMIFS(Settings!$C$22:$C$31,Settings!$A$22:$A$31,D629),2))</f>
        <v/>
      </c>
      <c r="S629" s="27">
        <f>IF(AE629=0,0,IF(AE629&gt;=Q629,M629-R629,ROUND((M629-R629)*AE629/Q629,2)))</f>
        <v/>
      </c>
      <c r="T629" s="27">
        <f>IF(N629&lt;&gt;"Yes",0,IF(AND(U629&lt;&gt;"",U629&lt;=$AH$2),0,M629-S629))</f>
        <v/>
      </c>
      <c r="U629" s="23" t="n"/>
      <c r="V629" s="24" t="n"/>
      <c r="W629" s="25" t="n"/>
      <c r="X629" s="25" t="n"/>
      <c r="Y629" s="27">
        <f>IF(U629="","",IF(U629&gt;$AH$2,"After period end",IF(N629&lt;&gt;"Yes",0,M629-S629)))</f>
        <v/>
      </c>
      <c r="Z629" s="27">
        <f>IF(OR(U629="",U629&gt;$AH$2),"",N(W629)-N(X629)-Y629)</f>
        <v/>
      </c>
      <c r="AB629" s="23" t="n"/>
      <c r="AD629" s="27">
        <f>IF(OR(N629&lt;&gt;"Yes",N(Q629)=0),0,ROUND((M629-R629)/Q629,2))</f>
        <v/>
      </c>
      <c r="AE629" s="30">
        <f>IF(OR(N629&lt;&gt;"Yes",O629="",N(Q629)=0),0,MAX(0,MIN(Q629,MIN(YEAR($AH$2)*12+MONTH($AH$2),IF(U629="",YEAR($AH$2)*12+MONTH($AH$2),YEAR(U629)*12+MONTH(U629)-1))-(YEAR(O629)*12+MONTH(O629))+1)))</f>
        <v/>
      </c>
      <c r="AF629" s="31">
        <f>IF(OR(N629&lt;&gt;"Yes",O629="",N(Q629)=0),"",EOMONTH(O629,Q629-1))</f>
        <v/>
      </c>
    </row>
    <row r="630">
      <c r="D630" s="24" t="n"/>
      <c r="E630" s="24" t="n"/>
      <c r="F630" s="24" t="n"/>
      <c r="G630" s="24" t="n"/>
      <c r="H630" s="23" t="n"/>
      <c r="J630" s="25" t="n"/>
      <c r="K630" s="24" t="n"/>
      <c r="L630" s="26" t="n"/>
      <c r="M630" s="27">
        <f>IF(OR(J630="",L630=""),"",ROUND(J630*L630,2))</f>
        <v/>
      </c>
      <c r="N630" s="28">
        <f>IF(M630="","",IF(H630&gt;$AH$2,"After period end",IF(OR(D630="",F630=""),"Check class and entity",IF(M630&gt;=SUMIFS(Settings!$C$9:$C$18,Settings!$A$9:$A$18,F630),"Yes","Expense"))))</f>
        <v/>
      </c>
      <c r="O630" s="23" t="n"/>
      <c r="P630" s="29" t="n"/>
      <c r="Q630" s="30">
        <f>IF(P630&lt;&gt;"",P630,IF(D630="","",SUMIFS(Settings!$B$22:$B$31,Settings!$A$22:$A$31,D630)))</f>
        <v/>
      </c>
      <c r="R630" s="27">
        <f>IF(N630&lt;&gt;"Yes",0,ROUND(M630*SUMIFS(Settings!$C$22:$C$31,Settings!$A$22:$A$31,D630),2))</f>
        <v/>
      </c>
      <c r="S630" s="27">
        <f>IF(AE630=0,0,IF(AE630&gt;=Q630,M630-R630,ROUND((M630-R630)*AE630/Q630,2)))</f>
        <v/>
      </c>
      <c r="T630" s="27">
        <f>IF(N630&lt;&gt;"Yes",0,IF(AND(U630&lt;&gt;"",U630&lt;=$AH$2),0,M630-S630))</f>
        <v/>
      </c>
      <c r="U630" s="23" t="n"/>
      <c r="V630" s="24" t="n"/>
      <c r="W630" s="25" t="n"/>
      <c r="X630" s="25" t="n"/>
      <c r="Y630" s="27">
        <f>IF(U630="","",IF(U630&gt;$AH$2,"After period end",IF(N630&lt;&gt;"Yes",0,M630-S630)))</f>
        <v/>
      </c>
      <c r="Z630" s="27">
        <f>IF(OR(U630="",U630&gt;$AH$2),"",N(W630)-N(X630)-Y630)</f>
        <v/>
      </c>
      <c r="AB630" s="23" t="n"/>
      <c r="AD630" s="27">
        <f>IF(OR(N630&lt;&gt;"Yes",N(Q630)=0),0,ROUND((M630-R630)/Q630,2))</f>
        <v/>
      </c>
      <c r="AE630" s="30">
        <f>IF(OR(N630&lt;&gt;"Yes",O630="",N(Q630)=0),0,MAX(0,MIN(Q630,MIN(YEAR($AH$2)*12+MONTH($AH$2),IF(U630="",YEAR($AH$2)*12+MONTH($AH$2),YEAR(U630)*12+MONTH(U630)-1))-(YEAR(O630)*12+MONTH(O630))+1)))</f>
        <v/>
      </c>
      <c r="AF630" s="31">
        <f>IF(OR(N630&lt;&gt;"Yes",O630="",N(Q630)=0),"",EOMONTH(O630,Q630-1))</f>
        <v/>
      </c>
    </row>
    <row r="631">
      <c r="D631" s="24" t="n"/>
      <c r="E631" s="24" t="n"/>
      <c r="F631" s="24" t="n"/>
      <c r="G631" s="24" t="n"/>
      <c r="H631" s="23" t="n"/>
      <c r="J631" s="25" t="n"/>
      <c r="K631" s="24" t="n"/>
      <c r="L631" s="26" t="n"/>
      <c r="M631" s="27">
        <f>IF(OR(J631="",L631=""),"",ROUND(J631*L631,2))</f>
        <v/>
      </c>
      <c r="N631" s="28">
        <f>IF(M631="","",IF(H631&gt;$AH$2,"After period end",IF(OR(D631="",F631=""),"Check class and entity",IF(M631&gt;=SUMIFS(Settings!$C$9:$C$18,Settings!$A$9:$A$18,F631),"Yes","Expense"))))</f>
        <v/>
      </c>
      <c r="O631" s="23" t="n"/>
      <c r="P631" s="29" t="n"/>
      <c r="Q631" s="30">
        <f>IF(P631&lt;&gt;"",P631,IF(D631="","",SUMIFS(Settings!$B$22:$B$31,Settings!$A$22:$A$31,D631)))</f>
        <v/>
      </c>
      <c r="R631" s="27">
        <f>IF(N631&lt;&gt;"Yes",0,ROUND(M631*SUMIFS(Settings!$C$22:$C$31,Settings!$A$22:$A$31,D631),2))</f>
        <v/>
      </c>
      <c r="S631" s="27">
        <f>IF(AE631=0,0,IF(AE631&gt;=Q631,M631-R631,ROUND((M631-R631)*AE631/Q631,2)))</f>
        <v/>
      </c>
      <c r="T631" s="27">
        <f>IF(N631&lt;&gt;"Yes",0,IF(AND(U631&lt;&gt;"",U631&lt;=$AH$2),0,M631-S631))</f>
        <v/>
      </c>
      <c r="U631" s="23" t="n"/>
      <c r="V631" s="24" t="n"/>
      <c r="W631" s="25" t="n"/>
      <c r="X631" s="25" t="n"/>
      <c r="Y631" s="27">
        <f>IF(U631="","",IF(U631&gt;$AH$2,"After period end",IF(N631&lt;&gt;"Yes",0,M631-S631)))</f>
        <v/>
      </c>
      <c r="Z631" s="27">
        <f>IF(OR(U631="",U631&gt;$AH$2),"",N(W631)-N(X631)-Y631)</f>
        <v/>
      </c>
      <c r="AB631" s="23" t="n"/>
      <c r="AD631" s="27">
        <f>IF(OR(N631&lt;&gt;"Yes",N(Q631)=0),0,ROUND((M631-R631)/Q631,2))</f>
        <v/>
      </c>
      <c r="AE631" s="30">
        <f>IF(OR(N631&lt;&gt;"Yes",O631="",N(Q631)=0),0,MAX(0,MIN(Q631,MIN(YEAR($AH$2)*12+MONTH($AH$2),IF(U631="",YEAR($AH$2)*12+MONTH($AH$2),YEAR(U631)*12+MONTH(U631)-1))-(YEAR(O631)*12+MONTH(O631))+1)))</f>
        <v/>
      </c>
      <c r="AF631" s="31">
        <f>IF(OR(N631&lt;&gt;"Yes",O631="",N(Q631)=0),"",EOMONTH(O631,Q631-1))</f>
        <v/>
      </c>
    </row>
    <row r="632">
      <c r="D632" s="24" t="n"/>
      <c r="E632" s="24" t="n"/>
      <c r="F632" s="24" t="n"/>
      <c r="G632" s="24" t="n"/>
      <c r="H632" s="23" t="n"/>
      <c r="J632" s="25" t="n"/>
      <c r="K632" s="24" t="n"/>
      <c r="L632" s="26" t="n"/>
      <c r="M632" s="27">
        <f>IF(OR(J632="",L632=""),"",ROUND(J632*L632,2))</f>
        <v/>
      </c>
      <c r="N632" s="28">
        <f>IF(M632="","",IF(H632&gt;$AH$2,"After period end",IF(OR(D632="",F632=""),"Check class and entity",IF(M632&gt;=SUMIFS(Settings!$C$9:$C$18,Settings!$A$9:$A$18,F632),"Yes","Expense"))))</f>
        <v/>
      </c>
      <c r="O632" s="23" t="n"/>
      <c r="P632" s="29" t="n"/>
      <c r="Q632" s="30">
        <f>IF(P632&lt;&gt;"",P632,IF(D632="","",SUMIFS(Settings!$B$22:$B$31,Settings!$A$22:$A$31,D632)))</f>
        <v/>
      </c>
      <c r="R632" s="27">
        <f>IF(N632&lt;&gt;"Yes",0,ROUND(M632*SUMIFS(Settings!$C$22:$C$31,Settings!$A$22:$A$31,D632),2))</f>
        <v/>
      </c>
      <c r="S632" s="27">
        <f>IF(AE632=0,0,IF(AE632&gt;=Q632,M632-R632,ROUND((M632-R632)*AE632/Q632,2)))</f>
        <v/>
      </c>
      <c r="T632" s="27">
        <f>IF(N632&lt;&gt;"Yes",0,IF(AND(U632&lt;&gt;"",U632&lt;=$AH$2),0,M632-S632))</f>
        <v/>
      </c>
      <c r="U632" s="23" t="n"/>
      <c r="V632" s="24" t="n"/>
      <c r="W632" s="25" t="n"/>
      <c r="X632" s="25" t="n"/>
      <c r="Y632" s="27">
        <f>IF(U632="","",IF(U632&gt;$AH$2,"After period end",IF(N632&lt;&gt;"Yes",0,M632-S632)))</f>
        <v/>
      </c>
      <c r="Z632" s="27">
        <f>IF(OR(U632="",U632&gt;$AH$2),"",N(W632)-N(X632)-Y632)</f>
        <v/>
      </c>
      <c r="AB632" s="23" t="n"/>
      <c r="AD632" s="27">
        <f>IF(OR(N632&lt;&gt;"Yes",N(Q632)=0),0,ROUND((M632-R632)/Q632,2))</f>
        <v/>
      </c>
      <c r="AE632" s="30">
        <f>IF(OR(N632&lt;&gt;"Yes",O632="",N(Q632)=0),0,MAX(0,MIN(Q632,MIN(YEAR($AH$2)*12+MONTH($AH$2),IF(U632="",YEAR($AH$2)*12+MONTH($AH$2),YEAR(U632)*12+MONTH(U632)-1))-(YEAR(O632)*12+MONTH(O632))+1)))</f>
        <v/>
      </c>
      <c r="AF632" s="31">
        <f>IF(OR(N632&lt;&gt;"Yes",O632="",N(Q632)=0),"",EOMONTH(O632,Q632-1))</f>
        <v/>
      </c>
    </row>
    <row r="633">
      <c r="D633" s="24" t="n"/>
      <c r="E633" s="24" t="n"/>
      <c r="F633" s="24" t="n"/>
      <c r="G633" s="24" t="n"/>
      <c r="H633" s="23" t="n"/>
      <c r="J633" s="25" t="n"/>
      <c r="K633" s="24" t="n"/>
      <c r="L633" s="26" t="n"/>
      <c r="M633" s="27">
        <f>IF(OR(J633="",L633=""),"",ROUND(J633*L633,2))</f>
        <v/>
      </c>
      <c r="N633" s="28">
        <f>IF(M633="","",IF(H633&gt;$AH$2,"After period end",IF(OR(D633="",F633=""),"Check class and entity",IF(M633&gt;=SUMIFS(Settings!$C$9:$C$18,Settings!$A$9:$A$18,F633),"Yes","Expense"))))</f>
        <v/>
      </c>
      <c r="O633" s="23" t="n"/>
      <c r="P633" s="29" t="n"/>
      <c r="Q633" s="30">
        <f>IF(P633&lt;&gt;"",P633,IF(D633="","",SUMIFS(Settings!$B$22:$B$31,Settings!$A$22:$A$31,D633)))</f>
        <v/>
      </c>
      <c r="R633" s="27">
        <f>IF(N633&lt;&gt;"Yes",0,ROUND(M633*SUMIFS(Settings!$C$22:$C$31,Settings!$A$22:$A$31,D633),2))</f>
        <v/>
      </c>
      <c r="S633" s="27">
        <f>IF(AE633=0,0,IF(AE633&gt;=Q633,M633-R633,ROUND((M633-R633)*AE633/Q633,2)))</f>
        <v/>
      </c>
      <c r="T633" s="27">
        <f>IF(N633&lt;&gt;"Yes",0,IF(AND(U633&lt;&gt;"",U633&lt;=$AH$2),0,M633-S633))</f>
        <v/>
      </c>
      <c r="U633" s="23" t="n"/>
      <c r="V633" s="24" t="n"/>
      <c r="W633" s="25" t="n"/>
      <c r="X633" s="25" t="n"/>
      <c r="Y633" s="27">
        <f>IF(U633="","",IF(U633&gt;$AH$2,"After period end",IF(N633&lt;&gt;"Yes",0,M633-S633)))</f>
        <v/>
      </c>
      <c r="Z633" s="27">
        <f>IF(OR(U633="",U633&gt;$AH$2),"",N(W633)-N(X633)-Y633)</f>
        <v/>
      </c>
      <c r="AB633" s="23" t="n"/>
      <c r="AD633" s="27">
        <f>IF(OR(N633&lt;&gt;"Yes",N(Q633)=0),0,ROUND((M633-R633)/Q633,2))</f>
        <v/>
      </c>
      <c r="AE633" s="30">
        <f>IF(OR(N633&lt;&gt;"Yes",O633="",N(Q633)=0),0,MAX(0,MIN(Q633,MIN(YEAR($AH$2)*12+MONTH($AH$2),IF(U633="",YEAR($AH$2)*12+MONTH($AH$2),YEAR(U633)*12+MONTH(U633)-1))-(YEAR(O633)*12+MONTH(O633))+1)))</f>
        <v/>
      </c>
      <c r="AF633" s="31">
        <f>IF(OR(N633&lt;&gt;"Yes",O633="",N(Q633)=0),"",EOMONTH(O633,Q633-1))</f>
        <v/>
      </c>
    </row>
    <row r="634">
      <c r="D634" s="24" t="n"/>
      <c r="E634" s="24" t="n"/>
      <c r="F634" s="24" t="n"/>
      <c r="G634" s="24" t="n"/>
      <c r="H634" s="23" t="n"/>
      <c r="J634" s="25" t="n"/>
      <c r="K634" s="24" t="n"/>
      <c r="L634" s="26" t="n"/>
      <c r="M634" s="27">
        <f>IF(OR(J634="",L634=""),"",ROUND(J634*L634,2))</f>
        <v/>
      </c>
      <c r="N634" s="28">
        <f>IF(M634="","",IF(H634&gt;$AH$2,"After period end",IF(OR(D634="",F634=""),"Check class and entity",IF(M634&gt;=SUMIFS(Settings!$C$9:$C$18,Settings!$A$9:$A$18,F634),"Yes","Expense"))))</f>
        <v/>
      </c>
      <c r="O634" s="23" t="n"/>
      <c r="P634" s="29" t="n"/>
      <c r="Q634" s="30">
        <f>IF(P634&lt;&gt;"",P634,IF(D634="","",SUMIFS(Settings!$B$22:$B$31,Settings!$A$22:$A$31,D634)))</f>
        <v/>
      </c>
      <c r="R634" s="27">
        <f>IF(N634&lt;&gt;"Yes",0,ROUND(M634*SUMIFS(Settings!$C$22:$C$31,Settings!$A$22:$A$31,D634),2))</f>
        <v/>
      </c>
      <c r="S634" s="27">
        <f>IF(AE634=0,0,IF(AE634&gt;=Q634,M634-R634,ROUND((M634-R634)*AE634/Q634,2)))</f>
        <v/>
      </c>
      <c r="T634" s="27">
        <f>IF(N634&lt;&gt;"Yes",0,IF(AND(U634&lt;&gt;"",U634&lt;=$AH$2),0,M634-S634))</f>
        <v/>
      </c>
      <c r="U634" s="23" t="n"/>
      <c r="V634" s="24" t="n"/>
      <c r="W634" s="25" t="n"/>
      <c r="X634" s="25" t="n"/>
      <c r="Y634" s="27">
        <f>IF(U634="","",IF(U634&gt;$AH$2,"After period end",IF(N634&lt;&gt;"Yes",0,M634-S634)))</f>
        <v/>
      </c>
      <c r="Z634" s="27">
        <f>IF(OR(U634="",U634&gt;$AH$2),"",N(W634)-N(X634)-Y634)</f>
        <v/>
      </c>
      <c r="AB634" s="23" t="n"/>
      <c r="AD634" s="27">
        <f>IF(OR(N634&lt;&gt;"Yes",N(Q634)=0),0,ROUND((M634-R634)/Q634,2))</f>
        <v/>
      </c>
      <c r="AE634" s="30">
        <f>IF(OR(N634&lt;&gt;"Yes",O634="",N(Q634)=0),0,MAX(0,MIN(Q634,MIN(YEAR($AH$2)*12+MONTH($AH$2),IF(U634="",YEAR($AH$2)*12+MONTH($AH$2),YEAR(U634)*12+MONTH(U634)-1))-(YEAR(O634)*12+MONTH(O634))+1)))</f>
        <v/>
      </c>
      <c r="AF634" s="31">
        <f>IF(OR(N634&lt;&gt;"Yes",O634="",N(Q634)=0),"",EOMONTH(O634,Q634-1))</f>
        <v/>
      </c>
    </row>
    <row r="635">
      <c r="D635" s="24" t="n"/>
      <c r="E635" s="24" t="n"/>
      <c r="F635" s="24" t="n"/>
      <c r="G635" s="24" t="n"/>
      <c r="H635" s="23" t="n"/>
      <c r="J635" s="25" t="n"/>
      <c r="K635" s="24" t="n"/>
      <c r="L635" s="26" t="n"/>
      <c r="M635" s="27">
        <f>IF(OR(J635="",L635=""),"",ROUND(J635*L635,2))</f>
        <v/>
      </c>
      <c r="N635" s="28">
        <f>IF(M635="","",IF(H635&gt;$AH$2,"After period end",IF(OR(D635="",F635=""),"Check class and entity",IF(M635&gt;=SUMIFS(Settings!$C$9:$C$18,Settings!$A$9:$A$18,F635),"Yes","Expense"))))</f>
        <v/>
      </c>
      <c r="O635" s="23" t="n"/>
      <c r="P635" s="29" t="n"/>
      <c r="Q635" s="30">
        <f>IF(P635&lt;&gt;"",P635,IF(D635="","",SUMIFS(Settings!$B$22:$B$31,Settings!$A$22:$A$31,D635)))</f>
        <v/>
      </c>
      <c r="R635" s="27">
        <f>IF(N635&lt;&gt;"Yes",0,ROUND(M635*SUMIFS(Settings!$C$22:$C$31,Settings!$A$22:$A$31,D635),2))</f>
        <v/>
      </c>
      <c r="S635" s="27">
        <f>IF(AE635=0,0,IF(AE635&gt;=Q635,M635-R635,ROUND((M635-R635)*AE635/Q635,2)))</f>
        <v/>
      </c>
      <c r="T635" s="27">
        <f>IF(N635&lt;&gt;"Yes",0,IF(AND(U635&lt;&gt;"",U635&lt;=$AH$2),0,M635-S635))</f>
        <v/>
      </c>
      <c r="U635" s="23" t="n"/>
      <c r="V635" s="24" t="n"/>
      <c r="W635" s="25" t="n"/>
      <c r="X635" s="25" t="n"/>
      <c r="Y635" s="27">
        <f>IF(U635="","",IF(U635&gt;$AH$2,"After period end",IF(N635&lt;&gt;"Yes",0,M635-S635)))</f>
        <v/>
      </c>
      <c r="Z635" s="27">
        <f>IF(OR(U635="",U635&gt;$AH$2),"",N(W635)-N(X635)-Y635)</f>
        <v/>
      </c>
      <c r="AB635" s="23" t="n"/>
      <c r="AD635" s="27">
        <f>IF(OR(N635&lt;&gt;"Yes",N(Q635)=0),0,ROUND((M635-R635)/Q635,2))</f>
        <v/>
      </c>
      <c r="AE635" s="30">
        <f>IF(OR(N635&lt;&gt;"Yes",O635="",N(Q635)=0),0,MAX(0,MIN(Q635,MIN(YEAR($AH$2)*12+MONTH($AH$2),IF(U635="",YEAR($AH$2)*12+MONTH($AH$2),YEAR(U635)*12+MONTH(U635)-1))-(YEAR(O635)*12+MONTH(O635))+1)))</f>
        <v/>
      </c>
      <c r="AF635" s="31">
        <f>IF(OR(N635&lt;&gt;"Yes",O635="",N(Q635)=0),"",EOMONTH(O635,Q635-1))</f>
        <v/>
      </c>
    </row>
    <row r="636">
      <c r="D636" s="24" t="n"/>
      <c r="E636" s="24" t="n"/>
      <c r="F636" s="24" t="n"/>
      <c r="G636" s="24" t="n"/>
      <c r="H636" s="23" t="n"/>
      <c r="J636" s="25" t="n"/>
      <c r="K636" s="24" t="n"/>
      <c r="L636" s="26" t="n"/>
      <c r="M636" s="27">
        <f>IF(OR(J636="",L636=""),"",ROUND(J636*L636,2))</f>
        <v/>
      </c>
      <c r="N636" s="28">
        <f>IF(M636="","",IF(H636&gt;$AH$2,"After period end",IF(OR(D636="",F636=""),"Check class and entity",IF(M636&gt;=SUMIFS(Settings!$C$9:$C$18,Settings!$A$9:$A$18,F636),"Yes","Expense"))))</f>
        <v/>
      </c>
      <c r="O636" s="23" t="n"/>
      <c r="P636" s="29" t="n"/>
      <c r="Q636" s="30">
        <f>IF(P636&lt;&gt;"",P636,IF(D636="","",SUMIFS(Settings!$B$22:$B$31,Settings!$A$22:$A$31,D636)))</f>
        <v/>
      </c>
      <c r="R636" s="27">
        <f>IF(N636&lt;&gt;"Yes",0,ROUND(M636*SUMIFS(Settings!$C$22:$C$31,Settings!$A$22:$A$31,D636),2))</f>
        <v/>
      </c>
      <c r="S636" s="27">
        <f>IF(AE636=0,0,IF(AE636&gt;=Q636,M636-R636,ROUND((M636-R636)*AE636/Q636,2)))</f>
        <v/>
      </c>
      <c r="T636" s="27">
        <f>IF(N636&lt;&gt;"Yes",0,IF(AND(U636&lt;&gt;"",U636&lt;=$AH$2),0,M636-S636))</f>
        <v/>
      </c>
      <c r="U636" s="23" t="n"/>
      <c r="V636" s="24" t="n"/>
      <c r="W636" s="25" t="n"/>
      <c r="X636" s="25" t="n"/>
      <c r="Y636" s="27">
        <f>IF(U636="","",IF(U636&gt;$AH$2,"After period end",IF(N636&lt;&gt;"Yes",0,M636-S636)))</f>
        <v/>
      </c>
      <c r="Z636" s="27">
        <f>IF(OR(U636="",U636&gt;$AH$2),"",N(W636)-N(X636)-Y636)</f>
        <v/>
      </c>
      <c r="AB636" s="23" t="n"/>
      <c r="AD636" s="27">
        <f>IF(OR(N636&lt;&gt;"Yes",N(Q636)=0),0,ROUND((M636-R636)/Q636,2))</f>
        <v/>
      </c>
      <c r="AE636" s="30">
        <f>IF(OR(N636&lt;&gt;"Yes",O636="",N(Q636)=0),0,MAX(0,MIN(Q636,MIN(YEAR($AH$2)*12+MONTH($AH$2),IF(U636="",YEAR($AH$2)*12+MONTH($AH$2),YEAR(U636)*12+MONTH(U636)-1))-(YEAR(O636)*12+MONTH(O636))+1)))</f>
        <v/>
      </c>
      <c r="AF636" s="31">
        <f>IF(OR(N636&lt;&gt;"Yes",O636="",N(Q636)=0),"",EOMONTH(O636,Q636-1))</f>
        <v/>
      </c>
    </row>
    <row r="637">
      <c r="D637" s="24" t="n"/>
      <c r="E637" s="24" t="n"/>
      <c r="F637" s="24" t="n"/>
      <c r="G637" s="24" t="n"/>
      <c r="H637" s="23" t="n"/>
      <c r="J637" s="25" t="n"/>
      <c r="K637" s="24" t="n"/>
      <c r="L637" s="26" t="n"/>
      <c r="M637" s="27">
        <f>IF(OR(J637="",L637=""),"",ROUND(J637*L637,2))</f>
        <v/>
      </c>
      <c r="N637" s="28">
        <f>IF(M637="","",IF(H637&gt;$AH$2,"After period end",IF(OR(D637="",F637=""),"Check class and entity",IF(M637&gt;=SUMIFS(Settings!$C$9:$C$18,Settings!$A$9:$A$18,F637),"Yes","Expense"))))</f>
        <v/>
      </c>
      <c r="O637" s="23" t="n"/>
      <c r="P637" s="29" t="n"/>
      <c r="Q637" s="30">
        <f>IF(P637&lt;&gt;"",P637,IF(D637="","",SUMIFS(Settings!$B$22:$B$31,Settings!$A$22:$A$31,D637)))</f>
        <v/>
      </c>
      <c r="R637" s="27">
        <f>IF(N637&lt;&gt;"Yes",0,ROUND(M637*SUMIFS(Settings!$C$22:$C$31,Settings!$A$22:$A$31,D637),2))</f>
        <v/>
      </c>
      <c r="S637" s="27">
        <f>IF(AE637=0,0,IF(AE637&gt;=Q637,M637-R637,ROUND((M637-R637)*AE637/Q637,2)))</f>
        <v/>
      </c>
      <c r="T637" s="27">
        <f>IF(N637&lt;&gt;"Yes",0,IF(AND(U637&lt;&gt;"",U637&lt;=$AH$2),0,M637-S637))</f>
        <v/>
      </c>
      <c r="U637" s="23" t="n"/>
      <c r="V637" s="24" t="n"/>
      <c r="W637" s="25" t="n"/>
      <c r="X637" s="25" t="n"/>
      <c r="Y637" s="27">
        <f>IF(U637="","",IF(U637&gt;$AH$2,"After period end",IF(N637&lt;&gt;"Yes",0,M637-S637)))</f>
        <v/>
      </c>
      <c r="Z637" s="27">
        <f>IF(OR(U637="",U637&gt;$AH$2),"",N(W637)-N(X637)-Y637)</f>
        <v/>
      </c>
      <c r="AB637" s="23" t="n"/>
      <c r="AD637" s="27">
        <f>IF(OR(N637&lt;&gt;"Yes",N(Q637)=0),0,ROUND((M637-R637)/Q637,2))</f>
        <v/>
      </c>
      <c r="AE637" s="30">
        <f>IF(OR(N637&lt;&gt;"Yes",O637="",N(Q637)=0),0,MAX(0,MIN(Q637,MIN(YEAR($AH$2)*12+MONTH($AH$2),IF(U637="",YEAR($AH$2)*12+MONTH($AH$2),YEAR(U637)*12+MONTH(U637)-1))-(YEAR(O637)*12+MONTH(O637))+1)))</f>
        <v/>
      </c>
      <c r="AF637" s="31">
        <f>IF(OR(N637&lt;&gt;"Yes",O637="",N(Q637)=0),"",EOMONTH(O637,Q637-1))</f>
        <v/>
      </c>
    </row>
    <row r="638">
      <c r="D638" s="24" t="n"/>
      <c r="E638" s="24" t="n"/>
      <c r="F638" s="24" t="n"/>
      <c r="G638" s="24" t="n"/>
      <c r="H638" s="23" t="n"/>
      <c r="J638" s="25" t="n"/>
      <c r="K638" s="24" t="n"/>
      <c r="L638" s="26" t="n"/>
      <c r="M638" s="27">
        <f>IF(OR(J638="",L638=""),"",ROUND(J638*L638,2))</f>
        <v/>
      </c>
      <c r="N638" s="28">
        <f>IF(M638="","",IF(H638&gt;$AH$2,"After period end",IF(OR(D638="",F638=""),"Check class and entity",IF(M638&gt;=SUMIFS(Settings!$C$9:$C$18,Settings!$A$9:$A$18,F638),"Yes","Expense"))))</f>
        <v/>
      </c>
      <c r="O638" s="23" t="n"/>
      <c r="P638" s="29" t="n"/>
      <c r="Q638" s="30">
        <f>IF(P638&lt;&gt;"",P638,IF(D638="","",SUMIFS(Settings!$B$22:$B$31,Settings!$A$22:$A$31,D638)))</f>
        <v/>
      </c>
      <c r="R638" s="27">
        <f>IF(N638&lt;&gt;"Yes",0,ROUND(M638*SUMIFS(Settings!$C$22:$C$31,Settings!$A$22:$A$31,D638),2))</f>
        <v/>
      </c>
      <c r="S638" s="27">
        <f>IF(AE638=0,0,IF(AE638&gt;=Q638,M638-R638,ROUND((M638-R638)*AE638/Q638,2)))</f>
        <v/>
      </c>
      <c r="T638" s="27">
        <f>IF(N638&lt;&gt;"Yes",0,IF(AND(U638&lt;&gt;"",U638&lt;=$AH$2),0,M638-S638))</f>
        <v/>
      </c>
      <c r="U638" s="23" t="n"/>
      <c r="V638" s="24" t="n"/>
      <c r="W638" s="25" t="n"/>
      <c r="X638" s="25" t="n"/>
      <c r="Y638" s="27">
        <f>IF(U638="","",IF(U638&gt;$AH$2,"After period end",IF(N638&lt;&gt;"Yes",0,M638-S638)))</f>
        <v/>
      </c>
      <c r="Z638" s="27">
        <f>IF(OR(U638="",U638&gt;$AH$2),"",N(W638)-N(X638)-Y638)</f>
        <v/>
      </c>
      <c r="AB638" s="23" t="n"/>
      <c r="AD638" s="27">
        <f>IF(OR(N638&lt;&gt;"Yes",N(Q638)=0),0,ROUND((M638-R638)/Q638,2))</f>
        <v/>
      </c>
      <c r="AE638" s="30">
        <f>IF(OR(N638&lt;&gt;"Yes",O638="",N(Q638)=0),0,MAX(0,MIN(Q638,MIN(YEAR($AH$2)*12+MONTH($AH$2),IF(U638="",YEAR($AH$2)*12+MONTH($AH$2),YEAR(U638)*12+MONTH(U638)-1))-(YEAR(O638)*12+MONTH(O638))+1)))</f>
        <v/>
      </c>
      <c r="AF638" s="31">
        <f>IF(OR(N638&lt;&gt;"Yes",O638="",N(Q638)=0),"",EOMONTH(O638,Q638-1))</f>
        <v/>
      </c>
    </row>
    <row r="639">
      <c r="D639" s="24" t="n"/>
      <c r="E639" s="24" t="n"/>
      <c r="F639" s="24" t="n"/>
      <c r="G639" s="24" t="n"/>
      <c r="H639" s="23" t="n"/>
      <c r="J639" s="25" t="n"/>
      <c r="K639" s="24" t="n"/>
      <c r="L639" s="26" t="n"/>
      <c r="M639" s="27">
        <f>IF(OR(J639="",L639=""),"",ROUND(J639*L639,2))</f>
        <v/>
      </c>
      <c r="N639" s="28">
        <f>IF(M639="","",IF(H639&gt;$AH$2,"After period end",IF(OR(D639="",F639=""),"Check class and entity",IF(M639&gt;=SUMIFS(Settings!$C$9:$C$18,Settings!$A$9:$A$18,F639),"Yes","Expense"))))</f>
        <v/>
      </c>
      <c r="O639" s="23" t="n"/>
      <c r="P639" s="29" t="n"/>
      <c r="Q639" s="30">
        <f>IF(P639&lt;&gt;"",P639,IF(D639="","",SUMIFS(Settings!$B$22:$B$31,Settings!$A$22:$A$31,D639)))</f>
        <v/>
      </c>
      <c r="R639" s="27">
        <f>IF(N639&lt;&gt;"Yes",0,ROUND(M639*SUMIFS(Settings!$C$22:$C$31,Settings!$A$22:$A$31,D639),2))</f>
        <v/>
      </c>
      <c r="S639" s="27">
        <f>IF(AE639=0,0,IF(AE639&gt;=Q639,M639-R639,ROUND((M639-R639)*AE639/Q639,2)))</f>
        <v/>
      </c>
      <c r="T639" s="27">
        <f>IF(N639&lt;&gt;"Yes",0,IF(AND(U639&lt;&gt;"",U639&lt;=$AH$2),0,M639-S639))</f>
        <v/>
      </c>
      <c r="U639" s="23" t="n"/>
      <c r="V639" s="24" t="n"/>
      <c r="W639" s="25" t="n"/>
      <c r="X639" s="25" t="n"/>
      <c r="Y639" s="27">
        <f>IF(U639="","",IF(U639&gt;$AH$2,"After period end",IF(N639&lt;&gt;"Yes",0,M639-S639)))</f>
        <v/>
      </c>
      <c r="Z639" s="27">
        <f>IF(OR(U639="",U639&gt;$AH$2),"",N(W639)-N(X639)-Y639)</f>
        <v/>
      </c>
      <c r="AB639" s="23" t="n"/>
      <c r="AD639" s="27">
        <f>IF(OR(N639&lt;&gt;"Yes",N(Q639)=0),0,ROUND((M639-R639)/Q639,2))</f>
        <v/>
      </c>
      <c r="AE639" s="30">
        <f>IF(OR(N639&lt;&gt;"Yes",O639="",N(Q639)=0),0,MAX(0,MIN(Q639,MIN(YEAR($AH$2)*12+MONTH($AH$2),IF(U639="",YEAR($AH$2)*12+MONTH($AH$2),YEAR(U639)*12+MONTH(U639)-1))-(YEAR(O639)*12+MONTH(O639))+1)))</f>
        <v/>
      </c>
      <c r="AF639" s="31">
        <f>IF(OR(N639&lt;&gt;"Yes",O639="",N(Q639)=0),"",EOMONTH(O639,Q639-1))</f>
        <v/>
      </c>
    </row>
    <row r="640">
      <c r="D640" s="24" t="n"/>
      <c r="E640" s="24" t="n"/>
      <c r="F640" s="24" t="n"/>
      <c r="G640" s="24" t="n"/>
      <c r="H640" s="23" t="n"/>
      <c r="J640" s="25" t="n"/>
      <c r="K640" s="24" t="n"/>
      <c r="L640" s="26" t="n"/>
      <c r="M640" s="27">
        <f>IF(OR(J640="",L640=""),"",ROUND(J640*L640,2))</f>
        <v/>
      </c>
      <c r="N640" s="28">
        <f>IF(M640="","",IF(H640&gt;$AH$2,"After period end",IF(OR(D640="",F640=""),"Check class and entity",IF(M640&gt;=SUMIFS(Settings!$C$9:$C$18,Settings!$A$9:$A$18,F640),"Yes","Expense"))))</f>
        <v/>
      </c>
      <c r="O640" s="23" t="n"/>
      <c r="P640" s="29" t="n"/>
      <c r="Q640" s="30">
        <f>IF(P640&lt;&gt;"",P640,IF(D640="","",SUMIFS(Settings!$B$22:$B$31,Settings!$A$22:$A$31,D640)))</f>
        <v/>
      </c>
      <c r="R640" s="27">
        <f>IF(N640&lt;&gt;"Yes",0,ROUND(M640*SUMIFS(Settings!$C$22:$C$31,Settings!$A$22:$A$31,D640),2))</f>
        <v/>
      </c>
      <c r="S640" s="27">
        <f>IF(AE640=0,0,IF(AE640&gt;=Q640,M640-R640,ROUND((M640-R640)*AE640/Q640,2)))</f>
        <v/>
      </c>
      <c r="T640" s="27">
        <f>IF(N640&lt;&gt;"Yes",0,IF(AND(U640&lt;&gt;"",U640&lt;=$AH$2),0,M640-S640))</f>
        <v/>
      </c>
      <c r="U640" s="23" t="n"/>
      <c r="V640" s="24" t="n"/>
      <c r="W640" s="25" t="n"/>
      <c r="X640" s="25" t="n"/>
      <c r="Y640" s="27">
        <f>IF(U640="","",IF(U640&gt;$AH$2,"After period end",IF(N640&lt;&gt;"Yes",0,M640-S640)))</f>
        <v/>
      </c>
      <c r="Z640" s="27">
        <f>IF(OR(U640="",U640&gt;$AH$2),"",N(W640)-N(X640)-Y640)</f>
        <v/>
      </c>
      <c r="AB640" s="23" t="n"/>
      <c r="AD640" s="27">
        <f>IF(OR(N640&lt;&gt;"Yes",N(Q640)=0),0,ROUND((M640-R640)/Q640,2))</f>
        <v/>
      </c>
      <c r="AE640" s="30">
        <f>IF(OR(N640&lt;&gt;"Yes",O640="",N(Q640)=0),0,MAX(0,MIN(Q640,MIN(YEAR($AH$2)*12+MONTH($AH$2),IF(U640="",YEAR($AH$2)*12+MONTH($AH$2),YEAR(U640)*12+MONTH(U640)-1))-(YEAR(O640)*12+MONTH(O640))+1)))</f>
        <v/>
      </c>
      <c r="AF640" s="31">
        <f>IF(OR(N640&lt;&gt;"Yes",O640="",N(Q640)=0),"",EOMONTH(O640,Q640-1))</f>
        <v/>
      </c>
    </row>
    <row r="641">
      <c r="D641" s="24" t="n"/>
      <c r="E641" s="24" t="n"/>
      <c r="F641" s="24" t="n"/>
      <c r="G641" s="24" t="n"/>
      <c r="H641" s="23" t="n"/>
      <c r="J641" s="25" t="n"/>
      <c r="K641" s="24" t="n"/>
      <c r="L641" s="26" t="n"/>
      <c r="M641" s="27">
        <f>IF(OR(J641="",L641=""),"",ROUND(J641*L641,2))</f>
        <v/>
      </c>
      <c r="N641" s="28">
        <f>IF(M641="","",IF(H641&gt;$AH$2,"After period end",IF(OR(D641="",F641=""),"Check class and entity",IF(M641&gt;=SUMIFS(Settings!$C$9:$C$18,Settings!$A$9:$A$18,F641),"Yes","Expense"))))</f>
        <v/>
      </c>
      <c r="O641" s="23" t="n"/>
      <c r="P641" s="29" t="n"/>
      <c r="Q641" s="30">
        <f>IF(P641&lt;&gt;"",P641,IF(D641="","",SUMIFS(Settings!$B$22:$B$31,Settings!$A$22:$A$31,D641)))</f>
        <v/>
      </c>
      <c r="R641" s="27">
        <f>IF(N641&lt;&gt;"Yes",0,ROUND(M641*SUMIFS(Settings!$C$22:$C$31,Settings!$A$22:$A$31,D641),2))</f>
        <v/>
      </c>
      <c r="S641" s="27">
        <f>IF(AE641=0,0,IF(AE641&gt;=Q641,M641-R641,ROUND((M641-R641)*AE641/Q641,2)))</f>
        <v/>
      </c>
      <c r="T641" s="27">
        <f>IF(N641&lt;&gt;"Yes",0,IF(AND(U641&lt;&gt;"",U641&lt;=$AH$2),0,M641-S641))</f>
        <v/>
      </c>
      <c r="U641" s="23" t="n"/>
      <c r="V641" s="24" t="n"/>
      <c r="W641" s="25" t="n"/>
      <c r="X641" s="25" t="n"/>
      <c r="Y641" s="27">
        <f>IF(U641="","",IF(U641&gt;$AH$2,"After period end",IF(N641&lt;&gt;"Yes",0,M641-S641)))</f>
        <v/>
      </c>
      <c r="Z641" s="27">
        <f>IF(OR(U641="",U641&gt;$AH$2),"",N(W641)-N(X641)-Y641)</f>
        <v/>
      </c>
      <c r="AB641" s="23" t="n"/>
      <c r="AD641" s="27">
        <f>IF(OR(N641&lt;&gt;"Yes",N(Q641)=0),0,ROUND((M641-R641)/Q641,2))</f>
        <v/>
      </c>
      <c r="AE641" s="30">
        <f>IF(OR(N641&lt;&gt;"Yes",O641="",N(Q641)=0),0,MAX(0,MIN(Q641,MIN(YEAR($AH$2)*12+MONTH($AH$2),IF(U641="",YEAR($AH$2)*12+MONTH($AH$2),YEAR(U641)*12+MONTH(U641)-1))-(YEAR(O641)*12+MONTH(O641))+1)))</f>
        <v/>
      </c>
      <c r="AF641" s="31">
        <f>IF(OR(N641&lt;&gt;"Yes",O641="",N(Q641)=0),"",EOMONTH(O641,Q641-1))</f>
        <v/>
      </c>
    </row>
    <row r="642">
      <c r="D642" s="24" t="n"/>
      <c r="E642" s="24" t="n"/>
      <c r="F642" s="24" t="n"/>
      <c r="G642" s="24" t="n"/>
      <c r="H642" s="23" t="n"/>
      <c r="J642" s="25" t="n"/>
      <c r="K642" s="24" t="n"/>
      <c r="L642" s="26" t="n"/>
      <c r="M642" s="27">
        <f>IF(OR(J642="",L642=""),"",ROUND(J642*L642,2))</f>
        <v/>
      </c>
      <c r="N642" s="28">
        <f>IF(M642="","",IF(H642&gt;$AH$2,"After period end",IF(OR(D642="",F642=""),"Check class and entity",IF(M642&gt;=SUMIFS(Settings!$C$9:$C$18,Settings!$A$9:$A$18,F642),"Yes","Expense"))))</f>
        <v/>
      </c>
      <c r="O642" s="23" t="n"/>
      <c r="P642" s="29" t="n"/>
      <c r="Q642" s="30">
        <f>IF(P642&lt;&gt;"",P642,IF(D642="","",SUMIFS(Settings!$B$22:$B$31,Settings!$A$22:$A$31,D642)))</f>
        <v/>
      </c>
      <c r="R642" s="27">
        <f>IF(N642&lt;&gt;"Yes",0,ROUND(M642*SUMIFS(Settings!$C$22:$C$31,Settings!$A$22:$A$31,D642),2))</f>
        <v/>
      </c>
      <c r="S642" s="27">
        <f>IF(AE642=0,0,IF(AE642&gt;=Q642,M642-R642,ROUND((M642-R642)*AE642/Q642,2)))</f>
        <v/>
      </c>
      <c r="T642" s="27">
        <f>IF(N642&lt;&gt;"Yes",0,IF(AND(U642&lt;&gt;"",U642&lt;=$AH$2),0,M642-S642))</f>
        <v/>
      </c>
      <c r="U642" s="23" t="n"/>
      <c r="V642" s="24" t="n"/>
      <c r="W642" s="25" t="n"/>
      <c r="X642" s="25" t="n"/>
      <c r="Y642" s="27">
        <f>IF(U642="","",IF(U642&gt;$AH$2,"After period end",IF(N642&lt;&gt;"Yes",0,M642-S642)))</f>
        <v/>
      </c>
      <c r="Z642" s="27">
        <f>IF(OR(U642="",U642&gt;$AH$2),"",N(W642)-N(X642)-Y642)</f>
        <v/>
      </c>
      <c r="AB642" s="23" t="n"/>
      <c r="AD642" s="27">
        <f>IF(OR(N642&lt;&gt;"Yes",N(Q642)=0),0,ROUND((M642-R642)/Q642,2))</f>
        <v/>
      </c>
      <c r="AE642" s="30">
        <f>IF(OR(N642&lt;&gt;"Yes",O642="",N(Q642)=0),0,MAX(0,MIN(Q642,MIN(YEAR($AH$2)*12+MONTH($AH$2),IF(U642="",YEAR($AH$2)*12+MONTH($AH$2),YEAR(U642)*12+MONTH(U642)-1))-(YEAR(O642)*12+MONTH(O642))+1)))</f>
        <v/>
      </c>
      <c r="AF642" s="31">
        <f>IF(OR(N642&lt;&gt;"Yes",O642="",N(Q642)=0),"",EOMONTH(O642,Q642-1))</f>
        <v/>
      </c>
    </row>
    <row r="643">
      <c r="D643" s="24" t="n"/>
      <c r="E643" s="24" t="n"/>
      <c r="F643" s="24" t="n"/>
      <c r="G643" s="24" t="n"/>
      <c r="H643" s="23" t="n"/>
      <c r="J643" s="25" t="n"/>
      <c r="K643" s="24" t="n"/>
      <c r="L643" s="26" t="n"/>
      <c r="M643" s="27">
        <f>IF(OR(J643="",L643=""),"",ROUND(J643*L643,2))</f>
        <v/>
      </c>
      <c r="N643" s="28">
        <f>IF(M643="","",IF(H643&gt;$AH$2,"After period end",IF(OR(D643="",F643=""),"Check class and entity",IF(M643&gt;=SUMIFS(Settings!$C$9:$C$18,Settings!$A$9:$A$18,F643),"Yes","Expense"))))</f>
        <v/>
      </c>
      <c r="O643" s="23" t="n"/>
      <c r="P643" s="29" t="n"/>
      <c r="Q643" s="30">
        <f>IF(P643&lt;&gt;"",P643,IF(D643="","",SUMIFS(Settings!$B$22:$B$31,Settings!$A$22:$A$31,D643)))</f>
        <v/>
      </c>
      <c r="R643" s="27">
        <f>IF(N643&lt;&gt;"Yes",0,ROUND(M643*SUMIFS(Settings!$C$22:$C$31,Settings!$A$22:$A$31,D643),2))</f>
        <v/>
      </c>
      <c r="S643" s="27">
        <f>IF(AE643=0,0,IF(AE643&gt;=Q643,M643-R643,ROUND((M643-R643)*AE643/Q643,2)))</f>
        <v/>
      </c>
      <c r="T643" s="27">
        <f>IF(N643&lt;&gt;"Yes",0,IF(AND(U643&lt;&gt;"",U643&lt;=$AH$2),0,M643-S643))</f>
        <v/>
      </c>
      <c r="U643" s="23" t="n"/>
      <c r="V643" s="24" t="n"/>
      <c r="W643" s="25" t="n"/>
      <c r="X643" s="25" t="n"/>
      <c r="Y643" s="27">
        <f>IF(U643="","",IF(U643&gt;$AH$2,"After period end",IF(N643&lt;&gt;"Yes",0,M643-S643)))</f>
        <v/>
      </c>
      <c r="Z643" s="27">
        <f>IF(OR(U643="",U643&gt;$AH$2),"",N(W643)-N(X643)-Y643)</f>
        <v/>
      </c>
      <c r="AB643" s="23" t="n"/>
      <c r="AD643" s="27">
        <f>IF(OR(N643&lt;&gt;"Yes",N(Q643)=0),0,ROUND((M643-R643)/Q643,2))</f>
        <v/>
      </c>
      <c r="AE643" s="30">
        <f>IF(OR(N643&lt;&gt;"Yes",O643="",N(Q643)=0),0,MAX(0,MIN(Q643,MIN(YEAR($AH$2)*12+MONTH($AH$2),IF(U643="",YEAR($AH$2)*12+MONTH($AH$2),YEAR(U643)*12+MONTH(U643)-1))-(YEAR(O643)*12+MONTH(O643))+1)))</f>
        <v/>
      </c>
      <c r="AF643" s="31">
        <f>IF(OR(N643&lt;&gt;"Yes",O643="",N(Q643)=0),"",EOMONTH(O643,Q643-1))</f>
        <v/>
      </c>
    </row>
    <row r="644">
      <c r="D644" s="24" t="n"/>
      <c r="E644" s="24" t="n"/>
      <c r="F644" s="24" t="n"/>
      <c r="G644" s="24" t="n"/>
      <c r="H644" s="23" t="n"/>
      <c r="J644" s="25" t="n"/>
      <c r="K644" s="24" t="n"/>
      <c r="L644" s="26" t="n"/>
      <c r="M644" s="27">
        <f>IF(OR(J644="",L644=""),"",ROUND(J644*L644,2))</f>
        <v/>
      </c>
      <c r="N644" s="28">
        <f>IF(M644="","",IF(H644&gt;$AH$2,"After period end",IF(OR(D644="",F644=""),"Check class and entity",IF(M644&gt;=SUMIFS(Settings!$C$9:$C$18,Settings!$A$9:$A$18,F644),"Yes","Expense"))))</f>
        <v/>
      </c>
      <c r="O644" s="23" t="n"/>
      <c r="P644" s="29" t="n"/>
      <c r="Q644" s="30">
        <f>IF(P644&lt;&gt;"",P644,IF(D644="","",SUMIFS(Settings!$B$22:$B$31,Settings!$A$22:$A$31,D644)))</f>
        <v/>
      </c>
      <c r="R644" s="27">
        <f>IF(N644&lt;&gt;"Yes",0,ROUND(M644*SUMIFS(Settings!$C$22:$C$31,Settings!$A$22:$A$31,D644),2))</f>
        <v/>
      </c>
      <c r="S644" s="27">
        <f>IF(AE644=0,0,IF(AE644&gt;=Q644,M644-R644,ROUND((M644-R644)*AE644/Q644,2)))</f>
        <v/>
      </c>
      <c r="T644" s="27">
        <f>IF(N644&lt;&gt;"Yes",0,IF(AND(U644&lt;&gt;"",U644&lt;=$AH$2),0,M644-S644))</f>
        <v/>
      </c>
      <c r="U644" s="23" t="n"/>
      <c r="V644" s="24" t="n"/>
      <c r="W644" s="25" t="n"/>
      <c r="X644" s="25" t="n"/>
      <c r="Y644" s="27">
        <f>IF(U644="","",IF(U644&gt;$AH$2,"After period end",IF(N644&lt;&gt;"Yes",0,M644-S644)))</f>
        <v/>
      </c>
      <c r="Z644" s="27">
        <f>IF(OR(U644="",U644&gt;$AH$2),"",N(W644)-N(X644)-Y644)</f>
        <v/>
      </c>
      <c r="AB644" s="23" t="n"/>
      <c r="AD644" s="27">
        <f>IF(OR(N644&lt;&gt;"Yes",N(Q644)=0),0,ROUND((M644-R644)/Q644,2))</f>
        <v/>
      </c>
      <c r="AE644" s="30">
        <f>IF(OR(N644&lt;&gt;"Yes",O644="",N(Q644)=0),0,MAX(0,MIN(Q644,MIN(YEAR($AH$2)*12+MONTH($AH$2),IF(U644="",YEAR($AH$2)*12+MONTH($AH$2),YEAR(U644)*12+MONTH(U644)-1))-(YEAR(O644)*12+MONTH(O644))+1)))</f>
        <v/>
      </c>
      <c r="AF644" s="31">
        <f>IF(OR(N644&lt;&gt;"Yes",O644="",N(Q644)=0),"",EOMONTH(O644,Q644-1))</f>
        <v/>
      </c>
    </row>
    <row r="645">
      <c r="D645" s="24" t="n"/>
      <c r="E645" s="24" t="n"/>
      <c r="F645" s="24" t="n"/>
      <c r="G645" s="24" t="n"/>
      <c r="H645" s="23" t="n"/>
      <c r="J645" s="25" t="n"/>
      <c r="K645" s="24" t="n"/>
      <c r="L645" s="26" t="n"/>
      <c r="M645" s="27">
        <f>IF(OR(J645="",L645=""),"",ROUND(J645*L645,2))</f>
        <v/>
      </c>
      <c r="N645" s="28">
        <f>IF(M645="","",IF(H645&gt;$AH$2,"After period end",IF(OR(D645="",F645=""),"Check class and entity",IF(M645&gt;=SUMIFS(Settings!$C$9:$C$18,Settings!$A$9:$A$18,F645),"Yes","Expense"))))</f>
        <v/>
      </c>
      <c r="O645" s="23" t="n"/>
      <c r="P645" s="29" t="n"/>
      <c r="Q645" s="30">
        <f>IF(P645&lt;&gt;"",P645,IF(D645="","",SUMIFS(Settings!$B$22:$B$31,Settings!$A$22:$A$31,D645)))</f>
        <v/>
      </c>
      <c r="R645" s="27">
        <f>IF(N645&lt;&gt;"Yes",0,ROUND(M645*SUMIFS(Settings!$C$22:$C$31,Settings!$A$22:$A$31,D645),2))</f>
        <v/>
      </c>
      <c r="S645" s="27">
        <f>IF(AE645=0,0,IF(AE645&gt;=Q645,M645-R645,ROUND((M645-R645)*AE645/Q645,2)))</f>
        <v/>
      </c>
      <c r="T645" s="27">
        <f>IF(N645&lt;&gt;"Yes",0,IF(AND(U645&lt;&gt;"",U645&lt;=$AH$2),0,M645-S645))</f>
        <v/>
      </c>
      <c r="U645" s="23" t="n"/>
      <c r="V645" s="24" t="n"/>
      <c r="W645" s="25" t="n"/>
      <c r="X645" s="25" t="n"/>
      <c r="Y645" s="27">
        <f>IF(U645="","",IF(U645&gt;$AH$2,"After period end",IF(N645&lt;&gt;"Yes",0,M645-S645)))</f>
        <v/>
      </c>
      <c r="Z645" s="27">
        <f>IF(OR(U645="",U645&gt;$AH$2),"",N(W645)-N(X645)-Y645)</f>
        <v/>
      </c>
      <c r="AB645" s="23" t="n"/>
      <c r="AD645" s="27">
        <f>IF(OR(N645&lt;&gt;"Yes",N(Q645)=0),0,ROUND((M645-R645)/Q645,2))</f>
        <v/>
      </c>
      <c r="AE645" s="30">
        <f>IF(OR(N645&lt;&gt;"Yes",O645="",N(Q645)=0),0,MAX(0,MIN(Q645,MIN(YEAR($AH$2)*12+MONTH($AH$2),IF(U645="",YEAR($AH$2)*12+MONTH($AH$2),YEAR(U645)*12+MONTH(U645)-1))-(YEAR(O645)*12+MONTH(O645))+1)))</f>
        <v/>
      </c>
      <c r="AF645" s="31">
        <f>IF(OR(N645&lt;&gt;"Yes",O645="",N(Q645)=0),"",EOMONTH(O645,Q645-1))</f>
        <v/>
      </c>
    </row>
    <row r="646">
      <c r="D646" s="24" t="n"/>
      <c r="E646" s="24" t="n"/>
      <c r="F646" s="24" t="n"/>
      <c r="G646" s="24" t="n"/>
      <c r="H646" s="23" t="n"/>
      <c r="J646" s="25" t="n"/>
      <c r="K646" s="24" t="n"/>
      <c r="L646" s="26" t="n"/>
      <c r="M646" s="27">
        <f>IF(OR(J646="",L646=""),"",ROUND(J646*L646,2))</f>
        <v/>
      </c>
      <c r="N646" s="28">
        <f>IF(M646="","",IF(H646&gt;$AH$2,"After period end",IF(OR(D646="",F646=""),"Check class and entity",IF(M646&gt;=SUMIFS(Settings!$C$9:$C$18,Settings!$A$9:$A$18,F646),"Yes","Expense"))))</f>
        <v/>
      </c>
      <c r="O646" s="23" t="n"/>
      <c r="P646" s="29" t="n"/>
      <c r="Q646" s="30">
        <f>IF(P646&lt;&gt;"",P646,IF(D646="","",SUMIFS(Settings!$B$22:$B$31,Settings!$A$22:$A$31,D646)))</f>
        <v/>
      </c>
      <c r="R646" s="27">
        <f>IF(N646&lt;&gt;"Yes",0,ROUND(M646*SUMIFS(Settings!$C$22:$C$31,Settings!$A$22:$A$31,D646),2))</f>
        <v/>
      </c>
      <c r="S646" s="27">
        <f>IF(AE646=0,0,IF(AE646&gt;=Q646,M646-R646,ROUND((M646-R646)*AE646/Q646,2)))</f>
        <v/>
      </c>
      <c r="T646" s="27">
        <f>IF(N646&lt;&gt;"Yes",0,IF(AND(U646&lt;&gt;"",U646&lt;=$AH$2),0,M646-S646))</f>
        <v/>
      </c>
      <c r="U646" s="23" t="n"/>
      <c r="V646" s="24" t="n"/>
      <c r="W646" s="25" t="n"/>
      <c r="X646" s="25" t="n"/>
      <c r="Y646" s="27">
        <f>IF(U646="","",IF(U646&gt;$AH$2,"After period end",IF(N646&lt;&gt;"Yes",0,M646-S646)))</f>
        <v/>
      </c>
      <c r="Z646" s="27">
        <f>IF(OR(U646="",U646&gt;$AH$2),"",N(W646)-N(X646)-Y646)</f>
        <v/>
      </c>
      <c r="AB646" s="23" t="n"/>
      <c r="AD646" s="27">
        <f>IF(OR(N646&lt;&gt;"Yes",N(Q646)=0),0,ROUND((M646-R646)/Q646,2))</f>
        <v/>
      </c>
      <c r="AE646" s="30">
        <f>IF(OR(N646&lt;&gt;"Yes",O646="",N(Q646)=0),0,MAX(0,MIN(Q646,MIN(YEAR($AH$2)*12+MONTH($AH$2),IF(U646="",YEAR($AH$2)*12+MONTH($AH$2),YEAR(U646)*12+MONTH(U646)-1))-(YEAR(O646)*12+MONTH(O646))+1)))</f>
        <v/>
      </c>
      <c r="AF646" s="31">
        <f>IF(OR(N646&lt;&gt;"Yes",O646="",N(Q646)=0),"",EOMONTH(O646,Q646-1))</f>
        <v/>
      </c>
    </row>
    <row r="647">
      <c r="D647" s="24" t="n"/>
      <c r="E647" s="24" t="n"/>
      <c r="F647" s="24" t="n"/>
      <c r="G647" s="24" t="n"/>
      <c r="H647" s="23" t="n"/>
      <c r="J647" s="25" t="n"/>
      <c r="K647" s="24" t="n"/>
      <c r="L647" s="26" t="n"/>
      <c r="M647" s="27">
        <f>IF(OR(J647="",L647=""),"",ROUND(J647*L647,2))</f>
        <v/>
      </c>
      <c r="N647" s="28">
        <f>IF(M647="","",IF(H647&gt;$AH$2,"After period end",IF(OR(D647="",F647=""),"Check class and entity",IF(M647&gt;=SUMIFS(Settings!$C$9:$C$18,Settings!$A$9:$A$18,F647),"Yes","Expense"))))</f>
        <v/>
      </c>
      <c r="O647" s="23" t="n"/>
      <c r="P647" s="29" t="n"/>
      <c r="Q647" s="30">
        <f>IF(P647&lt;&gt;"",P647,IF(D647="","",SUMIFS(Settings!$B$22:$B$31,Settings!$A$22:$A$31,D647)))</f>
        <v/>
      </c>
      <c r="R647" s="27">
        <f>IF(N647&lt;&gt;"Yes",0,ROUND(M647*SUMIFS(Settings!$C$22:$C$31,Settings!$A$22:$A$31,D647),2))</f>
        <v/>
      </c>
      <c r="S647" s="27">
        <f>IF(AE647=0,0,IF(AE647&gt;=Q647,M647-R647,ROUND((M647-R647)*AE647/Q647,2)))</f>
        <v/>
      </c>
      <c r="T647" s="27">
        <f>IF(N647&lt;&gt;"Yes",0,IF(AND(U647&lt;&gt;"",U647&lt;=$AH$2),0,M647-S647))</f>
        <v/>
      </c>
      <c r="U647" s="23" t="n"/>
      <c r="V647" s="24" t="n"/>
      <c r="W647" s="25" t="n"/>
      <c r="X647" s="25" t="n"/>
      <c r="Y647" s="27">
        <f>IF(U647="","",IF(U647&gt;$AH$2,"After period end",IF(N647&lt;&gt;"Yes",0,M647-S647)))</f>
        <v/>
      </c>
      <c r="Z647" s="27">
        <f>IF(OR(U647="",U647&gt;$AH$2),"",N(W647)-N(X647)-Y647)</f>
        <v/>
      </c>
      <c r="AB647" s="23" t="n"/>
      <c r="AD647" s="27">
        <f>IF(OR(N647&lt;&gt;"Yes",N(Q647)=0),0,ROUND((M647-R647)/Q647,2))</f>
        <v/>
      </c>
      <c r="AE647" s="30">
        <f>IF(OR(N647&lt;&gt;"Yes",O647="",N(Q647)=0),0,MAX(0,MIN(Q647,MIN(YEAR($AH$2)*12+MONTH($AH$2),IF(U647="",YEAR($AH$2)*12+MONTH($AH$2),YEAR(U647)*12+MONTH(U647)-1))-(YEAR(O647)*12+MONTH(O647))+1)))</f>
        <v/>
      </c>
      <c r="AF647" s="31">
        <f>IF(OR(N647&lt;&gt;"Yes",O647="",N(Q647)=0),"",EOMONTH(O647,Q647-1))</f>
        <v/>
      </c>
    </row>
    <row r="648">
      <c r="D648" s="24" t="n"/>
      <c r="E648" s="24" t="n"/>
      <c r="F648" s="24" t="n"/>
      <c r="G648" s="24" t="n"/>
      <c r="H648" s="23" t="n"/>
      <c r="J648" s="25" t="n"/>
      <c r="K648" s="24" t="n"/>
      <c r="L648" s="26" t="n"/>
      <c r="M648" s="27">
        <f>IF(OR(J648="",L648=""),"",ROUND(J648*L648,2))</f>
        <v/>
      </c>
      <c r="N648" s="28">
        <f>IF(M648="","",IF(H648&gt;$AH$2,"After period end",IF(OR(D648="",F648=""),"Check class and entity",IF(M648&gt;=SUMIFS(Settings!$C$9:$C$18,Settings!$A$9:$A$18,F648),"Yes","Expense"))))</f>
        <v/>
      </c>
      <c r="O648" s="23" t="n"/>
      <c r="P648" s="29" t="n"/>
      <c r="Q648" s="30">
        <f>IF(P648&lt;&gt;"",P648,IF(D648="","",SUMIFS(Settings!$B$22:$B$31,Settings!$A$22:$A$31,D648)))</f>
        <v/>
      </c>
      <c r="R648" s="27">
        <f>IF(N648&lt;&gt;"Yes",0,ROUND(M648*SUMIFS(Settings!$C$22:$C$31,Settings!$A$22:$A$31,D648),2))</f>
        <v/>
      </c>
      <c r="S648" s="27">
        <f>IF(AE648=0,0,IF(AE648&gt;=Q648,M648-R648,ROUND((M648-R648)*AE648/Q648,2)))</f>
        <v/>
      </c>
      <c r="T648" s="27">
        <f>IF(N648&lt;&gt;"Yes",0,IF(AND(U648&lt;&gt;"",U648&lt;=$AH$2),0,M648-S648))</f>
        <v/>
      </c>
      <c r="U648" s="23" t="n"/>
      <c r="V648" s="24" t="n"/>
      <c r="W648" s="25" t="n"/>
      <c r="X648" s="25" t="n"/>
      <c r="Y648" s="27">
        <f>IF(U648="","",IF(U648&gt;$AH$2,"After period end",IF(N648&lt;&gt;"Yes",0,M648-S648)))</f>
        <v/>
      </c>
      <c r="Z648" s="27">
        <f>IF(OR(U648="",U648&gt;$AH$2),"",N(W648)-N(X648)-Y648)</f>
        <v/>
      </c>
      <c r="AB648" s="23" t="n"/>
      <c r="AD648" s="27">
        <f>IF(OR(N648&lt;&gt;"Yes",N(Q648)=0),0,ROUND((M648-R648)/Q648,2))</f>
        <v/>
      </c>
      <c r="AE648" s="30">
        <f>IF(OR(N648&lt;&gt;"Yes",O648="",N(Q648)=0),0,MAX(0,MIN(Q648,MIN(YEAR($AH$2)*12+MONTH($AH$2),IF(U648="",YEAR($AH$2)*12+MONTH($AH$2),YEAR(U648)*12+MONTH(U648)-1))-(YEAR(O648)*12+MONTH(O648))+1)))</f>
        <v/>
      </c>
      <c r="AF648" s="31">
        <f>IF(OR(N648&lt;&gt;"Yes",O648="",N(Q648)=0),"",EOMONTH(O648,Q648-1))</f>
        <v/>
      </c>
    </row>
    <row r="649">
      <c r="D649" s="24" t="n"/>
      <c r="E649" s="24" t="n"/>
      <c r="F649" s="24" t="n"/>
      <c r="G649" s="24" t="n"/>
      <c r="H649" s="23" t="n"/>
      <c r="J649" s="25" t="n"/>
      <c r="K649" s="24" t="n"/>
      <c r="L649" s="26" t="n"/>
      <c r="M649" s="27">
        <f>IF(OR(J649="",L649=""),"",ROUND(J649*L649,2))</f>
        <v/>
      </c>
      <c r="N649" s="28">
        <f>IF(M649="","",IF(H649&gt;$AH$2,"After period end",IF(OR(D649="",F649=""),"Check class and entity",IF(M649&gt;=SUMIFS(Settings!$C$9:$C$18,Settings!$A$9:$A$18,F649),"Yes","Expense"))))</f>
        <v/>
      </c>
      <c r="O649" s="23" t="n"/>
      <c r="P649" s="29" t="n"/>
      <c r="Q649" s="30">
        <f>IF(P649&lt;&gt;"",P649,IF(D649="","",SUMIFS(Settings!$B$22:$B$31,Settings!$A$22:$A$31,D649)))</f>
        <v/>
      </c>
      <c r="R649" s="27">
        <f>IF(N649&lt;&gt;"Yes",0,ROUND(M649*SUMIFS(Settings!$C$22:$C$31,Settings!$A$22:$A$31,D649),2))</f>
        <v/>
      </c>
      <c r="S649" s="27">
        <f>IF(AE649=0,0,IF(AE649&gt;=Q649,M649-R649,ROUND((M649-R649)*AE649/Q649,2)))</f>
        <v/>
      </c>
      <c r="T649" s="27">
        <f>IF(N649&lt;&gt;"Yes",0,IF(AND(U649&lt;&gt;"",U649&lt;=$AH$2),0,M649-S649))</f>
        <v/>
      </c>
      <c r="U649" s="23" t="n"/>
      <c r="V649" s="24" t="n"/>
      <c r="W649" s="25" t="n"/>
      <c r="X649" s="25" t="n"/>
      <c r="Y649" s="27">
        <f>IF(U649="","",IF(U649&gt;$AH$2,"After period end",IF(N649&lt;&gt;"Yes",0,M649-S649)))</f>
        <v/>
      </c>
      <c r="Z649" s="27">
        <f>IF(OR(U649="",U649&gt;$AH$2),"",N(W649)-N(X649)-Y649)</f>
        <v/>
      </c>
      <c r="AB649" s="23" t="n"/>
      <c r="AD649" s="27">
        <f>IF(OR(N649&lt;&gt;"Yes",N(Q649)=0),0,ROUND((M649-R649)/Q649,2))</f>
        <v/>
      </c>
      <c r="AE649" s="30">
        <f>IF(OR(N649&lt;&gt;"Yes",O649="",N(Q649)=0),0,MAX(0,MIN(Q649,MIN(YEAR($AH$2)*12+MONTH($AH$2),IF(U649="",YEAR($AH$2)*12+MONTH($AH$2),YEAR(U649)*12+MONTH(U649)-1))-(YEAR(O649)*12+MONTH(O649))+1)))</f>
        <v/>
      </c>
      <c r="AF649" s="31">
        <f>IF(OR(N649&lt;&gt;"Yes",O649="",N(Q649)=0),"",EOMONTH(O649,Q649-1))</f>
        <v/>
      </c>
    </row>
    <row r="650">
      <c r="D650" s="24" t="n"/>
      <c r="E650" s="24" t="n"/>
      <c r="F650" s="24" t="n"/>
      <c r="G650" s="24" t="n"/>
      <c r="H650" s="23" t="n"/>
      <c r="J650" s="25" t="n"/>
      <c r="K650" s="24" t="n"/>
      <c r="L650" s="26" t="n"/>
      <c r="M650" s="27">
        <f>IF(OR(J650="",L650=""),"",ROUND(J650*L650,2))</f>
        <v/>
      </c>
      <c r="N650" s="28">
        <f>IF(M650="","",IF(H650&gt;$AH$2,"After period end",IF(OR(D650="",F650=""),"Check class and entity",IF(M650&gt;=SUMIFS(Settings!$C$9:$C$18,Settings!$A$9:$A$18,F650),"Yes","Expense"))))</f>
        <v/>
      </c>
      <c r="O650" s="23" t="n"/>
      <c r="P650" s="29" t="n"/>
      <c r="Q650" s="30">
        <f>IF(P650&lt;&gt;"",P650,IF(D650="","",SUMIFS(Settings!$B$22:$B$31,Settings!$A$22:$A$31,D650)))</f>
        <v/>
      </c>
      <c r="R650" s="27">
        <f>IF(N650&lt;&gt;"Yes",0,ROUND(M650*SUMIFS(Settings!$C$22:$C$31,Settings!$A$22:$A$31,D650),2))</f>
        <v/>
      </c>
      <c r="S650" s="27">
        <f>IF(AE650=0,0,IF(AE650&gt;=Q650,M650-R650,ROUND((M650-R650)*AE650/Q650,2)))</f>
        <v/>
      </c>
      <c r="T650" s="27">
        <f>IF(N650&lt;&gt;"Yes",0,IF(AND(U650&lt;&gt;"",U650&lt;=$AH$2),0,M650-S650))</f>
        <v/>
      </c>
      <c r="U650" s="23" t="n"/>
      <c r="V650" s="24" t="n"/>
      <c r="W650" s="25" t="n"/>
      <c r="X650" s="25" t="n"/>
      <c r="Y650" s="27">
        <f>IF(U650="","",IF(U650&gt;$AH$2,"After period end",IF(N650&lt;&gt;"Yes",0,M650-S650)))</f>
        <v/>
      </c>
      <c r="Z650" s="27">
        <f>IF(OR(U650="",U650&gt;$AH$2),"",N(W650)-N(X650)-Y650)</f>
        <v/>
      </c>
      <c r="AB650" s="23" t="n"/>
      <c r="AD650" s="27">
        <f>IF(OR(N650&lt;&gt;"Yes",N(Q650)=0),0,ROUND((M650-R650)/Q650,2))</f>
        <v/>
      </c>
      <c r="AE650" s="30">
        <f>IF(OR(N650&lt;&gt;"Yes",O650="",N(Q650)=0),0,MAX(0,MIN(Q650,MIN(YEAR($AH$2)*12+MONTH($AH$2),IF(U650="",YEAR($AH$2)*12+MONTH($AH$2),YEAR(U650)*12+MONTH(U650)-1))-(YEAR(O650)*12+MONTH(O650))+1)))</f>
        <v/>
      </c>
      <c r="AF650" s="31">
        <f>IF(OR(N650&lt;&gt;"Yes",O650="",N(Q650)=0),"",EOMONTH(O650,Q650-1))</f>
        <v/>
      </c>
    </row>
    <row r="651">
      <c r="D651" s="24" t="n"/>
      <c r="E651" s="24" t="n"/>
      <c r="F651" s="24" t="n"/>
      <c r="G651" s="24" t="n"/>
      <c r="H651" s="23" t="n"/>
      <c r="J651" s="25" t="n"/>
      <c r="K651" s="24" t="n"/>
      <c r="L651" s="26" t="n"/>
      <c r="M651" s="27">
        <f>IF(OR(J651="",L651=""),"",ROUND(J651*L651,2))</f>
        <v/>
      </c>
      <c r="N651" s="28">
        <f>IF(M651="","",IF(H651&gt;$AH$2,"After period end",IF(OR(D651="",F651=""),"Check class and entity",IF(M651&gt;=SUMIFS(Settings!$C$9:$C$18,Settings!$A$9:$A$18,F651),"Yes","Expense"))))</f>
        <v/>
      </c>
      <c r="O651" s="23" t="n"/>
      <c r="P651" s="29" t="n"/>
      <c r="Q651" s="30">
        <f>IF(P651&lt;&gt;"",P651,IF(D651="","",SUMIFS(Settings!$B$22:$B$31,Settings!$A$22:$A$31,D651)))</f>
        <v/>
      </c>
      <c r="R651" s="27">
        <f>IF(N651&lt;&gt;"Yes",0,ROUND(M651*SUMIFS(Settings!$C$22:$C$31,Settings!$A$22:$A$31,D651),2))</f>
        <v/>
      </c>
      <c r="S651" s="27">
        <f>IF(AE651=0,0,IF(AE651&gt;=Q651,M651-R651,ROUND((M651-R651)*AE651/Q651,2)))</f>
        <v/>
      </c>
      <c r="T651" s="27">
        <f>IF(N651&lt;&gt;"Yes",0,IF(AND(U651&lt;&gt;"",U651&lt;=$AH$2),0,M651-S651))</f>
        <v/>
      </c>
      <c r="U651" s="23" t="n"/>
      <c r="V651" s="24" t="n"/>
      <c r="W651" s="25" t="n"/>
      <c r="X651" s="25" t="n"/>
      <c r="Y651" s="27">
        <f>IF(U651="","",IF(U651&gt;$AH$2,"After period end",IF(N651&lt;&gt;"Yes",0,M651-S651)))</f>
        <v/>
      </c>
      <c r="Z651" s="27">
        <f>IF(OR(U651="",U651&gt;$AH$2),"",N(W651)-N(X651)-Y651)</f>
        <v/>
      </c>
      <c r="AB651" s="23" t="n"/>
      <c r="AD651" s="27">
        <f>IF(OR(N651&lt;&gt;"Yes",N(Q651)=0),0,ROUND((M651-R651)/Q651,2))</f>
        <v/>
      </c>
      <c r="AE651" s="30">
        <f>IF(OR(N651&lt;&gt;"Yes",O651="",N(Q651)=0),0,MAX(0,MIN(Q651,MIN(YEAR($AH$2)*12+MONTH($AH$2),IF(U651="",YEAR($AH$2)*12+MONTH($AH$2),YEAR(U651)*12+MONTH(U651)-1))-(YEAR(O651)*12+MONTH(O651))+1)))</f>
        <v/>
      </c>
      <c r="AF651" s="31">
        <f>IF(OR(N651&lt;&gt;"Yes",O651="",N(Q651)=0),"",EOMONTH(O651,Q651-1))</f>
        <v/>
      </c>
    </row>
    <row r="652">
      <c r="D652" s="24" t="n"/>
      <c r="E652" s="24" t="n"/>
      <c r="F652" s="24" t="n"/>
      <c r="G652" s="24" t="n"/>
      <c r="H652" s="23" t="n"/>
      <c r="J652" s="25" t="n"/>
      <c r="K652" s="24" t="n"/>
      <c r="L652" s="26" t="n"/>
      <c r="M652" s="27">
        <f>IF(OR(J652="",L652=""),"",ROUND(J652*L652,2))</f>
        <v/>
      </c>
      <c r="N652" s="28">
        <f>IF(M652="","",IF(H652&gt;$AH$2,"After period end",IF(OR(D652="",F652=""),"Check class and entity",IF(M652&gt;=SUMIFS(Settings!$C$9:$C$18,Settings!$A$9:$A$18,F652),"Yes","Expense"))))</f>
        <v/>
      </c>
      <c r="O652" s="23" t="n"/>
      <c r="P652" s="29" t="n"/>
      <c r="Q652" s="30">
        <f>IF(P652&lt;&gt;"",P652,IF(D652="","",SUMIFS(Settings!$B$22:$B$31,Settings!$A$22:$A$31,D652)))</f>
        <v/>
      </c>
      <c r="R652" s="27">
        <f>IF(N652&lt;&gt;"Yes",0,ROUND(M652*SUMIFS(Settings!$C$22:$C$31,Settings!$A$22:$A$31,D652),2))</f>
        <v/>
      </c>
      <c r="S652" s="27">
        <f>IF(AE652=0,0,IF(AE652&gt;=Q652,M652-R652,ROUND((M652-R652)*AE652/Q652,2)))</f>
        <v/>
      </c>
      <c r="T652" s="27">
        <f>IF(N652&lt;&gt;"Yes",0,IF(AND(U652&lt;&gt;"",U652&lt;=$AH$2),0,M652-S652))</f>
        <v/>
      </c>
      <c r="U652" s="23" t="n"/>
      <c r="V652" s="24" t="n"/>
      <c r="W652" s="25" t="n"/>
      <c r="X652" s="25" t="n"/>
      <c r="Y652" s="27">
        <f>IF(U652="","",IF(U652&gt;$AH$2,"After period end",IF(N652&lt;&gt;"Yes",0,M652-S652)))</f>
        <v/>
      </c>
      <c r="Z652" s="27">
        <f>IF(OR(U652="",U652&gt;$AH$2),"",N(W652)-N(X652)-Y652)</f>
        <v/>
      </c>
      <c r="AB652" s="23" t="n"/>
      <c r="AD652" s="27">
        <f>IF(OR(N652&lt;&gt;"Yes",N(Q652)=0),0,ROUND((M652-R652)/Q652,2))</f>
        <v/>
      </c>
      <c r="AE652" s="30">
        <f>IF(OR(N652&lt;&gt;"Yes",O652="",N(Q652)=0),0,MAX(0,MIN(Q652,MIN(YEAR($AH$2)*12+MONTH($AH$2),IF(U652="",YEAR($AH$2)*12+MONTH($AH$2),YEAR(U652)*12+MONTH(U652)-1))-(YEAR(O652)*12+MONTH(O652))+1)))</f>
        <v/>
      </c>
      <c r="AF652" s="31">
        <f>IF(OR(N652&lt;&gt;"Yes",O652="",N(Q652)=0),"",EOMONTH(O652,Q652-1))</f>
        <v/>
      </c>
    </row>
    <row r="653">
      <c r="D653" s="24" t="n"/>
      <c r="E653" s="24" t="n"/>
      <c r="F653" s="24" t="n"/>
      <c r="G653" s="24" t="n"/>
      <c r="H653" s="23" t="n"/>
      <c r="J653" s="25" t="n"/>
      <c r="K653" s="24" t="n"/>
      <c r="L653" s="26" t="n"/>
      <c r="M653" s="27">
        <f>IF(OR(J653="",L653=""),"",ROUND(J653*L653,2))</f>
        <v/>
      </c>
      <c r="N653" s="28">
        <f>IF(M653="","",IF(H653&gt;$AH$2,"After period end",IF(OR(D653="",F653=""),"Check class and entity",IF(M653&gt;=SUMIFS(Settings!$C$9:$C$18,Settings!$A$9:$A$18,F653),"Yes","Expense"))))</f>
        <v/>
      </c>
      <c r="O653" s="23" t="n"/>
      <c r="P653" s="29" t="n"/>
      <c r="Q653" s="30">
        <f>IF(P653&lt;&gt;"",P653,IF(D653="","",SUMIFS(Settings!$B$22:$B$31,Settings!$A$22:$A$31,D653)))</f>
        <v/>
      </c>
      <c r="R653" s="27">
        <f>IF(N653&lt;&gt;"Yes",0,ROUND(M653*SUMIFS(Settings!$C$22:$C$31,Settings!$A$22:$A$31,D653),2))</f>
        <v/>
      </c>
      <c r="S653" s="27">
        <f>IF(AE653=0,0,IF(AE653&gt;=Q653,M653-R653,ROUND((M653-R653)*AE653/Q653,2)))</f>
        <v/>
      </c>
      <c r="T653" s="27">
        <f>IF(N653&lt;&gt;"Yes",0,IF(AND(U653&lt;&gt;"",U653&lt;=$AH$2),0,M653-S653))</f>
        <v/>
      </c>
      <c r="U653" s="23" t="n"/>
      <c r="V653" s="24" t="n"/>
      <c r="W653" s="25" t="n"/>
      <c r="X653" s="25" t="n"/>
      <c r="Y653" s="27">
        <f>IF(U653="","",IF(U653&gt;$AH$2,"After period end",IF(N653&lt;&gt;"Yes",0,M653-S653)))</f>
        <v/>
      </c>
      <c r="Z653" s="27">
        <f>IF(OR(U653="",U653&gt;$AH$2),"",N(W653)-N(X653)-Y653)</f>
        <v/>
      </c>
      <c r="AB653" s="23" t="n"/>
      <c r="AD653" s="27">
        <f>IF(OR(N653&lt;&gt;"Yes",N(Q653)=0),0,ROUND((M653-R653)/Q653,2))</f>
        <v/>
      </c>
      <c r="AE653" s="30">
        <f>IF(OR(N653&lt;&gt;"Yes",O653="",N(Q653)=0),0,MAX(0,MIN(Q653,MIN(YEAR($AH$2)*12+MONTH($AH$2),IF(U653="",YEAR($AH$2)*12+MONTH($AH$2),YEAR(U653)*12+MONTH(U653)-1))-(YEAR(O653)*12+MONTH(O653))+1)))</f>
        <v/>
      </c>
      <c r="AF653" s="31">
        <f>IF(OR(N653&lt;&gt;"Yes",O653="",N(Q653)=0),"",EOMONTH(O653,Q653-1))</f>
        <v/>
      </c>
    </row>
    <row r="654">
      <c r="D654" s="24" t="n"/>
      <c r="E654" s="24" t="n"/>
      <c r="F654" s="24" t="n"/>
      <c r="G654" s="24" t="n"/>
      <c r="H654" s="23" t="n"/>
      <c r="J654" s="25" t="n"/>
      <c r="K654" s="24" t="n"/>
      <c r="L654" s="26" t="n"/>
      <c r="M654" s="27">
        <f>IF(OR(J654="",L654=""),"",ROUND(J654*L654,2))</f>
        <v/>
      </c>
      <c r="N654" s="28">
        <f>IF(M654="","",IF(H654&gt;$AH$2,"After period end",IF(OR(D654="",F654=""),"Check class and entity",IF(M654&gt;=SUMIFS(Settings!$C$9:$C$18,Settings!$A$9:$A$18,F654),"Yes","Expense"))))</f>
        <v/>
      </c>
      <c r="O654" s="23" t="n"/>
      <c r="P654" s="29" t="n"/>
      <c r="Q654" s="30">
        <f>IF(P654&lt;&gt;"",P654,IF(D654="","",SUMIFS(Settings!$B$22:$B$31,Settings!$A$22:$A$31,D654)))</f>
        <v/>
      </c>
      <c r="R654" s="27">
        <f>IF(N654&lt;&gt;"Yes",0,ROUND(M654*SUMIFS(Settings!$C$22:$C$31,Settings!$A$22:$A$31,D654),2))</f>
        <v/>
      </c>
      <c r="S654" s="27">
        <f>IF(AE654=0,0,IF(AE654&gt;=Q654,M654-R654,ROUND((M654-R654)*AE654/Q654,2)))</f>
        <v/>
      </c>
      <c r="T654" s="27">
        <f>IF(N654&lt;&gt;"Yes",0,IF(AND(U654&lt;&gt;"",U654&lt;=$AH$2),0,M654-S654))</f>
        <v/>
      </c>
      <c r="U654" s="23" t="n"/>
      <c r="V654" s="24" t="n"/>
      <c r="W654" s="25" t="n"/>
      <c r="X654" s="25" t="n"/>
      <c r="Y654" s="27">
        <f>IF(U654="","",IF(U654&gt;$AH$2,"After period end",IF(N654&lt;&gt;"Yes",0,M654-S654)))</f>
        <v/>
      </c>
      <c r="Z654" s="27">
        <f>IF(OR(U654="",U654&gt;$AH$2),"",N(W654)-N(X654)-Y654)</f>
        <v/>
      </c>
      <c r="AB654" s="23" t="n"/>
      <c r="AD654" s="27">
        <f>IF(OR(N654&lt;&gt;"Yes",N(Q654)=0),0,ROUND((M654-R654)/Q654,2))</f>
        <v/>
      </c>
      <c r="AE654" s="30">
        <f>IF(OR(N654&lt;&gt;"Yes",O654="",N(Q654)=0),0,MAX(0,MIN(Q654,MIN(YEAR($AH$2)*12+MONTH($AH$2),IF(U654="",YEAR($AH$2)*12+MONTH($AH$2),YEAR(U654)*12+MONTH(U654)-1))-(YEAR(O654)*12+MONTH(O654))+1)))</f>
        <v/>
      </c>
      <c r="AF654" s="31">
        <f>IF(OR(N654&lt;&gt;"Yes",O654="",N(Q654)=0),"",EOMONTH(O654,Q654-1))</f>
        <v/>
      </c>
    </row>
    <row r="655">
      <c r="D655" s="24" t="n"/>
      <c r="E655" s="24" t="n"/>
      <c r="F655" s="24" t="n"/>
      <c r="G655" s="24" t="n"/>
      <c r="H655" s="23" t="n"/>
      <c r="J655" s="25" t="n"/>
      <c r="K655" s="24" t="n"/>
      <c r="L655" s="26" t="n"/>
      <c r="M655" s="27">
        <f>IF(OR(J655="",L655=""),"",ROUND(J655*L655,2))</f>
        <v/>
      </c>
      <c r="N655" s="28">
        <f>IF(M655="","",IF(H655&gt;$AH$2,"After period end",IF(OR(D655="",F655=""),"Check class and entity",IF(M655&gt;=SUMIFS(Settings!$C$9:$C$18,Settings!$A$9:$A$18,F655),"Yes","Expense"))))</f>
        <v/>
      </c>
      <c r="O655" s="23" t="n"/>
      <c r="P655" s="29" t="n"/>
      <c r="Q655" s="30">
        <f>IF(P655&lt;&gt;"",P655,IF(D655="","",SUMIFS(Settings!$B$22:$B$31,Settings!$A$22:$A$31,D655)))</f>
        <v/>
      </c>
      <c r="R655" s="27">
        <f>IF(N655&lt;&gt;"Yes",0,ROUND(M655*SUMIFS(Settings!$C$22:$C$31,Settings!$A$22:$A$31,D655),2))</f>
        <v/>
      </c>
      <c r="S655" s="27">
        <f>IF(AE655=0,0,IF(AE655&gt;=Q655,M655-R655,ROUND((M655-R655)*AE655/Q655,2)))</f>
        <v/>
      </c>
      <c r="T655" s="27">
        <f>IF(N655&lt;&gt;"Yes",0,IF(AND(U655&lt;&gt;"",U655&lt;=$AH$2),0,M655-S655))</f>
        <v/>
      </c>
      <c r="U655" s="23" t="n"/>
      <c r="V655" s="24" t="n"/>
      <c r="W655" s="25" t="n"/>
      <c r="X655" s="25" t="n"/>
      <c r="Y655" s="27">
        <f>IF(U655="","",IF(U655&gt;$AH$2,"After period end",IF(N655&lt;&gt;"Yes",0,M655-S655)))</f>
        <v/>
      </c>
      <c r="Z655" s="27">
        <f>IF(OR(U655="",U655&gt;$AH$2),"",N(W655)-N(X655)-Y655)</f>
        <v/>
      </c>
      <c r="AB655" s="23" t="n"/>
      <c r="AD655" s="27">
        <f>IF(OR(N655&lt;&gt;"Yes",N(Q655)=0),0,ROUND((M655-R655)/Q655,2))</f>
        <v/>
      </c>
      <c r="AE655" s="30">
        <f>IF(OR(N655&lt;&gt;"Yes",O655="",N(Q655)=0),0,MAX(0,MIN(Q655,MIN(YEAR($AH$2)*12+MONTH($AH$2),IF(U655="",YEAR($AH$2)*12+MONTH($AH$2),YEAR(U655)*12+MONTH(U655)-1))-(YEAR(O655)*12+MONTH(O655))+1)))</f>
        <v/>
      </c>
      <c r="AF655" s="31">
        <f>IF(OR(N655&lt;&gt;"Yes",O655="",N(Q655)=0),"",EOMONTH(O655,Q655-1))</f>
        <v/>
      </c>
    </row>
    <row r="656">
      <c r="D656" s="24" t="n"/>
      <c r="E656" s="24" t="n"/>
      <c r="F656" s="24" t="n"/>
      <c r="G656" s="24" t="n"/>
      <c r="H656" s="23" t="n"/>
      <c r="J656" s="25" t="n"/>
      <c r="K656" s="24" t="n"/>
      <c r="L656" s="26" t="n"/>
      <c r="M656" s="27">
        <f>IF(OR(J656="",L656=""),"",ROUND(J656*L656,2))</f>
        <v/>
      </c>
      <c r="N656" s="28">
        <f>IF(M656="","",IF(H656&gt;$AH$2,"After period end",IF(OR(D656="",F656=""),"Check class and entity",IF(M656&gt;=SUMIFS(Settings!$C$9:$C$18,Settings!$A$9:$A$18,F656),"Yes","Expense"))))</f>
        <v/>
      </c>
      <c r="O656" s="23" t="n"/>
      <c r="P656" s="29" t="n"/>
      <c r="Q656" s="30">
        <f>IF(P656&lt;&gt;"",P656,IF(D656="","",SUMIFS(Settings!$B$22:$B$31,Settings!$A$22:$A$31,D656)))</f>
        <v/>
      </c>
      <c r="R656" s="27">
        <f>IF(N656&lt;&gt;"Yes",0,ROUND(M656*SUMIFS(Settings!$C$22:$C$31,Settings!$A$22:$A$31,D656),2))</f>
        <v/>
      </c>
      <c r="S656" s="27">
        <f>IF(AE656=0,0,IF(AE656&gt;=Q656,M656-R656,ROUND((M656-R656)*AE656/Q656,2)))</f>
        <v/>
      </c>
      <c r="T656" s="27">
        <f>IF(N656&lt;&gt;"Yes",0,IF(AND(U656&lt;&gt;"",U656&lt;=$AH$2),0,M656-S656))</f>
        <v/>
      </c>
      <c r="U656" s="23" t="n"/>
      <c r="V656" s="24" t="n"/>
      <c r="W656" s="25" t="n"/>
      <c r="X656" s="25" t="n"/>
      <c r="Y656" s="27">
        <f>IF(U656="","",IF(U656&gt;$AH$2,"After period end",IF(N656&lt;&gt;"Yes",0,M656-S656)))</f>
        <v/>
      </c>
      <c r="Z656" s="27">
        <f>IF(OR(U656="",U656&gt;$AH$2),"",N(W656)-N(X656)-Y656)</f>
        <v/>
      </c>
      <c r="AB656" s="23" t="n"/>
      <c r="AD656" s="27">
        <f>IF(OR(N656&lt;&gt;"Yes",N(Q656)=0),0,ROUND((M656-R656)/Q656,2))</f>
        <v/>
      </c>
      <c r="AE656" s="30">
        <f>IF(OR(N656&lt;&gt;"Yes",O656="",N(Q656)=0),0,MAX(0,MIN(Q656,MIN(YEAR($AH$2)*12+MONTH($AH$2),IF(U656="",YEAR($AH$2)*12+MONTH($AH$2),YEAR(U656)*12+MONTH(U656)-1))-(YEAR(O656)*12+MONTH(O656))+1)))</f>
        <v/>
      </c>
      <c r="AF656" s="31">
        <f>IF(OR(N656&lt;&gt;"Yes",O656="",N(Q656)=0),"",EOMONTH(O656,Q656-1))</f>
        <v/>
      </c>
    </row>
    <row r="657">
      <c r="D657" s="24" t="n"/>
      <c r="E657" s="24" t="n"/>
      <c r="F657" s="24" t="n"/>
      <c r="G657" s="24" t="n"/>
      <c r="H657" s="23" t="n"/>
      <c r="J657" s="25" t="n"/>
      <c r="K657" s="24" t="n"/>
      <c r="L657" s="26" t="n"/>
      <c r="M657" s="27">
        <f>IF(OR(J657="",L657=""),"",ROUND(J657*L657,2))</f>
        <v/>
      </c>
      <c r="N657" s="28">
        <f>IF(M657="","",IF(H657&gt;$AH$2,"After period end",IF(OR(D657="",F657=""),"Check class and entity",IF(M657&gt;=SUMIFS(Settings!$C$9:$C$18,Settings!$A$9:$A$18,F657),"Yes","Expense"))))</f>
        <v/>
      </c>
      <c r="O657" s="23" t="n"/>
      <c r="P657" s="29" t="n"/>
      <c r="Q657" s="30">
        <f>IF(P657&lt;&gt;"",P657,IF(D657="","",SUMIFS(Settings!$B$22:$B$31,Settings!$A$22:$A$31,D657)))</f>
        <v/>
      </c>
      <c r="R657" s="27">
        <f>IF(N657&lt;&gt;"Yes",0,ROUND(M657*SUMIFS(Settings!$C$22:$C$31,Settings!$A$22:$A$31,D657),2))</f>
        <v/>
      </c>
      <c r="S657" s="27">
        <f>IF(AE657=0,0,IF(AE657&gt;=Q657,M657-R657,ROUND((M657-R657)*AE657/Q657,2)))</f>
        <v/>
      </c>
      <c r="T657" s="27">
        <f>IF(N657&lt;&gt;"Yes",0,IF(AND(U657&lt;&gt;"",U657&lt;=$AH$2),0,M657-S657))</f>
        <v/>
      </c>
      <c r="U657" s="23" t="n"/>
      <c r="V657" s="24" t="n"/>
      <c r="W657" s="25" t="n"/>
      <c r="X657" s="25" t="n"/>
      <c r="Y657" s="27">
        <f>IF(U657="","",IF(U657&gt;$AH$2,"After period end",IF(N657&lt;&gt;"Yes",0,M657-S657)))</f>
        <v/>
      </c>
      <c r="Z657" s="27">
        <f>IF(OR(U657="",U657&gt;$AH$2),"",N(W657)-N(X657)-Y657)</f>
        <v/>
      </c>
      <c r="AB657" s="23" t="n"/>
      <c r="AD657" s="27">
        <f>IF(OR(N657&lt;&gt;"Yes",N(Q657)=0),0,ROUND((M657-R657)/Q657,2))</f>
        <v/>
      </c>
      <c r="AE657" s="30">
        <f>IF(OR(N657&lt;&gt;"Yes",O657="",N(Q657)=0),0,MAX(0,MIN(Q657,MIN(YEAR($AH$2)*12+MONTH($AH$2),IF(U657="",YEAR($AH$2)*12+MONTH($AH$2),YEAR(U657)*12+MONTH(U657)-1))-(YEAR(O657)*12+MONTH(O657))+1)))</f>
        <v/>
      </c>
      <c r="AF657" s="31">
        <f>IF(OR(N657&lt;&gt;"Yes",O657="",N(Q657)=0),"",EOMONTH(O657,Q657-1))</f>
        <v/>
      </c>
    </row>
    <row r="658">
      <c r="D658" s="24" t="n"/>
      <c r="E658" s="24" t="n"/>
      <c r="F658" s="24" t="n"/>
      <c r="G658" s="24" t="n"/>
      <c r="H658" s="23" t="n"/>
      <c r="J658" s="25" t="n"/>
      <c r="K658" s="24" t="n"/>
      <c r="L658" s="26" t="n"/>
      <c r="M658" s="27">
        <f>IF(OR(J658="",L658=""),"",ROUND(J658*L658,2))</f>
        <v/>
      </c>
      <c r="N658" s="28">
        <f>IF(M658="","",IF(H658&gt;$AH$2,"After period end",IF(OR(D658="",F658=""),"Check class and entity",IF(M658&gt;=SUMIFS(Settings!$C$9:$C$18,Settings!$A$9:$A$18,F658),"Yes","Expense"))))</f>
        <v/>
      </c>
      <c r="O658" s="23" t="n"/>
      <c r="P658" s="29" t="n"/>
      <c r="Q658" s="30">
        <f>IF(P658&lt;&gt;"",P658,IF(D658="","",SUMIFS(Settings!$B$22:$B$31,Settings!$A$22:$A$31,D658)))</f>
        <v/>
      </c>
      <c r="R658" s="27">
        <f>IF(N658&lt;&gt;"Yes",0,ROUND(M658*SUMIFS(Settings!$C$22:$C$31,Settings!$A$22:$A$31,D658),2))</f>
        <v/>
      </c>
      <c r="S658" s="27">
        <f>IF(AE658=0,0,IF(AE658&gt;=Q658,M658-R658,ROUND((M658-R658)*AE658/Q658,2)))</f>
        <v/>
      </c>
      <c r="T658" s="27">
        <f>IF(N658&lt;&gt;"Yes",0,IF(AND(U658&lt;&gt;"",U658&lt;=$AH$2),0,M658-S658))</f>
        <v/>
      </c>
      <c r="U658" s="23" t="n"/>
      <c r="V658" s="24" t="n"/>
      <c r="W658" s="25" t="n"/>
      <c r="X658" s="25" t="n"/>
      <c r="Y658" s="27">
        <f>IF(U658="","",IF(U658&gt;$AH$2,"After period end",IF(N658&lt;&gt;"Yes",0,M658-S658)))</f>
        <v/>
      </c>
      <c r="Z658" s="27">
        <f>IF(OR(U658="",U658&gt;$AH$2),"",N(W658)-N(X658)-Y658)</f>
        <v/>
      </c>
      <c r="AB658" s="23" t="n"/>
      <c r="AD658" s="27">
        <f>IF(OR(N658&lt;&gt;"Yes",N(Q658)=0),0,ROUND((M658-R658)/Q658,2))</f>
        <v/>
      </c>
      <c r="AE658" s="30">
        <f>IF(OR(N658&lt;&gt;"Yes",O658="",N(Q658)=0),0,MAX(0,MIN(Q658,MIN(YEAR($AH$2)*12+MONTH($AH$2),IF(U658="",YEAR($AH$2)*12+MONTH($AH$2),YEAR(U658)*12+MONTH(U658)-1))-(YEAR(O658)*12+MONTH(O658))+1)))</f>
        <v/>
      </c>
      <c r="AF658" s="31">
        <f>IF(OR(N658&lt;&gt;"Yes",O658="",N(Q658)=0),"",EOMONTH(O658,Q658-1))</f>
        <v/>
      </c>
    </row>
    <row r="659">
      <c r="D659" s="24" t="n"/>
      <c r="E659" s="24" t="n"/>
      <c r="F659" s="24" t="n"/>
      <c r="G659" s="24" t="n"/>
      <c r="H659" s="23" t="n"/>
      <c r="J659" s="25" t="n"/>
      <c r="K659" s="24" t="n"/>
      <c r="L659" s="26" t="n"/>
      <c r="M659" s="27">
        <f>IF(OR(J659="",L659=""),"",ROUND(J659*L659,2))</f>
        <v/>
      </c>
      <c r="N659" s="28">
        <f>IF(M659="","",IF(H659&gt;$AH$2,"After period end",IF(OR(D659="",F659=""),"Check class and entity",IF(M659&gt;=SUMIFS(Settings!$C$9:$C$18,Settings!$A$9:$A$18,F659),"Yes","Expense"))))</f>
        <v/>
      </c>
      <c r="O659" s="23" t="n"/>
      <c r="P659" s="29" t="n"/>
      <c r="Q659" s="30">
        <f>IF(P659&lt;&gt;"",P659,IF(D659="","",SUMIFS(Settings!$B$22:$B$31,Settings!$A$22:$A$31,D659)))</f>
        <v/>
      </c>
      <c r="R659" s="27">
        <f>IF(N659&lt;&gt;"Yes",0,ROUND(M659*SUMIFS(Settings!$C$22:$C$31,Settings!$A$22:$A$31,D659),2))</f>
        <v/>
      </c>
      <c r="S659" s="27">
        <f>IF(AE659=0,0,IF(AE659&gt;=Q659,M659-R659,ROUND((M659-R659)*AE659/Q659,2)))</f>
        <v/>
      </c>
      <c r="T659" s="27">
        <f>IF(N659&lt;&gt;"Yes",0,IF(AND(U659&lt;&gt;"",U659&lt;=$AH$2),0,M659-S659))</f>
        <v/>
      </c>
      <c r="U659" s="23" t="n"/>
      <c r="V659" s="24" t="n"/>
      <c r="W659" s="25" t="n"/>
      <c r="X659" s="25" t="n"/>
      <c r="Y659" s="27">
        <f>IF(U659="","",IF(U659&gt;$AH$2,"After period end",IF(N659&lt;&gt;"Yes",0,M659-S659)))</f>
        <v/>
      </c>
      <c r="Z659" s="27">
        <f>IF(OR(U659="",U659&gt;$AH$2),"",N(W659)-N(X659)-Y659)</f>
        <v/>
      </c>
      <c r="AB659" s="23" t="n"/>
      <c r="AD659" s="27">
        <f>IF(OR(N659&lt;&gt;"Yes",N(Q659)=0),0,ROUND((M659-R659)/Q659,2))</f>
        <v/>
      </c>
      <c r="AE659" s="30">
        <f>IF(OR(N659&lt;&gt;"Yes",O659="",N(Q659)=0),0,MAX(0,MIN(Q659,MIN(YEAR($AH$2)*12+MONTH($AH$2),IF(U659="",YEAR($AH$2)*12+MONTH($AH$2),YEAR(U659)*12+MONTH(U659)-1))-(YEAR(O659)*12+MONTH(O659))+1)))</f>
        <v/>
      </c>
      <c r="AF659" s="31">
        <f>IF(OR(N659&lt;&gt;"Yes",O659="",N(Q659)=0),"",EOMONTH(O659,Q659-1))</f>
        <v/>
      </c>
    </row>
    <row r="660">
      <c r="D660" s="24" t="n"/>
      <c r="E660" s="24" t="n"/>
      <c r="F660" s="24" t="n"/>
      <c r="G660" s="24" t="n"/>
      <c r="H660" s="23" t="n"/>
      <c r="J660" s="25" t="n"/>
      <c r="K660" s="24" t="n"/>
      <c r="L660" s="26" t="n"/>
      <c r="M660" s="27">
        <f>IF(OR(J660="",L660=""),"",ROUND(J660*L660,2))</f>
        <v/>
      </c>
      <c r="N660" s="28">
        <f>IF(M660="","",IF(H660&gt;$AH$2,"After period end",IF(OR(D660="",F660=""),"Check class and entity",IF(M660&gt;=SUMIFS(Settings!$C$9:$C$18,Settings!$A$9:$A$18,F660),"Yes","Expense"))))</f>
        <v/>
      </c>
      <c r="O660" s="23" t="n"/>
      <c r="P660" s="29" t="n"/>
      <c r="Q660" s="30">
        <f>IF(P660&lt;&gt;"",P660,IF(D660="","",SUMIFS(Settings!$B$22:$B$31,Settings!$A$22:$A$31,D660)))</f>
        <v/>
      </c>
      <c r="R660" s="27">
        <f>IF(N660&lt;&gt;"Yes",0,ROUND(M660*SUMIFS(Settings!$C$22:$C$31,Settings!$A$22:$A$31,D660),2))</f>
        <v/>
      </c>
      <c r="S660" s="27">
        <f>IF(AE660=0,0,IF(AE660&gt;=Q660,M660-R660,ROUND((M660-R660)*AE660/Q660,2)))</f>
        <v/>
      </c>
      <c r="T660" s="27">
        <f>IF(N660&lt;&gt;"Yes",0,IF(AND(U660&lt;&gt;"",U660&lt;=$AH$2),0,M660-S660))</f>
        <v/>
      </c>
      <c r="U660" s="23" t="n"/>
      <c r="V660" s="24" t="n"/>
      <c r="W660" s="25" t="n"/>
      <c r="X660" s="25" t="n"/>
      <c r="Y660" s="27">
        <f>IF(U660="","",IF(U660&gt;$AH$2,"After period end",IF(N660&lt;&gt;"Yes",0,M660-S660)))</f>
        <v/>
      </c>
      <c r="Z660" s="27">
        <f>IF(OR(U660="",U660&gt;$AH$2),"",N(W660)-N(X660)-Y660)</f>
        <v/>
      </c>
      <c r="AB660" s="23" t="n"/>
      <c r="AD660" s="27">
        <f>IF(OR(N660&lt;&gt;"Yes",N(Q660)=0),0,ROUND((M660-R660)/Q660,2))</f>
        <v/>
      </c>
      <c r="AE660" s="30">
        <f>IF(OR(N660&lt;&gt;"Yes",O660="",N(Q660)=0),0,MAX(0,MIN(Q660,MIN(YEAR($AH$2)*12+MONTH($AH$2),IF(U660="",YEAR($AH$2)*12+MONTH($AH$2),YEAR(U660)*12+MONTH(U660)-1))-(YEAR(O660)*12+MONTH(O660))+1)))</f>
        <v/>
      </c>
      <c r="AF660" s="31">
        <f>IF(OR(N660&lt;&gt;"Yes",O660="",N(Q660)=0),"",EOMONTH(O660,Q660-1))</f>
        <v/>
      </c>
    </row>
    <row r="661">
      <c r="D661" s="24" t="n"/>
      <c r="E661" s="24" t="n"/>
      <c r="F661" s="24" t="n"/>
      <c r="G661" s="24" t="n"/>
      <c r="H661" s="23" t="n"/>
      <c r="J661" s="25" t="n"/>
      <c r="K661" s="24" t="n"/>
      <c r="L661" s="26" t="n"/>
      <c r="M661" s="27">
        <f>IF(OR(J661="",L661=""),"",ROUND(J661*L661,2))</f>
        <v/>
      </c>
      <c r="N661" s="28">
        <f>IF(M661="","",IF(H661&gt;$AH$2,"After period end",IF(OR(D661="",F661=""),"Check class and entity",IF(M661&gt;=SUMIFS(Settings!$C$9:$C$18,Settings!$A$9:$A$18,F661),"Yes","Expense"))))</f>
        <v/>
      </c>
      <c r="O661" s="23" t="n"/>
      <c r="P661" s="29" t="n"/>
      <c r="Q661" s="30">
        <f>IF(P661&lt;&gt;"",P661,IF(D661="","",SUMIFS(Settings!$B$22:$B$31,Settings!$A$22:$A$31,D661)))</f>
        <v/>
      </c>
      <c r="R661" s="27">
        <f>IF(N661&lt;&gt;"Yes",0,ROUND(M661*SUMIFS(Settings!$C$22:$C$31,Settings!$A$22:$A$31,D661),2))</f>
        <v/>
      </c>
      <c r="S661" s="27">
        <f>IF(AE661=0,0,IF(AE661&gt;=Q661,M661-R661,ROUND((M661-R661)*AE661/Q661,2)))</f>
        <v/>
      </c>
      <c r="T661" s="27">
        <f>IF(N661&lt;&gt;"Yes",0,IF(AND(U661&lt;&gt;"",U661&lt;=$AH$2),0,M661-S661))</f>
        <v/>
      </c>
      <c r="U661" s="23" t="n"/>
      <c r="V661" s="24" t="n"/>
      <c r="W661" s="25" t="n"/>
      <c r="X661" s="25" t="n"/>
      <c r="Y661" s="27">
        <f>IF(U661="","",IF(U661&gt;$AH$2,"After period end",IF(N661&lt;&gt;"Yes",0,M661-S661)))</f>
        <v/>
      </c>
      <c r="Z661" s="27">
        <f>IF(OR(U661="",U661&gt;$AH$2),"",N(W661)-N(X661)-Y661)</f>
        <v/>
      </c>
      <c r="AB661" s="23" t="n"/>
      <c r="AD661" s="27">
        <f>IF(OR(N661&lt;&gt;"Yes",N(Q661)=0),0,ROUND((M661-R661)/Q661,2))</f>
        <v/>
      </c>
      <c r="AE661" s="30">
        <f>IF(OR(N661&lt;&gt;"Yes",O661="",N(Q661)=0),0,MAX(0,MIN(Q661,MIN(YEAR($AH$2)*12+MONTH($AH$2),IF(U661="",YEAR($AH$2)*12+MONTH($AH$2),YEAR(U661)*12+MONTH(U661)-1))-(YEAR(O661)*12+MONTH(O661))+1)))</f>
        <v/>
      </c>
      <c r="AF661" s="31">
        <f>IF(OR(N661&lt;&gt;"Yes",O661="",N(Q661)=0),"",EOMONTH(O661,Q661-1))</f>
        <v/>
      </c>
    </row>
    <row r="662">
      <c r="D662" s="24" t="n"/>
      <c r="E662" s="24" t="n"/>
      <c r="F662" s="24" t="n"/>
      <c r="G662" s="24" t="n"/>
      <c r="H662" s="23" t="n"/>
      <c r="J662" s="25" t="n"/>
      <c r="K662" s="24" t="n"/>
      <c r="L662" s="26" t="n"/>
      <c r="M662" s="27">
        <f>IF(OR(J662="",L662=""),"",ROUND(J662*L662,2))</f>
        <v/>
      </c>
      <c r="N662" s="28">
        <f>IF(M662="","",IF(H662&gt;$AH$2,"After period end",IF(OR(D662="",F662=""),"Check class and entity",IF(M662&gt;=SUMIFS(Settings!$C$9:$C$18,Settings!$A$9:$A$18,F662),"Yes","Expense"))))</f>
        <v/>
      </c>
      <c r="O662" s="23" t="n"/>
      <c r="P662" s="29" t="n"/>
      <c r="Q662" s="30">
        <f>IF(P662&lt;&gt;"",P662,IF(D662="","",SUMIFS(Settings!$B$22:$B$31,Settings!$A$22:$A$31,D662)))</f>
        <v/>
      </c>
      <c r="R662" s="27">
        <f>IF(N662&lt;&gt;"Yes",0,ROUND(M662*SUMIFS(Settings!$C$22:$C$31,Settings!$A$22:$A$31,D662),2))</f>
        <v/>
      </c>
      <c r="S662" s="27">
        <f>IF(AE662=0,0,IF(AE662&gt;=Q662,M662-R662,ROUND((M662-R662)*AE662/Q662,2)))</f>
        <v/>
      </c>
      <c r="T662" s="27">
        <f>IF(N662&lt;&gt;"Yes",0,IF(AND(U662&lt;&gt;"",U662&lt;=$AH$2),0,M662-S662))</f>
        <v/>
      </c>
      <c r="U662" s="23" t="n"/>
      <c r="V662" s="24" t="n"/>
      <c r="W662" s="25" t="n"/>
      <c r="X662" s="25" t="n"/>
      <c r="Y662" s="27">
        <f>IF(U662="","",IF(U662&gt;$AH$2,"After period end",IF(N662&lt;&gt;"Yes",0,M662-S662)))</f>
        <v/>
      </c>
      <c r="Z662" s="27">
        <f>IF(OR(U662="",U662&gt;$AH$2),"",N(W662)-N(X662)-Y662)</f>
        <v/>
      </c>
      <c r="AB662" s="23" t="n"/>
      <c r="AD662" s="27">
        <f>IF(OR(N662&lt;&gt;"Yes",N(Q662)=0),0,ROUND((M662-R662)/Q662,2))</f>
        <v/>
      </c>
      <c r="AE662" s="30">
        <f>IF(OR(N662&lt;&gt;"Yes",O662="",N(Q662)=0),0,MAX(0,MIN(Q662,MIN(YEAR($AH$2)*12+MONTH($AH$2),IF(U662="",YEAR($AH$2)*12+MONTH($AH$2),YEAR(U662)*12+MONTH(U662)-1))-(YEAR(O662)*12+MONTH(O662))+1)))</f>
        <v/>
      </c>
      <c r="AF662" s="31">
        <f>IF(OR(N662&lt;&gt;"Yes",O662="",N(Q662)=0),"",EOMONTH(O662,Q662-1))</f>
        <v/>
      </c>
    </row>
    <row r="663">
      <c r="D663" s="24" t="n"/>
      <c r="E663" s="24" t="n"/>
      <c r="F663" s="24" t="n"/>
      <c r="G663" s="24" t="n"/>
      <c r="H663" s="23" t="n"/>
      <c r="J663" s="25" t="n"/>
      <c r="K663" s="24" t="n"/>
      <c r="L663" s="26" t="n"/>
      <c r="M663" s="27">
        <f>IF(OR(J663="",L663=""),"",ROUND(J663*L663,2))</f>
        <v/>
      </c>
      <c r="N663" s="28">
        <f>IF(M663="","",IF(H663&gt;$AH$2,"After period end",IF(OR(D663="",F663=""),"Check class and entity",IF(M663&gt;=SUMIFS(Settings!$C$9:$C$18,Settings!$A$9:$A$18,F663),"Yes","Expense"))))</f>
        <v/>
      </c>
      <c r="O663" s="23" t="n"/>
      <c r="P663" s="29" t="n"/>
      <c r="Q663" s="30">
        <f>IF(P663&lt;&gt;"",P663,IF(D663="","",SUMIFS(Settings!$B$22:$B$31,Settings!$A$22:$A$31,D663)))</f>
        <v/>
      </c>
      <c r="R663" s="27">
        <f>IF(N663&lt;&gt;"Yes",0,ROUND(M663*SUMIFS(Settings!$C$22:$C$31,Settings!$A$22:$A$31,D663),2))</f>
        <v/>
      </c>
      <c r="S663" s="27">
        <f>IF(AE663=0,0,IF(AE663&gt;=Q663,M663-R663,ROUND((M663-R663)*AE663/Q663,2)))</f>
        <v/>
      </c>
      <c r="T663" s="27">
        <f>IF(N663&lt;&gt;"Yes",0,IF(AND(U663&lt;&gt;"",U663&lt;=$AH$2),0,M663-S663))</f>
        <v/>
      </c>
      <c r="U663" s="23" t="n"/>
      <c r="V663" s="24" t="n"/>
      <c r="W663" s="25" t="n"/>
      <c r="X663" s="25" t="n"/>
      <c r="Y663" s="27">
        <f>IF(U663="","",IF(U663&gt;$AH$2,"After period end",IF(N663&lt;&gt;"Yes",0,M663-S663)))</f>
        <v/>
      </c>
      <c r="Z663" s="27">
        <f>IF(OR(U663="",U663&gt;$AH$2),"",N(W663)-N(X663)-Y663)</f>
        <v/>
      </c>
      <c r="AB663" s="23" t="n"/>
      <c r="AD663" s="27">
        <f>IF(OR(N663&lt;&gt;"Yes",N(Q663)=0),0,ROUND((M663-R663)/Q663,2))</f>
        <v/>
      </c>
      <c r="AE663" s="30">
        <f>IF(OR(N663&lt;&gt;"Yes",O663="",N(Q663)=0),0,MAX(0,MIN(Q663,MIN(YEAR($AH$2)*12+MONTH($AH$2),IF(U663="",YEAR($AH$2)*12+MONTH($AH$2),YEAR(U663)*12+MONTH(U663)-1))-(YEAR(O663)*12+MONTH(O663))+1)))</f>
        <v/>
      </c>
      <c r="AF663" s="31">
        <f>IF(OR(N663&lt;&gt;"Yes",O663="",N(Q663)=0),"",EOMONTH(O663,Q663-1))</f>
        <v/>
      </c>
    </row>
    <row r="664">
      <c r="D664" s="24" t="n"/>
      <c r="E664" s="24" t="n"/>
      <c r="F664" s="24" t="n"/>
      <c r="G664" s="24" t="n"/>
      <c r="H664" s="23" t="n"/>
      <c r="J664" s="25" t="n"/>
      <c r="K664" s="24" t="n"/>
      <c r="L664" s="26" t="n"/>
      <c r="M664" s="27">
        <f>IF(OR(J664="",L664=""),"",ROUND(J664*L664,2))</f>
        <v/>
      </c>
      <c r="N664" s="28">
        <f>IF(M664="","",IF(H664&gt;$AH$2,"After period end",IF(OR(D664="",F664=""),"Check class and entity",IF(M664&gt;=SUMIFS(Settings!$C$9:$C$18,Settings!$A$9:$A$18,F664),"Yes","Expense"))))</f>
        <v/>
      </c>
      <c r="O664" s="23" t="n"/>
      <c r="P664" s="29" t="n"/>
      <c r="Q664" s="30">
        <f>IF(P664&lt;&gt;"",P664,IF(D664="","",SUMIFS(Settings!$B$22:$B$31,Settings!$A$22:$A$31,D664)))</f>
        <v/>
      </c>
      <c r="R664" s="27">
        <f>IF(N664&lt;&gt;"Yes",0,ROUND(M664*SUMIFS(Settings!$C$22:$C$31,Settings!$A$22:$A$31,D664),2))</f>
        <v/>
      </c>
      <c r="S664" s="27">
        <f>IF(AE664=0,0,IF(AE664&gt;=Q664,M664-R664,ROUND((M664-R664)*AE664/Q664,2)))</f>
        <v/>
      </c>
      <c r="T664" s="27">
        <f>IF(N664&lt;&gt;"Yes",0,IF(AND(U664&lt;&gt;"",U664&lt;=$AH$2),0,M664-S664))</f>
        <v/>
      </c>
      <c r="U664" s="23" t="n"/>
      <c r="V664" s="24" t="n"/>
      <c r="W664" s="25" t="n"/>
      <c r="X664" s="25" t="n"/>
      <c r="Y664" s="27">
        <f>IF(U664="","",IF(U664&gt;$AH$2,"After period end",IF(N664&lt;&gt;"Yes",0,M664-S664)))</f>
        <v/>
      </c>
      <c r="Z664" s="27">
        <f>IF(OR(U664="",U664&gt;$AH$2),"",N(W664)-N(X664)-Y664)</f>
        <v/>
      </c>
      <c r="AB664" s="23" t="n"/>
      <c r="AD664" s="27">
        <f>IF(OR(N664&lt;&gt;"Yes",N(Q664)=0),0,ROUND((M664-R664)/Q664,2))</f>
        <v/>
      </c>
      <c r="AE664" s="30">
        <f>IF(OR(N664&lt;&gt;"Yes",O664="",N(Q664)=0),0,MAX(0,MIN(Q664,MIN(YEAR($AH$2)*12+MONTH($AH$2),IF(U664="",YEAR($AH$2)*12+MONTH($AH$2),YEAR(U664)*12+MONTH(U664)-1))-(YEAR(O664)*12+MONTH(O664))+1)))</f>
        <v/>
      </c>
      <c r="AF664" s="31">
        <f>IF(OR(N664&lt;&gt;"Yes",O664="",N(Q664)=0),"",EOMONTH(O664,Q664-1))</f>
        <v/>
      </c>
    </row>
    <row r="665">
      <c r="D665" s="24" t="n"/>
      <c r="E665" s="24" t="n"/>
      <c r="F665" s="24" t="n"/>
      <c r="G665" s="24" t="n"/>
      <c r="H665" s="23" t="n"/>
      <c r="J665" s="25" t="n"/>
      <c r="K665" s="24" t="n"/>
      <c r="L665" s="26" t="n"/>
      <c r="M665" s="27">
        <f>IF(OR(J665="",L665=""),"",ROUND(J665*L665,2))</f>
        <v/>
      </c>
      <c r="N665" s="28">
        <f>IF(M665="","",IF(H665&gt;$AH$2,"After period end",IF(OR(D665="",F665=""),"Check class and entity",IF(M665&gt;=SUMIFS(Settings!$C$9:$C$18,Settings!$A$9:$A$18,F665),"Yes","Expense"))))</f>
        <v/>
      </c>
      <c r="O665" s="23" t="n"/>
      <c r="P665" s="29" t="n"/>
      <c r="Q665" s="30">
        <f>IF(P665&lt;&gt;"",P665,IF(D665="","",SUMIFS(Settings!$B$22:$B$31,Settings!$A$22:$A$31,D665)))</f>
        <v/>
      </c>
      <c r="R665" s="27">
        <f>IF(N665&lt;&gt;"Yes",0,ROUND(M665*SUMIFS(Settings!$C$22:$C$31,Settings!$A$22:$A$31,D665),2))</f>
        <v/>
      </c>
      <c r="S665" s="27">
        <f>IF(AE665=0,0,IF(AE665&gt;=Q665,M665-R665,ROUND((M665-R665)*AE665/Q665,2)))</f>
        <v/>
      </c>
      <c r="T665" s="27">
        <f>IF(N665&lt;&gt;"Yes",0,IF(AND(U665&lt;&gt;"",U665&lt;=$AH$2),0,M665-S665))</f>
        <v/>
      </c>
      <c r="U665" s="23" t="n"/>
      <c r="V665" s="24" t="n"/>
      <c r="W665" s="25" t="n"/>
      <c r="X665" s="25" t="n"/>
      <c r="Y665" s="27">
        <f>IF(U665="","",IF(U665&gt;$AH$2,"After period end",IF(N665&lt;&gt;"Yes",0,M665-S665)))</f>
        <v/>
      </c>
      <c r="Z665" s="27">
        <f>IF(OR(U665="",U665&gt;$AH$2),"",N(W665)-N(X665)-Y665)</f>
        <v/>
      </c>
      <c r="AB665" s="23" t="n"/>
      <c r="AD665" s="27">
        <f>IF(OR(N665&lt;&gt;"Yes",N(Q665)=0),0,ROUND((M665-R665)/Q665,2))</f>
        <v/>
      </c>
      <c r="AE665" s="30">
        <f>IF(OR(N665&lt;&gt;"Yes",O665="",N(Q665)=0),0,MAX(0,MIN(Q665,MIN(YEAR($AH$2)*12+MONTH($AH$2),IF(U665="",YEAR($AH$2)*12+MONTH($AH$2),YEAR(U665)*12+MONTH(U665)-1))-(YEAR(O665)*12+MONTH(O665))+1)))</f>
        <v/>
      </c>
      <c r="AF665" s="31">
        <f>IF(OR(N665&lt;&gt;"Yes",O665="",N(Q665)=0),"",EOMONTH(O665,Q665-1))</f>
        <v/>
      </c>
    </row>
    <row r="666">
      <c r="D666" s="24" t="n"/>
      <c r="E666" s="24" t="n"/>
      <c r="F666" s="24" t="n"/>
      <c r="G666" s="24" t="n"/>
      <c r="H666" s="23" t="n"/>
      <c r="J666" s="25" t="n"/>
      <c r="K666" s="24" t="n"/>
      <c r="L666" s="26" t="n"/>
      <c r="M666" s="27">
        <f>IF(OR(J666="",L666=""),"",ROUND(J666*L666,2))</f>
        <v/>
      </c>
      <c r="N666" s="28">
        <f>IF(M666="","",IF(H666&gt;$AH$2,"After period end",IF(OR(D666="",F666=""),"Check class and entity",IF(M666&gt;=SUMIFS(Settings!$C$9:$C$18,Settings!$A$9:$A$18,F666),"Yes","Expense"))))</f>
        <v/>
      </c>
      <c r="O666" s="23" t="n"/>
      <c r="P666" s="29" t="n"/>
      <c r="Q666" s="30">
        <f>IF(P666&lt;&gt;"",P666,IF(D666="","",SUMIFS(Settings!$B$22:$B$31,Settings!$A$22:$A$31,D666)))</f>
        <v/>
      </c>
      <c r="R666" s="27">
        <f>IF(N666&lt;&gt;"Yes",0,ROUND(M666*SUMIFS(Settings!$C$22:$C$31,Settings!$A$22:$A$31,D666),2))</f>
        <v/>
      </c>
      <c r="S666" s="27">
        <f>IF(AE666=0,0,IF(AE666&gt;=Q666,M666-R666,ROUND((M666-R666)*AE666/Q666,2)))</f>
        <v/>
      </c>
      <c r="T666" s="27">
        <f>IF(N666&lt;&gt;"Yes",0,IF(AND(U666&lt;&gt;"",U666&lt;=$AH$2),0,M666-S666))</f>
        <v/>
      </c>
      <c r="U666" s="23" t="n"/>
      <c r="V666" s="24" t="n"/>
      <c r="W666" s="25" t="n"/>
      <c r="X666" s="25" t="n"/>
      <c r="Y666" s="27">
        <f>IF(U666="","",IF(U666&gt;$AH$2,"After period end",IF(N666&lt;&gt;"Yes",0,M666-S666)))</f>
        <v/>
      </c>
      <c r="Z666" s="27">
        <f>IF(OR(U666="",U666&gt;$AH$2),"",N(W666)-N(X666)-Y666)</f>
        <v/>
      </c>
      <c r="AB666" s="23" t="n"/>
      <c r="AD666" s="27">
        <f>IF(OR(N666&lt;&gt;"Yes",N(Q666)=0),0,ROUND((M666-R666)/Q666,2))</f>
        <v/>
      </c>
      <c r="AE666" s="30">
        <f>IF(OR(N666&lt;&gt;"Yes",O666="",N(Q666)=0),0,MAX(0,MIN(Q666,MIN(YEAR($AH$2)*12+MONTH($AH$2),IF(U666="",YEAR($AH$2)*12+MONTH($AH$2),YEAR(U666)*12+MONTH(U666)-1))-(YEAR(O666)*12+MONTH(O666))+1)))</f>
        <v/>
      </c>
      <c r="AF666" s="31">
        <f>IF(OR(N666&lt;&gt;"Yes",O666="",N(Q666)=0),"",EOMONTH(O666,Q666-1))</f>
        <v/>
      </c>
    </row>
    <row r="667">
      <c r="D667" s="24" t="n"/>
      <c r="E667" s="24" t="n"/>
      <c r="F667" s="24" t="n"/>
      <c r="G667" s="24" t="n"/>
      <c r="H667" s="23" t="n"/>
      <c r="J667" s="25" t="n"/>
      <c r="K667" s="24" t="n"/>
      <c r="L667" s="26" t="n"/>
      <c r="M667" s="27">
        <f>IF(OR(J667="",L667=""),"",ROUND(J667*L667,2))</f>
        <v/>
      </c>
      <c r="N667" s="28">
        <f>IF(M667="","",IF(H667&gt;$AH$2,"After period end",IF(OR(D667="",F667=""),"Check class and entity",IF(M667&gt;=SUMIFS(Settings!$C$9:$C$18,Settings!$A$9:$A$18,F667),"Yes","Expense"))))</f>
        <v/>
      </c>
      <c r="O667" s="23" t="n"/>
      <c r="P667" s="29" t="n"/>
      <c r="Q667" s="30">
        <f>IF(P667&lt;&gt;"",P667,IF(D667="","",SUMIFS(Settings!$B$22:$B$31,Settings!$A$22:$A$31,D667)))</f>
        <v/>
      </c>
      <c r="R667" s="27">
        <f>IF(N667&lt;&gt;"Yes",0,ROUND(M667*SUMIFS(Settings!$C$22:$C$31,Settings!$A$22:$A$31,D667),2))</f>
        <v/>
      </c>
      <c r="S667" s="27">
        <f>IF(AE667=0,0,IF(AE667&gt;=Q667,M667-R667,ROUND((M667-R667)*AE667/Q667,2)))</f>
        <v/>
      </c>
      <c r="T667" s="27">
        <f>IF(N667&lt;&gt;"Yes",0,IF(AND(U667&lt;&gt;"",U667&lt;=$AH$2),0,M667-S667))</f>
        <v/>
      </c>
      <c r="U667" s="23" t="n"/>
      <c r="V667" s="24" t="n"/>
      <c r="W667" s="25" t="n"/>
      <c r="X667" s="25" t="n"/>
      <c r="Y667" s="27">
        <f>IF(U667="","",IF(U667&gt;$AH$2,"After period end",IF(N667&lt;&gt;"Yes",0,M667-S667)))</f>
        <v/>
      </c>
      <c r="Z667" s="27">
        <f>IF(OR(U667="",U667&gt;$AH$2),"",N(W667)-N(X667)-Y667)</f>
        <v/>
      </c>
      <c r="AB667" s="23" t="n"/>
      <c r="AD667" s="27">
        <f>IF(OR(N667&lt;&gt;"Yes",N(Q667)=0),0,ROUND((M667-R667)/Q667,2))</f>
        <v/>
      </c>
      <c r="AE667" s="30">
        <f>IF(OR(N667&lt;&gt;"Yes",O667="",N(Q667)=0),0,MAX(0,MIN(Q667,MIN(YEAR($AH$2)*12+MONTH($AH$2),IF(U667="",YEAR($AH$2)*12+MONTH($AH$2),YEAR(U667)*12+MONTH(U667)-1))-(YEAR(O667)*12+MONTH(O667))+1)))</f>
        <v/>
      </c>
      <c r="AF667" s="31">
        <f>IF(OR(N667&lt;&gt;"Yes",O667="",N(Q667)=0),"",EOMONTH(O667,Q667-1))</f>
        <v/>
      </c>
    </row>
    <row r="668">
      <c r="D668" s="24" t="n"/>
      <c r="E668" s="24" t="n"/>
      <c r="F668" s="24" t="n"/>
      <c r="G668" s="24" t="n"/>
      <c r="H668" s="23" t="n"/>
      <c r="J668" s="25" t="n"/>
      <c r="K668" s="24" t="n"/>
      <c r="L668" s="26" t="n"/>
      <c r="M668" s="27">
        <f>IF(OR(J668="",L668=""),"",ROUND(J668*L668,2))</f>
        <v/>
      </c>
      <c r="N668" s="28">
        <f>IF(M668="","",IF(H668&gt;$AH$2,"After period end",IF(OR(D668="",F668=""),"Check class and entity",IF(M668&gt;=SUMIFS(Settings!$C$9:$C$18,Settings!$A$9:$A$18,F668),"Yes","Expense"))))</f>
        <v/>
      </c>
      <c r="O668" s="23" t="n"/>
      <c r="P668" s="29" t="n"/>
      <c r="Q668" s="30">
        <f>IF(P668&lt;&gt;"",P668,IF(D668="","",SUMIFS(Settings!$B$22:$B$31,Settings!$A$22:$A$31,D668)))</f>
        <v/>
      </c>
      <c r="R668" s="27">
        <f>IF(N668&lt;&gt;"Yes",0,ROUND(M668*SUMIFS(Settings!$C$22:$C$31,Settings!$A$22:$A$31,D668),2))</f>
        <v/>
      </c>
      <c r="S668" s="27">
        <f>IF(AE668=0,0,IF(AE668&gt;=Q668,M668-R668,ROUND((M668-R668)*AE668/Q668,2)))</f>
        <v/>
      </c>
      <c r="T668" s="27">
        <f>IF(N668&lt;&gt;"Yes",0,IF(AND(U668&lt;&gt;"",U668&lt;=$AH$2),0,M668-S668))</f>
        <v/>
      </c>
      <c r="U668" s="23" t="n"/>
      <c r="V668" s="24" t="n"/>
      <c r="W668" s="25" t="n"/>
      <c r="X668" s="25" t="n"/>
      <c r="Y668" s="27">
        <f>IF(U668="","",IF(U668&gt;$AH$2,"After period end",IF(N668&lt;&gt;"Yes",0,M668-S668)))</f>
        <v/>
      </c>
      <c r="Z668" s="27">
        <f>IF(OR(U668="",U668&gt;$AH$2),"",N(W668)-N(X668)-Y668)</f>
        <v/>
      </c>
      <c r="AB668" s="23" t="n"/>
      <c r="AD668" s="27">
        <f>IF(OR(N668&lt;&gt;"Yes",N(Q668)=0),0,ROUND((M668-R668)/Q668,2))</f>
        <v/>
      </c>
      <c r="AE668" s="30">
        <f>IF(OR(N668&lt;&gt;"Yes",O668="",N(Q668)=0),0,MAX(0,MIN(Q668,MIN(YEAR($AH$2)*12+MONTH($AH$2),IF(U668="",YEAR($AH$2)*12+MONTH($AH$2),YEAR(U668)*12+MONTH(U668)-1))-(YEAR(O668)*12+MONTH(O668))+1)))</f>
        <v/>
      </c>
      <c r="AF668" s="31">
        <f>IF(OR(N668&lt;&gt;"Yes",O668="",N(Q668)=0),"",EOMONTH(O668,Q668-1))</f>
        <v/>
      </c>
    </row>
    <row r="669">
      <c r="D669" s="24" t="n"/>
      <c r="E669" s="24" t="n"/>
      <c r="F669" s="24" t="n"/>
      <c r="G669" s="24" t="n"/>
      <c r="H669" s="23" t="n"/>
      <c r="J669" s="25" t="n"/>
      <c r="K669" s="24" t="n"/>
      <c r="L669" s="26" t="n"/>
      <c r="M669" s="27">
        <f>IF(OR(J669="",L669=""),"",ROUND(J669*L669,2))</f>
        <v/>
      </c>
      <c r="N669" s="28">
        <f>IF(M669="","",IF(H669&gt;$AH$2,"After period end",IF(OR(D669="",F669=""),"Check class and entity",IF(M669&gt;=SUMIFS(Settings!$C$9:$C$18,Settings!$A$9:$A$18,F669),"Yes","Expense"))))</f>
        <v/>
      </c>
      <c r="O669" s="23" t="n"/>
      <c r="P669" s="29" t="n"/>
      <c r="Q669" s="30">
        <f>IF(P669&lt;&gt;"",P669,IF(D669="","",SUMIFS(Settings!$B$22:$B$31,Settings!$A$22:$A$31,D669)))</f>
        <v/>
      </c>
      <c r="R669" s="27">
        <f>IF(N669&lt;&gt;"Yes",0,ROUND(M669*SUMIFS(Settings!$C$22:$C$31,Settings!$A$22:$A$31,D669),2))</f>
        <v/>
      </c>
      <c r="S669" s="27">
        <f>IF(AE669=0,0,IF(AE669&gt;=Q669,M669-R669,ROUND((M669-R669)*AE669/Q669,2)))</f>
        <v/>
      </c>
      <c r="T669" s="27">
        <f>IF(N669&lt;&gt;"Yes",0,IF(AND(U669&lt;&gt;"",U669&lt;=$AH$2),0,M669-S669))</f>
        <v/>
      </c>
      <c r="U669" s="23" t="n"/>
      <c r="V669" s="24" t="n"/>
      <c r="W669" s="25" t="n"/>
      <c r="X669" s="25" t="n"/>
      <c r="Y669" s="27">
        <f>IF(U669="","",IF(U669&gt;$AH$2,"After period end",IF(N669&lt;&gt;"Yes",0,M669-S669)))</f>
        <v/>
      </c>
      <c r="Z669" s="27">
        <f>IF(OR(U669="",U669&gt;$AH$2),"",N(W669)-N(X669)-Y669)</f>
        <v/>
      </c>
      <c r="AB669" s="23" t="n"/>
      <c r="AD669" s="27">
        <f>IF(OR(N669&lt;&gt;"Yes",N(Q669)=0),0,ROUND((M669-R669)/Q669,2))</f>
        <v/>
      </c>
      <c r="AE669" s="30">
        <f>IF(OR(N669&lt;&gt;"Yes",O669="",N(Q669)=0),0,MAX(0,MIN(Q669,MIN(YEAR($AH$2)*12+MONTH($AH$2),IF(U669="",YEAR($AH$2)*12+MONTH($AH$2),YEAR(U669)*12+MONTH(U669)-1))-(YEAR(O669)*12+MONTH(O669))+1)))</f>
        <v/>
      </c>
      <c r="AF669" s="31">
        <f>IF(OR(N669&lt;&gt;"Yes",O669="",N(Q669)=0),"",EOMONTH(O669,Q669-1))</f>
        <v/>
      </c>
    </row>
    <row r="670">
      <c r="D670" s="24" t="n"/>
      <c r="E670" s="24" t="n"/>
      <c r="F670" s="24" t="n"/>
      <c r="G670" s="24" t="n"/>
      <c r="H670" s="23" t="n"/>
      <c r="J670" s="25" t="n"/>
      <c r="K670" s="24" t="n"/>
      <c r="L670" s="26" t="n"/>
      <c r="M670" s="27">
        <f>IF(OR(J670="",L670=""),"",ROUND(J670*L670,2))</f>
        <v/>
      </c>
      <c r="N670" s="28">
        <f>IF(M670="","",IF(H670&gt;$AH$2,"After period end",IF(OR(D670="",F670=""),"Check class and entity",IF(M670&gt;=SUMIFS(Settings!$C$9:$C$18,Settings!$A$9:$A$18,F670),"Yes","Expense"))))</f>
        <v/>
      </c>
      <c r="O670" s="23" t="n"/>
      <c r="P670" s="29" t="n"/>
      <c r="Q670" s="30">
        <f>IF(P670&lt;&gt;"",P670,IF(D670="","",SUMIFS(Settings!$B$22:$B$31,Settings!$A$22:$A$31,D670)))</f>
        <v/>
      </c>
      <c r="R670" s="27">
        <f>IF(N670&lt;&gt;"Yes",0,ROUND(M670*SUMIFS(Settings!$C$22:$C$31,Settings!$A$22:$A$31,D670),2))</f>
        <v/>
      </c>
      <c r="S670" s="27">
        <f>IF(AE670=0,0,IF(AE670&gt;=Q670,M670-R670,ROUND((M670-R670)*AE670/Q670,2)))</f>
        <v/>
      </c>
      <c r="T670" s="27">
        <f>IF(N670&lt;&gt;"Yes",0,IF(AND(U670&lt;&gt;"",U670&lt;=$AH$2),0,M670-S670))</f>
        <v/>
      </c>
      <c r="U670" s="23" t="n"/>
      <c r="V670" s="24" t="n"/>
      <c r="W670" s="25" t="n"/>
      <c r="X670" s="25" t="n"/>
      <c r="Y670" s="27">
        <f>IF(U670="","",IF(U670&gt;$AH$2,"After period end",IF(N670&lt;&gt;"Yes",0,M670-S670)))</f>
        <v/>
      </c>
      <c r="Z670" s="27">
        <f>IF(OR(U670="",U670&gt;$AH$2),"",N(W670)-N(X670)-Y670)</f>
        <v/>
      </c>
      <c r="AB670" s="23" t="n"/>
      <c r="AD670" s="27">
        <f>IF(OR(N670&lt;&gt;"Yes",N(Q670)=0),0,ROUND((M670-R670)/Q670,2))</f>
        <v/>
      </c>
      <c r="AE670" s="30">
        <f>IF(OR(N670&lt;&gt;"Yes",O670="",N(Q670)=0),0,MAX(0,MIN(Q670,MIN(YEAR($AH$2)*12+MONTH($AH$2),IF(U670="",YEAR($AH$2)*12+MONTH($AH$2),YEAR(U670)*12+MONTH(U670)-1))-(YEAR(O670)*12+MONTH(O670))+1)))</f>
        <v/>
      </c>
      <c r="AF670" s="31">
        <f>IF(OR(N670&lt;&gt;"Yes",O670="",N(Q670)=0),"",EOMONTH(O670,Q670-1))</f>
        <v/>
      </c>
    </row>
    <row r="671">
      <c r="D671" s="24" t="n"/>
      <c r="E671" s="24" t="n"/>
      <c r="F671" s="24" t="n"/>
      <c r="G671" s="24" t="n"/>
      <c r="H671" s="23" t="n"/>
      <c r="J671" s="25" t="n"/>
      <c r="K671" s="24" t="n"/>
      <c r="L671" s="26" t="n"/>
      <c r="M671" s="27">
        <f>IF(OR(J671="",L671=""),"",ROUND(J671*L671,2))</f>
        <v/>
      </c>
      <c r="N671" s="28">
        <f>IF(M671="","",IF(H671&gt;$AH$2,"After period end",IF(OR(D671="",F671=""),"Check class and entity",IF(M671&gt;=SUMIFS(Settings!$C$9:$C$18,Settings!$A$9:$A$18,F671),"Yes","Expense"))))</f>
        <v/>
      </c>
      <c r="O671" s="23" t="n"/>
      <c r="P671" s="29" t="n"/>
      <c r="Q671" s="30">
        <f>IF(P671&lt;&gt;"",P671,IF(D671="","",SUMIFS(Settings!$B$22:$B$31,Settings!$A$22:$A$31,D671)))</f>
        <v/>
      </c>
      <c r="R671" s="27">
        <f>IF(N671&lt;&gt;"Yes",0,ROUND(M671*SUMIFS(Settings!$C$22:$C$31,Settings!$A$22:$A$31,D671),2))</f>
        <v/>
      </c>
      <c r="S671" s="27">
        <f>IF(AE671=0,0,IF(AE671&gt;=Q671,M671-R671,ROUND((M671-R671)*AE671/Q671,2)))</f>
        <v/>
      </c>
      <c r="T671" s="27">
        <f>IF(N671&lt;&gt;"Yes",0,IF(AND(U671&lt;&gt;"",U671&lt;=$AH$2),0,M671-S671))</f>
        <v/>
      </c>
      <c r="U671" s="23" t="n"/>
      <c r="V671" s="24" t="n"/>
      <c r="W671" s="25" t="n"/>
      <c r="X671" s="25" t="n"/>
      <c r="Y671" s="27">
        <f>IF(U671="","",IF(U671&gt;$AH$2,"After period end",IF(N671&lt;&gt;"Yes",0,M671-S671)))</f>
        <v/>
      </c>
      <c r="Z671" s="27">
        <f>IF(OR(U671="",U671&gt;$AH$2),"",N(W671)-N(X671)-Y671)</f>
        <v/>
      </c>
      <c r="AB671" s="23" t="n"/>
      <c r="AD671" s="27">
        <f>IF(OR(N671&lt;&gt;"Yes",N(Q671)=0),0,ROUND((M671-R671)/Q671,2))</f>
        <v/>
      </c>
      <c r="AE671" s="30">
        <f>IF(OR(N671&lt;&gt;"Yes",O671="",N(Q671)=0),0,MAX(0,MIN(Q671,MIN(YEAR($AH$2)*12+MONTH($AH$2),IF(U671="",YEAR($AH$2)*12+MONTH($AH$2),YEAR(U671)*12+MONTH(U671)-1))-(YEAR(O671)*12+MONTH(O671))+1)))</f>
        <v/>
      </c>
      <c r="AF671" s="31">
        <f>IF(OR(N671&lt;&gt;"Yes",O671="",N(Q671)=0),"",EOMONTH(O671,Q671-1))</f>
        <v/>
      </c>
    </row>
    <row r="672">
      <c r="D672" s="24" t="n"/>
      <c r="E672" s="24" t="n"/>
      <c r="F672" s="24" t="n"/>
      <c r="G672" s="24" t="n"/>
      <c r="H672" s="23" t="n"/>
      <c r="J672" s="25" t="n"/>
      <c r="K672" s="24" t="n"/>
      <c r="L672" s="26" t="n"/>
      <c r="M672" s="27">
        <f>IF(OR(J672="",L672=""),"",ROUND(J672*L672,2))</f>
        <v/>
      </c>
      <c r="N672" s="28">
        <f>IF(M672="","",IF(H672&gt;$AH$2,"After period end",IF(OR(D672="",F672=""),"Check class and entity",IF(M672&gt;=SUMIFS(Settings!$C$9:$C$18,Settings!$A$9:$A$18,F672),"Yes","Expense"))))</f>
        <v/>
      </c>
      <c r="O672" s="23" t="n"/>
      <c r="P672" s="29" t="n"/>
      <c r="Q672" s="30">
        <f>IF(P672&lt;&gt;"",P672,IF(D672="","",SUMIFS(Settings!$B$22:$B$31,Settings!$A$22:$A$31,D672)))</f>
        <v/>
      </c>
      <c r="R672" s="27">
        <f>IF(N672&lt;&gt;"Yes",0,ROUND(M672*SUMIFS(Settings!$C$22:$C$31,Settings!$A$22:$A$31,D672),2))</f>
        <v/>
      </c>
      <c r="S672" s="27">
        <f>IF(AE672=0,0,IF(AE672&gt;=Q672,M672-R672,ROUND((M672-R672)*AE672/Q672,2)))</f>
        <v/>
      </c>
      <c r="T672" s="27">
        <f>IF(N672&lt;&gt;"Yes",0,IF(AND(U672&lt;&gt;"",U672&lt;=$AH$2),0,M672-S672))</f>
        <v/>
      </c>
      <c r="U672" s="23" t="n"/>
      <c r="V672" s="24" t="n"/>
      <c r="W672" s="25" t="n"/>
      <c r="X672" s="25" t="n"/>
      <c r="Y672" s="27">
        <f>IF(U672="","",IF(U672&gt;$AH$2,"After period end",IF(N672&lt;&gt;"Yes",0,M672-S672)))</f>
        <v/>
      </c>
      <c r="Z672" s="27">
        <f>IF(OR(U672="",U672&gt;$AH$2),"",N(W672)-N(X672)-Y672)</f>
        <v/>
      </c>
      <c r="AB672" s="23" t="n"/>
      <c r="AD672" s="27">
        <f>IF(OR(N672&lt;&gt;"Yes",N(Q672)=0),0,ROUND((M672-R672)/Q672,2))</f>
        <v/>
      </c>
      <c r="AE672" s="30">
        <f>IF(OR(N672&lt;&gt;"Yes",O672="",N(Q672)=0),0,MAX(0,MIN(Q672,MIN(YEAR($AH$2)*12+MONTH($AH$2),IF(U672="",YEAR($AH$2)*12+MONTH($AH$2),YEAR(U672)*12+MONTH(U672)-1))-(YEAR(O672)*12+MONTH(O672))+1)))</f>
        <v/>
      </c>
      <c r="AF672" s="31">
        <f>IF(OR(N672&lt;&gt;"Yes",O672="",N(Q672)=0),"",EOMONTH(O672,Q672-1))</f>
        <v/>
      </c>
    </row>
    <row r="673">
      <c r="D673" s="24" t="n"/>
      <c r="E673" s="24" t="n"/>
      <c r="F673" s="24" t="n"/>
      <c r="G673" s="24" t="n"/>
      <c r="H673" s="23" t="n"/>
      <c r="J673" s="25" t="n"/>
      <c r="K673" s="24" t="n"/>
      <c r="L673" s="26" t="n"/>
      <c r="M673" s="27">
        <f>IF(OR(J673="",L673=""),"",ROUND(J673*L673,2))</f>
        <v/>
      </c>
      <c r="N673" s="28">
        <f>IF(M673="","",IF(H673&gt;$AH$2,"After period end",IF(OR(D673="",F673=""),"Check class and entity",IF(M673&gt;=SUMIFS(Settings!$C$9:$C$18,Settings!$A$9:$A$18,F673),"Yes","Expense"))))</f>
        <v/>
      </c>
      <c r="O673" s="23" t="n"/>
      <c r="P673" s="29" t="n"/>
      <c r="Q673" s="30">
        <f>IF(P673&lt;&gt;"",P673,IF(D673="","",SUMIFS(Settings!$B$22:$B$31,Settings!$A$22:$A$31,D673)))</f>
        <v/>
      </c>
      <c r="R673" s="27">
        <f>IF(N673&lt;&gt;"Yes",0,ROUND(M673*SUMIFS(Settings!$C$22:$C$31,Settings!$A$22:$A$31,D673),2))</f>
        <v/>
      </c>
      <c r="S673" s="27">
        <f>IF(AE673=0,0,IF(AE673&gt;=Q673,M673-R673,ROUND((M673-R673)*AE673/Q673,2)))</f>
        <v/>
      </c>
      <c r="T673" s="27">
        <f>IF(N673&lt;&gt;"Yes",0,IF(AND(U673&lt;&gt;"",U673&lt;=$AH$2),0,M673-S673))</f>
        <v/>
      </c>
      <c r="U673" s="23" t="n"/>
      <c r="V673" s="24" t="n"/>
      <c r="W673" s="25" t="n"/>
      <c r="X673" s="25" t="n"/>
      <c r="Y673" s="27">
        <f>IF(U673="","",IF(U673&gt;$AH$2,"After period end",IF(N673&lt;&gt;"Yes",0,M673-S673)))</f>
        <v/>
      </c>
      <c r="Z673" s="27">
        <f>IF(OR(U673="",U673&gt;$AH$2),"",N(W673)-N(X673)-Y673)</f>
        <v/>
      </c>
      <c r="AB673" s="23" t="n"/>
      <c r="AD673" s="27">
        <f>IF(OR(N673&lt;&gt;"Yes",N(Q673)=0),0,ROUND((M673-R673)/Q673,2))</f>
        <v/>
      </c>
      <c r="AE673" s="30">
        <f>IF(OR(N673&lt;&gt;"Yes",O673="",N(Q673)=0),0,MAX(0,MIN(Q673,MIN(YEAR($AH$2)*12+MONTH($AH$2),IF(U673="",YEAR($AH$2)*12+MONTH($AH$2),YEAR(U673)*12+MONTH(U673)-1))-(YEAR(O673)*12+MONTH(O673))+1)))</f>
        <v/>
      </c>
      <c r="AF673" s="31">
        <f>IF(OR(N673&lt;&gt;"Yes",O673="",N(Q673)=0),"",EOMONTH(O673,Q673-1))</f>
        <v/>
      </c>
    </row>
    <row r="674">
      <c r="D674" s="24" t="n"/>
      <c r="E674" s="24" t="n"/>
      <c r="F674" s="24" t="n"/>
      <c r="G674" s="24" t="n"/>
      <c r="H674" s="23" t="n"/>
      <c r="J674" s="25" t="n"/>
      <c r="K674" s="24" t="n"/>
      <c r="L674" s="26" t="n"/>
      <c r="M674" s="27">
        <f>IF(OR(J674="",L674=""),"",ROUND(J674*L674,2))</f>
        <v/>
      </c>
      <c r="N674" s="28">
        <f>IF(M674="","",IF(H674&gt;$AH$2,"After period end",IF(OR(D674="",F674=""),"Check class and entity",IF(M674&gt;=SUMIFS(Settings!$C$9:$C$18,Settings!$A$9:$A$18,F674),"Yes","Expense"))))</f>
        <v/>
      </c>
      <c r="O674" s="23" t="n"/>
      <c r="P674" s="29" t="n"/>
      <c r="Q674" s="30">
        <f>IF(P674&lt;&gt;"",P674,IF(D674="","",SUMIFS(Settings!$B$22:$B$31,Settings!$A$22:$A$31,D674)))</f>
        <v/>
      </c>
      <c r="R674" s="27">
        <f>IF(N674&lt;&gt;"Yes",0,ROUND(M674*SUMIFS(Settings!$C$22:$C$31,Settings!$A$22:$A$31,D674),2))</f>
        <v/>
      </c>
      <c r="S674" s="27">
        <f>IF(AE674=0,0,IF(AE674&gt;=Q674,M674-R674,ROUND((M674-R674)*AE674/Q674,2)))</f>
        <v/>
      </c>
      <c r="T674" s="27">
        <f>IF(N674&lt;&gt;"Yes",0,IF(AND(U674&lt;&gt;"",U674&lt;=$AH$2),0,M674-S674))</f>
        <v/>
      </c>
      <c r="U674" s="23" t="n"/>
      <c r="V674" s="24" t="n"/>
      <c r="W674" s="25" t="n"/>
      <c r="X674" s="25" t="n"/>
      <c r="Y674" s="27">
        <f>IF(U674="","",IF(U674&gt;$AH$2,"After period end",IF(N674&lt;&gt;"Yes",0,M674-S674)))</f>
        <v/>
      </c>
      <c r="Z674" s="27">
        <f>IF(OR(U674="",U674&gt;$AH$2),"",N(W674)-N(X674)-Y674)</f>
        <v/>
      </c>
      <c r="AB674" s="23" t="n"/>
      <c r="AD674" s="27">
        <f>IF(OR(N674&lt;&gt;"Yes",N(Q674)=0),0,ROUND((M674-R674)/Q674,2))</f>
        <v/>
      </c>
      <c r="AE674" s="30">
        <f>IF(OR(N674&lt;&gt;"Yes",O674="",N(Q674)=0),0,MAX(0,MIN(Q674,MIN(YEAR($AH$2)*12+MONTH($AH$2),IF(U674="",YEAR($AH$2)*12+MONTH($AH$2),YEAR(U674)*12+MONTH(U674)-1))-(YEAR(O674)*12+MONTH(O674))+1)))</f>
        <v/>
      </c>
      <c r="AF674" s="31">
        <f>IF(OR(N674&lt;&gt;"Yes",O674="",N(Q674)=0),"",EOMONTH(O674,Q674-1))</f>
        <v/>
      </c>
    </row>
    <row r="675">
      <c r="D675" s="24" t="n"/>
      <c r="E675" s="24" t="n"/>
      <c r="F675" s="24" t="n"/>
      <c r="G675" s="24" t="n"/>
      <c r="H675" s="23" t="n"/>
      <c r="J675" s="25" t="n"/>
      <c r="K675" s="24" t="n"/>
      <c r="L675" s="26" t="n"/>
      <c r="M675" s="27">
        <f>IF(OR(J675="",L675=""),"",ROUND(J675*L675,2))</f>
        <v/>
      </c>
      <c r="N675" s="28">
        <f>IF(M675="","",IF(H675&gt;$AH$2,"After period end",IF(OR(D675="",F675=""),"Check class and entity",IF(M675&gt;=SUMIFS(Settings!$C$9:$C$18,Settings!$A$9:$A$18,F675),"Yes","Expense"))))</f>
        <v/>
      </c>
      <c r="O675" s="23" t="n"/>
      <c r="P675" s="29" t="n"/>
      <c r="Q675" s="30">
        <f>IF(P675&lt;&gt;"",P675,IF(D675="","",SUMIFS(Settings!$B$22:$B$31,Settings!$A$22:$A$31,D675)))</f>
        <v/>
      </c>
      <c r="R675" s="27">
        <f>IF(N675&lt;&gt;"Yes",0,ROUND(M675*SUMIFS(Settings!$C$22:$C$31,Settings!$A$22:$A$31,D675),2))</f>
        <v/>
      </c>
      <c r="S675" s="27">
        <f>IF(AE675=0,0,IF(AE675&gt;=Q675,M675-R675,ROUND((M675-R675)*AE675/Q675,2)))</f>
        <v/>
      </c>
      <c r="T675" s="27">
        <f>IF(N675&lt;&gt;"Yes",0,IF(AND(U675&lt;&gt;"",U675&lt;=$AH$2),0,M675-S675))</f>
        <v/>
      </c>
      <c r="U675" s="23" t="n"/>
      <c r="V675" s="24" t="n"/>
      <c r="W675" s="25" t="n"/>
      <c r="X675" s="25" t="n"/>
      <c r="Y675" s="27">
        <f>IF(U675="","",IF(U675&gt;$AH$2,"After period end",IF(N675&lt;&gt;"Yes",0,M675-S675)))</f>
        <v/>
      </c>
      <c r="Z675" s="27">
        <f>IF(OR(U675="",U675&gt;$AH$2),"",N(W675)-N(X675)-Y675)</f>
        <v/>
      </c>
      <c r="AB675" s="23" t="n"/>
      <c r="AD675" s="27">
        <f>IF(OR(N675&lt;&gt;"Yes",N(Q675)=0),0,ROUND((M675-R675)/Q675,2))</f>
        <v/>
      </c>
      <c r="AE675" s="30">
        <f>IF(OR(N675&lt;&gt;"Yes",O675="",N(Q675)=0),0,MAX(0,MIN(Q675,MIN(YEAR($AH$2)*12+MONTH($AH$2),IF(U675="",YEAR($AH$2)*12+MONTH($AH$2),YEAR(U675)*12+MONTH(U675)-1))-(YEAR(O675)*12+MONTH(O675))+1)))</f>
        <v/>
      </c>
      <c r="AF675" s="31">
        <f>IF(OR(N675&lt;&gt;"Yes",O675="",N(Q675)=0),"",EOMONTH(O675,Q675-1))</f>
        <v/>
      </c>
    </row>
    <row r="676">
      <c r="D676" s="24" t="n"/>
      <c r="E676" s="24" t="n"/>
      <c r="F676" s="24" t="n"/>
      <c r="G676" s="24" t="n"/>
      <c r="H676" s="23" t="n"/>
      <c r="J676" s="25" t="n"/>
      <c r="K676" s="24" t="n"/>
      <c r="L676" s="26" t="n"/>
      <c r="M676" s="27">
        <f>IF(OR(J676="",L676=""),"",ROUND(J676*L676,2))</f>
        <v/>
      </c>
      <c r="N676" s="28">
        <f>IF(M676="","",IF(H676&gt;$AH$2,"After period end",IF(OR(D676="",F676=""),"Check class and entity",IF(M676&gt;=SUMIFS(Settings!$C$9:$C$18,Settings!$A$9:$A$18,F676),"Yes","Expense"))))</f>
        <v/>
      </c>
      <c r="O676" s="23" t="n"/>
      <c r="P676" s="29" t="n"/>
      <c r="Q676" s="30">
        <f>IF(P676&lt;&gt;"",P676,IF(D676="","",SUMIFS(Settings!$B$22:$B$31,Settings!$A$22:$A$31,D676)))</f>
        <v/>
      </c>
      <c r="R676" s="27">
        <f>IF(N676&lt;&gt;"Yes",0,ROUND(M676*SUMIFS(Settings!$C$22:$C$31,Settings!$A$22:$A$31,D676),2))</f>
        <v/>
      </c>
      <c r="S676" s="27">
        <f>IF(AE676=0,0,IF(AE676&gt;=Q676,M676-R676,ROUND((M676-R676)*AE676/Q676,2)))</f>
        <v/>
      </c>
      <c r="T676" s="27">
        <f>IF(N676&lt;&gt;"Yes",0,IF(AND(U676&lt;&gt;"",U676&lt;=$AH$2),0,M676-S676))</f>
        <v/>
      </c>
      <c r="U676" s="23" t="n"/>
      <c r="V676" s="24" t="n"/>
      <c r="W676" s="25" t="n"/>
      <c r="X676" s="25" t="n"/>
      <c r="Y676" s="27">
        <f>IF(U676="","",IF(U676&gt;$AH$2,"After period end",IF(N676&lt;&gt;"Yes",0,M676-S676)))</f>
        <v/>
      </c>
      <c r="Z676" s="27">
        <f>IF(OR(U676="",U676&gt;$AH$2),"",N(W676)-N(X676)-Y676)</f>
        <v/>
      </c>
      <c r="AB676" s="23" t="n"/>
      <c r="AD676" s="27">
        <f>IF(OR(N676&lt;&gt;"Yes",N(Q676)=0),0,ROUND((M676-R676)/Q676,2))</f>
        <v/>
      </c>
      <c r="AE676" s="30">
        <f>IF(OR(N676&lt;&gt;"Yes",O676="",N(Q676)=0),0,MAX(0,MIN(Q676,MIN(YEAR($AH$2)*12+MONTH($AH$2),IF(U676="",YEAR($AH$2)*12+MONTH($AH$2),YEAR(U676)*12+MONTH(U676)-1))-(YEAR(O676)*12+MONTH(O676))+1)))</f>
        <v/>
      </c>
      <c r="AF676" s="31">
        <f>IF(OR(N676&lt;&gt;"Yes",O676="",N(Q676)=0),"",EOMONTH(O676,Q676-1))</f>
        <v/>
      </c>
    </row>
    <row r="677">
      <c r="D677" s="24" t="n"/>
      <c r="E677" s="24" t="n"/>
      <c r="F677" s="24" t="n"/>
      <c r="G677" s="24" t="n"/>
      <c r="H677" s="23" t="n"/>
      <c r="J677" s="25" t="n"/>
      <c r="K677" s="24" t="n"/>
      <c r="L677" s="26" t="n"/>
      <c r="M677" s="27">
        <f>IF(OR(J677="",L677=""),"",ROUND(J677*L677,2))</f>
        <v/>
      </c>
      <c r="N677" s="28">
        <f>IF(M677="","",IF(H677&gt;$AH$2,"After period end",IF(OR(D677="",F677=""),"Check class and entity",IF(M677&gt;=SUMIFS(Settings!$C$9:$C$18,Settings!$A$9:$A$18,F677),"Yes","Expense"))))</f>
        <v/>
      </c>
      <c r="O677" s="23" t="n"/>
      <c r="P677" s="29" t="n"/>
      <c r="Q677" s="30">
        <f>IF(P677&lt;&gt;"",P677,IF(D677="","",SUMIFS(Settings!$B$22:$B$31,Settings!$A$22:$A$31,D677)))</f>
        <v/>
      </c>
      <c r="R677" s="27">
        <f>IF(N677&lt;&gt;"Yes",0,ROUND(M677*SUMIFS(Settings!$C$22:$C$31,Settings!$A$22:$A$31,D677),2))</f>
        <v/>
      </c>
      <c r="S677" s="27">
        <f>IF(AE677=0,0,IF(AE677&gt;=Q677,M677-R677,ROUND((M677-R677)*AE677/Q677,2)))</f>
        <v/>
      </c>
      <c r="T677" s="27">
        <f>IF(N677&lt;&gt;"Yes",0,IF(AND(U677&lt;&gt;"",U677&lt;=$AH$2),0,M677-S677))</f>
        <v/>
      </c>
      <c r="U677" s="23" t="n"/>
      <c r="V677" s="24" t="n"/>
      <c r="W677" s="25" t="n"/>
      <c r="X677" s="25" t="n"/>
      <c r="Y677" s="27">
        <f>IF(U677="","",IF(U677&gt;$AH$2,"After period end",IF(N677&lt;&gt;"Yes",0,M677-S677)))</f>
        <v/>
      </c>
      <c r="Z677" s="27">
        <f>IF(OR(U677="",U677&gt;$AH$2),"",N(W677)-N(X677)-Y677)</f>
        <v/>
      </c>
      <c r="AB677" s="23" t="n"/>
      <c r="AD677" s="27">
        <f>IF(OR(N677&lt;&gt;"Yes",N(Q677)=0),0,ROUND((M677-R677)/Q677,2))</f>
        <v/>
      </c>
      <c r="AE677" s="30">
        <f>IF(OR(N677&lt;&gt;"Yes",O677="",N(Q677)=0),0,MAX(0,MIN(Q677,MIN(YEAR($AH$2)*12+MONTH($AH$2),IF(U677="",YEAR($AH$2)*12+MONTH($AH$2),YEAR(U677)*12+MONTH(U677)-1))-(YEAR(O677)*12+MONTH(O677))+1)))</f>
        <v/>
      </c>
      <c r="AF677" s="31">
        <f>IF(OR(N677&lt;&gt;"Yes",O677="",N(Q677)=0),"",EOMONTH(O677,Q677-1))</f>
        <v/>
      </c>
    </row>
    <row r="678">
      <c r="D678" s="24" t="n"/>
      <c r="E678" s="24" t="n"/>
      <c r="F678" s="24" t="n"/>
      <c r="G678" s="24" t="n"/>
      <c r="H678" s="23" t="n"/>
      <c r="J678" s="25" t="n"/>
      <c r="K678" s="24" t="n"/>
      <c r="L678" s="26" t="n"/>
      <c r="M678" s="27">
        <f>IF(OR(J678="",L678=""),"",ROUND(J678*L678,2))</f>
        <v/>
      </c>
      <c r="N678" s="28">
        <f>IF(M678="","",IF(H678&gt;$AH$2,"After period end",IF(OR(D678="",F678=""),"Check class and entity",IF(M678&gt;=SUMIFS(Settings!$C$9:$C$18,Settings!$A$9:$A$18,F678),"Yes","Expense"))))</f>
        <v/>
      </c>
      <c r="O678" s="23" t="n"/>
      <c r="P678" s="29" t="n"/>
      <c r="Q678" s="30">
        <f>IF(P678&lt;&gt;"",P678,IF(D678="","",SUMIFS(Settings!$B$22:$B$31,Settings!$A$22:$A$31,D678)))</f>
        <v/>
      </c>
      <c r="R678" s="27">
        <f>IF(N678&lt;&gt;"Yes",0,ROUND(M678*SUMIFS(Settings!$C$22:$C$31,Settings!$A$22:$A$31,D678),2))</f>
        <v/>
      </c>
      <c r="S678" s="27">
        <f>IF(AE678=0,0,IF(AE678&gt;=Q678,M678-R678,ROUND((M678-R678)*AE678/Q678,2)))</f>
        <v/>
      </c>
      <c r="T678" s="27">
        <f>IF(N678&lt;&gt;"Yes",0,IF(AND(U678&lt;&gt;"",U678&lt;=$AH$2),0,M678-S678))</f>
        <v/>
      </c>
      <c r="U678" s="23" t="n"/>
      <c r="V678" s="24" t="n"/>
      <c r="W678" s="25" t="n"/>
      <c r="X678" s="25" t="n"/>
      <c r="Y678" s="27">
        <f>IF(U678="","",IF(U678&gt;$AH$2,"After period end",IF(N678&lt;&gt;"Yes",0,M678-S678)))</f>
        <v/>
      </c>
      <c r="Z678" s="27">
        <f>IF(OR(U678="",U678&gt;$AH$2),"",N(W678)-N(X678)-Y678)</f>
        <v/>
      </c>
      <c r="AB678" s="23" t="n"/>
      <c r="AD678" s="27">
        <f>IF(OR(N678&lt;&gt;"Yes",N(Q678)=0),0,ROUND((M678-R678)/Q678,2))</f>
        <v/>
      </c>
      <c r="AE678" s="30">
        <f>IF(OR(N678&lt;&gt;"Yes",O678="",N(Q678)=0),0,MAX(0,MIN(Q678,MIN(YEAR($AH$2)*12+MONTH($AH$2),IF(U678="",YEAR($AH$2)*12+MONTH($AH$2),YEAR(U678)*12+MONTH(U678)-1))-(YEAR(O678)*12+MONTH(O678))+1)))</f>
        <v/>
      </c>
      <c r="AF678" s="31">
        <f>IF(OR(N678&lt;&gt;"Yes",O678="",N(Q678)=0),"",EOMONTH(O678,Q678-1))</f>
        <v/>
      </c>
    </row>
    <row r="679">
      <c r="D679" s="24" t="n"/>
      <c r="E679" s="24" t="n"/>
      <c r="F679" s="24" t="n"/>
      <c r="G679" s="24" t="n"/>
      <c r="H679" s="23" t="n"/>
      <c r="J679" s="25" t="n"/>
      <c r="K679" s="24" t="n"/>
      <c r="L679" s="26" t="n"/>
      <c r="M679" s="27">
        <f>IF(OR(J679="",L679=""),"",ROUND(J679*L679,2))</f>
        <v/>
      </c>
      <c r="N679" s="28">
        <f>IF(M679="","",IF(H679&gt;$AH$2,"After period end",IF(OR(D679="",F679=""),"Check class and entity",IF(M679&gt;=SUMIFS(Settings!$C$9:$C$18,Settings!$A$9:$A$18,F679),"Yes","Expense"))))</f>
        <v/>
      </c>
      <c r="O679" s="23" t="n"/>
      <c r="P679" s="29" t="n"/>
      <c r="Q679" s="30">
        <f>IF(P679&lt;&gt;"",P679,IF(D679="","",SUMIFS(Settings!$B$22:$B$31,Settings!$A$22:$A$31,D679)))</f>
        <v/>
      </c>
      <c r="R679" s="27">
        <f>IF(N679&lt;&gt;"Yes",0,ROUND(M679*SUMIFS(Settings!$C$22:$C$31,Settings!$A$22:$A$31,D679),2))</f>
        <v/>
      </c>
      <c r="S679" s="27">
        <f>IF(AE679=0,0,IF(AE679&gt;=Q679,M679-R679,ROUND((M679-R679)*AE679/Q679,2)))</f>
        <v/>
      </c>
      <c r="T679" s="27">
        <f>IF(N679&lt;&gt;"Yes",0,IF(AND(U679&lt;&gt;"",U679&lt;=$AH$2),0,M679-S679))</f>
        <v/>
      </c>
      <c r="U679" s="23" t="n"/>
      <c r="V679" s="24" t="n"/>
      <c r="W679" s="25" t="n"/>
      <c r="X679" s="25" t="n"/>
      <c r="Y679" s="27">
        <f>IF(U679="","",IF(U679&gt;$AH$2,"After period end",IF(N679&lt;&gt;"Yes",0,M679-S679)))</f>
        <v/>
      </c>
      <c r="Z679" s="27">
        <f>IF(OR(U679="",U679&gt;$AH$2),"",N(W679)-N(X679)-Y679)</f>
        <v/>
      </c>
      <c r="AB679" s="23" t="n"/>
      <c r="AD679" s="27">
        <f>IF(OR(N679&lt;&gt;"Yes",N(Q679)=0),0,ROUND((M679-R679)/Q679,2))</f>
        <v/>
      </c>
      <c r="AE679" s="30">
        <f>IF(OR(N679&lt;&gt;"Yes",O679="",N(Q679)=0),0,MAX(0,MIN(Q679,MIN(YEAR($AH$2)*12+MONTH($AH$2),IF(U679="",YEAR($AH$2)*12+MONTH($AH$2),YEAR(U679)*12+MONTH(U679)-1))-(YEAR(O679)*12+MONTH(O679))+1)))</f>
        <v/>
      </c>
      <c r="AF679" s="31">
        <f>IF(OR(N679&lt;&gt;"Yes",O679="",N(Q679)=0),"",EOMONTH(O679,Q679-1))</f>
        <v/>
      </c>
    </row>
    <row r="680">
      <c r="D680" s="24" t="n"/>
      <c r="E680" s="24" t="n"/>
      <c r="F680" s="24" t="n"/>
      <c r="G680" s="24" t="n"/>
      <c r="H680" s="23" t="n"/>
      <c r="J680" s="25" t="n"/>
      <c r="K680" s="24" t="n"/>
      <c r="L680" s="26" t="n"/>
      <c r="M680" s="27">
        <f>IF(OR(J680="",L680=""),"",ROUND(J680*L680,2))</f>
        <v/>
      </c>
      <c r="N680" s="28">
        <f>IF(M680="","",IF(H680&gt;$AH$2,"After period end",IF(OR(D680="",F680=""),"Check class and entity",IF(M680&gt;=SUMIFS(Settings!$C$9:$C$18,Settings!$A$9:$A$18,F680),"Yes","Expense"))))</f>
        <v/>
      </c>
      <c r="O680" s="23" t="n"/>
      <c r="P680" s="29" t="n"/>
      <c r="Q680" s="30">
        <f>IF(P680&lt;&gt;"",P680,IF(D680="","",SUMIFS(Settings!$B$22:$B$31,Settings!$A$22:$A$31,D680)))</f>
        <v/>
      </c>
      <c r="R680" s="27">
        <f>IF(N680&lt;&gt;"Yes",0,ROUND(M680*SUMIFS(Settings!$C$22:$C$31,Settings!$A$22:$A$31,D680),2))</f>
        <v/>
      </c>
      <c r="S680" s="27">
        <f>IF(AE680=0,0,IF(AE680&gt;=Q680,M680-R680,ROUND((M680-R680)*AE680/Q680,2)))</f>
        <v/>
      </c>
      <c r="T680" s="27">
        <f>IF(N680&lt;&gt;"Yes",0,IF(AND(U680&lt;&gt;"",U680&lt;=$AH$2),0,M680-S680))</f>
        <v/>
      </c>
      <c r="U680" s="23" t="n"/>
      <c r="V680" s="24" t="n"/>
      <c r="W680" s="25" t="n"/>
      <c r="X680" s="25" t="n"/>
      <c r="Y680" s="27">
        <f>IF(U680="","",IF(U680&gt;$AH$2,"After period end",IF(N680&lt;&gt;"Yes",0,M680-S680)))</f>
        <v/>
      </c>
      <c r="Z680" s="27">
        <f>IF(OR(U680="",U680&gt;$AH$2),"",N(W680)-N(X680)-Y680)</f>
        <v/>
      </c>
      <c r="AB680" s="23" t="n"/>
      <c r="AD680" s="27">
        <f>IF(OR(N680&lt;&gt;"Yes",N(Q680)=0),0,ROUND((M680-R680)/Q680,2))</f>
        <v/>
      </c>
      <c r="AE680" s="30">
        <f>IF(OR(N680&lt;&gt;"Yes",O680="",N(Q680)=0),0,MAX(0,MIN(Q680,MIN(YEAR($AH$2)*12+MONTH($AH$2),IF(U680="",YEAR($AH$2)*12+MONTH($AH$2),YEAR(U680)*12+MONTH(U680)-1))-(YEAR(O680)*12+MONTH(O680))+1)))</f>
        <v/>
      </c>
      <c r="AF680" s="31">
        <f>IF(OR(N680&lt;&gt;"Yes",O680="",N(Q680)=0),"",EOMONTH(O680,Q680-1))</f>
        <v/>
      </c>
    </row>
    <row r="681">
      <c r="D681" s="24" t="n"/>
      <c r="E681" s="24" t="n"/>
      <c r="F681" s="24" t="n"/>
      <c r="G681" s="24" t="n"/>
      <c r="H681" s="23" t="n"/>
      <c r="J681" s="25" t="n"/>
      <c r="K681" s="24" t="n"/>
      <c r="L681" s="26" t="n"/>
      <c r="M681" s="27">
        <f>IF(OR(J681="",L681=""),"",ROUND(J681*L681,2))</f>
        <v/>
      </c>
      <c r="N681" s="28">
        <f>IF(M681="","",IF(H681&gt;$AH$2,"After period end",IF(OR(D681="",F681=""),"Check class and entity",IF(M681&gt;=SUMIFS(Settings!$C$9:$C$18,Settings!$A$9:$A$18,F681),"Yes","Expense"))))</f>
        <v/>
      </c>
      <c r="O681" s="23" t="n"/>
      <c r="P681" s="29" t="n"/>
      <c r="Q681" s="30">
        <f>IF(P681&lt;&gt;"",P681,IF(D681="","",SUMIFS(Settings!$B$22:$B$31,Settings!$A$22:$A$31,D681)))</f>
        <v/>
      </c>
      <c r="R681" s="27">
        <f>IF(N681&lt;&gt;"Yes",0,ROUND(M681*SUMIFS(Settings!$C$22:$C$31,Settings!$A$22:$A$31,D681),2))</f>
        <v/>
      </c>
      <c r="S681" s="27">
        <f>IF(AE681=0,0,IF(AE681&gt;=Q681,M681-R681,ROUND((M681-R681)*AE681/Q681,2)))</f>
        <v/>
      </c>
      <c r="T681" s="27">
        <f>IF(N681&lt;&gt;"Yes",0,IF(AND(U681&lt;&gt;"",U681&lt;=$AH$2),0,M681-S681))</f>
        <v/>
      </c>
      <c r="U681" s="23" t="n"/>
      <c r="V681" s="24" t="n"/>
      <c r="W681" s="25" t="n"/>
      <c r="X681" s="25" t="n"/>
      <c r="Y681" s="27">
        <f>IF(U681="","",IF(U681&gt;$AH$2,"After period end",IF(N681&lt;&gt;"Yes",0,M681-S681)))</f>
        <v/>
      </c>
      <c r="Z681" s="27">
        <f>IF(OR(U681="",U681&gt;$AH$2),"",N(W681)-N(X681)-Y681)</f>
        <v/>
      </c>
      <c r="AB681" s="23" t="n"/>
      <c r="AD681" s="27">
        <f>IF(OR(N681&lt;&gt;"Yes",N(Q681)=0),0,ROUND((M681-R681)/Q681,2))</f>
        <v/>
      </c>
      <c r="AE681" s="30">
        <f>IF(OR(N681&lt;&gt;"Yes",O681="",N(Q681)=0),0,MAX(0,MIN(Q681,MIN(YEAR($AH$2)*12+MONTH($AH$2),IF(U681="",YEAR($AH$2)*12+MONTH($AH$2),YEAR(U681)*12+MONTH(U681)-1))-(YEAR(O681)*12+MONTH(O681))+1)))</f>
        <v/>
      </c>
      <c r="AF681" s="31">
        <f>IF(OR(N681&lt;&gt;"Yes",O681="",N(Q681)=0),"",EOMONTH(O681,Q681-1))</f>
        <v/>
      </c>
    </row>
    <row r="682">
      <c r="D682" s="24" t="n"/>
      <c r="E682" s="24" t="n"/>
      <c r="F682" s="24" t="n"/>
      <c r="G682" s="24" t="n"/>
      <c r="H682" s="23" t="n"/>
      <c r="J682" s="25" t="n"/>
      <c r="K682" s="24" t="n"/>
      <c r="L682" s="26" t="n"/>
      <c r="M682" s="27">
        <f>IF(OR(J682="",L682=""),"",ROUND(J682*L682,2))</f>
        <v/>
      </c>
      <c r="N682" s="28">
        <f>IF(M682="","",IF(H682&gt;$AH$2,"After period end",IF(OR(D682="",F682=""),"Check class and entity",IF(M682&gt;=SUMIFS(Settings!$C$9:$C$18,Settings!$A$9:$A$18,F682),"Yes","Expense"))))</f>
        <v/>
      </c>
      <c r="O682" s="23" t="n"/>
      <c r="P682" s="29" t="n"/>
      <c r="Q682" s="30">
        <f>IF(P682&lt;&gt;"",P682,IF(D682="","",SUMIFS(Settings!$B$22:$B$31,Settings!$A$22:$A$31,D682)))</f>
        <v/>
      </c>
      <c r="R682" s="27">
        <f>IF(N682&lt;&gt;"Yes",0,ROUND(M682*SUMIFS(Settings!$C$22:$C$31,Settings!$A$22:$A$31,D682),2))</f>
        <v/>
      </c>
      <c r="S682" s="27">
        <f>IF(AE682=0,0,IF(AE682&gt;=Q682,M682-R682,ROUND((M682-R682)*AE682/Q682,2)))</f>
        <v/>
      </c>
      <c r="T682" s="27">
        <f>IF(N682&lt;&gt;"Yes",0,IF(AND(U682&lt;&gt;"",U682&lt;=$AH$2),0,M682-S682))</f>
        <v/>
      </c>
      <c r="U682" s="23" t="n"/>
      <c r="V682" s="24" t="n"/>
      <c r="W682" s="25" t="n"/>
      <c r="X682" s="25" t="n"/>
      <c r="Y682" s="27">
        <f>IF(U682="","",IF(U682&gt;$AH$2,"After period end",IF(N682&lt;&gt;"Yes",0,M682-S682)))</f>
        <v/>
      </c>
      <c r="Z682" s="27">
        <f>IF(OR(U682="",U682&gt;$AH$2),"",N(W682)-N(X682)-Y682)</f>
        <v/>
      </c>
      <c r="AB682" s="23" t="n"/>
      <c r="AD682" s="27">
        <f>IF(OR(N682&lt;&gt;"Yes",N(Q682)=0),0,ROUND((M682-R682)/Q682,2))</f>
        <v/>
      </c>
      <c r="AE682" s="30">
        <f>IF(OR(N682&lt;&gt;"Yes",O682="",N(Q682)=0),0,MAX(0,MIN(Q682,MIN(YEAR($AH$2)*12+MONTH($AH$2),IF(U682="",YEAR($AH$2)*12+MONTH($AH$2),YEAR(U682)*12+MONTH(U682)-1))-(YEAR(O682)*12+MONTH(O682))+1)))</f>
        <v/>
      </c>
      <c r="AF682" s="31">
        <f>IF(OR(N682&lt;&gt;"Yes",O682="",N(Q682)=0),"",EOMONTH(O682,Q682-1))</f>
        <v/>
      </c>
    </row>
    <row r="683">
      <c r="D683" s="24" t="n"/>
      <c r="E683" s="24" t="n"/>
      <c r="F683" s="24" t="n"/>
      <c r="G683" s="24" t="n"/>
      <c r="H683" s="23" t="n"/>
      <c r="J683" s="25" t="n"/>
      <c r="K683" s="24" t="n"/>
      <c r="L683" s="26" t="n"/>
      <c r="M683" s="27">
        <f>IF(OR(J683="",L683=""),"",ROUND(J683*L683,2))</f>
        <v/>
      </c>
      <c r="N683" s="28">
        <f>IF(M683="","",IF(H683&gt;$AH$2,"After period end",IF(OR(D683="",F683=""),"Check class and entity",IF(M683&gt;=SUMIFS(Settings!$C$9:$C$18,Settings!$A$9:$A$18,F683),"Yes","Expense"))))</f>
        <v/>
      </c>
      <c r="O683" s="23" t="n"/>
      <c r="P683" s="29" t="n"/>
      <c r="Q683" s="30">
        <f>IF(P683&lt;&gt;"",P683,IF(D683="","",SUMIFS(Settings!$B$22:$B$31,Settings!$A$22:$A$31,D683)))</f>
        <v/>
      </c>
      <c r="R683" s="27">
        <f>IF(N683&lt;&gt;"Yes",0,ROUND(M683*SUMIFS(Settings!$C$22:$C$31,Settings!$A$22:$A$31,D683),2))</f>
        <v/>
      </c>
      <c r="S683" s="27">
        <f>IF(AE683=0,0,IF(AE683&gt;=Q683,M683-R683,ROUND((M683-R683)*AE683/Q683,2)))</f>
        <v/>
      </c>
      <c r="T683" s="27">
        <f>IF(N683&lt;&gt;"Yes",0,IF(AND(U683&lt;&gt;"",U683&lt;=$AH$2),0,M683-S683))</f>
        <v/>
      </c>
      <c r="U683" s="23" t="n"/>
      <c r="V683" s="24" t="n"/>
      <c r="W683" s="25" t="n"/>
      <c r="X683" s="25" t="n"/>
      <c r="Y683" s="27">
        <f>IF(U683="","",IF(U683&gt;$AH$2,"After period end",IF(N683&lt;&gt;"Yes",0,M683-S683)))</f>
        <v/>
      </c>
      <c r="Z683" s="27">
        <f>IF(OR(U683="",U683&gt;$AH$2),"",N(W683)-N(X683)-Y683)</f>
        <v/>
      </c>
      <c r="AB683" s="23" t="n"/>
      <c r="AD683" s="27">
        <f>IF(OR(N683&lt;&gt;"Yes",N(Q683)=0),0,ROUND((M683-R683)/Q683,2))</f>
        <v/>
      </c>
      <c r="AE683" s="30">
        <f>IF(OR(N683&lt;&gt;"Yes",O683="",N(Q683)=0),0,MAX(0,MIN(Q683,MIN(YEAR($AH$2)*12+MONTH($AH$2),IF(U683="",YEAR($AH$2)*12+MONTH($AH$2),YEAR(U683)*12+MONTH(U683)-1))-(YEAR(O683)*12+MONTH(O683))+1)))</f>
        <v/>
      </c>
      <c r="AF683" s="31">
        <f>IF(OR(N683&lt;&gt;"Yes",O683="",N(Q683)=0),"",EOMONTH(O683,Q683-1))</f>
        <v/>
      </c>
    </row>
    <row r="684">
      <c r="D684" s="24" t="n"/>
      <c r="E684" s="24" t="n"/>
      <c r="F684" s="24" t="n"/>
      <c r="G684" s="24" t="n"/>
      <c r="H684" s="23" t="n"/>
      <c r="J684" s="25" t="n"/>
      <c r="K684" s="24" t="n"/>
      <c r="L684" s="26" t="n"/>
      <c r="M684" s="27">
        <f>IF(OR(J684="",L684=""),"",ROUND(J684*L684,2))</f>
        <v/>
      </c>
      <c r="N684" s="28">
        <f>IF(M684="","",IF(H684&gt;$AH$2,"After period end",IF(OR(D684="",F684=""),"Check class and entity",IF(M684&gt;=SUMIFS(Settings!$C$9:$C$18,Settings!$A$9:$A$18,F684),"Yes","Expense"))))</f>
        <v/>
      </c>
      <c r="O684" s="23" t="n"/>
      <c r="P684" s="29" t="n"/>
      <c r="Q684" s="30">
        <f>IF(P684&lt;&gt;"",P684,IF(D684="","",SUMIFS(Settings!$B$22:$B$31,Settings!$A$22:$A$31,D684)))</f>
        <v/>
      </c>
      <c r="R684" s="27">
        <f>IF(N684&lt;&gt;"Yes",0,ROUND(M684*SUMIFS(Settings!$C$22:$C$31,Settings!$A$22:$A$31,D684),2))</f>
        <v/>
      </c>
      <c r="S684" s="27">
        <f>IF(AE684=0,0,IF(AE684&gt;=Q684,M684-R684,ROUND((M684-R684)*AE684/Q684,2)))</f>
        <v/>
      </c>
      <c r="T684" s="27">
        <f>IF(N684&lt;&gt;"Yes",0,IF(AND(U684&lt;&gt;"",U684&lt;=$AH$2),0,M684-S684))</f>
        <v/>
      </c>
      <c r="U684" s="23" t="n"/>
      <c r="V684" s="24" t="n"/>
      <c r="W684" s="25" t="n"/>
      <c r="X684" s="25" t="n"/>
      <c r="Y684" s="27">
        <f>IF(U684="","",IF(U684&gt;$AH$2,"After period end",IF(N684&lt;&gt;"Yes",0,M684-S684)))</f>
        <v/>
      </c>
      <c r="Z684" s="27">
        <f>IF(OR(U684="",U684&gt;$AH$2),"",N(W684)-N(X684)-Y684)</f>
        <v/>
      </c>
      <c r="AB684" s="23" t="n"/>
      <c r="AD684" s="27">
        <f>IF(OR(N684&lt;&gt;"Yes",N(Q684)=0),0,ROUND((M684-R684)/Q684,2))</f>
        <v/>
      </c>
      <c r="AE684" s="30">
        <f>IF(OR(N684&lt;&gt;"Yes",O684="",N(Q684)=0),0,MAX(0,MIN(Q684,MIN(YEAR($AH$2)*12+MONTH($AH$2),IF(U684="",YEAR($AH$2)*12+MONTH($AH$2),YEAR(U684)*12+MONTH(U684)-1))-(YEAR(O684)*12+MONTH(O684))+1)))</f>
        <v/>
      </c>
      <c r="AF684" s="31">
        <f>IF(OR(N684&lt;&gt;"Yes",O684="",N(Q684)=0),"",EOMONTH(O684,Q684-1))</f>
        <v/>
      </c>
    </row>
    <row r="685">
      <c r="D685" s="24" t="n"/>
      <c r="E685" s="24" t="n"/>
      <c r="F685" s="24" t="n"/>
      <c r="G685" s="24" t="n"/>
      <c r="H685" s="23" t="n"/>
      <c r="J685" s="25" t="n"/>
      <c r="K685" s="24" t="n"/>
      <c r="L685" s="26" t="n"/>
      <c r="M685" s="27">
        <f>IF(OR(J685="",L685=""),"",ROUND(J685*L685,2))</f>
        <v/>
      </c>
      <c r="N685" s="28">
        <f>IF(M685="","",IF(H685&gt;$AH$2,"After period end",IF(OR(D685="",F685=""),"Check class and entity",IF(M685&gt;=SUMIFS(Settings!$C$9:$C$18,Settings!$A$9:$A$18,F685),"Yes","Expense"))))</f>
        <v/>
      </c>
      <c r="O685" s="23" t="n"/>
      <c r="P685" s="29" t="n"/>
      <c r="Q685" s="30">
        <f>IF(P685&lt;&gt;"",P685,IF(D685="","",SUMIFS(Settings!$B$22:$B$31,Settings!$A$22:$A$31,D685)))</f>
        <v/>
      </c>
      <c r="R685" s="27">
        <f>IF(N685&lt;&gt;"Yes",0,ROUND(M685*SUMIFS(Settings!$C$22:$C$31,Settings!$A$22:$A$31,D685),2))</f>
        <v/>
      </c>
      <c r="S685" s="27">
        <f>IF(AE685=0,0,IF(AE685&gt;=Q685,M685-R685,ROUND((M685-R685)*AE685/Q685,2)))</f>
        <v/>
      </c>
      <c r="T685" s="27">
        <f>IF(N685&lt;&gt;"Yes",0,IF(AND(U685&lt;&gt;"",U685&lt;=$AH$2),0,M685-S685))</f>
        <v/>
      </c>
      <c r="U685" s="23" t="n"/>
      <c r="V685" s="24" t="n"/>
      <c r="W685" s="25" t="n"/>
      <c r="X685" s="25" t="n"/>
      <c r="Y685" s="27">
        <f>IF(U685="","",IF(U685&gt;$AH$2,"After period end",IF(N685&lt;&gt;"Yes",0,M685-S685)))</f>
        <v/>
      </c>
      <c r="Z685" s="27">
        <f>IF(OR(U685="",U685&gt;$AH$2),"",N(W685)-N(X685)-Y685)</f>
        <v/>
      </c>
      <c r="AB685" s="23" t="n"/>
      <c r="AD685" s="27">
        <f>IF(OR(N685&lt;&gt;"Yes",N(Q685)=0),0,ROUND((M685-R685)/Q685,2))</f>
        <v/>
      </c>
      <c r="AE685" s="30">
        <f>IF(OR(N685&lt;&gt;"Yes",O685="",N(Q685)=0),0,MAX(0,MIN(Q685,MIN(YEAR($AH$2)*12+MONTH($AH$2),IF(U685="",YEAR($AH$2)*12+MONTH($AH$2),YEAR(U685)*12+MONTH(U685)-1))-(YEAR(O685)*12+MONTH(O685))+1)))</f>
        <v/>
      </c>
      <c r="AF685" s="31">
        <f>IF(OR(N685&lt;&gt;"Yes",O685="",N(Q685)=0),"",EOMONTH(O685,Q685-1))</f>
        <v/>
      </c>
    </row>
    <row r="686">
      <c r="D686" s="24" t="n"/>
      <c r="E686" s="24" t="n"/>
      <c r="F686" s="24" t="n"/>
      <c r="G686" s="24" t="n"/>
      <c r="H686" s="23" t="n"/>
      <c r="J686" s="25" t="n"/>
      <c r="K686" s="24" t="n"/>
      <c r="L686" s="26" t="n"/>
      <c r="M686" s="27">
        <f>IF(OR(J686="",L686=""),"",ROUND(J686*L686,2))</f>
        <v/>
      </c>
      <c r="N686" s="28">
        <f>IF(M686="","",IF(H686&gt;$AH$2,"After period end",IF(OR(D686="",F686=""),"Check class and entity",IF(M686&gt;=SUMIFS(Settings!$C$9:$C$18,Settings!$A$9:$A$18,F686),"Yes","Expense"))))</f>
        <v/>
      </c>
      <c r="O686" s="23" t="n"/>
      <c r="P686" s="29" t="n"/>
      <c r="Q686" s="30">
        <f>IF(P686&lt;&gt;"",P686,IF(D686="","",SUMIFS(Settings!$B$22:$B$31,Settings!$A$22:$A$31,D686)))</f>
        <v/>
      </c>
      <c r="R686" s="27">
        <f>IF(N686&lt;&gt;"Yes",0,ROUND(M686*SUMIFS(Settings!$C$22:$C$31,Settings!$A$22:$A$31,D686),2))</f>
        <v/>
      </c>
      <c r="S686" s="27">
        <f>IF(AE686=0,0,IF(AE686&gt;=Q686,M686-R686,ROUND((M686-R686)*AE686/Q686,2)))</f>
        <v/>
      </c>
      <c r="T686" s="27">
        <f>IF(N686&lt;&gt;"Yes",0,IF(AND(U686&lt;&gt;"",U686&lt;=$AH$2),0,M686-S686))</f>
        <v/>
      </c>
      <c r="U686" s="23" t="n"/>
      <c r="V686" s="24" t="n"/>
      <c r="W686" s="25" t="n"/>
      <c r="X686" s="25" t="n"/>
      <c r="Y686" s="27">
        <f>IF(U686="","",IF(U686&gt;$AH$2,"After period end",IF(N686&lt;&gt;"Yes",0,M686-S686)))</f>
        <v/>
      </c>
      <c r="Z686" s="27">
        <f>IF(OR(U686="",U686&gt;$AH$2),"",N(W686)-N(X686)-Y686)</f>
        <v/>
      </c>
      <c r="AB686" s="23" t="n"/>
      <c r="AD686" s="27">
        <f>IF(OR(N686&lt;&gt;"Yes",N(Q686)=0),0,ROUND((M686-R686)/Q686,2))</f>
        <v/>
      </c>
      <c r="AE686" s="30">
        <f>IF(OR(N686&lt;&gt;"Yes",O686="",N(Q686)=0),0,MAX(0,MIN(Q686,MIN(YEAR($AH$2)*12+MONTH($AH$2),IF(U686="",YEAR($AH$2)*12+MONTH($AH$2),YEAR(U686)*12+MONTH(U686)-1))-(YEAR(O686)*12+MONTH(O686))+1)))</f>
        <v/>
      </c>
      <c r="AF686" s="31">
        <f>IF(OR(N686&lt;&gt;"Yes",O686="",N(Q686)=0),"",EOMONTH(O686,Q686-1))</f>
        <v/>
      </c>
    </row>
    <row r="687">
      <c r="D687" s="24" t="n"/>
      <c r="E687" s="24" t="n"/>
      <c r="F687" s="24" t="n"/>
      <c r="G687" s="24" t="n"/>
      <c r="H687" s="23" t="n"/>
      <c r="J687" s="25" t="n"/>
      <c r="K687" s="24" t="n"/>
      <c r="L687" s="26" t="n"/>
      <c r="M687" s="27">
        <f>IF(OR(J687="",L687=""),"",ROUND(J687*L687,2))</f>
        <v/>
      </c>
      <c r="N687" s="28">
        <f>IF(M687="","",IF(H687&gt;$AH$2,"After period end",IF(OR(D687="",F687=""),"Check class and entity",IF(M687&gt;=SUMIFS(Settings!$C$9:$C$18,Settings!$A$9:$A$18,F687),"Yes","Expense"))))</f>
        <v/>
      </c>
      <c r="O687" s="23" t="n"/>
      <c r="P687" s="29" t="n"/>
      <c r="Q687" s="30">
        <f>IF(P687&lt;&gt;"",P687,IF(D687="","",SUMIFS(Settings!$B$22:$B$31,Settings!$A$22:$A$31,D687)))</f>
        <v/>
      </c>
      <c r="R687" s="27">
        <f>IF(N687&lt;&gt;"Yes",0,ROUND(M687*SUMIFS(Settings!$C$22:$C$31,Settings!$A$22:$A$31,D687),2))</f>
        <v/>
      </c>
      <c r="S687" s="27">
        <f>IF(AE687=0,0,IF(AE687&gt;=Q687,M687-R687,ROUND((M687-R687)*AE687/Q687,2)))</f>
        <v/>
      </c>
      <c r="T687" s="27">
        <f>IF(N687&lt;&gt;"Yes",0,IF(AND(U687&lt;&gt;"",U687&lt;=$AH$2),0,M687-S687))</f>
        <v/>
      </c>
      <c r="U687" s="23" t="n"/>
      <c r="V687" s="24" t="n"/>
      <c r="W687" s="25" t="n"/>
      <c r="X687" s="25" t="n"/>
      <c r="Y687" s="27">
        <f>IF(U687="","",IF(U687&gt;$AH$2,"After period end",IF(N687&lt;&gt;"Yes",0,M687-S687)))</f>
        <v/>
      </c>
      <c r="Z687" s="27">
        <f>IF(OR(U687="",U687&gt;$AH$2),"",N(W687)-N(X687)-Y687)</f>
        <v/>
      </c>
      <c r="AB687" s="23" t="n"/>
      <c r="AD687" s="27">
        <f>IF(OR(N687&lt;&gt;"Yes",N(Q687)=0),0,ROUND((M687-R687)/Q687,2))</f>
        <v/>
      </c>
      <c r="AE687" s="30">
        <f>IF(OR(N687&lt;&gt;"Yes",O687="",N(Q687)=0),0,MAX(0,MIN(Q687,MIN(YEAR($AH$2)*12+MONTH($AH$2),IF(U687="",YEAR($AH$2)*12+MONTH($AH$2),YEAR(U687)*12+MONTH(U687)-1))-(YEAR(O687)*12+MONTH(O687))+1)))</f>
        <v/>
      </c>
      <c r="AF687" s="31">
        <f>IF(OR(N687&lt;&gt;"Yes",O687="",N(Q687)=0),"",EOMONTH(O687,Q687-1))</f>
        <v/>
      </c>
    </row>
    <row r="688">
      <c r="D688" s="24" t="n"/>
      <c r="E688" s="24" t="n"/>
      <c r="F688" s="24" t="n"/>
      <c r="G688" s="24" t="n"/>
      <c r="H688" s="23" t="n"/>
      <c r="J688" s="25" t="n"/>
      <c r="K688" s="24" t="n"/>
      <c r="L688" s="26" t="n"/>
      <c r="M688" s="27">
        <f>IF(OR(J688="",L688=""),"",ROUND(J688*L688,2))</f>
        <v/>
      </c>
      <c r="N688" s="28">
        <f>IF(M688="","",IF(H688&gt;$AH$2,"After period end",IF(OR(D688="",F688=""),"Check class and entity",IF(M688&gt;=SUMIFS(Settings!$C$9:$C$18,Settings!$A$9:$A$18,F688),"Yes","Expense"))))</f>
        <v/>
      </c>
      <c r="O688" s="23" t="n"/>
      <c r="P688" s="29" t="n"/>
      <c r="Q688" s="30">
        <f>IF(P688&lt;&gt;"",P688,IF(D688="","",SUMIFS(Settings!$B$22:$B$31,Settings!$A$22:$A$31,D688)))</f>
        <v/>
      </c>
      <c r="R688" s="27">
        <f>IF(N688&lt;&gt;"Yes",0,ROUND(M688*SUMIFS(Settings!$C$22:$C$31,Settings!$A$22:$A$31,D688),2))</f>
        <v/>
      </c>
      <c r="S688" s="27">
        <f>IF(AE688=0,0,IF(AE688&gt;=Q688,M688-R688,ROUND((M688-R688)*AE688/Q688,2)))</f>
        <v/>
      </c>
      <c r="T688" s="27">
        <f>IF(N688&lt;&gt;"Yes",0,IF(AND(U688&lt;&gt;"",U688&lt;=$AH$2),0,M688-S688))</f>
        <v/>
      </c>
      <c r="U688" s="23" t="n"/>
      <c r="V688" s="24" t="n"/>
      <c r="W688" s="25" t="n"/>
      <c r="X688" s="25" t="n"/>
      <c r="Y688" s="27">
        <f>IF(U688="","",IF(U688&gt;$AH$2,"After period end",IF(N688&lt;&gt;"Yes",0,M688-S688)))</f>
        <v/>
      </c>
      <c r="Z688" s="27">
        <f>IF(OR(U688="",U688&gt;$AH$2),"",N(W688)-N(X688)-Y688)</f>
        <v/>
      </c>
      <c r="AB688" s="23" t="n"/>
      <c r="AD688" s="27">
        <f>IF(OR(N688&lt;&gt;"Yes",N(Q688)=0),0,ROUND((M688-R688)/Q688,2))</f>
        <v/>
      </c>
      <c r="AE688" s="30">
        <f>IF(OR(N688&lt;&gt;"Yes",O688="",N(Q688)=0),0,MAX(0,MIN(Q688,MIN(YEAR($AH$2)*12+MONTH($AH$2),IF(U688="",YEAR($AH$2)*12+MONTH($AH$2),YEAR(U688)*12+MONTH(U688)-1))-(YEAR(O688)*12+MONTH(O688))+1)))</f>
        <v/>
      </c>
      <c r="AF688" s="31">
        <f>IF(OR(N688&lt;&gt;"Yes",O688="",N(Q688)=0),"",EOMONTH(O688,Q688-1))</f>
        <v/>
      </c>
    </row>
    <row r="689">
      <c r="D689" s="24" t="n"/>
      <c r="E689" s="24" t="n"/>
      <c r="F689" s="24" t="n"/>
      <c r="G689" s="24" t="n"/>
      <c r="H689" s="23" t="n"/>
      <c r="J689" s="25" t="n"/>
      <c r="K689" s="24" t="n"/>
      <c r="L689" s="26" t="n"/>
      <c r="M689" s="27">
        <f>IF(OR(J689="",L689=""),"",ROUND(J689*L689,2))</f>
        <v/>
      </c>
      <c r="N689" s="28">
        <f>IF(M689="","",IF(H689&gt;$AH$2,"After period end",IF(OR(D689="",F689=""),"Check class and entity",IF(M689&gt;=SUMIFS(Settings!$C$9:$C$18,Settings!$A$9:$A$18,F689),"Yes","Expense"))))</f>
        <v/>
      </c>
      <c r="O689" s="23" t="n"/>
      <c r="P689" s="29" t="n"/>
      <c r="Q689" s="30">
        <f>IF(P689&lt;&gt;"",P689,IF(D689="","",SUMIFS(Settings!$B$22:$B$31,Settings!$A$22:$A$31,D689)))</f>
        <v/>
      </c>
      <c r="R689" s="27">
        <f>IF(N689&lt;&gt;"Yes",0,ROUND(M689*SUMIFS(Settings!$C$22:$C$31,Settings!$A$22:$A$31,D689),2))</f>
        <v/>
      </c>
      <c r="S689" s="27">
        <f>IF(AE689=0,0,IF(AE689&gt;=Q689,M689-R689,ROUND((M689-R689)*AE689/Q689,2)))</f>
        <v/>
      </c>
      <c r="T689" s="27">
        <f>IF(N689&lt;&gt;"Yes",0,IF(AND(U689&lt;&gt;"",U689&lt;=$AH$2),0,M689-S689))</f>
        <v/>
      </c>
      <c r="U689" s="23" t="n"/>
      <c r="V689" s="24" t="n"/>
      <c r="W689" s="25" t="n"/>
      <c r="X689" s="25" t="n"/>
      <c r="Y689" s="27">
        <f>IF(U689="","",IF(U689&gt;$AH$2,"After period end",IF(N689&lt;&gt;"Yes",0,M689-S689)))</f>
        <v/>
      </c>
      <c r="Z689" s="27">
        <f>IF(OR(U689="",U689&gt;$AH$2),"",N(W689)-N(X689)-Y689)</f>
        <v/>
      </c>
      <c r="AB689" s="23" t="n"/>
      <c r="AD689" s="27">
        <f>IF(OR(N689&lt;&gt;"Yes",N(Q689)=0),0,ROUND((M689-R689)/Q689,2))</f>
        <v/>
      </c>
      <c r="AE689" s="30">
        <f>IF(OR(N689&lt;&gt;"Yes",O689="",N(Q689)=0),0,MAX(0,MIN(Q689,MIN(YEAR($AH$2)*12+MONTH($AH$2),IF(U689="",YEAR($AH$2)*12+MONTH($AH$2),YEAR(U689)*12+MONTH(U689)-1))-(YEAR(O689)*12+MONTH(O689))+1)))</f>
        <v/>
      </c>
      <c r="AF689" s="31">
        <f>IF(OR(N689&lt;&gt;"Yes",O689="",N(Q689)=0),"",EOMONTH(O689,Q689-1))</f>
        <v/>
      </c>
    </row>
    <row r="690">
      <c r="D690" s="24" t="n"/>
      <c r="E690" s="24" t="n"/>
      <c r="F690" s="24" t="n"/>
      <c r="G690" s="24" t="n"/>
      <c r="H690" s="23" t="n"/>
      <c r="J690" s="25" t="n"/>
      <c r="K690" s="24" t="n"/>
      <c r="L690" s="26" t="n"/>
      <c r="M690" s="27">
        <f>IF(OR(J690="",L690=""),"",ROUND(J690*L690,2))</f>
        <v/>
      </c>
      <c r="N690" s="28">
        <f>IF(M690="","",IF(H690&gt;$AH$2,"After period end",IF(OR(D690="",F690=""),"Check class and entity",IF(M690&gt;=SUMIFS(Settings!$C$9:$C$18,Settings!$A$9:$A$18,F690),"Yes","Expense"))))</f>
        <v/>
      </c>
      <c r="O690" s="23" t="n"/>
      <c r="P690" s="29" t="n"/>
      <c r="Q690" s="30">
        <f>IF(P690&lt;&gt;"",P690,IF(D690="","",SUMIFS(Settings!$B$22:$B$31,Settings!$A$22:$A$31,D690)))</f>
        <v/>
      </c>
      <c r="R690" s="27">
        <f>IF(N690&lt;&gt;"Yes",0,ROUND(M690*SUMIFS(Settings!$C$22:$C$31,Settings!$A$22:$A$31,D690),2))</f>
        <v/>
      </c>
      <c r="S690" s="27">
        <f>IF(AE690=0,0,IF(AE690&gt;=Q690,M690-R690,ROUND((M690-R690)*AE690/Q690,2)))</f>
        <v/>
      </c>
      <c r="T690" s="27">
        <f>IF(N690&lt;&gt;"Yes",0,IF(AND(U690&lt;&gt;"",U690&lt;=$AH$2),0,M690-S690))</f>
        <v/>
      </c>
      <c r="U690" s="23" t="n"/>
      <c r="V690" s="24" t="n"/>
      <c r="W690" s="25" t="n"/>
      <c r="X690" s="25" t="n"/>
      <c r="Y690" s="27">
        <f>IF(U690="","",IF(U690&gt;$AH$2,"After period end",IF(N690&lt;&gt;"Yes",0,M690-S690)))</f>
        <v/>
      </c>
      <c r="Z690" s="27">
        <f>IF(OR(U690="",U690&gt;$AH$2),"",N(W690)-N(X690)-Y690)</f>
        <v/>
      </c>
      <c r="AB690" s="23" t="n"/>
      <c r="AD690" s="27">
        <f>IF(OR(N690&lt;&gt;"Yes",N(Q690)=0),0,ROUND((M690-R690)/Q690,2))</f>
        <v/>
      </c>
      <c r="AE690" s="30">
        <f>IF(OR(N690&lt;&gt;"Yes",O690="",N(Q690)=0),0,MAX(0,MIN(Q690,MIN(YEAR($AH$2)*12+MONTH($AH$2),IF(U690="",YEAR($AH$2)*12+MONTH($AH$2),YEAR(U690)*12+MONTH(U690)-1))-(YEAR(O690)*12+MONTH(O690))+1)))</f>
        <v/>
      </c>
      <c r="AF690" s="31">
        <f>IF(OR(N690&lt;&gt;"Yes",O690="",N(Q690)=0),"",EOMONTH(O690,Q690-1))</f>
        <v/>
      </c>
    </row>
    <row r="691">
      <c r="D691" s="24" t="n"/>
      <c r="E691" s="24" t="n"/>
      <c r="F691" s="24" t="n"/>
      <c r="G691" s="24" t="n"/>
      <c r="H691" s="23" t="n"/>
      <c r="J691" s="25" t="n"/>
      <c r="K691" s="24" t="n"/>
      <c r="L691" s="26" t="n"/>
      <c r="M691" s="27">
        <f>IF(OR(J691="",L691=""),"",ROUND(J691*L691,2))</f>
        <v/>
      </c>
      <c r="N691" s="28">
        <f>IF(M691="","",IF(H691&gt;$AH$2,"After period end",IF(OR(D691="",F691=""),"Check class and entity",IF(M691&gt;=SUMIFS(Settings!$C$9:$C$18,Settings!$A$9:$A$18,F691),"Yes","Expense"))))</f>
        <v/>
      </c>
      <c r="O691" s="23" t="n"/>
      <c r="P691" s="29" t="n"/>
      <c r="Q691" s="30">
        <f>IF(P691&lt;&gt;"",P691,IF(D691="","",SUMIFS(Settings!$B$22:$B$31,Settings!$A$22:$A$31,D691)))</f>
        <v/>
      </c>
      <c r="R691" s="27">
        <f>IF(N691&lt;&gt;"Yes",0,ROUND(M691*SUMIFS(Settings!$C$22:$C$31,Settings!$A$22:$A$31,D691),2))</f>
        <v/>
      </c>
      <c r="S691" s="27">
        <f>IF(AE691=0,0,IF(AE691&gt;=Q691,M691-R691,ROUND((M691-R691)*AE691/Q691,2)))</f>
        <v/>
      </c>
      <c r="T691" s="27">
        <f>IF(N691&lt;&gt;"Yes",0,IF(AND(U691&lt;&gt;"",U691&lt;=$AH$2),0,M691-S691))</f>
        <v/>
      </c>
      <c r="U691" s="23" t="n"/>
      <c r="V691" s="24" t="n"/>
      <c r="W691" s="25" t="n"/>
      <c r="X691" s="25" t="n"/>
      <c r="Y691" s="27">
        <f>IF(U691="","",IF(U691&gt;$AH$2,"After period end",IF(N691&lt;&gt;"Yes",0,M691-S691)))</f>
        <v/>
      </c>
      <c r="Z691" s="27">
        <f>IF(OR(U691="",U691&gt;$AH$2),"",N(W691)-N(X691)-Y691)</f>
        <v/>
      </c>
      <c r="AB691" s="23" t="n"/>
      <c r="AD691" s="27">
        <f>IF(OR(N691&lt;&gt;"Yes",N(Q691)=0),0,ROUND((M691-R691)/Q691,2))</f>
        <v/>
      </c>
      <c r="AE691" s="30">
        <f>IF(OR(N691&lt;&gt;"Yes",O691="",N(Q691)=0),0,MAX(0,MIN(Q691,MIN(YEAR($AH$2)*12+MONTH($AH$2),IF(U691="",YEAR($AH$2)*12+MONTH($AH$2),YEAR(U691)*12+MONTH(U691)-1))-(YEAR(O691)*12+MONTH(O691))+1)))</f>
        <v/>
      </c>
      <c r="AF691" s="31">
        <f>IF(OR(N691&lt;&gt;"Yes",O691="",N(Q691)=0),"",EOMONTH(O691,Q691-1))</f>
        <v/>
      </c>
    </row>
    <row r="692">
      <c r="D692" s="24" t="n"/>
      <c r="E692" s="24" t="n"/>
      <c r="F692" s="24" t="n"/>
      <c r="G692" s="24" t="n"/>
      <c r="H692" s="23" t="n"/>
      <c r="J692" s="25" t="n"/>
      <c r="K692" s="24" t="n"/>
      <c r="L692" s="26" t="n"/>
      <c r="M692" s="27">
        <f>IF(OR(J692="",L692=""),"",ROUND(J692*L692,2))</f>
        <v/>
      </c>
      <c r="N692" s="28">
        <f>IF(M692="","",IF(H692&gt;$AH$2,"After period end",IF(OR(D692="",F692=""),"Check class and entity",IF(M692&gt;=SUMIFS(Settings!$C$9:$C$18,Settings!$A$9:$A$18,F692),"Yes","Expense"))))</f>
        <v/>
      </c>
      <c r="O692" s="23" t="n"/>
      <c r="P692" s="29" t="n"/>
      <c r="Q692" s="30">
        <f>IF(P692&lt;&gt;"",P692,IF(D692="","",SUMIFS(Settings!$B$22:$B$31,Settings!$A$22:$A$31,D692)))</f>
        <v/>
      </c>
      <c r="R692" s="27">
        <f>IF(N692&lt;&gt;"Yes",0,ROUND(M692*SUMIFS(Settings!$C$22:$C$31,Settings!$A$22:$A$31,D692),2))</f>
        <v/>
      </c>
      <c r="S692" s="27">
        <f>IF(AE692=0,0,IF(AE692&gt;=Q692,M692-R692,ROUND((M692-R692)*AE692/Q692,2)))</f>
        <v/>
      </c>
      <c r="T692" s="27">
        <f>IF(N692&lt;&gt;"Yes",0,IF(AND(U692&lt;&gt;"",U692&lt;=$AH$2),0,M692-S692))</f>
        <v/>
      </c>
      <c r="U692" s="23" t="n"/>
      <c r="V692" s="24" t="n"/>
      <c r="W692" s="25" t="n"/>
      <c r="X692" s="25" t="n"/>
      <c r="Y692" s="27">
        <f>IF(U692="","",IF(U692&gt;$AH$2,"After period end",IF(N692&lt;&gt;"Yes",0,M692-S692)))</f>
        <v/>
      </c>
      <c r="Z692" s="27">
        <f>IF(OR(U692="",U692&gt;$AH$2),"",N(W692)-N(X692)-Y692)</f>
        <v/>
      </c>
      <c r="AB692" s="23" t="n"/>
      <c r="AD692" s="27">
        <f>IF(OR(N692&lt;&gt;"Yes",N(Q692)=0),0,ROUND((M692-R692)/Q692,2))</f>
        <v/>
      </c>
      <c r="AE692" s="30">
        <f>IF(OR(N692&lt;&gt;"Yes",O692="",N(Q692)=0),0,MAX(0,MIN(Q692,MIN(YEAR($AH$2)*12+MONTH($AH$2),IF(U692="",YEAR($AH$2)*12+MONTH($AH$2),YEAR(U692)*12+MONTH(U692)-1))-(YEAR(O692)*12+MONTH(O692))+1)))</f>
        <v/>
      </c>
      <c r="AF692" s="31">
        <f>IF(OR(N692&lt;&gt;"Yes",O692="",N(Q692)=0),"",EOMONTH(O692,Q692-1))</f>
        <v/>
      </c>
    </row>
    <row r="693">
      <c r="D693" s="24" t="n"/>
      <c r="E693" s="24" t="n"/>
      <c r="F693" s="24" t="n"/>
      <c r="G693" s="24" t="n"/>
      <c r="H693" s="23" t="n"/>
      <c r="J693" s="25" t="n"/>
      <c r="K693" s="24" t="n"/>
      <c r="L693" s="26" t="n"/>
      <c r="M693" s="27">
        <f>IF(OR(J693="",L693=""),"",ROUND(J693*L693,2))</f>
        <v/>
      </c>
      <c r="N693" s="28">
        <f>IF(M693="","",IF(H693&gt;$AH$2,"After period end",IF(OR(D693="",F693=""),"Check class and entity",IF(M693&gt;=SUMIFS(Settings!$C$9:$C$18,Settings!$A$9:$A$18,F693),"Yes","Expense"))))</f>
        <v/>
      </c>
      <c r="O693" s="23" t="n"/>
      <c r="P693" s="29" t="n"/>
      <c r="Q693" s="30">
        <f>IF(P693&lt;&gt;"",P693,IF(D693="","",SUMIFS(Settings!$B$22:$B$31,Settings!$A$22:$A$31,D693)))</f>
        <v/>
      </c>
      <c r="R693" s="27">
        <f>IF(N693&lt;&gt;"Yes",0,ROUND(M693*SUMIFS(Settings!$C$22:$C$31,Settings!$A$22:$A$31,D693),2))</f>
        <v/>
      </c>
      <c r="S693" s="27">
        <f>IF(AE693=0,0,IF(AE693&gt;=Q693,M693-R693,ROUND((M693-R693)*AE693/Q693,2)))</f>
        <v/>
      </c>
      <c r="T693" s="27">
        <f>IF(N693&lt;&gt;"Yes",0,IF(AND(U693&lt;&gt;"",U693&lt;=$AH$2),0,M693-S693))</f>
        <v/>
      </c>
      <c r="U693" s="23" t="n"/>
      <c r="V693" s="24" t="n"/>
      <c r="W693" s="25" t="n"/>
      <c r="X693" s="25" t="n"/>
      <c r="Y693" s="27">
        <f>IF(U693="","",IF(U693&gt;$AH$2,"After period end",IF(N693&lt;&gt;"Yes",0,M693-S693)))</f>
        <v/>
      </c>
      <c r="Z693" s="27">
        <f>IF(OR(U693="",U693&gt;$AH$2),"",N(W693)-N(X693)-Y693)</f>
        <v/>
      </c>
      <c r="AB693" s="23" t="n"/>
      <c r="AD693" s="27">
        <f>IF(OR(N693&lt;&gt;"Yes",N(Q693)=0),0,ROUND((M693-R693)/Q693,2))</f>
        <v/>
      </c>
      <c r="AE693" s="30">
        <f>IF(OR(N693&lt;&gt;"Yes",O693="",N(Q693)=0),0,MAX(0,MIN(Q693,MIN(YEAR($AH$2)*12+MONTH($AH$2),IF(U693="",YEAR($AH$2)*12+MONTH($AH$2),YEAR(U693)*12+MONTH(U693)-1))-(YEAR(O693)*12+MONTH(O693))+1)))</f>
        <v/>
      </c>
      <c r="AF693" s="31">
        <f>IF(OR(N693&lt;&gt;"Yes",O693="",N(Q693)=0),"",EOMONTH(O693,Q693-1))</f>
        <v/>
      </c>
    </row>
    <row r="694">
      <c r="D694" s="24" t="n"/>
      <c r="E694" s="24" t="n"/>
      <c r="F694" s="24" t="n"/>
      <c r="G694" s="24" t="n"/>
      <c r="H694" s="23" t="n"/>
      <c r="J694" s="25" t="n"/>
      <c r="K694" s="24" t="n"/>
      <c r="L694" s="26" t="n"/>
      <c r="M694" s="27">
        <f>IF(OR(J694="",L694=""),"",ROUND(J694*L694,2))</f>
        <v/>
      </c>
      <c r="N694" s="28">
        <f>IF(M694="","",IF(H694&gt;$AH$2,"After period end",IF(OR(D694="",F694=""),"Check class and entity",IF(M694&gt;=SUMIFS(Settings!$C$9:$C$18,Settings!$A$9:$A$18,F694),"Yes","Expense"))))</f>
        <v/>
      </c>
      <c r="O694" s="23" t="n"/>
      <c r="P694" s="29" t="n"/>
      <c r="Q694" s="30">
        <f>IF(P694&lt;&gt;"",P694,IF(D694="","",SUMIFS(Settings!$B$22:$B$31,Settings!$A$22:$A$31,D694)))</f>
        <v/>
      </c>
      <c r="R694" s="27">
        <f>IF(N694&lt;&gt;"Yes",0,ROUND(M694*SUMIFS(Settings!$C$22:$C$31,Settings!$A$22:$A$31,D694),2))</f>
        <v/>
      </c>
      <c r="S694" s="27">
        <f>IF(AE694=0,0,IF(AE694&gt;=Q694,M694-R694,ROUND((M694-R694)*AE694/Q694,2)))</f>
        <v/>
      </c>
      <c r="T694" s="27">
        <f>IF(N694&lt;&gt;"Yes",0,IF(AND(U694&lt;&gt;"",U694&lt;=$AH$2),0,M694-S694))</f>
        <v/>
      </c>
      <c r="U694" s="23" t="n"/>
      <c r="V694" s="24" t="n"/>
      <c r="W694" s="25" t="n"/>
      <c r="X694" s="25" t="n"/>
      <c r="Y694" s="27">
        <f>IF(U694="","",IF(U694&gt;$AH$2,"After period end",IF(N694&lt;&gt;"Yes",0,M694-S694)))</f>
        <v/>
      </c>
      <c r="Z694" s="27">
        <f>IF(OR(U694="",U694&gt;$AH$2),"",N(W694)-N(X694)-Y694)</f>
        <v/>
      </c>
      <c r="AB694" s="23" t="n"/>
      <c r="AD694" s="27">
        <f>IF(OR(N694&lt;&gt;"Yes",N(Q694)=0),0,ROUND((M694-R694)/Q694,2))</f>
        <v/>
      </c>
      <c r="AE694" s="30">
        <f>IF(OR(N694&lt;&gt;"Yes",O694="",N(Q694)=0),0,MAX(0,MIN(Q694,MIN(YEAR($AH$2)*12+MONTH($AH$2),IF(U694="",YEAR($AH$2)*12+MONTH($AH$2),YEAR(U694)*12+MONTH(U694)-1))-(YEAR(O694)*12+MONTH(O694))+1)))</f>
        <v/>
      </c>
      <c r="AF694" s="31">
        <f>IF(OR(N694&lt;&gt;"Yes",O694="",N(Q694)=0),"",EOMONTH(O694,Q694-1))</f>
        <v/>
      </c>
    </row>
    <row r="695">
      <c r="D695" s="24" t="n"/>
      <c r="E695" s="24" t="n"/>
      <c r="F695" s="24" t="n"/>
      <c r="G695" s="24" t="n"/>
      <c r="H695" s="23" t="n"/>
      <c r="J695" s="25" t="n"/>
      <c r="K695" s="24" t="n"/>
      <c r="L695" s="26" t="n"/>
      <c r="M695" s="27">
        <f>IF(OR(J695="",L695=""),"",ROUND(J695*L695,2))</f>
        <v/>
      </c>
      <c r="N695" s="28">
        <f>IF(M695="","",IF(H695&gt;$AH$2,"After period end",IF(OR(D695="",F695=""),"Check class and entity",IF(M695&gt;=SUMIFS(Settings!$C$9:$C$18,Settings!$A$9:$A$18,F695),"Yes","Expense"))))</f>
        <v/>
      </c>
      <c r="O695" s="23" t="n"/>
      <c r="P695" s="29" t="n"/>
      <c r="Q695" s="30">
        <f>IF(P695&lt;&gt;"",P695,IF(D695="","",SUMIFS(Settings!$B$22:$B$31,Settings!$A$22:$A$31,D695)))</f>
        <v/>
      </c>
      <c r="R695" s="27">
        <f>IF(N695&lt;&gt;"Yes",0,ROUND(M695*SUMIFS(Settings!$C$22:$C$31,Settings!$A$22:$A$31,D695),2))</f>
        <v/>
      </c>
      <c r="S695" s="27">
        <f>IF(AE695=0,0,IF(AE695&gt;=Q695,M695-R695,ROUND((M695-R695)*AE695/Q695,2)))</f>
        <v/>
      </c>
      <c r="T695" s="27">
        <f>IF(N695&lt;&gt;"Yes",0,IF(AND(U695&lt;&gt;"",U695&lt;=$AH$2),0,M695-S695))</f>
        <v/>
      </c>
      <c r="U695" s="23" t="n"/>
      <c r="V695" s="24" t="n"/>
      <c r="W695" s="25" t="n"/>
      <c r="X695" s="25" t="n"/>
      <c r="Y695" s="27">
        <f>IF(U695="","",IF(U695&gt;$AH$2,"After period end",IF(N695&lt;&gt;"Yes",0,M695-S695)))</f>
        <v/>
      </c>
      <c r="Z695" s="27">
        <f>IF(OR(U695="",U695&gt;$AH$2),"",N(W695)-N(X695)-Y695)</f>
        <v/>
      </c>
      <c r="AB695" s="23" t="n"/>
      <c r="AD695" s="27">
        <f>IF(OR(N695&lt;&gt;"Yes",N(Q695)=0),0,ROUND((M695-R695)/Q695,2))</f>
        <v/>
      </c>
      <c r="AE695" s="30">
        <f>IF(OR(N695&lt;&gt;"Yes",O695="",N(Q695)=0),0,MAX(0,MIN(Q695,MIN(YEAR($AH$2)*12+MONTH($AH$2),IF(U695="",YEAR($AH$2)*12+MONTH($AH$2),YEAR(U695)*12+MONTH(U695)-1))-(YEAR(O695)*12+MONTH(O695))+1)))</f>
        <v/>
      </c>
      <c r="AF695" s="31">
        <f>IF(OR(N695&lt;&gt;"Yes",O695="",N(Q695)=0),"",EOMONTH(O695,Q695-1))</f>
        <v/>
      </c>
    </row>
    <row r="696">
      <c r="D696" s="24" t="n"/>
      <c r="E696" s="24" t="n"/>
      <c r="F696" s="24" t="n"/>
      <c r="G696" s="24" t="n"/>
      <c r="H696" s="23" t="n"/>
      <c r="J696" s="25" t="n"/>
      <c r="K696" s="24" t="n"/>
      <c r="L696" s="26" t="n"/>
      <c r="M696" s="27">
        <f>IF(OR(J696="",L696=""),"",ROUND(J696*L696,2))</f>
        <v/>
      </c>
      <c r="N696" s="28">
        <f>IF(M696="","",IF(H696&gt;$AH$2,"After period end",IF(OR(D696="",F696=""),"Check class and entity",IF(M696&gt;=SUMIFS(Settings!$C$9:$C$18,Settings!$A$9:$A$18,F696),"Yes","Expense"))))</f>
        <v/>
      </c>
      <c r="O696" s="23" t="n"/>
      <c r="P696" s="29" t="n"/>
      <c r="Q696" s="30">
        <f>IF(P696&lt;&gt;"",P696,IF(D696="","",SUMIFS(Settings!$B$22:$B$31,Settings!$A$22:$A$31,D696)))</f>
        <v/>
      </c>
      <c r="R696" s="27">
        <f>IF(N696&lt;&gt;"Yes",0,ROUND(M696*SUMIFS(Settings!$C$22:$C$31,Settings!$A$22:$A$31,D696),2))</f>
        <v/>
      </c>
      <c r="S696" s="27">
        <f>IF(AE696=0,0,IF(AE696&gt;=Q696,M696-R696,ROUND((M696-R696)*AE696/Q696,2)))</f>
        <v/>
      </c>
      <c r="T696" s="27">
        <f>IF(N696&lt;&gt;"Yes",0,IF(AND(U696&lt;&gt;"",U696&lt;=$AH$2),0,M696-S696))</f>
        <v/>
      </c>
      <c r="U696" s="23" t="n"/>
      <c r="V696" s="24" t="n"/>
      <c r="W696" s="25" t="n"/>
      <c r="X696" s="25" t="n"/>
      <c r="Y696" s="27">
        <f>IF(U696="","",IF(U696&gt;$AH$2,"After period end",IF(N696&lt;&gt;"Yes",0,M696-S696)))</f>
        <v/>
      </c>
      <c r="Z696" s="27">
        <f>IF(OR(U696="",U696&gt;$AH$2),"",N(W696)-N(X696)-Y696)</f>
        <v/>
      </c>
      <c r="AB696" s="23" t="n"/>
      <c r="AD696" s="27">
        <f>IF(OR(N696&lt;&gt;"Yes",N(Q696)=0),0,ROUND((M696-R696)/Q696,2))</f>
        <v/>
      </c>
      <c r="AE696" s="30">
        <f>IF(OR(N696&lt;&gt;"Yes",O696="",N(Q696)=0),0,MAX(0,MIN(Q696,MIN(YEAR($AH$2)*12+MONTH($AH$2),IF(U696="",YEAR($AH$2)*12+MONTH($AH$2),YEAR(U696)*12+MONTH(U696)-1))-(YEAR(O696)*12+MONTH(O696))+1)))</f>
        <v/>
      </c>
      <c r="AF696" s="31">
        <f>IF(OR(N696&lt;&gt;"Yes",O696="",N(Q696)=0),"",EOMONTH(O696,Q696-1))</f>
        <v/>
      </c>
    </row>
    <row r="697">
      <c r="D697" s="24" t="n"/>
      <c r="E697" s="24" t="n"/>
      <c r="F697" s="24" t="n"/>
      <c r="G697" s="24" t="n"/>
      <c r="H697" s="23" t="n"/>
      <c r="J697" s="25" t="n"/>
      <c r="K697" s="24" t="n"/>
      <c r="L697" s="26" t="n"/>
      <c r="M697" s="27">
        <f>IF(OR(J697="",L697=""),"",ROUND(J697*L697,2))</f>
        <v/>
      </c>
      <c r="N697" s="28">
        <f>IF(M697="","",IF(H697&gt;$AH$2,"After period end",IF(OR(D697="",F697=""),"Check class and entity",IF(M697&gt;=SUMIFS(Settings!$C$9:$C$18,Settings!$A$9:$A$18,F697),"Yes","Expense"))))</f>
        <v/>
      </c>
      <c r="O697" s="23" t="n"/>
      <c r="P697" s="29" t="n"/>
      <c r="Q697" s="30">
        <f>IF(P697&lt;&gt;"",P697,IF(D697="","",SUMIFS(Settings!$B$22:$B$31,Settings!$A$22:$A$31,D697)))</f>
        <v/>
      </c>
      <c r="R697" s="27">
        <f>IF(N697&lt;&gt;"Yes",0,ROUND(M697*SUMIFS(Settings!$C$22:$C$31,Settings!$A$22:$A$31,D697),2))</f>
        <v/>
      </c>
      <c r="S697" s="27">
        <f>IF(AE697=0,0,IF(AE697&gt;=Q697,M697-R697,ROUND((M697-R697)*AE697/Q697,2)))</f>
        <v/>
      </c>
      <c r="T697" s="27">
        <f>IF(N697&lt;&gt;"Yes",0,IF(AND(U697&lt;&gt;"",U697&lt;=$AH$2),0,M697-S697))</f>
        <v/>
      </c>
      <c r="U697" s="23" t="n"/>
      <c r="V697" s="24" t="n"/>
      <c r="W697" s="25" t="n"/>
      <c r="X697" s="25" t="n"/>
      <c r="Y697" s="27">
        <f>IF(U697="","",IF(U697&gt;$AH$2,"After period end",IF(N697&lt;&gt;"Yes",0,M697-S697)))</f>
        <v/>
      </c>
      <c r="Z697" s="27">
        <f>IF(OR(U697="",U697&gt;$AH$2),"",N(W697)-N(X697)-Y697)</f>
        <v/>
      </c>
      <c r="AB697" s="23" t="n"/>
      <c r="AD697" s="27">
        <f>IF(OR(N697&lt;&gt;"Yes",N(Q697)=0),0,ROUND((M697-R697)/Q697,2))</f>
        <v/>
      </c>
      <c r="AE697" s="30">
        <f>IF(OR(N697&lt;&gt;"Yes",O697="",N(Q697)=0),0,MAX(0,MIN(Q697,MIN(YEAR($AH$2)*12+MONTH($AH$2),IF(U697="",YEAR($AH$2)*12+MONTH($AH$2),YEAR(U697)*12+MONTH(U697)-1))-(YEAR(O697)*12+MONTH(O697))+1)))</f>
        <v/>
      </c>
      <c r="AF697" s="31">
        <f>IF(OR(N697&lt;&gt;"Yes",O697="",N(Q697)=0),"",EOMONTH(O697,Q697-1))</f>
        <v/>
      </c>
    </row>
    <row r="698">
      <c r="D698" s="24" t="n"/>
      <c r="E698" s="24" t="n"/>
      <c r="F698" s="24" t="n"/>
      <c r="G698" s="24" t="n"/>
      <c r="H698" s="23" t="n"/>
      <c r="J698" s="25" t="n"/>
      <c r="K698" s="24" t="n"/>
      <c r="L698" s="26" t="n"/>
      <c r="M698" s="27">
        <f>IF(OR(J698="",L698=""),"",ROUND(J698*L698,2))</f>
        <v/>
      </c>
      <c r="N698" s="28">
        <f>IF(M698="","",IF(H698&gt;$AH$2,"After period end",IF(OR(D698="",F698=""),"Check class and entity",IF(M698&gt;=SUMIFS(Settings!$C$9:$C$18,Settings!$A$9:$A$18,F698),"Yes","Expense"))))</f>
        <v/>
      </c>
      <c r="O698" s="23" t="n"/>
      <c r="P698" s="29" t="n"/>
      <c r="Q698" s="30">
        <f>IF(P698&lt;&gt;"",P698,IF(D698="","",SUMIFS(Settings!$B$22:$B$31,Settings!$A$22:$A$31,D698)))</f>
        <v/>
      </c>
      <c r="R698" s="27">
        <f>IF(N698&lt;&gt;"Yes",0,ROUND(M698*SUMIFS(Settings!$C$22:$C$31,Settings!$A$22:$A$31,D698),2))</f>
        <v/>
      </c>
      <c r="S698" s="27">
        <f>IF(AE698=0,0,IF(AE698&gt;=Q698,M698-R698,ROUND((M698-R698)*AE698/Q698,2)))</f>
        <v/>
      </c>
      <c r="T698" s="27">
        <f>IF(N698&lt;&gt;"Yes",0,IF(AND(U698&lt;&gt;"",U698&lt;=$AH$2),0,M698-S698))</f>
        <v/>
      </c>
      <c r="U698" s="23" t="n"/>
      <c r="V698" s="24" t="n"/>
      <c r="W698" s="25" t="n"/>
      <c r="X698" s="25" t="n"/>
      <c r="Y698" s="27">
        <f>IF(U698="","",IF(U698&gt;$AH$2,"After period end",IF(N698&lt;&gt;"Yes",0,M698-S698)))</f>
        <v/>
      </c>
      <c r="Z698" s="27">
        <f>IF(OR(U698="",U698&gt;$AH$2),"",N(W698)-N(X698)-Y698)</f>
        <v/>
      </c>
      <c r="AB698" s="23" t="n"/>
      <c r="AD698" s="27">
        <f>IF(OR(N698&lt;&gt;"Yes",N(Q698)=0),0,ROUND((M698-R698)/Q698,2))</f>
        <v/>
      </c>
      <c r="AE698" s="30">
        <f>IF(OR(N698&lt;&gt;"Yes",O698="",N(Q698)=0),0,MAX(0,MIN(Q698,MIN(YEAR($AH$2)*12+MONTH($AH$2),IF(U698="",YEAR($AH$2)*12+MONTH($AH$2),YEAR(U698)*12+MONTH(U698)-1))-(YEAR(O698)*12+MONTH(O698))+1)))</f>
        <v/>
      </c>
      <c r="AF698" s="31">
        <f>IF(OR(N698&lt;&gt;"Yes",O698="",N(Q698)=0),"",EOMONTH(O698,Q698-1))</f>
        <v/>
      </c>
    </row>
    <row r="699">
      <c r="D699" s="24" t="n"/>
      <c r="E699" s="24" t="n"/>
      <c r="F699" s="24" t="n"/>
      <c r="G699" s="24" t="n"/>
      <c r="H699" s="23" t="n"/>
      <c r="J699" s="25" t="n"/>
      <c r="K699" s="24" t="n"/>
      <c r="L699" s="26" t="n"/>
      <c r="M699" s="27">
        <f>IF(OR(J699="",L699=""),"",ROUND(J699*L699,2))</f>
        <v/>
      </c>
      <c r="N699" s="28">
        <f>IF(M699="","",IF(H699&gt;$AH$2,"After period end",IF(OR(D699="",F699=""),"Check class and entity",IF(M699&gt;=SUMIFS(Settings!$C$9:$C$18,Settings!$A$9:$A$18,F699),"Yes","Expense"))))</f>
        <v/>
      </c>
      <c r="O699" s="23" t="n"/>
      <c r="P699" s="29" t="n"/>
      <c r="Q699" s="30">
        <f>IF(P699&lt;&gt;"",P699,IF(D699="","",SUMIFS(Settings!$B$22:$B$31,Settings!$A$22:$A$31,D699)))</f>
        <v/>
      </c>
      <c r="R699" s="27">
        <f>IF(N699&lt;&gt;"Yes",0,ROUND(M699*SUMIFS(Settings!$C$22:$C$31,Settings!$A$22:$A$31,D699),2))</f>
        <v/>
      </c>
      <c r="S699" s="27">
        <f>IF(AE699=0,0,IF(AE699&gt;=Q699,M699-R699,ROUND((M699-R699)*AE699/Q699,2)))</f>
        <v/>
      </c>
      <c r="T699" s="27">
        <f>IF(N699&lt;&gt;"Yes",0,IF(AND(U699&lt;&gt;"",U699&lt;=$AH$2),0,M699-S699))</f>
        <v/>
      </c>
      <c r="U699" s="23" t="n"/>
      <c r="V699" s="24" t="n"/>
      <c r="W699" s="25" t="n"/>
      <c r="X699" s="25" t="n"/>
      <c r="Y699" s="27">
        <f>IF(U699="","",IF(U699&gt;$AH$2,"After period end",IF(N699&lt;&gt;"Yes",0,M699-S699)))</f>
        <v/>
      </c>
      <c r="Z699" s="27">
        <f>IF(OR(U699="",U699&gt;$AH$2),"",N(W699)-N(X699)-Y699)</f>
        <v/>
      </c>
      <c r="AB699" s="23" t="n"/>
      <c r="AD699" s="27">
        <f>IF(OR(N699&lt;&gt;"Yes",N(Q699)=0),0,ROUND((M699-R699)/Q699,2))</f>
        <v/>
      </c>
      <c r="AE699" s="30">
        <f>IF(OR(N699&lt;&gt;"Yes",O699="",N(Q699)=0),0,MAX(0,MIN(Q699,MIN(YEAR($AH$2)*12+MONTH($AH$2),IF(U699="",YEAR($AH$2)*12+MONTH($AH$2),YEAR(U699)*12+MONTH(U699)-1))-(YEAR(O699)*12+MONTH(O699))+1)))</f>
        <v/>
      </c>
      <c r="AF699" s="31">
        <f>IF(OR(N699&lt;&gt;"Yes",O699="",N(Q699)=0),"",EOMONTH(O699,Q699-1))</f>
        <v/>
      </c>
    </row>
    <row r="700">
      <c r="D700" s="24" t="n"/>
      <c r="E700" s="24" t="n"/>
      <c r="F700" s="24" t="n"/>
      <c r="G700" s="24" t="n"/>
      <c r="H700" s="23" t="n"/>
      <c r="J700" s="25" t="n"/>
      <c r="K700" s="24" t="n"/>
      <c r="L700" s="26" t="n"/>
      <c r="M700" s="27">
        <f>IF(OR(J700="",L700=""),"",ROUND(J700*L700,2))</f>
        <v/>
      </c>
      <c r="N700" s="28">
        <f>IF(M700="","",IF(H700&gt;$AH$2,"After period end",IF(OR(D700="",F700=""),"Check class and entity",IF(M700&gt;=SUMIFS(Settings!$C$9:$C$18,Settings!$A$9:$A$18,F700),"Yes","Expense"))))</f>
        <v/>
      </c>
      <c r="O700" s="23" t="n"/>
      <c r="P700" s="29" t="n"/>
      <c r="Q700" s="30">
        <f>IF(P700&lt;&gt;"",P700,IF(D700="","",SUMIFS(Settings!$B$22:$B$31,Settings!$A$22:$A$31,D700)))</f>
        <v/>
      </c>
      <c r="R700" s="27">
        <f>IF(N700&lt;&gt;"Yes",0,ROUND(M700*SUMIFS(Settings!$C$22:$C$31,Settings!$A$22:$A$31,D700),2))</f>
        <v/>
      </c>
      <c r="S700" s="27">
        <f>IF(AE700=0,0,IF(AE700&gt;=Q700,M700-R700,ROUND((M700-R700)*AE700/Q700,2)))</f>
        <v/>
      </c>
      <c r="T700" s="27">
        <f>IF(N700&lt;&gt;"Yes",0,IF(AND(U700&lt;&gt;"",U700&lt;=$AH$2),0,M700-S700))</f>
        <v/>
      </c>
      <c r="U700" s="23" t="n"/>
      <c r="V700" s="24" t="n"/>
      <c r="W700" s="25" t="n"/>
      <c r="X700" s="25" t="n"/>
      <c r="Y700" s="27">
        <f>IF(U700="","",IF(U700&gt;$AH$2,"After period end",IF(N700&lt;&gt;"Yes",0,M700-S700)))</f>
        <v/>
      </c>
      <c r="Z700" s="27">
        <f>IF(OR(U700="",U700&gt;$AH$2),"",N(W700)-N(X700)-Y700)</f>
        <v/>
      </c>
      <c r="AB700" s="23" t="n"/>
      <c r="AD700" s="27">
        <f>IF(OR(N700&lt;&gt;"Yes",N(Q700)=0),0,ROUND((M700-R700)/Q700,2))</f>
        <v/>
      </c>
      <c r="AE700" s="30">
        <f>IF(OR(N700&lt;&gt;"Yes",O700="",N(Q700)=0),0,MAX(0,MIN(Q700,MIN(YEAR($AH$2)*12+MONTH($AH$2),IF(U700="",YEAR($AH$2)*12+MONTH($AH$2),YEAR(U700)*12+MONTH(U700)-1))-(YEAR(O700)*12+MONTH(O700))+1)))</f>
        <v/>
      </c>
      <c r="AF700" s="31">
        <f>IF(OR(N700&lt;&gt;"Yes",O700="",N(Q700)=0),"",EOMONTH(O700,Q700-1))</f>
        <v/>
      </c>
    </row>
    <row r="701">
      <c r="D701" s="24" t="n"/>
      <c r="E701" s="24" t="n"/>
      <c r="F701" s="24" t="n"/>
      <c r="G701" s="24" t="n"/>
      <c r="H701" s="23" t="n"/>
      <c r="J701" s="25" t="n"/>
      <c r="K701" s="24" t="n"/>
      <c r="L701" s="26" t="n"/>
      <c r="M701" s="27">
        <f>IF(OR(J701="",L701=""),"",ROUND(J701*L701,2))</f>
        <v/>
      </c>
      <c r="N701" s="28">
        <f>IF(M701="","",IF(H701&gt;$AH$2,"After period end",IF(OR(D701="",F701=""),"Check class and entity",IF(M701&gt;=SUMIFS(Settings!$C$9:$C$18,Settings!$A$9:$A$18,F701),"Yes","Expense"))))</f>
        <v/>
      </c>
      <c r="O701" s="23" t="n"/>
      <c r="P701" s="29" t="n"/>
      <c r="Q701" s="30">
        <f>IF(P701&lt;&gt;"",P701,IF(D701="","",SUMIFS(Settings!$B$22:$B$31,Settings!$A$22:$A$31,D701)))</f>
        <v/>
      </c>
      <c r="R701" s="27">
        <f>IF(N701&lt;&gt;"Yes",0,ROUND(M701*SUMIFS(Settings!$C$22:$C$31,Settings!$A$22:$A$31,D701),2))</f>
        <v/>
      </c>
      <c r="S701" s="27">
        <f>IF(AE701=0,0,IF(AE701&gt;=Q701,M701-R701,ROUND((M701-R701)*AE701/Q701,2)))</f>
        <v/>
      </c>
      <c r="T701" s="27">
        <f>IF(N701&lt;&gt;"Yes",0,IF(AND(U701&lt;&gt;"",U701&lt;=$AH$2),0,M701-S701))</f>
        <v/>
      </c>
      <c r="U701" s="23" t="n"/>
      <c r="V701" s="24" t="n"/>
      <c r="W701" s="25" t="n"/>
      <c r="X701" s="25" t="n"/>
      <c r="Y701" s="27">
        <f>IF(U701="","",IF(U701&gt;$AH$2,"After period end",IF(N701&lt;&gt;"Yes",0,M701-S701)))</f>
        <v/>
      </c>
      <c r="Z701" s="27">
        <f>IF(OR(U701="",U701&gt;$AH$2),"",N(W701)-N(X701)-Y701)</f>
        <v/>
      </c>
      <c r="AB701" s="23" t="n"/>
      <c r="AD701" s="27">
        <f>IF(OR(N701&lt;&gt;"Yes",N(Q701)=0),0,ROUND((M701-R701)/Q701,2))</f>
        <v/>
      </c>
      <c r="AE701" s="30">
        <f>IF(OR(N701&lt;&gt;"Yes",O701="",N(Q701)=0),0,MAX(0,MIN(Q701,MIN(YEAR($AH$2)*12+MONTH($AH$2),IF(U701="",YEAR($AH$2)*12+MONTH($AH$2),YEAR(U701)*12+MONTH(U701)-1))-(YEAR(O701)*12+MONTH(O701))+1)))</f>
        <v/>
      </c>
      <c r="AF701" s="31">
        <f>IF(OR(N701&lt;&gt;"Yes",O701="",N(Q701)=0),"",EOMONTH(O701,Q701-1))</f>
        <v/>
      </c>
    </row>
    <row r="702">
      <c r="D702" s="24" t="n"/>
      <c r="E702" s="24" t="n"/>
      <c r="F702" s="24" t="n"/>
      <c r="G702" s="24" t="n"/>
      <c r="H702" s="23" t="n"/>
      <c r="J702" s="25" t="n"/>
      <c r="K702" s="24" t="n"/>
      <c r="L702" s="26" t="n"/>
      <c r="M702" s="27">
        <f>IF(OR(J702="",L702=""),"",ROUND(J702*L702,2))</f>
        <v/>
      </c>
      <c r="N702" s="28">
        <f>IF(M702="","",IF(H702&gt;$AH$2,"After period end",IF(OR(D702="",F702=""),"Check class and entity",IF(M702&gt;=SUMIFS(Settings!$C$9:$C$18,Settings!$A$9:$A$18,F702),"Yes","Expense"))))</f>
        <v/>
      </c>
      <c r="O702" s="23" t="n"/>
      <c r="P702" s="29" t="n"/>
      <c r="Q702" s="30">
        <f>IF(P702&lt;&gt;"",P702,IF(D702="","",SUMIFS(Settings!$B$22:$B$31,Settings!$A$22:$A$31,D702)))</f>
        <v/>
      </c>
      <c r="R702" s="27">
        <f>IF(N702&lt;&gt;"Yes",0,ROUND(M702*SUMIFS(Settings!$C$22:$C$31,Settings!$A$22:$A$31,D702),2))</f>
        <v/>
      </c>
      <c r="S702" s="27">
        <f>IF(AE702=0,0,IF(AE702&gt;=Q702,M702-R702,ROUND((M702-R702)*AE702/Q702,2)))</f>
        <v/>
      </c>
      <c r="T702" s="27">
        <f>IF(N702&lt;&gt;"Yes",0,IF(AND(U702&lt;&gt;"",U702&lt;=$AH$2),0,M702-S702))</f>
        <v/>
      </c>
      <c r="U702" s="23" t="n"/>
      <c r="V702" s="24" t="n"/>
      <c r="W702" s="25" t="n"/>
      <c r="X702" s="25" t="n"/>
      <c r="Y702" s="27">
        <f>IF(U702="","",IF(U702&gt;$AH$2,"After period end",IF(N702&lt;&gt;"Yes",0,M702-S702)))</f>
        <v/>
      </c>
      <c r="Z702" s="27">
        <f>IF(OR(U702="",U702&gt;$AH$2),"",N(W702)-N(X702)-Y702)</f>
        <v/>
      </c>
      <c r="AB702" s="23" t="n"/>
      <c r="AD702" s="27">
        <f>IF(OR(N702&lt;&gt;"Yes",N(Q702)=0),0,ROUND((M702-R702)/Q702,2))</f>
        <v/>
      </c>
      <c r="AE702" s="30">
        <f>IF(OR(N702&lt;&gt;"Yes",O702="",N(Q702)=0),0,MAX(0,MIN(Q702,MIN(YEAR($AH$2)*12+MONTH($AH$2),IF(U702="",YEAR($AH$2)*12+MONTH($AH$2),YEAR(U702)*12+MONTH(U702)-1))-(YEAR(O702)*12+MONTH(O702))+1)))</f>
        <v/>
      </c>
      <c r="AF702" s="31">
        <f>IF(OR(N702&lt;&gt;"Yes",O702="",N(Q702)=0),"",EOMONTH(O702,Q702-1))</f>
        <v/>
      </c>
    </row>
    <row r="703">
      <c r="D703" s="24" t="n"/>
      <c r="E703" s="24" t="n"/>
      <c r="F703" s="24" t="n"/>
      <c r="G703" s="24" t="n"/>
      <c r="H703" s="23" t="n"/>
      <c r="J703" s="25" t="n"/>
      <c r="K703" s="24" t="n"/>
      <c r="L703" s="26" t="n"/>
      <c r="M703" s="27">
        <f>IF(OR(J703="",L703=""),"",ROUND(J703*L703,2))</f>
        <v/>
      </c>
      <c r="N703" s="28">
        <f>IF(M703="","",IF(H703&gt;$AH$2,"After period end",IF(OR(D703="",F703=""),"Check class and entity",IF(M703&gt;=SUMIFS(Settings!$C$9:$C$18,Settings!$A$9:$A$18,F703),"Yes","Expense"))))</f>
        <v/>
      </c>
      <c r="O703" s="23" t="n"/>
      <c r="P703" s="29" t="n"/>
      <c r="Q703" s="30">
        <f>IF(P703&lt;&gt;"",P703,IF(D703="","",SUMIFS(Settings!$B$22:$B$31,Settings!$A$22:$A$31,D703)))</f>
        <v/>
      </c>
      <c r="R703" s="27">
        <f>IF(N703&lt;&gt;"Yes",0,ROUND(M703*SUMIFS(Settings!$C$22:$C$31,Settings!$A$22:$A$31,D703),2))</f>
        <v/>
      </c>
      <c r="S703" s="27">
        <f>IF(AE703=0,0,IF(AE703&gt;=Q703,M703-R703,ROUND((M703-R703)*AE703/Q703,2)))</f>
        <v/>
      </c>
      <c r="T703" s="27">
        <f>IF(N703&lt;&gt;"Yes",0,IF(AND(U703&lt;&gt;"",U703&lt;=$AH$2),0,M703-S703))</f>
        <v/>
      </c>
      <c r="U703" s="23" t="n"/>
      <c r="V703" s="24" t="n"/>
      <c r="W703" s="25" t="n"/>
      <c r="X703" s="25" t="n"/>
      <c r="Y703" s="27">
        <f>IF(U703="","",IF(U703&gt;$AH$2,"After period end",IF(N703&lt;&gt;"Yes",0,M703-S703)))</f>
        <v/>
      </c>
      <c r="Z703" s="27">
        <f>IF(OR(U703="",U703&gt;$AH$2),"",N(W703)-N(X703)-Y703)</f>
        <v/>
      </c>
      <c r="AB703" s="23" t="n"/>
      <c r="AD703" s="27">
        <f>IF(OR(N703&lt;&gt;"Yes",N(Q703)=0),0,ROUND((M703-R703)/Q703,2))</f>
        <v/>
      </c>
      <c r="AE703" s="30">
        <f>IF(OR(N703&lt;&gt;"Yes",O703="",N(Q703)=0),0,MAX(0,MIN(Q703,MIN(YEAR($AH$2)*12+MONTH($AH$2),IF(U703="",YEAR($AH$2)*12+MONTH($AH$2),YEAR(U703)*12+MONTH(U703)-1))-(YEAR(O703)*12+MONTH(O703))+1)))</f>
        <v/>
      </c>
      <c r="AF703" s="31">
        <f>IF(OR(N703&lt;&gt;"Yes",O703="",N(Q703)=0),"",EOMONTH(O703,Q703-1))</f>
        <v/>
      </c>
    </row>
    <row r="704">
      <c r="D704" s="24" t="n"/>
      <c r="E704" s="24" t="n"/>
      <c r="F704" s="24" t="n"/>
      <c r="G704" s="24" t="n"/>
      <c r="H704" s="23" t="n"/>
      <c r="J704" s="25" t="n"/>
      <c r="K704" s="24" t="n"/>
      <c r="L704" s="26" t="n"/>
      <c r="M704" s="27">
        <f>IF(OR(J704="",L704=""),"",ROUND(J704*L704,2))</f>
        <v/>
      </c>
      <c r="N704" s="28">
        <f>IF(M704="","",IF(H704&gt;$AH$2,"After period end",IF(OR(D704="",F704=""),"Check class and entity",IF(M704&gt;=SUMIFS(Settings!$C$9:$C$18,Settings!$A$9:$A$18,F704),"Yes","Expense"))))</f>
        <v/>
      </c>
      <c r="O704" s="23" t="n"/>
      <c r="P704" s="29" t="n"/>
      <c r="Q704" s="30">
        <f>IF(P704&lt;&gt;"",P704,IF(D704="","",SUMIFS(Settings!$B$22:$B$31,Settings!$A$22:$A$31,D704)))</f>
        <v/>
      </c>
      <c r="R704" s="27">
        <f>IF(N704&lt;&gt;"Yes",0,ROUND(M704*SUMIFS(Settings!$C$22:$C$31,Settings!$A$22:$A$31,D704),2))</f>
        <v/>
      </c>
      <c r="S704" s="27">
        <f>IF(AE704=0,0,IF(AE704&gt;=Q704,M704-R704,ROUND((M704-R704)*AE704/Q704,2)))</f>
        <v/>
      </c>
      <c r="T704" s="27">
        <f>IF(N704&lt;&gt;"Yes",0,IF(AND(U704&lt;&gt;"",U704&lt;=$AH$2),0,M704-S704))</f>
        <v/>
      </c>
      <c r="U704" s="23" t="n"/>
      <c r="V704" s="24" t="n"/>
      <c r="W704" s="25" t="n"/>
      <c r="X704" s="25" t="n"/>
      <c r="Y704" s="27">
        <f>IF(U704="","",IF(U704&gt;$AH$2,"After period end",IF(N704&lt;&gt;"Yes",0,M704-S704)))</f>
        <v/>
      </c>
      <c r="Z704" s="27">
        <f>IF(OR(U704="",U704&gt;$AH$2),"",N(W704)-N(X704)-Y704)</f>
        <v/>
      </c>
      <c r="AB704" s="23" t="n"/>
      <c r="AD704" s="27">
        <f>IF(OR(N704&lt;&gt;"Yes",N(Q704)=0),0,ROUND((M704-R704)/Q704,2))</f>
        <v/>
      </c>
      <c r="AE704" s="30">
        <f>IF(OR(N704&lt;&gt;"Yes",O704="",N(Q704)=0),0,MAX(0,MIN(Q704,MIN(YEAR($AH$2)*12+MONTH($AH$2),IF(U704="",YEAR($AH$2)*12+MONTH($AH$2),YEAR(U704)*12+MONTH(U704)-1))-(YEAR(O704)*12+MONTH(O704))+1)))</f>
        <v/>
      </c>
      <c r="AF704" s="31">
        <f>IF(OR(N704&lt;&gt;"Yes",O704="",N(Q704)=0),"",EOMONTH(O704,Q704-1))</f>
        <v/>
      </c>
    </row>
    <row r="705">
      <c r="D705" s="24" t="n"/>
      <c r="E705" s="24" t="n"/>
      <c r="F705" s="24" t="n"/>
      <c r="G705" s="24" t="n"/>
      <c r="H705" s="23" t="n"/>
      <c r="J705" s="25" t="n"/>
      <c r="K705" s="24" t="n"/>
      <c r="L705" s="26" t="n"/>
      <c r="M705" s="27">
        <f>IF(OR(J705="",L705=""),"",ROUND(J705*L705,2))</f>
        <v/>
      </c>
      <c r="N705" s="28">
        <f>IF(M705="","",IF(H705&gt;$AH$2,"After period end",IF(OR(D705="",F705=""),"Check class and entity",IF(M705&gt;=SUMIFS(Settings!$C$9:$C$18,Settings!$A$9:$A$18,F705),"Yes","Expense"))))</f>
        <v/>
      </c>
      <c r="O705" s="23" t="n"/>
      <c r="P705" s="29" t="n"/>
      <c r="Q705" s="30">
        <f>IF(P705&lt;&gt;"",P705,IF(D705="","",SUMIFS(Settings!$B$22:$B$31,Settings!$A$22:$A$31,D705)))</f>
        <v/>
      </c>
      <c r="R705" s="27">
        <f>IF(N705&lt;&gt;"Yes",0,ROUND(M705*SUMIFS(Settings!$C$22:$C$31,Settings!$A$22:$A$31,D705),2))</f>
        <v/>
      </c>
      <c r="S705" s="27">
        <f>IF(AE705=0,0,IF(AE705&gt;=Q705,M705-R705,ROUND((M705-R705)*AE705/Q705,2)))</f>
        <v/>
      </c>
      <c r="T705" s="27">
        <f>IF(N705&lt;&gt;"Yes",0,IF(AND(U705&lt;&gt;"",U705&lt;=$AH$2),0,M705-S705))</f>
        <v/>
      </c>
      <c r="U705" s="23" t="n"/>
      <c r="V705" s="24" t="n"/>
      <c r="W705" s="25" t="n"/>
      <c r="X705" s="25" t="n"/>
      <c r="Y705" s="27">
        <f>IF(U705="","",IF(U705&gt;$AH$2,"After period end",IF(N705&lt;&gt;"Yes",0,M705-S705)))</f>
        <v/>
      </c>
      <c r="Z705" s="27">
        <f>IF(OR(U705="",U705&gt;$AH$2),"",N(W705)-N(X705)-Y705)</f>
        <v/>
      </c>
      <c r="AB705" s="23" t="n"/>
      <c r="AD705" s="27">
        <f>IF(OR(N705&lt;&gt;"Yes",N(Q705)=0),0,ROUND((M705-R705)/Q705,2))</f>
        <v/>
      </c>
      <c r="AE705" s="30">
        <f>IF(OR(N705&lt;&gt;"Yes",O705="",N(Q705)=0),0,MAX(0,MIN(Q705,MIN(YEAR($AH$2)*12+MONTH($AH$2),IF(U705="",YEAR($AH$2)*12+MONTH($AH$2),YEAR(U705)*12+MONTH(U705)-1))-(YEAR(O705)*12+MONTH(O705))+1)))</f>
        <v/>
      </c>
      <c r="AF705" s="31">
        <f>IF(OR(N705&lt;&gt;"Yes",O705="",N(Q705)=0),"",EOMONTH(O705,Q705-1))</f>
        <v/>
      </c>
    </row>
    <row r="706">
      <c r="D706" s="24" t="n"/>
      <c r="E706" s="24" t="n"/>
      <c r="F706" s="24" t="n"/>
      <c r="G706" s="24" t="n"/>
      <c r="H706" s="23" t="n"/>
      <c r="J706" s="25" t="n"/>
      <c r="K706" s="24" t="n"/>
      <c r="L706" s="26" t="n"/>
      <c r="M706" s="27">
        <f>IF(OR(J706="",L706=""),"",ROUND(J706*L706,2))</f>
        <v/>
      </c>
      <c r="N706" s="28">
        <f>IF(M706="","",IF(H706&gt;$AH$2,"After period end",IF(OR(D706="",F706=""),"Check class and entity",IF(M706&gt;=SUMIFS(Settings!$C$9:$C$18,Settings!$A$9:$A$18,F706),"Yes","Expense"))))</f>
        <v/>
      </c>
      <c r="O706" s="23" t="n"/>
      <c r="P706" s="29" t="n"/>
      <c r="Q706" s="30">
        <f>IF(P706&lt;&gt;"",P706,IF(D706="","",SUMIFS(Settings!$B$22:$B$31,Settings!$A$22:$A$31,D706)))</f>
        <v/>
      </c>
      <c r="R706" s="27">
        <f>IF(N706&lt;&gt;"Yes",0,ROUND(M706*SUMIFS(Settings!$C$22:$C$31,Settings!$A$22:$A$31,D706),2))</f>
        <v/>
      </c>
      <c r="S706" s="27">
        <f>IF(AE706=0,0,IF(AE706&gt;=Q706,M706-R706,ROUND((M706-R706)*AE706/Q706,2)))</f>
        <v/>
      </c>
      <c r="T706" s="27">
        <f>IF(N706&lt;&gt;"Yes",0,IF(AND(U706&lt;&gt;"",U706&lt;=$AH$2),0,M706-S706))</f>
        <v/>
      </c>
      <c r="U706" s="23" t="n"/>
      <c r="V706" s="24" t="n"/>
      <c r="W706" s="25" t="n"/>
      <c r="X706" s="25" t="n"/>
      <c r="Y706" s="27">
        <f>IF(U706="","",IF(U706&gt;$AH$2,"After period end",IF(N706&lt;&gt;"Yes",0,M706-S706)))</f>
        <v/>
      </c>
      <c r="Z706" s="27">
        <f>IF(OR(U706="",U706&gt;$AH$2),"",N(W706)-N(X706)-Y706)</f>
        <v/>
      </c>
      <c r="AB706" s="23" t="n"/>
      <c r="AD706" s="27">
        <f>IF(OR(N706&lt;&gt;"Yes",N(Q706)=0),0,ROUND((M706-R706)/Q706,2))</f>
        <v/>
      </c>
      <c r="AE706" s="30">
        <f>IF(OR(N706&lt;&gt;"Yes",O706="",N(Q706)=0),0,MAX(0,MIN(Q706,MIN(YEAR($AH$2)*12+MONTH($AH$2),IF(U706="",YEAR($AH$2)*12+MONTH($AH$2),YEAR(U706)*12+MONTH(U706)-1))-(YEAR(O706)*12+MONTH(O706))+1)))</f>
        <v/>
      </c>
      <c r="AF706" s="31">
        <f>IF(OR(N706&lt;&gt;"Yes",O706="",N(Q706)=0),"",EOMONTH(O706,Q706-1))</f>
        <v/>
      </c>
    </row>
    <row r="707">
      <c r="D707" s="24" t="n"/>
      <c r="E707" s="24" t="n"/>
      <c r="F707" s="24" t="n"/>
      <c r="G707" s="24" t="n"/>
      <c r="H707" s="23" t="n"/>
      <c r="J707" s="25" t="n"/>
      <c r="K707" s="24" t="n"/>
      <c r="L707" s="26" t="n"/>
      <c r="M707" s="27">
        <f>IF(OR(J707="",L707=""),"",ROUND(J707*L707,2))</f>
        <v/>
      </c>
      <c r="N707" s="28">
        <f>IF(M707="","",IF(H707&gt;$AH$2,"After period end",IF(OR(D707="",F707=""),"Check class and entity",IF(M707&gt;=SUMIFS(Settings!$C$9:$C$18,Settings!$A$9:$A$18,F707),"Yes","Expense"))))</f>
        <v/>
      </c>
      <c r="O707" s="23" t="n"/>
      <c r="P707" s="29" t="n"/>
      <c r="Q707" s="30">
        <f>IF(P707&lt;&gt;"",P707,IF(D707="","",SUMIFS(Settings!$B$22:$B$31,Settings!$A$22:$A$31,D707)))</f>
        <v/>
      </c>
      <c r="R707" s="27">
        <f>IF(N707&lt;&gt;"Yes",0,ROUND(M707*SUMIFS(Settings!$C$22:$C$31,Settings!$A$22:$A$31,D707),2))</f>
        <v/>
      </c>
      <c r="S707" s="27">
        <f>IF(AE707=0,0,IF(AE707&gt;=Q707,M707-R707,ROUND((M707-R707)*AE707/Q707,2)))</f>
        <v/>
      </c>
      <c r="T707" s="27">
        <f>IF(N707&lt;&gt;"Yes",0,IF(AND(U707&lt;&gt;"",U707&lt;=$AH$2),0,M707-S707))</f>
        <v/>
      </c>
      <c r="U707" s="23" t="n"/>
      <c r="V707" s="24" t="n"/>
      <c r="W707" s="25" t="n"/>
      <c r="X707" s="25" t="n"/>
      <c r="Y707" s="27">
        <f>IF(U707="","",IF(U707&gt;$AH$2,"After period end",IF(N707&lt;&gt;"Yes",0,M707-S707)))</f>
        <v/>
      </c>
      <c r="Z707" s="27">
        <f>IF(OR(U707="",U707&gt;$AH$2),"",N(W707)-N(X707)-Y707)</f>
        <v/>
      </c>
      <c r="AB707" s="23" t="n"/>
      <c r="AD707" s="27">
        <f>IF(OR(N707&lt;&gt;"Yes",N(Q707)=0),0,ROUND((M707-R707)/Q707,2))</f>
        <v/>
      </c>
      <c r="AE707" s="30">
        <f>IF(OR(N707&lt;&gt;"Yes",O707="",N(Q707)=0),0,MAX(0,MIN(Q707,MIN(YEAR($AH$2)*12+MONTH($AH$2),IF(U707="",YEAR($AH$2)*12+MONTH($AH$2),YEAR(U707)*12+MONTH(U707)-1))-(YEAR(O707)*12+MONTH(O707))+1)))</f>
        <v/>
      </c>
      <c r="AF707" s="31">
        <f>IF(OR(N707&lt;&gt;"Yes",O707="",N(Q707)=0),"",EOMONTH(O707,Q707-1))</f>
        <v/>
      </c>
    </row>
    <row r="708">
      <c r="D708" s="24" t="n"/>
      <c r="E708" s="24" t="n"/>
      <c r="F708" s="24" t="n"/>
      <c r="G708" s="24" t="n"/>
      <c r="H708" s="23" t="n"/>
      <c r="J708" s="25" t="n"/>
      <c r="K708" s="24" t="n"/>
      <c r="L708" s="26" t="n"/>
      <c r="M708" s="27">
        <f>IF(OR(J708="",L708=""),"",ROUND(J708*L708,2))</f>
        <v/>
      </c>
      <c r="N708" s="28">
        <f>IF(M708="","",IF(H708&gt;$AH$2,"After period end",IF(OR(D708="",F708=""),"Check class and entity",IF(M708&gt;=SUMIFS(Settings!$C$9:$C$18,Settings!$A$9:$A$18,F708),"Yes","Expense"))))</f>
        <v/>
      </c>
      <c r="O708" s="23" t="n"/>
      <c r="P708" s="29" t="n"/>
      <c r="Q708" s="30">
        <f>IF(P708&lt;&gt;"",P708,IF(D708="","",SUMIFS(Settings!$B$22:$B$31,Settings!$A$22:$A$31,D708)))</f>
        <v/>
      </c>
      <c r="R708" s="27">
        <f>IF(N708&lt;&gt;"Yes",0,ROUND(M708*SUMIFS(Settings!$C$22:$C$31,Settings!$A$22:$A$31,D708),2))</f>
        <v/>
      </c>
      <c r="S708" s="27">
        <f>IF(AE708=0,0,IF(AE708&gt;=Q708,M708-R708,ROUND((M708-R708)*AE708/Q708,2)))</f>
        <v/>
      </c>
      <c r="T708" s="27">
        <f>IF(N708&lt;&gt;"Yes",0,IF(AND(U708&lt;&gt;"",U708&lt;=$AH$2),0,M708-S708))</f>
        <v/>
      </c>
      <c r="U708" s="23" t="n"/>
      <c r="V708" s="24" t="n"/>
      <c r="W708" s="25" t="n"/>
      <c r="X708" s="25" t="n"/>
      <c r="Y708" s="27">
        <f>IF(U708="","",IF(U708&gt;$AH$2,"After period end",IF(N708&lt;&gt;"Yes",0,M708-S708)))</f>
        <v/>
      </c>
      <c r="Z708" s="27">
        <f>IF(OR(U708="",U708&gt;$AH$2),"",N(W708)-N(X708)-Y708)</f>
        <v/>
      </c>
      <c r="AB708" s="23" t="n"/>
      <c r="AD708" s="27">
        <f>IF(OR(N708&lt;&gt;"Yes",N(Q708)=0),0,ROUND((M708-R708)/Q708,2))</f>
        <v/>
      </c>
      <c r="AE708" s="30">
        <f>IF(OR(N708&lt;&gt;"Yes",O708="",N(Q708)=0),0,MAX(0,MIN(Q708,MIN(YEAR($AH$2)*12+MONTH($AH$2),IF(U708="",YEAR($AH$2)*12+MONTH($AH$2),YEAR(U708)*12+MONTH(U708)-1))-(YEAR(O708)*12+MONTH(O708))+1)))</f>
        <v/>
      </c>
      <c r="AF708" s="31">
        <f>IF(OR(N708&lt;&gt;"Yes",O708="",N(Q708)=0),"",EOMONTH(O708,Q708-1))</f>
        <v/>
      </c>
    </row>
    <row r="709">
      <c r="D709" s="24" t="n"/>
      <c r="E709" s="24" t="n"/>
      <c r="F709" s="24" t="n"/>
      <c r="G709" s="24" t="n"/>
      <c r="H709" s="23" t="n"/>
      <c r="J709" s="25" t="n"/>
      <c r="K709" s="24" t="n"/>
      <c r="L709" s="26" t="n"/>
      <c r="M709" s="27">
        <f>IF(OR(J709="",L709=""),"",ROUND(J709*L709,2))</f>
        <v/>
      </c>
      <c r="N709" s="28">
        <f>IF(M709="","",IF(H709&gt;$AH$2,"After period end",IF(OR(D709="",F709=""),"Check class and entity",IF(M709&gt;=SUMIFS(Settings!$C$9:$C$18,Settings!$A$9:$A$18,F709),"Yes","Expense"))))</f>
        <v/>
      </c>
      <c r="O709" s="23" t="n"/>
      <c r="P709" s="29" t="n"/>
      <c r="Q709" s="30">
        <f>IF(P709&lt;&gt;"",P709,IF(D709="","",SUMIFS(Settings!$B$22:$B$31,Settings!$A$22:$A$31,D709)))</f>
        <v/>
      </c>
      <c r="R709" s="27">
        <f>IF(N709&lt;&gt;"Yes",0,ROUND(M709*SUMIFS(Settings!$C$22:$C$31,Settings!$A$22:$A$31,D709),2))</f>
        <v/>
      </c>
      <c r="S709" s="27">
        <f>IF(AE709=0,0,IF(AE709&gt;=Q709,M709-R709,ROUND((M709-R709)*AE709/Q709,2)))</f>
        <v/>
      </c>
      <c r="T709" s="27">
        <f>IF(N709&lt;&gt;"Yes",0,IF(AND(U709&lt;&gt;"",U709&lt;=$AH$2),0,M709-S709))</f>
        <v/>
      </c>
      <c r="U709" s="23" t="n"/>
      <c r="V709" s="24" t="n"/>
      <c r="W709" s="25" t="n"/>
      <c r="X709" s="25" t="n"/>
      <c r="Y709" s="27">
        <f>IF(U709="","",IF(U709&gt;$AH$2,"After period end",IF(N709&lt;&gt;"Yes",0,M709-S709)))</f>
        <v/>
      </c>
      <c r="Z709" s="27">
        <f>IF(OR(U709="",U709&gt;$AH$2),"",N(W709)-N(X709)-Y709)</f>
        <v/>
      </c>
      <c r="AB709" s="23" t="n"/>
      <c r="AD709" s="27">
        <f>IF(OR(N709&lt;&gt;"Yes",N(Q709)=0),0,ROUND((M709-R709)/Q709,2))</f>
        <v/>
      </c>
      <c r="AE709" s="30">
        <f>IF(OR(N709&lt;&gt;"Yes",O709="",N(Q709)=0),0,MAX(0,MIN(Q709,MIN(YEAR($AH$2)*12+MONTH($AH$2),IF(U709="",YEAR($AH$2)*12+MONTH($AH$2),YEAR(U709)*12+MONTH(U709)-1))-(YEAR(O709)*12+MONTH(O709))+1)))</f>
        <v/>
      </c>
      <c r="AF709" s="31">
        <f>IF(OR(N709&lt;&gt;"Yes",O709="",N(Q709)=0),"",EOMONTH(O709,Q709-1))</f>
        <v/>
      </c>
    </row>
    <row r="710">
      <c r="D710" s="24" t="n"/>
      <c r="E710" s="24" t="n"/>
      <c r="F710" s="24" t="n"/>
      <c r="G710" s="24" t="n"/>
      <c r="H710" s="23" t="n"/>
      <c r="J710" s="25" t="n"/>
      <c r="K710" s="24" t="n"/>
      <c r="L710" s="26" t="n"/>
      <c r="M710" s="27">
        <f>IF(OR(J710="",L710=""),"",ROUND(J710*L710,2))</f>
        <v/>
      </c>
      <c r="N710" s="28">
        <f>IF(M710="","",IF(H710&gt;$AH$2,"After period end",IF(OR(D710="",F710=""),"Check class and entity",IF(M710&gt;=SUMIFS(Settings!$C$9:$C$18,Settings!$A$9:$A$18,F710),"Yes","Expense"))))</f>
        <v/>
      </c>
      <c r="O710" s="23" t="n"/>
      <c r="P710" s="29" t="n"/>
      <c r="Q710" s="30">
        <f>IF(P710&lt;&gt;"",P710,IF(D710="","",SUMIFS(Settings!$B$22:$B$31,Settings!$A$22:$A$31,D710)))</f>
        <v/>
      </c>
      <c r="R710" s="27">
        <f>IF(N710&lt;&gt;"Yes",0,ROUND(M710*SUMIFS(Settings!$C$22:$C$31,Settings!$A$22:$A$31,D710),2))</f>
        <v/>
      </c>
      <c r="S710" s="27">
        <f>IF(AE710=0,0,IF(AE710&gt;=Q710,M710-R710,ROUND((M710-R710)*AE710/Q710,2)))</f>
        <v/>
      </c>
      <c r="T710" s="27">
        <f>IF(N710&lt;&gt;"Yes",0,IF(AND(U710&lt;&gt;"",U710&lt;=$AH$2),0,M710-S710))</f>
        <v/>
      </c>
      <c r="U710" s="23" t="n"/>
      <c r="V710" s="24" t="n"/>
      <c r="W710" s="25" t="n"/>
      <c r="X710" s="25" t="n"/>
      <c r="Y710" s="27">
        <f>IF(U710="","",IF(U710&gt;$AH$2,"After period end",IF(N710&lt;&gt;"Yes",0,M710-S710)))</f>
        <v/>
      </c>
      <c r="Z710" s="27">
        <f>IF(OR(U710="",U710&gt;$AH$2),"",N(W710)-N(X710)-Y710)</f>
        <v/>
      </c>
      <c r="AB710" s="23" t="n"/>
      <c r="AD710" s="27">
        <f>IF(OR(N710&lt;&gt;"Yes",N(Q710)=0),0,ROUND((M710-R710)/Q710,2))</f>
        <v/>
      </c>
      <c r="AE710" s="30">
        <f>IF(OR(N710&lt;&gt;"Yes",O710="",N(Q710)=0),0,MAX(0,MIN(Q710,MIN(YEAR($AH$2)*12+MONTH($AH$2),IF(U710="",YEAR($AH$2)*12+MONTH($AH$2),YEAR(U710)*12+MONTH(U710)-1))-(YEAR(O710)*12+MONTH(O710))+1)))</f>
        <v/>
      </c>
      <c r="AF710" s="31">
        <f>IF(OR(N710&lt;&gt;"Yes",O710="",N(Q710)=0),"",EOMONTH(O710,Q710-1))</f>
        <v/>
      </c>
    </row>
    <row r="711">
      <c r="D711" s="24" t="n"/>
      <c r="E711" s="24" t="n"/>
      <c r="F711" s="24" t="n"/>
      <c r="G711" s="24" t="n"/>
      <c r="H711" s="23" t="n"/>
      <c r="J711" s="25" t="n"/>
      <c r="K711" s="24" t="n"/>
      <c r="L711" s="26" t="n"/>
      <c r="M711" s="27">
        <f>IF(OR(J711="",L711=""),"",ROUND(J711*L711,2))</f>
        <v/>
      </c>
      <c r="N711" s="28">
        <f>IF(M711="","",IF(H711&gt;$AH$2,"After period end",IF(OR(D711="",F711=""),"Check class and entity",IF(M711&gt;=SUMIFS(Settings!$C$9:$C$18,Settings!$A$9:$A$18,F711),"Yes","Expense"))))</f>
        <v/>
      </c>
      <c r="O711" s="23" t="n"/>
      <c r="P711" s="29" t="n"/>
      <c r="Q711" s="30">
        <f>IF(P711&lt;&gt;"",P711,IF(D711="","",SUMIFS(Settings!$B$22:$B$31,Settings!$A$22:$A$31,D711)))</f>
        <v/>
      </c>
      <c r="R711" s="27">
        <f>IF(N711&lt;&gt;"Yes",0,ROUND(M711*SUMIFS(Settings!$C$22:$C$31,Settings!$A$22:$A$31,D711),2))</f>
        <v/>
      </c>
      <c r="S711" s="27">
        <f>IF(AE711=0,0,IF(AE711&gt;=Q711,M711-R711,ROUND((M711-R711)*AE711/Q711,2)))</f>
        <v/>
      </c>
      <c r="T711" s="27">
        <f>IF(N711&lt;&gt;"Yes",0,IF(AND(U711&lt;&gt;"",U711&lt;=$AH$2),0,M711-S711))</f>
        <v/>
      </c>
      <c r="U711" s="23" t="n"/>
      <c r="V711" s="24" t="n"/>
      <c r="W711" s="25" t="n"/>
      <c r="X711" s="25" t="n"/>
      <c r="Y711" s="27">
        <f>IF(U711="","",IF(U711&gt;$AH$2,"After period end",IF(N711&lt;&gt;"Yes",0,M711-S711)))</f>
        <v/>
      </c>
      <c r="Z711" s="27">
        <f>IF(OR(U711="",U711&gt;$AH$2),"",N(W711)-N(X711)-Y711)</f>
        <v/>
      </c>
      <c r="AB711" s="23" t="n"/>
      <c r="AD711" s="27">
        <f>IF(OR(N711&lt;&gt;"Yes",N(Q711)=0),0,ROUND((M711-R711)/Q711,2))</f>
        <v/>
      </c>
      <c r="AE711" s="30">
        <f>IF(OR(N711&lt;&gt;"Yes",O711="",N(Q711)=0),0,MAX(0,MIN(Q711,MIN(YEAR($AH$2)*12+MONTH($AH$2),IF(U711="",YEAR($AH$2)*12+MONTH($AH$2),YEAR(U711)*12+MONTH(U711)-1))-(YEAR(O711)*12+MONTH(O711))+1)))</f>
        <v/>
      </c>
      <c r="AF711" s="31">
        <f>IF(OR(N711&lt;&gt;"Yes",O711="",N(Q711)=0),"",EOMONTH(O711,Q711-1))</f>
        <v/>
      </c>
    </row>
    <row r="712">
      <c r="D712" s="24" t="n"/>
      <c r="E712" s="24" t="n"/>
      <c r="F712" s="24" t="n"/>
      <c r="G712" s="24" t="n"/>
      <c r="H712" s="23" t="n"/>
      <c r="J712" s="25" t="n"/>
      <c r="K712" s="24" t="n"/>
      <c r="L712" s="26" t="n"/>
      <c r="M712" s="27">
        <f>IF(OR(J712="",L712=""),"",ROUND(J712*L712,2))</f>
        <v/>
      </c>
      <c r="N712" s="28">
        <f>IF(M712="","",IF(H712&gt;$AH$2,"After period end",IF(OR(D712="",F712=""),"Check class and entity",IF(M712&gt;=SUMIFS(Settings!$C$9:$C$18,Settings!$A$9:$A$18,F712),"Yes","Expense"))))</f>
        <v/>
      </c>
      <c r="O712" s="23" t="n"/>
      <c r="P712" s="29" t="n"/>
      <c r="Q712" s="30">
        <f>IF(P712&lt;&gt;"",P712,IF(D712="","",SUMIFS(Settings!$B$22:$B$31,Settings!$A$22:$A$31,D712)))</f>
        <v/>
      </c>
      <c r="R712" s="27">
        <f>IF(N712&lt;&gt;"Yes",0,ROUND(M712*SUMIFS(Settings!$C$22:$C$31,Settings!$A$22:$A$31,D712),2))</f>
        <v/>
      </c>
      <c r="S712" s="27">
        <f>IF(AE712=0,0,IF(AE712&gt;=Q712,M712-R712,ROUND((M712-R712)*AE712/Q712,2)))</f>
        <v/>
      </c>
      <c r="T712" s="27">
        <f>IF(N712&lt;&gt;"Yes",0,IF(AND(U712&lt;&gt;"",U712&lt;=$AH$2),0,M712-S712))</f>
        <v/>
      </c>
      <c r="U712" s="23" t="n"/>
      <c r="V712" s="24" t="n"/>
      <c r="W712" s="25" t="n"/>
      <c r="X712" s="25" t="n"/>
      <c r="Y712" s="27">
        <f>IF(U712="","",IF(U712&gt;$AH$2,"After period end",IF(N712&lt;&gt;"Yes",0,M712-S712)))</f>
        <v/>
      </c>
      <c r="Z712" s="27">
        <f>IF(OR(U712="",U712&gt;$AH$2),"",N(W712)-N(X712)-Y712)</f>
        <v/>
      </c>
      <c r="AB712" s="23" t="n"/>
      <c r="AD712" s="27">
        <f>IF(OR(N712&lt;&gt;"Yes",N(Q712)=0),0,ROUND((M712-R712)/Q712,2))</f>
        <v/>
      </c>
      <c r="AE712" s="30">
        <f>IF(OR(N712&lt;&gt;"Yes",O712="",N(Q712)=0),0,MAX(0,MIN(Q712,MIN(YEAR($AH$2)*12+MONTH($AH$2),IF(U712="",YEAR($AH$2)*12+MONTH($AH$2),YEAR(U712)*12+MONTH(U712)-1))-(YEAR(O712)*12+MONTH(O712))+1)))</f>
        <v/>
      </c>
      <c r="AF712" s="31">
        <f>IF(OR(N712&lt;&gt;"Yes",O712="",N(Q712)=0),"",EOMONTH(O712,Q712-1))</f>
        <v/>
      </c>
    </row>
    <row r="713">
      <c r="D713" s="24" t="n"/>
      <c r="E713" s="24" t="n"/>
      <c r="F713" s="24" t="n"/>
      <c r="G713" s="24" t="n"/>
      <c r="H713" s="23" t="n"/>
      <c r="J713" s="25" t="n"/>
      <c r="K713" s="24" t="n"/>
      <c r="L713" s="26" t="n"/>
      <c r="M713" s="27">
        <f>IF(OR(J713="",L713=""),"",ROUND(J713*L713,2))</f>
        <v/>
      </c>
      <c r="N713" s="28">
        <f>IF(M713="","",IF(H713&gt;$AH$2,"After period end",IF(OR(D713="",F713=""),"Check class and entity",IF(M713&gt;=SUMIFS(Settings!$C$9:$C$18,Settings!$A$9:$A$18,F713),"Yes","Expense"))))</f>
        <v/>
      </c>
      <c r="O713" s="23" t="n"/>
      <c r="P713" s="29" t="n"/>
      <c r="Q713" s="30">
        <f>IF(P713&lt;&gt;"",P713,IF(D713="","",SUMIFS(Settings!$B$22:$B$31,Settings!$A$22:$A$31,D713)))</f>
        <v/>
      </c>
      <c r="R713" s="27">
        <f>IF(N713&lt;&gt;"Yes",0,ROUND(M713*SUMIFS(Settings!$C$22:$C$31,Settings!$A$22:$A$31,D713),2))</f>
        <v/>
      </c>
      <c r="S713" s="27">
        <f>IF(AE713=0,0,IF(AE713&gt;=Q713,M713-R713,ROUND((M713-R713)*AE713/Q713,2)))</f>
        <v/>
      </c>
      <c r="T713" s="27">
        <f>IF(N713&lt;&gt;"Yes",0,IF(AND(U713&lt;&gt;"",U713&lt;=$AH$2),0,M713-S713))</f>
        <v/>
      </c>
      <c r="U713" s="23" t="n"/>
      <c r="V713" s="24" t="n"/>
      <c r="W713" s="25" t="n"/>
      <c r="X713" s="25" t="n"/>
      <c r="Y713" s="27">
        <f>IF(U713="","",IF(U713&gt;$AH$2,"After period end",IF(N713&lt;&gt;"Yes",0,M713-S713)))</f>
        <v/>
      </c>
      <c r="Z713" s="27">
        <f>IF(OR(U713="",U713&gt;$AH$2),"",N(W713)-N(X713)-Y713)</f>
        <v/>
      </c>
      <c r="AB713" s="23" t="n"/>
      <c r="AD713" s="27">
        <f>IF(OR(N713&lt;&gt;"Yes",N(Q713)=0),0,ROUND((M713-R713)/Q713,2))</f>
        <v/>
      </c>
      <c r="AE713" s="30">
        <f>IF(OR(N713&lt;&gt;"Yes",O713="",N(Q713)=0),0,MAX(0,MIN(Q713,MIN(YEAR($AH$2)*12+MONTH($AH$2),IF(U713="",YEAR($AH$2)*12+MONTH($AH$2),YEAR(U713)*12+MONTH(U713)-1))-(YEAR(O713)*12+MONTH(O713))+1)))</f>
        <v/>
      </c>
      <c r="AF713" s="31">
        <f>IF(OR(N713&lt;&gt;"Yes",O713="",N(Q713)=0),"",EOMONTH(O713,Q713-1))</f>
        <v/>
      </c>
    </row>
    <row r="714">
      <c r="D714" s="24" t="n"/>
      <c r="E714" s="24" t="n"/>
      <c r="F714" s="24" t="n"/>
      <c r="G714" s="24" t="n"/>
      <c r="H714" s="23" t="n"/>
      <c r="J714" s="25" t="n"/>
      <c r="K714" s="24" t="n"/>
      <c r="L714" s="26" t="n"/>
      <c r="M714" s="27">
        <f>IF(OR(J714="",L714=""),"",ROUND(J714*L714,2))</f>
        <v/>
      </c>
      <c r="N714" s="28">
        <f>IF(M714="","",IF(H714&gt;$AH$2,"After period end",IF(OR(D714="",F714=""),"Check class and entity",IF(M714&gt;=SUMIFS(Settings!$C$9:$C$18,Settings!$A$9:$A$18,F714),"Yes","Expense"))))</f>
        <v/>
      </c>
      <c r="O714" s="23" t="n"/>
      <c r="P714" s="29" t="n"/>
      <c r="Q714" s="30">
        <f>IF(P714&lt;&gt;"",P714,IF(D714="","",SUMIFS(Settings!$B$22:$B$31,Settings!$A$22:$A$31,D714)))</f>
        <v/>
      </c>
      <c r="R714" s="27">
        <f>IF(N714&lt;&gt;"Yes",0,ROUND(M714*SUMIFS(Settings!$C$22:$C$31,Settings!$A$22:$A$31,D714),2))</f>
        <v/>
      </c>
      <c r="S714" s="27">
        <f>IF(AE714=0,0,IF(AE714&gt;=Q714,M714-R714,ROUND((M714-R714)*AE714/Q714,2)))</f>
        <v/>
      </c>
      <c r="T714" s="27">
        <f>IF(N714&lt;&gt;"Yes",0,IF(AND(U714&lt;&gt;"",U714&lt;=$AH$2),0,M714-S714))</f>
        <v/>
      </c>
      <c r="U714" s="23" t="n"/>
      <c r="V714" s="24" t="n"/>
      <c r="W714" s="25" t="n"/>
      <c r="X714" s="25" t="n"/>
      <c r="Y714" s="27">
        <f>IF(U714="","",IF(U714&gt;$AH$2,"After period end",IF(N714&lt;&gt;"Yes",0,M714-S714)))</f>
        <v/>
      </c>
      <c r="Z714" s="27">
        <f>IF(OR(U714="",U714&gt;$AH$2),"",N(W714)-N(X714)-Y714)</f>
        <v/>
      </c>
      <c r="AB714" s="23" t="n"/>
      <c r="AD714" s="27">
        <f>IF(OR(N714&lt;&gt;"Yes",N(Q714)=0),0,ROUND((M714-R714)/Q714,2))</f>
        <v/>
      </c>
      <c r="AE714" s="30">
        <f>IF(OR(N714&lt;&gt;"Yes",O714="",N(Q714)=0),0,MAX(0,MIN(Q714,MIN(YEAR($AH$2)*12+MONTH($AH$2),IF(U714="",YEAR($AH$2)*12+MONTH($AH$2),YEAR(U714)*12+MONTH(U714)-1))-(YEAR(O714)*12+MONTH(O714))+1)))</f>
        <v/>
      </c>
      <c r="AF714" s="31">
        <f>IF(OR(N714&lt;&gt;"Yes",O714="",N(Q714)=0),"",EOMONTH(O714,Q714-1))</f>
        <v/>
      </c>
    </row>
    <row r="715">
      <c r="D715" s="24" t="n"/>
      <c r="E715" s="24" t="n"/>
      <c r="F715" s="24" t="n"/>
      <c r="G715" s="24" t="n"/>
      <c r="H715" s="23" t="n"/>
      <c r="J715" s="25" t="n"/>
      <c r="K715" s="24" t="n"/>
      <c r="L715" s="26" t="n"/>
      <c r="M715" s="27">
        <f>IF(OR(J715="",L715=""),"",ROUND(J715*L715,2))</f>
        <v/>
      </c>
      <c r="N715" s="28">
        <f>IF(M715="","",IF(H715&gt;$AH$2,"After period end",IF(OR(D715="",F715=""),"Check class and entity",IF(M715&gt;=SUMIFS(Settings!$C$9:$C$18,Settings!$A$9:$A$18,F715),"Yes","Expense"))))</f>
        <v/>
      </c>
      <c r="O715" s="23" t="n"/>
      <c r="P715" s="29" t="n"/>
      <c r="Q715" s="30">
        <f>IF(P715&lt;&gt;"",P715,IF(D715="","",SUMIFS(Settings!$B$22:$B$31,Settings!$A$22:$A$31,D715)))</f>
        <v/>
      </c>
      <c r="R715" s="27">
        <f>IF(N715&lt;&gt;"Yes",0,ROUND(M715*SUMIFS(Settings!$C$22:$C$31,Settings!$A$22:$A$31,D715),2))</f>
        <v/>
      </c>
      <c r="S715" s="27">
        <f>IF(AE715=0,0,IF(AE715&gt;=Q715,M715-R715,ROUND((M715-R715)*AE715/Q715,2)))</f>
        <v/>
      </c>
      <c r="T715" s="27">
        <f>IF(N715&lt;&gt;"Yes",0,IF(AND(U715&lt;&gt;"",U715&lt;=$AH$2),0,M715-S715))</f>
        <v/>
      </c>
      <c r="U715" s="23" t="n"/>
      <c r="V715" s="24" t="n"/>
      <c r="W715" s="25" t="n"/>
      <c r="X715" s="25" t="n"/>
      <c r="Y715" s="27">
        <f>IF(U715="","",IF(U715&gt;$AH$2,"After period end",IF(N715&lt;&gt;"Yes",0,M715-S715)))</f>
        <v/>
      </c>
      <c r="Z715" s="27">
        <f>IF(OR(U715="",U715&gt;$AH$2),"",N(W715)-N(X715)-Y715)</f>
        <v/>
      </c>
      <c r="AB715" s="23" t="n"/>
      <c r="AD715" s="27">
        <f>IF(OR(N715&lt;&gt;"Yes",N(Q715)=0),0,ROUND((M715-R715)/Q715,2))</f>
        <v/>
      </c>
      <c r="AE715" s="30">
        <f>IF(OR(N715&lt;&gt;"Yes",O715="",N(Q715)=0),0,MAX(0,MIN(Q715,MIN(YEAR($AH$2)*12+MONTH($AH$2),IF(U715="",YEAR($AH$2)*12+MONTH($AH$2),YEAR(U715)*12+MONTH(U715)-1))-(YEAR(O715)*12+MONTH(O715))+1)))</f>
        <v/>
      </c>
      <c r="AF715" s="31">
        <f>IF(OR(N715&lt;&gt;"Yes",O715="",N(Q715)=0),"",EOMONTH(O715,Q715-1))</f>
        <v/>
      </c>
    </row>
    <row r="716">
      <c r="D716" s="24" t="n"/>
      <c r="E716" s="24" t="n"/>
      <c r="F716" s="24" t="n"/>
      <c r="G716" s="24" t="n"/>
      <c r="H716" s="23" t="n"/>
      <c r="J716" s="25" t="n"/>
      <c r="K716" s="24" t="n"/>
      <c r="L716" s="26" t="n"/>
      <c r="M716" s="27">
        <f>IF(OR(J716="",L716=""),"",ROUND(J716*L716,2))</f>
        <v/>
      </c>
      <c r="N716" s="28">
        <f>IF(M716="","",IF(H716&gt;$AH$2,"After period end",IF(OR(D716="",F716=""),"Check class and entity",IF(M716&gt;=SUMIFS(Settings!$C$9:$C$18,Settings!$A$9:$A$18,F716),"Yes","Expense"))))</f>
        <v/>
      </c>
      <c r="O716" s="23" t="n"/>
      <c r="P716" s="29" t="n"/>
      <c r="Q716" s="30">
        <f>IF(P716&lt;&gt;"",P716,IF(D716="","",SUMIFS(Settings!$B$22:$B$31,Settings!$A$22:$A$31,D716)))</f>
        <v/>
      </c>
      <c r="R716" s="27">
        <f>IF(N716&lt;&gt;"Yes",0,ROUND(M716*SUMIFS(Settings!$C$22:$C$31,Settings!$A$22:$A$31,D716),2))</f>
        <v/>
      </c>
      <c r="S716" s="27">
        <f>IF(AE716=0,0,IF(AE716&gt;=Q716,M716-R716,ROUND((M716-R716)*AE716/Q716,2)))</f>
        <v/>
      </c>
      <c r="T716" s="27">
        <f>IF(N716&lt;&gt;"Yes",0,IF(AND(U716&lt;&gt;"",U716&lt;=$AH$2),0,M716-S716))</f>
        <v/>
      </c>
      <c r="U716" s="23" t="n"/>
      <c r="V716" s="24" t="n"/>
      <c r="W716" s="25" t="n"/>
      <c r="X716" s="25" t="n"/>
      <c r="Y716" s="27">
        <f>IF(U716="","",IF(U716&gt;$AH$2,"After period end",IF(N716&lt;&gt;"Yes",0,M716-S716)))</f>
        <v/>
      </c>
      <c r="Z716" s="27">
        <f>IF(OR(U716="",U716&gt;$AH$2),"",N(W716)-N(X716)-Y716)</f>
        <v/>
      </c>
      <c r="AB716" s="23" t="n"/>
      <c r="AD716" s="27">
        <f>IF(OR(N716&lt;&gt;"Yes",N(Q716)=0),0,ROUND((M716-R716)/Q716,2))</f>
        <v/>
      </c>
      <c r="AE716" s="30">
        <f>IF(OR(N716&lt;&gt;"Yes",O716="",N(Q716)=0),0,MAX(0,MIN(Q716,MIN(YEAR($AH$2)*12+MONTH($AH$2),IF(U716="",YEAR($AH$2)*12+MONTH($AH$2),YEAR(U716)*12+MONTH(U716)-1))-(YEAR(O716)*12+MONTH(O716))+1)))</f>
        <v/>
      </c>
      <c r="AF716" s="31">
        <f>IF(OR(N716&lt;&gt;"Yes",O716="",N(Q716)=0),"",EOMONTH(O716,Q716-1))</f>
        <v/>
      </c>
    </row>
    <row r="717">
      <c r="D717" s="24" t="n"/>
      <c r="E717" s="24" t="n"/>
      <c r="F717" s="24" t="n"/>
      <c r="G717" s="24" t="n"/>
      <c r="H717" s="23" t="n"/>
      <c r="J717" s="25" t="n"/>
      <c r="K717" s="24" t="n"/>
      <c r="L717" s="26" t="n"/>
      <c r="M717" s="27">
        <f>IF(OR(J717="",L717=""),"",ROUND(J717*L717,2))</f>
        <v/>
      </c>
      <c r="N717" s="28">
        <f>IF(M717="","",IF(H717&gt;$AH$2,"After period end",IF(OR(D717="",F717=""),"Check class and entity",IF(M717&gt;=SUMIFS(Settings!$C$9:$C$18,Settings!$A$9:$A$18,F717),"Yes","Expense"))))</f>
        <v/>
      </c>
      <c r="O717" s="23" t="n"/>
      <c r="P717" s="29" t="n"/>
      <c r="Q717" s="30">
        <f>IF(P717&lt;&gt;"",P717,IF(D717="","",SUMIFS(Settings!$B$22:$B$31,Settings!$A$22:$A$31,D717)))</f>
        <v/>
      </c>
      <c r="R717" s="27">
        <f>IF(N717&lt;&gt;"Yes",0,ROUND(M717*SUMIFS(Settings!$C$22:$C$31,Settings!$A$22:$A$31,D717),2))</f>
        <v/>
      </c>
      <c r="S717" s="27">
        <f>IF(AE717=0,0,IF(AE717&gt;=Q717,M717-R717,ROUND((M717-R717)*AE717/Q717,2)))</f>
        <v/>
      </c>
      <c r="T717" s="27">
        <f>IF(N717&lt;&gt;"Yes",0,IF(AND(U717&lt;&gt;"",U717&lt;=$AH$2),0,M717-S717))</f>
        <v/>
      </c>
      <c r="U717" s="23" t="n"/>
      <c r="V717" s="24" t="n"/>
      <c r="W717" s="25" t="n"/>
      <c r="X717" s="25" t="n"/>
      <c r="Y717" s="27">
        <f>IF(U717="","",IF(U717&gt;$AH$2,"After period end",IF(N717&lt;&gt;"Yes",0,M717-S717)))</f>
        <v/>
      </c>
      <c r="Z717" s="27">
        <f>IF(OR(U717="",U717&gt;$AH$2),"",N(W717)-N(X717)-Y717)</f>
        <v/>
      </c>
      <c r="AB717" s="23" t="n"/>
      <c r="AD717" s="27">
        <f>IF(OR(N717&lt;&gt;"Yes",N(Q717)=0),0,ROUND((M717-R717)/Q717,2))</f>
        <v/>
      </c>
      <c r="AE717" s="30">
        <f>IF(OR(N717&lt;&gt;"Yes",O717="",N(Q717)=0),0,MAX(0,MIN(Q717,MIN(YEAR($AH$2)*12+MONTH($AH$2),IF(U717="",YEAR($AH$2)*12+MONTH($AH$2),YEAR(U717)*12+MONTH(U717)-1))-(YEAR(O717)*12+MONTH(O717))+1)))</f>
        <v/>
      </c>
      <c r="AF717" s="31">
        <f>IF(OR(N717&lt;&gt;"Yes",O717="",N(Q717)=0),"",EOMONTH(O717,Q717-1))</f>
        <v/>
      </c>
    </row>
    <row r="718">
      <c r="D718" s="24" t="n"/>
      <c r="E718" s="24" t="n"/>
      <c r="F718" s="24" t="n"/>
      <c r="G718" s="24" t="n"/>
      <c r="H718" s="23" t="n"/>
      <c r="J718" s="25" t="n"/>
      <c r="K718" s="24" t="n"/>
      <c r="L718" s="26" t="n"/>
      <c r="M718" s="27">
        <f>IF(OR(J718="",L718=""),"",ROUND(J718*L718,2))</f>
        <v/>
      </c>
      <c r="N718" s="28">
        <f>IF(M718="","",IF(H718&gt;$AH$2,"After period end",IF(OR(D718="",F718=""),"Check class and entity",IF(M718&gt;=SUMIFS(Settings!$C$9:$C$18,Settings!$A$9:$A$18,F718),"Yes","Expense"))))</f>
        <v/>
      </c>
      <c r="O718" s="23" t="n"/>
      <c r="P718" s="29" t="n"/>
      <c r="Q718" s="30">
        <f>IF(P718&lt;&gt;"",P718,IF(D718="","",SUMIFS(Settings!$B$22:$B$31,Settings!$A$22:$A$31,D718)))</f>
        <v/>
      </c>
      <c r="R718" s="27">
        <f>IF(N718&lt;&gt;"Yes",0,ROUND(M718*SUMIFS(Settings!$C$22:$C$31,Settings!$A$22:$A$31,D718),2))</f>
        <v/>
      </c>
      <c r="S718" s="27">
        <f>IF(AE718=0,0,IF(AE718&gt;=Q718,M718-R718,ROUND((M718-R718)*AE718/Q718,2)))</f>
        <v/>
      </c>
      <c r="T718" s="27">
        <f>IF(N718&lt;&gt;"Yes",0,IF(AND(U718&lt;&gt;"",U718&lt;=$AH$2),0,M718-S718))</f>
        <v/>
      </c>
      <c r="U718" s="23" t="n"/>
      <c r="V718" s="24" t="n"/>
      <c r="W718" s="25" t="n"/>
      <c r="X718" s="25" t="n"/>
      <c r="Y718" s="27">
        <f>IF(U718="","",IF(U718&gt;$AH$2,"After period end",IF(N718&lt;&gt;"Yes",0,M718-S718)))</f>
        <v/>
      </c>
      <c r="Z718" s="27">
        <f>IF(OR(U718="",U718&gt;$AH$2),"",N(W718)-N(X718)-Y718)</f>
        <v/>
      </c>
      <c r="AB718" s="23" t="n"/>
      <c r="AD718" s="27">
        <f>IF(OR(N718&lt;&gt;"Yes",N(Q718)=0),0,ROUND((M718-R718)/Q718,2))</f>
        <v/>
      </c>
      <c r="AE718" s="30">
        <f>IF(OR(N718&lt;&gt;"Yes",O718="",N(Q718)=0),0,MAX(0,MIN(Q718,MIN(YEAR($AH$2)*12+MONTH($AH$2),IF(U718="",YEAR($AH$2)*12+MONTH($AH$2),YEAR(U718)*12+MONTH(U718)-1))-(YEAR(O718)*12+MONTH(O718))+1)))</f>
        <v/>
      </c>
      <c r="AF718" s="31">
        <f>IF(OR(N718&lt;&gt;"Yes",O718="",N(Q718)=0),"",EOMONTH(O718,Q718-1))</f>
        <v/>
      </c>
    </row>
    <row r="719">
      <c r="D719" s="24" t="n"/>
      <c r="E719" s="24" t="n"/>
      <c r="F719" s="24" t="n"/>
      <c r="G719" s="24" t="n"/>
      <c r="H719" s="23" t="n"/>
      <c r="J719" s="25" t="n"/>
      <c r="K719" s="24" t="n"/>
      <c r="L719" s="26" t="n"/>
      <c r="M719" s="27">
        <f>IF(OR(J719="",L719=""),"",ROUND(J719*L719,2))</f>
        <v/>
      </c>
      <c r="N719" s="28">
        <f>IF(M719="","",IF(H719&gt;$AH$2,"After period end",IF(OR(D719="",F719=""),"Check class and entity",IF(M719&gt;=SUMIFS(Settings!$C$9:$C$18,Settings!$A$9:$A$18,F719),"Yes","Expense"))))</f>
        <v/>
      </c>
      <c r="O719" s="23" t="n"/>
      <c r="P719" s="29" t="n"/>
      <c r="Q719" s="30">
        <f>IF(P719&lt;&gt;"",P719,IF(D719="","",SUMIFS(Settings!$B$22:$B$31,Settings!$A$22:$A$31,D719)))</f>
        <v/>
      </c>
      <c r="R719" s="27">
        <f>IF(N719&lt;&gt;"Yes",0,ROUND(M719*SUMIFS(Settings!$C$22:$C$31,Settings!$A$22:$A$31,D719),2))</f>
        <v/>
      </c>
      <c r="S719" s="27">
        <f>IF(AE719=0,0,IF(AE719&gt;=Q719,M719-R719,ROUND((M719-R719)*AE719/Q719,2)))</f>
        <v/>
      </c>
      <c r="T719" s="27">
        <f>IF(N719&lt;&gt;"Yes",0,IF(AND(U719&lt;&gt;"",U719&lt;=$AH$2),0,M719-S719))</f>
        <v/>
      </c>
      <c r="U719" s="23" t="n"/>
      <c r="V719" s="24" t="n"/>
      <c r="W719" s="25" t="n"/>
      <c r="X719" s="25" t="n"/>
      <c r="Y719" s="27">
        <f>IF(U719="","",IF(U719&gt;$AH$2,"After period end",IF(N719&lt;&gt;"Yes",0,M719-S719)))</f>
        <v/>
      </c>
      <c r="Z719" s="27">
        <f>IF(OR(U719="",U719&gt;$AH$2),"",N(W719)-N(X719)-Y719)</f>
        <v/>
      </c>
      <c r="AB719" s="23" t="n"/>
      <c r="AD719" s="27">
        <f>IF(OR(N719&lt;&gt;"Yes",N(Q719)=0),0,ROUND((M719-R719)/Q719,2))</f>
        <v/>
      </c>
      <c r="AE719" s="30">
        <f>IF(OR(N719&lt;&gt;"Yes",O719="",N(Q719)=0),0,MAX(0,MIN(Q719,MIN(YEAR($AH$2)*12+MONTH($AH$2),IF(U719="",YEAR($AH$2)*12+MONTH($AH$2),YEAR(U719)*12+MONTH(U719)-1))-(YEAR(O719)*12+MONTH(O719))+1)))</f>
        <v/>
      </c>
      <c r="AF719" s="31">
        <f>IF(OR(N719&lt;&gt;"Yes",O719="",N(Q719)=0),"",EOMONTH(O719,Q719-1))</f>
        <v/>
      </c>
    </row>
    <row r="720">
      <c r="D720" s="24" t="n"/>
      <c r="E720" s="24" t="n"/>
      <c r="F720" s="24" t="n"/>
      <c r="G720" s="24" t="n"/>
      <c r="H720" s="23" t="n"/>
      <c r="J720" s="25" t="n"/>
      <c r="K720" s="24" t="n"/>
      <c r="L720" s="26" t="n"/>
      <c r="M720" s="27">
        <f>IF(OR(J720="",L720=""),"",ROUND(J720*L720,2))</f>
        <v/>
      </c>
      <c r="N720" s="28">
        <f>IF(M720="","",IF(H720&gt;$AH$2,"After period end",IF(OR(D720="",F720=""),"Check class and entity",IF(M720&gt;=SUMIFS(Settings!$C$9:$C$18,Settings!$A$9:$A$18,F720),"Yes","Expense"))))</f>
        <v/>
      </c>
      <c r="O720" s="23" t="n"/>
      <c r="P720" s="29" t="n"/>
      <c r="Q720" s="30">
        <f>IF(P720&lt;&gt;"",P720,IF(D720="","",SUMIFS(Settings!$B$22:$B$31,Settings!$A$22:$A$31,D720)))</f>
        <v/>
      </c>
      <c r="R720" s="27">
        <f>IF(N720&lt;&gt;"Yes",0,ROUND(M720*SUMIFS(Settings!$C$22:$C$31,Settings!$A$22:$A$31,D720),2))</f>
        <v/>
      </c>
      <c r="S720" s="27">
        <f>IF(AE720=0,0,IF(AE720&gt;=Q720,M720-R720,ROUND((M720-R720)*AE720/Q720,2)))</f>
        <v/>
      </c>
      <c r="T720" s="27">
        <f>IF(N720&lt;&gt;"Yes",0,IF(AND(U720&lt;&gt;"",U720&lt;=$AH$2),0,M720-S720))</f>
        <v/>
      </c>
      <c r="U720" s="23" t="n"/>
      <c r="V720" s="24" t="n"/>
      <c r="W720" s="25" t="n"/>
      <c r="X720" s="25" t="n"/>
      <c r="Y720" s="27">
        <f>IF(U720="","",IF(U720&gt;$AH$2,"After period end",IF(N720&lt;&gt;"Yes",0,M720-S720)))</f>
        <v/>
      </c>
      <c r="Z720" s="27">
        <f>IF(OR(U720="",U720&gt;$AH$2),"",N(W720)-N(X720)-Y720)</f>
        <v/>
      </c>
      <c r="AB720" s="23" t="n"/>
      <c r="AD720" s="27">
        <f>IF(OR(N720&lt;&gt;"Yes",N(Q720)=0),0,ROUND((M720-R720)/Q720,2))</f>
        <v/>
      </c>
      <c r="AE720" s="30">
        <f>IF(OR(N720&lt;&gt;"Yes",O720="",N(Q720)=0),0,MAX(0,MIN(Q720,MIN(YEAR($AH$2)*12+MONTH($AH$2),IF(U720="",YEAR($AH$2)*12+MONTH($AH$2),YEAR(U720)*12+MONTH(U720)-1))-(YEAR(O720)*12+MONTH(O720))+1)))</f>
        <v/>
      </c>
      <c r="AF720" s="31">
        <f>IF(OR(N720&lt;&gt;"Yes",O720="",N(Q720)=0),"",EOMONTH(O720,Q720-1))</f>
        <v/>
      </c>
    </row>
    <row r="721">
      <c r="D721" s="24" t="n"/>
      <c r="E721" s="24" t="n"/>
      <c r="F721" s="24" t="n"/>
      <c r="G721" s="24" t="n"/>
      <c r="H721" s="23" t="n"/>
      <c r="J721" s="25" t="n"/>
      <c r="K721" s="24" t="n"/>
      <c r="L721" s="26" t="n"/>
      <c r="M721" s="27">
        <f>IF(OR(J721="",L721=""),"",ROUND(J721*L721,2))</f>
        <v/>
      </c>
      <c r="N721" s="28">
        <f>IF(M721="","",IF(H721&gt;$AH$2,"After period end",IF(OR(D721="",F721=""),"Check class and entity",IF(M721&gt;=SUMIFS(Settings!$C$9:$C$18,Settings!$A$9:$A$18,F721),"Yes","Expense"))))</f>
        <v/>
      </c>
      <c r="O721" s="23" t="n"/>
      <c r="P721" s="29" t="n"/>
      <c r="Q721" s="30">
        <f>IF(P721&lt;&gt;"",P721,IF(D721="","",SUMIFS(Settings!$B$22:$B$31,Settings!$A$22:$A$31,D721)))</f>
        <v/>
      </c>
      <c r="R721" s="27">
        <f>IF(N721&lt;&gt;"Yes",0,ROUND(M721*SUMIFS(Settings!$C$22:$C$31,Settings!$A$22:$A$31,D721),2))</f>
        <v/>
      </c>
      <c r="S721" s="27">
        <f>IF(AE721=0,0,IF(AE721&gt;=Q721,M721-R721,ROUND((M721-R721)*AE721/Q721,2)))</f>
        <v/>
      </c>
      <c r="T721" s="27">
        <f>IF(N721&lt;&gt;"Yes",0,IF(AND(U721&lt;&gt;"",U721&lt;=$AH$2),0,M721-S721))</f>
        <v/>
      </c>
      <c r="U721" s="23" t="n"/>
      <c r="V721" s="24" t="n"/>
      <c r="W721" s="25" t="n"/>
      <c r="X721" s="25" t="n"/>
      <c r="Y721" s="27">
        <f>IF(U721="","",IF(U721&gt;$AH$2,"After period end",IF(N721&lt;&gt;"Yes",0,M721-S721)))</f>
        <v/>
      </c>
      <c r="Z721" s="27">
        <f>IF(OR(U721="",U721&gt;$AH$2),"",N(W721)-N(X721)-Y721)</f>
        <v/>
      </c>
      <c r="AB721" s="23" t="n"/>
      <c r="AD721" s="27">
        <f>IF(OR(N721&lt;&gt;"Yes",N(Q721)=0),0,ROUND((M721-R721)/Q721,2))</f>
        <v/>
      </c>
      <c r="AE721" s="30">
        <f>IF(OR(N721&lt;&gt;"Yes",O721="",N(Q721)=0),0,MAX(0,MIN(Q721,MIN(YEAR($AH$2)*12+MONTH($AH$2),IF(U721="",YEAR($AH$2)*12+MONTH($AH$2),YEAR(U721)*12+MONTH(U721)-1))-(YEAR(O721)*12+MONTH(O721))+1)))</f>
        <v/>
      </c>
      <c r="AF721" s="31">
        <f>IF(OR(N721&lt;&gt;"Yes",O721="",N(Q721)=0),"",EOMONTH(O721,Q721-1))</f>
        <v/>
      </c>
    </row>
    <row r="722">
      <c r="D722" s="24" t="n"/>
      <c r="E722" s="24" t="n"/>
      <c r="F722" s="24" t="n"/>
      <c r="G722" s="24" t="n"/>
      <c r="H722" s="23" t="n"/>
      <c r="J722" s="25" t="n"/>
      <c r="K722" s="24" t="n"/>
      <c r="L722" s="26" t="n"/>
      <c r="M722" s="27">
        <f>IF(OR(J722="",L722=""),"",ROUND(J722*L722,2))</f>
        <v/>
      </c>
      <c r="N722" s="28">
        <f>IF(M722="","",IF(H722&gt;$AH$2,"After period end",IF(OR(D722="",F722=""),"Check class and entity",IF(M722&gt;=SUMIFS(Settings!$C$9:$C$18,Settings!$A$9:$A$18,F722),"Yes","Expense"))))</f>
        <v/>
      </c>
      <c r="O722" s="23" t="n"/>
      <c r="P722" s="29" t="n"/>
      <c r="Q722" s="30">
        <f>IF(P722&lt;&gt;"",P722,IF(D722="","",SUMIFS(Settings!$B$22:$B$31,Settings!$A$22:$A$31,D722)))</f>
        <v/>
      </c>
      <c r="R722" s="27">
        <f>IF(N722&lt;&gt;"Yes",0,ROUND(M722*SUMIFS(Settings!$C$22:$C$31,Settings!$A$22:$A$31,D722),2))</f>
        <v/>
      </c>
      <c r="S722" s="27">
        <f>IF(AE722=0,0,IF(AE722&gt;=Q722,M722-R722,ROUND((M722-R722)*AE722/Q722,2)))</f>
        <v/>
      </c>
      <c r="T722" s="27">
        <f>IF(N722&lt;&gt;"Yes",0,IF(AND(U722&lt;&gt;"",U722&lt;=$AH$2),0,M722-S722))</f>
        <v/>
      </c>
      <c r="U722" s="23" t="n"/>
      <c r="V722" s="24" t="n"/>
      <c r="W722" s="25" t="n"/>
      <c r="X722" s="25" t="n"/>
      <c r="Y722" s="27">
        <f>IF(U722="","",IF(U722&gt;$AH$2,"After period end",IF(N722&lt;&gt;"Yes",0,M722-S722)))</f>
        <v/>
      </c>
      <c r="Z722" s="27">
        <f>IF(OR(U722="",U722&gt;$AH$2),"",N(W722)-N(X722)-Y722)</f>
        <v/>
      </c>
      <c r="AB722" s="23" t="n"/>
      <c r="AD722" s="27">
        <f>IF(OR(N722&lt;&gt;"Yes",N(Q722)=0),0,ROUND((M722-R722)/Q722,2))</f>
        <v/>
      </c>
      <c r="AE722" s="30">
        <f>IF(OR(N722&lt;&gt;"Yes",O722="",N(Q722)=0),0,MAX(0,MIN(Q722,MIN(YEAR($AH$2)*12+MONTH($AH$2),IF(U722="",YEAR($AH$2)*12+MONTH($AH$2),YEAR(U722)*12+MONTH(U722)-1))-(YEAR(O722)*12+MONTH(O722))+1)))</f>
        <v/>
      </c>
      <c r="AF722" s="31">
        <f>IF(OR(N722&lt;&gt;"Yes",O722="",N(Q722)=0),"",EOMONTH(O722,Q722-1))</f>
        <v/>
      </c>
    </row>
    <row r="723">
      <c r="D723" s="24" t="n"/>
      <c r="E723" s="24" t="n"/>
      <c r="F723" s="24" t="n"/>
      <c r="G723" s="24" t="n"/>
      <c r="H723" s="23" t="n"/>
      <c r="J723" s="25" t="n"/>
      <c r="K723" s="24" t="n"/>
      <c r="L723" s="26" t="n"/>
      <c r="M723" s="27">
        <f>IF(OR(J723="",L723=""),"",ROUND(J723*L723,2))</f>
        <v/>
      </c>
      <c r="N723" s="28">
        <f>IF(M723="","",IF(H723&gt;$AH$2,"After period end",IF(OR(D723="",F723=""),"Check class and entity",IF(M723&gt;=SUMIFS(Settings!$C$9:$C$18,Settings!$A$9:$A$18,F723),"Yes","Expense"))))</f>
        <v/>
      </c>
      <c r="O723" s="23" t="n"/>
      <c r="P723" s="29" t="n"/>
      <c r="Q723" s="30">
        <f>IF(P723&lt;&gt;"",P723,IF(D723="","",SUMIFS(Settings!$B$22:$B$31,Settings!$A$22:$A$31,D723)))</f>
        <v/>
      </c>
      <c r="R723" s="27">
        <f>IF(N723&lt;&gt;"Yes",0,ROUND(M723*SUMIFS(Settings!$C$22:$C$31,Settings!$A$22:$A$31,D723),2))</f>
        <v/>
      </c>
      <c r="S723" s="27">
        <f>IF(AE723=0,0,IF(AE723&gt;=Q723,M723-R723,ROUND((M723-R723)*AE723/Q723,2)))</f>
        <v/>
      </c>
      <c r="T723" s="27">
        <f>IF(N723&lt;&gt;"Yes",0,IF(AND(U723&lt;&gt;"",U723&lt;=$AH$2),0,M723-S723))</f>
        <v/>
      </c>
      <c r="U723" s="23" t="n"/>
      <c r="V723" s="24" t="n"/>
      <c r="W723" s="25" t="n"/>
      <c r="X723" s="25" t="n"/>
      <c r="Y723" s="27">
        <f>IF(U723="","",IF(U723&gt;$AH$2,"After period end",IF(N723&lt;&gt;"Yes",0,M723-S723)))</f>
        <v/>
      </c>
      <c r="Z723" s="27">
        <f>IF(OR(U723="",U723&gt;$AH$2),"",N(W723)-N(X723)-Y723)</f>
        <v/>
      </c>
      <c r="AB723" s="23" t="n"/>
      <c r="AD723" s="27">
        <f>IF(OR(N723&lt;&gt;"Yes",N(Q723)=0),0,ROUND((M723-R723)/Q723,2))</f>
        <v/>
      </c>
      <c r="AE723" s="30">
        <f>IF(OR(N723&lt;&gt;"Yes",O723="",N(Q723)=0),0,MAX(0,MIN(Q723,MIN(YEAR($AH$2)*12+MONTH($AH$2),IF(U723="",YEAR($AH$2)*12+MONTH($AH$2),YEAR(U723)*12+MONTH(U723)-1))-(YEAR(O723)*12+MONTH(O723))+1)))</f>
        <v/>
      </c>
      <c r="AF723" s="31">
        <f>IF(OR(N723&lt;&gt;"Yes",O723="",N(Q723)=0),"",EOMONTH(O723,Q723-1))</f>
        <v/>
      </c>
    </row>
    <row r="724">
      <c r="D724" s="24" t="n"/>
      <c r="E724" s="24" t="n"/>
      <c r="F724" s="24" t="n"/>
      <c r="G724" s="24" t="n"/>
      <c r="H724" s="23" t="n"/>
      <c r="J724" s="25" t="n"/>
      <c r="K724" s="24" t="n"/>
      <c r="L724" s="26" t="n"/>
      <c r="M724" s="27">
        <f>IF(OR(J724="",L724=""),"",ROUND(J724*L724,2))</f>
        <v/>
      </c>
      <c r="N724" s="28">
        <f>IF(M724="","",IF(H724&gt;$AH$2,"After period end",IF(OR(D724="",F724=""),"Check class and entity",IF(M724&gt;=SUMIFS(Settings!$C$9:$C$18,Settings!$A$9:$A$18,F724),"Yes","Expense"))))</f>
        <v/>
      </c>
      <c r="O724" s="23" t="n"/>
      <c r="P724" s="29" t="n"/>
      <c r="Q724" s="30">
        <f>IF(P724&lt;&gt;"",P724,IF(D724="","",SUMIFS(Settings!$B$22:$B$31,Settings!$A$22:$A$31,D724)))</f>
        <v/>
      </c>
      <c r="R724" s="27">
        <f>IF(N724&lt;&gt;"Yes",0,ROUND(M724*SUMIFS(Settings!$C$22:$C$31,Settings!$A$22:$A$31,D724),2))</f>
        <v/>
      </c>
      <c r="S724" s="27">
        <f>IF(AE724=0,0,IF(AE724&gt;=Q724,M724-R724,ROUND((M724-R724)*AE724/Q724,2)))</f>
        <v/>
      </c>
      <c r="T724" s="27">
        <f>IF(N724&lt;&gt;"Yes",0,IF(AND(U724&lt;&gt;"",U724&lt;=$AH$2),0,M724-S724))</f>
        <v/>
      </c>
      <c r="U724" s="23" t="n"/>
      <c r="V724" s="24" t="n"/>
      <c r="W724" s="25" t="n"/>
      <c r="X724" s="25" t="n"/>
      <c r="Y724" s="27">
        <f>IF(U724="","",IF(U724&gt;$AH$2,"After period end",IF(N724&lt;&gt;"Yes",0,M724-S724)))</f>
        <v/>
      </c>
      <c r="Z724" s="27">
        <f>IF(OR(U724="",U724&gt;$AH$2),"",N(W724)-N(X724)-Y724)</f>
        <v/>
      </c>
      <c r="AB724" s="23" t="n"/>
      <c r="AD724" s="27">
        <f>IF(OR(N724&lt;&gt;"Yes",N(Q724)=0),0,ROUND((M724-R724)/Q724,2))</f>
        <v/>
      </c>
      <c r="AE724" s="30">
        <f>IF(OR(N724&lt;&gt;"Yes",O724="",N(Q724)=0),0,MAX(0,MIN(Q724,MIN(YEAR($AH$2)*12+MONTH($AH$2),IF(U724="",YEAR($AH$2)*12+MONTH($AH$2),YEAR(U724)*12+MONTH(U724)-1))-(YEAR(O724)*12+MONTH(O724))+1)))</f>
        <v/>
      </c>
      <c r="AF724" s="31">
        <f>IF(OR(N724&lt;&gt;"Yes",O724="",N(Q724)=0),"",EOMONTH(O724,Q724-1))</f>
        <v/>
      </c>
    </row>
    <row r="725">
      <c r="D725" s="24" t="n"/>
      <c r="E725" s="24" t="n"/>
      <c r="F725" s="24" t="n"/>
      <c r="G725" s="24" t="n"/>
      <c r="H725" s="23" t="n"/>
      <c r="J725" s="25" t="n"/>
      <c r="K725" s="24" t="n"/>
      <c r="L725" s="26" t="n"/>
      <c r="M725" s="27">
        <f>IF(OR(J725="",L725=""),"",ROUND(J725*L725,2))</f>
        <v/>
      </c>
      <c r="N725" s="28">
        <f>IF(M725="","",IF(H725&gt;$AH$2,"After period end",IF(OR(D725="",F725=""),"Check class and entity",IF(M725&gt;=SUMIFS(Settings!$C$9:$C$18,Settings!$A$9:$A$18,F725),"Yes","Expense"))))</f>
        <v/>
      </c>
      <c r="O725" s="23" t="n"/>
      <c r="P725" s="29" t="n"/>
      <c r="Q725" s="30">
        <f>IF(P725&lt;&gt;"",P725,IF(D725="","",SUMIFS(Settings!$B$22:$B$31,Settings!$A$22:$A$31,D725)))</f>
        <v/>
      </c>
      <c r="R725" s="27">
        <f>IF(N725&lt;&gt;"Yes",0,ROUND(M725*SUMIFS(Settings!$C$22:$C$31,Settings!$A$22:$A$31,D725),2))</f>
        <v/>
      </c>
      <c r="S725" s="27">
        <f>IF(AE725=0,0,IF(AE725&gt;=Q725,M725-R725,ROUND((M725-R725)*AE725/Q725,2)))</f>
        <v/>
      </c>
      <c r="T725" s="27">
        <f>IF(N725&lt;&gt;"Yes",0,IF(AND(U725&lt;&gt;"",U725&lt;=$AH$2),0,M725-S725))</f>
        <v/>
      </c>
      <c r="U725" s="23" t="n"/>
      <c r="V725" s="24" t="n"/>
      <c r="W725" s="25" t="n"/>
      <c r="X725" s="25" t="n"/>
      <c r="Y725" s="27">
        <f>IF(U725="","",IF(U725&gt;$AH$2,"After period end",IF(N725&lt;&gt;"Yes",0,M725-S725)))</f>
        <v/>
      </c>
      <c r="Z725" s="27">
        <f>IF(OR(U725="",U725&gt;$AH$2),"",N(W725)-N(X725)-Y725)</f>
        <v/>
      </c>
      <c r="AB725" s="23" t="n"/>
      <c r="AD725" s="27">
        <f>IF(OR(N725&lt;&gt;"Yes",N(Q725)=0),0,ROUND((M725-R725)/Q725,2))</f>
        <v/>
      </c>
      <c r="AE725" s="30">
        <f>IF(OR(N725&lt;&gt;"Yes",O725="",N(Q725)=0),0,MAX(0,MIN(Q725,MIN(YEAR($AH$2)*12+MONTH($AH$2),IF(U725="",YEAR($AH$2)*12+MONTH($AH$2),YEAR(U725)*12+MONTH(U725)-1))-(YEAR(O725)*12+MONTH(O725))+1)))</f>
        <v/>
      </c>
      <c r="AF725" s="31">
        <f>IF(OR(N725&lt;&gt;"Yes",O725="",N(Q725)=0),"",EOMONTH(O725,Q725-1))</f>
        <v/>
      </c>
    </row>
    <row r="726">
      <c r="D726" s="24" t="n"/>
      <c r="E726" s="24" t="n"/>
      <c r="F726" s="24" t="n"/>
      <c r="G726" s="24" t="n"/>
      <c r="H726" s="23" t="n"/>
      <c r="J726" s="25" t="n"/>
      <c r="K726" s="24" t="n"/>
      <c r="L726" s="26" t="n"/>
      <c r="M726" s="27">
        <f>IF(OR(J726="",L726=""),"",ROUND(J726*L726,2))</f>
        <v/>
      </c>
      <c r="N726" s="28">
        <f>IF(M726="","",IF(H726&gt;$AH$2,"After period end",IF(OR(D726="",F726=""),"Check class and entity",IF(M726&gt;=SUMIFS(Settings!$C$9:$C$18,Settings!$A$9:$A$18,F726),"Yes","Expense"))))</f>
        <v/>
      </c>
      <c r="O726" s="23" t="n"/>
      <c r="P726" s="29" t="n"/>
      <c r="Q726" s="30">
        <f>IF(P726&lt;&gt;"",P726,IF(D726="","",SUMIFS(Settings!$B$22:$B$31,Settings!$A$22:$A$31,D726)))</f>
        <v/>
      </c>
      <c r="R726" s="27">
        <f>IF(N726&lt;&gt;"Yes",0,ROUND(M726*SUMIFS(Settings!$C$22:$C$31,Settings!$A$22:$A$31,D726),2))</f>
        <v/>
      </c>
      <c r="S726" s="27">
        <f>IF(AE726=0,0,IF(AE726&gt;=Q726,M726-R726,ROUND((M726-R726)*AE726/Q726,2)))</f>
        <v/>
      </c>
      <c r="T726" s="27">
        <f>IF(N726&lt;&gt;"Yes",0,IF(AND(U726&lt;&gt;"",U726&lt;=$AH$2),0,M726-S726))</f>
        <v/>
      </c>
      <c r="U726" s="23" t="n"/>
      <c r="V726" s="24" t="n"/>
      <c r="W726" s="25" t="n"/>
      <c r="X726" s="25" t="n"/>
      <c r="Y726" s="27">
        <f>IF(U726="","",IF(U726&gt;$AH$2,"After period end",IF(N726&lt;&gt;"Yes",0,M726-S726)))</f>
        <v/>
      </c>
      <c r="Z726" s="27">
        <f>IF(OR(U726="",U726&gt;$AH$2),"",N(W726)-N(X726)-Y726)</f>
        <v/>
      </c>
      <c r="AB726" s="23" t="n"/>
      <c r="AD726" s="27">
        <f>IF(OR(N726&lt;&gt;"Yes",N(Q726)=0),0,ROUND((M726-R726)/Q726,2))</f>
        <v/>
      </c>
      <c r="AE726" s="30">
        <f>IF(OR(N726&lt;&gt;"Yes",O726="",N(Q726)=0),0,MAX(0,MIN(Q726,MIN(YEAR($AH$2)*12+MONTH($AH$2),IF(U726="",YEAR($AH$2)*12+MONTH($AH$2),YEAR(U726)*12+MONTH(U726)-1))-(YEAR(O726)*12+MONTH(O726))+1)))</f>
        <v/>
      </c>
      <c r="AF726" s="31">
        <f>IF(OR(N726&lt;&gt;"Yes",O726="",N(Q726)=0),"",EOMONTH(O726,Q726-1))</f>
        <v/>
      </c>
    </row>
    <row r="727">
      <c r="D727" s="24" t="n"/>
      <c r="E727" s="24" t="n"/>
      <c r="F727" s="24" t="n"/>
      <c r="G727" s="24" t="n"/>
      <c r="H727" s="23" t="n"/>
      <c r="J727" s="25" t="n"/>
      <c r="K727" s="24" t="n"/>
      <c r="L727" s="26" t="n"/>
      <c r="M727" s="27">
        <f>IF(OR(J727="",L727=""),"",ROUND(J727*L727,2))</f>
        <v/>
      </c>
      <c r="N727" s="28">
        <f>IF(M727="","",IF(H727&gt;$AH$2,"After period end",IF(OR(D727="",F727=""),"Check class and entity",IF(M727&gt;=SUMIFS(Settings!$C$9:$C$18,Settings!$A$9:$A$18,F727),"Yes","Expense"))))</f>
        <v/>
      </c>
      <c r="O727" s="23" t="n"/>
      <c r="P727" s="29" t="n"/>
      <c r="Q727" s="30">
        <f>IF(P727&lt;&gt;"",P727,IF(D727="","",SUMIFS(Settings!$B$22:$B$31,Settings!$A$22:$A$31,D727)))</f>
        <v/>
      </c>
      <c r="R727" s="27">
        <f>IF(N727&lt;&gt;"Yes",0,ROUND(M727*SUMIFS(Settings!$C$22:$C$31,Settings!$A$22:$A$31,D727),2))</f>
        <v/>
      </c>
      <c r="S727" s="27">
        <f>IF(AE727=0,0,IF(AE727&gt;=Q727,M727-R727,ROUND((M727-R727)*AE727/Q727,2)))</f>
        <v/>
      </c>
      <c r="T727" s="27">
        <f>IF(N727&lt;&gt;"Yes",0,IF(AND(U727&lt;&gt;"",U727&lt;=$AH$2),0,M727-S727))</f>
        <v/>
      </c>
      <c r="U727" s="23" t="n"/>
      <c r="V727" s="24" t="n"/>
      <c r="W727" s="25" t="n"/>
      <c r="X727" s="25" t="n"/>
      <c r="Y727" s="27">
        <f>IF(U727="","",IF(U727&gt;$AH$2,"After period end",IF(N727&lt;&gt;"Yes",0,M727-S727)))</f>
        <v/>
      </c>
      <c r="Z727" s="27">
        <f>IF(OR(U727="",U727&gt;$AH$2),"",N(W727)-N(X727)-Y727)</f>
        <v/>
      </c>
      <c r="AB727" s="23" t="n"/>
      <c r="AD727" s="27">
        <f>IF(OR(N727&lt;&gt;"Yes",N(Q727)=0),0,ROUND((M727-R727)/Q727,2))</f>
        <v/>
      </c>
      <c r="AE727" s="30">
        <f>IF(OR(N727&lt;&gt;"Yes",O727="",N(Q727)=0),0,MAX(0,MIN(Q727,MIN(YEAR($AH$2)*12+MONTH($AH$2),IF(U727="",YEAR($AH$2)*12+MONTH($AH$2),YEAR(U727)*12+MONTH(U727)-1))-(YEAR(O727)*12+MONTH(O727))+1)))</f>
        <v/>
      </c>
      <c r="AF727" s="31">
        <f>IF(OR(N727&lt;&gt;"Yes",O727="",N(Q727)=0),"",EOMONTH(O727,Q727-1))</f>
        <v/>
      </c>
    </row>
    <row r="728">
      <c r="D728" s="24" t="n"/>
      <c r="E728" s="24" t="n"/>
      <c r="F728" s="24" t="n"/>
      <c r="G728" s="24" t="n"/>
      <c r="H728" s="23" t="n"/>
      <c r="J728" s="25" t="n"/>
      <c r="K728" s="24" t="n"/>
      <c r="L728" s="26" t="n"/>
      <c r="M728" s="27">
        <f>IF(OR(J728="",L728=""),"",ROUND(J728*L728,2))</f>
        <v/>
      </c>
      <c r="N728" s="28">
        <f>IF(M728="","",IF(H728&gt;$AH$2,"After period end",IF(OR(D728="",F728=""),"Check class and entity",IF(M728&gt;=SUMIFS(Settings!$C$9:$C$18,Settings!$A$9:$A$18,F728),"Yes","Expense"))))</f>
        <v/>
      </c>
      <c r="O728" s="23" t="n"/>
      <c r="P728" s="29" t="n"/>
      <c r="Q728" s="30">
        <f>IF(P728&lt;&gt;"",P728,IF(D728="","",SUMIFS(Settings!$B$22:$B$31,Settings!$A$22:$A$31,D728)))</f>
        <v/>
      </c>
      <c r="R728" s="27">
        <f>IF(N728&lt;&gt;"Yes",0,ROUND(M728*SUMIFS(Settings!$C$22:$C$31,Settings!$A$22:$A$31,D728),2))</f>
        <v/>
      </c>
      <c r="S728" s="27">
        <f>IF(AE728=0,0,IF(AE728&gt;=Q728,M728-R728,ROUND((M728-R728)*AE728/Q728,2)))</f>
        <v/>
      </c>
      <c r="T728" s="27">
        <f>IF(N728&lt;&gt;"Yes",0,IF(AND(U728&lt;&gt;"",U728&lt;=$AH$2),0,M728-S728))</f>
        <v/>
      </c>
      <c r="U728" s="23" t="n"/>
      <c r="V728" s="24" t="n"/>
      <c r="W728" s="25" t="n"/>
      <c r="X728" s="25" t="n"/>
      <c r="Y728" s="27">
        <f>IF(U728="","",IF(U728&gt;$AH$2,"After period end",IF(N728&lt;&gt;"Yes",0,M728-S728)))</f>
        <v/>
      </c>
      <c r="Z728" s="27">
        <f>IF(OR(U728="",U728&gt;$AH$2),"",N(W728)-N(X728)-Y728)</f>
        <v/>
      </c>
      <c r="AB728" s="23" t="n"/>
      <c r="AD728" s="27">
        <f>IF(OR(N728&lt;&gt;"Yes",N(Q728)=0),0,ROUND((M728-R728)/Q728,2))</f>
        <v/>
      </c>
      <c r="AE728" s="30">
        <f>IF(OR(N728&lt;&gt;"Yes",O728="",N(Q728)=0),0,MAX(0,MIN(Q728,MIN(YEAR($AH$2)*12+MONTH($AH$2),IF(U728="",YEAR($AH$2)*12+MONTH($AH$2),YEAR(U728)*12+MONTH(U728)-1))-(YEAR(O728)*12+MONTH(O728))+1)))</f>
        <v/>
      </c>
      <c r="AF728" s="31">
        <f>IF(OR(N728&lt;&gt;"Yes",O728="",N(Q728)=0),"",EOMONTH(O728,Q728-1))</f>
        <v/>
      </c>
    </row>
    <row r="729">
      <c r="D729" s="24" t="n"/>
      <c r="E729" s="24" t="n"/>
      <c r="F729" s="24" t="n"/>
      <c r="G729" s="24" t="n"/>
      <c r="H729" s="23" t="n"/>
      <c r="J729" s="25" t="n"/>
      <c r="K729" s="24" t="n"/>
      <c r="L729" s="26" t="n"/>
      <c r="M729" s="27">
        <f>IF(OR(J729="",L729=""),"",ROUND(J729*L729,2))</f>
        <v/>
      </c>
      <c r="N729" s="28">
        <f>IF(M729="","",IF(H729&gt;$AH$2,"After period end",IF(OR(D729="",F729=""),"Check class and entity",IF(M729&gt;=SUMIFS(Settings!$C$9:$C$18,Settings!$A$9:$A$18,F729),"Yes","Expense"))))</f>
        <v/>
      </c>
      <c r="O729" s="23" t="n"/>
      <c r="P729" s="29" t="n"/>
      <c r="Q729" s="30">
        <f>IF(P729&lt;&gt;"",P729,IF(D729="","",SUMIFS(Settings!$B$22:$B$31,Settings!$A$22:$A$31,D729)))</f>
        <v/>
      </c>
      <c r="R729" s="27">
        <f>IF(N729&lt;&gt;"Yes",0,ROUND(M729*SUMIFS(Settings!$C$22:$C$31,Settings!$A$22:$A$31,D729),2))</f>
        <v/>
      </c>
      <c r="S729" s="27">
        <f>IF(AE729=0,0,IF(AE729&gt;=Q729,M729-R729,ROUND((M729-R729)*AE729/Q729,2)))</f>
        <v/>
      </c>
      <c r="T729" s="27">
        <f>IF(N729&lt;&gt;"Yes",0,IF(AND(U729&lt;&gt;"",U729&lt;=$AH$2),0,M729-S729))</f>
        <v/>
      </c>
      <c r="U729" s="23" t="n"/>
      <c r="V729" s="24" t="n"/>
      <c r="W729" s="25" t="n"/>
      <c r="X729" s="25" t="n"/>
      <c r="Y729" s="27">
        <f>IF(U729="","",IF(U729&gt;$AH$2,"After period end",IF(N729&lt;&gt;"Yes",0,M729-S729)))</f>
        <v/>
      </c>
      <c r="Z729" s="27">
        <f>IF(OR(U729="",U729&gt;$AH$2),"",N(W729)-N(X729)-Y729)</f>
        <v/>
      </c>
      <c r="AB729" s="23" t="n"/>
      <c r="AD729" s="27">
        <f>IF(OR(N729&lt;&gt;"Yes",N(Q729)=0),0,ROUND((M729-R729)/Q729,2))</f>
        <v/>
      </c>
      <c r="AE729" s="30">
        <f>IF(OR(N729&lt;&gt;"Yes",O729="",N(Q729)=0),0,MAX(0,MIN(Q729,MIN(YEAR($AH$2)*12+MONTH($AH$2),IF(U729="",YEAR($AH$2)*12+MONTH($AH$2),YEAR(U729)*12+MONTH(U729)-1))-(YEAR(O729)*12+MONTH(O729))+1)))</f>
        <v/>
      </c>
      <c r="AF729" s="31">
        <f>IF(OR(N729&lt;&gt;"Yes",O729="",N(Q729)=0),"",EOMONTH(O729,Q729-1))</f>
        <v/>
      </c>
    </row>
    <row r="730">
      <c r="D730" s="24" t="n"/>
      <c r="E730" s="24" t="n"/>
      <c r="F730" s="24" t="n"/>
      <c r="G730" s="24" t="n"/>
      <c r="H730" s="23" t="n"/>
      <c r="J730" s="25" t="n"/>
      <c r="K730" s="24" t="n"/>
      <c r="L730" s="26" t="n"/>
      <c r="M730" s="27">
        <f>IF(OR(J730="",L730=""),"",ROUND(J730*L730,2))</f>
        <v/>
      </c>
      <c r="N730" s="28">
        <f>IF(M730="","",IF(H730&gt;$AH$2,"After period end",IF(OR(D730="",F730=""),"Check class and entity",IF(M730&gt;=SUMIFS(Settings!$C$9:$C$18,Settings!$A$9:$A$18,F730),"Yes","Expense"))))</f>
        <v/>
      </c>
      <c r="O730" s="23" t="n"/>
      <c r="P730" s="29" t="n"/>
      <c r="Q730" s="30">
        <f>IF(P730&lt;&gt;"",P730,IF(D730="","",SUMIFS(Settings!$B$22:$B$31,Settings!$A$22:$A$31,D730)))</f>
        <v/>
      </c>
      <c r="R730" s="27">
        <f>IF(N730&lt;&gt;"Yes",0,ROUND(M730*SUMIFS(Settings!$C$22:$C$31,Settings!$A$22:$A$31,D730),2))</f>
        <v/>
      </c>
      <c r="S730" s="27">
        <f>IF(AE730=0,0,IF(AE730&gt;=Q730,M730-R730,ROUND((M730-R730)*AE730/Q730,2)))</f>
        <v/>
      </c>
      <c r="T730" s="27">
        <f>IF(N730&lt;&gt;"Yes",0,IF(AND(U730&lt;&gt;"",U730&lt;=$AH$2),0,M730-S730))</f>
        <v/>
      </c>
      <c r="U730" s="23" t="n"/>
      <c r="V730" s="24" t="n"/>
      <c r="W730" s="25" t="n"/>
      <c r="X730" s="25" t="n"/>
      <c r="Y730" s="27">
        <f>IF(U730="","",IF(U730&gt;$AH$2,"After period end",IF(N730&lt;&gt;"Yes",0,M730-S730)))</f>
        <v/>
      </c>
      <c r="Z730" s="27">
        <f>IF(OR(U730="",U730&gt;$AH$2),"",N(W730)-N(X730)-Y730)</f>
        <v/>
      </c>
      <c r="AB730" s="23" t="n"/>
      <c r="AD730" s="27">
        <f>IF(OR(N730&lt;&gt;"Yes",N(Q730)=0),0,ROUND((M730-R730)/Q730,2))</f>
        <v/>
      </c>
      <c r="AE730" s="30">
        <f>IF(OR(N730&lt;&gt;"Yes",O730="",N(Q730)=0),0,MAX(0,MIN(Q730,MIN(YEAR($AH$2)*12+MONTH($AH$2),IF(U730="",YEAR($AH$2)*12+MONTH($AH$2),YEAR(U730)*12+MONTH(U730)-1))-(YEAR(O730)*12+MONTH(O730))+1)))</f>
        <v/>
      </c>
      <c r="AF730" s="31">
        <f>IF(OR(N730&lt;&gt;"Yes",O730="",N(Q730)=0),"",EOMONTH(O730,Q730-1))</f>
        <v/>
      </c>
    </row>
    <row r="731">
      <c r="D731" s="24" t="n"/>
      <c r="E731" s="24" t="n"/>
      <c r="F731" s="24" t="n"/>
      <c r="G731" s="24" t="n"/>
      <c r="H731" s="23" t="n"/>
      <c r="J731" s="25" t="n"/>
      <c r="K731" s="24" t="n"/>
      <c r="L731" s="26" t="n"/>
      <c r="M731" s="27">
        <f>IF(OR(J731="",L731=""),"",ROUND(J731*L731,2))</f>
        <v/>
      </c>
      <c r="N731" s="28">
        <f>IF(M731="","",IF(H731&gt;$AH$2,"After period end",IF(OR(D731="",F731=""),"Check class and entity",IF(M731&gt;=SUMIFS(Settings!$C$9:$C$18,Settings!$A$9:$A$18,F731),"Yes","Expense"))))</f>
        <v/>
      </c>
      <c r="O731" s="23" t="n"/>
      <c r="P731" s="29" t="n"/>
      <c r="Q731" s="30">
        <f>IF(P731&lt;&gt;"",P731,IF(D731="","",SUMIFS(Settings!$B$22:$B$31,Settings!$A$22:$A$31,D731)))</f>
        <v/>
      </c>
      <c r="R731" s="27">
        <f>IF(N731&lt;&gt;"Yes",0,ROUND(M731*SUMIFS(Settings!$C$22:$C$31,Settings!$A$22:$A$31,D731),2))</f>
        <v/>
      </c>
      <c r="S731" s="27">
        <f>IF(AE731=0,0,IF(AE731&gt;=Q731,M731-R731,ROUND((M731-R731)*AE731/Q731,2)))</f>
        <v/>
      </c>
      <c r="T731" s="27">
        <f>IF(N731&lt;&gt;"Yes",0,IF(AND(U731&lt;&gt;"",U731&lt;=$AH$2),0,M731-S731))</f>
        <v/>
      </c>
      <c r="U731" s="23" t="n"/>
      <c r="V731" s="24" t="n"/>
      <c r="W731" s="25" t="n"/>
      <c r="X731" s="25" t="n"/>
      <c r="Y731" s="27">
        <f>IF(U731="","",IF(U731&gt;$AH$2,"After period end",IF(N731&lt;&gt;"Yes",0,M731-S731)))</f>
        <v/>
      </c>
      <c r="Z731" s="27">
        <f>IF(OR(U731="",U731&gt;$AH$2),"",N(W731)-N(X731)-Y731)</f>
        <v/>
      </c>
      <c r="AB731" s="23" t="n"/>
      <c r="AD731" s="27">
        <f>IF(OR(N731&lt;&gt;"Yes",N(Q731)=0),0,ROUND((M731-R731)/Q731,2))</f>
        <v/>
      </c>
      <c r="AE731" s="30">
        <f>IF(OR(N731&lt;&gt;"Yes",O731="",N(Q731)=0),0,MAX(0,MIN(Q731,MIN(YEAR($AH$2)*12+MONTH($AH$2),IF(U731="",YEAR($AH$2)*12+MONTH($AH$2),YEAR(U731)*12+MONTH(U731)-1))-(YEAR(O731)*12+MONTH(O731))+1)))</f>
        <v/>
      </c>
      <c r="AF731" s="31">
        <f>IF(OR(N731&lt;&gt;"Yes",O731="",N(Q731)=0),"",EOMONTH(O731,Q731-1))</f>
        <v/>
      </c>
    </row>
    <row r="732">
      <c r="D732" s="24" t="n"/>
      <c r="E732" s="24" t="n"/>
      <c r="F732" s="24" t="n"/>
      <c r="G732" s="24" t="n"/>
      <c r="H732" s="23" t="n"/>
      <c r="J732" s="25" t="n"/>
      <c r="K732" s="24" t="n"/>
      <c r="L732" s="26" t="n"/>
      <c r="M732" s="27">
        <f>IF(OR(J732="",L732=""),"",ROUND(J732*L732,2))</f>
        <v/>
      </c>
      <c r="N732" s="28">
        <f>IF(M732="","",IF(H732&gt;$AH$2,"After period end",IF(OR(D732="",F732=""),"Check class and entity",IF(M732&gt;=SUMIFS(Settings!$C$9:$C$18,Settings!$A$9:$A$18,F732),"Yes","Expense"))))</f>
        <v/>
      </c>
      <c r="O732" s="23" t="n"/>
      <c r="P732" s="29" t="n"/>
      <c r="Q732" s="30">
        <f>IF(P732&lt;&gt;"",P732,IF(D732="","",SUMIFS(Settings!$B$22:$B$31,Settings!$A$22:$A$31,D732)))</f>
        <v/>
      </c>
      <c r="R732" s="27">
        <f>IF(N732&lt;&gt;"Yes",0,ROUND(M732*SUMIFS(Settings!$C$22:$C$31,Settings!$A$22:$A$31,D732),2))</f>
        <v/>
      </c>
      <c r="S732" s="27">
        <f>IF(AE732=0,0,IF(AE732&gt;=Q732,M732-R732,ROUND((M732-R732)*AE732/Q732,2)))</f>
        <v/>
      </c>
      <c r="T732" s="27">
        <f>IF(N732&lt;&gt;"Yes",0,IF(AND(U732&lt;&gt;"",U732&lt;=$AH$2),0,M732-S732))</f>
        <v/>
      </c>
      <c r="U732" s="23" t="n"/>
      <c r="V732" s="24" t="n"/>
      <c r="W732" s="25" t="n"/>
      <c r="X732" s="25" t="n"/>
      <c r="Y732" s="27">
        <f>IF(U732="","",IF(U732&gt;$AH$2,"After period end",IF(N732&lt;&gt;"Yes",0,M732-S732)))</f>
        <v/>
      </c>
      <c r="Z732" s="27">
        <f>IF(OR(U732="",U732&gt;$AH$2),"",N(W732)-N(X732)-Y732)</f>
        <v/>
      </c>
      <c r="AB732" s="23" t="n"/>
      <c r="AD732" s="27">
        <f>IF(OR(N732&lt;&gt;"Yes",N(Q732)=0),0,ROUND((M732-R732)/Q732,2))</f>
        <v/>
      </c>
      <c r="AE732" s="30">
        <f>IF(OR(N732&lt;&gt;"Yes",O732="",N(Q732)=0),0,MAX(0,MIN(Q732,MIN(YEAR($AH$2)*12+MONTH($AH$2),IF(U732="",YEAR($AH$2)*12+MONTH($AH$2),YEAR(U732)*12+MONTH(U732)-1))-(YEAR(O732)*12+MONTH(O732))+1)))</f>
        <v/>
      </c>
      <c r="AF732" s="31">
        <f>IF(OR(N732&lt;&gt;"Yes",O732="",N(Q732)=0),"",EOMONTH(O732,Q732-1))</f>
        <v/>
      </c>
    </row>
    <row r="733">
      <c r="D733" s="24" t="n"/>
      <c r="E733" s="24" t="n"/>
      <c r="F733" s="24" t="n"/>
      <c r="G733" s="24" t="n"/>
      <c r="H733" s="23" t="n"/>
      <c r="J733" s="25" t="n"/>
      <c r="K733" s="24" t="n"/>
      <c r="L733" s="26" t="n"/>
      <c r="M733" s="27">
        <f>IF(OR(J733="",L733=""),"",ROUND(J733*L733,2))</f>
        <v/>
      </c>
      <c r="N733" s="28">
        <f>IF(M733="","",IF(H733&gt;$AH$2,"After period end",IF(OR(D733="",F733=""),"Check class and entity",IF(M733&gt;=SUMIFS(Settings!$C$9:$C$18,Settings!$A$9:$A$18,F733),"Yes","Expense"))))</f>
        <v/>
      </c>
      <c r="O733" s="23" t="n"/>
      <c r="P733" s="29" t="n"/>
      <c r="Q733" s="30">
        <f>IF(P733&lt;&gt;"",P733,IF(D733="","",SUMIFS(Settings!$B$22:$B$31,Settings!$A$22:$A$31,D733)))</f>
        <v/>
      </c>
      <c r="R733" s="27">
        <f>IF(N733&lt;&gt;"Yes",0,ROUND(M733*SUMIFS(Settings!$C$22:$C$31,Settings!$A$22:$A$31,D733),2))</f>
        <v/>
      </c>
      <c r="S733" s="27">
        <f>IF(AE733=0,0,IF(AE733&gt;=Q733,M733-R733,ROUND((M733-R733)*AE733/Q733,2)))</f>
        <v/>
      </c>
      <c r="T733" s="27">
        <f>IF(N733&lt;&gt;"Yes",0,IF(AND(U733&lt;&gt;"",U733&lt;=$AH$2),0,M733-S733))</f>
        <v/>
      </c>
      <c r="U733" s="23" t="n"/>
      <c r="V733" s="24" t="n"/>
      <c r="W733" s="25" t="n"/>
      <c r="X733" s="25" t="n"/>
      <c r="Y733" s="27">
        <f>IF(U733="","",IF(U733&gt;$AH$2,"After period end",IF(N733&lt;&gt;"Yes",0,M733-S733)))</f>
        <v/>
      </c>
      <c r="Z733" s="27">
        <f>IF(OR(U733="",U733&gt;$AH$2),"",N(W733)-N(X733)-Y733)</f>
        <v/>
      </c>
      <c r="AB733" s="23" t="n"/>
      <c r="AD733" s="27">
        <f>IF(OR(N733&lt;&gt;"Yes",N(Q733)=0),0,ROUND((M733-R733)/Q733,2))</f>
        <v/>
      </c>
      <c r="AE733" s="30">
        <f>IF(OR(N733&lt;&gt;"Yes",O733="",N(Q733)=0),0,MAX(0,MIN(Q733,MIN(YEAR($AH$2)*12+MONTH($AH$2),IF(U733="",YEAR($AH$2)*12+MONTH($AH$2),YEAR(U733)*12+MONTH(U733)-1))-(YEAR(O733)*12+MONTH(O733))+1)))</f>
        <v/>
      </c>
      <c r="AF733" s="31">
        <f>IF(OR(N733&lt;&gt;"Yes",O733="",N(Q733)=0),"",EOMONTH(O733,Q733-1))</f>
        <v/>
      </c>
    </row>
    <row r="734">
      <c r="D734" s="24" t="n"/>
      <c r="E734" s="24" t="n"/>
      <c r="F734" s="24" t="n"/>
      <c r="G734" s="24" t="n"/>
      <c r="H734" s="23" t="n"/>
      <c r="J734" s="25" t="n"/>
      <c r="K734" s="24" t="n"/>
      <c r="L734" s="26" t="n"/>
      <c r="M734" s="27">
        <f>IF(OR(J734="",L734=""),"",ROUND(J734*L734,2))</f>
        <v/>
      </c>
      <c r="N734" s="28">
        <f>IF(M734="","",IF(H734&gt;$AH$2,"After period end",IF(OR(D734="",F734=""),"Check class and entity",IF(M734&gt;=SUMIFS(Settings!$C$9:$C$18,Settings!$A$9:$A$18,F734),"Yes","Expense"))))</f>
        <v/>
      </c>
      <c r="O734" s="23" t="n"/>
      <c r="P734" s="29" t="n"/>
      <c r="Q734" s="30">
        <f>IF(P734&lt;&gt;"",P734,IF(D734="","",SUMIFS(Settings!$B$22:$B$31,Settings!$A$22:$A$31,D734)))</f>
        <v/>
      </c>
      <c r="R734" s="27">
        <f>IF(N734&lt;&gt;"Yes",0,ROUND(M734*SUMIFS(Settings!$C$22:$C$31,Settings!$A$22:$A$31,D734),2))</f>
        <v/>
      </c>
      <c r="S734" s="27">
        <f>IF(AE734=0,0,IF(AE734&gt;=Q734,M734-R734,ROUND((M734-R734)*AE734/Q734,2)))</f>
        <v/>
      </c>
      <c r="T734" s="27">
        <f>IF(N734&lt;&gt;"Yes",0,IF(AND(U734&lt;&gt;"",U734&lt;=$AH$2),0,M734-S734))</f>
        <v/>
      </c>
      <c r="U734" s="23" t="n"/>
      <c r="V734" s="24" t="n"/>
      <c r="W734" s="25" t="n"/>
      <c r="X734" s="25" t="n"/>
      <c r="Y734" s="27">
        <f>IF(U734="","",IF(U734&gt;$AH$2,"After period end",IF(N734&lt;&gt;"Yes",0,M734-S734)))</f>
        <v/>
      </c>
      <c r="Z734" s="27">
        <f>IF(OR(U734="",U734&gt;$AH$2),"",N(W734)-N(X734)-Y734)</f>
        <v/>
      </c>
      <c r="AB734" s="23" t="n"/>
      <c r="AD734" s="27">
        <f>IF(OR(N734&lt;&gt;"Yes",N(Q734)=0),0,ROUND((M734-R734)/Q734,2))</f>
        <v/>
      </c>
      <c r="AE734" s="30">
        <f>IF(OR(N734&lt;&gt;"Yes",O734="",N(Q734)=0),0,MAX(0,MIN(Q734,MIN(YEAR($AH$2)*12+MONTH($AH$2),IF(U734="",YEAR($AH$2)*12+MONTH($AH$2),YEAR(U734)*12+MONTH(U734)-1))-(YEAR(O734)*12+MONTH(O734))+1)))</f>
        <v/>
      </c>
      <c r="AF734" s="31">
        <f>IF(OR(N734&lt;&gt;"Yes",O734="",N(Q734)=0),"",EOMONTH(O734,Q734-1))</f>
        <v/>
      </c>
    </row>
    <row r="735">
      <c r="D735" s="24" t="n"/>
      <c r="E735" s="24" t="n"/>
      <c r="F735" s="24" t="n"/>
      <c r="G735" s="24" t="n"/>
      <c r="H735" s="23" t="n"/>
      <c r="J735" s="25" t="n"/>
      <c r="K735" s="24" t="n"/>
      <c r="L735" s="26" t="n"/>
      <c r="M735" s="27">
        <f>IF(OR(J735="",L735=""),"",ROUND(J735*L735,2))</f>
        <v/>
      </c>
      <c r="N735" s="28">
        <f>IF(M735="","",IF(H735&gt;$AH$2,"After period end",IF(OR(D735="",F735=""),"Check class and entity",IF(M735&gt;=SUMIFS(Settings!$C$9:$C$18,Settings!$A$9:$A$18,F735),"Yes","Expense"))))</f>
        <v/>
      </c>
      <c r="O735" s="23" t="n"/>
      <c r="P735" s="29" t="n"/>
      <c r="Q735" s="30">
        <f>IF(P735&lt;&gt;"",P735,IF(D735="","",SUMIFS(Settings!$B$22:$B$31,Settings!$A$22:$A$31,D735)))</f>
        <v/>
      </c>
      <c r="R735" s="27">
        <f>IF(N735&lt;&gt;"Yes",0,ROUND(M735*SUMIFS(Settings!$C$22:$C$31,Settings!$A$22:$A$31,D735),2))</f>
        <v/>
      </c>
      <c r="S735" s="27">
        <f>IF(AE735=0,0,IF(AE735&gt;=Q735,M735-R735,ROUND((M735-R735)*AE735/Q735,2)))</f>
        <v/>
      </c>
      <c r="T735" s="27">
        <f>IF(N735&lt;&gt;"Yes",0,IF(AND(U735&lt;&gt;"",U735&lt;=$AH$2),0,M735-S735))</f>
        <v/>
      </c>
      <c r="U735" s="23" t="n"/>
      <c r="V735" s="24" t="n"/>
      <c r="W735" s="25" t="n"/>
      <c r="X735" s="25" t="n"/>
      <c r="Y735" s="27">
        <f>IF(U735="","",IF(U735&gt;$AH$2,"After period end",IF(N735&lt;&gt;"Yes",0,M735-S735)))</f>
        <v/>
      </c>
      <c r="Z735" s="27">
        <f>IF(OR(U735="",U735&gt;$AH$2),"",N(W735)-N(X735)-Y735)</f>
        <v/>
      </c>
      <c r="AB735" s="23" t="n"/>
      <c r="AD735" s="27">
        <f>IF(OR(N735&lt;&gt;"Yes",N(Q735)=0),0,ROUND((M735-R735)/Q735,2))</f>
        <v/>
      </c>
      <c r="AE735" s="30">
        <f>IF(OR(N735&lt;&gt;"Yes",O735="",N(Q735)=0),0,MAX(0,MIN(Q735,MIN(YEAR($AH$2)*12+MONTH($AH$2),IF(U735="",YEAR($AH$2)*12+MONTH($AH$2),YEAR(U735)*12+MONTH(U735)-1))-(YEAR(O735)*12+MONTH(O735))+1)))</f>
        <v/>
      </c>
      <c r="AF735" s="31">
        <f>IF(OR(N735&lt;&gt;"Yes",O735="",N(Q735)=0),"",EOMONTH(O735,Q735-1))</f>
        <v/>
      </c>
    </row>
    <row r="736">
      <c r="D736" s="24" t="n"/>
      <c r="E736" s="24" t="n"/>
      <c r="F736" s="24" t="n"/>
      <c r="G736" s="24" t="n"/>
      <c r="H736" s="23" t="n"/>
      <c r="J736" s="25" t="n"/>
      <c r="K736" s="24" t="n"/>
      <c r="L736" s="26" t="n"/>
      <c r="M736" s="27">
        <f>IF(OR(J736="",L736=""),"",ROUND(J736*L736,2))</f>
        <v/>
      </c>
      <c r="N736" s="28">
        <f>IF(M736="","",IF(H736&gt;$AH$2,"After period end",IF(OR(D736="",F736=""),"Check class and entity",IF(M736&gt;=SUMIFS(Settings!$C$9:$C$18,Settings!$A$9:$A$18,F736),"Yes","Expense"))))</f>
        <v/>
      </c>
      <c r="O736" s="23" t="n"/>
      <c r="P736" s="29" t="n"/>
      <c r="Q736" s="30">
        <f>IF(P736&lt;&gt;"",P736,IF(D736="","",SUMIFS(Settings!$B$22:$B$31,Settings!$A$22:$A$31,D736)))</f>
        <v/>
      </c>
      <c r="R736" s="27">
        <f>IF(N736&lt;&gt;"Yes",0,ROUND(M736*SUMIFS(Settings!$C$22:$C$31,Settings!$A$22:$A$31,D736),2))</f>
        <v/>
      </c>
      <c r="S736" s="27">
        <f>IF(AE736=0,0,IF(AE736&gt;=Q736,M736-R736,ROUND((M736-R736)*AE736/Q736,2)))</f>
        <v/>
      </c>
      <c r="T736" s="27">
        <f>IF(N736&lt;&gt;"Yes",0,IF(AND(U736&lt;&gt;"",U736&lt;=$AH$2),0,M736-S736))</f>
        <v/>
      </c>
      <c r="U736" s="23" t="n"/>
      <c r="V736" s="24" t="n"/>
      <c r="W736" s="25" t="n"/>
      <c r="X736" s="25" t="n"/>
      <c r="Y736" s="27">
        <f>IF(U736="","",IF(U736&gt;$AH$2,"After period end",IF(N736&lt;&gt;"Yes",0,M736-S736)))</f>
        <v/>
      </c>
      <c r="Z736" s="27">
        <f>IF(OR(U736="",U736&gt;$AH$2),"",N(W736)-N(X736)-Y736)</f>
        <v/>
      </c>
      <c r="AB736" s="23" t="n"/>
      <c r="AD736" s="27">
        <f>IF(OR(N736&lt;&gt;"Yes",N(Q736)=0),0,ROUND((M736-R736)/Q736,2))</f>
        <v/>
      </c>
      <c r="AE736" s="30">
        <f>IF(OR(N736&lt;&gt;"Yes",O736="",N(Q736)=0),0,MAX(0,MIN(Q736,MIN(YEAR($AH$2)*12+MONTH($AH$2),IF(U736="",YEAR($AH$2)*12+MONTH($AH$2),YEAR(U736)*12+MONTH(U736)-1))-(YEAR(O736)*12+MONTH(O736))+1)))</f>
        <v/>
      </c>
      <c r="AF736" s="31">
        <f>IF(OR(N736&lt;&gt;"Yes",O736="",N(Q736)=0),"",EOMONTH(O736,Q736-1))</f>
        <v/>
      </c>
    </row>
    <row r="737">
      <c r="D737" s="24" t="n"/>
      <c r="E737" s="24" t="n"/>
      <c r="F737" s="24" t="n"/>
      <c r="G737" s="24" t="n"/>
      <c r="H737" s="23" t="n"/>
      <c r="J737" s="25" t="n"/>
      <c r="K737" s="24" t="n"/>
      <c r="L737" s="26" t="n"/>
      <c r="M737" s="27">
        <f>IF(OR(J737="",L737=""),"",ROUND(J737*L737,2))</f>
        <v/>
      </c>
      <c r="N737" s="28">
        <f>IF(M737="","",IF(H737&gt;$AH$2,"After period end",IF(OR(D737="",F737=""),"Check class and entity",IF(M737&gt;=SUMIFS(Settings!$C$9:$C$18,Settings!$A$9:$A$18,F737),"Yes","Expense"))))</f>
        <v/>
      </c>
      <c r="O737" s="23" t="n"/>
      <c r="P737" s="29" t="n"/>
      <c r="Q737" s="30">
        <f>IF(P737&lt;&gt;"",P737,IF(D737="","",SUMIFS(Settings!$B$22:$B$31,Settings!$A$22:$A$31,D737)))</f>
        <v/>
      </c>
      <c r="R737" s="27">
        <f>IF(N737&lt;&gt;"Yes",0,ROUND(M737*SUMIFS(Settings!$C$22:$C$31,Settings!$A$22:$A$31,D737),2))</f>
        <v/>
      </c>
      <c r="S737" s="27">
        <f>IF(AE737=0,0,IF(AE737&gt;=Q737,M737-R737,ROUND((M737-R737)*AE737/Q737,2)))</f>
        <v/>
      </c>
      <c r="T737" s="27">
        <f>IF(N737&lt;&gt;"Yes",0,IF(AND(U737&lt;&gt;"",U737&lt;=$AH$2),0,M737-S737))</f>
        <v/>
      </c>
      <c r="U737" s="23" t="n"/>
      <c r="V737" s="24" t="n"/>
      <c r="W737" s="25" t="n"/>
      <c r="X737" s="25" t="n"/>
      <c r="Y737" s="27">
        <f>IF(U737="","",IF(U737&gt;$AH$2,"After period end",IF(N737&lt;&gt;"Yes",0,M737-S737)))</f>
        <v/>
      </c>
      <c r="Z737" s="27">
        <f>IF(OR(U737="",U737&gt;$AH$2),"",N(W737)-N(X737)-Y737)</f>
        <v/>
      </c>
      <c r="AB737" s="23" t="n"/>
      <c r="AD737" s="27">
        <f>IF(OR(N737&lt;&gt;"Yes",N(Q737)=0),0,ROUND((M737-R737)/Q737,2))</f>
        <v/>
      </c>
      <c r="AE737" s="30">
        <f>IF(OR(N737&lt;&gt;"Yes",O737="",N(Q737)=0),0,MAX(0,MIN(Q737,MIN(YEAR($AH$2)*12+MONTH($AH$2),IF(U737="",YEAR($AH$2)*12+MONTH($AH$2),YEAR(U737)*12+MONTH(U737)-1))-(YEAR(O737)*12+MONTH(O737))+1)))</f>
        <v/>
      </c>
      <c r="AF737" s="31">
        <f>IF(OR(N737&lt;&gt;"Yes",O737="",N(Q737)=0),"",EOMONTH(O737,Q737-1))</f>
        <v/>
      </c>
    </row>
    <row r="738">
      <c r="D738" s="24" t="n"/>
      <c r="E738" s="24" t="n"/>
      <c r="F738" s="24" t="n"/>
      <c r="G738" s="24" t="n"/>
      <c r="H738" s="23" t="n"/>
      <c r="J738" s="25" t="n"/>
      <c r="K738" s="24" t="n"/>
      <c r="L738" s="26" t="n"/>
      <c r="M738" s="27">
        <f>IF(OR(J738="",L738=""),"",ROUND(J738*L738,2))</f>
        <v/>
      </c>
      <c r="N738" s="28">
        <f>IF(M738="","",IF(H738&gt;$AH$2,"After period end",IF(OR(D738="",F738=""),"Check class and entity",IF(M738&gt;=SUMIFS(Settings!$C$9:$C$18,Settings!$A$9:$A$18,F738),"Yes","Expense"))))</f>
        <v/>
      </c>
      <c r="O738" s="23" t="n"/>
      <c r="P738" s="29" t="n"/>
      <c r="Q738" s="30">
        <f>IF(P738&lt;&gt;"",P738,IF(D738="","",SUMIFS(Settings!$B$22:$B$31,Settings!$A$22:$A$31,D738)))</f>
        <v/>
      </c>
      <c r="R738" s="27">
        <f>IF(N738&lt;&gt;"Yes",0,ROUND(M738*SUMIFS(Settings!$C$22:$C$31,Settings!$A$22:$A$31,D738),2))</f>
        <v/>
      </c>
      <c r="S738" s="27">
        <f>IF(AE738=0,0,IF(AE738&gt;=Q738,M738-R738,ROUND((M738-R738)*AE738/Q738,2)))</f>
        <v/>
      </c>
      <c r="T738" s="27">
        <f>IF(N738&lt;&gt;"Yes",0,IF(AND(U738&lt;&gt;"",U738&lt;=$AH$2),0,M738-S738))</f>
        <v/>
      </c>
      <c r="U738" s="23" t="n"/>
      <c r="V738" s="24" t="n"/>
      <c r="W738" s="25" t="n"/>
      <c r="X738" s="25" t="n"/>
      <c r="Y738" s="27">
        <f>IF(U738="","",IF(U738&gt;$AH$2,"After period end",IF(N738&lt;&gt;"Yes",0,M738-S738)))</f>
        <v/>
      </c>
      <c r="Z738" s="27">
        <f>IF(OR(U738="",U738&gt;$AH$2),"",N(W738)-N(X738)-Y738)</f>
        <v/>
      </c>
      <c r="AB738" s="23" t="n"/>
      <c r="AD738" s="27">
        <f>IF(OR(N738&lt;&gt;"Yes",N(Q738)=0),0,ROUND((M738-R738)/Q738,2))</f>
        <v/>
      </c>
      <c r="AE738" s="30">
        <f>IF(OR(N738&lt;&gt;"Yes",O738="",N(Q738)=0),0,MAX(0,MIN(Q738,MIN(YEAR($AH$2)*12+MONTH($AH$2),IF(U738="",YEAR($AH$2)*12+MONTH($AH$2),YEAR(U738)*12+MONTH(U738)-1))-(YEAR(O738)*12+MONTH(O738))+1)))</f>
        <v/>
      </c>
      <c r="AF738" s="31">
        <f>IF(OR(N738&lt;&gt;"Yes",O738="",N(Q738)=0),"",EOMONTH(O738,Q738-1))</f>
        <v/>
      </c>
    </row>
    <row r="739">
      <c r="D739" s="24" t="n"/>
      <c r="E739" s="24" t="n"/>
      <c r="F739" s="24" t="n"/>
      <c r="G739" s="24" t="n"/>
      <c r="H739" s="23" t="n"/>
      <c r="J739" s="25" t="n"/>
      <c r="K739" s="24" t="n"/>
      <c r="L739" s="26" t="n"/>
      <c r="M739" s="27">
        <f>IF(OR(J739="",L739=""),"",ROUND(J739*L739,2))</f>
        <v/>
      </c>
      <c r="N739" s="28">
        <f>IF(M739="","",IF(H739&gt;$AH$2,"After period end",IF(OR(D739="",F739=""),"Check class and entity",IF(M739&gt;=SUMIFS(Settings!$C$9:$C$18,Settings!$A$9:$A$18,F739),"Yes","Expense"))))</f>
        <v/>
      </c>
      <c r="O739" s="23" t="n"/>
      <c r="P739" s="29" t="n"/>
      <c r="Q739" s="30">
        <f>IF(P739&lt;&gt;"",P739,IF(D739="","",SUMIFS(Settings!$B$22:$B$31,Settings!$A$22:$A$31,D739)))</f>
        <v/>
      </c>
      <c r="R739" s="27">
        <f>IF(N739&lt;&gt;"Yes",0,ROUND(M739*SUMIFS(Settings!$C$22:$C$31,Settings!$A$22:$A$31,D739),2))</f>
        <v/>
      </c>
      <c r="S739" s="27">
        <f>IF(AE739=0,0,IF(AE739&gt;=Q739,M739-R739,ROUND((M739-R739)*AE739/Q739,2)))</f>
        <v/>
      </c>
      <c r="T739" s="27">
        <f>IF(N739&lt;&gt;"Yes",0,IF(AND(U739&lt;&gt;"",U739&lt;=$AH$2),0,M739-S739))</f>
        <v/>
      </c>
      <c r="U739" s="23" t="n"/>
      <c r="V739" s="24" t="n"/>
      <c r="W739" s="25" t="n"/>
      <c r="X739" s="25" t="n"/>
      <c r="Y739" s="27">
        <f>IF(U739="","",IF(U739&gt;$AH$2,"After period end",IF(N739&lt;&gt;"Yes",0,M739-S739)))</f>
        <v/>
      </c>
      <c r="Z739" s="27">
        <f>IF(OR(U739="",U739&gt;$AH$2),"",N(W739)-N(X739)-Y739)</f>
        <v/>
      </c>
      <c r="AB739" s="23" t="n"/>
      <c r="AD739" s="27">
        <f>IF(OR(N739&lt;&gt;"Yes",N(Q739)=0),0,ROUND((M739-R739)/Q739,2))</f>
        <v/>
      </c>
      <c r="AE739" s="30">
        <f>IF(OR(N739&lt;&gt;"Yes",O739="",N(Q739)=0),0,MAX(0,MIN(Q739,MIN(YEAR($AH$2)*12+MONTH($AH$2),IF(U739="",YEAR($AH$2)*12+MONTH($AH$2),YEAR(U739)*12+MONTH(U739)-1))-(YEAR(O739)*12+MONTH(O739))+1)))</f>
        <v/>
      </c>
      <c r="AF739" s="31">
        <f>IF(OR(N739&lt;&gt;"Yes",O739="",N(Q739)=0),"",EOMONTH(O739,Q739-1))</f>
        <v/>
      </c>
    </row>
    <row r="740">
      <c r="D740" s="24" t="n"/>
      <c r="E740" s="24" t="n"/>
      <c r="F740" s="24" t="n"/>
      <c r="G740" s="24" t="n"/>
      <c r="H740" s="23" t="n"/>
      <c r="J740" s="25" t="n"/>
      <c r="K740" s="24" t="n"/>
      <c r="L740" s="26" t="n"/>
      <c r="M740" s="27">
        <f>IF(OR(J740="",L740=""),"",ROUND(J740*L740,2))</f>
        <v/>
      </c>
      <c r="N740" s="28">
        <f>IF(M740="","",IF(H740&gt;$AH$2,"After period end",IF(OR(D740="",F740=""),"Check class and entity",IF(M740&gt;=SUMIFS(Settings!$C$9:$C$18,Settings!$A$9:$A$18,F740),"Yes","Expense"))))</f>
        <v/>
      </c>
      <c r="O740" s="23" t="n"/>
      <c r="P740" s="29" t="n"/>
      <c r="Q740" s="30">
        <f>IF(P740&lt;&gt;"",P740,IF(D740="","",SUMIFS(Settings!$B$22:$B$31,Settings!$A$22:$A$31,D740)))</f>
        <v/>
      </c>
      <c r="R740" s="27">
        <f>IF(N740&lt;&gt;"Yes",0,ROUND(M740*SUMIFS(Settings!$C$22:$C$31,Settings!$A$22:$A$31,D740),2))</f>
        <v/>
      </c>
      <c r="S740" s="27">
        <f>IF(AE740=0,0,IF(AE740&gt;=Q740,M740-R740,ROUND((M740-R740)*AE740/Q740,2)))</f>
        <v/>
      </c>
      <c r="T740" s="27">
        <f>IF(N740&lt;&gt;"Yes",0,IF(AND(U740&lt;&gt;"",U740&lt;=$AH$2),0,M740-S740))</f>
        <v/>
      </c>
      <c r="U740" s="23" t="n"/>
      <c r="V740" s="24" t="n"/>
      <c r="W740" s="25" t="n"/>
      <c r="X740" s="25" t="n"/>
      <c r="Y740" s="27">
        <f>IF(U740="","",IF(U740&gt;$AH$2,"After period end",IF(N740&lt;&gt;"Yes",0,M740-S740)))</f>
        <v/>
      </c>
      <c r="Z740" s="27">
        <f>IF(OR(U740="",U740&gt;$AH$2),"",N(W740)-N(X740)-Y740)</f>
        <v/>
      </c>
      <c r="AB740" s="23" t="n"/>
      <c r="AD740" s="27">
        <f>IF(OR(N740&lt;&gt;"Yes",N(Q740)=0),0,ROUND((M740-R740)/Q740,2))</f>
        <v/>
      </c>
      <c r="AE740" s="30">
        <f>IF(OR(N740&lt;&gt;"Yes",O740="",N(Q740)=0),0,MAX(0,MIN(Q740,MIN(YEAR($AH$2)*12+MONTH($AH$2),IF(U740="",YEAR($AH$2)*12+MONTH($AH$2),YEAR(U740)*12+MONTH(U740)-1))-(YEAR(O740)*12+MONTH(O740))+1)))</f>
        <v/>
      </c>
      <c r="AF740" s="31">
        <f>IF(OR(N740&lt;&gt;"Yes",O740="",N(Q740)=0),"",EOMONTH(O740,Q740-1))</f>
        <v/>
      </c>
    </row>
    <row r="741">
      <c r="D741" s="24" t="n"/>
      <c r="E741" s="24" t="n"/>
      <c r="F741" s="24" t="n"/>
      <c r="G741" s="24" t="n"/>
      <c r="H741" s="23" t="n"/>
      <c r="J741" s="25" t="n"/>
      <c r="K741" s="24" t="n"/>
      <c r="L741" s="26" t="n"/>
      <c r="M741" s="27">
        <f>IF(OR(J741="",L741=""),"",ROUND(J741*L741,2))</f>
        <v/>
      </c>
      <c r="N741" s="28">
        <f>IF(M741="","",IF(H741&gt;$AH$2,"After period end",IF(OR(D741="",F741=""),"Check class and entity",IF(M741&gt;=SUMIFS(Settings!$C$9:$C$18,Settings!$A$9:$A$18,F741),"Yes","Expense"))))</f>
        <v/>
      </c>
      <c r="O741" s="23" t="n"/>
      <c r="P741" s="29" t="n"/>
      <c r="Q741" s="30">
        <f>IF(P741&lt;&gt;"",P741,IF(D741="","",SUMIFS(Settings!$B$22:$B$31,Settings!$A$22:$A$31,D741)))</f>
        <v/>
      </c>
      <c r="R741" s="27">
        <f>IF(N741&lt;&gt;"Yes",0,ROUND(M741*SUMIFS(Settings!$C$22:$C$31,Settings!$A$22:$A$31,D741),2))</f>
        <v/>
      </c>
      <c r="S741" s="27">
        <f>IF(AE741=0,0,IF(AE741&gt;=Q741,M741-R741,ROUND((M741-R741)*AE741/Q741,2)))</f>
        <v/>
      </c>
      <c r="T741" s="27">
        <f>IF(N741&lt;&gt;"Yes",0,IF(AND(U741&lt;&gt;"",U741&lt;=$AH$2),0,M741-S741))</f>
        <v/>
      </c>
      <c r="U741" s="23" t="n"/>
      <c r="V741" s="24" t="n"/>
      <c r="W741" s="25" t="n"/>
      <c r="X741" s="25" t="n"/>
      <c r="Y741" s="27">
        <f>IF(U741="","",IF(U741&gt;$AH$2,"After period end",IF(N741&lt;&gt;"Yes",0,M741-S741)))</f>
        <v/>
      </c>
      <c r="Z741" s="27">
        <f>IF(OR(U741="",U741&gt;$AH$2),"",N(W741)-N(X741)-Y741)</f>
        <v/>
      </c>
      <c r="AB741" s="23" t="n"/>
      <c r="AD741" s="27">
        <f>IF(OR(N741&lt;&gt;"Yes",N(Q741)=0),0,ROUND((M741-R741)/Q741,2))</f>
        <v/>
      </c>
      <c r="AE741" s="30">
        <f>IF(OR(N741&lt;&gt;"Yes",O741="",N(Q741)=0),0,MAX(0,MIN(Q741,MIN(YEAR($AH$2)*12+MONTH($AH$2),IF(U741="",YEAR($AH$2)*12+MONTH($AH$2),YEAR(U741)*12+MONTH(U741)-1))-(YEAR(O741)*12+MONTH(O741))+1)))</f>
        <v/>
      </c>
      <c r="AF741" s="31">
        <f>IF(OR(N741&lt;&gt;"Yes",O741="",N(Q741)=0),"",EOMONTH(O741,Q741-1))</f>
        <v/>
      </c>
    </row>
    <row r="742">
      <c r="D742" s="24" t="n"/>
      <c r="E742" s="24" t="n"/>
      <c r="F742" s="24" t="n"/>
      <c r="G742" s="24" t="n"/>
      <c r="H742" s="23" t="n"/>
      <c r="J742" s="25" t="n"/>
      <c r="K742" s="24" t="n"/>
      <c r="L742" s="26" t="n"/>
      <c r="M742" s="27">
        <f>IF(OR(J742="",L742=""),"",ROUND(J742*L742,2))</f>
        <v/>
      </c>
      <c r="N742" s="28">
        <f>IF(M742="","",IF(H742&gt;$AH$2,"After period end",IF(OR(D742="",F742=""),"Check class and entity",IF(M742&gt;=SUMIFS(Settings!$C$9:$C$18,Settings!$A$9:$A$18,F742),"Yes","Expense"))))</f>
        <v/>
      </c>
      <c r="O742" s="23" t="n"/>
      <c r="P742" s="29" t="n"/>
      <c r="Q742" s="30">
        <f>IF(P742&lt;&gt;"",P742,IF(D742="","",SUMIFS(Settings!$B$22:$B$31,Settings!$A$22:$A$31,D742)))</f>
        <v/>
      </c>
      <c r="R742" s="27">
        <f>IF(N742&lt;&gt;"Yes",0,ROUND(M742*SUMIFS(Settings!$C$22:$C$31,Settings!$A$22:$A$31,D742),2))</f>
        <v/>
      </c>
      <c r="S742" s="27">
        <f>IF(AE742=0,0,IF(AE742&gt;=Q742,M742-R742,ROUND((M742-R742)*AE742/Q742,2)))</f>
        <v/>
      </c>
      <c r="T742" s="27">
        <f>IF(N742&lt;&gt;"Yes",0,IF(AND(U742&lt;&gt;"",U742&lt;=$AH$2),0,M742-S742))</f>
        <v/>
      </c>
      <c r="U742" s="23" t="n"/>
      <c r="V742" s="24" t="n"/>
      <c r="W742" s="25" t="n"/>
      <c r="X742" s="25" t="n"/>
      <c r="Y742" s="27">
        <f>IF(U742="","",IF(U742&gt;$AH$2,"After period end",IF(N742&lt;&gt;"Yes",0,M742-S742)))</f>
        <v/>
      </c>
      <c r="Z742" s="27">
        <f>IF(OR(U742="",U742&gt;$AH$2),"",N(W742)-N(X742)-Y742)</f>
        <v/>
      </c>
      <c r="AB742" s="23" t="n"/>
      <c r="AD742" s="27">
        <f>IF(OR(N742&lt;&gt;"Yes",N(Q742)=0),0,ROUND((M742-R742)/Q742,2))</f>
        <v/>
      </c>
      <c r="AE742" s="30">
        <f>IF(OR(N742&lt;&gt;"Yes",O742="",N(Q742)=0),0,MAX(0,MIN(Q742,MIN(YEAR($AH$2)*12+MONTH($AH$2),IF(U742="",YEAR($AH$2)*12+MONTH($AH$2),YEAR(U742)*12+MONTH(U742)-1))-(YEAR(O742)*12+MONTH(O742))+1)))</f>
        <v/>
      </c>
      <c r="AF742" s="31">
        <f>IF(OR(N742&lt;&gt;"Yes",O742="",N(Q742)=0),"",EOMONTH(O742,Q742-1))</f>
        <v/>
      </c>
    </row>
    <row r="743">
      <c r="D743" s="24" t="n"/>
      <c r="E743" s="24" t="n"/>
      <c r="F743" s="24" t="n"/>
      <c r="G743" s="24" t="n"/>
      <c r="H743" s="23" t="n"/>
      <c r="J743" s="25" t="n"/>
      <c r="K743" s="24" t="n"/>
      <c r="L743" s="26" t="n"/>
      <c r="M743" s="27">
        <f>IF(OR(J743="",L743=""),"",ROUND(J743*L743,2))</f>
        <v/>
      </c>
      <c r="N743" s="28">
        <f>IF(M743="","",IF(H743&gt;$AH$2,"After period end",IF(OR(D743="",F743=""),"Check class and entity",IF(M743&gt;=SUMIFS(Settings!$C$9:$C$18,Settings!$A$9:$A$18,F743),"Yes","Expense"))))</f>
        <v/>
      </c>
      <c r="O743" s="23" t="n"/>
      <c r="P743" s="29" t="n"/>
      <c r="Q743" s="30">
        <f>IF(P743&lt;&gt;"",P743,IF(D743="","",SUMIFS(Settings!$B$22:$B$31,Settings!$A$22:$A$31,D743)))</f>
        <v/>
      </c>
      <c r="R743" s="27">
        <f>IF(N743&lt;&gt;"Yes",0,ROUND(M743*SUMIFS(Settings!$C$22:$C$31,Settings!$A$22:$A$31,D743),2))</f>
        <v/>
      </c>
      <c r="S743" s="27">
        <f>IF(AE743=0,0,IF(AE743&gt;=Q743,M743-R743,ROUND((M743-R743)*AE743/Q743,2)))</f>
        <v/>
      </c>
      <c r="T743" s="27">
        <f>IF(N743&lt;&gt;"Yes",0,IF(AND(U743&lt;&gt;"",U743&lt;=$AH$2),0,M743-S743))</f>
        <v/>
      </c>
      <c r="U743" s="23" t="n"/>
      <c r="V743" s="24" t="n"/>
      <c r="W743" s="25" t="n"/>
      <c r="X743" s="25" t="n"/>
      <c r="Y743" s="27">
        <f>IF(U743="","",IF(U743&gt;$AH$2,"After period end",IF(N743&lt;&gt;"Yes",0,M743-S743)))</f>
        <v/>
      </c>
      <c r="Z743" s="27">
        <f>IF(OR(U743="",U743&gt;$AH$2),"",N(W743)-N(X743)-Y743)</f>
        <v/>
      </c>
      <c r="AB743" s="23" t="n"/>
      <c r="AD743" s="27">
        <f>IF(OR(N743&lt;&gt;"Yes",N(Q743)=0),0,ROUND((M743-R743)/Q743,2))</f>
        <v/>
      </c>
      <c r="AE743" s="30">
        <f>IF(OR(N743&lt;&gt;"Yes",O743="",N(Q743)=0),0,MAX(0,MIN(Q743,MIN(YEAR($AH$2)*12+MONTH($AH$2),IF(U743="",YEAR($AH$2)*12+MONTH($AH$2),YEAR(U743)*12+MONTH(U743)-1))-(YEAR(O743)*12+MONTH(O743))+1)))</f>
        <v/>
      </c>
      <c r="AF743" s="31">
        <f>IF(OR(N743&lt;&gt;"Yes",O743="",N(Q743)=0),"",EOMONTH(O743,Q743-1))</f>
        <v/>
      </c>
    </row>
    <row r="744">
      <c r="D744" s="24" t="n"/>
      <c r="E744" s="24" t="n"/>
      <c r="F744" s="24" t="n"/>
      <c r="G744" s="24" t="n"/>
      <c r="H744" s="23" t="n"/>
      <c r="J744" s="25" t="n"/>
      <c r="K744" s="24" t="n"/>
      <c r="L744" s="26" t="n"/>
      <c r="M744" s="27">
        <f>IF(OR(J744="",L744=""),"",ROUND(J744*L744,2))</f>
        <v/>
      </c>
      <c r="N744" s="28">
        <f>IF(M744="","",IF(H744&gt;$AH$2,"After period end",IF(OR(D744="",F744=""),"Check class and entity",IF(M744&gt;=SUMIFS(Settings!$C$9:$C$18,Settings!$A$9:$A$18,F744),"Yes","Expense"))))</f>
        <v/>
      </c>
      <c r="O744" s="23" t="n"/>
      <c r="P744" s="29" t="n"/>
      <c r="Q744" s="30">
        <f>IF(P744&lt;&gt;"",P744,IF(D744="","",SUMIFS(Settings!$B$22:$B$31,Settings!$A$22:$A$31,D744)))</f>
        <v/>
      </c>
      <c r="R744" s="27">
        <f>IF(N744&lt;&gt;"Yes",0,ROUND(M744*SUMIFS(Settings!$C$22:$C$31,Settings!$A$22:$A$31,D744),2))</f>
        <v/>
      </c>
      <c r="S744" s="27">
        <f>IF(AE744=0,0,IF(AE744&gt;=Q744,M744-R744,ROUND((M744-R744)*AE744/Q744,2)))</f>
        <v/>
      </c>
      <c r="T744" s="27">
        <f>IF(N744&lt;&gt;"Yes",0,IF(AND(U744&lt;&gt;"",U744&lt;=$AH$2),0,M744-S744))</f>
        <v/>
      </c>
      <c r="U744" s="23" t="n"/>
      <c r="V744" s="24" t="n"/>
      <c r="W744" s="25" t="n"/>
      <c r="X744" s="25" t="n"/>
      <c r="Y744" s="27">
        <f>IF(U744="","",IF(U744&gt;$AH$2,"After period end",IF(N744&lt;&gt;"Yes",0,M744-S744)))</f>
        <v/>
      </c>
      <c r="Z744" s="27">
        <f>IF(OR(U744="",U744&gt;$AH$2),"",N(W744)-N(X744)-Y744)</f>
        <v/>
      </c>
      <c r="AB744" s="23" t="n"/>
      <c r="AD744" s="27">
        <f>IF(OR(N744&lt;&gt;"Yes",N(Q744)=0),0,ROUND((M744-R744)/Q744,2))</f>
        <v/>
      </c>
      <c r="AE744" s="30">
        <f>IF(OR(N744&lt;&gt;"Yes",O744="",N(Q744)=0),0,MAX(0,MIN(Q744,MIN(YEAR($AH$2)*12+MONTH($AH$2),IF(U744="",YEAR($AH$2)*12+MONTH($AH$2),YEAR(U744)*12+MONTH(U744)-1))-(YEAR(O744)*12+MONTH(O744))+1)))</f>
        <v/>
      </c>
      <c r="AF744" s="31">
        <f>IF(OR(N744&lt;&gt;"Yes",O744="",N(Q744)=0),"",EOMONTH(O744,Q744-1))</f>
        <v/>
      </c>
    </row>
    <row r="745">
      <c r="D745" s="24" t="n"/>
      <c r="E745" s="24" t="n"/>
      <c r="F745" s="24" t="n"/>
      <c r="G745" s="24" t="n"/>
      <c r="H745" s="23" t="n"/>
      <c r="J745" s="25" t="n"/>
      <c r="K745" s="24" t="n"/>
      <c r="L745" s="26" t="n"/>
      <c r="M745" s="27">
        <f>IF(OR(J745="",L745=""),"",ROUND(J745*L745,2))</f>
        <v/>
      </c>
      <c r="N745" s="28">
        <f>IF(M745="","",IF(H745&gt;$AH$2,"After period end",IF(OR(D745="",F745=""),"Check class and entity",IF(M745&gt;=SUMIFS(Settings!$C$9:$C$18,Settings!$A$9:$A$18,F745),"Yes","Expense"))))</f>
        <v/>
      </c>
      <c r="O745" s="23" t="n"/>
      <c r="P745" s="29" t="n"/>
      <c r="Q745" s="30">
        <f>IF(P745&lt;&gt;"",P745,IF(D745="","",SUMIFS(Settings!$B$22:$B$31,Settings!$A$22:$A$31,D745)))</f>
        <v/>
      </c>
      <c r="R745" s="27">
        <f>IF(N745&lt;&gt;"Yes",0,ROUND(M745*SUMIFS(Settings!$C$22:$C$31,Settings!$A$22:$A$31,D745),2))</f>
        <v/>
      </c>
      <c r="S745" s="27">
        <f>IF(AE745=0,0,IF(AE745&gt;=Q745,M745-R745,ROUND((M745-R745)*AE745/Q745,2)))</f>
        <v/>
      </c>
      <c r="T745" s="27">
        <f>IF(N745&lt;&gt;"Yes",0,IF(AND(U745&lt;&gt;"",U745&lt;=$AH$2),0,M745-S745))</f>
        <v/>
      </c>
      <c r="U745" s="23" t="n"/>
      <c r="V745" s="24" t="n"/>
      <c r="W745" s="25" t="n"/>
      <c r="X745" s="25" t="n"/>
      <c r="Y745" s="27">
        <f>IF(U745="","",IF(U745&gt;$AH$2,"After period end",IF(N745&lt;&gt;"Yes",0,M745-S745)))</f>
        <v/>
      </c>
      <c r="Z745" s="27">
        <f>IF(OR(U745="",U745&gt;$AH$2),"",N(W745)-N(X745)-Y745)</f>
        <v/>
      </c>
      <c r="AB745" s="23" t="n"/>
      <c r="AD745" s="27">
        <f>IF(OR(N745&lt;&gt;"Yes",N(Q745)=0),0,ROUND((M745-R745)/Q745,2))</f>
        <v/>
      </c>
      <c r="AE745" s="30">
        <f>IF(OR(N745&lt;&gt;"Yes",O745="",N(Q745)=0),0,MAX(0,MIN(Q745,MIN(YEAR($AH$2)*12+MONTH($AH$2),IF(U745="",YEAR($AH$2)*12+MONTH($AH$2),YEAR(U745)*12+MONTH(U745)-1))-(YEAR(O745)*12+MONTH(O745))+1)))</f>
        <v/>
      </c>
      <c r="AF745" s="31">
        <f>IF(OR(N745&lt;&gt;"Yes",O745="",N(Q745)=0),"",EOMONTH(O745,Q745-1))</f>
        <v/>
      </c>
    </row>
    <row r="746">
      <c r="D746" s="24" t="n"/>
      <c r="E746" s="24" t="n"/>
      <c r="F746" s="24" t="n"/>
      <c r="G746" s="24" t="n"/>
      <c r="H746" s="23" t="n"/>
      <c r="J746" s="25" t="n"/>
      <c r="K746" s="24" t="n"/>
      <c r="L746" s="26" t="n"/>
      <c r="M746" s="27">
        <f>IF(OR(J746="",L746=""),"",ROUND(J746*L746,2))</f>
        <v/>
      </c>
      <c r="N746" s="28">
        <f>IF(M746="","",IF(H746&gt;$AH$2,"After period end",IF(OR(D746="",F746=""),"Check class and entity",IF(M746&gt;=SUMIFS(Settings!$C$9:$C$18,Settings!$A$9:$A$18,F746),"Yes","Expense"))))</f>
        <v/>
      </c>
      <c r="O746" s="23" t="n"/>
      <c r="P746" s="29" t="n"/>
      <c r="Q746" s="30">
        <f>IF(P746&lt;&gt;"",P746,IF(D746="","",SUMIFS(Settings!$B$22:$B$31,Settings!$A$22:$A$31,D746)))</f>
        <v/>
      </c>
      <c r="R746" s="27">
        <f>IF(N746&lt;&gt;"Yes",0,ROUND(M746*SUMIFS(Settings!$C$22:$C$31,Settings!$A$22:$A$31,D746),2))</f>
        <v/>
      </c>
      <c r="S746" s="27">
        <f>IF(AE746=0,0,IF(AE746&gt;=Q746,M746-R746,ROUND((M746-R746)*AE746/Q746,2)))</f>
        <v/>
      </c>
      <c r="T746" s="27">
        <f>IF(N746&lt;&gt;"Yes",0,IF(AND(U746&lt;&gt;"",U746&lt;=$AH$2),0,M746-S746))</f>
        <v/>
      </c>
      <c r="U746" s="23" t="n"/>
      <c r="V746" s="24" t="n"/>
      <c r="W746" s="25" t="n"/>
      <c r="X746" s="25" t="n"/>
      <c r="Y746" s="27">
        <f>IF(U746="","",IF(U746&gt;$AH$2,"After period end",IF(N746&lt;&gt;"Yes",0,M746-S746)))</f>
        <v/>
      </c>
      <c r="Z746" s="27">
        <f>IF(OR(U746="",U746&gt;$AH$2),"",N(W746)-N(X746)-Y746)</f>
        <v/>
      </c>
      <c r="AB746" s="23" t="n"/>
      <c r="AD746" s="27">
        <f>IF(OR(N746&lt;&gt;"Yes",N(Q746)=0),0,ROUND((M746-R746)/Q746,2))</f>
        <v/>
      </c>
      <c r="AE746" s="30">
        <f>IF(OR(N746&lt;&gt;"Yes",O746="",N(Q746)=0),0,MAX(0,MIN(Q746,MIN(YEAR($AH$2)*12+MONTH($AH$2),IF(U746="",YEAR($AH$2)*12+MONTH($AH$2),YEAR(U746)*12+MONTH(U746)-1))-(YEAR(O746)*12+MONTH(O746))+1)))</f>
        <v/>
      </c>
      <c r="AF746" s="31">
        <f>IF(OR(N746&lt;&gt;"Yes",O746="",N(Q746)=0),"",EOMONTH(O746,Q746-1))</f>
        <v/>
      </c>
    </row>
    <row r="747">
      <c r="D747" s="24" t="n"/>
      <c r="E747" s="24" t="n"/>
      <c r="F747" s="24" t="n"/>
      <c r="G747" s="24" t="n"/>
      <c r="H747" s="23" t="n"/>
      <c r="J747" s="25" t="n"/>
      <c r="K747" s="24" t="n"/>
      <c r="L747" s="26" t="n"/>
      <c r="M747" s="27">
        <f>IF(OR(J747="",L747=""),"",ROUND(J747*L747,2))</f>
        <v/>
      </c>
      <c r="N747" s="28">
        <f>IF(M747="","",IF(H747&gt;$AH$2,"After period end",IF(OR(D747="",F747=""),"Check class and entity",IF(M747&gt;=SUMIFS(Settings!$C$9:$C$18,Settings!$A$9:$A$18,F747),"Yes","Expense"))))</f>
        <v/>
      </c>
      <c r="O747" s="23" t="n"/>
      <c r="P747" s="29" t="n"/>
      <c r="Q747" s="30">
        <f>IF(P747&lt;&gt;"",P747,IF(D747="","",SUMIFS(Settings!$B$22:$B$31,Settings!$A$22:$A$31,D747)))</f>
        <v/>
      </c>
      <c r="R747" s="27">
        <f>IF(N747&lt;&gt;"Yes",0,ROUND(M747*SUMIFS(Settings!$C$22:$C$31,Settings!$A$22:$A$31,D747),2))</f>
        <v/>
      </c>
      <c r="S747" s="27">
        <f>IF(AE747=0,0,IF(AE747&gt;=Q747,M747-R747,ROUND((M747-R747)*AE747/Q747,2)))</f>
        <v/>
      </c>
      <c r="T747" s="27">
        <f>IF(N747&lt;&gt;"Yes",0,IF(AND(U747&lt;&gt;"",U747&lt;=$AH$2),0,M747-S747))</f>
        <v/>
      </c>
      <c r="U747" s="23" t="n"/>
      <c r="V747" s="24" t="n"/>
      <c r="W747" s="25" t="n"/>
      <c r="X747" s="25" t="n"/>
      <c r="Y747" s="27">
        <f>IF(U747="","",IF(U747&gt;$AH$2,"After period end",IF(N747&lt;&gt;"Yes",0,M747-S747)))</f>
        <v/>
      </c>
      <c r="Z747" s="27">
        <f>IF(OR(U747="",U747&gt;$AH$2),"",N(W747)-N(X747)-Y747)</f>
        <v/>
      </c>
      <c r="AB747" s="23" t="n"/>
      <c r="AD747" s="27">
        <f>IF(OR(N747&lt;&gt;"Yes",N(Q747)=0),0,ROUND((M747-R747)/Q747,2))</f>
        <v/>
      </c>
      <c r="AE747" s="30">
        <f>IF(OR(N747&lt;&gt;"Yes",O747="",N(Q747)=0),0,MAX(0,MIN(Q747,MIN(YEAR($AH$2)*12+MONTH($AH$2),IF(U747="",YEAR($AH$2)*12+MONTH($AH$2),YEAR(U747)*12+MONTH(U747)-1))-(YEAR(O747)*12+MONTH(O747))+1)))</f>
        <v/>
      </c>
      <c r="AF747" s="31">
        <f>IF(OR(N747&lt;&gt;"Yes",O747="",N(Q747)=0),"",EOMONTH(O747,Q747-1))</f>
        <v/>
      </c>
    </row>
    <row r="748">
      <c r="D748" s="24" t="n"/>
      <c r="E748" s="24" t="n"/>
      <c r="F748" s="24" t="n"/>
      <c r="G748" s="24" t="n"/>
      <c r="H748" s="23" t="n"/>
      <c r="J748" s="25" t="n"/>
      <c r="K748" s="24" t="n"/>
      <c r="L748" s="26" t="n"/>
      <c r="M748" s="27">
        <f>IF(OR(J748="",L748=""),"",ROUND(J748*L748,2))</f>
        <v/>
      </c>
      <c r="N748" s="28">
        <f>IF(M748="","",IF(H748&gt;$AH$2,"After period end",IF(OR(D748="",F748=""),"Check class and entity",IF(M748&gt;=SUMIFS(Settings!$C$9:$C$18,Settings!$A$9:$A$18,F748),"Yes","Expense"))))</f>
        <v/>
      </c>
      <c r="O748" s="23" t="n"/>
      <c r="P748" s="29" t="n"/>
      <c r="Q748" s="30">
        <f>IF(P748&lt;&gt;"",P748,IF(D748="","",SUMIFS(Settings!$B$22:$B$31,Settings!$A$22:$A$31,D748)))</f>
        <v/>
      </c>
      <c r="R748" s="27">
        <f>IF(N748&lt;&gt;"Yes",0,ROUND(M748*SUMIFS(Settings!$C$22:$C$31,Settings!$A$22:$A$31,D748),2))</f>
        <v/>
      </c>
      <c r="S748" s="27">
        <f>IF(AE748=0,0,IF(AE748&gt;=Q748,M748-R748,ROUND((M748-R748)*AE748/Q748,2)))</f>
        <v/>
      </c>
      <c r="T748" s="27">
        <f>IF(N748&lt;&gt;"Yes",0,IF(AND(U748&lt;&gt;"",U748&lt;=$AH$2),0,M748-S748))</f>
        <v/>
      </c>
      <c r="U748" s="23" t="n"/>
      <c r="V748" s="24" t="n"/>
      <c r="W748" s="25" t="n"/>
      <c r="X748" s="25" t="n"/>
      <c r="Y748" s="27">
        <f>IF(U748="","",IF(U748&gt;$AH$2,"After period end",IF(N748&lt;&gt;"Yes",0,M748-S748)))</f>
        <v/>
      </c>
      <c r="Z748" s="27">
        <f>IF(OR(U748="",U748&gt;$AH$2),"",N(W748)-N(X748)-Y748)</f>
        <v/>
      </c>
      <c r="AB748" s="23" t="n"/>
      <c r="AD748" s="27">
        <f>IF(OR(N748&lt;&gt;"Yes",N(Q748)=0),0,ROUND((M748-R748)/Q748,2))</f>
        <v/>
      </c>
      <c r="AE748" s="30">
        <f>IF(OR(N748&lt;&gt;"Yes",O748="",N(Q748)=0),0,MAX(0,MIN(Q748,MIN(YEAR($AH$2)*12+MONTH($AH$2),IF(U748="",YEAR($AH$2)*12+MONTH($AH$2),YEAR(U748)*12+MONTH(U748)-1))-(YEAR(O748)*12+MONTH(O748))+1)))</f>
        <v/>
      </c>
      <c r="AF748" s="31">
        <f>IF(OR(N748&lt;&gt;"Yes",O748="",N(Q748)=0),"",EOMONTH(O748,Q748-1))</f>
        <v/>
      </c>
    </row>
    <row r="749">
      <c r="D749" s="24" t="n"/>
      <c r="E749" s="24" t="n"/>
      <c r="F749" s="24" t="n"/>
      <c r="G749" s="24" t="n"/>
      <c r="H749" s="23" t="n"/>
      <c r="J749" s="25" t="n"/>
      <c r="K749" s="24" t="n"/>
      <c r="L749" s="26" t="n"/>
      <c r="M749" s="27">
        <f>IF(OR(J749="",L749=""),"",ROUND(J749*L749,2))</f>
        <v/>
      </c>
      <c r="N749" s="28">
        <f>IF(M749="","",IF(H749&gt;$AH$2,"After period end",IF(OR(D749="",F749=""),"Check class and entity",IF(M749&gt;=SUMIFS(Settings!$C$9:$C$18,Settings!$A$9:$A$18,F749),"Yes","Expense"))))</f>
        <v/>
      </c>
      <c r="O749" s="23" t="n"/>
      <c r="P749" s="29" t="n"/>
      <c r="Q749" s="30">
        <f>IF(P749&lt;&gt;"",P749,IF(D749="","",SUMIFS(Settings!$B$22:$B$31,Settings!$A$22:$A$31,D749)))</f>
        <v/>
      </c>
      <c r="R749" s="27">
        <f>IF(N749&lt;&gt;"Yes",0,ROUND(M749*SUMIFS(Settings!$C$22:$C$31,Settings!$A$22:$A$31,D749),2))</f>
        <v/>
      </c>
      <c r="S749" s="27">
        <f>IF(AE749=0,0,IF(AE749&gt;=Q749,M749-R749,ROUND((M749-R749)*AE749/Q749,2)))</f>
        <v/>
      </c>
      <c r="T749" s="27">
        <f>IF(N749&lt;&gt;"Yes",0,IF(AND(U749&lt;&gt;"",U749&lt;=$AH$2),0,M749-S749))</f>
        <v/>
      </c>
      <c r="U749" s="23" t="n"/>
      <c r="V749" s="24" t="n"/>
      <c r="W749" s="25" t="n"/>
      <c r="X749" s="25" t="n"/>
      <c r="Y749" s="27">
        <f>IF(U749="","",IF(U749&gt;$AH$2,"After period end",IF(N749&lt;&gt;"Yes",0,M749-S749)))</f>
        <v/>
      </c>
      <c r="Z749" s="27">
        <f>IF(OR(U749="",U749&gt;$AH$2),"",N(W749)-N(X749)-Y749)</f>
        <v/>
      </c>
      <c r="AB749" s="23" t="n"/>
      <c r="AD749" s="27">
        <f>IF(OR(N749&lt;&gt;"Yes",N(Q749)=0),0,ROUND((M749-R749)/Q749,2))</f>
        <v/>
      </c>
      <c r="AE749" s="30">
        <f>IF(OR(N749&lt;&gt;"Yes",O749="",N(Q749)=0),0,MAX(0,MIN(Q749,MIN(YEAR($AH$2)*12+MONTH($AH$2),IF(U749="",YEAR($AH$2)*12+MONTH($AH$2),YEAR(U749)*12+MONTH(U749)-1))-(YEAR(O749)*12+MONTH(O749))+1)))</f>
        <v/>
      </c>
      <c r="AF749" s="31">
        <f>IF(OR(N749&lt;&gt;"Yes",O749="",N(Q749)=0),"",EOMONTH(O749,Q749-1))</f>
        <v/>
      </c>
    </row>
    <row r="750">
      <c r="D750" s="24" t="n"/>
      <c r="E750" s="24" t="n"/>
      <c r="F750" s="24" t="n"/>
      <c r="G750" s="24" t="n"/>
      <c r="H750" s="23" t="n"/>
      <c r="J750" s="25" t="n"/>
      <c r="K750" s="24" t="n"/>
      <c r="L750" s="26" t="n"/>
      <c r="M750" s="27">
        <f>IF(OR(J750="",L750=""),"",ROUND(J750*L750,2))</f>
        <v/>
      </c>
      <c r="N750" s="28">
        <f>IF(M750="","",IF(H750&gt;$AH$2,"After period end",IF(OR(D750="",F750=""),"Check class and entity",IF(M750&gt;=SUMIFS(Settings!$C$9:$C$18,Settings!$A$9:$A$18,F750),"Yes","Expense"))))</f>
        <v/>
      </c>
      <c r="O750" s="23" t="n"/>
      <c r="P750" s="29" t="n"/>
      <c r="Q750" s="30">
        <f>IF(P750&lt;&gt;"",P750,IF(D750="","",SUMIFS(Settings!$B$22:$B$31,Settings!$A$22:$A$31,D750)))</f>
        <v/>
      </c>
      <c r="R750" s="27">
        <f>IF(N750&lt;&gt;"Yes",0,ROUND(M750*SUMIFS(Settings!$C$22:$C$31,Settings!$A$22:$A$31,D750),2))</f>
        <v/>
      </c>
      <c r="S750" s="27">
        <f>IF(AE750=0,0,IF(AE750&gt;=Q750,M750-R750,ROUND((M750-R750)*AE750/Q750,2)))</f>
        <v/>
      </c>
      <c r="T750" s="27">
        <f>IF(N750&lt;&gt;"Yes",0,IF(AND(U750&lt;&gt;"",U750&lt;=$AH$2),0,M750-S750))</f>
        <v/>
      </c>
      <c r="U750" s="23" t="n"/>
      <c r="V750" s="24" t="n"/>
      <c r="W750" s="25" t="n"/>
      <c r="X750" s="25" t="n"/>
      <c r="Y750" s="27">
        <f>IF(U750="","",IF(U750&gt;$AH$2,"After period end",IF(N750&lt;&gt;"Yes",0,M750-S750)))</f>
        <v/>
      </c>
      <c r="Z750" s="27">
        <f>IF(OR(U750="",U750&gt;$AH$2),"",N(W750)-N(X750)-Y750)</f>
        <v/>
      </c>
      <c r="AB750" s="23" t="n"/>
      <c r="AD750" s="27">
        <f>IF(OR(N750&lt;&gt;"Yes",N(Q750)=0),0,ROUND((M750-R750)/Q750,2))</f>
        <v/>
      </c>
      <c r="AE750" s="30">
        <f>IF(OR(N750&lt;&gt;"Yes",O750="",N(Q750)=0),0,MAX(0,MIN(Q750,MIN(YEAR($AH$2)*12+MONTH($AH$2),IF(U750="",YEAR($AH$2)*12+MONTH($AH$2),YEAR(U750)*12+MONTH(U750)-1))-(YEAR(O750)*12+MONTH(O750))+1)))</f>
        <v/>
      </c>
      <c r="AF750" s="31">
        <f>IF(OR(N750&lt;&gt;"Yes",O750="",N(Q750)=0),"",EOMONTH(O750,Q750-1))</f>
        <v/>
      </c>
    </row>
    <row r="751">
      <c r="D751" s="24" t="n"/>
      <c r="E751" s="24" t="n"/>
      <c r="F751" s="24" t="n"/>
      <c r="G751" s="24" t="n"/>
      <c r="H751" s="23" t="n"/>
      <c r="J751" s="25" t="n"/>
      <c r="K751" s="24" t="n"/>
      <c r="L751" s="26" t="n"/>
      <c r="M751" s="27">
        <f>IF(OR(J751="",L751=""),"",ROUND(J751*L751,2))</f>
        <v/>
      </c>
      <c r="N751" s="28">
        <f>IF(M751="","",IF(H751&gt;$AH$2,"After period end",IF(OR(D751="",F751=""),"Check class and entity",IF(M751&gt;=SUMIFS(Settings!$C$9:$C$18,Settings!$A$9:$A$18,F751),"Yes","Expense"))))</f>
        <v/>
      </c>
      <c r="O751" s="23" t="n"/>
      <c r="P751" s="29" t="n"/>
      <c r="Q751" s="30">
        <f>IF(P751&lt;&gt;"",P751,IF(D751="","",SUMIFS(Settings!$B$22:$B$31,Settings!$A$22:$A$31,D751)))</f>
        <v/>
      </c>
      <c r="R751" s="27">
        <f>IF(N751&lt;&gt;"Yes",0,ROUND(M751*SUMIFS(Settings!$C$22:$C$31,Settings!$A$22:$A$31,D751),2))</f>
        <v/>
      </c>
      <c r="S751" s="27">
        <f>IF(AE751=0,0,IF(AE751&gt;=Q751,M751-R751,ROUND((M751-R751)*AE751/Q751,2)))</f>
        <v/>
      </c>
      <c r="T751" s="27">
        <f>IF(N751&lt;&gt;"Yes",0,IF(AND(U751&lt;&gt;"",U751&lt;=$AH$2),0,M751-S751))</f>
        <v/>
      </c>
      <c r="U751" s="23" t="n"/>
      <c r="V751" s="24" t="n"/>
      <c r="W751" s="25" t="n"/>
      <c r="X751" s="25" t="n"/>
      <c r="Y751" s="27">
        <f>IF(U751="","",IF(U751&gt;$AH$2,"After period end",IF(N751&lt;&gt;"Yes",0,M751-S751)))</f>
        <v/>
      </c>
      <c r="Z751" s="27">
        <f>IF(OR(U751="",U751&gt;$AH$2),"",N(W751)-N(X751)-Y751)</f>
        <v/>
      </c>
      <c r="AB751" s="23" t="n"/>
      <c r="AD751" s="27">
        <f>IF(OR(N751&lt;&gt;"Yes",N(Q751)=0),0,ROUND((M751-R751)/Q751,2))</f>
        <v/>
      </c>
      <c r="AE751" s="30">
        <f>IF(OR(N751&lt;&gt;"Yes",O751="",N(Q751)=0),0,MAX(0,MIN(Q751,MIN(YEAR($AH$2)*12+MONTH($AH$2),IF(U751="",YEAR($AH$2)*12+MONTH($AH$2),YEAR(U751)*12+MONTH(U751)-1))-(YEAR(O751)*12+MONTH(O751))+1)))</f>
        <v/>
      </c>
      <c r="AF751" s="31">
        <f>IF(OR(N751&lt;&gt;"Yes",O751="",N(Q751)=0),"",EOMONTH(O751,Q751-1))</f>
        <v/>
      </c>
    </row>
    <row r="752">
      <c r="D752" s="24" t="n"/>
      <c r="E752" s="24" t="n"/>
      <c r="F752" s="24" t="n"/>
      <c r="G752" s="24" t="n"/>
      <c r="H752" s="23" t="n"/>
      <c r="J752" s="25" t="n"/>
      <c r="K752" s="24" t="n"/>
      <c r="L752" s="26" t="n"/>
      <c r="M752" s="27">
        <f>IF(OR(J752="",L752=""),"",ROUND(J752*L752,2))</f>
        <v/>
      </c>
      <c r="N752" s="28">
        <f>IF(M752="","",IF(H752&gt;$AH$2,"After period end",IF(OR(D752="",F752=""),"Check class and entity",IF(M752&gt;=SUMIFS(Settings!$C$9:$C$18,Settings!$A$9:$A$18,F752),"Yes","Expense"))))</f>
        <v/>
      </c>
      <c r="O752" s="23" t="n"/>
      <c r="P752" s="29" t="n"/>
      <c r="Q752" s="30">
        <f>IF(P752&lt;&gt;"",P752,IF(D752="","",SUMIFS(Settings!$B$22:$B$31,Settings!$A$22:$A$31,D752)))</f>
        <v/>
      </c>
      <c r="R752" s="27">
        <f>IF(N752&lt;&gt;"Yes",0,ROUND(M752*SUMIFS(Settings!$C$22:$C$31,Settings!$A$22:$A$31,D752),2))</f>
        <v/>
      </c>
      <c r="S752" s="27">
        <f>IF(AE752=0,0,IF(AE752&gt;=Q752,M752-R752,ROUND((M752-R752)*AE752/Q752,2)))</f>
        <v/>
      </c>
      <c r="T752" s="27">
        <f>IF(N752&lt;&gt;"Yes",0,IF(AND(U752&lt;&gt;"",U752&lt;=$AH$2),0,M752-S752))</f>
        <v/>
      </c>
      <c r="U752" s="23" t="n"/>
      <c r="V752" s="24" t="n"/>
      <c r="W752" s="25" t="n"/>
      <c r="X752" s="25" t="n"/>
      <c r="Y752" s="27">
        <f>IF(U752="","",IF(U752&gt;$AH$2,"After period end",IF(N752&lt;&gt;"Yes",0,M752-S752)))</f>
        <v/>
      </c>
      <c r="Z752" s="27">
        <f>IF(OR(U752="",U752&gt;$AH$2),"",N(W752)-N(X752)-Y752)</f>
        <v/>
      </c>
      <c r="AB752" s="23" t="n"/>
      <c r="AD752" s="27">
        <f>IF(OR(N752&lt;&gt;"Yes",N(Q752)=0),0,ROUND((M752-R752)/Q752,2))</f>
        <v/>
      </c>
      <c r="AE752" s="30">
        <f>IF(OR(N752&lt;&gt;"Yes",O752="",N(Q752)=0),0,MAX(0,MIN(Q752,MIN(YEAR($AH$2)*12+MONTH($AH$2),IF(U752="",YEAR($AH$2)*12+MONTH($AH$2),YEAR(U752)*12+MONTH(U752)-1))-(YEAR(O752)*12+MONTH(O752))+1)))</f>
        <v/>
      </c>
      <c r="AF752" s="31">
        <f>IF(OR(N752&lt;&gt;"Yes",O752="",N(Q752)=0),"",EOMONTH(O752,Q752-1))</f>
        <v/>
      </c>
    </row>
    <row r="753">
      <c r="D753" s="24" t="n"/>
      <c r="E753" s="24" t="n"/>
      <c r="F753" s="24" t="n"/>
      <c r="G753" s="24" t="n"/>
      <c r="H753" s="23" t="n"/>
      <c r="J753" s="25" t="n"/>
      <c r="K753" s="24" t="n"/>
      <c r="L753" s="26" t="n"/>
      <c r="M753" s="27">
        <f>IF(OR(J753="",L753=""),"",ROUND(J753*L753,2))</f>
        <v/>
      </c>
      <c r="N753" s="28">
        <f>IF(M753="","",IF(H753&gt;$AH$2,"After period end",IF(OR(D753="",F753=""),"Check class and entity",IF(M753&gt;=SUMIFS(Settings!$C$9:$C$18,Settings!$A$9:$A$18,F753),"Yes","Expense"))))</f>
        <v/>
      </c>
      <c r="O753" s="23" t="n"/>
      <c r="P753" s="29" t="n"/>
      <c r="Q753" s="30">
        <f>IF(P753&lt;&gt;"",P753,IF(D753="","",SUMIFS(Settings!$B$22:$B$31,Settings!$A$22:$A$31,D753)))</f>
        <v/>
      </c>
      <c r="R753" s="27">
        <f>IF(N753&lt;&gt;"Yes",0,ROUND(M753*SUMIFS(Settings!$C$22:$C$31,Settings!$A$22:$A$31,D753),2))</f>
        <v/>
      </c>
      <c r="S753" s="27">
        <f>IF(AE753=0,0,IF(AE753&gt;=Q753,M753-R753,ROUND((M753-R753)*AE753/Q753,2)))</f>
        <v/>
      </c>
      <c r="T753" s="27">
        <f>IF(N753&lt;&gt;"Yes",0,IF(AND(U753&lt;&gt;"",U753&lt;=$AH$2),0,M753-S753))</f>
        <v/>
      </c>
      <c r="U753" s="23" t="n"/>
      <c r="V753" s="24" t="n"/>
      <c r="W753" s="25" t="n"/>
      <c r="X753" s="25" t="n"/>
      <c r="Y753" s="27">
        <f>IF(U753="","",IF(U753&gt;$AH$2,"After period end",IF(N753&lt;&gt;"Yes",0,M753-S753)))</f>
        <v/>
      </c>
      <c r="Z753" s="27">
        <f>IF(OR(U753="",U753&gt;$AH$2),"",N(W753)-N(X753)-Y753)</f>
        <v/>
      </c>
      <c r="AB753" s="23" t="n"/>
      <c r="AD753" s="27">
        <f>IF(OR(N753&lt;&gt;"Yes",N(Q753)=0),0,ROUND((M753-R753)/Q753,2))</f>
        <v/>
      </c>
      <c r="AE753" s="30">
        <f>IF(OR(N753&lt;&gt;"Yes",O753="",N(Q753)=0),0,MAX(0,MIN(Q753,MIN(YEAR($AH$2)*12+MONTH($AH$2),IF(U753="",YEAR($AH$2)*12+MONTH($AH$2),YEAR(U753)*12+MONTH(U753)-1))-(YEAR(O753)*12+MONTH(O753))+1)))</f>
        <v/>
      </c>
      <c r="AF753" s="31">
        <f>IF(OR(N753&lt;&gt;"Yes",O753="",N(Q753)=0),"",EOMONTH(O753,Q753-1))</f>
        <v/>
      </c>
    </row>
    <row r="754">
      <c r="D754" s="24" t="n"/>
      <c r="E754" s="24" t="n"/>
      <c r="F754" s="24" t="n"/>
      <c r="G754" s="24" t="n"/>
      <c r="H754" s="23" t="n"/>
      <c r="J754" s="25" t="n"/>
      <c r="K754" s="24" t="n"/>
      <c r="L754" s="26" t="n"/>
      <c r="M754" s="27">
        <f>IF(OR(J754="",L754=""),"",ROUND(J754*L754,2))</f>
        <v/>
      </c>
      <c r="N754" s="28">
        <f>IF(M754="","",IF(H754&gt;$AH$2,"After period end",IF(OR(D754="",F754=""),"Check class and entity",IF(M754&gt;=SUMIFS(Settings!$C$9:$C$18,Settings!$A$9:$A$18,F754),"Yes","Expense"))))</f>
        <v/>
      </c>
      <c r="O754" s="23" t="n"/>
      <c r="P754" s="29" t="n"/>
      <c r="Q754" s="30">
        <f>IF(P754&lt;&gt;"",P754,IF(D754="","",SUMIFS(Settings!$B$22:$B$31,Settings!$A$22:$A$31,D754)))</f>
        <v/>
      </c>
      <c r="R754" s="27">
        <f>IF(N754&lt;&gt;"Yes",0,ROUND(M754*SUMIFS(Settings!$C$22:$C$31,Settings!$A$22:$A$31,D754),2))</f>
        <v/>
      </c>
      <c r="S754" s="27">
        <f>IF(AE754=0,0,IF(AE754&gt;=Q754,M754-R754,ROUND((M754-R754)*AE754/Q754,2)))</f>
        <v/>
      </c>
      <c r="T754" s="27">
        <f>IF(N754&lt;&gt;"Yes",0,IF(AND(U754&lt;&gt;"",U754&lt;=$AH$2),0,M754-S754))</f>
        <v/>
      </c>
      <c r="U754" s="23" t="n"/>
      <c r="V754" s="24" t="n"/>
      <c r="W754" s="25" t="n"/>
      <c r="X754" s="25" t="n"/>
      <c r="Y754" s="27">
        <f>IF(U754="","",IF(U754&gt;$AH$2,"After period end",IF(N754&lt;&gt;"Yes",0,M754-S754)))</f>
        <v/>
      </c>
      <c r="Z754" s="27">
        <f>IF(OR(U754="",U754&gt;$AH$2),"",N(W754)-N(X754)-Y754)</f>
        <v/>
      </c>
      <c r="AB754" s="23" t="n"/>
      <c r="AD754" s="27">
        <f>IF(OR(N754&lt;&gt;"Yes",N(Q754)=0),0,ROUND((M754-R754)/Q754,2))</f>
        <v/>
      </c>
      <c r="AE754" s="30">
        <f>IF(OR(N754&lt;&gt;"Yes",O754="",N(Q754)=0),0,MAX(0,MIN(Q754,MIN(YEAR($AH$2)*12+MONTH($AH$2),IF(U754="",YEAR($AH$2)*12+MONTH($AH$2),YEAR(U754)*12+MONTH(U754)-1))-(YEAR(O754)*12+MONTH(O754))+1)))</f>
        <v/>
      </c>
      <c r="AF754" s="31">
        <f>IF(OR(N754&lt;&gt;"Yes",O754="",N(Q754)=0),"",EOMONTH(O754,Q754-1))</f>
        <v/>
      </c>
    </row>
    <row r="755">
      <c r="D755" s="24" t="n"/>
      <c r="E755" s="24" t="n"/>
      <c r="F755" s="24" t="n"/>
      <c r="G755" s="24" t="n"/>
      <c r="H755" s="23" t="n"/>
      <c r="J755" s="25" t="n"/>
      <c r="K755" s="24" t="n"/>
      <c r="L755" s="26" t="n"/>
      <c r="M755" s="27">
        <f>IF(OR(J755="",L755=""),"",ROUND(J755*L755,2))</f>
        <v/>
      </c>
      <c r="N755" s="28">
        <f>IF(M755="","",IF(H755&gt;$AH$2,"After period end",IF(OR(D755="",F755=""),"Check class and entity",IF(M755&gt;=SUMIFS(Settings!$C$9:$C$18,Settings!$A$9:$A$18,F755),"Yes","Expense"))))</f>
        <v/>
      </c>
      <c r="O755" s="23" t="n"/>
      <c r="P755" s="29" t="n"/>
      <c r="Q755" s="30">
        <f>IF(P755&lt;&gt;"",P755,IF(D755="","",SUMIFS(Settings!$B$22:$B$31,Settings!$A$22:$A$31,D755)))</f>
        <v/>
      </c>
      <c r="R755" s="27">
        <f>IF(N755&lt;&gt;"Yes",0,ROUND(M755*SUMIFS(Settings!$C$22:$C$31,Settings!$A$22:$A$31,D755),2))</f>
        <v/>
      </c>
      <c r="S755" s="27">
        <f>IF(AE755=0,0,IF(AE755&gt;=Q755,M755-R755,ROUND((M755-R755)*AE755/Q755,2)))</f>
        <v/>
      </c>
      <c r="T755" s="27">
        <f>IF(N755&lt;&gt;"Yes",0,IF(AND(U755&lt;&gt;"",U755&lt;=$AH$2),0,M755-S755))</f>
        <v/>
      </c>
      <c r="U755" s="23" t="n"/>
      <c r="V755" s="24" t="n"/>
      <c r="W755" s="25" t="n"/>
      <c r="X755" s="25" t="n"/>
      <c r="Y755" s="27">
        <f>IF(U755="","",IF(U755&gt;$AH$2,"After period end",IF(N755&lt;&gt;"Yes",0,M755-S755)))</f>
        <v/>
      </c>
      <c r="Z755" s="27">
        <f>IF(OR(U755="",U755&gt;$AH$2),"",N(W755)-N(X755)-Y755)</f>
        <v/>
      </c>
      <c r="AB755" s="23" t="n"/>
      <c r="AD755" s="27">
        <f>IF(OR(N755&lt;&gt;"Yes",N(Q755)=0),0,ROUND((M755-R755)/Q755,2))</f>
        <v/>
      </c>
      <c r="AE755" s="30">
        <f>IF(OR(N755&lt;&gt;"Yes",O755="",N(Q755)=0),0,MAX(0,MIN(Q755,MIN(YEAR($AH$2)*12+MONTH($AH$2),IF(U755="",YEAR($AH$2)*12+MONTH($AH$2),YEAR(U755)*12+MONTH(U755)-1))-(YEAR(O755)*12+MONTH(O755))+1)))</f>
        <v/>
      </c>
      <c r="AF755" s="31">
        <f>IF(OR(N755&lt;&gt;"Yes",O755="",N(Q755)=0),"",EOMONTH(O755,Q755-1))</f>
        <v/>
      </c>
    </row>
    <row r="756">
      <c r="D756" s="24" t="n"/>
      <c r="E756" s="24" t="n"/>
      <c r="F756" s="24" t="n"/>
      <c r="G756" s="24" t="n"/>
      <c r="H756" s="23" t="n"/>
      <c r="J756" s="25" t="n"/>
      <c r="K756" s="24" t="n"/>
      <c r="L756" s="26" t="n"/>
      <c r="M756" s="27">
        <f>IF(OR(J756="",L756=""),"",ROUND(J756*L756,2))</f>
        <v/>
      </c>
      <c r="N756" s="28">
        <f>IF(M756="","",IF(H756&gt;$AH$2,"After period end",IF(OR(D756="",F756=""),"Check class and entity",IF(M756&gt;=SUMIFS(Settings!$C$9:$C$18,Settings!$A$9:$A$18,F756),"Yes","Expense"))))</f>
        <v/>
      </c>
      <c r="O756" s="23" t="n"/>
      <c r="P756" s="29" t="n"/>
      <c r="Q756" s="30">
        <f>IF(P756&lt;&gt;"",P756,IF(D756="","",SUMIFS(Settings!$B$22:$B$31,Settings!$A$22:$A$31,D756)))</f>
        <v/>
      </c>
      <c r="R756" s="27">
        <f>IF(N756&lt;&gt;"Yes",0,ROUND(M756*SUMIFS(Settings!$C$22:$C$31,Settings!$A$22:$A$31,D756),2))</f>
        <v/>
      </c>
      <c r="S756" s="27">
        <f>IF(AE756=0,0,IF(AE756&gt;=Q756,M756-R756,ROUND((M756-R756)*AE756/Q756,2)))</f>
        <v/>
      </c>
      <c r="T756" s="27">
        <f>IF(N756&lt;&gt;"Yes",0,IF(AND(U756&lt;&gt;"",U756&lt;=$AH$2),0,M756-S756))</f>
        <v/>
      </c>
      <c r="U756" s="23" t="n"/>
      <c r="V756" s="24" t="n"/>
      <c r="W756" s="25" t="n"/>
      <c r="X756" s="25" t="n"/>
      <c r="Y756" s="27">
        <f>IF(U756="","",IF(U756&gt;$AH$2,"After period end",IF(N756&lt;&gt;"Yes",0,M756-S756)))</f>
        <v/>
      </c>
      <c r="Z756" s="27">
        <f>IF(OR(U756="",U756&gt;$AH$2),"",N(W756)-N(X756)-Y756)</f>
        <v/>
      </c>
      <c r="AB756" s="23" t="n"/>
      <c r="AD756" s="27">
        <f>IF(OR(N756&lt;&gt;"Yes",N(Q756)=0),0,ROUND((M756-R756)/Q756,2))</f>
        <v/>
      </c>
      <c r="AE756" s="30">
        <f>IF(OR(N756&lt;&gt;"Yes",O756="",N(Q756)=0),0,MAX(0,MIN(Q756,MIN(YEAR($AH$2)*12+MONTH($AH$2),IF(U756="",YEAR($AH$2)*12+MONTH($AH$2),YEAR(U756)*12+MONTH(U756)-1))-(YEAR(O756)*12+MONTH(O756))+1)))</f>
        <v/>
      </c>
      <c r="AF756" s="31">
        <f>IF(OR(N756&lt;&gt;"Yes",O756="",N(Q756)=0),"",EOMONTH(O756,Q756-1))</f>
        <v/>
      </c>
    </row>
    <row r="757">
      <c r="D757" s="24" t="n"/>
      <c r="E757" s="24" t="n"/>
      <c r="F757" s="24" t="n"/>
      <c r="G757" s="24" t="n"/>
      <c r="H757" s="23" t="n"/>
      <c r="J757" s="25" t="n"/>
      <c r="K757" s="24" t="n"/>
      <c r="L757" s="26" t="n"/>
      <c r="M757" s="27">
        <f>IF(OR(J757="",L757=""),"",ROUND(J757*L757,2))</f>
        <v/>
      </c>
      <c r="N757" s="28">
        <f>IF(M757="","",IF(H757&gt;$AH$2,"After period end",IF(OR(D757="",F757=""),"Check class and entity",IF(M757&gt;=SUMIFS(Settings!$C$9:$C$18,Settings!$A$9:$A$18,F757),"Yes","Expense"))))</f>
        <v/>
      </c>
      <c r="O757" s="23" t="n"/>
      <c r="P757" s="29" t="n"/>
      <c r="Q757" s="30">
        <f>IF(P757&lt;&gt;"",P757,IF(D757="","",SUMIFS(Settings!$B$22:$B$31,Settings!$A$22:$A$31,D757)))</f>
        <v/>
      </c>
      <c r="R757" s="27">
        <f>IF(N757&lt;&gt;"Yes",0,ROUND(M757*SUMIFS(Settings!$C$22:$C$31,Settings!$A$22:$A$31,D757),2))</f>
        <v/>
      </c>
      <c r="S757" s="27">
        <f>IF(AE757=0,0,IF(AE757&gt;=Q757,M757-R757,ROUND((M757-R757)*AE757/Q757,2)))</f>
        <v/>
      </c>
      <c r="T757" s="27">
        <f>IF(N757&lt;&gt;"Yes",0,IF(AND(U757&lt;&gt;"",U757&lt;=$AH$2),0,M757-S757))</f>
        <v/>
      </c>
      <c r="U757" s="23" t="n"/>
      <c r="V757" s="24" t="n"/>
      <c r="W757" s="25" t="n"/>
      <c r="X757" s="25" t="n"/>
      <c r="Y757" s="27">
        <f>IF(U757="","",IF(U757&gt;$AH$2,"After period end",IF(N757&lt;&gt;"Yes",0,M757-S757)))</f>
        <v/>
      </c>
      <c r="Z757" s="27">
        <f>IF(OR(U757="",U757&gt;$AH$2),"",N(W757)-N(X757)-Y757)</f>
        <v/>
      </c>
      <c r="AB757" s="23" t="n"/>
      <c r="AD757" s="27">
        <f>IF(OR(N757&lt;&gt;"Yes",N(Q757)=0),0,ROUND((M757-R757)/Q757,2))</f>
        <v/>
      </c>
      <c r="AE757" s="30">
        <f>IF(OR(N757&lt;&gt;"Yes",O757="",N(Q757)=0),0,MAX(0,MIN(Q757,MIN(YEAR($AH$2)*12+MONTH($AH$2),IF(U757="",YEAR($AH$2)*12+MONTH($AH$2),YEAR(U757)*12+MONTH(U757)-1))-(YEAR(O757)*12+MONTH(O757))+1)))</f>
        <v/>
      </c>
      <c r="AF757" s="31">
        <f>IF(OR(N757&lt;&gt;"Yes",O757="",N(Q757)=0),"",EOMONTH(O757,Q757-1))</f>
        <v/>
      </c>
    </row>
    <row r="758">
      <c r="D758" s="24" t="n"/>
      <c r="E758" s="24" t="n"/>
      <c r="F758" s="24" t="n"/>
      <c r="G758" s="24" t="n"/>
      <c r="H758" s="23" t="n"/>
      <c r="J758" s="25" t="n"/>
      <c r="K758" s="24" t="n"/>
      <c r="L758" s="26" t="n"/>
      <c r="M758" s="27">
        <f>IF(OR(J758="",L758=""),"",ROUND(J758*L758,2))</f>
        <v/>
      </c>
      <c r="N758" s="28">
        <f>IF(M758="","",IF(H758&gt;$AH$2,"After period end",IF(OR(D758="",F758=""),"Check class and entity",IF(M758&gt;=SUMIFS(Settings!$C$9:$C$18,Settings!$A$9:$A$18,F758),"Yes","Expense"))))</f>
        <v/>
      </c>
      <c r="O758" s="23" t="n"/>
      <c r="P758" s="29" t="n"/>
      <c r="Q758" s="30">
        <f>IF(P758&lt;&gt;"",P758,IF(D758="","",SUMIFS(Settings!$B$22:$B$31,Settings!$A$22:$A$31,D758)))</f>
        <v/>
      </c>
      <c r="R758" s="27">
        <f>IF(N758&lt;&gt;"Yes",0,ROUND(M758*SUMIFS(Settings!$C$22:$C$31,Settings!$A$22:$A$31,D758),2))</f>
        <v/>
      </c>
      <c r="S758" s="27">
        <f>IF(AE758=0,0,IF(AE758&gt;=Q758,M758-R758,ROUND((M758-R758)*AE758/Q758,2)))</f>
        <v/>
      </c>
      <c r="T758" s="27">
        <f>IF(N758&lt;&gt;"Yes",0,IF(AND(U758&lt;&gt;"",U758&lt;=$AH$2),0,M758-S758))</f>
        <v/>
      </c>
      <c r="U758" s="23" t="n"/>
      <c r="V758" s="24" t="n"/>
      <c r="W758" s="25" t="n"/>
      <c r="X758" s="25" t="n"/>
      <c r="Y758" s="27">
        <f>IF(U758="","",IF(U758&gt;$AH$2,"After period end",IF(N758&lt;&gt;"Yes",0,M758-S758)))</f>
        <v/>
      </c>
      <c r="Z758" s="27">
        <f>IF(OR(U758="",U758&gt;$AH$2),"",N(W758)-N(X758)-Y758)</f>
        <v/>
      </c>
      <c r="AB758" s="23" t="n"/>
      <c r="AD758" s="27">
        <f>IF(OR(N758&lt;&gt;"Yes",N(Q758)=0),0,ROUND((M758-R758)/Q758,2))</f>
        <v/>
      </c>
      <c r="AE758" s="30">
        <f>IF(OR(N758&lt;&gt;"Yes",O758="",N(Q758)=0),0,MAX(0,MIN(Q758,MIN(YEAR($AH$2)*12+MONTH($AH$2),IF(U758="",YEAR($AH$2)*12+MONTH($AH$2),YEAR(U758)*12+MONTH(U758)-1))-(YEAR(O758)*12+MONTH(O758))+1)))</f>
        <v/>
      </c>
      <c r="AF758" s="31">
        <f>IF(OR(N758&lt;&gt;"Yes",O758="",N(Q758)=0),"",EOMONTH(O758,Q758-1))</f>
        <v/>
      </c>
    </row>
    <row r="759">
      <c r="D759" s="24" t="n"/>
      <c r="E759" s="24" t="n"/>
      <c r="F759" s="24" t="n"/>
      <c r="G759" s="24" t="n"/>
      <c r="H759" s="23" t="n"/>
      <c r="J759" s="25" t="n"/>
      <c r="K759" s="24" t="n"/>
      <c r="L759" s="26" t="n"/>
      <c r="M759" s="27">
        <f>IF(OR(J759="",L759=""),"",ROUND(J759*L759,2))</f>
        <v/>
      </c>
      <c r="N759" s="28">
        <f>IF(M759="","",IF(H759&gt;$AH$2,"After period end",IF(OR(D759="",F759=""),"Check class and entity",IF(M759&gt;=SUMIFS(Settings!$C$9:$C$18,Settings!$A$9:$A$18,F759),"Yes","Expense"))))</f>
        <v/>
      </c>
      <c r="O759" s="23" t="n"/>
      <c r="P759" s="29" t="n"/>
      <c r="Q759" s="30">
        <f>IF(P759&lt;&gt;"",P759,IF(D759="","",SUMIFS(Settings!$B$22:$B$31,Settings!$A$22:$A$31,D759)))</f>
        <v/>
      </c>
      <c r="R759" s="27">
        <f>IF(N759&lt;&gt;"Yes",0,ROUND(M759*SUMIFS(Settings!$C$22:$C$31,Settings!$A$22:$A$31,D759),2))</f>
        <v/>
      </c>
      <c r="S759" s="27">
        <f>IF(AE759=0,0,IF(AE759&gt;=Q759,M759-R759,ROUND((M759-R759)*AE759/Q759,2)))</f>
        <v/>
      </c>
      <c r="T759" s="27">
        <f>IF(N759&lt;&gt;"Yes",0,IF(AND(U759&lt;&gt;"",U759&lt;=$AH$2),0,M759-S759))</f>
        <v/>
      </c>
      <c r="U759" s="23" t="n"/>
      <c r="V759" s="24" t="n"/>
      <c r="W759" s="25" t="n"/>
      <c r="X759" s="25" t="n"/>
      <c r="Y759" s="27">
        <f>IF(U759="","",IF(U759&gt;$AH$2,"After period end",IF(N759&lt;&gt;"Yes",0,M759-S759)))</f>
        <v/>
      </c>
      <c r="Z759" s="27">
        <f>IF(OR(U759="",U759&gt;$AH$2),"",N(W759)-N(X759)-Y759)</f>
        <v/>
      </c>
      <c r="AB759" s="23" t="n"/>
      <c r="AD759" s="27">
        <f>IF(OR(N759&lt;&gt;"Yes",N(Q759)=0),0,ROUND((M759-R759)/Q759,2))</f>
        <v/>
      </c>
      <c r="AE759" s="30">
        <f>IF(OR(N759&lt;&gt;"Yes",O759="",N(Q759)=0),0,MAX(0,MIN(Q759,MIN(YEAR($AH$2)*12+MONTH($AH$2),IF(U759="",YEAR($AH$2)*12+MONTH($AH$2),YEAR(U759)*12+MONTH(U759)-1))-(YEAR(O759)*12+MONTH(O759))+1)))</f>
        <v/>
      </c>
      <c r="AF759" s="31">
        <f>IF(OR(N759&lt;&gt;"Yes",O759="",N(Q759)=0),"",EOMONTH(O759,Q759-1))</f>
        <v/>
      </c>
    </row>
    <row r="760">
      <c r="D760" s="24" t="n"/>
      <c r="E760" s="24" t="n"/>
      <c r="F760" s="24" t="n"/>
      <c r="G760" s="24" t="n"/>
      <c r="H760" s="23" t="n"/>
      <c r="J760" s="25" t="n"/>
      <c r="K760" s="24" t="n"/>
      <c r="L760" s="26" t="n"/>
      <c r="M760" s="27">
        <f>IF(OR(J760="",L760=""),"",ROUND(J760*L760,2))</f>
        <v/>
      </c>
      <c r="N760" s="28">
        <f>IF(M760="","",IF(H760&gt;$AH$2,"After period end",IF(OR(D760="",F760=""),"Check class and entity",IF(M760&gt;=SUMIFS(Settings!$C$9:$C$18,Settings!$A$9:$A$18,F760),"Yes","Expense"))))</f>
        <v/>
      </c>
      <c r="O760" s="23" t="n"/>
      <c r="P760" s="29" t="n"/>
      <c r="Q760" s="30">
        <f>IF(P760&lt;&gt;"",P760,IF(D760="","",SUMIFS(Settings!$B$22:$B$31,Settings!$A$22:$A$31,D760)))</f>
        <v/>
      </c>
      <c r="R760" s="27">
        <f>IF(N760&lt;&gt;"Yes",0,ROUND(M760*SUMIFS(Settings!$C$22:$C$31,Settings!$A$22:$A$31,D760),2))</f>
        <v/>
      </c>
      <c r="S760" s="27">
        <f>IF(AE760=0,0,IF(AE760&gt;=Q760,M760-R760,ROUND((M760-R760)*AE760/Q760,2)))</f>
        <v/>
      </c>
      <c r="T760" s="27">
        <f>IF(N760&lt;&gt;"Yes",0,IF(AND(U760&lt;&gt;"",U760&lt;=$AH$2),0,M760-S760))</f>
        <v/>
      </c>
      <c r="U760" s="23" t="n"/>
      <c r="V760" s="24" t="n"/>
      <c r="W760" s="25" t="n"/>
      <c r="X760" s="25" t="n"/>
      <c r="Y760" s="27">
        <f>IF(U760="","",IF(U760&gt;$AH$2,"After period end",IF(N760&lt;&gt;"Yes",0,M760-S760)))</f>
        <v/>
      </c>
      <c r="Z760" s="27">
        <f>IF(OR(U760="",U760&gt;$AH$2),"",N(W760)-N(X760)-Y760)</f>
        <v/>
      </c>
      <c r="AB760" s="23" t="n"/>
      <c r="AD760" s="27">
        <f>IF(OR(N760&lt;&gt;"Yes",N(Q760)=0),0,ROUND((M760-R760)/Q760,2))</f>
        <v/>
      </c>
      <c r="AE760" s="30">
        <f>IF(OR(N760&lt;&gt;"Yes",O760="",N(Q760)=0),0,MAX(0,MIN(Q760,MIN(YEAR($AH$2)*12+MONTH($AH$2),IF(U760="",YEAR($AH$2)*12+MONTH($AH$2),YEAR(U760)*12+MONTH(U760)-1))-(YEAR(O760)*12+MONTH(O760))+1)))</f>
        <v/>
      </c>
      <c r="AF760" s="31">
        <f>IF(OR(N760&lt;&gt;"Yes",O760="",N(Q760)=0),"",EOMONTH(O760,Q760-1))</f>
        <v/>
      </c>
    </row>
    <row r="761">
      <c r="D761" s="24" t="n"/>
      <c r="E761" s="24" t="n"/>
      <c r="F761" s="24" t="n"/>
      <c r="G761" s="24" t="n"/>
      <c r="H761" s="23" t="n"/>
      <c r="J761" s="25" t="n"/>
      <c r="K761" s="24" t="n"/>
      <c r="L761" s="26" t="n"/>
      <c r="M761" s="27">
        <f>IF(OR(J761="",L761=""),"",ROUND(J761*L761,2))</f>
        <v/>
      </c>
      <c r="N761" s="28">
        <f>IF(M761="","",IF(H761&gt;$AH$2,"After period end",IF(OR(D761="",F761=""),"Check class and entity",IF(M761&gt;=SUMIFS(Settings!$C$9:$C$18,Settings!$A$9:$A$18,F761),"Yes","Expense"))))</f>
        <v/>
      </c>
      <c r="O761" s="23" t="n"/>
      <c r="P761" s="29" t="n"/>
      <c r="Q761" s="30">
        <f>IF(P761&lt;&gt;"",P761,IF(D761="","",SUMIFS(Settings!$B$22:$B$31,Settings!$A$22:$A$31,D761)))</f>
        <v/>
      </c>
      <c r="R761" s="27">
        <f>IF(N761&lt;&gt;"Yes",0,ROUND(M761*SUMIFS(Settings!$C$22:$C$31,Settings!$A$22:$A$31,D761),2))</f>
        <v/>
      </c>
      <c r="S761" s="27">
        <f>IF(AE761=0,0,IF(AE761&gt;=Q761,M761-R761,ROUND((M761-R761)*AE761/Q761,2)))</f>
        <v/>
      </c>
      <c r="T761" s="27">
        <f>IF(N761&lt;&gt;"Yes",0,IF(AND(U761&lt;&gt;"",U761&lt;=$AH$2),0,M761-S761))</f>
        <v/>
      </c>
      <c r="U761" s="23" t="n"/>
      <c r="V761" s="24" t="n"/>
      <c r="W761" s="25" t="n"/>
      <c r="X761" s="25" t="n"/>
      <c r="Y761" s="27">
        <f>IF(U761="","",IF(U761&gt;$AH$2,"After period end",IF(N761&lt;&gt;"Yes",0,M761-S761)))</f>
        <v/>
      </c>
      <c r="Z761" s="27">
        <f>IF(OR(U761="",U761&gt;$AH$2),"",N(W761)-N(X761)-Y761)</f>
        <v/>
      </c>
      <c r="AB761" s="23" t="n"/>
      <c r="AD761" s="27">
        <f>IF(OR(N761&lt;&gt;"Yes",N(Q761)=0),0,ROUND((M761-R761)/Q761,2))</f>
        <v/>
      </c>
      <c r="AE761" s="30">
        <f>IF(OR(N761&lt;&gt;"Yes",O761="",N(Q761)=0),0,MAX(0,MIN(Q761,MIN(YEAR($AH$2)*12+MONTH($AH$2),IF(U761="",YEAR($AH$2)*12+MONTH($AH$2),YEAR(U761)*12+MONTH(U761)-1))-(YEAR(O761)*12+MONTH(O761))+1)))</f>
        <v/>
      </c>
      <c r="AF761" s="31">
        <f>IF(OR(N761&lt;&gt;"Yes",O761="",N(Q761)=0),"",EOMONTH(O761,Q761-1))</f>
        <v/>
      </c>
    </row>
    <row r="762">
      <c r="D762" s="24" t="n"/>
      <c r="E762" s="24" t="n"/>
      <c r="F762" s="24" t="n"/>
      <c r="G762" s="24" t="n"/>
      <c r="H762" s="23" t="n"/>
      <c r="J762" s="25" t="n"/>
      <c r="K762" s="24" t="n"/>
      <c r="L762" s="26" t="n"/>
      <c r="M762" s="27">
        <f>IF(OR(J762="",L762=""),"",ROUND(J762*L762,2))</f>
        <v/>
      </c>
      <c r="N762" s="28">
        <f>IF(M762="","",IF(H762&gt;$AH$2,"After period end",IF(OR(D762="",F762=""),"Check class and entity",IF(M762&gt;=SUMIFS(Settings!$C$9:$C$18,Settings!$A$9:$A$18,F762),"Yes","Expense"))))</f>
        <v/>
      </c>
      <c r="O762" s="23" t="n"/>
      <c r="P762" s="29" t="n"/>
      <c r="Q762" s="30">
        <f>IF(P762&lt;&gt;"",P762,IF(D762="","",SUMIFS(Settings!$B$22:$B$31,Settings!$A$22:$A$31,D762)))</f>
        <v/>
      </c>
      <c r="R762" s="27">
        <f>IF(N762&lt;&gt;"Yes",0,ROUND(M762*SUMIFS(Settings!$C$22:$C$31,Settings!$A$22:$A$31,D762),2))</f>
        <v/>
      </c>
      <c r="S762" s="27">
        <f>IF(AE762=0,0,IF(AE762&gt;=Q762,M762-R762,ROUND((M762-R762)*AE762/Q762,2)))</f>
        <v/>
      </c>
      <c r="T762" s="27">
        <f>IF(N762&lt;&gt;"Yes",0,IF(AND(U762&lt;&gt;"",U762&lt;=$AH$2),0,M762-S762))</f>
        <v/>
      </c>
      <c r="U762" s="23" t="n"/>
      <c r="V762" s="24" t="n"/>
      <c r="W762" s="25" t="n"/>
      <c r="X762" s="25" t="n"/>
      <c r="Y762" s="27">
        <f>IF(U762="","",IF(U762&gt;$AH$2,"After period end",IF(N762&lt;&gt;"Yes",0,M762-S762)))</f>
        <v/>
      </c>
      <c r="Z762" s="27">
        <f>IF(OR(U762="",U762&gt;$AH$2),"",N(W762)-N(X762)-Y762)</f>
        <v/>
      </c>
      <c r="AB762" s="23" t="n"/>
      <c r="AD762" s="27">
        <f>IF(OR(N762&lt;&gt;"Yes",N(Q762)=0),0,ROUND((M762-R762)/Q762,2))</f>
        <v/>
      </c>
      <c r="AE762" s="30">
        <f>IF(OR(N762&lt;&gt;"Yes",O762="",N(Q762)=0),0,MAX(0,MIN(Q762,MIN(YEAR($AH$2)*12+MONTH($AH$2),IF(U762="",YEAR($AH$2)*12+MONTH($AH$2),YEAR(U762)*12+MONTH(U762)-1))-(YEAR(O762)*12+MONTH(O762))+1)))</f>
        <v/>
      </c>
      <c r="AF762" s="31">
        <f>IF(OR(N762&lt;&gt;"Yes",O762="",N(Q762)=0),"",EOMONTH(O762,Q762-1))</f>
        <v/>
      </c>
    </row>
    <row r="763">
      <c r="D763" s="24" t="n"/>
      <c r="E763" s="24" t="n"/>
      <c r="F763" s="24" t="n"/>
      <c r="G763" s="24" t="n"/>
      <c r="H763" s="23" t="n"/>
      <c r="J763" s="25" t="n"/>
      <c r="K763" s="24" t="n"/>
      <c r="L763" s="26" t="n"/>
      <c r="M763" s="27">
        <f>IF(OR(J763="",L763=""),"",ROUND(J763*L763,2))</f>
        <v/>
      </c>
      <c r="N763" s="28">
        <f>IF(M763="","",IF(H763&gt;$AH$2,"After period end",IF(OR(D763="",F763=""),"Check class and entity",IF(M763&gt;=SUMIFS(Settings!$C$9:$C$18,Settings!$A$9:$A$18,F763),"Yes","Expense"))))</f>
        <v/>
      </c>
      <c r="O763" s="23" t="n"/>
      <c r="P763" s="29" t="n"/>
      <c r="Q763" s="30">
        <f>IF(P763&lt;&gt;"",P763,IF(D763="","",SUMIFS(Settings!$B$22:$B$31,Settings!$A$22:$A$31,D763)))</f>
        <v/>
      </c>
      <c r="R763" s="27">
        <f>IF(N763&lt;&gt;"Yes",0,ROUND(M763*SUMIFS(Settings!$C$22:$C$31,Settings!$A$22:$A$31,D763),2))</f>
        <v/>
      </c>
      <c r="S763" s="27">
        <f>IF(AE763=0,0,IF(AE763&gt;=Q763,M763-R763,ROUND((M763-R763)*AE763/Q763,2)))</f>
        <v/>
      </c>
      <c r="T763" s="27">
        <f>IF(N763&lt;&gt;"Yes",0,IF(AND(U763&lt;&gt;"",U763&lt;=$AH$2),0,M763-S763))</f>
        <v/>
      </c>
      <c r="U763" s="23" t="n"/>
      <c r="V763" s="24" t="n"/>
      <c r="W763" s="25" t="n"/>
      <c r="X763" s="25" t="n"/>
      <c r="Y763" s="27">
        <f>IF(U763="","",IF(U763&gt;$AH$2,"After period end",IF(N763&lt;&gt;"Yes",0,M763-S763)))</f>
        <v/>
      </c>
      <c r="Z763" s="27">
        <f>IF(OR(U763="",U763&gt;$AH$2),"",N(W763)-N(X763)-Y763)</f>
        <v/>
      </c>
      <c r="AB763" s="23" t="n"/>
      <c r="AD763" s="27">
        <f>IF(OR(N763&lt;&gt;"Yes",N(Q763)=0),0,ROUND((M763-R763)/Q763,2))</f>
        <v/>
      </c>
      <c r="AE763" s="30">
        <f>IF(OR(N763&lt;&gt;"Yes",O763="",N(Q763)=0),0,MAX(0,MIN(Q763,MIN(YEAR($AH$2)*12+MONTH($AH$2),IF(U763="",YEAR($AH$2)*12+MONTH($AH$2),YEAR(U763)*12+MONTH(U763)-1))-(YEAR(O763)*12+MONTH(O763))+1)))</f>
        <v/>
      </c>
      <c r="AF763" s="31">
        <f>IF(OR(N763&lt;&gt;"Yes",O763="",N(Q763)=0),"",EOMONTH(O763,Q763-1))</f>
        <v/>
      </c>
    </row>
    <row r="764">
      <c r="D764" s="24" t="n"/>
      <c r="E764" s="24" t="n"/>
      <c r="F764" s="24" t="n"/>
      <c r="G764" s="24" t="n"/>
      <c r="H764" s="23" t="n"/>
      <c r="J764" s="25" t="n"/>
      <c r="K764" s="24" t="n"/>
      <c r="L764" s="26" t="n"/>
      <c r="M764" s="27">
        <f>IF(OR(J764="",L764=""),"",ROUND(J764*L764,2))</f>
        <v/>
      </c>
      <c r="N764" s="28">
        <f>IF(M764="","",IF(H764&gt;$AH$2,"After period end",IF(OR(D764="",F764=""),"Check class and entity",IF(M764&gt;=SUMIFS(Settings!$C$9:$C$18,Settings!$A$9:$A$18,F764),"Yes","Expense"))))</f>
        <v/>
      </c>
      <c r="O764" s="23" t="n"/>
      <c r="P764" s="29" t="n"/>
      <c r="Q764" s="30">
        <f>IF(P764&lt;&gt;"",P764,IF(D764="","",SUMIFS(Settings!$B$22:$B$31,Settings!$A$22:$A$31,D764)))</f>
        <v/>
      </c>
      <c r="R764" s="27">
        <f>IF(N764&lt;&gt;"Yes",0,ROUND(M764*SUMIFS(Settings!$C$22:$C$31,Settings!$A$22:$A$31,D764),2))</f>
        <v/>
      </c>
      <c r="S764" s="27">
        <f>IF(AE764=0,0,IF(AE764&gt;=Q764,M764-R764,ROUND((M764-R764)*AE764/Q764,2)))</f>
        <v/>
      </c>
      <c r="T764" s="27">
        <f>IF(N764&lt;&gt;"Yes",0,IF(AND(U764&lt;&gt;"",U764&lt;=$AH$2),0,M764-S764))</f>
        <v/>
      </c>
      <c r="U764" s="23" t="n"/>
      <c r="V764" s="24" t="n"/>
      <c r="W764" s="25" t="n"/>
      <c r="X764" s="25" t="n"/>
      <c r="Y764" s="27">
        <f>IF(U764="","",IF(U764&gt;$AH$2,"After period end",IF(N764&lt;&gt;"Yes",0,M764-S764)))</f>
        <v/>
      </c>
      <c r="Z764" s="27">
        <f>IF(OR(U764="",U764&gt;$AH$2),"",N(W764)-N(X764)-Y764)</f>
        <v/>
      </c>
      <c r="AB764" s="23" t="n"/>
      <c r="AD764" s="27">
        <f>IF(OR(N764&lt;&gt;"Yes",N(Q764)=0),0,ROUND((M764-R764)/Q764,2))</f>
        <v/>
      </c>
      <c r="AE764" s="30">
        <f>IF(OR(N764&lt;&gt;"Yes",O764="",N(Q764)=0),0,MAX(0,MIN(Q764,MIN(YEAR($AH$2)*12+MONTH($AH$2),IF(U764="",YEAR($AH$2)*12+MONTH($AH$2),YEAR(U764)*12+MONTH(U764)-1))-(YEAR(O764)*12+MONTH(O764))+1)))</f>
        <v/>
      </c>
      <c r="AF764" s="31">
        <f>IF(OR(N764&lt;&gt;"Yes",O764="",N(Q764)=0),"",EOMONTH(O764,Q764-1))</f>
        <v/>
      </c>
    </row>
    <row r="765">
      <c r="D765" s="24" t="n"/>
      <c r="E765" s="24" t="n"/>
      <c r="F765" s="24" t="n"/>
      <c r="G765" s="24" t="n"/>
      <c r="H765" s="23" t="n"/>
      <c r="J765" s="25" t="n"/>
      <c r="K765" s="24" t="n"/>
      <c r="L765" s="26" t="n"/>
      <c r="M765" s="27">
        <f>IF(OR(J765="",L765=""),"",ROUND(J765*L765,2))</f>
        <v/>
      </c>
      <c r="N765" s="28">
        <f>IF(M765="","",IF(H765&gt;$AH$2,"After period end",IF(OR(D765="",F765=""),"Check class and entity",IF(M765&gt;=SUMIFS(Settings!$C$9:$C$18,Settings!$A$9:$A$18,F765),"Yes","Expense"))))</f>
        <v/>
      </c>
      <c r="O765" s="23" t="n"/>
      <c r="P765" s="29" t="n"/>
      <c r="Q765" s="30">
        <f>IF(P765&lt;&gt;"",P765,IF(D765="","",SUMIFS(Settings!$B$22:$B$31,Settings!$A$22:$A$31,D765)))</f>
        <v/>
      </c>
      <c r="R765" s="27">
        <f>IF(N765&lt;&gt;"Yes",0,ROUND(M765*SUMIFS(Settings!$C$22:$C$31,Settings!$A$22:$A$31,D765),2))</f>
        <v/>
      </c>
      <c r="S765" s="27">
        <f>IF(AE765=0,0,IF(AE765&gt;=Q765,M765-R765,ROUND((M765-R765)*AE765/Q765,2)))</f>
        <v/>
      </c>
      <c r="T765" s="27">
        <f>IF(N765&lt;&gt;"Yes",0,IF(AND(U765&lt;&gt;"",U765&lt;=$AH$2),0,M765-S765))</f>
        <v/>
      </c>
      <c r="U765" s="23" t="n"/>
      <c r="V765" s="24" t="n"/>
      <c r="W765" s="25" t="n"/>
      <c r="X765" s="25" t="n"/>
      <c r="Y765" s="27">
        <f>IF(U765="","",IF(U765&gt;$AH$2,"After period end",IF(N765&lt;&gt;"Yes",0,M765-S765)))</f>
        <v/>
      </c>
      <c r="Z765" s="27">
        <f>IF(OR(U765="",U765&gt;$AH$2),"",N(W765)-N(X765)-Y765)</f>
        <v/>
      </c>
      <c r="AB765" s="23" t="n"/>
      <c r="AD765" s="27">
        <f>IF(OR(N765&lt;&gt;"Yes",N(Q765)=0),0,ROUND((M765-R765)/Q765,2))</f>
        <v/>
      </c>
      <c r="AE765" s="30">
        <f>IF(OR(N765&lt;&gt;"Yes",O765="",N(Q765)=0),0,MAX(0,MIN(Q765,MIN(YEAR($AH$2)*12+MONTH($AH$2),IF(U765="",YEAR($AH$2)*12+MONTH($AH$2),YEAR(U765)*12+MONTH(U765)-1))-(YEAR(O765)*12+MONTH(O765))+1)))</f>
        <v/>
      </c>
      <c r="AF765" s="31">
        <f>IF(OR(N765&lt;&gt;"Yes",O765="",N(Q765)=0),"",EOMONTH(O765,Q765-1))</f>
        <v/>
      </c>
    </row>
    <row r="766">
      <c r="D766" s="24" t="n"/>
      <c r="E766" s="24" t="n"/>
      <c r="F766" s="24" t="n"/>
      <c r="G766" s="24" t="n"/>
      <c r="H766" s="23" t="n"/>
      <c r="J766" s="25" t="n"/>
      <c r="K766" s="24" t="n"/>
      <c r="L766" s="26" t="n"/>
      <c r="M766" s="27">
        <f>IF(OR(J766="",L766=""),"",ROUND(J766*L766,2))</f>
        <v/>
      </c>
      <c r="N766" s="28">
        <f>IF(M766="","",IF(H766&gt;$AH$2,"After period end",IF(OR(D766="",F766=""),"Check class and entity",IF(M766&gt;=SUMIFS(Settings!$C$9:$C$18,Settings!$A$9:$A$18,F766),"Yes","Expense"))))</f>
        <v/>
      </c>
      <c r="O766" s="23" t="n"/>
      <c r="P766" s="29" t="n"/>
      <c r="Q766" s="30">
        <f>IF(P766&lt;&gt;"",P766,IF(D766="","",SUMIFS(Settings!$B$22:$B$31,Settings!$A$22:$A$31,D766)))</f>
        <v/>
      </c>
      <c r="R766" s="27">
        <f>IF(N766&lt;&gt;"Yes",0,ROUND(M766*SUMIFS(Settings!$C$22:$C$31,Settings!$A$22:$A$31,D766),2))</f>
        <v/>
      </c>
      <c r="S766" s="27">
        <f>IF(AE766=0,0,IF(AE766&gt;=Q766,M766-R766,ROUND((M766-R766)*AE766/Q766,2)))</f>
        <v/>
      </c>
      <c r="T766" s="27">
        <f>IF(N766&lt;&gt;"Yes",0,IF(AND(U766&lt;&gt;"",U766&lt;=$AH$2),0,M766-S766))</f>
        <v/>
      </c>
      <c r="U766" s="23" t="n"/>
      <c r="V766" s="24" t="n"/>
      <c r="W766" s="25" t="n"/>
      <c r="X766" s="25" t="n"/>
      <c r="Y766" s="27">
        <f>IF(U766="","",IF(U766&gt;$AH$2,"After period end",IF(N766&lt;&gt;"Yes",0,M766-S766)))</f>
        <v/>
      </c>
      <c r="Z766" s="27">
        <f>IF(OR(U766="",U766&gt;$AH$2),"",N(W766)-N(X766)-Y766)</f>
        <v/>
      </c>
      <c r="AB766" s="23" t="n"/>
      <c r="AD766" s="27">
        <f>IF(OR(N766&lt;&gt;"Yes",N(Q766)=0),0,ROUND((M766-R766)/Q766,2))</f>
        <v/>
      </c>
      <c r="AE766" s="30">
        <f>IF(OR(N766&lt;&gt;"Yes",O766="",N(Q766)=0),0,MAX(0,MIN(Q766,MIN(YEAR($AH$2)*12+MONTH($AH$2),IF(U766="",YEAR($AH$2)*12+MONTH($AH$2),YEAR(U766)*12+MONTH(U766)-1))-(YEAR(O766)*12+MONTH(O766))+1)))</f>
        <v/>
      </c>
      <c r="AF766" s="31">
        <f>IF(OR(N766&lt;&gt;"Yes",O766="",N(Q766)=0),"",EOMONTH(O766,Q766-1))</f>
        <v/>
      </c>
    </row>
    <row r="767">
      <c r="D767" s="24" t="n"/>
      <c r="E767" s="24" t="n"/>
      <c r="F767" s="24" t="n"/>
      <c r="G767" s="24" t="n"/>
      <c r="H767" s="23" t="n"/>
      <c r="J767" s="25" t="n"/>
      <c r="K767" s="24" t="n"/>
      <c r="L767" s="26" t="n"/>
      <c r="M767" s="27">
        <f>IF(OR(J767="",L767=""),"",ROUND(J767*L767,2))</f>
        <v/>
      </c>
      <c r="N767" s="28">
        <f>IF(M767="","",IF(H767&gt;$AH$2,"After period end",IF(OR(D767="",F767=""),"Check class and entity",IF(M767&gt;=SUMIFS(Settings!$C$9:$C$18,Settings!$A$9:$A$18,F767),"Yes","Expense"))))</f>
        <v/>
      </c>
      <c r="O767" s="23" t="n"/>
      <c r="P767" s="29" t="n"/>
      <c r="Q767" s="30">
        <f>IF(P767&lt;&gt;"",P767,IF(D767="","",SUMIFS(Settings!$B$22:$B$31,Settings!$A$22:$A$31,D767)))</f>
        <v/>
      </c>
      <c r="R767" s="27">
        <f>IF(N767&lt;&gt;"Yes",0,ROUND(M767*SUMIFS(Settings!$C$22:$C$31,Settings!$A$22:$A$31,D767),2))</f>
        <v/>
      </c>
      <c r="S767" s="27">
        <f>IF(AE767=0,0,IF(AE767&gt;=Q767,M767-R767,ROUND((M767-R767)*AE767/Q767,2)))</f>
        <v/>
      </c>
      <c r="T767" s="27">
        <f>IF(N767&lt;&gt;"Yes",0,IF(AND(U767&lt;&gt;"",U767&lt;=$AH$2),0,M767-S767))</f>
        <v/>
      </c>
      <c r="U767" s="23" t="n"/>
      <c r="V767" s="24" t="n"/>
      <c r="W767" s="25" t="n"/>
      <c r="X767" s="25" t="n"/>
      <c r="Y767" s="27">
        <f>IF(U767="","",IF(U767&gt;$AH$2,"After period end",IF(N767&lt;&gt;"Yes",0,M767-S767)))</f>
        <v/>
      </c>
      <c r="Z767" s="27">
        <f>IF(OR(U767="",U767&gt;$AH$2),"",N(W767)-N(X767)-Y767)</f>
        <v/>
      </c>
      <c r="AB767" s="23" t="n"/>
      <c r="AD767" s="27">
        <f>IF(OR(N767&lt;&gt;"Yes",N(Q767)=0),0,ROUND((M767-R767)/Q767,2))</f>
        <v/>
      </c>
      <c r="AE767" s="30">
        <f>IF(OR(N767&lt;&gt;"Yes",O767="",N(Q767)=0),0,MAX(0,MIN(Q767,MIN(YEAR($AH$2)*12+MONTH($AH$2),IF(U767="",YEAR($AH$2)*12+MONTH($AH$2),YEAR(U767)*12+MONTH(U767)-1))-(YEAR(O767)*12+MONTH(O767))+1)))</f>
        <v/>
      </c>
      <c r="AF767" s="31">
        <f>IF(OR(N767&lt;&gt;"Yes",O767="",N(Q767)=0),"",EOMONTH(O767,Q767-1))</f>
        <v/>
      </c>
    </row>
    <row r="768">
      <c r="D768" s="24" t="n"/>
      <c r="E768" s="24" t="n"/>
      <c r="F768" s="24" t="n"/>
      <c r="G768" s="24" t="n"/>
      <c r="H768" s="23" t="n"/>
      <c r="J768" s="25" t="n"/>
      <c r="K768" s="24" t="n"/>
      <c r="L768" s="26" t="n"/>
      <c r="M768" s="27">
        <f>IF(OR(J768="",L768=""),"",ROUND(J768*L768,2))</f>
        <v/>
      </c>
      <c r="N768" s="28">
        <f>IF(M768="","",IF(H768&gt;$AH$2,"After period end",IF(OR(D768="",F768=""),"Check class and entity",IF(M768&gt;=SUMIFS(Settings!$C$9:$C$18,Settings!$A$9:$A$18,F768),"Yes","Expense"))))</f>
        <v/>
      </c>
      <c r="O768" s="23" t="n"/>
      <c r="P768" s="29" t="n"/>
      <c r="Q768" s="30">
        <f>IF(P768&lt;&gt;"",P768,IF(D768="","",SUMIFS(Settings!$B$22:$B$31,Settings!$A$22:$A$31,D768)))</f>
        <v/>
      </c>
      <c r="R768" s="27">
        <f>IF(N768&lt;&gt;"Yes",0,ROUND(M768*SUMIFS(Settings!$C$22:$C$31,Settings!$A$22:$A$31,D768),2))</f>
        <v/>
      </c>
      <c r="S768" s="27">
        <f>IF(AE768=0,0,IF(AE768&gt;=Q768,M768-R768,ROUND((M768-R768)*AE768/Q768,2)))</f>
        <v/>
      </c>
      <c r="T768" s="27">
        <f>IF(N768&lt;&gt;"Yes",0,IF(AND(U768&lt;&gt;"",U768&lt;=$AH$2),0,M768-S768))</f>
        <v/>
      </c>
      <c r="U768" s="23" t="n"/>
      <c r="V768" s="24" t="n"/>
      <c r="W768" s="25" t="n"/>
      <c r="X768" s="25" t="n"/>
      <c r="Y768" s="27">
        <f>IF(U768="","",IF(U768&gt;$AH$2,"After period end",IF(N768&lt;&gt;"Yes",0,M768-S768)))</f>
        <v/>
      </c>
      <c r="Z768" s="27">
        <f>IF(OR(U768="",U768&gt;$AH$2),"",N(W768)-N(X768)-Y768)</f>
        <v/>
      </c>
      <c r="AB768" s="23" t="n"/>
      <c r="AD768" s="27">
        <f>IF(OR(N768&lt;&gt;"Yes",N(Q768)=0),0,ROUND((M768-R768)/Q768,2))</f>
        <v/>
      </c>
      <c r="AE768" s="30">
        <f>IF(OR(N768&lt;&gt;"Yes",O768="",N(Q768)=0),0,MAX(0,MIN(Q768,MIN(YEAR($AH$2)*12+MONTH($AH$2),IF(U768="",YEAR($AH$2)*12+MONTH($AH$2),YEAR(U768)*12+MONTH(U768)-1))-(YEAR(O768)*12+MONTH(O768))+1)))</f>
        <v/>
      </c>
      <c r="AF768" s="31">
        <f>IF(OR(N768&lt;&gt;"Yes",O768="",N(Q768)=0),"",EOMONTH(O768,Q768-1))</f>
        <v/>
      </c>
    </row>
    <row r="769">
      <c r="D769" s="24" t="n"/>
      <c r="E769" s="24" t="n"/>
      <c r="F769" s="24" t="n"/>
      <c r="G769" s="24" t="n"/>
      <c r="H769" s="23" t="n"/>
      <c r="J769" s="25" t="n"/>
      <c r="K769" s="24" t="n"/>
      <c r="L769" s="26" t="n"/>
      <c r="M769" s="27">
        <f>IF(OR(J769="",L769=""),"",ROUND(J769*L769,2))</f>
        <v/>
      </c>
      <c r="N769" s="28">
        <f>IF(M769="","",IF(H769&gt;$AH$2,"After period end",IF(OR(D769="",F769=""),"Check class and entity",IF(M769&gt;=SUMIFS(Settings!$C$9:$C$18,Settings!$A$9:$A$18,F769),"Yes","Expense"))))</f>
        <v/>
      </c>
      <c r="O769" s="23" t="n"/>
      <c r="P769" s="29" t="n"/>
      <c r="Q769" s="30">
        <f>IF(P769&lt;&gt;"",P769,IF(D769="","",SUMIFS(Settings!$B$22:$B$31,Settings!$A$22:$A$31,D769)))</f>
        <v/>
      </c>
      <c r="R769" s="27">
        <f>IF(N769&lt;&gt;"Yes",0,ROUND(M769*SUMIFS(Settings!$C$22:$C$31,Settings!$A$22:$A$31,D769),2))</f>
        <v/>
      </c>
      <c r="S769" s="27">
        <f>IF(AE769=0,0,IF(AE769&gt;=Q769,M769-R769,ROUND((M769-R769)*AE769/Q769,2)))</f>
        <v/>
      </c>
      <c r="T769" s="27">
        <f>IF(N769&lt;&gt;"Yes",0,IF(AND(U769&lt;&gt;"",U769&lt;=$AH$2),0,M769-S769))</f>
        <v/>
      </c>
      <c r="U769" s="23" t="n"/>
      <c r="V769" s="24" t="n"/>
      <c r="W769" s="25" t="n"/>
      <c r="X769" s="25" t="n"/>
      <c r="Y769" s="27">
        <f>IF(U769="","",IF(U769&gt;$AH$2,"After period end",IF(N769&lt;&gt;"Yes",0,M769-S769)))</f>
        <v/>
      </c>
      <c r="Z769" s="27">
        <f>IF(OR(U769="",U769&gt;$AH$2),"",N(W769)-N(X769)-Y769)</f>
        <v/>
      </c>
      <c r="AB769" s="23" t="n"/>
      <c r="AD769" s="27">
        <f>IF(OR(N769&lt;&gt;"Yes",N(Q769)=0),0,ROUND((M769-R769)/Q769,2))</f>
        <v/>
      </c>
      <c r="AE769" s="30">
        <f>IF(OR(N769&lt;&gt;"Yes",O769="",N(Q769)=0),0,MAX(0,MIN(Q769,MIN(YEAR($AH$2)*12+MONTH($AH$2),IF(U769="",YEAR($AH$2)*12+MONTH($AH$2),YEAR(U769)*12+MONTH(U769)-1))-(YEAR(O769)*12+MONTH(O769))+1)))</f>
        <v/>
      </c>
      <c r="AF769" s="31">
        <f>IF(OR(N769&lt;&gt;"Yes",O769="",N(Q769)=0),"",EOMONTH(O769,Q769-1))</f>
        <v/>
      </c>
    </row>
    <row r="770">
      <c r="D770" s="24" t="n"/>
      <c r="E770" s="24" t="n"/>
      <c r="F770" s="24" t="n"/>
      <c r="G770" s="24" t="n"/>
      <c r="H770" s="23" t="n"/>
      <c r="J770" s="25" t="n"/>
      <c r="K770" s="24" t="n"/>
      <c r="L770" s="26" t="n"/>
      <c r="M770" s="27">
        <f>IF(OR(J770="",L770=""),"",ROUND(J770*L770,2))</f>
        <v/>
      </c>
      <c r="N770" s="28">
        <f>IF(M770="","",IF(H770&gt;$AH$2,"After period end",IF(OR(D770="",F770=""),"Check class and entity",IF(M770&gt;=SUMIFS(Settings!$C$9:$C$18,Settings!$A$9:$A$18,F770),"Yes","Expense"))))</f>
        <v/>
      </c>
      <c r="O770" s="23" t="n"/>
      <c r="P770" s="29" t="n"/>
      <c r="Q770" s="30">
        <f>IF(P770&lt;&gt;"",P770,IF(D770="","",SUMIFS(Settings!$B$22:$B$31,Settings!$A$22:$A$31,D770)))</f>
        <v/>
      </c>
      <c r="R770" s="27">
        <f>IF(N770&lt;&gt;"Yes",0,ROUND(M770*SUMIFS(Settings!$C$22:$C$31,Settings!$A$22:$A$31,D770),2))</f>
        <v/>
      </c>
      <c r="S770" s="27">
        <f>IF(AE770=0,0,IF(AE770&gt;=Q770,M770-R770,ROUND((M770-R770)*AE770/Q770,2)))</f>
        <v/>
      </c>
      <c r="T770" s="27">
        <f>IF(N770&lt;&gt;"Yes",0,IF(AND(U770&lt;&gt;"",U770&lt;=$AH$2),0,M770-S770))</f>
        <v/>
      </c>
      <c r="U770" s="23" t="n"/>
      <c r="V770" s="24" t="n"/>
      <c r="W770" s="25" t="n"/>
      <c r="X770" s="25" t="n"/>
      <c r="Y770" s="27">
        <f>IF(U770="","",IF(U770&gt;$AH$2,"After period end",IF(N770&lt;&gt;"Yes",0,M770-S770)))</f>
        <v/>
      </c>
      <c r="Z770" s="27">
        <f>IF(OR(U770="",U770&gt;$AH$2),"",N(W770)-N(X770)-Y770)</f>
        <v/>
      </c>
      <c r="AB770" s="23" t="n"/>
      <c r="AD770" s="27">
        <f>IF(OR(N770&lt;&gt;"Yes",N(Q770)=0),0,ROUND((M770-R770)/Q770,2))</f>
        <v/>
      </c>
      <c r="AE770" s="30">
        <f>IF(OR(N770&lt;&gt;"Yes",O770="",N(Q770)=0),0,MAX(0,MIN(Q770,MIN(YEAR($AH$2)*12+MONTH($AH$2),IF(U770="",YEAR($AH$2)*12+MONTH($AH$2),YEAR(U770)*12+MONTH(U770)-1))-(YEAR(O770)*12+MONTH(O770))+1)))</f>
        <v/>
      </c>
      <c r="AF770" s="31">
        <f>IF(OR(N770&lt;&gt;"Yes",O770="",N(Q770)=0),"",EOMONTH(O770,Q770-1))</f>
        <v/>
      </c>
    </row>
    <row r="771">
      <c r="D771" s="24" t="n"/>
      <c r="E771" s="24" t="n"/>
      <c r="F771" s="24" t="n"/>
      <c r="G771" s="24" t="n"/>
      <c r="H771" s="23" t="n"/>
      <c r="J771" s="25" t="n"/>
      <c r="K771" s="24" t="n"/>
      <c r="L771" s="26" t="n"/>
      <c r="M771" s="27">
        <f>IF(OR(J771="",L771=""),"",ROUND(J771*L771,2))</f>
        <v/>
      </c>
      <c r="N771" s="28">
        <f>IF(M771="","",IF(H771&gt;$AH$2,"After period end",IF(OR(D771="",F771=""),"Check class and entity",IF(M771&gt;=SUMIFS(Settings!$C$9:$C$18,Settings!$A$9:$A$18,F771),"Yes","Expense"))))</f>
        <v/>
      </c>
      <c r="O771" s="23" t="n"/>
      <c r="P771" s="29" t="n"/>
      <c r="Q771" s="30">
        <f>IF(P771&lt;&gt;"",P771,IF(D771="","",SUMIFS(Settings!$B$22:$B$31,Settings!$A$22:$A$31,D771)))</f>
        <v/>
      </c>
      <c r="R771" s="27">
        <f>IF(N771&lt;&gt;"Yes",0,ROUND(M771*SUMIFS(Settings!$C$22:$C$31,Settings!$A$22:$A$31,D771),2))</f>
        <v/>
      </c>
      <c r="S771" s="27">
        <f>IF(AE771=0,0,IF(AE771&gt;=Q771,M771-R771,ROUND((M771-R771)*AE771/Q771,2)))</f>
        <v/>
      </c>
      <c r="T771" s="27">
        <f>IF(N771&lt;&gt;"Yes",0,IF(AND(U771&lt;&gt;"",U771&lt;=$AH$2),0,M771-S771))</f>
        <v/>
      </c>
      <c r="U771" s="23" t="n"/>
      <c r="V771" s="24" t="n"/>
      <c r="W771" s="25" t="n"/>
      <c r="X771" s="25" t="n"/>
      <c r="Y771" s="27">
        <f>IF(U771="","",IF(U771&gt;$AH$2,"After period end",IF(N771&lt;&gt;"Yes",0,M771-S771)))</f>
        <v/>
      </c>
      <c r="Z771" s="27">
        <f>IF(OR(U771="",U771&gt;$AH$2),"",N(W771)-N(X771)-Y771)</f>
        <v/>
      </c>
      <c r="AB771" s="23" t="n"/>
      <c r="AD771" s="27">
        <f>IF(OR(N771&lt;&gt;"Yes",N(Q771)=0),0,ROUND((M771-R771)/Q771,2))</f>
        <v/>
      </c>
      <c r="AE771" s="30">
        <f>IF(OR(N771&lt;&gt;"Yes",O771="",N(Q771)=0),0,MAX(0,MIN(Q771,MIN(YEAR($AH$2)*12+MONTH($AH$2),IF(U771="",YEAR($AH$2)*12+MONTH($AH$2),YEAR(U771)*12+MONTH(U771)-1))-(YEAR(O771)*12+MONTH(O771))+1)))</f>
        <v/>
      </c>
      <c r="AF771" s="31">
        <f>IF(OR(N771&lt;&gt;"Yes",O771="",N(Q771)=0),"",EOMONTH(O771,Q771-1))</f>
        <v/>
      </c>
    </row>
    <row r="772">
      <c r="D772" s="24" t="n"/>
      <c r="E772" s="24" t="n"/>
      <c r="F772" s="24" t="n"/>
      <c r="G772" s="24" t="n"/>
      <c r="H772" s="23" t="n"/>
      <c r="J772" s="25" t="n"/>
      <c r="K772" s="24" t="n"/>
      <c r="L772" s="26" t="n"/>
      <c r="M772" s="27">
        <f>IF(OR(J772="",L772=""),"",ROUND(J772*L772,2))</f>
        <v/>
      </c>
      <c r="N772" s="28">
        <f>IF(M772="","",IF(H772&gt;$AH$2,"After period end",IF(OR(D772="",F772=""),"Check class and entity",IF(M772&gt;=SUMIFS(Settings!$C$9:$C$18,Settings!$A$9:$A$18,F772),"Yes","Expense"))))</f>
        <v/>
      </c>
      <c r="O772" s="23" t="n"/>
      <c r="P772" s="29" t="n"/>
      <c r="Q772" s="30">
        <f>IF(P772&lt;&gt;"",P772,IF(D772="","",SUMIFS(Settings!$B$22:$B$31,Settings!$A$22:$A$31,D772)))</f>
        <v/>
      </c>
      <c r="R772" s="27">
        <f>IF(N772&lt;&gt;"Yes",0,ROUND(M772*SUMIFS(Settings!$C$22:$C$31,Settings!$A$22:$A$31,D772),2))</f>
        <v/>
      </c>
      <c r="S772" s="27">
        <f>IF(AE772=0,0,IF(AE772&gt;=Q772,M772-R772,ROUND((M772-R772)*AE772/Q772,2)))</f>
        <v/>
      </c>
      <c r="T772" s="27">
        <f>IF(N772&lt;&gt;"Yes",0,IF(AND(U772&lt;&gt;"",U772&lt;=$AH$2),0,M772-S772))</f>
        <v/>
      </c>
      <c r="U772" s="23" t="n"/>
      <c r="V772" s="24" t="n"/>
      <c r="W772" s="25" t="n"/>
      <c r="X772" s="25" t="n"/>
      <c r="Y772" s="27">
        <f>IF(U772="","",IF(U772&gt;$AH$2,"After period end",IF(N772&lt;&gt;"Yes",0,M772-S772)))</f>
        <v/>
      </c>
      <c r="Z772" s="27">
        <f>IF(OR(U772="",U772&gt;$AH$2),"",N(W772)-N(X772)-Y772)</f>
        <v/>
      </c>
      <c r="AB772" s="23" t="n"/>
      <c r="AD772" s="27">
        <f>IF(OR(N772&lt;&gt;"Yes",N(Q772)=0),0,ROUND((M772-R772)/Q772,2))</f>
        <v/>
      </c>
      <c r="AE772" s="30">
        <f>IF(OR(N772&lt;&gt;"Yes",O772="",N(Q772)=0),0,MAX(0,MIN(Q772,MIN(YEAR($AH$2)*12+MONTH($AH$2),IF(U772="",YEAR($AH$2)*12+MONTH($AH$2),YEAR(U772)*12+MONTH(U772)-1))-(YEAR(O772)*12+MONTH(O772))+1)))</f>
        <v/>
      </c>
      <c r="AF772" s="31">
        <f>IF(OR(N772&lt;&gt;"Yes",O772="",N(Q772)=0),"",EOMONTH(O772,Q772-1))</f>
        <v/>
      </c>
    </row>
    <row r="773">
      <c r="D773" s="24" t="n"/>
      <c r="E773" s="24" t="n"/>
      <c r="F773" s="24" t="n"/>
      <c r="G773" s="24" t="n"/>
      <c r="H773" s="23" t="n"/>
      <c r="J773" s="25" t="n"/>
      <c r="K773" s="24" t="n"/>
      <c r="L773" s="26" t="n"/>
      <c r="M773" s="27">
        <f>IF(OR(J773="",L773=""),"",ROUND(J773*L773,2))</f>
        <v/>
      </c>
      <c r="N773" s="28">
        <f>IF(M773="","",IF(H773&gt;$AH$2,"After period end",IF(OR(D773="",F773=""),"Check class and entity",IF(M773&gt;=SUMIFS(Settings!$C$9:$C$18,Settings!$A$9:$A$18,F773),"Yes","Expense"))))</f>
        <v/>
      </c>
      <c r="O773" s="23" t="n"/>
      <c r="P773" s="29" t="n"/>
      <c r="Q773" s="30">
        <f>IF(P773&lt;&gt;"",P773,IF(D773="","",SUMIFS(Settings!$B$22:$B$31,Settings!$A$22:$A$31,D773)))</f>
        <v/>
      </c>
      <c r="R773" s="27">
        <f>IF(N773&lt;&gt;"Yes",0,ROUND(M773*SUMIFS(Settings!$C$22:$C$31,Settings!$A$22:$A$31,D773),2))</f>
        <v/>
      </c>
      <c r="S773" s="27">
        <f>IF(AE773=0,0,IF(AE773&gt;=Q773,M773-R773,ROUND((M773-R773)*AE773/Q773,2)))</f>
        <v/>
      </c>
      <c r="T773" s="27">
        <f>IF(N773&lt;&gt;"Yes",0,IF(AND(U773&lt;&gt;"",U773&lt;=$AH$2),0,M773-S773))</f>
        <v/>
      </c>
      <c r="U773" s="23" t="n"/>
      <c r="V773" s="24" t="n"/>
      <c r="W773" s="25" t="n"/>
      <c r="X773" s="25" t="n"/>
      <c r="Y773" s="27">
        <f>IF(U773="","",IF(U773&gt;$AH$2,"After period end",IF(N773&lt;&gt;"Yes",0,M773-S773)))</f>
        <v/>
      </c>
      <c r="Z773" s="27">
        <f>IF(OR(U773="",U773&gt;$AH$2),"",N(W773)-N(X773)-Y773)</f>
        <v/>
      </c>
      <c r="AB773" s="23" t="n"/>
      <c r="AD773" s="27">
        <f>IF(OR(N773&lt;&gt;"Yes",N(Q773)=0),0,ROUND((M773-R773)/Q773,2))</f>
        <v/>
      </c>
      <c r="AE773" s="30">
        <f>IF(OR(N773&lt;&gt;"Yes",O773="",N(Q773)=0),0,MAX(0,MIN(Q773,MIN(YEAR($AH$2)*12+MONTH($AH$2),IF(U773="",YEAR($AH$2)*12+MONTH($AH$2),YEAR(U773)*12+MONTH(U773)-1))-(YEAR(O773)*12+MONTH(O773))+1)))</f>
        <v/>
      </c>
      <c r="AF773" s="31">
        <f>IF(OR(N773&lt;&gt;"Yes",O773="",N(Q773)=0),"",EOMONTH(O773,Q773-1))</f>
        <v/>
      </c>
    </row>
    <row r="774">
      <c r="D774" s="24" t="n"/>
      <c r="E774" s="24" t="n"/>
      <c r="F774" s="24" t="n"/>
      <c r="G774" s="24" t="n"/>
      <c r="H774" s="23" t="n"/>
      <c r="J774" s="25" t="n"/>
      <c r="K774" s="24" t="n"/>
      <c r="L774" s="26" t="n"/>
      <c r="M774" s="27">
        <f>IF(OR(J774="",L774=""),"",ROUND(J774*L774,2))</f>
        <v/>
      </c>
      <c r="N774" s="28">
        <f>IF(M774="","",IF(H774&gt;$AH$2,"After period end",IF(OR(D774="",F774=""),"Check class and entity",IF(M774&gt;=SUMIFS(Settings!$C$9:$C$18,Settings!$A$9:$A$18,F774),"Yes","Expense"))))</f>
        <v/>
      </c>
      <c r="O774" s="23" t="n"/>
      <c r="P774" s="29" t="n"/>
      <c r="Q774" s="30">
        <f>IF(P774&lt;&gt;"",P774,IF(D774="","",SUMIFS(Settings!$B$22:$B$31,Settings!$A$22:$A$31,D774)))</f>
        <v/>
      </c>
      <c r="R774" s="27">
        <f>IF(N774&lt;&gt;"Yes",0,ROUND(M774*SUMIFS(Settings!$C$22:$C$31,Settings!$A$22:$A$31,D774),2))</f>
        <v/>
      </c>
      <c r="S774" s="27">
        <f>IF(AE774=0,0,IF(AE774&gt;=Q774,M774-R774,ROUND((M774-R774)*AE774/Q774,2)))</f>
        <v/>
      </c>
      <c r="T774" s="27">
        <f>IF(N774&lt;&gt;"Yes",0,IF(AND(U774&lt;&gt;"",U774&lt;=$AH$2),0,M774-S774))</f>
        <v/>
      </c>
      <c r="U774" s="23" t="n"/>
      <c r="V774" s="24" t="n"/>
      <c r="W774" s="25" t="n"/>
      <c r="X774" s="25" t="n"/>
      <c r="Y774" s="27">
        <f>IF(U774="","",IF(U774&gt;$AH$2,"After period end",IF(N774&lt;&gt;"Yes",0,M774-S774)))</f>
        <v/>
      </c>
      <c r="Z774" s="27">
        <f>IF(OR(U774="",U774&gt;$AH$2),"",N(W774)-N(X774)-Y774)</f>
        <v/>
      </c>
      <c r="AB774" s="23" t="n"/>
      <c r="AD774" s="27">
        <f>IF(OR(N774&lt;&gt;"Yes",N(Q774)=0),0,ROUND((M774-R774)/Q774,2))</f>
        <v/>
      </c>
      <c r="AE774" s="30">
        <f>IF(OR(N774&lt;&gt;"Yes",O774="",N(Q774)=0),0,MAX(0,MIN(Q774,MIN(YEAR($AH$2)*12+MONTH($AH$2),IF(U774="",YEAR($AH$2)*12+MONTH($AH$2),YEAR(U774)*12+MONTH(U774)-1))-(YEAR(O774)*12+MONTH(O774))+1)))</f>
        <v/>
      </c>
      <c r="AF774" s="31">
        <f>IF(OR(N774&lt;&gt;"Yes",O774="",N(Q774)=0),"",EOMONTH(O774,Q774-1))</f>
        <v/>
      </c>
    </row>
    <row r="775">
      <c r="D775" s="24" t="n"/>
      <c r="E775" s="24" t="n"/>
      <c r="F775" s="24" t="n"/>
      <c r="G775" s="24" t="n"/>
      <c r="H775" s="23" t="n"/>
      <c r="J775" s="25" t="n"/>
      <c r="K775" s="24" t="n"/>
      <c r="L775" s="26" t="n"/>
      <c r="M775" s="27">
        <f>IF(OR(J775="",L775=""),"",ROUND(J775*L775,2))</f>
        <v/>
      </c>
      <c r="N775" s="28">
        <f>IF(M775="","",IF(H775&gt;$AH$2,"After period end",IF(OR(D775="",F775=""),"Check class and entity",IF(M775&gt;=SUMIFS(Settings!$C$9:$C$18,Settings!$A$9:$A$18,F775),"Yes","Expense"))))</f>
        <v/>
      </c>
      <c r="O775" s="23" t="n"/>
      <c r="P775" s="29" t="n"/>
      <c r="Q775" s="30">
        <f>IF(P775&lt;&gt;"",P775,IF(D775="","",SUMIFS(Settings!$B$22:$B$31,Settings!$A$22:$A$31,D775)))</f>
        <v/>
      </c>
      <c r="R775" s="27">
        <f>IF(N775&lt;&gt;"Yes",0,ROUND(M775*SUMIFS(Settings!$C$22:$C$31,Settings!$A$22:$A$31,D775),2))</f>
        <v/>
      </c>
      <c r="S775" s="27">
        <f>IF(AE775=0,0,IF(AE775&gt;=Q775,M775-R775,ROUND((M775-R775)*AE775/Q775,2)))</f>
        <v/>
      </c>
      <c r="T775" s="27">
        <f>IF(N775&lt;&gt;"Yes",0,IF(AND(U775&lt;&gt;"",U775&lt;=$AH$2),0,M775-S775))</f>
        <v/>
      </c>
      <c r="U775" s="23" t="n"/>
      <c r="V775" s="24" t="n"/>
      <c r="W775" s="25" t="n"/>
      <c r="X775" s="25" t="n"/>
      <c r="Y775" s="27">
        <f>IF(U775="","",IF(U775&gt;$AH$2,"After period end",IF(N775&lt;&gt;"Yes",0,M775-S775)))</f>
        <v/>
      </c>
      <c r="Z775" s="27">
        <f>IF(OR(U775="",U775&gt;$AH$2),"",N(W775)-N(X775)-Y775)</f>
        <v/>
      </c>
      <c r="AB775" s="23" t="n"/>
      <c r="AD775" s="27">
        <f>IF(OR(N775&lt;&gt;"Yes",N(Q775)=0),0,ROUND((M775-R775)/Q775,2))</f>
        <v/>
      </c>
      <c r="AE775" s="30">
        <f>IF(OR(N775&lt;&gt;"Yes",O775="",N(Q775)=0),0,MAX(0,MIN(Q775,MIN(YEAR($AH$2)*12+MONTH($AH$2),IF(U775="",YEAR($AH$2)*12+MONTH($AH$2),YEAR(U775)*12+MONTH(U775)-1))-(YEAR(O775)*12+MONTH(O775))+1)))</f>
        <v/>
      </c>
      <c r="AF775" s="31">
        <f>IF(OR(N775&lt;&gt;"Yes",O775="",N(Q775)=0),"",EOMONTH(O775,Q775-1))</f>
        <v/>
      </c>
    </row>
    <row r="776">
      <c r="D776" s="24" t="n"/>
      <c r="E776" s="24" t="n"/>
      <c r="F776" s="24" t="n"/>
      <c r="G776" s="24" t="n"/>
      <c r="H776" s="23" t="n"/>
      <c r="J776" s="25" t="n"/>
      <c r="K776" s="24" t="n"/>
      <c r="L776" s="26" t="n"/>
      <c r="M776" s="27">
        <f>IF(OR(J776="",L776=""),"",ROUND(J776*L776,2))</f>
        <v/>
      </c>
      <c r="N776" s="28">
        <f>IF(M776="","",IF(H776&gt;$AH$2,"After period end",IF(OR(D776="",F776=""),"Check class and entity",IF(M776&gt;=SUMIFS(Settings!$C$9:$C$18,Settings!$A$9:$A$18,F776),"Yes","Expense"))))</f>
        <v/>
      </c>
      <c r="O776" s="23" t="n"/>
      <c r="P776" s="29" t="n"/>
      <c r="Q776" s="30">
        <f>IF(P776&lt;&gt;"",P776,IF(D776="","",SUMIFS(Settings!$B$22:$B$31,Settings!$A$22:$A$31,D776)))</f>
        <v/>
      </c>
      <c r="R776" s="27">
        <f>IF(N776&lt;&gt;"Yes",0,ROUND(M776*SUMIFS(Settings!$C$22:$C$31,Settings!$A$22:$A$31,D776),2))</f>
        <v/>
      </c>
      <c r="S776" s="27">
        <f>IF(AE776=0,0,IF(AE776&gt;=Q776,M776-R776,ROUND((M776-R776)*AE776/Q776,2)))</f>
        <v/>
      </c>
      <c r="T776" s="27">
        <f>IF(N776&lt;&gt;"Yes",0,IF(AND(U776&lt;&gt;"",U776&lt;=$AH$2),0,M776-S776))</f>
        <v/>
      </c>
      <c r="U776" s="23" t="n"/>
      <c r="V776" s="24" t="n"/>
      <c r="W776" s="25" t="n"/>
      <c r="X776" s="25" t="n"/>
      <c r="Y776" s="27">
        <f>IF(U776="","",IF(U776&gt;$AH$2,"After period end",IF(N776&lt;&gt;"Yes",0,M776-S776)))</f>
        <v/>
      </c>
      <c r="Z776" s="27">
        <f>IF(OR(U776="",U776&gt;$AH$2),"",N(W776)-N(X776)-Y776)</f>
        <v/>
      </c>
      <c r="AB776" s="23" t="n"/>
      <c r="AD776" s="27">
        <f>IF(OR(N776&lt;&gt;"Yes",N(Q776)=0),0,ROUND((M776-R776)/Q776,2))</f>
        <v/>
      </c>
      <c r="AE776" s="30">
        <f>IF(OR(N776&lt;&gt;"Yes",O776="",N(Q776)=0),0,MAX(0,MIN(Q776,MIN(YEAR($AH$2)*12+MONTH($AH$2),IF(U776="",YEAR($AH$2)*12+MONTH($AH$2),YEAR(U776)*12+MONTH(U776)-1))-(YEAR(O776)*12+MONTH(O776))+1)))</f>
        <v/>
      </c>
      <c r="AF776" s="31">
        <f>IF(OR(N776&lt;&gt;"Yes",O776="",N(Q776)=0),"",EOMONTH(O776,Q776-1))</f>
        <v/>
      </c>
    </row>
    <row r="777">
      <c r="D777" s="24" t="n"/>
      <c r="E777" s="24" t="n"/>
      <c r="F777" s="24" t="n"/>
      <c r="G777" s="24" t="n"/>
      <c r="H777" s="23" t="n"/>
      <c r="J777" s="25" t="n"/>
      <c r="K777" s="24" t="n"/>
      <c r="L777" s="26" t="n"/>
      <c r="M777" s="27">
        <f>IF(OR(J777="",L777=""),"",ROUND(J777*L777,2))</f>
        <v/>
      </c>
      <c r="N777" s="28">
        <f>IF(M777="","",IF(H777&gt;$AH$2,"After period end",IF(OR(D777="",F777=""),"Check class and entity",IF(M777&gt;=SUMIFS(Settings!$C$9:$C$18,Settings!$A$9:$A$18,F777),"Yes","Expense"))))</f>
        <v/>
      </c>
      <c r="O777" s="23" t="n"/>
      <c r="P777" s="29" t="n"/>
      <c r="Q777" s="30">
        <f>IF(P777&lt;&gt;"",P777,IF(D777="","",SUMIFS(Settings!$B$22:$B$31,Settings!$A$22:$A$31,D777)))</f>
        <v/>
      </c>
      <c r="R777" s="27">
        <f>IF(N777&lt;&gt;"Yes",0,ROUND(M777*SUMIFS(Settings!$C$22:$C$31,Settings!$A$22:$A$31,D777),2))</f>
        <v/>
      </c>
      <c r="S777" s="27">
        <f>IF(AE777=0,0,IF(AE777&gt;=Q777,M777-R777,ROUND((M777-R777)*AE777/Q777,2)))</f>
        <v/>
      </c>
      <c r="T777" s="27">
        <f>IF(N777&lt;&gt;"Yes",0,IF(AND(U777&lt;&gt;"",U777&lt;=$AH$2),0,M777-S777))</f>
        <v/>
      </c>
      <c r="U777" s="23" t="n"/>
      <c r="V777" s="24" t="n"/>
      <c r="W777" s="25" t="n"/>
      <c r="X777" s="25" t="n"/>
      <c r="Y777" s="27">
        <f>IF(U777="","",IF(U777&gt;$AH$2,"After period end",IF(N777&lt;&gt;"Yes",0,M777-S777)))</f>
        <v/>
      </c>
      <c r="Z777" s="27">
        <f>IF(OR(U777="",U777&gt;$AH$2),"",N(W777)-N(X777)-Y777)</f>
        <v/>
      </c>
      <c r="AB777" s="23" t="n"/>
      <c r="AD777" s="27">
        <f>IF(OR(N777&lt;&gt;"Yes",N(Q777)=0),0,ROUND((M777-R777)/Q777,2))</f>
        <v/>
      </c>
      <c r="AE777" s="30">
        <f>IF(OR(N777&lt;&gt;"Yes",O777="",N(Q777)=0),0,MAX(0,MIN(Q777,MIN(YEAR($AH$2)*12+MONTH($AH$2),IF(U777="",YEAR($AH$2)*12+MONTH($AH$2),YEAR(U777)*12+MONTH(U777)-1))-(YEAR(O777)*12+MONTH(O777))+1)))</f>
        <v/>
      </c>
      <c r="AF777" s="31">
        <f>IF(OR(N777&lt;&gt;"Yes",O777="",N(Q777)=0),"",EOMONTH(O777,Q777-1))</f>
        <v/>
      </c>
    </row>
    <row r="778">
      <c r="D778" s="24" t="n"/>
      <c r="E778" s="24" t="n"/>
      <c r="F778" s="24" t="n"/>
      <c r="G778" s="24" t="n"/>
      <c r="H778" s="23" t="n"/>
      <c r="J778" s="25" t="n"/>
      <c r="K778" s="24" t="n"/>
      <c r="L778" s="26" t="n"/>
      <c r="M778" s="27">
        <f>IF(OR(J778="",L778=""),"",ROUND(J778*L778,2))</f>
        <v/>
      </c>
      <c r="N778" s="28">
        <f>IF(M778="","",IF(H778&gt;$AH$2,"After period end",IF(OR(D778="",F778=""),"Check class and entity",IF(M778&gt;=SUMIFS(Settings!$C$9:$C$18,Settings!$A$9:$A$18,F778),"Yes","Expense"))))</f>
        <v/>
      </c>
      <c r="O778" s="23" t="n"/>
      <c r="P778" s="29" t="n"/>
      <c r="Q778" s="30">
        <f>IF(P778&lt;&gt;"",P778,IF(D778="","",SUMIFS(Settings!$B$22:$B$31,Settings!$A$22:$A$31,D778)))</f>
        <v/>
      </c>
      <c r="R778" s="27">
        <f>IF(N778&lt;&gt;"Yes",0,ROUND(M778*SUMIFS(Settings!$C$22:$C$31,Settings!$A$22:$A$31,D778),2))</f>
        <v/>
      </c>
      <c r="S778" s="27">
        <f>IF(AE778=0,0,IF(AE778&gt;=Q778,M778-R778,ROUND((M778-R778)*AE778/Q778,2)))</f>
        <v/>
      </c>
      <c r="T778" s="27">
        <f>IF(N778&lt;&gt;"Yes",0,IF(AND(U778&lt;&gt;"",U778&lt;=$AH$2),0,M778-S778))</f>
        <v/>
      </c>
      <c r="U778" s="23" t="n"/>
      <c r="V778" s="24" t="n"/>
      <c r="W778" s="25" t="n"/>
      <c r="X778" s="25" t="n"/>
      <c r="Y778" s="27">
        <f>IF(U778="","",IF(U778&gt;$AH$2,"After period end",IF(N778&lt;&gt;"Yes",0,M778-S778)))</f>
        <v/>
      </c>
      <c r="Z778" s="27">
        <f>IF(OR(U778="",U778&gt;$AH$2),"",N(W778)-N(X778)-Y778)</f>
        <v/>
      </c>
      <c r="AB778" s="23" t="n"/>
      <c r="AD778" s="27">
        <f>IF(OR(N778&lt;&gt;"Yes",N(Q778)=0),0,ROUND((M778-R778)/Q778,2))</f>
        <v/>
      </c>
      <c r="AE778" s="30">
        <f>IF(OR(N778&lt;&gt;"Yes",O778="",N(Q778)=0),0,MAX(0,MIN(Q778,MIN(YEAR($AH$2)*12+MONTH($AH$2),IF(U778="",YEAR($AH$2)*12+MONTH($AH$2),YEAR(U778)*12+MONTH(U778)-1))-(YEAR(O778)*12+MONTH(O778))+1)))</f>
        <v/>
      </c>
      <c r="AF778" s="31">
        <f>IF(OR(N778&lt;&gt;"Yes",O778="",N(Q778)=0),"",EOMONTH(O778,Q778-1))</f>
        <v/>
      </c>
    </row>
    <row r="779">
      <c r="D779" s="24" t="n"/>
      <c r="E779" s="24" t="n"/>
      <c r="F779" s="24" t="n"/>
      <c r="G779" s="24" t="n"/>
      <c r="H779" s="23" t="n"/>
      <c r="J779" s="25" t="n"/>
      <c r="K779" s="24" t="n"/>
      <c r="L779" s="26" t="n"/>
      <c r="M779" s="27">
        <f>IF(OR(J779="",L779=""),"",ROUND(J779*L779,2))</f>
        <v/>
      </c>
      <c r="N779" s="28">
        <f>IF(M779="","",IF(H779&gt;$AH$2,"After period end",IF(OR(D779="",F779=""),"Check class and entity",IF(M779&gt;=SUMIFS(Settings!$C$9:$C$18,Settings!$A$9:$A$18,F779),"Yes","Expense"))))</f>
        <v/>
      </c>
      <c r="O779" s="23" t="n"/>
      <c r="P779" s="29" t="n"/>
      <c r="Q779" s="30">
        <f>IF(P779&lt;&gt;"",P779,IF(D779="","",SUMIFS(Settings!$B$22:$B$31,Settings!$A$22:$A$31,D779)))</f>
        <v/>
      </c>
      <c r="R779" s="27">
        <f>IF(N779&lt;&gt;"Yes",0,ROUND(M779*SUMIFS(Settings!$C$22:$C$31,Settings!$A$22:$A$31,D779),2))</f>
        <v/>
      </c>
      <c r="S779" s="27">
        <f>IF(AE779=0,0,IF(AE779&gt;=Q779,M779-R779,ROUND((M779-R779)*AE779/Q779,2)))</f>
        <v/>
      </c>
      <c r="T779" s="27">
        <f>IF(N779&lt;&gt;"Yes",0,IF(AND(U779&lt;&gt;"",U779&lt;=$AH$2),0,M779-S779))</f>
        <v/>
      </c>
      <c r="U779" s="23" t="n"/>
      <c r="V779" s="24" t="n"/>
      <c r="W779" s="25" t="n"/>
      <c r="X779" s="25" t="n"/>
      <c r="Y779" s="27">
        <f>IF(U779="","",IF(U779&gt;$AH$2,"After period end",IF(N779&lt;&gt;"Yes",0,M779-S779)))</f>
        <v/>
      </c>
      <c r="Z779" s="27">
        <f>IF(OR(U779="",U779&gt;$AH$2),"",N(W779)-N(X779)-Y779)</f>
        <v/>
      </c>
      <c r="AB779" s="23" t="n"/>
      <c r="AD779" s="27">
        <f>IF(OR(N779&lt;&gt;"Yes",N(Q779)=0),0,ROUND((M779-R779)/Q779,2))</f>
        <v/>
      </c>
      <c r="AE779" s="30">
        <f>IF(OR(N779&lt;&gt;"Yes",O779="",N(Q779)=0),0,MAX(0,MIN(Q779,MIN(YEAR($AH$2)*12+MONTH($AH$2),IF(U779="",YEAR($AH$2)*12+MONTH($AH$2),YEAR(U779)*12+MONTH(U779)-1))-(YEAR(O779)*12+MONTH(O779))+1)))</f>
        <v/>
      </c>
      <c r="AF779" s="31">
        <f>IF(OR(N779&lt;&gt;"Yes",O779="",N(Q779)=0),"",EOMONTH(O779,Q779-1))</f>
        <v/>
      </c>
    </row>
    <row r="780">
      <c r="D780" s="24" t="n"/>
      <c r="E780" s="24" t="n"/>
      <c r="F780" s="24" t="n"/>
      <c r="G780" s="24" t="n"/>
      <c r="H780" s="23" t="n"/>
      <c r="J780" s="25" t="n"/>
      <c r="K780" s="24" t="n"/>
      <c r="L780" s="26" t="n"/>
      <c r="M780" s="27">
        <f>IF(OR(J780="",L780=""),"",ROUND(J780*L780,2))</f>
        <v/>
      </c>
      <c r="N780" s="28">
        <f>IF(M780="","",IF(H780&gt;$AH$2,"After period end",IF(OR(D780="",F780=""),"Check class and entity",IF(M780&gt;=SUMIFS(Settings!$C$9:$C$18,Settings!$A$9:$A$18,F780),"Yes","Expense"))))</f>
        <v/>
      </c>
      <c r="O780" s="23" t="n"/>
      <c r="P780" s="29" t="n"/>
      <c r="Q780" s="30">
        <f>IF(P780&lt;&gt;"",P780,IF(D780="","",SUMIFS(Settings!$B$22:$B$31,Settings!$A$22:$A$31,D780)))</f>
        <v/>
      </c>
      <c r="R780" s="27">
        <f>IF(N780&lt;&gt;"Yes",0,ROUND(M780*SUMIFS(Settings!$C$22:$C$31,Settings!$A$22:$A$31,D780),2))</f>
        <v/>
      </c>
      <c r="S780" s="27">
        <f>IF(AE780=0,0,IF(AE780&gt;=Q780,M780-R780,ROUND((M780-R780)*AE780/Q780,2)))</f>
        <v/>
      </c>
      <c r="T780" s="27">
        <f>IF(N780&lt;&gt;"Yes",0,IF(AND(U780&lt;&gt;"",U780&lt;=$AH$2),0,M780-S780))</f>
        <v/>
      </c>
      <c r="U780" s="23" t="n"/>
      <c r="V780" s="24" t="n"/>
      <c r="W780" s="25" t="n"/>
      <c r="X780" s="25" t="n"/>
      <c r="Y780" s="27">
        <f>IF(U780="","",IF(U780&gt;$AH$2,"After period end",IF(N780&lt;&gt;"Yes",0,M780-S780)))</f>
        <v/>
      </c>
      <c r="Z780" s="27">
        <f>IF(OR(U780="",U780&gt;$AH$2),"",N(W780)-N(X780)-Y780)</f>
        <v/>
      </c>
      <c r="AB780" s="23" t="n"/>
      <c r="AD780" s="27">
        <f>IF(OR(N780&lt;&gt;"Yes",N(Q780)=0),0,ROUND((M780-R780)/Q780,2))</f>
        <v/>
      </c>
      <c r="AE780" s="30">
        <f>IF(OR(N780&lt;&gt;"Yes",O780="",N(Q780)=0),0,MAX(0,MIN(Q780,MIN(YEAR($AH$2)*12+MONTH($AH$2),IF(U780="",YEAR($AH$2)*12+MONTH($AH$2),YEAR(U780)*12+MONTH(U780)-1))-(YEAR(O780)*12+MONTH(O780))+1)))</f>
        <v/>
      </c>
      <c r="AF780" s="31">
        <f>IF(OR(N780&lt;&gt;"Yes",O780="",N(Q780)=0),"",EOMONTH(O780,Q780-1))</f>
        <v/>
      </c>
    </row>
    <row r="781">
      <c r="D781" s="24" t="n"/>
      <c r="E781" s="24" t="n"/>
      <c r="F781" s="24" t="n"/>
      <c r="G781" s="24" t="n"/>
      <c r="H781" s="23" t="n"/>
      <c r="J781" s="25" t="n"/>
      <c r="K781" s="24" t="n"/>
      <c r="L781" s="26" t="n"/>
      <c r="M781" s="27">
        <f>IF(OR(J781="",L781=""),"",ROUND(J781*L781,2))</f>
        <v/>
      </c>
      <c r="N781" s="28">
        <f>IF(M781="","",IF(H781&gt;$AH$2,"After period end",IF(OR(D781="",F781=""),"Check class and entity",IF(M781&gt;=SUMIFS(Settings!$C$9:$C$18,Settings!$A$9:$A$18,F781),"Yes","Expense"))))</f>
        <v/>
      </c>
      <c r="O781" s="23" t="n"/>
      <c r="P781" s="29" t="n"/>
      <c r="Q781" s="30">
        <f>IF(P781&lt;&gt;"",P781,IF(D781="","",SUMIFS(Settings!$B$22:$B$31,Settings!$A$22:$A$31,D781)))</f>
        <v/>
      </c>
      <c r="R781" s="27">
        <f>IF(N781&lt;&gt;"Yes",0,ROUND(M781*SUMIFS(Settings!$C$22:$C$31,Settings!$A$22:$A$31,D781),2))</f>
        <v/>
      </c>
      <c r="S781" s="27">
        <f>IF(AE781=0,0,IF(AE781&gt;=Q781,M781-R781,ROUND((M781-R781)*AE781/Q781,2)))</f>
        <v/>
      </c>
      <c r="T781" s="27">
        <f>IF(N781&lt;&gt;"Yes",0,IF(AND(U781&lt;&gt;"",U781&lt;=$AH$2),0,M781-S781))</f>
        <v/>
      </c>
      <c r="U781" s="23" t="n"/>
      <c r="V781" s="24" t="n"/>
      <c r="W781" s="25" t="n"/>
      <c r="X781" s="25" t="n"/>
      <c r="Y781" s="27">
        <f>IF(U781="","",IF(U781&gt;$AH$2,"After period end",IF(N781&lt;&gt;"Yes",0,M781-S781)))</f>
        <v/>
      </c>
      <c r="Z781" s="27">
        <f>IF(OR(U781="",U781&gt;$AH$2),"",N(W781)-N(X781)-Y781)</f>
        <v/>
      </c>
      <c r="AB781" s="23" t="n"/>
      <c r="AD781" s="27">
        <f>IF(OR(N781&lt;&gt;"Yes",N(Q781)=0),0,ROUND((M781-R781)/Q781,2))</f>
        <v/>
      </c>
      <c r="AE781" s="30">
        <f>IF(OR(N781&lt;&gt;"Yes",O781="",N(Q781)=0),0,MAX(0,MIN(Q781,MIN(YEAR($AH$2)*12+MONTH($AH$2),IF(U781="",YEAR($AH$2)*12+MONTH($AH$2),YEAR(U781)*12+MONTH(U781)-1))-(YEAR(O781)*12+MONTH(O781))+1)))</f>
        <v/>
      </c>
      <c r="AF781" s="31">
        <f>IF(OR(N781&lt;&gt;"Yes",O781="",N(Q781)=0),"",EOMONTH(O781,Q781-1))</f>
        <v/>
      </c>
    </row>
    <row r="782">
      <c r="D782" s="24" t="n"/>
      <c r="E782" s="24" t="n"/>
      <c r="F782" s="24" t="n"/>
      <c r="G782" s="24" t="n"/>
      <c r="H782" s="23" t="n"/>
      <c r="J782" s="25" t="n"/>
      <c r="K782" s="24" t="n"/>
      <c r="L782" s="26" t="n"/>
      <c r="M782" s="27">
        <f>IF(OR(J782="",L782=""),"",ROUND(J782*L782,2))</f>
        <v/>
      </c>
      <c r="N782" s="28">
        <f>IF(M782="","",IF(H782&gt;$AH$2,"After period end",IF(OR(D782="",F782=""),"Check class and entity",IF(M782&gt;=SUMIFS(Settings!$C$9:$C$18,Settings!$A$9:$A$18,F782),"Yes","Expense"))))</f>
        <v/>
      </c>
      <c r="O782" s="23" t="n"/>
      <c r="P782" s="29" t="n"/>
      <c r="Q782" s="30">
        <f>IF(P782&lt;&gt;"",P782,IF(D782="","",SUMIFS(Settings!$B$22:$B$31,Settings!$A$22:$A$31,D782)))</f>
        <v/>
      </c>
      <c r="R782" s="27">
        <f>IF(N782&lt;&gt;"Yes",0,ROUND(M782*SUMIFS(Settings!$C$22:$C$31,Settings!$A$22:$A$31,D782),2))</f>
        <v/>
      </c>
      <c r="S782" s="27">
        <f>IF(AE782=0,0,IF(AE782&gt;=Q782,M782-R782,ROUND((M782-R782)*AE782/Q782,2)))</f>
        <v/>
      </c>
      <c r="T782" s="27">
        <f>IF(N782&lt;&gt;"Yes",0,IF(AND(U782&lt;&gt;"",U782&lt;=$AH$2),0,M782-S782))</f>
        <v/>
      </c>
      <c r="U782" s="23" t="n"/>
      <c r="V782" s="24" t="n"/>
      <c r="W782" s="25" t="n"/>
      <c r="X782" s="25" t="n"/>
      <c r="Y782" s="27">
        <f>IF(U782="","",IF(U782&gt;$AH$2,"After period end",IF(N782&lt;&gt;"Yes",0,M782-S782)))</f>
        <v/>
      </c>
      <c r="Z782" s="27">
        <f>IF(OR(U782="",U782&gt;$AH$2),"",N(W782)-N(X782)-Y782)</f>
        <v/>
      </c>
      <c r="AB782" s="23" t="n"/>
      <c r="AD782" s="27">
        <f>IF(OR(N782&lt;&gt;"Yes",N(Q782)=0),0,ROUND((M782-R782)/Q782,2))</f>
        <v/>
      </c>
      <c r="AE782" s="30">
        <f>IF(OR(N782&lt;&gt;"Yes",O782="",N(Q782)=0),0,MAX(0,MIN(Q782,MIN(YEAR($AH$2)*12+MONTH($AH$2),IF(U782="",YEAR($AH$2)*12+MONTH($AH$2),YEAR(U782)*12+MONTH(U782)-1))-(YEAR(O782)*12+MONTH(O782))+1)))</f>
        <v/>
      </c>
      <c r="AF782" s="31">
        <f>IF(OR(N782&lt;&gt;"Yes",O782="",N(Q782)=0),"",EOMONTH(O782,Q782-1))</f>
        <v/>
      </c>
    </row>
    <row r="783">
      <c r="D783" s="24" t="n"/>
      <c r="E783" s="24" t="n"/>
      <c r="F783" s="24" t="n"/>
      <c r="G783" s="24" t="n"/>
      <c r="H783" s="23" t="n"/>
      <c r="J783" s="25" t="n"/>
      <c r="K783" s="24" t="n"/>
      <c r="L783" s="26" t="n"/>
      <c r="M783" s="27">
        <f>IF(OR(J783="",L783=""),"",ROUND(J783*L783,2))</f>
        <v/>
      </c>
      <c r="N783" s="28">
        <f>IF(M783="","",IF(H783&gt;$AH$2,"After period end",IF(OR(D783="",F783=""),"Check class and entity",IF(M783&gt;=SUMIFS(Settings!$C$9:$C$18,Settings!$A$9:$A$18,F783),"Yes","Expense"))))</f>
        <v/>
      </c>
      <c r="O783" s="23" t="n"/>
      <c r="P783" s="29" t="n"/>
      <c r="Q783" s="30">
        <f>IF(P783&lt;&gt;"",P783,IF(D783="","",SUMIFS(Settings!$B$22:$B$31,Settings!$A$22:$A$31,D783)))</f>
        <v/>
      </c>
      <c r="R783" s="27">
        <f>IF(N783&lt;&gt;"Yes",0,ROUND(M783*SUMIFS(Settings!$C$22:$C$31,Settings!$A$22:$A$31,D783),2))</f>
        <v/>
      </c>
      <c r="S783" s="27">
        <f>IF(AE783=0,0,IF(AE783&gt;=Q783,M783-R783,ROUND((M783-R783)*AE783/Q783,2)))</f>
        <v/>
      </c>
      <c r="T783" s="27">
        <f>IF(N783&lt;&gt;"Yes",0,IF(AND(U783&lt;&gt;"",U783&lt;=$AH$2),0,M783-S783))</f>
        <v/>
      </c>
      <c r="U783" s="23" t="n"/>
      <c r="V783" s="24" t="n"/>
      <c r="W783" s="25" t="n"/>
      <c r="X783" s="25" t="n"/>
      <c r="Y783" s="27">
        <f>IF(U783="","",IF(U783&gt;$AH$2,"After period end",IF(N783&lt;&gt;"Yes",0,M783-S783)))</f>
        <v/>
      </c>
      <c r="Z783" s="27">
        <f>IF(OR(U783="",U783&gt;$AH$2),"",N(W783)-N(X783)-Y783)</f>
        <v/>
      </c>
      <c r="AB783" s="23" t="n"/>
      <c r="AD783" s="27">
        <f>IF(OR(N783&lt;&gt;"Yes",N(Q783)=0),0,ROUND((M783-R783)/Q783,2))</f>
        <v/>
      </c>
      <c r="AE783" s="30">
        <f>IF(OR(N783&lt;&gt;"Yes",O783="",N(Q783)=0),0,MAX(0,MIN(Q783,MIN(YEAR($AH$2)*12+MONTH($AH$2),IF(U783="",YEAR($AH$2)*12+MONTH($AH$2),YEAR(U783)*12+MONTH(U783)-1))-(YEAR(O783)*12+MONTH(O783))+1)))</f>
        <v/>
      </c>
      <c r="AF783" s="31">
        <f>IF(OR(N783&lt;&gt;"Yes",O783="",N(Q783)=0),"",EOMONTH(O783,Q783-1))</f>
        <v/>
      </c>
    </row>
    <row r="784">
      <c r="D784" s="24" t="n"/>
      <c r="E784" s="24" t="n"/>
      <c r="F784" s="24" t="n"/>
      <c r="G784" s="24" t="n"/>
      <c r="H784" s="23" t="n"/>
      <c r="J784" s="25" t="n"/>
      <c r="K784" s="24" t="n"/>
      <c r="L784" s="26" t="n"/>
      <c r="M784" s="27">
        <f>IF(OR(J784="",L784=""),"",ROUND(J784*L784,2))</f>
        <v/>
      </c>
      <c r="N784" s="28">
        <f>IF(M784="","",IF(H784&gt;$AH$2,"After period end",IF(OR(D784="",F784=""),"Check class and entity",IF(M784&gt;=SUMIFS(Settings!$C$9:$C$18,Settings!$A$9:$A$18,F784),"Yes","Expense"))))</f>
        <v/>
      </c>
      <c r="O784" s="23" t="n"/>
      <c r="P784" s="29" t="n"/>
      <c r="Q784" s="30">
        <f>IF(P784&lt;&gt;"",P784,IF(D784="","",SUMIFS(Settings!$B$22:$B$31,Settings!$A$22:$A$31,D784)))</f>
        <v/>
      </c>
      <c r="R784" s="27">
        <f>IF(N784&lt;&gt;"Yes",0,ROUND(M784*SUMIFS(Settings!$C$22:$C$31,Settings!$A$22:$A$31,D784),2))</f>
        <v/>
      </c>
      <c r="S784" s="27">
        <f>IF(AE784=0,0,IF(AE784&gt;=Q784,M784-R784,ROUND((M784-R784)*AE784/Q784,2)))</f>
        <v/>
      </c>
      <c r="T784" s="27">
        <f>IF(N784&lt;&gt;"Yes",0,IF(AND(U784&lt;&gt;"",U784&lt;=$AH$2),0,M784-S784))</f>
        <v/>
      </c>
      <c r="U784" s="23" t="n"/>
      <c r="V784" s="24" t="n"/>
      <c r="W784" s="25" t="n"/>
      <c r="X784" s="25" t="n"/>
      <c r="Y784" s="27">
        <f>IF(U784="","",IF(U784&gt;$AH$2,"After period end",IF(N784&lt;&gt;"Yes",0,M784-S784)))</f>
        <v/>
      </c>
      <c r="Z784" s="27">
        <f>IF(OR(U784="",U784&gt;$AH$2),"",N(W784)-N(X784)-Y784)</f>
        <v/>
      </c>
      <c r="AB784" s="23" t="n"/>
      <c r="AD784" s="27">
        <f>IF(OR(N784&lt;&gt;"Yes",N(Q784)=0),0,ROUND((M784-R784)/Q784,2))</f>
        <v/>
      </c>
      <c r="AE784" s="30">
        <f>IF(OR(N784&lt;&gt;"Yes",O784="",N(Q784)=0),0,MAX(0,MIN(Q784,MIN(YEAR($AH$2)*12+MONTH($AH$2),IF(U784="",YEAR($AH$2)*12+MONTH($AH$2),YEAR(U784)*12+MONTH(U784)-1))-(YEAR(O784)*12+MONTH(O784))+1)))</f>
        <v/>
      </c>
      <c r="AF784" s="31">
        <f>IF(OR(N784&lt;&gt;"Yes",O784="",N(Q784)=0),"",EOMONTH(O784,Q784-1))</f>
        <v/>
      </c>
    </row>
    <row r="785">
      <c r="D785" s="24" t="n"/>
      <c r="E785" s="24" t="n"/>
      <c r="F785" s="24" t="n"/>
      <c r="G785" s="24" t="n"/>
      <c r="H785" s="23" t="n"/>
      <c r="J785" s="25" t="n"/>
      <c r="K785" s="24" t="n"/>
      <c r="L785" s="26" t="n"/>
      <c r="M785" s="27">
        <f>IF(OR(J785="",L785=""),"",ROUND(J785*L785,2))</f>
        <v/>
      </c>
      <c r="N785" s="28">
        <f>IF(M785="","",IF(H785&gt;$AH$2,"After period end",IF(OR(D785="",F785=""),"Check class and entity",IF(M785&gt;=SUMIFS(Settings!$C$9:$C$18,Settings!$A$9:$A$18,F785),"Yes","Expense"))))</f>
        <v/>
      </c>
      <c r="O785" s="23" t="n"/>
      <c r="P785" s="29" t="n"/>
      <c r="Q785" s="30">
        <f>IF(P785&lt;&gt;"",P785,IF(D785="","",SUMIFS(Settings!$B$22:$B$31,Settings!$A$22:$A$31,D785)))</f>
        <v/>
      </c>
      <c r="R785" s="27">
        <f>IF(N785&lt;&gt;"Yes",0,ROUND(M785*SUMIFS(Settings!$C$22:$C$31,Settings!$A$22:$A$31,D785),2))</f>
        <v/>
      </c>
      <c r="S785" s="27">
        <f>IF(AE785=0,0,IF(AE785&gt;=Q785,M785-R785,ROUND((M785-R785)*AE785/Q785,2)))</f>
        <v/>
      </c>
      <c r="T785" s="27">
        <f>IF(N785&lt;&gt;"Yes",0,IF(AND(U785&lt;&gt;"",U785&lt;=$AH$2),0,M785-S785))</f>
        <v/>
      </c>
      <c r="U785" s="23" t="n"/>
      <c r="V785" s="24" t="n"/>
      <c r="W785" s="25" t="n"/>
      <c r="X785" s="25" t="n"/>
      <c r="Y785" s="27">
        <f>IF(U785="","",IF(U785&gt;$AH$2,"After period end",IF(N785&lt;&gt;"Yes",0,M785-S785)))</f>
        <v/>
      </c>
      <c r="Z785" s="27">
        <f>IF(OR(U785="",U785&gt;$AH$2),"",N(W785)-N(X785)-Y785)</f>
        <v/>
      </c>
      <c r="AB785" s="23" t="n"/>
      <c r="AD785" s="27">
        <f>IF(OR(N785&lt;&gt;"Yes",N(Q785)=0),0,ROUND((M785-R785)/Q785,2))</f>
        <v/>
      </c>
      <c r="AE785" s="30">
        <f>IF(OR(N785&lt;&gt;"Yes",O785="",N(Q785)=0),0,MAX(0,MIN(Q785,MIN(YEAR($AH$2)*12+MONTH($AH$2),IF(U785="",YEAR($AH$2)*12+MONTH($AH$2),YEAR(U785)*12+MONTH(U785)-1))-(YEAR(O785)*12+MONTH(O785))+1)))</f>
        <v/>
      </c>
      <c r="AF785" s="31">
        <f>IF(OR(N785&lt;&gt;"Yes",O785="",N(Q785)=0),"",EOMONTH(O785,Q785-1))</f>
        <v/>
      </c>
    </row>
    <row r="786">
      <c r="D786" s="24" t="n"/>
      <c r="E786" s="24" t="n"/>
      <c r="F786" s="24" t="n"/>
      <c r="G786" s="24" t="n"/>
      <c r="H786" s="23" t="n"/>
      <c r="J786" s="25" t="n"/>
      <c r="K786" s="24" t="n"/>
      <c r="L786" s="26" t="n"/>
      <c r="M786" s="27">
        <f>IF(OR(J786="",L786=""),"",ROUND(J786*L786,2))</f>
        <v/>
      </c>
      <c r="N786" s="28">
        <f>IF(M786="","",IF(H786&gt;$AH$2,"After period end",IF(OR(D786="",F786=""),"Check class and entity",IF(M786&gt;=SUMIFS(Settings!$C$9:$C$18,Settings!$A$9:$A$18,F786),"Yes","Expense"))))</f>
        <v/>
      </c>
      <c r="O786" s="23" t="n"/>
      <c r="P786" s="29" t="n"/>
      <c r="Q786" s="30">
        <f>IF(P786&lt;&gt;"",P786,IF(D786="","",SUMIFS(Settings!$B$22:$B$31,Settings!$A$22:$A$31,D786)))</f>
        <v/>
      </c>
      <c r="R786" s="27">
        <f>IF(N786&lt;&gt;"Yes",0,ROUND(M786*SUMIFS(Settings!$C$22:$C$31,Settings!$A$22:$A$31,D786),2))</f>
        <v/>
      </c>
      <c r="S786" s="27">
        <f>IF(AE786=0,0,IF(AE786&gt;=Q786,M786-R786,ROUND((M786-R786)*AE786/Q786,2)))</f>
        <v/>
      </c>
      <c r="T786" s="27">
        <f>IF(N786&lt;&gt;"Yes",0,IF(AND(U786&lt;&gt;"",U786&lt;=$AH$2),0,M786-S786))</f>
        <v/>
      </c>
      <c r="U786" s="23" t="n"/>
      <c r="V786" s="24" t="n"/>
      <c r="W786" s="25" t="n"/>
      <c r="X786" s="25" t="n"/>
      <c r="Y786" s="27">
        <f>IF(U786="","",IF(U786&gt;$AH$2,"After period end",IF(N786&lt;&gt;"Yes",0,M786-S786)))</f>
        <v/>
      </c>
      <c r="Z786" s="27">
        <f>IF(OR(U786="",U786&gt;$AH$2),"",N(W786)-N(X786)-Y786)</f>
        <v/>
      </c>
      <c r="AB786" s="23" t="n"/>
      <c r="AD786" s="27">
        <f>IF(OR(N786&lt;&gt;"Yes",N(Q786)=0),0,ROUND((M786-R786)/Q786,2))</f>
        <v/>
      </c>
      <c r="AE786" s="30">
        <f>IF(OR(N786&lt;&gt;"Yes",O786="",N(Q786)=0),0,MAX(0,MIN(Q786,MIN(YEAR($AH$2)*12+MONTH($AH$2),IF(U786="",YEAR($AH$2)*12+MONTH($AH$2),YEAR(U786)*12+MONTH(U786)-1))-(YEAR(O786)*12+MONTH(O786))+1)))</f>
        <v/>
      </c>
      <c r="AF786" s="31">
        <f>IF(OR(N786&lt;&gt;"Yes",O786="",N(Q786)=0),"",EOMONTH(O786,Q786-1))</f>
        <v/>
      </c>
    </row>
    <row r="787">
      <c r="D787" s="24" t="n"/>
      <c r="E787" s="24" t="n"/>
      <c r="F787" s="24" t="n"/>
      <c r="G787" s="24" t="n"/>
      <c r="H787" s="23" t="n"/>
      <c r="J787" s="25" t="n"/>
      <c r="K787" s="24" t="n"/>
      <c r="L787" s="26" t="n"/>
      <c r="M787" s="27">
        <f>IF(OR(J787="",L787=""),"",ROUND(J787*L787,2))</f>
        <v/>
      </c>
      <c r="N787" s="28">
        <f>IF(M787="","",IF(H787&gt;$AH$2,"After period end",IF(OR(D787="",F787=""),"Check class and entity",IF(M787&gt;=SUMIFS(Settings!$C$9:$C$18,Settings!$A$9:$A$18,F787),"Yes","Expense"))))</f>
        <v/>
      </c>
      <c r="O787" s="23" t="n"/>
      <c r="P787" s="29" t="n"/>
      <c r="Q787" s="30">
        <f>IF(P787&lt;&gt;"",P787,IF(D787="","",SUMIFS(Settings!$B$22:$B$31,Settings!$A$22:$A$31,D787)))</f>
        <v/>
      </c>
      <c r="R787" s="27">
        <f>IF(N787&lt;&gt;"Yes",0,ROUND(M787*SUMIFS(Settings!$C$22:$C$31,Settings!$A$22:$A$31,D787),2))</f>
        <v/>
      </c>
      <c r="S787" s="27">
        <f>IF(AE787=0,0,IF(AE787&gt;=Q787,M787-R787,ROUND((M787-R787)*AE787/Q787,2)))</f>
        <v/>
      </c>
      <c r="T787" s="27">
        <f>IF(N787&lt;&gt;"Yes",0,IF(AND(U787&lt;&gt;"",U787&lt;=$AH$2),0,M787-S787))</f>
        <v/>
      </c>
      <c r="U787" s="23" t="n"/>
      <c r="V787" s="24" t="n"/>
      <c r="W787" s="25" t="n"/>
      <c r="X787" s="25" t="n"/>
      <c r="Y787" s="27">
        <f>IF(U787="","",IF(U787&gt;$AH$2,"After period end",IF(N787&lt;&gt;"Yes",0,M787-S787)))</f>
        <v/>
      </c>
      <c r="Z787" s="27">
        <f>IF(OR(U787="",U787&gt;$AH$2),"",N(W787)-N(X787)-Y787)</f>
        <v/>
      </c>
      <c r="AB787" s="23" t="n"/>
      <c r="AD787" s="27">
        <f>IF(OR(N787&lt;&gt;"Yes",N(Q787)=0),0,ROUND((M787-R787)/Q787,2))</f>
        <v/>
      </c>
      <c r="AE787" s="30">
        <f>IF(OR(N787&lt;&gt;"Yes",O787="",N(Q787)=0),0,MAX(0,MIN(Q787,MIN(YEAR($AH$2)*12+MONTH($AH$2),IF(U787="",YEAR($AH$2)*12+MONTH($AH$2),YEAR(U787)*12+MONTH(U787)-1))-(YEAR(O787)*12+MONTH(O787))+1)))</f>
        <v/>
      </c>
      <c r="AF787" s="31">
        <f>IF(OR(N787&lt;&gt;"Yes",O787="",N(Q787)=0),"",EOMONTH(O787,Q787-1))</f>
        <v/>
      </c>
    </row>
    <row r="788">
      <c r="D788" s="24" t="n"/>
      <c r="E788" s="24" t="n"/>
      <c r="F788" s="24" t="n"/>
      <c r="G788" s="24" t="n"/>
      <c r="H788" s="23" t="n"/>
      <c r="J788" s="25" t="n"/>
      <c r="K788" s="24" t="n"/>
      <c r="L788" s="26" t="n"/>
      <c r="M788" s="27">
        <f>IF(OR(J788="",L788=""),"",ROUND(J788*L788,2))</f>
        <v/>
      </c>
      <c r="N788" s="28">
        <f>IF(M788="","",IF(H788&gt;$AH$2,"After period end",IF(OR(D788="",F788=""),"Check class and entity",IF(M788&gt;=SUMIFS(Settings!$C$9:$C$18,Settings!$A$9:$A$18,F788),"Yes","Expense"))))</f>
        <v/>
      </c>
      <c r="O788" s="23" t="n"/>
      <c r="P788" s="29" t="n"/>
      <c r="Q788" s="30">
        <f>IF(P788&lt;&gt;"",P788,IF(D788="","",SUMIFS(Settings!$B$22:$B$31,Settings!$A$22:$A$31,D788)))</f>
        <v/>
      </c>
      <c r="R788" s="27">
        <f>IF(N788&lt;&gt;"Yes",0,ROUND(M788*SUMIFS(Settings!$C$22:$C$31,Settings!$A$22:$A$31,D788),2))</f>
        <v/>
      </c>
      <c r="S788" s="27">
        <f>IF(AE788=0,0,IF(AE788&gt;=Q788,M788-R788,ROUND((M788-R788)*AE788/Q788,2)))</f>
        <v/>
      </c>
      <c r="T788" s="27">
        <f>IF(N788&lt;&gt;"Yes",0,IF(AND(U788&lt;&gt;"",U788&lt;=$AH$2),0,M788-S788))</f>
        <v/>
      </c>
      <c r="U788" s="23" t="n"/>
      <c r="V788" s="24" t="n"/>
      <c r="W788" s="25" t="n"/>
      <c r="X788" s="25" t="n"/>
      <c r="Y788" s="27">
        <f>IF(U788="","",IF(U788&gt;$AH$2,"After period end",IF(N788&lt;&gt;"Yes",0,M788-S788)))</f>
        <v/>
      </c>
      <c r="Z788" s="27">
        <f>IF(OR(U788="",U788&gt;$AH$2),"",N(W788)-N(X788)-Y788)</f>
        <v/>
      </c>
      <c r="AB788" s="23" t="n"/>
      <c r="AD788" s="27">
        <f>IF(OR(N788&lt;&gt;"Yes",N(Q788)=0),0,ROUND((M788-R788)/Q788,2))</f>
        <v/>
      </c>
      <c r="AE788" s="30">
        <f>IF(OR(N788&lt;&gt;"Yes",O788="",N(Q788)=0),0,MAX(0,MIN(Q788,MIN(YEAR($AH$2)*12+MONTH($AH$2),IF(U788="",YEAR($AH$2)*12+MONTH($AH$2),YEAR(U788)*12+MONTH(U788)-1))-(YEAR(O788)*12+MONTH(O788))+1)))</f>
        <v/>
      </c>
      <c r="AF788" s="31">
        <f>IF(OR(N788&lt;&gt;"Yes",O788="",N(Q788)=0),"",EOMONTH(O788,Q788-1))</f>
        <v/>
      </c>
    </row>
    <row r="789">
      <c r="D789" s="24" t="n"/>
      <c r="E789" s="24" t="n"/>
      <c r="F789" s="24" t="n"/>
      <c r="G789" s="24" t="n"/>
      <c r="H789" s="23" t="n"/>
      <c r="J789" s="25" t="n"/>
      <c r="K789" s="24" t="n"/>
      <c r="L789" s="26" t="n"/>
      <c r="M789" s="27">
        <f>IF(OR(J789="",L789=""),"",ROUND(J789*L789,2))</f>
        <v/>
      </c>
      <c r="N789" s="28">
        <f>IF(M789="","",IF(H789&gt;$AH$2,"After period end",IF(OR(D789="",F789=""),"Check class and entity",IF(M789&gt;=SUMIFS(Settings!$C$9:$C$18,Settings!$A$9:$A$18,F789),"Yes","Expense"))))</f>
        <v/>
      </c>
      <c r="O789" s="23" t="n"/>
      <c r="P789" s="29" t="n"/>
      <c r="Q789" s="30">
        <f>IF(P789&lt;&gt;"",P789,IF(D789="","",SUMIFS(Settings!$B$22:$B$31,Settings!$A$22:$A$31,D789)))</f>
        <v/>
      </c>
      <c r="R789" s="27">
        <f>IF(N789&lt;&gt;"Yes",0,ROUND(M789*SUMIFS(Settings!$C$22:$C$31,Settings!$A$22:$A$31,D789),2))</f>
        <v/>
      </c>
      <c r="S789" s="27">
        <f>IF(AE789=0,0,IF(AE789&gt;=Q789,M789-R789,ROUND((M789-R789)*AE789/Q789,2)))</f>
        <v/>
      </c>
      <c r="T789" s="27">
        <f>IF(N789&lt;&gt;"Yes",0,IF(AND(U789&lt;&gt;"",U789&lt;=$AH$2),0,M789-S789))</f>
        <v/>
      </c>
      <c r="U789" s="23" t="n"/>
      <c r="V789" s="24" t="n"/>
      <c r="W789" s="25" t="n"/>
      <c r="X789" s="25" t="n"/>
      <c r="Y789" s="27">
        <f>IF(U789="","",IF(U789&gt;$AH$2,"After period end",IF(N789&lt;&gt;"Yes",0,M789-S789)))</f>
        <v/>
      </c>
      <c r="Z789" s="27">
        <f>IF(OR(U789="",U789&gt;$AH$2),"",N(W789)-N(X789)-Y789)</f>
        <v/>
      </c>
      <c r="AB789" s="23" t="n"/>
      <c r="AD789" s="27">
        <f>IF(OR(N789&lt;&gt;"Yes",N(Q789)=0),0,ROUND((M789-R789)/Q789,2))</f>
        <v/>
      </c>
      <c r="AE789" s="30">
        <f>IF(OR(N789&lt;&gt;"Yes",O789="",N(Q789)=0),0,MAX(0,MIN(Q789,MIN(YEAR($AH$2)*12+MONTH($AH$2),IF(U789="",YEAR($AH$2)*12+MONTH($AH$2),YEAR(U789)*12+MONTH(U789)-1))-(YEAR(O789)*12+MONTH(O789))+1)))</f>
        <v/>
      </c>
      <c r="AF789" s="31">
        <f>IF(OR(N789&lt;&gt;"Yes",O789="",N(Q789)=0),"",EOMONTH(O789,Q789-1))</f>
        <v/>
      </c>
    </row>
    <row r="790">
      <c r="D790" s="24" t="n"/>
      <c r="E790" s="24" t="n"/>
      <c r="F790" s="24" t="n"/>
      <c r="G790" s="24" t="n"/>
      <c r="H790" s="23" t="n"/>
      <c r="J790" s="25" t="n"/>
      <c r="K790" s="24" t="n"/>
      <c r="L790" s="26" t="n"/>
      <c r="M790" s="27">
        <f>IF(OR(J790="",L790=""),"",ROUND(J790*L790,2))</f>
        <v/>
      </c>
      <c r="N790" s="28">
        <f>IF(M790="","",IF(H790&gt;$AH$2,"After period end",IF(OR(D790="",F790=""),"Check class and entity",IF(M790&gt;=SUMIFS(Settings!$C$9:$C$18,Settings!$A$9:$A$18,F790),"Yes","Expense"))))</f>
        <v/>
      </c>
      <c r="O790" s="23" t="n"/>
      <c r="P790" s="29" t="n"/>
      <c r="Q790" s="30">
        <f>IF(P790&lt;&gt;"",P790,IF(D790="","",SUMIFS(Settings!$B$22:$B$31,Settings!$A$22:$A$31,D790)))</f>
        <v/>
      </c>
      <c r="R790" s="27">
        <f>IF(N790&lt;&gt;"Yes",0,ROUND(M790*SUMIFS(Settings!$C$22:$C$31,Settings!$A$22:$A$31,D790),2))</f>
        <v/>
      </c>
      <c r="S790" s="27">
        <f>IF(AE790=0,0,IF(AE790&gt;=Q790,M790-R790,ROUND((M790-R790)*AE790/Q790,2)))</f>
        <v/>
      </c>
      <c r="T790" s="27">
        <f>IF(N790&lt;&gt;"Yes",0,IF(AND(U790&lt;&gt;"",U790&lt;=$AH$2),0,M790-S790))</f>
        <v/>
      </c>
      <c r="U790" s="23" t="n"/>
      <c r="V790" s="24" t="n"/>
      <c r="W790" s="25" t="n"/>
      <c r="X790" s="25" t="n"/>
      <c r="Y790" s="27">
        <f>IF(U790="","",IF(U790&gt;$AH$2,"After period end",IF(N790&lt;&gt;"Yes",0,M790-S790)))</f>
        <v/>
      </c>
      <c r="Z790" s="27">
        <f>IF(OR(U790="",U790&gt;$AH$2),"",N(W790)-N(X790)-Y790)</f>
        <v/>
      </c>
      <c r="AB790" s="23" t="n"/>
      <c r="AD790" s="27">
        <f>IF(OR(N790&lt;&gt;"Yes",N(Q790)=0),0,ROUND((M790-R790)/Q790,2))</f>
        <v/>
      </c>
      <c r="AE790" s="30">
        <f>IF(OR(N790&lt;&gt;"Yes",O790="",N(Q790)=0),0,MAX(0,MIN(Q790,MIN(YEAR($AH$2)*12+MONTH($AH$2),IF(U790="",YEAR($AH$2)*12+MONTH($AH$2),YEAR(U790)*12+MONTH(U790)-1))-(YEAR(O790)*12+MONTH(O790))+1)))</f>
        <v/>
      </c>
      <c r="AF790" s="31">
        <f>IF(OR(N790&lt;&gt;"Yes",O790="",N(Q790)=0),"",EOMONTH(O790,Q790-1))</f>
        <v/>
      </c>
    </row>
    <row r="791">
      <c r="D791" s="24" t="n"/>
      <c r="E791" s="24" t="n"/>
      <c r="F791" s="24" t="n"/>
      <c r="G791" s="24" t="n"/>
      <c r="H791" s="23" t="n"/>
      <c r="J791" s="25" t="n"/>
      <c r="K791" s="24" t="n"/>
      <c r="L791" s="26" t="n"/>
      <c r="M791" s="27">
        <f>IF(OR(J791="",L791=""),"",ROUND(J791*L791,2))</f>
        <v/>
      </c>
      <c r="N791" s="28">
        <f>IF(M791="","",IF(H791&gt;$AH$2,"After period end",IF(OR(D791="",F791=""),"Check class and entity",IF(M791&gt;=SUMIFS(Settings!$C$9:$C$18,Settings!$A$9:$A$18,F791),"Yes","Expense"))))</f>
        <v/>
      </c>
      <c r="O791" s="23" t="n"/>
      <c r="P791" s="29" t="n"/>
      <c r="Q791" s="30">
        <f>IF(P791&lt;&gt;"",P791,IF(D791="","",SUMIFS(Settings!$B$22:$B$31,Settings!$A$22:$A$31,D791)))</f>
        <v/>
      </c>
      <c r="R791" s="27">
        <f>IF(N791&lt;&gt;"Yes",0,ROUND(M791*SUMIFS(Settings!$C$22:$C$31,Settings!$A$22:$A$31,D791),2))</f>
        <v/>
      </c>
      <c r="S791" s="27">
        <f>IF(AE791=0,0,IF(AE791&gt;=Q791,M791-R791,ROUND((M791-R791)*AE791/Q791,2)))</f>
        <v/>
      </c>
      <c r="T791" s="27">
        <f>IF(N791&lt;&gt;"Yes",0,IF(AND(U791&lt;&gt;"",U791&lt;=$AH$2),0,M791-S791))</f>
        <v/>
      </c>
      <c r="U791" s="23" t="n"/>
      <c r="V791" s="24" t="n"/>
      <c r="W791" s="25" t="n"/>
      <c r="X791" s="25" t="n"/>
      <c r="Y791" s="27">
        <f>IF(U791="","",IF(U791&gt;$AH$2,"After period end",IF(N791&lt;&gt;"Yes",0,M791-S791)))</f>
        <v/>
      </c>
      <c r="Z791" s="27">
        <f>IF(OR(U791="",U791&gt;$AH$2),"",N(W791)-N(X791)-Y791)</f>
        <v/>
      </c>
      <c r="AB791" s="23" t="n"/>
      <c r="AD791" s="27">
        <f>IF(OR(N791&lt;&gt;"Yes",N(Q791)=0),0,ROUND((M791-R791)/Q791,2))</f>
        <v/>
      </c>
      <c r="AE791" s="30">
        <f>IF(OR(N791&lt;&gt;"Yes",O791="",N(Q791)=0),0,MAX(0,MIN(Q791,MIN(YEAR($AH$2)*12+MONTH($AH$2),IF(U791="",YEAR($AH$2)*12+MONTH($AH$2),YEAR(U791)*12+MONTH(U791)-1))-(YEAR(O791)*12+MONTH(O791))+1)))</f>
        <v/>
      </c>
      <c r="AF791" s="31">
        <f>IF(OR(N791&lt;&gt;"Yes",O791="",N(Q791)=0),"",EOMONTH(O791,Q791-1))</f>
        <v/>
      </c>
    </row>
    <row r="792">
      <c r="D792" s="24" t="n"/>
      <c r="E792" s="24" t="n"/>
      <c r="F792" s="24" t="n"/>
      <c r="G792" s="24" t="n"/>
      <c r="H792" s="23" t="n"/>
      <c r="J792" s="25" t="n"/>
      <c r="K792" s="24" t="n"/>
      <c r="L792" s="26" t="n"/>
      <c r="M792" s="27">
        <f>IF(OR(J792="",L792=""),"",ROUND(J792*L792,2))</f>
        <v/>
      </c>
      <c r="N792" s="28">
        <f>IF(M792="","",IF(H792&gt;$AH$2,"After period end",IF(OR(D792="",F792=""),"Check class and entity",IF(M792&gt;=SUMIFS(Settings!$C$9:$C$18,Settings!$A$9:$A$18,F792),"Yes","Expense"))))</f>
        <v/>
      </c>
      <c r="O792" s="23" t="n"/>
      <c r="P792" s="29" t="n"/>
      <c r="Q792" s="30">
        <f>IF(P792&lt;&gt;"",P792,IF(D792="","",SUMIFS(Settings!$B$22:$B$31,Settings!$A$22:$A$31,D792)))</f>
        <v/>
      </c>
      <c r="R792" s="27">
        <f>IF(N792&lt;&gt;"Yes",0,ROUND(M792*SUMIFS(Settings!$C$22:$C$31,Settings!$A$22:$A$31,D792),2))</f>
        <v/>
      </c>
      <c r="S792" s="27">
        <f>IF(AE792=0,0,IF(AE792&gt;=Q792,M792-R792,ROUND((M792-R792)*AE792/Q792,2)))</f>
        <v/>
      </c>
      <c r="T792" s="27">
        <f>IF(N792&lt;&gt;"Yes",0,IF(AND(U792&lt;&gt;"",U792&lt;=$AH$2),0,M792-S792))</f>
        <v/>
      </c>
      <c r="U792" s="23" t="n"/>
      <c r="V792" s="24" t="n"/>
      <c r="W792" s="25" t="n"/>
      <c r="X792" s="25" t="n"/>
      <c r="Y792" s="27">
        <f>IF(U792="","",IF(U792&gt;$AH$2,"After period end",IF(N792&lt;&gt;"Yes",0,M792-S792)))</f>
        <v/>
      </c>
      <c r="Z792" s="27">
        <f>IF(OR(U792="",U792&gt;$AH$2),"",N(W792)-N(X792)-Y792)</f>
        <v/>
      </c>
      <c r="AB792" s="23" t="n"/>
      <c r="AD792" s="27">
        <f>IF(OR(N792&lt;&gt;"Yes",N(Q792)=0),0,ROUND((M792-R792)/Q792,2))</f>
        <v/>
      </c>
      <c r="AE792" s="30">
        <f>IF(OR(N792&lt;&gt;"Yes",O792="",N(Q792)=0),0,MAX(0,MIN(Q792,MIN(YEAR($AH$2)*12+MONTH($AH$2),IF(U792="",YEAR($AH$2)*12+MONTH($AH$2),YEAR(U792)*12+MONTH(U792)-1))-(YEAR(O792)*12+MONTH(O792))+1)))</f>
        <v/>
      </c>
      <c r="AF792" s="31">
        <f>IF(OR(N792&lt;&gt;"Yes",O792="",N(Q792)=0),"",EOMONTH(O792,Q792-1))</f>
        <v/>
      </c>
    </row>
    <row r="793">
      <c r="D793" s="24" t="n"/>
      <c r="E793" s="24" t="n"/>
      <c r="F793" s="24" t="n"/>
      <c r="G793" s="24" t="n"/>
      <c r="H793" s="23" t="n"/>
      <c r="J793" s="25" t="n"/>
      <c r="K793" s="24" t="n"/>
      <c r="L793" s="26" t="n"/>
      <c r="M793" s="27">
        <f>IF(OR(J793="",L793=""),"",ROUND(J793*L793,2))</f>
        <v/>
      </c>
      <c r="N793" s="28">
        <f>IF(M793="","",IF(H793&gt;$AH$2,"After period end",IF(OR(D793="",F793=""),"Check class and entity",IF(M793&gt;=SUMIFS(Settings!$C$9:$C$18,Settings!$A$9:$A$18,F793),"Yes","Expense"))))</f>
        <v/>
      </c>
      <c r="O793" s="23" t="n"/>
      <c r="P793" s="29" t="n"/>
      <c r="Q793" s="30">
        <f>IF(P793&lt;&gt;"",P793,IF(D793="","",SUMIFS(Settings!$B$22:$B$31,Settings!$A$22:$A$31,D793)))</f>
        <v/>
      </c>
      <c r="R793" s="27">
        <f>IF(N793&lt;&gt;"Yes",0,ROUND(M793*SUMIFS(Settings!$C$22:$C$31,Settings!$A$22:$A$31,D793),2))</f>
        <v/>
      </c>
      <c r="S793" s="27">
        <f>IF(AE793=0,0,IF(AE793&gt;=Q793,M793-R793,ROUND((M793-R793)*AE793/Q793,2)))</f>
        <v/>
      </c>
      <c r="T793" s="27">
        <f>IF(N793&lt;&gt;"Yes",0,IF(AND(U793&lt;&gt;"",U793&lt;=$AH$2),0,M793-S793))</f>
        <v/>
      </c>
      <c r="U793" s="23" t="n"/>
      <c r="V793" s="24" t="n"/>
      <c r="W793" s="25" t="n"/>
      <c r="X793" s="25" t="n"/>
      <c r="Y793" s="27">
        <f>IF(U793="","",IF(U793&gt;$AH$2,"After period end",IF(N793&lt;&gt;"Yes",0,M793-S793)))</f>
        <v/>
      </c>
      <c r="Z793" s="27">
        <f>IF(OR(U793="",U793&gt;$AH$2),"",N(W793)-N(X793)-Y793)</f>
        <v/>
      </c>
      <c r="AB793" s="23" t="n"/>
      <c r="AD793" s="27">
        <f>IF(OR(N793&lt;&gt;"Yes",N(Q793)=0),0,ROUND((M793-R793)/Q793,2))</f>
        <v/>
      </c>
      <c r="AE793" s="30">
        <f>IF(OR(N793&lt;&gt;"Yes",O793="",N(Q793)=0),0,MAX(0,MIN(Q793,MIN(YEAR($AH$2)*12+MONTH($AH$2),IF(U793="",YEAR($AH$2)*12+MONTH($AH$2),YEAR(U793)*12+MONTH(U793)-1))-(YEAR(O793)*12+MONTH(O793))+1)))</f>
        <v/>
      </c>
      <c r="AF793" s="31">
        <f>IF(OR(N793&lt;&gt;"Yes",O793="",N(Q793)=0),"",EOMONTH(O793,Q793-1))</f>
        <v/>
      </c>
    </row>
    <row r="794">
      <c r="D794" s="24" t="n"/>
      <c r="E794" s="24" t="n"/>
      <c r="F794" s="24" t="n"/>
      <c r="G794" s="24" t="n"/>
      <c r="H794" s="23" t="n"/>
      <c r="J794" s="25" t="n"/>
      <c r="K794" s="24" t="n"/>
      <c r="L794" s="26" t="n"/>
      <c r="M794" s="27">
        <f>IF(OR(J794="",L794=""),"",ROUND(J794*L794,2))</f>
        <v/>
      </c>
      <c r="N794" s="28">
        <f>IF(M794="","",IF(H794&gt;$AH$2,"After period end",IF(OR(D794="",F794=""),"Check class and entity",IF(M794&gt;=SUMIFS(Settings!$C$9:$C$18,Settings!$A$9:$A$18,F794),"Yes","Expense"))))</f>
        <v/>
      </c>
      <c r="O794" s="23" t="n"/>
      <c r="P794" s="29" t="n"/>
      <c r="Q794" s="30">
        <f>IF(P794&lt;&gt;"",P794,IF(D794="","",SUMIFS(Settings!$B$22:$B$31,Settings!$A$22:$A$31,D794)))</f>
        <v/>
      </c>
      <c r="R794" s="27">
        <f>IF(N794&lt;&gt;"Yes",0,ROUND(M794*SUMIFS(Settings!$C$22:$C$31,Settings!$A$22:$A$31,D794),2))</f>
        <v/>
      </c>
      <c r="S794" s="27">
        <f>IF(AE794=0,0,IF(AE794&gt;=Q794,M794-R794,ROUND((M794-R794)*AE794/Q794,2)))</f>
        <v/>
      </c>
      <c r="T794" s="27">
        <f>IF(N794&lt;&gt;"Yes",0,IF(AND(U794&lt;&gt;"",U794&lt;=$AH$2),0,M794-S794))</f>
        <v/>
      </c>
      <c r="U794" s="23" t="n"/>
      <c r="V794" s="24" t="n"/>
      <c r="W794" s="25" t="n"/>
      <c r="X794" s="25" t="n"/>
      <c r="Y794" s="27">
        <f>IF(U794="","",IF(U794&gt;$AH$2,"After period end",IF(N794&lt;&gt;"Yes",0,M794-S794)))</f>
        <v/>
      </c>
      <c r="Z794" s="27">
        <f>IF(OR(U794="",U794&gt;$AH$2),"",N(W794)-N(X794)-Y794)</f>
        <v/>
      </c>
      <c r="AB794" s="23" t="n"/>
      <c r="AD794" s="27">
        <f>IF(OR(N794&lt;&gt;"Yes",N(Q794)=0),0,ROUND((M794-R794)/Q794,2))</f>
        <v/>
      </c>
      <c r="AE794" s="30">
        <f>IF(OR(N794&lt;&gt;"Yes",O794="",N(Q794)=0),0,MAX(0,MIN(Q794,MIN(YEAR($AH$2)*12+MONTH($AH$2),IF(U794="",YEAR($AH$2)*12+MONTH($AH$2),YEAR(U794)*12+MONTH(U794)-1))-(YEAR(O794)*12+MONTH(O794))+1)))</f>
        <v/>
      </c>
      <c r="AF794" s="31">
        <f>IF(OR(N794&lt;&gt;"Yes",O794="",N(Q794)=0),"",EOMONTH(O794,Q794-1))</f>
        <v/>
      </c>
    </row>
    <row r="795">
      <c r="D795" s="24" t="n"/>
      <c r="E795" s="24" t="n"/>
      <c r="F795" s="24" t="n"/>
      <c r="G795" s="24" t="n"/>
      <c r="H795" s="23" t="n"/>
      <c r="J795" s="25" t="n"/>
      <c r="K795" s="24" t="n"/>
      <c r="L795" s="26" t="n"/>
      <c r="M795" s="27">
        <f>IF(OR(J795="",L795=""),"",ROUND(J795*L795,2))</f>
        <v/>
      </c>
      <c r="N795" s="28">
        <f>IF(M795="","",IF(H795&gt;$AH$2,"After period end",IF(OR(D795="",F795=""),"Check class and entity",IF(M795&gt;=SUMIFS(Settings!$C$9:$C$18,Settings!$A$9:$A$18,F795),"Yes","Expense"))))</f>
        <v/>
      </c>
      <c r="O795" s="23" t="n"/>
      <c r="P795" s="29" t="n"/>
      <c r="Q795" s="30">
        <f>IF(P795&lt;&gt;"",P795,IF(D795="","",SUMIFS(Settings!$B$22:$B$31,Settings!$A$22:$A$31,D795)))</f>
        <v/>
      </c>
      <c r="R795" s="27">
        <f>IF(N795&lt;&gt;"Yes",0,ROUND(M795*SUMIFS(Settings!$C$22:$C$31,Settings!$A$22:$A$31,D795),2))</f>
        <v/>
      </c>
      <c r="S795" s="27">
        <f>IF(AE795=0,0,IF(AE795&gt;=Q795,M795-R795,ROUND((M795-R795)*AE795/Q795,2)))</f>
        <v/>
      </c>
      <c r="T795" s="27">
        <f>IF(N795&lt;&gt;"Yes",0,IF(AND(U795&lt;&gt;"",U795&lt;=$AH$2),0,M795-S795))</f>
        <v/>
      </c>
      <c r="U795" s="23" t="n"/>
      <c r="V795" s="24" t="n"/>
      <c r="W795" s="25" t="n"/>
      <c r="X795" s="25" t="n"/>
      <c r="Y795" s="27">
        <f>IF(U795="","",IF(U795&gt;$AH$2,"After period end",IF(N795&lt;&gt;"Yes",0,M795-S795)))</f>
        <v/>
      </c>
      <c r="Z795" s="27">
        <f>IF(OR(U795="",U795&gt;$AH$2),"",N(W795)-N(X795)-Y795)</f>
        <v/>
      </c>
      <c r="AB795" s="23" t="n"/>
      <c r="AD795" s="27">
        <f>IF(OR(N795&lt;&gt;"Yes",N(Q795)=0),0,ROUND((M795-R795)/Q795,2))</f>
        <v/>
      </c>
      <c r="AE795" s="30">
        <f>IF(OR(N795&lt;&gt;"Yes",O795="",N(Q795)=0),0,MAX(0,MIN(Q795,MIN(YEAR($AH$2)*12+MONTH($AH$2),IF(U795="",YEAR($AH$2)*12+MONTH($AH$2),YEAR(U795)*12+MONTH(U795)-1))-(YEAR(O795)*12+MONTH(O795))+1)))</f>
        <v/>
      </c>
      <c r="AF795" s="31">
        <f>IF(OR(N795&lt;&gt;"Yes",O795="",N(Q795)=0),"",EOMONTH(O795,Q795-1))</f>
        <v/>
      </c>
    </row>
    <row r="796">
      <c r="D796" s="24" t="n"/>
      <c r="E796" s="24" t="n"/>
      <c r="F796" s="24" t="n"/>
      <c r="G796" s="24" t="n"/>
      <c r="H796" s="23" t="n"/>
      <c r="J796" s="25" t="n"/>
      <c r="K796" s="24" t="n"/>
      <c r="L796" s="26" t="n"/>
      <c r="M796" s="27">
        <f>IF(OR(J796="",L796=""),"",ROUND(J796*L796,2))</f>
        <v/>
      </c>
      <c r="N796" s="28">
        <f>IF(M796="","",IF(H796&gt;$AH$2,"After period end",IF(OR(D796="",F796=""),"Check class and entity",IF(M796&gt;=SUMIFS(Settings!$C$9:$C$18,Settings!$A$9:$A$18,F796),"Yes","Expense"))))</f>
        <v/>
      </c>
      <c r="O796" s="23" t="n"/>
      <c r="P796" s="29" t="n"/>
      <c r="Q796" s="30">
        <f>IF(P796&lt;&gt;"",P796,IF(D796="","",SUMIFS(Settings!$B$22:$B$31,Settings!$A$22:$A$31,D796)))</f>
        <v/>
      </c>
      <c r="R796" s="27">
        <f>IF(N796&lt;&gt;"Yes",0,ROUND(M796*SUMIFS(Settings!$C$22:$C$31,Settings!$A$22:$A$31,D796),2))</f>
        <v/>
      </c>
      <c r="S796" s="27">
        <f>IF(AE796=0,0,IF(AE796&gt;=Q796,M796-R796,ROUND((M796-R796)*AE796/Q796,2)))</f>
        <v/>
      </c>
      <c r="T796" s="27">
        <f>IF(N796&lt;&gt;"Yes",0,IF(AND(U796&lt;&gt;"",U796&lt;=$AH$2),0,M796-S796))</f>
        <v/>
      </c>
      <c r="U796" s="23" t="n"/>
      <c r="V796" s="24" t="n"/>
      <c r="W796" s="25" t="n"/>
      <c r="X796" s="25" t="n"/>
      <c r="Y796" s="27">
        <f>IF(U796="","",IF(U796&gt;$AH$2,"After period end",IF(N796&lt;&gt;"Yes",0,M796-S796)))</f>
        <v/>
      </c>
      <c r="Z796" s="27">
        <f>IF(OR(U796="",U796&gt;$AH$2),"",N(W796)-N(X796)-Y796)</f>
        <v/>
      </c>
      <c r="AB796" s="23" t="n"/>
      <c r="AD796" s="27">
        <f>IF(OR(N796&lt;&gt;"Yes",N(Q796)=0),0,ROUND((M796-R796)/Q796,2))</f>
        <v/>
      </c>
      <c r="AE796" s="30">
        <f>IF(OR(N796&lt;&gt;"Yes",O796="",N(Q796)=0),0,MAX(0,MIN(Q796,MIN(YEAR($AH$2)*12+MONTH($AH$2),IF(U796="",YEAR($AH$2)*12+MONTH($AH$2),YEAR(U796)*12+MONTH(U796)-1))-(YEAR(O796)*12+MONTH(O796))+1)))</f>
        <v/>
      </c>
      <c r="AF796" s="31">
        <f>IF(OR(N796&lt;&gt;"Yes",O796="",N(Q796)=0),"",EOMONTH(O796,Q796-1))</f>
        <v/>
      </c>
    </row>
    <row r="797">
      <c r="D797" s="24" t="n"/>
      <c r="E797" s="24" t="n"/>
      <c r="F797" s="24" t="n"/>
      <c r="G797" s="24" t="n"/>
      <c r="H797" s="23" t="n"/>
      <c r="J797" s="25" t="n"/>
      <c r="K797" s="24" t="n"/>
      <c r="L797" s="26" t="n"/>
      <c r="M797" s="27">
        <f>IF(OR(J797="",L797=""),"",ROUND(J797*L797,2))</f>
        <v/>
      </c>
      <c r="N797" s="28">
        <f>IF(M797="","",IF(H797&gt;$AH$2,"After period end",IF(OR(D797="",F797=""),"Check class and entity",IF(M797&gt;=SUMIFS(Settings!$C$9:$C$18,Settings!$A$9:$A$18,F797),"Yes","Expense"))))</f>
        <v/>
      </c>
      <c r="O797" s="23" t="n"/>
      <c r="P797" s="29" t="n"/>
      <c r="Q797" s="30">
        <f>IF(P797&lt;&gt;"",P797,IF(D797="","",SUMIFS(Settings!$B$22:$B$31,Settings!$A$22:$A$31,D797)))</f>
        <v/>
      </c>
      <c r="R797" s="27">
        <f>IF(N797&lt;&gt;"Yes",0,ROUND(M797*SUMIFS(Settings!$C$22:$C$31,Settings!$A$22:$A$31,D797),2))</f>
        <v/>
      </c>
      <c r="S797" s="27">
        <f>IF(AE797=0,0,IF(AE797&gt;=Q797,M797-R797,ROUND((M797-R797)*AE797/Q797,2)))</f>
        <v/>
      </c>
      <c r="T797" s="27">
        <f>IF(N797&lt;&gt;"Yes",0,IF(AND(U797&lt;&gt;"",U797&lt;=$AH$2),0,M797-S797))</f>
        <v/>
      </c>
      <c r="U797" s="23" t="n"/>
      <c r="V797" s="24" t="n"/>
      <c r="W797" s="25" t="n"/>
      <c r="X797" s="25" t="n"/>
      <c r="Y797" s="27">
        <f>IF(U797="","",IF(U797&gt;$AH$2,"After period end",IF(N797&lt;&gt;"Yes",0,M797-S797)))</f>
        <v/>
      </c>
      <c r="Z797" s="27">
        <f>IF(OR(U797="",U797&gt;$AH$2),"",N(W797)-N(X797)-Y797)</f>
        <v/>
      </c>
      <c r="AB797" s="23" t="n"/>
      <c r="AD797" s="27">
        <f>IF(OR(N797&lt;&gt;"Yes",N(Q797)=0),0,ROUND((M797-R797)/Q797,2))</f>
        <v/>
      </c>
      <c r="AE797" s="30">
        <f>IF(OR(N797&lt;&gt;"Yes",O797="",N(Q797)=0),0,MAX(0,MIN(Q797,MIN(YEAR($AH$2)*12+MONTH($AH$2),IF(U797="",YEAR($AH$2)*12+MONTH($AH$2),YEAR(U797)*12+MONTH(U797)-1))-(YEAR(O797)*12+MONTH(O797))+1)))</f>
        <v/>
      </c>
      <c r="AF797" s="31">
        <f>IF(OR(N797&lt;&gt;"Yes",O797="",N(Q797)=0),"",EOMONTH(O797,Q797-1))</f>
        <v/>
      </c>
    </row>
    <row r="798">
      <c r="D798" s="24" t="n"/>
      <c r="E798" s="24" t="n"/>
      <c r="F798" s="24" t="n"/>
      <c r="G798" s="24" t="n"/>
      <c r="H798" s="23" t="n"/>
      <c r="J798" s="25" t="n"/>
      <c r="K798" s="24" t="n"/>
      <c r="L798" s="26" t="n"/>
      <c r="M798" s="27">
        <f>IF(OR(J798="",L798=""),"",ROUND(J798*L798,2))</f>
        <v/>
      </c>
      <c r="N798" s="28">
        <f>IF(M798="","",IF(H798&gt;$AH$2,"After period end",IF(OR(D798="",F798=""),"Check class and entity",IF(M798&gt;=SUMIFS(Settings!$C$9:$C$18,Settings!$A$9:$A$18,F798),"Yes","Expense"))))</f>
        <v/>
      </c>
      <c r="O798" s="23" t="n"/>
      <c r="P798" s="29" t="n"/>
      <c r="Q798" s="30">
        <f>IF(P798&lt;&gt;"",P798,IF(D798="","",SUMIFS(Settings!$B$22:$B$31,Settings!$A$22:$A$31,D798)))</f>
        <v/>
      </c>
      <c r="R798" s="27">
        <f>IF(N798&lt;&gt;"Yes",0,ROUND(M798*SUMIFS(Settings!$C$22:$C$31,Settings!$A$22:$A$31,D798),2))</f>
        <v/>
      </c>
      <c r="S798" s="27">
        <f>IF(AE798=0,0,IF(AE798&gt;=Q798,M798-R798,ROUND((M798-R798)*AE798/Q798,2)))</f>
        <v/>
      </c>
      <c r="T798" s="27">
        <f>IF(N798&lt;&gt;"Yes",0,IF(AND(U798&lt;&gt;"",U798&lt;=$AH$2),0,M798-S798))</f>
        <v/>
      </c>
      <c r="U798" s="23" t="n"/>
      <c r="V798" s="24" t="n"/>
      <c r="W798" s="25" t="n"/>
      <c r="X798" s="25" t="n"/>
      <c r="Y798" s="27">
        <f>IF(U798="","",IF(U798&gt;$AH$2,"After period end",IF(N798&lt;&gt;"Yes",0,M798-S798)))</f>
        <v/>
      </c>
      <c r="Z798" s="27">
        <f>IF(OR(U798="",U798&gt;$AH$2),"",N(W798)-N(X798)-Y798)</f>
        <v/>
      </c>
      <c r="AB798" s="23" t="n"/>
      <c r="AD798" s="27">
        <f>IF(OR(N798&lt;&gt;"Yes",N(Q798)=0),0,ROUND((M798-R798)/Q798,2))</f>
        <v/>
      </c>
      <c r="AE798" s="30">
        <f>IF(OR(N798&lt;&gt;"Yes",O798="",N(Q798)=0),0,MAX(0,MIN(Q798,MIN(YEAR($AH$2)*12+MONTH($AH$2),IF(U798="",YEAR($AH$2)*12+MONTH($AH$2),YEAR(U798)*12+MONTH(U798)-1))-(YEAR(O798)*12+MONTH(O798))+1)))</f>
        <v/>
      </c>
      <c r="AF798" s="31">
        <f>IF(OR(N798&lt;&gt;"Yes",O798="",N(Q798)=0),"",EOMONTH(O798,Q798-1))</f>
        <v/>
      </c>
    </row>
    <row r="799">
      <c r="D799" s="24" t="n"/>
      <c r="E799" s="24" t="n"/>
      <c r="F799" s="24" t="n"/>
      <c r="G799" s="24" t="n"/>
      <c r="H799" s="23" t="n"/>
      <c r="J799" s="25" t="n"/>
      <c r="K799" s="24" t="n"/>
      <c r="L799" s="26" t="n"/>
      <c r="M799" s="27">
        <f>IF(OR(J799="",L799=""),"",ROUND(J799*L799,2))</f>
        <v/>
      </c>
      <c r="N799" s="28">
        <f>IF(M799="","",IF(H799&gt;$AH$2,"After period end",IF(OR(D799="",F799=""),"Check class and entity",IF(M799&gt;=SUMIFS(Settings!$C$9:$C$18,Settings!$A$9:$A$18,F799),"Yes","Expense"))))</f>
        <v/>
      </c>
      <c r="O799" s="23" t="n"/>
      <c r="P799" s="29" t="n"/>
      <c r="Q799" s="30">
        <f>IF(P799&lt;&gt;"",P799,IF(D799="","",SUMIFS(Settings!$B$22:$B$31,Settings!$A$22:$A$31,D799)))</f>
        <v/>
      </c>
      <c r="R799" s="27">
        <f>IF(N799&lt;&gt;"Yes",0,ROUND(M799*SUMIFS(Settings!$C$22:$C$31,Settings!$A$22:$A$31,D799),2))</f>
        <v/>
      </c>
      <c r="S799" s="27">
        <f>IF(AE799=0,0,IF(AE799&gt;=Q799,M799-R799,ROUND((M799-R799)*AE799/Q799,2)))</f>
        <v/>
      </c>
      <c r="T799" s="27">
        <f>IF(N799&lt;&gt;"Yes",0,IF(AND(U799&lt;&gt;"",U799&lt;=$AH$2),0,M799-S799))</f>
        <v/>
      </c>
      <c r="U799" s="23" t="n"/>
      <c r="V799" s="24" t="n"/>
      <c r="W799" s="25" t="n"/>
      <c r="X799" s="25" t="n"/>
      <c r="Y799" s="27">
        <f>IF(U799="","",IF(U799&gt;$AH$2,"After period end",IF(N799&lt;&gt;"Yes",0,M799-S799)))</f>
        <v/>
      </c>
      <c r="Z799" s="27">
        <f>IF(OR(U799="",U799&gt;$AH$2),"",N(W799)-N(X799)-Y799)</f>
        <v/>
      </c>
      <c r="AB799" s="23" t="n"/>
      <c r="AD799" s="27">
        <f>IF(OR(N799&lt;&gt;"Yes",N(Q799)=0),0,ROUND((M799-R799)/Q799,2))</f>
        <v/>
      </c>
      <c r="AE799" s="30">
        <f>IF(OR(N799&lt;&gt;"Yes",O799="",N(Q799)=0),0,MAX(0,MIN(Q799,MIN(YEAR($AH$2)*12+MONTH($AH$2),IF(U799="",YEAR($AH$2)*12+MONTH($AH$2),YEAR(U799)*12+MONTH(U799)-1))-(YEAR(O799)*12+MONTH(O799))+1)))</f>
        <v/>
      </c>
      <c r="AF799" s="31">
        <f>IF(OR(N799&lt;&gt;"Yes",O799="",N(Q799)=0),"",EOMONTH(O799,Q799-1))</f>
        <v/>
      </c>
    </row>
    <row r="800">
      <c r="D800" s="24" t="n"/>
      <c r="E800" s="24" t="n"/>
      <c r="F800" s="24" t="n"/>
      <c r="G800" s="24" t="n"/>
      <c r="H800" s="23" t="n"/>
      <c r="J800" s="25" t="n"/>
      <c r="K800" s="24" t="n"/>
      <c r="L800" s="26" t="n"/>
      <c r="M800" s="27">
        <f>IF(OR(J800="",L800=""),"",ROUND(J800*L800,2))</f>
        <v/>
      </c>
      <c r="N800" s="28">
        <f>IF(M800="","",IF(H800&gt;$AH$2,"After period end",IF(OR(D800="",F800=""),"Check class and entity",IF(M800&gt;=SUMIFS(Settings!$C$9:$C$18,Settings!$A$9:$A$18,F800),"Yes","Expense"))))</f>
        <v/>
      </c>
      <c r="O800" s="23" t="n"/>
      <c r="P800" s="29" t="n"/>
      <c r="Q800" s="30">
        <f>IF(P800&lt;&gt;"",P800,IF(D800="","",SUMIFS(Settings!$B$22:$B$31,Settings!$A$22:$A$31,D800)))</f>
        <v/>
      </c>
      <c r="R800" s="27">
        <f>IF(N800&lt;&gt;"Yes",0,ROUND(M800*SUMIFS(Settings!$C$22:$C$31,Settings!$A$22:$A$31,D800),2))</f>
        <v/>
      </c>
      <c r="S800" s="27">
        <f>IF(AE800=0,0,IF(AE800&gt;=Q800,M800-R800,ROUND((M800-R800)*AE800/Q800,2)))</f>
        <v/>
      </c>
      <c r="T800" s="27">
        <f>IF(N800&lt;&gt;"Yes",0,IF(AND(U800&lt;&gt;"",U800&lt;=$AH$2),0,M800-S800))</f>
        <v/>
      </c>
      <c r="U800" s="23" t="n"/>
      <c r="V800" s="24" t="n"/>
      <c r="W800" s="25" t="n"/>
      <c r="X800" s="25" t="n"/>
      <c r="Y800" s="27">
        <f>IF(U800="","",IF(U800&gt;$AH$2,"After period end",IF(N800&lt;&gt;"Yes",0,M800-S800)))</f>
        <v/>
      </c>
      <c r="Z800" s="27">
        <f>IF(OR(U800="",U800&gt;$AH$2),"",N(W800)-N(X800)-Y800)</f>
        <v/>
      </c>
      <c r="AB800" s="23" t="n"/>
      <c r="AD800" s="27">
        <f>IF(OR(N800&lt;&gt;"Yes",N(Q800)=0),0,ROUND((M800-R800)/Q800,2))</f>
        <v/>
      </c>
      <c r="AE800" s="30">
        <f>IF(OR(N800&lt;&gt;"Yes",O800="",N(Q800)=0),0,MAX(0,MIN(Q800,MIN(YEAR($AH$2)*12+MONTH($AH$2),IF(U800="",YEAR($AH$2)*12+MONTH($AH$2),YEAR(U800)*12+MONTH(U800)-1))-(YEAR(O800)*12+MONTH(O800))+1)))</f>
        <v/>
      </c>
      <c r="AF800" s="31">
        <f>IF(OR(N800&lt;&gt;"Yes",O800="",N(Q800)=0),"",EOMONTH(O800,Q800-1))</f>
        <v/>
      </c>
    </row>
    <row r="801">
      <c r="D801" s="24" t="n"/>
      <c r="E801" s="24" t="n"/>
      <c r="F801" s="24" t="n"/>
      <c r="G801" s="24" t="n"/>
      <c r="H801" s="23" t="n"/>
      <c r="J801" s="25" t="n"/>
      <c r="K801" s="24" t="n"/>
      <c r="L801" s="26" t="n"/>
      <c r="M801" s="27">
        <f>IF(OR(J801="",L801=""),"",ROUND(J801*L801,2))</f>
        <v/>
      </c>
      <c r="N801" s="28">
        <f>IF(M801="","",IF(H801&gt;$AH$2,"After period end",IF(OR(D801="",F801=""),"Check class and entity",IF(M801&gt;=SUMIFS(Settings!$C$9:$C$18,Settings!$A$9:$A$18,F801),"Yes","Expense"))))</f>
        <v/>
      </c>
      <c r="O801" s="23" t="n"/>
      <c r="P801" s="29" t="n"/>
      <c r="Q801" s="30">
        <f>IF(P801&lt;&gt;"",P801,IF(D801="","",SUMIFS(Settings!$B$22:$B$31,Settings!$A$22:$A$31,D801)))</f>
        <v/>
      </c>
      <c r="R801" s="27">
        <f>IF(N801&lt;&gt;"Yes",0,ROUND(M801*SUMIFS(Settings!$C$22:$C$31,Settings!$A$22:$A$31,D801),2))</f>
        <v/>
      </c>
      <c r="S801" s="27">
        <f>IF(AE801=0,0,IF(AE801&gt;=Q801,M801-R801,ROUND((M801-R801)*AE801/Q801,2)))</f>
        <v/>
      </c>
      <c r="T801" s="27">
        <f>IF(N801&lt;&gt;"Yes",0,IF(AND(U801&lt;&gt;"",U801&lt;=$AH$2),0,M801-S801))</f>
        <v/>
      </c>
      <c r="U801" s="23" t="n"/>
      <c r="V801" s="24" t="n"/>
      <c r="W801" s="25" t="n"/>
      <c r="X801" s="25" t="n"/>
      <c r="Y801" s="27">
        <f>IF(U801="","",IF(U801&gt;$AH$2,"After period end",IF(N801&lt;&gt;"Yes",0,M801-S801)))</f>
        <v/>
      </c>
      <c r="Z801" s="27">
        <f>IF(OR(U801="",U801&gt;$AH$2),"",N(W801)-N(X801)-Y801)</f>
        <v/>
      </c>
      <c r="AB801" s="23" t="n"/>
      <c r="AD801" s="27">
        <f>IF(OR(N801&lt;&gt;"Yes",N(Q801)=0),0,ROUND((M801-R801)/Q801,2))</f>
        <v/>
      </c>
      <c r="AE801" s="30">
        <f>IF(OR(N801&lt;&gt;"Yes",O801="",N(Q801)=0),0,MAX(0,MIN(Q801,MIN(YEAR($AH$2)*12+MONTH($AH$2),IF(U801="",YEAR($AH$2)*12+MONTH($AH$2),YEAR(U801)*12+MONTH(U801)-1))-(YEAR(O801)*12+MONTH(O801))+1)))</f>
        <v/>
      </c>
      <c r="AF801" s="31">
        <f>IF(OR(N801&lt;&gt;"Yes",O801="",N(Q801)=0),"",EOMONTH(O801,Q801-1))</f>
        <v/>
      </c>
    </row>
    <row r="802">
      <c r="D802" s="24" t="n"/>
      <c r="E802" s="24" t="n"/>
      <c r="F802" s="24" t="n"/>
      <c r="G802" s="24" t="n"/>
      <c r="H802" s="23" t="n"/>
      <c r="J802" s="25" t="n"/>
      <c r="K802" s="24" t="n"/>
      <c r="L802" s="26" t="n"/>
      <c r="M802" s="27">
        <f>IF(OR(J802="",L802=""),"",ROUND(J802*L802,2))</f>
        <v/>
      </c>
      <c r="N802" s="28">
        <f>IF(M802="","",IF(H802&gt;$AH$2,"After period end",IF(OR(D802="",F802=""),"Check class and entity",IF(M802&gt;=SUMIFS(Settings!$C$9:$C$18,Settings!$A$9:$A$18,F802),"Yes","Expense"))))</f>
        <v/>
      </c>
      <c r="O802" s="23" t="n"/>
      <c r="P802" s="29" t="n"/>
      <c r="Q802" s="30">
        <f>IF(P802&lt;&gt;"",P802,IF(D802="","",SUMIFS(Settings!$B$22:$B$31,Settings!$A$22:$A$31,D802)))</f>
        <v/>
      </c>
      <c r="R802" s="27">
        <f>IF(N802&lt;&gt;"Yes",0,ROUND(M802*SUMIFS(Settings!$C$22:$C$31,Settings!$A$22:$A$31,D802),2))</f>
        <v/>
      </c>
      <c r="S802" s="27">
        <f>IF(AE802=0,0,IF(AE802&gt;=Q802,M802-R802,ROUND((M802-R802)*AE802/Q802,2)))</f>
        <v/>
      </c>
      <c r="T802" s="27">
        <f>IF(N802&lt;&gt;"Yes",0,IF(AND(U802&lt;&gt;"",U802&lt;=$AH$2),0,M802-S802))</f>
        <v/>
      </c>
      <c r="U802" s="23" t="n"/>
      <c r="V802" s="24" t="n"/>
      <c r="W802" s="25" t="n"/>
      <c r="X802" s="25" t="n"/>
      <c r="Y802" s="27">
        <f>IF(U802="","",IF(U802&gt;$AH$2,"After period end",IF(N802&lt;&gt;"Yes",0,M802-S802)))</f>
        <v/>
      </c>
      <c r="Z802" s="27">
        <f>IF(OR(U802="",U802&gt;$AH$2),"",N(W802)-N(X802)-Y802)</f>
        <v/>
      </c>
      <c r="AB802" s="23" t="n"/>
      <c r="AD802" s="27">
        <f>IF(OR(N802&lt;&gt;"Yes",N(Q802)=0),0,ROUND((M802-R802)/Q802,2))</f>
        <v/>
      </c>
      <c r="AE802" s="30">
        <f>IF(OR(N802&lt;&gt;"Yes",O802="",N(Q802)=0),0,MAX(0,MIN(Q802,MIN(YEAR($AH$2)*12+MONTH($AH$2),IF(U802="",YEAR($AH$2)*12+MONTH($AH$2),YEAR(U802)*12+MONTH(U802)-1))-(YEAR(O802)*12+MONTH(O802))+1)))</f>
        <v/>
      </c>
      <c r="AF802" s="31">
        <f>IF(OR(N802&lt;&gt;"Yes",O802="",N(Q802)=0),"",EOMONTH(O802,Q802-1))</f>
        <v/>
      </c>
    </row>
    <row r="803">
      <c r="D803" s="24" t="n"/>
      <c r="E803" s="24" t="n"/>
      <c r="F803" s="24" t="n"/>
      <c r="G803" s="24" t="n"/>
      <c r="H803" s="23" t="n"/>
      <c r="J803" s="25" t="n"/>
      <c r="K803" s="24" t="n"/>
      <c r="L803" s="26" t="n"/>
      <c r="M803" s="27">
        <f>IF(OR(J803="",L803=""),"",ROUND(J803*L803,2))</f>
        <v/>
      </c>
      <c r="N803" s="28">
        <f>IF(M803="","",IF(H803&gt;$AH$2,"After period end",IF(OR(D803="",F803=""),"Check class and entity",IF(M803&gt;=SUMIFS(Settings!$C$9:$C$18,Settings!$A$9:$A$18,F803),"Yes","Expense"))))</f>
        <v/>
      </c>
      <c r="O803" s="23" t="n"/>
      <c r="P803" s="29" t="n"/>
      <c r="Q803" s="30">
        <f>IF(P803&lt;&gt;"",P803,IF(D803="","",SUMIFS(Settings!$B$22:$B$31,Settings!$A$22:$A$31,D803)))</f>
        <v/>
      </c>
      <c r="R803" s="27">
        <f>IF(N803&lt;&gt;"Yes",0,ROUND(M803*SUMIFS(Settings!$C$22:$C$31,Settings!$A$22:$A$31,D803),2))</f>
        <v/>
      </c>
      <c r="S803" s="27">
        <f>IF(AE803=0,0,IF(AE803&gt;=Q803,M803-R803,ROUND((M803-R803)*AE803/Q803,2)))</f>
        <v/>
      </c>
      <c r="T803" s="27">
        <f>IF(N803&lt;&gt;"Yes",0,IF(AND(U803&lt;&gt;"",U803&lt;=$AH$2),0,M803-S803))</f>
        <v/>
      </c>
      <c r="U803" s="23" t="n"/>
      <c r="V803" s="24" t="n"/>
      <c r="W803" s="25" t="n"/>
      <c r="X803" s="25" t="n"/>
      <c r="Y803" s="27">
        <f>IF(U803="","",IF(U803&gt;$AH$2,"After period end",IF(N803&lt;&gt;"Yes",0,M803-S803)))</f>
        <v/>
      </c>
      <c r="Z803" s="27">
        <f>IF(OR(U803="",U803&gt;$AH$2),"",N(W803)-N(X803)-Y803)</f>
        <v/>
      </c>
      <c r="AB803" s="23" t="n"/>
      <c r="AD803" s="27">
        <f>IF(OR(N803&lt;&gt;"Yes",N(Q803)=0),0,ROUND((M803-R803)/Q803,2))</f>
        <v/>
      </c>
      <c r="AE803" s="30">
        <f>IF(OR(N803&lt;&gt;"Yes",O803="",N(Q803)=0),0,MAX(0,MIN(Q803,MIN(YEAR($AH$2)*12+MONTH($AH$2),IF(U803="",YEAR($AH$2)*12+MONTH($AH$2),YEAR(U803)*12+MONTH(U803)-1))-(YEAR(O803)*12+MONTH(O803))+1)))</f>
        <v/>
      </c>
      <c r="AF803" s="31">
        <f>IF(OR(N803&lt;&gt;"Yes",O803="",N(Q803)=0),"",EOMONTH(O803,Q803-1))</f>
        <v/>
      </c>
    </row>
    <row r="804">
      <c r="D804" s="24" t="n"/>
      <c r="E804" s="24" t="n"/>
      <c r="F804" s="24" t="n"/>
      <c r="G804" s="24" t="n"/>
      <c r="H804" s="23" t="n"/>
      <c r="J804" s="25" t="n"/>
      <c r="K804" s="24" t="n"/>
      <c r="L804" s="26" t="n"/>
      <c r="M804" s="27">
        <f>IF(OR(J804="",L804=""),"",ROUND(J804*L804,2))</f>
        <v/>
      </c>
      <c r="N804" s="28">
        <f>IF(M804="","",IF(H804&gt;$AH$2,"After period end",IF(OR(D804="",F804=""),"Check class and entity",IF(M804&gt;=SUMIFS(Settings!$C$9:$C$18,Settings!$A$9:$A$18,F804),"Yes","Expense"))))</f>
        <v/>
      </c>
      <c r="O804" s="23" t="n"/>
      <c r="P804" s="29" t="n"/>
      <c r="Q804" s="30">
        <f>IF(P804&lt;&gt;"",P804,IF(D804="","",SUMIFS(Settings!$B$22:$B$31,Settings!$A$22:$A$31,D804)))</f>
        <v/>
      </c>
      <c r="R804" s="27">
        <f>IF(N804&lt;&gt;"Yes",0,ROUND(M804*SUMIFS(Settings!$C$22:$C$31,Settings!$A$22:$A$31,D804),2))</f>
        <v/>
      </c>
      <c r="S804" s="27">
        <f>IF(AE804=0,0,IF(AE804&gt;=Q804,M804-R804,ROUND((M804-R804)*AE804/Q804,2)))</f>
        <v/>
      </c>
      <c r="T804" s="27">
        <f>IF(N804&lt;&gt;"Yes",0,IF(AND(U804&lt;&gt;"",U804&lt;=$AH$2),0,M804-S804))</f>
        <v/>
      </c>
      <c r="U804" s="23" t="n"/>
      <c r="V804" s="24" t="n"/>
      <c r="W804" s="25" t="n"/>
      <c r="X804" s="25" t="n"/>
      <c r="Y804" s="27">
        <f>IF(U804="","",IF(U804&gt;$AH$2,"After period end",IF(N804&lt;&gt;"Yes",0,M804-S804)))</f>
        <v/>
      </c>
      <c r="Z804" s="27">
        <f>IF(OR(U804="",U804&gt;$AH$2),"",N(W804)-N(X804)-Y804)</f>
        <v/>
      </c>
      <c r="AB804" s="23" t="n"/>
      <c r="AD804" s="27">
        <f>IF(OR(N804&lt;&gt;"Yes",N(Q804)=0),0,ROUND((M804-R804)/Q804,2))</f>
        <v/>
      </c>
      <c r="AE804" s="30">
        <f>IF(OR(N804&lt;&gt;"Yes",O804="",N(Q804)=0),0,MAX(0,MIN(Q804,MIN(YEAR($AH$2)*12+MONTH($AH$2),IF(U804="",YEAR($AH$2)*12+MONTH($AH$2),YEAR(U804)*12+MONTH(U804)-1))-(YEAR(O804)*12+MONTH(O804))+1)))</f>
        <v/>
      </c>
      <c r="AF804" s="31">
        <f>IF(OR(N804&lt;&gt;"Yes",O804="",N(Q804)=0),"",EOMONTH(O804,Q804-1))</f>
        <v/>
      </c>
    </row>
    <row r="805">
      <c r="D805" s="24" t="n"/>
      <c r="E805" s="24" t="n"/>
      <c r="F805" s="24" t="n"/>
      <c r="G805" s="24" t="n"/>
      <c r="H805" s="23" t="n"/>
      <c r="J805" s="25" t="n"/>
      <c r="K805" s="24" t="n"/>
      <c r="L805" s="26" t="n"/>
      <c r="M805" s="27">
        <f>IF(OR(J805="",L805=""),"",ROUND(J805*L805,2))</f>
        <v/>
      </c>
      <c r="N805" s="28">
        <f>IF(M805="","",IF(H805&gt;$AH$2,"After period end",IF(OR(D805="",F805=""),"Check class and entity",IF(M805&gt;=SUMIFS(Settings!$C$9:$C$18,Settings!$A$9:$A$18,F805),"Yes","Expense"))))</f>
        <v/>
      </c>
      <c r="O805" s="23" t="n"/>
      <c r="P805" s="29" t="n"/>
      <c r="Q805" s="30">
        <f>IF(P805&lt;&gt;"",P805,IF(D805="","",SUMIFS(Settings!$B$22:$B$31,Settings!$A$22:$A$31,D805)))</f>
        <v/>
      </c>
      <c r="R805" s="27">
        <f>IF(N805&lt;&gt;"Yes",0,ROUND(M805*SUMIFS(Settings!$C$22:$C$31,Settings!$A$22:$A$31,D805),2))</f>
        <v/>
      </c>
      <c r="S805" s="27">
        <f>IF(AE805=0,0,IF(AE805&gt;=Q805,M805-R805,ROUND((M805-R805)*AE805/Q805,2)))</f>
        <v/>
      </c>
      <c r="T805" s="27">
        <f>IF(N805&lt;&gt;"Yes",0,IF(AND(U805&lt;&gt;"",U805&lt;=$AH$2),0,M805-S805))</f>
        <v/>
      </c>
      <c r="U805" s="23" t="n"/>
      <c r="V805" s="24" t="n"/>
      <c r="W805" s="25" t="n"/>
      <c r="X805" s="25" t="n"/>
      <c r="Y805" s="27">
        <f>IF(U805="","",IF(U805&gt;$AH$2,"After period end",IF(N805&lt;&gt;"Yes",0,M805-S805)))</f>
        <v/>
      </c>
      <c r="Z805" s="27">
        <f>IF(OR(U805="",U805&gt;$AH$2),"",N(W805)-N(X805)-Y805)</f>
        <v/>
      </c>
      <c r="AB805" s="23" t="n"/>
      <c r="AD805" s="27">
        <f>IF(OR(N805&lt;&gt;"Yes",N(Q805)=0),0,ROUND((M805-R805)/Q805,2))</f>
        <v/>
      </c>
      <c r="AE805" s="30">
        <f>IF(OR(N805&lt;&gt;"Yes",O805="",N(Q805)=0),0,MAX(0,MIN(Q805,MIN(YEAR($AH$2)*12+MONTH($AH$2),IF(U805="",YEAR($AH$2)*12+MONTH($AH$2),YEAR(U805)*12+MONTH(U805)-1))-(YEAR(O805)*12+MONTH(O805))+1)))</f>
        <v/>
      </c>
      <c r="AF805" s="31">
        <f>IF(OR(N805&lt;&gt;"Yes",O805="",N(Q805)=0),"",EOMONTH(O805,Q805-1))</f>
        <v/>
      </c>
    </row>
    <row r="806">
      <c r="D806" s="24" t="n"/>
      <c r="E806" s="24" t="n"/>
      <c r="F806" s="24" t="n"/>
      <c r="G806" s="24" t="n"/>
      <c r="H806" s="23" t="n"/>
      <c r="J806" s="25" t="n"/>
      <c r="K806" s="24" t="n"/>
      <c r="L806" s="26" t="n"/>
      <c r="M806" s="27">
        <f>IF(OR(J806="",L806=""),"",ROUND(J806*L806,2))</f>
        <v/>
      </c>
      <c r="N806" s="28">
        <f>IF(M806="","",IF(H806&gt;$AH$2,"After period end",IF(OR(D806="",F806=""),"Check class and entity",IF(M806&gt;=SUMIFS(Settings!$C$9:$C$18,Settings!$A$9:$A$18,F806),"Yes","Expense"))))</f>
        <v/>
      </c>
      <c r="O806" s="23" t="n"/>
      <c r="P806" s="29" t="n"/>
      <c r="Q806" s="30">
        <f>IF(P806&lt;&gt;"",P806,IF(D806="","",SUMIFS(Settings!$B$22:$B$31,Settings!$A$22:$A$31,D806)))</f>
        <v/>
      </c>
      <c r="R806" s="27">
        <f>IF(N806&lt;&gt;"Yes",0,ROUND(M806*SUMIFS(Settings!$C$22:$C$31,Settings!$A$22:$A$31,D806),2))</f>
        <v/>
      </c>
      <c r="S806" s="27">
        <f>IF(AE806=0,0,IF(AE806&gt;=Q806,M806-R806,ROUND((M806-R806)*AE806/Q806,2)))</f>
        <v/>
      </c>
      <c r="T806" s="27">
        <f>IF(N806&lt;&gt;"Yes",0,IF(AND(U806&lt;&gt;"",U806&lt;=$AH$2),0,M806-S806))</f>
        <v/>
      </c>
      <c r="U806" s="23" t="n"/>
      <c r="V806" s="24" t="n"/>
      <c r="W806" s="25" t="n"/>
      <c r="X806" s="25" t="n"/>
      <c r="Y806" s="27">
        <f>IF(U806="","",IF(U806&gt;$AH$2,"After period end",IF(N806&lt;&gt;"Yes",0,M806-S806)))</f>
        <v/>
      </c>
      <c r="Z806" s="27">
        <f>IF(OR(U806="",U806&gt;$AH$2),"",N(W806)-N(X806)-Y806)</f>
        <v/>
      </c>
      <c r="AB806" s="23" t="n"/>
      <c r="AD806" s="27">
        <f>IF(OR(N806&lt;&gt;"Yes",N(Q806)=0),0,ROUND((M806-R806)/Q806,2))</f>
        <v/>
      </c>
      <c r="AE806" s="30">
        <f>IF(OR(N806&lt;&gt;"Yes",O806="",N(Q806)=0),0,MAX(0,MIN(Q806,MIN(YEAR($AH$2)*12+MONTH($AH$2),IF(U806="",YEAR($AH$2)*12+MONTH($AH$2),YEAR(U806)*12+MONTH(U806)-1))-(YEAR(O806)*12+MONTH(O806))+1)))</f>
        <v/>
      </c>
      <c r="AF806" s="31">
        <f>IF(OR(N806&lt;&gt;"Yes",O806="",N(Q806)=0),"",EOMONTH(O806,Q806-1))</f>
        <v/>
      </c>
    </row>
    <row r="807">
      <c r="D807" s="24" t="n"/>
      <c r="E807" s="24" t="n"/>
      <c r="F807" s="24" t="n"/>
      <c r="G807" s="24" t="n"/>
      <c r="H807" s="23" t="n"/>
      <c r="J807" s="25" t="n"/>
      <c r="K807" s="24" t="n"/>
      <c r="L807" s="26" t="n"/>
      <c r="M807" s="27">
        <f>IF(OR(J807="",L807=""),"",ROUND(J807*L807,2))</f>
        <v/>
      </c>
      <c r="N807" s="28">
        <f>IF(M807="","",IF(H807&gt;$AH$2,"After period end",IF(OR(D807="",F807=""),"Check class and entity",IF(M807&gt;=SUMIFS(Settings!$C$9:$C$18,Settings!$A$9:$A$18,F807),"Yes","Expense"))))</f>
        <v/>
      </c>
      <c r="O807" s="23" t="n"/>
      <c r="P807" s="29" t="n"/>
      <c r="Q807" s="30">
        <f>IF(P807&lt;&gt;"",P807,IF(D807="","",SUMIFS(Settings!$B$22:$B$31,Settings!$A$22:$A$31,D807)))</f>
        <v/>
      </c>
      <c r="R807" s="27">
        <f>IF(N807&lt;&gt;"Yes",0,ROUND(M807*SUMIFS(Settings!$C$22:$C$31,Settings!$A$22:$A$31,D807),2))</f>
        <v/>
      </c>
      <c r="S807" s="27">
        <f>IF(AE807=0,0,IF(AE807&gt;=Q807,M807-R807,ROUND((M807-R807)*AE807/Q807,2)))</f>
        <v/>
      </c>
      <c r="T807" s="27">
        <f>IF(N807&lt;&gt;"Yes",0,IF(AND(U807&lt;&gt;"",U807&lt;=$AH$2),0,M807-S807))</f>
        <v/>
      </c>
      <c r="U807" s="23" t="n"/>
      <c r="V807" s="24" t="n"/>
      <c r="W807" s="25" t="n"/>
      <c r="X807" s="25" t="n"/>
      <c r="Y807" s="27">
        <f>IF(U807="","",IF(U807&gt;$AH$2,"After period end",IF(N807&lt;&gt;"Yes",0,M807-S807)))</f>
        <v/>
      </c>
      <c r="Z807" s="27">
        <f>IF(OR(U807="",U807&gt;$AH$2),"",N(W807)-N(X807)-Y807)</f>
        <v/>
      </c>
      <c r="AB807" s="23" t="n"/>
      <c r="AD807" s="27">
        <f>IF(OR(N807&lt;&gt;"Yes",N(Q807)=0),0,ROUND((M807-R807)/Q807,2))</f>
        <v/>
      </c>
      <c r="AE807" s="30">
        <f>IF(OR(N807&lt;&gt;"Yes",O807="",N(Q807)=0),0,MAX(0,MIN(Q807,MIN(YEAR($AH$2)*12+MONTH($AH$2),IF(U807="",YEAR($AH$2)*12+MONTH($AH$2),YEAR(U807)*12+MONTH(U807)-1))-(YEAR(O807)*12+MONTH(O807))+1)))</f>
        <v/>
      </c>
      <c r="AF807" s="31">
        <f>IF(OR(N807&lt;&gt;"Yes",O807="",N(Q807)=0),"",EOMONTH(O807,Q807-1))</f>
        <v/>
      </c>
    </row>
    <row r="808">
      <c r="D808" s="24" t="n"/>
      <c r="E808" s="24" t="n"/>
      <c r="F808" s="24" t="n"/>
      <c r="G808" s="24" t="n"/>
      <c r="H808" s="23" t="n"/>
      <c r="J808" s="25" t="n"/>
      <c r="K808" s="24" t="n"/>
      <c r="L808" s="26" t="n"/>
      <c r="M808" s="27">
        <f>IF(OR(J808="",L808=""),"",ROUND(J808*L808,2))</f>
        <v/>
      </c>
      <c r="N808" s="28">
        <f>IF(M808="","",IF(H808&gt;$AH$2,"After period end",IF(OR(D808="",F808=""),"Check class and entity",IF(M808&gt;=SUMIFS(Settings!$C$9:$C$18,Settings!$A$9:$A$18,F808),"Yes","Expense"))))</f>
        <v/>
      </c>
      <c r="O808" s="23" t="n"/>
      <c r="P808" s="29" t="n"/>
      <c r="Q808" s="30">
        <f>IF(P808&lt;&gt;"",P808,IF(D808="","",SUMIFS(Settings!$B$22:$B$31,Settings!$A$22:$A$31,D808)))</f>
        <v/>
      </c>
      <c r="R808" s="27">
        <f>IF(N808&lt;&gt;"Yes",0,ROUND(M808*SUMIFS(Settings!$C$22:$C$31,Settings!$A$22:$A$31,D808),2))</f>
        <v/>
      </c>
      <c r="S808" s="27">
        <f>IF(AE808=0,0,IF(AE808&gt;=Q808,M808-R808,ROUND((M808-R808)*AE808/Q808,2)))</f>
        <v/>
      </c>
      <c r="T808" s="27">
        <f>IF(N808&lt;&gt;"Yes",0,IF(AND(U808&lt;&gt;"",U808&lt;=$AH$2),0,M808-S808))</f>
        <v/>
      </c>
      <c r="U808" s="23" t="n"/>
      <c r="V808" s="24" t="n"/>
      <c r="W808" s="25" t="n"/>
      <c r="X808" s="25" t="n"/>
      <c r="Y808" s="27">
        <f>IF(U808="","",IF(U808&gt;$AH$2,"After period end",IF(N808&lt;&gt;"Yes",0,M808-S808)))</f>
        <v/>
      </c>
      <c r="Z808" s="27">
        <f>IF(OR(U808="",U808&gt;$AH$2),"",N(W808)-N(X808)-Y808)</f>
        <v/>
      </c>
      <c r="AB808" s="23" t="n"/>
      <c r="AD808" s="27">
        <f>IF(OR(N808&lt;&gt;"Yes",N(Q808)=0),0,ROUND((M808-R808)/Q808,2))</f>
        <v/>
      </c>
      <c r="AE808" s="30">
        <f>IF(OR(N808&lt;&gt;"Yes",O808="",N(Q808)=0),0,MAX(0,MIN(Q808,MIN(YEAR($AH$2)*12+MONTH($AH$2),IF(U808="",YEAR($AH$2)*12+MONTH($AH$2),YEAR(U808)*12+MONTH(U808)-1))-(YEAR(O808)*12+MONTH(O808))+1)))</f>
        <v/>
      </c>
      <c r="AF808" s="31">
        <f>IF(OR(N808&lt;&gt;"Yes",O808="",N(Q808)=0),"",EOMONTH(O808,Q808-1))</f>
        <v/>
      </c>
    </row>
    <row r="809">
      <c r="D809" s="24" t="n"/>
      <c r="E809" s="24" t="n"/>
      <c r="F809" s="24" t="n"/>
      <c r="G809" s="24" t="n"/>
      <c r="H809" s="23" t="n"/>
      <c r="J809" s="25" t="n"/>
      <c r="K809" s="24" t="n"/>
      <c r="L809" s="26" t="n"/>
      <c r="M809" s="27">
        <f>IF(OR(J809="",L809=""),"",ROUND(J809*L809,2))</f>
        <v/>
      </c>
      <c r="N809" s="28">
        <f>IF(M809="","",IF(H809&gt;$AH$2,"After period end",IF(OR(D809="",F809=""),"Check class and entity",IF(M809&gt;=SUMIFS(Settings!$C$9:$C$18,Settings!$A$9:$A$18,F809),"Yes","Expense"))))</f>
        <v/>
      </c>
      <c r="O809" s="23" t="n"/>
      <c r="P809" s="29" t="n"/>
      <c r="Q809" s="30">
        <f>IF(P809&lt;&gt;"",P809,IF(D809="","",SUMIFS(Settings!$B$22:$B$31,Settings!$A$22:$A$31,D809)))</f>
        <v/>
      </c>
      <c r="R809" s="27">
        <f>IF(N809&lt;&gt;"Yes",0,ROUND(M809*SUMIFS(Settings!$C$22:$C$31,Settings!$A$22:$A$31,D809),2))</f>
        <v/>
      </c>
      <c r="S809" s="27">
        <f>IF(AE809=0,0,IF(AE809&gt;=Q809,M809-R809,ROUND((M809-R809)*AE809/Q809,2)))</f>
        <v/>
      </c>
      <c r="T809" s="27">
        <f>IF(N809&lt;&gt;"Yes",0,IF(AND(U809&lt;&gt;"",U809&lt;=$AH$2),0,M809-S809))</f>
        <v/>
      </c>
      <c r="U809" s="23" t="n"/>
      <c r="V809" s="24" t="n"/>
      <c r="W809" s="25" t="n"/>
      <c r="X809" s="25" t="n"/>
      <c r="Y809" s="27">
        <f>IF(U809="","",IF(U809&gt;$AH$2,"After period end",IF(N809&lt;&gt;"Yes",0,M809-S809)))</f>
        <v/>
      </c>
      <c r="Z809" s="27">
        <f>IF(OR(U809="",U809&gt;$AH$2),"",N(W809)-N(X809)-Y809)</f>
        <v/>
      </c>
      <c r="AB809" s="23" t="n"/>
      <c r="AD809" s="27">
        <f>IF(OR(N809&lt;&gt;"Yes",N(Q809)=0),0,ROUND((M809-R809)/Q809,2))</f>
        <v/>
      </c>
      <c r="AE809" s="30">
        <f>IF(OR(N809&lt;&gt;"Yes",O809="",N(Q809)=0),0,MAX(0,MIN(Q809,MIN(YEAR($AH$2)*12+MONTH($AH$2),IF(U809="",YEAR($AH$2)*12+MONTH($AH$2),YEAR(U809)*12+MONTH(U809)-1))-(YEAR(O809)*12+MONTH(O809))+1)))</f>
        <v/>
      </c>
      <c r="AF809" s="31">
        <f>IF(OR(N809&lt;&gt;"Yes",O809="",N(Q809)=0),"",EOMONTH(O809,Q809-1))</f>
        <v/>
      </c>
    </row>
    <row r="810">
      <c r="D810" s="24" t="n"/>
      <c r="E810" s="24" t="n"/>
      <c r="F810" s="24" t="n"/>
      <c r="G810" s="24" t="n"/>
      <c r="H810" s="23" t="n"/>
      <c r="J810" s="25" t="n"/>
      <c r="K810" s="24" t="n"/>
      <c r="L810" s="26" t="n"/>
      <c r="M810" s="27">
        <f>IF(OR(J810="",L810=""),"",ROUND(J810*L810,2))</f>
        <v/>
      </c>
      <c r="N810" s="28">
        <f>IF(M810="","",IF(H810&gt;$AH$2,"After period end",IF(OR(D810="",F810=""),"Check class and entity",IF(M810&gt;=SUMIFS(Settings!$C$9:$C$18,Settings!$A$9:$A$18,F810),"Yes","Expense"))))</f>
        <v/>
      </c>
      <c r="O810" s="23" t="n"/>
      <c r="P810" s="29" t="n"/>
      <c r="Q810" s="30">
        <f>IF(P810&lt;&gt;"",P810,IF(D810="","",SUMIFS(Settings!$B$22:$B$31,Settings!$A$22:$A$31,D810)))</f>
        <v/>
      </c>
      <c r="R810" s="27">
        <f>IF(N810&lt;&gt;"Yes",0,ROUND(M810*SUMIFS(Settings!$C$22:$C$31,Settings!$A$22:$A$31,D810),2))</f>
        <v/>
      </c>
      <c r="S810" s="27">
        <f>IF(AE810=0,0,IF(AE810&gt;=Q810,M810-R810,ROUND((M810-R810)*AE810/Q810,2)))</f>
        <v/>
      </c>
      <c r="T810" s="27">
        <f>IF(N810&lt;&gt;"Yes",0,IF(AND(U810&lt;&gt;"",U810&lt;=$AH$2),0,M810-S810))</f>
        <v/>
      </c>
      <c r="U810" s="23" t="n"/>
      <c r="V810" s="24" t="n"/>
      <c r="W810" s="25" t="n"/>
      <c r="X810" s="25" t="n"/>
      <c r="Y810" s="27">
        <f>IF(U810="","",IF(U810&gt;$AH$2,"After period end",IF(N810&lt;&gt;"Yes",0,M810-S810)))</f>
        <v/>
      </c>
      <c r="Z810" s="27">
        <f>IF(OR(U810="",U810&gt;$AH$2),"",N(W810)-N(X810)-Y810)</f>
        <v/>
      </c>
      <c r="AB810" s="23" t="n"/>
      <c r="AD810" s="27">
        <f>IF(OR(N810&lt;&gt;"Yes",N(Q810)=0),0,ROUND((M810-R810)/Q810,2))</f>
        <v/>
      </c>
      <c r="AE810" s="30">
        <f>IF(OR(N810&lt;&gt;"Yes",O810="",N(Q810)=0),0,MAX(0,MIN(Q810,MIN(YEAR($AH$2)*12+MONTH($AH$2),IF(U810="",YEAR($AH$2)*12+MONTH($AH$2),YEAR(U810)*12+MONTH(U810)-1))-(YEAR(O810)*12+MONTH(O810))+1)))</f>
        <v/>
      </c>
      <c r="AF810" s="31">
        <f>IF(OR(N810&lt;&gt;"Yes",O810="",N(Q810)=0),"",EOMONTH(O810,Q810-1))</f>
        <v/>
      </c>
    </row>
    <row r="811">
      <c r="D811" s="24" t="n"/>
      <c r="E811" s="24" t="n"/>
      <c r="F811" s="24" t="n"/>
      <c r="G811" s="24" t="n"/>
      <c r="H811" s="23" t="n"/>
      <c r="J811" s="25" t="n"/>
      <c r="K811" s="24" t="n"/>
      <c r="L811" s="26" t="n"/>
      <c r="M811" s="27">
        <f>IF(OR(J811="",L811=""),"",ROUND(J811*L811,2))</f>
        <v/>
      </c>
      <c r="N811" s="28">
        <f>IF(M811="","",IF(H811&gt;$AH$2,"After period end",IF(OR(D811="",F811=""),"Check class and entity",IF(M811&gt;=SUMIFS(Settings!$C$9:$C$18,Settings!$A$9:$A$18,F811),"Yes","Expense"))))</f>
        <v/>
      </c>
      <c r="O811" s="23" t="n"/>
      <c r="P811" s="29" t="n"/>
      <c r="Q811" s="30">
        <f>IF(P811&lt;&gt;"",P811,IF(D811="","",SUMIFS(Settings!$B$22:$B$31,Settings!$A$22:$A$31,D811)))</f>
        <v/>
      </c>
      <c r="R811" s="27">
        <f>IF(N811&lt;&gt;"Yes",0,ROUND(M811*SUMIFS(Settings!$C$22:$C$31,Settings!$A$22:$A$31,D811),2))</f>
        <v/>
      </c>
      <c r="S811" s="27">
        <f>IF(AE811=0,0,IF(AE811&gt;=Q811,M811-R811,ROUND((M811-R811)*AE811/Q811,2)))</f>
        <v/>
      </c>
      <c r="T811" s="27">
        <f>IF(N811&lt;&gt;"Yes",0,IF(AND(U811&lt;&gt;"",U811&lt;=$AH$2),0,M811-S811))</f>
        <v/>
      </c>
      <c r="U811" s="23" t="n"/>
      <c r="V811" s="24" t="n"/>
      <c r="W811" s="25" t="n"/>
      <c r="X811" s="25" t="n"/>
      <c r="Y811" s="27">
        <f>IF(U811="","",IF(U811&gt;$AH$2,"After period end",IF(N811&lt;&gt;"Yes",0,M811-S811)))</f>
        <v/>
      </c>
      <c r="Z811" s="27">
        <f>IF(OR(U811="",U811&gt;$AH$2),"",N(W811)-N(X811)-Y811)</f>
        <v/>
      </c>
      <c r="AB811" s="23" t="n"/>
      <c r="AD811" s="27">
        <f>IF(OR(N811&lt;&gt;"Yes",N(Q811)=0),0,ROUND((M811-R811)/Q811,2))</f>
        <v/>
      </c>
      <c r="AE811" s="30">
        <f>IF(OR(N811&lt;&gt;"Yes",O811="",N(Q811)=0),0,MAX(0,MIN(Q811,MIN(YEAR($AH$2)*12+MONTH($AH$2),IF(U811="",YEAR($AH$2)*12+MONTH($AH$2),YEAR(U811)*12+MONTH(U811)-1))-(YEAR(O811)*12+MONTH(O811))+1)))</f>
        <v/>
      </c>
      <c r="AF811" s="31">
        <f>IF(OR(N811&lt;&gt;"Yes",O811="",N(Q811)=0),"",EOMONTH(O811,Q811-1))</f>
        <v/>
      </c>
    </row>
    <row r="812">
      <c r="D812" s="24" t="n"/>
      <c r="E812" s="24" t="n"/>
      <c r="F812" s="24" t="n"/>
      <c r="G812" s="24" t="n"/>
      <c r="H812" s="23" t="n"/>
      <c r="J812" s="25" t="n"/>
      <c r="K812" s="24" t="n"/>
      <c r="L812" s="26" t="n"/>
      <c r="M812" s="27">
        <f>IF(OR(J812="",L812=""),"",ROUND(J812*L812,2))</f>
        <v/>
      </c>
      <c r="N812" s="28">
        <f>IF(M812="","",IF(H812&gt;$AH$2,"After period end",IF(OR(D812="",F812=""),"Check class and entity",IF(M812&gt;=SUMIFS(Settings!$C$9:$C$18,Settings!$A$9:$A$18,F812),"Yes","Expense"))))</f>
        <v/>
      </c>
      <c r="O812" s="23" t="n"/>
      <c r="P812" s="29" t="n"/>
      <c r="Q812" s="30">
        <f>IF(P812&lt;&gt;"",P812,IF(D812="","",SUMIFS(Settings!$B$22:$B$31,Settings!$A$22:$A$31,D812)))</f>
        <v/>
      </c>
      <c r="R812" s="27">
        <f>IF(N812&lt;&gt;"Yes",0,ROUND(M812*SUMIFS(Settings!$C$22:$C$31,Settings!$A$22:$A$31,D812),2))</f>
        <v/>
      </c>
      <c r="S812" s="27">
        <f>IF(AE812=0,0,IF(AE812&gt;=Q812,M812-R812,ROUND((M812-R812)*AE812/Q812,2)))</f>
        <v/>
      </c>
      <c r="T812" s="27">
        <f>IF(N812&lt;&gt;"Yes",0,IF(AND(U812&lt;&gt;"",U812&lt;=$AH$2),0,M812-S812))</f>
        <v/>
      </c>
      <c r="U812" s="23" t="n"/>
      <c r="V812" s="24" t="n"/>
      <c r="W812" s="25" t="n"/>
      <c r="X812" s="25" t="n"/>
      <c r="Y812" s="27">
        <f>IF(U812="","",IF(U812&gt;$AH$2,"After period end",IF(N812&lt;&gt;"Yes",0,M812-S812)))</f>
        <v/>
      </c>
      <c r="Z812" s="27">
        <f>IF(OR(U812="",U812&gt;$AH$2),"",N(W812)-N(X812)-Y812)</f>
        <v/>
      </c>
      <c r="AB812" s="23" t="n"/>
      <c r="AD812" s="27">
        <f>IF(OR(N812&lt;&gt;"Yes",N(Q812)=0),0,ROUND((M812-R812)/Q812,2))</f>
        <v/>
      </c>
      <c r="AE812" s="30">
        <f>IF(OR(N812&lt;&gt;"Yes",O812="",N(Q812)=0),0,MAX(0,MIN(Q812,MIN(YEAR($AH$2)*12+MONTH($AH$2),IF(U812="",YEAR($AH$2)*12+MONTH($AH$2),YEAR(U812)*12+MONTH(U812)-1))-(YEAR(O812)*12+MONTH(O812))+1)))</f>
        <v/>
      </c>
      <c r="AF812" s="31">
        <f>IF(OR(N812&lt;&gt;"Yes",O812="",N(Q812)=0),"",EOMONTH(O812,Q812-1))</f>
        <v/>
      </c>
    </row>
    <row r="813">
      <c r="D813" s="24" t="n"/>
      <c r="E813" s="24" t="n"/>
      <c r="F813" s="24" t="n"/>
      <c r="G813" s="24" t="n"/>
      <c r="H813" s="23" t="n"/>
      <c r="J813" s="25" t="n"/>
      <c r="K813" s="24" t="n"/>
      <c r="L813" s="26" t="n"/>
      <c r="M813" s="27">
        <f>IF(OR(J813="",L813=""),"",ROUND(J813*L813,2))</f>
        <v/>
      </c>
      <c r="N813" s="28">
        <f>IF(M813="","",IF(H813&gt;$AH$2,"After period end",IF(OR(D813="",F813=""),"Check class and entity",IF(M813&gt;=SUMIFS(Settings!$C$9:$C$18,Settings!$A$9:$A$18,F813),"Yes","Expense"))))</f>
        <v/>
      </c>
      <c r="O813" s="23" t="n"/>
      <c r="P813" s="29" t="n"/>
      <c r="Q813" s="30">
        <f>IF(P813&lt;&gt;"",P813,IF(D813="","",SUMIFS(Settings!$B$22:$B$31,Settings!$A$22:$A$31,D813)))</f>
        <v/>
      </c>
      <c r="R813" s="27">
        <f>IF(N813&lt;&gt;"Yes",0,ROUND(M813*SUMIFS(Settings!$C$22:$C$31,Settings!$A$22:$A$31,D813),2))</f>
        <v/>
      </c>
      <c r="S813" s="27">
        <f>IF(AE813=0,0,IF(AE813&gt;=Q813,M813-R813,ROUND((M813-R813)*AE813/Q813,2)))</f>
        <v/>
      </c>
      <c r="T813" s="27">
        <f>IF(N813&lt;&gt;"Yes",0,IF(AND(U813&lt;&gt;"",U813&lt;=$AH$2),0,M813-S813))</f>
        <v/>
      </c>
      <c r="U813" s="23" t="n"/>
      <c r="V813" s="24" t="n"/>
      <c r="W813" s="25" t="n"/>
      <c r="X813" s="25" t="n"/>
      <c r="Y813" s="27">
        <f>IF(U813="","",IF(U813&gt;$AH$2,"After period end",IF(N813&lt;&gt;"Yes",0,M813-S813)))</f>
        <v/>
      </c>
      <c r="Z813" s="27">
        <f>IF(OR(U813="",U813&gt;$AH$2),"",N(W813)-N(X813)-Y813)</f>
        <v/>
      </c>
      <c r="AB813" s="23" t="n"/>
      <c r="AD813" s="27">
        <f>IF(OR(N813&lt;&gt;"Yes",N(Q813)=0),0,ROUND((M813-R813)/Q813,2))</f>
        <v/>
      </c>
      <c r="AE813" s="30">
        <f>IF(OR(N813&lt;&gt;"Yes",O813="",N(Q813)=0),0,MAX(0,MIN(Q813,MIN(YEAR($AH$2)*12+MONTH($AH$2),IF(U813="",YEAR($AH$2)*12+MONTH($AH$2),YEAR(U813)*12+MONTH(U813)-1))-(YEAR(O813)*12+MONTH(O813))+1)))</f>
        <v/>
      </c>
      <c r="AF813" s="31">
        <f>IF(OR(N813&lt;&gt;"Yes",O813="",N(Q813)=0),"",EOMONTH(O813,Q813-1))</f>
        <v/>
      </c>
    </row>
    <row r="814">
      <c r="D814" s="24" t="n"/>
      <c r="E814" s="24" t="n"/>
      <c r="F814" s="24" t="n"/>
      <c r="G814" s="24" t="n"/>
      <c r="H814" s="23" t="n"/>
      <c r="J814" s="25" t="n"/>
      <c r="K814" s="24" t="n"/>
      <c r="L814" s="26" t="n"/>
      <c r="M814" s="27">
        <f>IF(OR(J814="",L814=""),"",ROUND(J814*L814,2))</f>
        <v/>
      </c>
      <c r="N814" s="28">
        <f>IF(M814="","",IF(H814&gt;$AH$2,"After period end",IF(OR(D814="",F814=""),"Check class and entity",IF(M814&gt;=SUMIFS(Settings!$C$9:$C$18,Settings!$A$9:$A$18,F814),"Yes","Expense"))))</f>
        <v/>
      </c>
      <c r="O814" s="23" t="n"/>
      <c r="P814" s="29" t="n"/>
      <c r="Q814" s="30">
        <f>IF(P814&lt;&gt;"",P814,IF(D814="","",SUMIFS(Settings!$B$22:$B$31,Settings!$A$22:$A$31,D814)))</f>
        <v/>
      </c>
      <c r="R814" s="27">
        <f>IF(N814&lt;&gt;"Yes",0,ROUND(M814*SUMIFS(Settings!$C$22:$C$31,Settings!$A$22:$A$31,D814),2))</f>
        <v/>
      </c>
      <c r="S814" s="27">
        <f>IF(AE814=0,0,IF(AE814&gt;=Q814,M814-R814,ROUND((M814-R814)*AE814/Q814,2)))</f>
        <v/>
      </c>
      <c r="T814" s="27">
        <f>IF(N814&lt;&gt;"Yes",0,IF(AND(U814&lt;&gt;"",U814&lt;=$AH$2),0,M814-S814))</f>
        <v/>
      </c>
      <c r="U814" s="23" t="n"/>
      <c r="V814" s="24" t="n"/>
      <c r="W814" s="25" t="n"/>
      <c r="X814" s="25" t="n"/>
      <c r="Y814" s="27">
        <f>IF(U814="","",IF(U814&gt;$AH$2,"After period end",IF(N814&lt;&gt;"Yes",0,M814-S814)))</f>
        <v/>
      </c>
      <c r="Z814" s="27">
        <f>IF(OR(U814="",U814&gt;$AH$2),"",N(W814)-N(X814)-Y814)</f>
        <v/>
      </c>
      <c r="AB814" s="23" t="n"/>
      <c r="AD814" s="27">
        <f>IF(OR(N814&lt;&gt;"Yes",N(Q814)=0),0,ROUND((M814-R814)/Q814,2))</f>
        <v/>
      </c>
      <c r="AE814" s="30">
        <f>IF(OR(N814&lt;&gt;"Yes",O814="",N(Q814)=0),0,MAX(0,MIN(Q814,MIN(YEAR($AH$2)*12+MONTH($AH$2),IF(U814="",YEAR($AH$2)*12+MONTH($AH$2),YEAR(U814)*12+MONTH(U814)-1))-(YEAR(O814)*12+MONTH(O814))+1)))</f>
        <v/>
      </c>
      <c r="AF814" s="31">
        <f>IF(OR(N814&lt;&gt;"Yes",O814="",N(Q814)=0),"",EOMONTH(O814,Q814-1))</f>
        <v/>
      </c>
    </row>
    <row r="815">
      <c r="D815" s="24" t="n"/>
      <c r="E815" s="24" t="n"/>
      <c r="F815" s="24" t="n"/>
      <c r="G815" s="24" t="n"/>
      <c r="H815" s="23" t="n"/>
      <c r="J815" s="25" t="n"/>
      <c r="K815" s="24" t="n"/>
      <c r="L815" s="26" t="n"/>
      <c r="M815" s="27">
        <f>IF(OR(J815="",L815=""),"",ROUND(J815*L815,2))</f>
        <v/>
      </c>
      <c r="N815" s="28">
        <f>IF(M815="","",IF(H815&gt;$AH$2,"After period end",IF(OR(D815="",F815=""),"Check class and entity",IF(M815&gt;=SUMIFS(Settings!$C$9:$C$18,Settings!$A$9:$A$18,F815),"Yes","Expense"))))</f>
        <v/>
      </c>
      <c r="O815" s="23" t="n"/>
      <c r="P815" s="29" t="n"/>
      <c r="Q815" s="30">
        <f>IF(P815&lt;&gt;"",P815,IF(D815="","",SUMIFS(Settings!$B$22:$B$31,Settings!$A$22:$A$31,D815)))</f>
        <v/>
      </c>
      <c r="R815" s="27">
        <f>IF(N815&lt;&gt;"Yes",0,ROUND(M815*SUMIFS(Settings!$C$22:$C$31,Settings!$A$22:$A$31,D815),2))</f>
        <v/>
      </c>
      <c r="S815" s="27">
        <f>IF(AE815=0,0,IF(AE815&gt;=Q815,M815-R815,ROUND((M815-R815)*AE815/Q815,2)))</f>
        <v/>
      </c>
      <c r="T815" s="27">
        <f>IF(N815&lt;&gt;"Yes",0,IF(AND(U815&lt;&gt;"",U815&lt;=$AH$2),0,M815-S815))</f>
        <v/>
      </c>
      <c r="U815" s="23" t="n"/>
      <c r="V815" s="24" t="n"/>
      <c r="W815" s="25" t="n"/>
      <c r="X815" s="25" t="n"/>
      <c r="Y815" s="27">
        <f>IF(U815="","",IF(U815&gt;$AH$2,"After period end",IF(N815&lt;&gt;"Yes",0,M815-S815)))</f>
        <v/>
      </c>
      <c r="Z815" s="27">
        <f>IF(OR(U815="",U815&gt;$AH$2),"",N(W815)-N(X815)-Y815)</f>
        <v/>
      </c>
      <c r="AB815" s="23" t="n"/>
      <c r="AD815" s="27">
        <f>IF(OR(N815&lt;&gt;"Yes",N(Q815)=0),0,ROUND((M815-R815)/Q815,2))</f>
        <v/>
      </c>
      <c r="AE815" s="30">
        <f>IF(OR(N815&lt;&gt;"Yes",O815="",N(Q815)=0),0,MAX(0,MIN(Q815,MIN(YEAR($AH$2)*12+MONTH($AH$2),IF(U815="",YEAR($AH$2)*12+MONTH($AH$2),YEAR(U815)*12+MONTH(U815)-1))-(YEAR(O815)*12+MONTH(O815))+1)))</f>
        <v/>
      </c>
      <c r="AF815" s="31">
        <f>IF(OR(N815&lt;&gt;"Yes",O815="",N(Q815)=0),"",EOMONTH(O815,Q815-1))</f>
        <v/>
      </c>
    </row>
    <row r="816">
      <c r="D816" s="24" t="n"/>
      <c r="E816" s="24" t="n"/>
      <c r="F816" s="24" t="n"/>
      <c r="G816" s="24" t="n"/>
      <c r="H816" s="23" t="n"/>
      <c r="J816" s="25" t="n"/>
      <c r="K816" s="24" t="n"/>
      <c r="L816" s="26" t="n"/>
      <c r="M816" s="27">
        <f>IF(OR(J816="",L816=""),"",ROUND(J816*L816,2))</f>
        <v/>
      </c>
      <c r="N816" s="28">
        <f>IF(M816="","",IF(H816&gt;$AH$2,"After period end",IF(OR(D816="",F816=""),"Check class and entity",IF(M816&gt;=SUMIFS(Settings!$C$9:$C$18,Settings!$A$9:$A$18,F816),"Yes","Expense"))))</f>
        <v/>
      </c>
      <c r="O816" s="23" t="n"/>
      <c r="P816" s="29" t="n"/>
      <c r="Q816" s="30">
        <f>IF(P816&lt;&gt;"",P816,IF(D816="","",SUMIFS(Settings!$B$22:$B$31,Settings!$A$22:$A$31,D816)))</f>
        <v/>
      </c>
      <c r="R816" s="27">
        <f>IF(N816&lt;&gt;"Yes",0,ROUND(M816*SUMIFS(Settings!$C$22:$C$31,Settings!$A$22:$A$31,D816),2))</f>
        <v/>
      </c>
      <c r="S816" s="27">
        <f>IF(AE816=0,0,IF(AE816&gt;=Q816,M816-R816,ROUND((M816-R816)*AE816/Q816,2)))</f>
        <v/>
      </c>
      <c r="T816" s="27">
        <f>IF(N816&lt;&gt;"Yes",0,IF(AND(U816&lt;&gt;"",U816&lt;=$AH$2),0,M816-S816))</f>
        <v/>
      </c>
      <c r="U816" s="23" t="n"/>
      <c r="V816" s="24" t="n"/>
      <c r="W816" s="25" t="n"/>
      <c r="X816" s="25" t="n"/>
      <c r="Y816" s="27">
        <f>IF(U816="","",IF(U816&gt;$AH$2,"After period end",IF(N816&lt;&gt;"Yes",0,M816-S816)))</f>
        <v/>
      </c>
      <c r="Z816" s="27">
        <f>IF(OR(U816="",U816&gt;$AH$2),"",N(W816)-N(X816)-Y816)</f>
        <v/>
      </c>
      <c r="AB816" s="23" t="n"/>
      <c r="AD816" s="27">
        <f>IF(OR(N816&lt;&gt;"Yes",N(Q816)=0),0,ROUND((M816-R816)/Q816,2))</f>
        <v/>
      </c>
      <c r="AE816" s="30">
        <f>IF(OR(N816&lt;&gt;"Yes",O816="",N(Q816)=0),0,MAX(0,MIN(Q816,MIN(YEAR($AH$2)*12+MONTH($AH$2),IF(U816="",YEAR($AH$2)*12+MONTH($AH$2),YEAR(U816)*12+MONTH(U816)-1))-(YEAR(O816)*12+MONTH(O816))+1)))</f>
        <v/>
      </c>
      <c r="AF816" s="31">
        <f>IF(OR(N816&lt;&gt;"Yes",O816="",N(Q816)=0),"",EOMONTH(O816,Q816-1))</f>
        <v/>
      </c>
    </row>
    <row r="817">
      <c r="D817" s="24" t="n"/>
      <c r="E817" s="24" t="n"/>
      <c r="F817" s="24" t="n"/>
      <c r="G817" s="24" t="n"/>
      <c r="H817" s="23" t="n"/>
      <c r="J817" s="25" t="n"/>
      <c r="K817" s="24" t="n"/>
      <c r="L817" s="26" t="n"/>
      <c r="M817" s="27">
        <f>IF(OR(J817="",L817=""),"",ROUND(J817*L817,2))</f>
        <v/>
      </c>
      <c r="N817" s="28">
        <f>IF(M817="","",IF(H817&gt;$AH$2,"After period end",IF(OR(D817="",F817=""),"Check class and entity",IF(M817&gt;=SUMIFS(Settings!$C$9:$C$18,Settings!$A$9:$A$18,F817),"Yes","Expense"))))</f>
        <v/>
      </c>
      <c r="O817" s="23" t="n"/>
      <c r="P817" s="29" t="n"/>
      <c r="Q817" s="30">
        <f>IF(P817&lt;&gt;"",P817,IF(D817="","",SUMIFS(Settings!$B$22:$B$31,Settings!$A$22:$A$31,D817)))</f>
        <v/>
      </c>
      <c r="R817" s="27">
        <f>IF(N817&lt;&gt;"Yes",0,ROUND(M817*SUMIFS(Settings!$C$22:$C$31,Settings!$A$22:$A$31,D817),2))</f>
        <v/>
      </c>
      <c r="S817" s="27">
        <f>IF(AE817=0,0,IF(AE817&gt;=Q817,M817-R817,ROUND((M817-R817)*AE817/Q817,2)))</f>
        <v/>
      </c>
      <c r="T817" s="27">
        <f>IF(N817&lt;&gt;"Yes",0,IF(AND(U817&lt;&gt;"",U817&lt;=$AH$2),0,M817-S817))</f>
        <v/>
      </c>
      <c r="U817" s="23" t="n"/>
      <c r="V817" s="24" t="n"/>
      <c r="W817" s="25" t="n"/>
      <c r="X817" s="25" t="n"/>
      <c r="Y817" s="27">
        <f>IF(U817="","",IF(U817&gt;$AH$2,"After period end",IF(N817&lt;&gt;"Yes",0,M817-S817)))</f>
        <v/>
      </c>
      <c r="Z817" s="27">
        <f>IF(OR(U817="",U817&gt;$AH$2),"",N(W817)-N(X817)-Y817)</f>
        <v/>
      </c>
      <c r="AB817" s="23" t="n"/>
      <c r="AD817" s="27">
        <f>IF(OR(N817&lt;&gt;"Yes",N(Q817)=0),0,ROUND((M817-R817)/Q817,2))</f>
        <v/>
      </c>
      <c r="AE817" s="30">
        <f>IF(OR(N817&lt;&gt;"Yes",O817="",N(Q817)=0),0,MAX(0,MIN(Q817,MIN(YEAR($AH$2)*12+MONTH($AH$2),IF(U817="",YEAR($AH$2)*12+MONTH($AH$2),YEAR(U817)*12+MONTH(U817)-1))-(YEAR(O817)*12+MONTH(O817))+1)))</f>
        <v/>
      </c>
      <c r="AF817" s="31">
        <f>IF(OR(N817&lt;&gt;"Yes",O817="",N(Q817)=0),"",EOMONTH(O817,Q817-1))</f>
        <v/>
      </c>
    </row>
    <row r="818">
      <c r="D818" s="24" t="n"/>
      <c r="E818" s="24" t="n"/>
      <c r="F818" s="24" t="n"/>
      <c r="G818" s="24" t="n"/>
      <c r="H818" s="23" t="n"/>
      <c r="J818" s="25" t="n"/>
      <c r="K818" s="24" t="n"/>
      <c r="L818" s="26" t="n"/>
      <c r="M818" s="27">
        <f>IF(OR(J818="",L818=""),"",ROUND(J818*L818,2))</f>
        <v/>
      </c>
      <c r="N818" s="28">
        <f>IF(M818="","",IF(H818&gt;$AH$2,"After period end",IF(OR(D818="",F818=""),"Check class and entity",IF(M818&gt;=SUMIFS(Settings!$C$9:$C$18,Settings!$A$9:$A$18,F818),"Yes","Expense"))))</f>
        <v/>
      </c>
      <c r="O818" s="23" t="n"/>
      <c r="P818" s="29" t="n"/>
      <c r="Q818" s="30">
        <f>IF(P818&lt;&gt;"",P818,IF(D818="","",SUMIFS(Settings!$B$22:$B$31,Settings!$A$22:$A$31,D818)))</f>
        <v/>
      </c>
      <c r="R818" s="27">
        <f>IF(N818&lt;&gt;"Yes",0,ROUND(M818*SUMIFS(Settings!$C$22:$C$31,Settings!$A$22:$A$31,D818),2))</f>
        <v/>
      </c>
      <c r="S818" s="27">
        <f>IF(AE818=0,0,IF(AE818&gt;=Q818,M818-R818,ROUND((M818-R818)*AE818/Q818,2)))</f>
        <v/>
      </c>
      <c r="T818" s="27">
        <f>IF(N818&lt;&gt;"Yes",0,IF(AND(U818&lt;&gt;"",U818&lt;=$AH$2),0,M818-S818))</f>
        <v/>
      </c>
      <c r="U818" s="23" t="n"/>
      <c r="V818" s="24" t="n"/>
      <c r="W818" s="25" t="n"/>
      <c r="X818" s="25" t="n"/>
      <c r="Y818" s="27">
        <f>IF(U818="","",IF(U818&gt;$AH$2,"After period end",IF(N818&lt;&gt;"Yes",0,M818-S818)))</f>
        <v/>
      </c>
      <c r="Z818" s="27">
        <f>IF(OR(U818="",U818&gt;$AH$2),"",N(W818)-N(X818)-Y818)</f>
        <v/>
      </c>
      <c r="AB818" s="23" t="n"/>
      <c r="AD818" s="27">
        <f>IF(OR(N818&lt;&gt;"Yes",N(Q818)=0),0,ROUND((M818-R818)/Q818,2))</f>
        <v/>
      </c>
      <c r="AE818" s="30">
        <f>IF(OR(N818&lt;&gt;"Yes",O818="",N(Q818)=0),0,MAX(0,MIN(Q818,MIN(YEAR($AH$2)*12+MONTH($AH$2),IF(U818="",YEAR($AH$2)*12+MONTH($AH$2),YEAR(U818)*12+MONTH(U818)-1))-(YEAR(O818)*12+MONTH(O818))+1)))</f>
        <v/>
      </c>
      <c r="AF818" s="31">
        <f>IF(OR(N818&lt;&gt;"Yes",O818="",N(Q818)=0),"",EOMONTH(O818,Q818-1))</f>
        <v/>
      </c>
    </row>
    <row r="819">
      <c r="D819" s="24" t="n"/>
      <c r="E819" s="24" t="n"/>
      <c r="F819" s="24" t="n"/>
      <c r="G819" s="24" t="n"/>
      <c r="H819" s="23" t="n"/>
      <c r="J819" s="25" t="n"/>
      <c r="K819" s="24" t="n"/>
      <c r="L819" s="26" t="n"/>
      <c r="M819" s="27">
        <f>IF(OR(J819="",L819=""),"",ROUND(J819*L819,2))</f>
        <v/>
      </c>
      <c r="N819" s="28">
        <f>IF(M819="","",IF(H819&gt;$AH$2,"After period end",IF(OR(D819="",F819=""),"Check class and entity",IF(M819&gt;=SUMIFS(Settings!$C$9:$C$18,Settings!$A$9:$A$18,F819),"Yes","Expense"))))</f>
        <v/>
      </c>
      <c r="O819" s="23" t="n"/>
      <c r="P819" s="29" t="n"/>
      <c r="Q819" s="30">
        <f>IF(P819&lt;&gt;"",P819,IF(D819="","",SUMIFS(Settings!$B$22:$B$31,Settings!$A$22:$A$31,D819)))</f>
        <v/>
      </c>
      <c r="R819" s="27">
        <f>IF(N819&lt;&gt;"Yes",0,ROUND(M819*SUMIFS(Settings!$C$22:$C$31,Settings!$A$22:$A$31,D819),2))</f>
        <v/>
      </c>
      <c r="S819" s="27">
        <f>IF(AE819=0,0,IF(AE819&gt;=Q819,M819-R819,ROUND((M819-R819)*AE819/Q819,2)))</f>
        <v/>
      </c>
      <c r="T819" s="27">
        <f>IF(N819&lt;&gt;"Yes",0,IF(AND(U819&lt;&gt;"",U819&lt;=$AH$2),0,M819-S819))</f>
        <v/>
      </c>
      <c r="U819" s="23" t="n"/>
      <c r="V819" s="24" t="n"/>
      <c r="W819" s="25" t="n"/>
      <c r="X819" s="25" t="n"/>
      <c r="Y819" s="27">
        <f>IF(U819="","",IF(U819&gt;$AH$2,"After period end",IF(N819&lt;&gt;"Yes",0,M819-S819)))</f>
        <v/>
      </c>
      <c r="Z819" s="27">
        <f>IF(OR(U819="",U819&gt;$AH$2),"",N(W819)-N(X819)-Y819)</f>
        <v/>
      </c>
      <c r="AB819" s="23" t="n"/>
      <c r="AD819" s="27">
        <f>IF(OR(N819&lt;&gt;"Yes",N(Q819)=0),0,ROUND((M819-R819)/Q819,2))</f>
        <v/>
      </c>
      <c r="AE819" s="30">
        <f>IF(OR(N819&lt;&gt;"Yes",O819="",N(Q819)=0),0,MAX(0,MIN(Q819,MIN(YEAR($AH$2)*12+MONTH($AH$2),IF(U819="",YEAR($AH$2)*12+MONTH($AH$2),YEAR(U819)*12+MONTH(U819)-1))-(YEAR(O819)*12+MONTH(O819))+1)))</f>
        <v/>
      </c>
      <c r="AF819" s="31">
        <f>IF(OR(N819&lt;&gt;"Yes",O819="",N(Q819)=0),"",EOMONTH(O819,Q819-1))</f>
        <v/>
      </c>
    </row>
    <row r="820">
      <c r="D820" s="24" t="n"/>
      <c r="E820" s="24" t="n"/>
      <c r="F820" s="24" t="n"/>
      <c r="G820" s="24" t="n"/>
      <c r="H820" s="23" t="n"/>
      <c r="J820" s="25" t="n"/>
      <c r="K820" s="24" t="n"/>
      <c r="L820" s="26" t="n"/>
      <c r="M820" s="27">
        <f>IF(OR(J820="",L820=""),"",ROUND(J820*L820,2))</f>
        <v/>
      </c>
      <c r="N820" s="28">
        <f>IF(M820="","",IF(H820&gt;$AH$2,"After period end",IF(OR(D820="",F820=""),"Check class and entity",IF(M820&gt;=SUMIFS(Settings!$C$9:$C$18,Settings!$A$9:$A$18,F820),"Yes","Expense"))))</f>
        <v/>
      </c>
      <c r="O820" s="23" t="n"/>
      <c r="P820" s="29" t="n"/>
      <c r="Q820" s="30">
        <f>IF(P820&lt;&gt;"",P820,IF(D820="","",SUMIFS(Settings!$B$22:$B$31,Settings!$A$22:$A$31,D820)))</f>
        <v/>
      </c>
      <c r="R820" s="27">
        <f>IF(N820&lt;&gt;"Yes",0,ROUND(M820*SUMIFS(Settings!$C$22:$C$31,Settings!$A$22:$A$31,D820),2))</f>
        <v/>
      </c>
      <c r="S820" s="27">
        <f>IF(AE820=0,0,IF(AE820&gt;=Q820,M820-R820,ROUND((M820-R820)*AE820/Q820,2)))</f>
        <v/>
      </c>
      <c r="T820" s="27">
        <f>IF(N820&lt;&gt;"Yes",0,IF(AND(U820&lt;&gt;"",U820&lt;=$AH$2),0,M820-S820))</f>
        <v/>
      </c>
      <c r="U820" s="23" t="n"/>
      <c r="V820" s="24" t="n"/>
      <c r="W820" s="25" t="n"/>
      <c r="X820" s="25" t="n"/>
      <c r="Y820" s="27">
        <f>IF(U820="","",IF(U820&gt;$AH$2,"After period end",IF(N820&lt;&gt;"Yes",0,M820-S820)))</f>
        <v/>
      </c>
      <c r="Z820" s="27">
        <f>IF(OR(U820="",U820&gt;$AH$2),"",N(W820)-N(X820)-Y820)</f>
        <v/>
      </c>
      <c r="AB820" s="23" t="n"/>
      <c r="AD820" s="27">
        <f>IF(OR(N820&lt;&gt;"Yes",N(Q820)=0),0,ROUND((M820-R820)/Q820,2))</f>
        <v/>
      </c>
      <c r="AE820" s="30">
        <f>IF(OR(N820&lt;&gt;"Yes",O820="",N(Q820)=0),0,MAX(0,MIN(Q820,MIN(YEAR($AH$2)*12+MONTH($AH$2),IF(U820="",YEAR($AH$2)*12+MONTH($AH$2),YEAR(U820)*12+MONTH(U820)-1))-(YEAR(O820)*12+MONTH(O820))+1)))</f>
        <v/>
      </c>
      <c r="AF820" s="31">
        <f>IF(OR(N820&lt;&gt;"Yes",O820="",N(Q820)=0),"",EOMONTH(O820,Q820-1))</f>
        <v/>
      </c>
    </row>
    <row r="821">
      <c r="D821" s="24" t="n"/>
      <c r="E821" s="24" t="n"/>
      <c r="F821" s="24" t="n"/>
      <c r="G821" s="24" t="n"/>
      <c r="H821" s="23" t="n"/>
      <c r="J821" s="25" t="n"/>
      <c r="K821" s="24" t="n"/>
      <c r="L821" s="26" t="n"/>
      <c r="M821" s="27">
        <f>IF(OR(J821="",L821=""),"",ROUND(J821*L821,2))</f>
        <v/>
      </c>
      <c r="N821" s="28">
        <f>IF(M821="","",IF(H821&gt;$AH$2,"After period end",IF(OR(D821="",F821=""),"Check class and entity",IF(M821&gt;=SUMIFS(Settings!$C$9:$C$18,Settings!$A$9:$A$18,F821),"Yes","Expense"))))</f>
        <v/>
      </c>
      <c r="O821" s="23" t="n"/>
      <c r="P821" s="29" t="n"/>
      <c r="Q821" s="30">
        <f>IF(P821&lt;&gt;"",P821,IF(D821="","",SUMIFS(Settings!$B$22:$B$31,Settings!$A$22:$A$31,D821)))</f>
        <v/>
      </c>
      <c r="R821" s="27">
        <f>IF(N821&lt;&gt;"Yes",0,ROUND(M821*SUMIFS(Settings!$C$22:$C$31,Settings!$A$22:$A$31,D821),2))</f>
        <v/>
      </c>
      <c r="S821" s="27">
        <f>IF(AE821=0,0,IF(AE821&gt;=Q821,M821-R821,ROUND((M821-R821)*AE821/Q821,2)))</f>
        <v/>
      </c>
      <c r="T821" s="27">
        <f>IF(N821&lt;&gt;"Yes",0,IF(AND(U821&lt;&gt;"",U821&lt;=$AH$2),0,M821-S821))</f>
        <v/>
      </c>
      <c r="U821" s="23" t="n"/>
      <c r="V821" s="24" t="n"/>
      <c r="W821" s="25" t="n"/>
      <c r="X821" s="25" t="n"/>
      <c r="Y821" s="27">
        <f>IF(U821="","",IF(U821&gt;$AH$2,"After period end",IF(N821&lt;&gt;"Yes",0,M821-S821)))</f>
        <v/>
      </c>
      <c r="Z821" s="27">
        <f>IF(OR(U821="",U821&gt;$AH$2),"",N(W821)-N(X821)-Y821)</f>
        <v/>
      </c>
      <c r="AB821" s="23" t="n"/>
      <c r="AD821" s="27">
        <f>IF(OR(N821&lt;&gt;"Yes",N(Q821)=0),0,ROUND((M821-R821)/Q821,2))</f>
        <v/>
      </c>
      <c r="AE821" s="30">
        <f>IF(OR(N821&lt;&gt;"Yes",O821="",N(Q821)=0),0,MAX(0,MIN(Q821,MIN(YEAR($AH$2)*12+MONTH($AH$2),IF(U821="",YEAR($AH$2)*12+MONTH($AH$2),YEAR(U821)*12+MONTH(U821)-1))-(YEAR(O821)*12+MONTH(O821))+1)))</f>
        <v/>
      </c>
      <c r="AF821" s="31">
        <f>IF(OR(N821&lt;&gt;"Yes",O821="",N(Q821)=0),"",EOMONTH(O821,Q821-1))</f>
        <v/>
      </c>
    </row>
    <row r="822">
      <c r="D822" s="24" t="n"/>
      <c r="E822" s="24" t="n"/>
      <c r="F822" s="24" t="n"/>
      <c r="G822" s="24" t="n"/>
      <c r="H822" s="23" t="n"/>
      <c r="J822" s="25" t="n"/>
      <c r="K822" s="24" t="n"/>
      <c r="L822" s="26" t="n"/>
      <c r="M822" s="27">
        <f>IF(OR(J822="",L822=""),"",ROUND(J822*L822,2))</f>
        <v/>
      </c>
      <c r="N822" s="28">
        <f>IF(M822="","",IF(H822&gt;$AH$2,"After period end",IF(OR(D822="",F822=""),"Check class and entity",IF(M822&gt;=SUMIFS(Settings!$C$9:$C$18,Settings!$A$9:$A$18,F822),"Yes","Expense"))))</f>
        <v/>
      </c>
      <c r="O822" s="23" t="n"/>
      <c r="P822" s="29" t="n"/>
      <c r="Q822" s="30">
        <f>IF(P822&lt;&gt;"",P822,IF(D822="","",SUMIFS(Settings!$B$22:$B$31,Settings!$A$22:$A$31,D822)))</f>
        <v/>
      </c>
      <c r="R822" s="27">
        <f>IF(N822&lt;&gt;"Yes",0,ROUND(M822*SUMIFS(Settings!$C$22:$C$31,Settings!$A$22:$A$31,D822),2))</f>
        <v/>
      </c>
      <c r="S822" s="27">
        <f>IF(AE822=0,0,IF(AE822&gt;=Q822,M822-R822,ROUND((M822-R822)*AE822/Q822,2)))</f>
        <v/>
      </c>
      <c r="T822" s="27">
        <f>IF(N822&lt;&gt;"Yes",0,IF(AND(U822&lt;&gt;"",U822&lt;=$AH$2),0,M822-S822))</f>
        <v/>
      </c>
      <c r="U822" s="23" t="n"/>
      <c r="V822" s="24" t="n"/>
      <c r="W822" s="25" t="n"/>
      <c r="X822" s="25" t="n"/>
      <c r="Y822" s="27">
        <f>IF(U822="","",IF(U822&gt;$AH$2,"After period end",IF(N822&lt;&gt;"Yes",0,M822-S822)))</f>
        <v/>
      </c>
      <c r="Z822" s="27">
        <f>IF(OR(U822="",U822&gt;$AH$2),"",N(W822)-N(X822)-Y822)</f>
        <v/>
      </c>
      <c r="AB822" s="23" t="n"/>
      <c r="AD822" s="27">
        <f>IF(OR(N822&lt;&gt;"Yes",N(Q822)=0),0,ROUND((M822-R822)/Q822,2))</f>
        <v/>
      </c>
      <c r="AE822" s="30">
        <f>IF(OR(N822&lt;&gt;"Yes",O822="",N(Q822)=0),0,MAX(0,MIN(Q822,MIN(YEAR($AH$2)*12+MONTH($AH$2),IF(U822="",YEAR($AH$2)*12+MONTH($AH$2),YEAR(U822)*12+MONTH(U822)-1))-(YEAR(O822)*12+MONTH(O822))+1)))</f>
        <v/>
      </c>
      <c r="AF822" s="31">
        <f>IF(OR(N822&lt;&gt;"Yes",O822="",N(Q822)=0),"",EOMONTH(O822,Q822-1))</f>
        <v/>
      </c>
    </row>
    <row r="823">
      <c r="D823" s="24" t="n"/>
      <c r="E823" s="24" t="n"/>
      <c r="F823" s="24" t="n"/>
      <c r="G823" s="24" t="n"/>
      <c r="H823" s="23" t="n"/>
      <c r="J823" s="25" t="n"/>
      <c r="K823" s="24" t="n"/>
      <c r="L823" s="26" t="n"/>
      <c r="M823" s="27">
        <f>IF(OR(J823="",L823=""),"",ROUND(J823*L823,2))</f>
        <v/>
      </c>
      <c r="N823" s="28">
        <f>IF(M823="","",IF(H823&gt;$AH$2,"After period end",IF(OR(D823="",F823=""),"Check class and entity",IF(M823&gt;=SUMIFS(Settings!$C$9:$C$18,Settings!$A$9:$A$18,F823),"Yes","Expense"))))</f>
        <v/>
      </c>
      <c r="O823" s="23" t="n"/>
      <c r="P823" s="29" t="n"/>
      <c r="Q823" s="30">
        <f>IF(P823&lt;&gt;"",P823,IF(D823="","",SUMIFS(Settings!$B$22:$B$31,Settings!$A$22:$A$31,D823)))</f>
        <v/>
      </c>
      <c r="R823" s="27">
        <f>IF(N823&lt;&gt;"Yes",0,ROUND(M823*SUMIFS(Settings!$C$22:$C$31,Settings!$A$22:$A$31,D823),2))</f>
        <v/>
      </c>
      <c r="S823" s="27">
        <f>IF(AE823=0,0,IF(AE823&gt;=Q823,M823-R823,ROUND((M823-R823)*AE823/Q823,2)))</f>
        <v/>
      </c>
      <c r="T823" s="27">
        <f>IF(N823&lt;&gt;"Yes",0,IF(AND(U823&lt;&gt;"",U823&lt;=$AH$2),0,M823-S823))</f>
        <v/>
      </c>
      <c r="U823" s="23" t="n"/>
      <c r="V823" s="24" t="n"/>
      <c r="W823" s="25" t="n"/>
      <c r="X823" s="25" t="n"/>
      <c r="Y823" s="27">
        <f>IF(U823="","",IF(U823&gt;$AH$2,"After period end",IF(N823&lt;&gt;"Yes",0,M823-S823)))</f>
        <v/>
      </c>
      <c r="Z823" s="27">
        <f>IF(OR(U823="",U823&gt;$AH$2),"",N(W823)-N(X823)-Y823)</f>
        <v/>
      </c>
      <c r="AB823" s="23" t="n"/>
      <c r="AD823" s="27">
        <f>IF(OR(N823&lt;&gt;"Yes",N(Q823)=0),0,ROUND((M823-R823)/Q823,2))</f>
        <v/>
      </c>
      <c r="AE823" s="30">
        <f>IF(OR(N823&lt;&gt;"Yes",O823="",N(Q823)=0),0,MAX(0,MIN(Q823,MIN(YEAR($AH$2)*12+MONTH($AH$2),IF(U823="",YEAR($AH$2)*12+MONTH($AH$2),YEAR(U823)*12+MONTH(U823)-1))-(YEAR(O823)*12+MONTH(O823))+1)))</f>
        <v/>
      </c>
      <c r="AF823" s="31">
        <f>IF(OR(N823&lt;&gt;"Yes",O823="",N(Q823)=0),"",EOMONTH(O823,Q823-1))</f>
        <v/>
      </c>
    </row>
    <row r="824">
      <c r="D824" s="24" t="n"/>
      <c r="E824" s="24" t="n"/>
      <c r="F824" s="24" t="n"/>
      <c r="G824" s="24" t="n"/>
      <c r="H824" s="23" t="n"/>
      <c r="J824" s="25" t="n"/>
      <c r="K824" s="24" t="n"/>
      <c r="L824" s="26" t="n"/>
      <c r="M824" s="27">
        <f>IF(OR(J824="",L824=""),"",ROUND(J824*L824,2))</f>
        <v/>
      </c>
      <c r="N824" s="28">
        <f>IF(M824="","",IF(H824&gt;$AH$2,"After period end",IF(OR(D824="",F824=""),"Check class and entity",IF(M824&gt;=SUMIFS(Settings!$C$9:$C$18,Settings!$A$9:$A$18,F824),"Yes","Expense"))))</f>
        <v/>
      </c>
      <c r="O824" s="23" t="n"/>
      <c r="P824" s="29" t="n"/>
      <c r="Q824" s="30">
        <f>IF(P824&lt;&gt;"",P824,IF(D824="","",SUMIFS(Settings!$B$22:$B$31,Settings!$A$22:$A$31,D824)))</f>
        <v/>
      </c>
      <c r="R824" s="27">
        <f>IF(N824&lt;&gt;"Yes",0,ROUND(M824*SUMIFS(Settings!$C$22:$C$31,Settings!$A$22:$A$31,D824),2))</f>
        <v/>
      </c>
      <c r="S824" s="27">
        <f>IF(AE824=0,0,IF(AE824&gt;=Q824,M824-R824,ROUND((M824-R824)*AE824/Q824,2)))</f>
        <v/>
      </c>
      <c r="T824" s="27">
        <f>IF(N824&lt;&gt;"Yes",0,IF(AND(U824&lt;&gt;"",U824&lt;=$AH$2),0,M824-S824))</f>
        <v/>
      </c>
      <c r="U824" s="23" t="n"/>
      <c r="V824" s="24" t="n"/>
      <c r="W824" s="25" t="n"/>
      <c r="X824" s="25" t="n"/>
      <c r="Y824" s="27">
        <f>IF(U824="","",IF(U824&gt;$AH$2,"After period end",IF(N824&lt;&gt;"Yes",0,M824-S824)))</f>
        <v/>
      </c>
      <c r="Z824" s="27">
        <f>IF(OR(U824="",U824&gt;$AH$2),"",N(W824)-N(X824)-Y824)</f>
        <v/>
      </c>
      <c r="AB824" s="23" t="n"/>
      <c r="AD824" s="27">
        <f>IF(OR(N824&lt;&gt;"Yes",N(Q824)=0),0,ROUND((M824-R824)/Q824,2))</f>
        <v/>
      </c>
      <c r="AE824" s="30">
        <f>IF(OR(N824&lt;&gt;"Yes",O824="",N(Q824)=0),0,MAX(0,MIN(Q824,MIN(YEAR($AH$2)*12+MONTH($AH$2),IF(U824="",YEAR($AH$2)*12+MONTH($AH$2),YEAR(U824)*12+MONTH(U824)-1))-(YEAR(O824)*12+MONTH(O824))+1)))</f>
        <v/>
      </c>
      <c r="AF824" s="31">
        <f>IF(OR(N824&lt;&gt;"Yes",O824="",N(Q824)=0),"",EOMONTH(O824,Q824-1))</f>
        <v/>
      </c>
    </row>
    <row r="825">
      <c r="D825" s="24" t="n"/>
      <c r="E825" s="24" t="n"/>
      <c r="F825" s="24" t="n"/>
      <c r="G825" s="24" t="n"/>
      <c r="H825" s="23" t="n"/>
      <c r="J825" s="25" t="n"/>
      <c r="K825" s="24" t="n"/>
      <c r="L825" s="26" t="n"/>
      <c r="M825" s="27">
        <f>IF(OR(J825="",L825=""),"",ROUND(J825*L825,2))</f>
        <v/>
      </c>
      <c r="N825" s="28">
        <f>IF(M825="","",IF(H825&gt;$AH$2,"After period end",IF(OR(D825="",F825=""),"Check class and entity",IF(M825&gt;=SUMIFS(Settings!$C$9:$C$18,Settings!$A$9:$A$18,F825),"Yes","Expense"))))</f>
        <v/>
      </c>
      <c r="O825" s="23" t="n"/>
      <c r="P825" s="29" t="n"/>
      <c r="Q825" s="30">
        <f>IF(P825&lt;&gt;"",P825,IF(D825="","",SUMIFS(Settings!$B$22:$B$31,Settings!$A$22:$A$31,D825)))</f>
        <v/>
      </c>
      <c r="R825" s="27">
        <f>IF(N825&lt;&gt;"Yes",0,ROUND(M825*SUMIFS(Settings!$C$22:$C$31,Settings!$A$22:$A$31,D825),2))</f>
        <v/>
      </c>
      <c r="S825" s="27">
        <f>IF(AE825=0,0,IF(AE825&gt;=Q825,M825-R825,ROUND((M825-R825)*AE825/Q825,2)))</f>
        <v/>
      </c>
      <c r="T825" s="27">
        <f>IF(N825&lt;&gt;"Yes",0,IF(AND(U825&lt;&gt;"",U825&lt;=$AH$2),0,M825-S825))</f>
        <v/>
      </c>
      <c r="U825" s="23" t="n"/>
      <c r="V825" s="24" t="n"/>
      <c r="W825" s="25" t="n"/>
      <c r="X825" s="25" t="n"/>
      <c r="Y825" s="27">
        <f>IF(U825="","",IF(U825&gt;$AH$2,"After period end",IF(N825&lt;&gt;"Yes",0,M825-S825)))</f>
        <v/>
      </c>
      <c r="Z825" s="27">
        <f>IF(OR(U825="",U825&gt;$AH$2),"",N(W825)-N(X825)-Y825)</f>
        <v/>
      </c>
      <c r="AB825" s="23" t="n"/>
      <c r="AD825" s="27">
        <f>IF(OR(N825&lt;&gt;"Yes",N(Q825)=0),0,ROUND((M825-R825)/Q825,2))</f>
        <v/>
      </c>
      <c r="AE825" s="30">
        <f>IF(OR(N825&lt;&gt;"Yes",O825="",N(Q825)=0),0,MAX(0,MIN(Q825,MIN(YEAR($AH$2)*12+MONTH($AH$2),IF(U825="",YEAR($AH$2)*12+MONTH($AH$2),YEAR(U825)*12+MONTH(U825)-1))-(YEAR(O825)*12+MONTH(O825))+1)))</f>
        <v/>
      </c>
      <c r="AF825" s="31">
        <f>IF(OR(N825&lt;&gt;"Yes",O825="",N(Q825)=0),"",EOMONTH(O825,Q825-1))</f>
        <v/>
      </c>
    </row>
    <row r="826">
      <c r="D826" s="24" t="n"/>
      <c r="E826" s="24" t="n"/>
      <c r="F826" s="24" t="n"/>
      <c r="G826" s="24" t="n"/>
      <c r="H826" s="23" t="n"/>
      <c r="J826" s="25" t="n"/>
      <c r="K826" s="24" t="n"/>
      <c r="L826" s="26" t="n"/>
      <c r="M826" s="27">
        <f>IF(OR(J826="",L826=""),"",ROUND(J826*L826,2))</f>
        <v/>
      </c>
      <c r="N826" s="28">
        <f>IF(M826="","",IF(H826&gt;$AH$2,"After period end",IF(OR(D826="",F826=""),"Check class and entity",IF(M826&gt;=SUMIFS(Settings!$C$9:$C$18,Settings!$A$9:$A$18,F826),"Yes","Expense"))))</f>
        <v/>
      </c>
      <c r="O826" s="23" t="n"/>
      <c r="P826" s="29" t="n"/>
      <c r="Q826" s="30">
        <f>IF(P826&lt;&gt;"",P826,IF(D826="","",SUMIFS(Settings!$B$22:$B$31,Settings!$A$22:$A$31,D826)))</f>
        <v/>
      </c>
      <c r="R826" s="27">
        <f>IF(N826&lt;&gt;"Yes",0,ROUND(M826*SUMIFS(Settings!$C$22:$C$31,Settings!$A$22:$A$31,D826),2))</f>
        <v/>
      </c>
      <c r="S826" s="27">
        <f>IF(AE826=0,0,IF(AE826&gt;=Q826,M826-R826,ROUND((M826-R826)*AE826/Q826,2)))</f>
        <v/>
      </c>
      <c r="T826" s="27">
        <f>IF(N826&lt;&gt;"Yes",0,IF(AND(U826&lt;&gt;"",U826&lt;=$AH$2),0,M826-S826))</f>
        <v/>
      </c>
      <c r="U826" s="23" t="n"/>
      <c r="V826" s="24" t="n"/>
      <c r="W826" s="25" t="n"/>
      <c r="X826" s="25" t="n"/>
      <c r="Y826" s="27">
        <f>IF(U826="","",IF(U826&gt;$AH$2,"After period end",IF(N826&lt;&gt;"Yes",0,M826-S826)))</f>
        <v/>
      </c>
      <c r="Z826" s="27">
        <f>IF(OR(U826="",U826&gt;$AH$2),"",N(W826)-N(X826)-Y826)</f>
        <v/>
      </c>
      <c r="AB826" s="23" t="n"/>
      <c r="AD826" s="27">
        <f>IF(OR(N826&lt;&gt;"Yes",N(Q826)=0),0,ROUND((M826-R826)/Q826,2))</f>
        <v/>
      </c>
      <c r="AE826" s="30">
        <f>IF(OR(N826&lt;&gt;"Yes",O826="",N(Q826)=0),0,MAX(0,MIN(Q826,MIN(YEAR($AH$2)*12+MONTH($AH$2),IF(U826="",YEAR($AH$2)*12+MONTH($AH$2),YEAR(U826)*12+MONTH(U826)-1))-(YEAR(O826)*12+MONTH(O826))+1)))</f>
        <v/>
      </c>
      <c r="AF826" s="31">
        <f>IF(OR(N826&lt;&gt;"Yes",O826="",N(Q826)=0),"",EOMONTH(O826,Q826-1))</f>
        <v/>
      </c>
    </row>
    <row r="827">
      <c r="D827" s="24" t="n"/>
      <c r="E827" s="24" t="n"/>
      <c r="F827" s="24" t="n"/>
      <c r="G827" s="24" t="n"/>
      <c r="H827" s="23" t="n"/>
      <c r="J827" s="25" t="n"/>
      <c r="K827" s="24" t="n"/>
      <c r="L827" s="26" t="n"/>
      <c r="M827" s="27">
        <f>IF(OR(J827="",L827=""),"",ROUND(J827*L827,2))</f>
        <v/>
      </c>
      <c r="N827" s="28">
        <f>IF(M827="","",IF(H827&gt;$AH$2,"After period end",IF(OR(D827="",F827=""),"Check class and entity",IF(M827&gt;=SUMIFS(Settings!$C$9:$C$18,Settings!$A$9:$A$18,F827),"Yes","Expense"))))</f>
        <v/>
      </c>
      <c r="O827" s="23" t="n"/>
      <c r="P827" s="29" t="n"/>
      <c r="Q827" s="30">
        <f>IF(P827&lt;&gt;"",P827,IF(D827="","",SUMIFS(Settings!$B$22:$B$31,Settings!$A$22:$A$31,D827)))</f>
        <v/>
      </c>
      <c r="R827" s="27">
        <f>IF(N827&lt;&gt;"Yes",0,ROUND(M827*SUMIFS(Settings!$C$22:$C$31,Settings!$A$22:$A$31,D827),2))</f>
        <v/>
      </c>
      <c r="S827" s="27">
        <f>IF(AE827=0,0,IF(AE827&gt;=Q827,M827-R827,ROUND((M827-R827)*AE827/Q827,2)))</f>
        <v/>
      </c>
      <c r="T827" s="27">
        <f>IF(N827&lt;&gt;"Yes",0,IF(AND(U827&lt;&gt;"",U827&lt;=$AH$2),0,M827-S827))</f>
        <v/>
      </c>
      <c r="U827" s="23" t="n"/>
      <c r="V827" s="24" t="n"/>
      <c r="W827" s="25" t="n"/>
      <c r="X827" s="25" t="n"/>
      <c r="Y827" s="27">
        <f>IF(U827="","",IF(U827&gt;$AH$2,"After period end",IF(N827&lt;&gt;"Yes",0,M827-S827)))</f>
        <v/>
      </c>
      <c r="Z827" s="27">
        <f>IF(OR(U827="",U827&gt;$AH$2),"",N(W827)-N(X827)-Y827)</f>
        <v/>
      </c>
      <c r="AB827" s="23" t="n"/>
      <c r="AD827" s="27">
        <f>IF(OR(N827&lt;&gt;"Yes",N(Q827)=0),0,ROUND((M827-R827)/Q827,2))</f>
        <v/>
      </c>
      <c r="AE827" s="30">
        <f>IF(OR(N827&lt;&gt;"Yes",O827="",N(Q827)=0),0,MAX(0,MIN(Q827,MIN(YEAR($AH$2)*12+MONTH($AH$2),IF(U827="",YEAR($AH$2)*12+MONTH($AH$2),YEAR(U827)*12+MONTH(U827)-1))-(YEAR(O827)*12+MONTH(O827))+1)))</f>
        <v/>
      </c>
      <c r="AF827" s="31">
        <f>IF(OR(N827&lt;&gt;"Yes",O827="",N(Q827)=0),"",EOMONTH(O827,Q827-1))</f>
        <v/>
      </c>
    </row>
    <row r="828">
      <c r="D828" s="24" t="n"/>
      <c r="E828" s="24" t="n"/>
      <c r="F828" s="24" t="n"/>
      <c r="G828" s="24" t="n"/>
      <c r="H828" s="23" t="n"/>
      <c r="J828" s="25" t="n"/>
      <c r="K828" s="24" t="n"/>
      <c r="L828" s="26" t="n"/>
      <c r="M828" s="27">
        <f>IF(OR(J828="",L828=""),"",ROUND(J828*L828,2))</f>
        <v/>
      </c>
      <c r="N828" s="28">
        <f>IF(M828="","",IF(H828&gt;$AH$2,"After period end",IF(OR(D828="",F828=""),"Check class and entity",IF(M828&gt;=SUMIFS(Settings!$C$9:$C$18,Settings!$A$9:$A$18,F828),"Yes","Expense"))))</f>
        <v/>
      </c>
      <c r="O828" s="23" t="n"/>
      <c r="P828" s="29" t="n"/>
      <c r="Q828" s="30">
        <f>IF(P828&lt;&gt;"",P828,IF(D828="","",SUMIFS(Settings!$B$22:$B$31,Settings!$A$22:$A$31,D828)))</f>
        <v/>
      </c>
      <c r="R828" s="27">
        <f>IF(N828&lt;&gt;"Yes",0,ROUND(M828*SUMIFS(Settings!$C$22:$C$31,Settings!$A$22:$A$31,D828),2))</f>
        <v/>
      </c>
      <c r="S828" s="27">
        <f>IF(AE828=0,0,IF(AE828&gt;=Q828,M828-R828,ROUND((M828-R828)*AE828/Q828,2)))</f>
        <v/>
      </c>
      <c r="T828" s="27">
        <f>IF(N828&lt;&gt;"Yes",0,IF(AND(U828&lt;&gt;"",U828&lt;=$AH$2),0,M828-S828))</f>
        <v/>
      </c>
      <c r="U828" s="23" t="n"/>
      <c r="V828" s="24" t="n"/>
      <c r="W828" s="25" t="n"/>
      <c r="X828" s="25" t="n"/>
      <c r="Y828" s="27">
        <f>IF(U828="","",IF(U828&gt;$AH$2,"After period end",IF(N828&lt;&gt;"Yes",0,M828-S828)))</f>
        <v/>
      </c>
      <c r="Z828" s="27">
        <f>IF(OR(U828="",U828&gt;$AH$2),"",N(W828)-N(X828)-Y828)</f>
        <v/>
      </c>
      <c r="AB828" s="23" t="n"/>
      <c r="AD828" s="27">
        <f>IF(OR(N828&lt;&gt;"Yes",N(Q828)=0),0,ROUND((M828-R828)/Q828,2))</f>
        <v/>
      </c>
      <c r="AE828" s="30">
        <f>IF(OR(N828&lt;&gt;"Yes",O828="",N(Q828)=0),0,MAX(0,MIN(Q828,MIN(YEAR($AH$2)*12+MONTH($AH$2),IF(U828="",YEAR($AH$2)*12+MONTH($AH$2),YEAR(U828)*12+MONTH(U828)-1))-(YEAR(O828)*12+MONTH(O828))+1)))</f>
        <v/>
      </c>
      <c r="AF828" s="31">
        <f>IF(OR(N828&lt;&gt;"Yes",O828="",N(Q828)=0),"",EOMONTH(O828,Q828-1))</f>
        <v/>
      </c>
    </row>
    <row r="829">
      <c r="D829" s="24" t="n"/>
      <c r="E829" s="24" t="n"/>
      <c r="F829" s="24" t="n"/>
      <c r="G829" s="24" t="n"/>
      <c r="H829" s="23" t="n"/>
      <c r="J829" s="25" t="n"/>
      <c r="K829" s="24" t="n"/>
      <c r="L829" s="26" t="n"/>
      <c r="M829" s="27">
        <f>IF(OR(J829="",L829=""),"",ROUND(J829*L829,2))</f>
        <v/>
      </c>
      <c r="N829" s="28">
        <f>IF(M829="","",IF(H829&gt;$AH$2,"After period end",IF(OR(D829="",F829=""),"Check class and entity",IF(M829&gt;=SUMIFS(Settings!$C$9:$C$18,Settings!$A$9:$A$18,F829),"Yes","Expense"))))</f>
        <v/>
      </c>
      <c r="O829" s="23" t="n"/>
      <c r="P829" s="29" t="n"/>
      <c r="Q829" s="30">
        <f>IF(P829&lt;&gt;"",P829,IF(D829="","",SUMIFS(Settings!$B$22:$B$31,Settings!$A$22:$A$31,D829)))</f>
        <v/>
      </c>
      <c r="R829" s="27">
        <f>IF(N829&lt;&gt;"Yes",0,ROUND(M829*SUMIFS(Settings!$C$22:$C$31,Settings!$A$22:$A$31,D829),2))</f>
        <v/>
      </c>
      <c r="S829" s="27">
        <f>IF(AE829=0,0,IF(AE829&gt;=Q829,M829-R829,ROUND((M829-R829)*AE829/Q829,2)))</f>
        <v/>
      </c>
      <c r="T829" s="27">
        <f>IF(N829&lt;&gt;"Yes",0,IF(AND(U829&lt;&gt;"",U829&lt;=$AH$2),0,M829-S829))</f>
        <v/>
      </c>
      <c r="U829" s="23" t="n"/>
      <c r="V829" s="24" t="n"/>
      <c r="W829" s="25" t="n"/>
      <c r="X829" s="25" t="n"/>
      <c r="Y829" s="27">
        <f>IF(U829="","",IF(U829&gt;$AH$2,"After period end",IF(N829&lt;&gt;"Yes",0,M829-S829)))</f>
        <v/>
      </c>
      <c r="Z829" s="27">
        <f>IF(OR(U829="",U829&gt;$AH$2),"",N(W829)-N(X829)-Y829)</f>
        <v/>
      </c>
      <c r="AB829" s="23" t="n"/>
      <c r="AD829" s="27">
        <f>IF(OR(N829&lt;&gt;"Yes",N(Q829)=0),0,ROUND((M829-R829)/Q829,2))</f>
        <v/>
      </c>
      <c r="AE829" s="30">
        <f>IF(OR(N829&lt;&gt;"Yes",O829="",N(Q829)=0),0,MAX(0,MIN(Q829,MIN(YEAR($AH$2)*12+MONTH($AH$2),IF(U829="",YEAR($AH$2)*12+MONTH($AH$2),YEAR(U829)*12+MONTH(U829)-1))-(YEAR(O829)*12+MONTH(O829))+1)))</f>
        <v/>
      </c>
      <c r="AF829" s="31">
        <f>IF(OR(N829&lt;&gt;"Yes",O829="",N(Q829)=0),"",EOMONTH(O829,Q829-1))</f>
        <v/>
      </c>
    </row>
    <row r="830">
      <c r="D830" s="24" t="n"/>
      <c r="E830" s="24" t="n"/>
      <c r="F830" s="24" t="n"/>
      <c r="G830" s="24" t="n"/>
      <c r="H830" s="23" t="n"/>
      <c r="J830" s="25" t="n"/>
      <c r="K830" s="24" t="n"/>
      <c r="L830" s="26" t="n"/>
      <c r="M830" s="27">
        <f>IF(OR(J830="",L830=""),"",ROUND(J830*L830,2))</f>
        <v/>
      </c>
      <c r="N830" s="28">
        <f>IF(M830="","",IF(H830&gt;$AH$2,"After period end",IF(OR(D830="",F830=""),"Check class and entity",IF(M830&gt;=SUMIFS(Settings!$C$9:$C$18,Settings!$A$9:$A$18,F830),"Yes","Expense"))))</f>
        <v/>
      </c>
      <c r="O830" s="23" t="n"/>
      <c r="P830" s="29" t="n"/>
      <c r="Q830" s="30">
        <f>IF(P830&lt;&gt;"",P830,IF(D830="","",SUMIFS(Settings!$B$22:$B$31,Settings!$A$22:$A$31,D830)))</f>
        <v/>
      </c>
      <c r="R830" s="27">
        <f>IF(N830&lt;&gt;"Yes",0,ROUND(M830*SUMIFS(Settings!$C$22:$C$31,Settings!$A$22:$A$31,D830),2))</f>
        <v/>
      </c>
      <c r="S830" s="27">
        <f>IF(AE830=0,0,IF(AE830&gt;=Q830,M830-R830,ROUND((M830-R830)*AE830/Q830,2)))</f>
        <v/>
      </c>
      <c r="T830" s="27">
        <f>IF(N830&lt;&gt;"Yes",0,IF(AND(U830&lt;&gt;"",U830&lt;=$AH$2),0,M830-S830))</f>
        <v/>
      </c>
      <c r="U830" s="23" t="n"/>
      <c r="V830" s="24" t="n"/>
      <c r="W830" s="25" t="n"/>
      <c r="X830" s="25" t="n"/>
      <c r="Y830" s="27">
        <f>IF(U830="","",IF(U830&gt;$AH$2,"After period end",IF(N830&lt;&gt;"Yes",0,M830-S830)))</f>
        <v/>
      </c>
      <c r="Z830" s="27">
        <f>IF(OR(U830="",U830&gt;$AH$2),"",N(W830)-N(X830)-Y830)</f>
        <v/>
      </c>
      <c r="AB830" s="23" t="n"/>
      <c r="AD830" s="27">
        <f>IF(OR(N830&lt;&gt;"Yes",N(Q830)=0),0,ROUND((M830-R830)/Q830,2))</f>
        <v/>
      </c>
      <c r="AE830" s="30">
        <f>IF(OR(N830&lt;&gt;"Yes",O830="",N(Q830)=0),0,MAX(0,MIN(Q830,MIN(YEAR($AH$2)*12+MONTH($AH$2),IF(U830="",YEAR($AH$2)*12+MONTH($AH$2),YEAR(U830)*12+MONTH(U830)-1))-(YEAR(O830)*12+MONTH(O830))+1)))</f>
        <v/>
      </c>
      <c r="AF830" s="31">
        <f>IF(OR(N830&lt;&gt;"Yes",O830="",N(Q830)=0),"",EOMONTH(O830,Q830-1))</f>
        <v/>
      </c>
    </row>
    <row r="831">
      <c r="D831" s="24" t="n"/>
      <c r="E831" s="24" t="n"/>
      <c r="F831" s="24" t="n"/>
      <c r="G831" s="24" t="n"/>
      <c r="H831" s="23" t="n"/>
      <c r="J831" s="25" t="n"/>
      <c r="K831" s="24" t="n"/>
      <c r="L831" s="26" t="n"/>
      <c r="M831" s="27">
        <f>IF(OR(J831="",L831=""),"",ROUND(J831*L831,2))</f>
        <v/>
      </c>
      <c r="N831" s="28">
        <f>IF(M831="","",IF(H831&gt;$AH$2,"After period end",IF(OR(D831="",F831=""),"Check class and entity",IF(M831&gt;=SUMIFS(Settings!$C$9:$C$18,Settings!$A$9:$A$18,F831),"Yes","Expense"))))</f>
        <v/>
      </c>
      <c r="O831" s="23" t="n"/>
      <c r="P831" s="29" t="n"/>
      <c r="Q831" s="30">
        <f>IF(P831&lt;&gt;"",P831,IF(D831="","",SUMIFS(Settings!$B$22:$B$31,Settings!$A$22:$A$31,D831)))</f>
        <v/>
      </c>
      <c r="R831" s="27">
        <f>IF(N831&lt;&gt;"Yes",0,ROUND(M831*SUMIFS(Settings!$C$22:$C$31,Settings!$A$22:$A$31,D831),2))</f>
        <v/>
      </c>
      <c r="S831" s="27">
        <f>IF(AE831=0,0,IF(AE831&gt;=Q831,M831-R831,ROUND((M831-R831)*AE831/Q831,2)))</f>
        <v/>
      </c>
      <c r="T831" s="27">
        <f>IF(N831&lt;&gt;"Yes",0,IF(AND(U831&lt;&gt;"",U831&lt;=$AH$2),0,M831-S831))</f>
        <v/>
      </c>
      <c r="U831" s="23" t="n"/>
      <c r="V831" s="24" t="n"/>
      <c r="W831" s="25" t="n"/>
      <c r="X831" s="25" t="n"/>
      <c r="Y831" s="27">
        <f>IF(U831="","",IF(U831&gt;$AH$2,"After period end",IF(N831&lt;&gt;"Yes",0,M831-S831)))</f>
        <v/>
      </c>
      <c r="Z831" s="27">
        <f>IF(OR(U831="",U831&gt;$AH$2),"",N(W831)-N(X831)-Y831)</f>
        <v/>
      </c>
      <c r="AB831" s="23" t="n"/>
      <c r="AD831" s="27">
        <f>IF(OR(N831&lt;&gt;"Yes",N(Q831)=0),0,ROUND((M831-R831)/Q831,2))</f>
        <v/>
      </c>
      <c r="AE831" s="30">
        <f>IF(OR(N831&lt;&gt;"Yes",O831="",N(Q831)=0),0,MAX(0,MIN(Q831,MIN(YEAR($AH$2)*12+MONTH($AH$2),IF(U831="",YEAR($AH$2)*12+MONTH($AH$2),YEAR(U831)*12+MONTH(U831)-1))-(YEAR(O831)*12+MONTH(O831))+1)))</f>
        <v/>
      </c>
      <c r="AF831" s="31">
        <f>IF(OR(N831&lt;&gt;"Yes",O831="",N(Q831)=0),"",EOMONTH(O831,Q831-1))</f>
        <v/>
      </c>
    </row>
    <row r="832">
      <c r="D832" s="24" t="n"/>
      <c r="E832" s="24" t="n"/>
      <c r="F832" s="24" t="n"/>
      <c r="G832" s="24" t="n"/>
      <c r="H832" s="23" t="n"/>
      <c r="J832" s="25" t="n"/>
      <c r="K832" s="24" t="n"/>
      <c r="L832" s="26" t="n"/>
      <c r="M832" s="27">
        <f>IF(OR(J832="",L832=""),"",ROUND(J832*L832,2))</f>
        <v/>
      </c>
      <c r="N832" s="28">
        <f>IF(M832="","",IF(H832&gt;$AH$2,"After period end",IF(OR(D832="",F832=""),"Check class and entity",IF(M832&gt;=SUMIFS(Settings!$C$9:$C$18,Settings!$A$9:$A$18,F832),"Yes","Expense"))))</f>
        <v/>
      </c>
      <c r="O832" s="23" t="n"/>
      <c r="P832" s="29" t="n"/>
      <c r="Q832" s="30">
        <f>IF(P832&lt;&gt;"",P832,IF(D832="","",SUMIFS(Settings!$B$22:$B$31,Settings!$A$22:$A$31,D832)))</f>
        <v/>
      </c>
      <c r="R832" s="27">
        <f>IF(N832&lt;&gt;"Yes",0,ROUND(M832*SUMIFS(Settings!$C$22:$C$31,Settings!$A$22:$A$31,D832),2))</f>
        <v/>
      </c>
      <c r="S832" s="27">
        <f>IF(AE832=0,0,IF(AE832&gt;=Q832,M832-R832,ROUND((M832-R832)*AE832/Q832,2)))</f>
        <v/>
      </c>
      <c r="T832" s="27">
        <f>IF(N832&lt;&gt;"Yes",0,IF(AND(U832&lt;&gt;"",U832&lt;=$AH$2),0,M832-S832))</f>
        <v/>
      </c>
      <c r="U832" s="23" t="n"/>
      <c r="V832" s="24" t="n"/>
      <c r="W832" s="25" t="n"/>
      <c r="X832" s="25" t="n"/>
      <c r="Y832" s="27">
        <f>IF(U832="","",IF(U832&gt;$AH$2,"After period end",IF(N832&lt;&gt;"Yes",0,M832-S832)))</f>
        <v/>
      </c>
      <c r="Z832" s="27">
        <f>IF(OR(U832="",U832&gt;$AH$2),"",N(W832)-N(X832)-Y832)</f>
        <v/>
      </c>
      <c r="AB832" s="23" t="n"/>
      <c r="AD832" s="27">
        <f>IF(OR(N832&lt;&gt;"Yes",N(Q832)=0),0,ROUND((M832-R832)/Q832,2))</f>
        <v/>
      </c>
      <c r="AE832" s="30">
        <f>IF(OR(N832&lt;&gt;"Yes",O832="",N(Q832)=0),0,MAX(0,MIN(Q832,MIN(YEAR($AH$2)*12+MONTH($AH$2),IF(U832="",YEAR($AH$2)*12+MONTH($AH$2),YEAR(U832)*12+MONTH(U832)-1))-(YEAR(O832)*12+MONTH(O832))+1)))</f>
        <v/>
      </c>
      <c r="AF832" s="31">
        <f>IF(OR(N832&lt;&gt;"Yes",O832="",N(Q832)=0),"",EOMONTH(O832,Q832-1))</f>
        <v/>
      </c>
    </row>
    <row r="833">
      <c r="D833" s="24" t="n"/>
      <c r="E833" s="24" t="n"/>
      <c r="F833" s="24" t="n"/>
      <c r="G833" s="24" t="n"/>
      <c r="H833" s="23" t="n"/>
      <c r="J833" s="25" t="n"/>
      <c r="K833" s="24" t="n"/>
      <c r="L833" s="26" t="n"/>
      <c r="M833" s="27">
        <f>IF(OR(J833="",L833=""),"",ROUND(J833*L833,2))</f>
        <v/>
      </c>
      <c r="N833" s="28">
        <f>IF(M833="","",IF(H833&gt;$AH$2,"After period end",IF(OR(D833="",F833=""),"Check class and entity",IF(M833&gt;=SUMIFS(Settings!$C$9:$C$18,Settings!$A$9:$A$18,F833),"Yes","Expense"))))</f>
        <v/>
      </c>
      <c r="O833" s="23" t="n"/>
      <c r="P833" s="29" t="n"/>
      <c r="Q833" s="30">
        <f>IF(P833&lt;&gt;"",P833,IF(D833="","",SUMIFS(Settings!$B$22:$B$31,Settings!$A$22:$A$31,D833)))</f>
        <v/>
      </c>
      <c r="R833" s="27">
        <f>IF(N833&lt;&gt;"Yes",0,ROUND(M833*SUMIFS(Settings!$C$22:$C$31,Settings!$A$22:$A$31,D833),2))</f>
        <v/>
      </c>
      <c r="S833" s="27">
        <f>IF(AE833=0,0,IF(AE833&gt;=Q833,M833-R833,ROUND((M833-R833)*AE833/Q833,2)))</f>
        <v/>
      </c>
      <c r="T833" s="27">
        <f>IF(N833&lt;&gt;"Yes",0,IF(AND(U833&lt;&gt;"",U833&lt;=$AH$2),0,M833-S833))</f>
        <v/>
      </c>
      <c r="U833" s="23" t="n"/>
      <c r="V833" s="24" t="n"/>
      <c r="W833" s="25" t="n"/>
      <c r="X833" s="25" t="n"/>
      <c r="Y833" s="27">
        <f>IF(U833="","",IF(U833&gt;$AH$2,"After period end",IF(N833&lt;&gt;"Yes",0,M833-S833)))</f>
        <v/>
      </c>
      <c r="Z833" s="27">
        <f>IF(OR(U833="",U833&gt;$AH$2),"",N(W833)-N(X833)-Y833)</f>
        <v/>
      </c>
      <c r="AB833" s="23" t="n"/>
      <c r="AD833" s="27">
        <f>IF(OR(N833&lt;&gt;"Yes",N(Q833)=0),0,ROUND((M833-R833)/Q833,2))</f>
        <v/>
      </c>
      <c r="AE833" s="30">
        <f>IF(OR(N833&lt;&gt;"Yes",O833="",N(Q833)=0),0,MAX(0,MIN(Q833,MIN(YEAR($AH$2)*12+MONTH($AH$2),IF(U833="",YEAR($AH$2)*12+MONTH($AH$2),YEAR(U833)*12+MONTH(U833)-1))-(YEAR(O833)*12+MONTH(O833))+1)))</f>
        <v/>
      </c>
      <c r="AF833" s="31">
        <f>IF(OR(N833&lt;&gt;"Yes",O833="",N(Q833)=0),"",EOMONTH(O833,Q833-1))</f>
        <v/>
      </c>
    </row>
    <row r="834">
      <c r="D834" s="24" t="n"/>
      <c r="E834" s="24" t="n"/>
      <c r="F834" s="24" t="n"/>
      <c r="G834" s="24" t="n"/>
      <c r="H834" s="23" t="n"/>
      <c r="J834" s="25" t="n"/>
      <c r="K834" s="24" t="n"/>
      <c r="L834" s="26" t="n"/>
      <c r="M834" s="27">
        <f>IF(OR(J834="",L834=""),"",ROUND(J834*L834,2))</f>
        <v/>
      </c>
      <c r="N834" s="28">
        <f>IF(M834="","",IF(H834&gt;$AH$2,"After period end",IF(OR(D834="",F834=""),"Check class and entity",IF(M834&gt;=SUMIFS(Settings!$C$9:$C$18,Settings!$A$9:$A$18,F834),"Yes","Expense"))))</f>
        <v/>
      </c>
      <c r="O834" s="23" t="n"/>
      <c r="P834" s="29" t="n"/>
      <c r="Q834" s="30">
        <f>IF(P834&lt;&gt;"",P834,IF(D834="","",SUMIFS(Settings!$B$22:$B$31,Settings!$A$22:$A$31,D834)))</f>
        <v/>
      </c>
      <c r="R834" s="27">
        <f>IF(N834&lt;&gt;"Yes",0,ROUND(M834*SUMIFS(Settings!$C$22:$C$31,Settings!$A$22:$A$31,D834),2))</f>
        <v/>
      </c>
      <c r="S834" s="27">
        <f>IF(AE834=0,0,IF(AE834&gt;=Q834,M834-R834,ROUND((M834-R834)*AE834/Q834,2)))</f>
        <v/>
      </c>
      <c r="T834" s="27">
        <f>IF(N834&lt;&gt;"Yes",0,IF(AND(U834&lt;&gt;"",U834&lt;=$AH$2),0,M834-S834))</f>
        <v/>
      </c>
      <c r="U834" s="23" t="n"/>
      <c r="V834" s="24" t="n"/>
      <c r="W834" s="25" t="n"/>
      <c r="X834" s="25" t="n"/>
      <c r="Y834" s="27">
        <f>IF(U834="","",IF(U834&gt;$AH$2,"After period end",IF(N834&lt;&gt;"Yes",0,M834-S834)))</f>
        <v/>
      </c>
      <c r="Z834" s="27">
        <f>IF(OR(U834="",U834&gt;$AH$2),"",N(W834)-N(X834)-Y834)</f>
        <v/>
      </c>
      <c r="AB834" s="23" t="n"/>
      <c r="AD834" s="27">
        <f>IF(OR(N834&lt;&gt;"Yes",N(Q834)=0),0,ROUND((M834-R834)/Q834,2))</f>
        <v/>
      </c>
      <c r="AE834" s="30">
        <f>IF(OR(N834&lt;&gt;"Yes",O834="",N(Q834)=0),0,MAX(0,MIN(Q834,MIN(YEAR($AH$2)*12+MONTH($AH$2),IF(U834="",YEAR($AH$2)*12+MONTH($AH$2),YEAR(U834)*12+MONTH(U834)-1))-(YEAR(O834)*12+MONTH(O834))+1)))</f>
        <v/>
      </c>
      <c r="AF834" s="31">
        <f>IF(OR(N834&lt;&gt;"Yes",O834="",N(Q834)=0),"",EOMONTH(O834,Q834-1))</f>
        <v/>
      </c>
    </row>
    <row r="835">
      <c r="D835" s="24" t="n"/>
      <c r="E835" s="24" t="n"/>
      <c r="F835" s="24" t="n"/>
      <c r="G835" s="24" t="n"/>
      <c r="H835" s="23" t="n"/>
      <c r="J835" s="25" t="n"/>
      <c r="K835" s="24" t="n"/>
      <c r="L835" s="26" t="n"/>
      <c r="M835" s="27">
        <f>IF(OR(J835="",L835=""),"",ROUND(J835*L835,2))</f>
        <v/>
      </c>
      <c r="N835" s="28">
        <f>IF(M835="","",IF(H835&gt;$AH$2,"After period end",IF(OR(D835="",F835=""),"Check class and entity",IF(M835&gt;=SUMIFS(Settings!$C$9:$C$18,Settings!$A$9:$A$18,F835),"Yes","Expense"))))</f>
        <v/>
      </c>
      <c r="O835" s="23" t="n"/>
      <c r="P835" s="29" t="n"/>
      <c r="Q835" s="30">
        <f>IF(P835&lt;&gt;"",P835,IF(D835="","",SUMIFS(Settings!$B$22:$B$31,Settings!$A$22:$A$31,D835)))</f>
        <v/>
      </c>
      <c r="R835" s="27">
        <f>IF(N835&lt;&gt;"Yes",0,ROUND(M835*SUMIFS(Settings!$C$22:$C$31,Settings!$A$22:$A$31,D835),2))</f>
        <v/>
      </c>
      <c r="S835" s="27">
        <f>IF(AE835=0,0,IF(AE835&gt;=Q835,M835-R835,ROUND((M835-R835)*AE835/Q835,2)))</f>
        <v/>
      </c>
      <c r="T835" s="27">
        <f>IF(N835&lt;&gt;"Yes",0,IF(AND(U835&lt;&gt;"",U835&lt;=$AH$2),0,M835-S835))</f>
        <v/>
      </c>
      <c r="U835" s="23" t="n"/>
      <c r="V835" s="24" t="n"/>
      <c r="W835" s="25" t="n"/>
      <c r="X835" s="25" t="n"/>
      <c r="Y835" s="27">
        <f>IF(U835="","",IF(U835&gt;$AH$2,"After period end",IF(N835&lt;&gt;"Yes",0,M835-S835)))</f>
        <v/>
      </c>
      <c r="Z835" s="27">
        <f>IF(OR(U835="",U835&gt;$AH$2),"",N(W835)-N(X835)-Y835)</f>
        <v/>
      </c>
      <c r="AB835" s="23" t="n"/>
      <c r="AD835" s="27">
        <f>IF(OR(N835&lt;&gt;"Yes",N(Q835)=0),0,ROUND((M835-R835)/Q835,2))</f>
        <v/>
      </c>
      <c r="AE835" s="30">
        <f>IF(OR(N835&lt;&gt;"Yes",O835="",N(Q835)=0),0,MAX(0,MIN(Q835,MIN(YEAR($AH$2)*12+MONTH($AH$2),IF(U835="",YEAR($AH$2)*12+MONTH($AH$2),YEAR(U835)*12+MONTH(U835)-1))-(YEAR(O835)*12+MONTH(O835))+1)))</f>
        <v/>
      </c>
      <c r="AF835" s="31">
        <f>IF(OR(N835&lt;&gt;"Yes",O835="",N(Q835)=0),"",EOMONTH(O835,Q835-1))</f>
        <v/>
      </c>
    </row>
    <row r="836">
      <c r="D836" s="24" t="n"/>
      <c r="E836" s="24" t="n"/>
      <c r="F836" s="24" t="n"/>
      <c r="G836" s="24" t="n"/>
      <c r="H836" s="23" t="n"/>
      <c r="J836" s="25" t="n"/>
      <c r="K836" s="24" t="n"/>
      <c r="L836" s="26" t="n"/>
      <c r="M836" s="27">
        <f>IF(OR(J836="",L836=""),"",ROUND(J836*L836,2))</f>
        <v/>
      </c>
      <c r="N836" s="28">
        <f>IF(M836="","",IF(H836&gt;$AH$2,"After period end",IF(OR(D836="",F836=""),"Check class and entity",IF(M836&gt;=SUMIFS(Settings!$C$9:$C$18,Settings!$A$9:$A$18,F836),"Yes","Expense"))))</f>
        <v/>
      </c>
      <c r="O836" s="23" t="n"/>
      <c r="P836" s="29" t="n"/>
      <c r="Q836" s="30">
        <f>IF(P836&lt;&gt;"",P836,IF(D836="","",SUMIFS(Settings!$B$22:$B$31,Settings!$A$22:$A$31,D836)))</f>
        <v/>
      </c>
      <c r="R836" s="27">
        <f>IF(N836&lt;&gt;"Yes",0,ROUND(M836*SUMIFS(Settings!$C$22:$C$31,Settings!$A$22:$A$31,D836),2))</f>
        <v/>
      </c>
      <c r="S836" s="27">
        <f>IF(AE836=0,0,IF(AE836&gt;=Q836,M836-R836,ROUND((M836-R836)*AE836/Q836,2)))</f>
        <v/>
      </c>
      <c r="T836" s="27">
        <f>IF(N836&lt;&gt;"Yes",0,IF(AND(U836&lt;&gt;"",U836&lt;=$AH$2),0,M836-S836))</f>
        <v/>
      </c>
      <c r="U836" s="23" t="n"/>
      <c r="V836" s="24" t="n"/>
      <c r="W836" s="25" t="n"/>
      <c r="X836" s="25" t="n"/>
      <c r="Y836" s="27">
        <f>IF(U836="","",IF(U836&gt;$AH$2,"After period end",IF(N836&lt;&gt;"Yes",0,M836-S836)))</f>
        <v/>
      </c>
      <c r="Z836" s="27">
        <f>IF(OR(U836="",U836&gt;$AH$2),"",N(W836)-N(X836)-Y836)</f>
        <v/>
      </c>
      <c r="AB836" s="23" t="n"/>
      <c r="AD836" s="27">
        <f>IF(OR(N836&lt;&gt;"Yes",N(Q836)=0),0,ROUND((M836-R836)/Q836,2))</f>
        <v/>
      </c>
      <c r="AE836" s="30">
        <f>IF(OR(N836&lt;&gt;"Yes",O836="",N(Q836)=0),0,MAX(0,MIN(Q836,MIN(YEAR($AH$2)*12+MONTH($AH$2),IF(U836="",YEAR($AH$2)*12+MONTH($AH$2),YEAR(U836)*12+MONTH(U836)-1))-(YEAR(O836)*12+MONTH(O836))+1)))</f>
        <v/>
      </c>
      <c r="AF836" s="31">
        <f>IF(OR(N836&lt;&gt;"Yes",O836="",N(Q836)=0),"",EOMONTH(O836,Q836-1))</f>
        <v/>
      </c>
    </row>
    <row r="837">
      <c r="D837" s="24" t="n"/>
      <c r="E837" s="24" t="n"/>
      <c r="F837" s="24" t="n"/>
      <c r="G837" s="24" t="n"/>
      <c r="H837" s="23" t="n"/>
      <c r="J837" s="25" t="n"/>
      <c r="K837" s="24" t="n"/>
      <c r="L837" s="26" t="n"/>
      <c r="M837" s="27">
        <f>IF(OR(J837="",L837=""),"",ROUND(J837*L837,2))</f>
        <v/>
      </c>
      <c r="N837" s="28">
        <f>IF(M837="","",IF(H837&gt;$AH$2,"After period end",IF(OR(D837="",F837=""),"Check class and entity",IF(M837&gt;=SUMIFS(Settings!$C$9:$C$18,Settings!$A$9:$A$18,F837),"Yes","Expense"))))</f>
        <v/>
      </c>
      <c r="O837" s="23" t="n"/>
      <c r="P837" s="29" t="n"/>
      <c r="Q837" s="30">
        <f>IF(P837&lt;&gt;"",P837,IF(D837="","",SUMIFS(Settings!$B$22:$B$31,Settings!$A$22:$A$31,D837)))</f>
        <v/>
      </c>
      <c r="R837" s="27">
        <f>IF(N837&lt;&gt;"Yes",0,ROUND(M837*SUMIFS(Settings!$C$22:$C$31,Settings!$A$22:$A$31,D837),2))</f>
        <v/>
      </c>
      <c r="S837" s="27">
        <f>IF(AE837=0,0,IF(AE837&gt;=Q837,M837-R837,ROUND((M837-R837)*AE837/Q837,2)))</f>
        <v/>
      </c>
      <c r="T837" s="27">
        <f>IF(N837&lt;&gt;"Yes",0,IF(AND(U837&lt;&gt;"",U837&lt;=$AH$2),0,M837-S837))</f>
        <v/>
      </c>
      <c r="U837" s="23" t="n"/>
      <c r="V837" s="24" t="n"/>
      <c r="W837" s="25" t="n"/>
      <c r="X837" s="25" t="n"/>
      <c r="Y837" s="27">
        <f>IF(U837="","",IF(U837&gt;$AH$2,"After period end",IF(N837&lt;&gt;"Yes",0,M837-S837)))</f>
        <v/>
      </c>
      <c r="Z837" s="27">
        <f>IF(OR(U837="",U837&gt;$AH$2),"",N(W837)-N(X837)-Y837)</f>
        <v/>
      </c>
      <c r="AB837" s="23" t="n"/>
      <c r="AD837" s="27">
        <f>IF(OR(N837&lt;&gt;"Yes",N(Q837)=0),0,ROUND((M837-R837)/Q837,2))</f>
        <v/>
      </c>
      <c r="AE837" s="30">
        <f>IF(OR(N837&lt;&gt;"Yes",O837="",N(Q837)=0),0,MAX(0,MIN(Q837,MIN(YEAR($AH$2)*12+MONTH($AH$2),IF(U837="",YEAR($AH$2)*12+MONTH($AH$2),YEAR(U837)*12+MONTH(U837)-1))-(YEAR(O837)*12+MONTH(O837))+1)))</f>
        <v/>
      </c>
      <c r="AF837" s="31">
        <f>IF(OR(N837&lt;&gt;"Yes",O837="",N(Q837)=0),"",EOMONTH(O837,Q837-1))</f>
        <v/>
      </c>
    </row>
    <row r="838">
      <c r="D838" s="24" t="n"/>
      <c r="E838" s="24" t="n"/>
      <c r="F838" s="24" t="n"/>
      <c r="G838" s="24" t="n"/>
      <c r="H838" s="23" t="n"/>
      <c r="J838" s="25" t="n"/>
      <c r="K838" s="24" t="n"/>
      <c r="L838" s="26" t="n"/>
      <c r="M838" s="27">
        <f>IF(OR(J838="",L838=""),"",ROUND(J838*L838,2))</f>
        <v/>
      </c>
      <c r="N838" s="28">
        <f>IF(M838="","",IF(H838&gt;$AH$2,"After period end",IF(OR(D838="",F838=""),"Check class and entity",IF(M838&gt;=SUMIFS(Settings!$C$9:$C$18,Settings!$A$9:$A$18,F838),"Yes","Expense"))))</f>
        <v/>
      </c>
      <c r="O838" s="23" t="n"/>
      <c r="P838" s="29" t="n"/>
      <c r="Q838" s="30">
        <f>IF(P838&lt;&gt;"",P838,IF(D838="","",SUMIFS(Settings!$B$22:$B$31,Settings!$A$22:$A$31,D838)))</f>
        <v/>
      </c>
      <c r="R838" s="27">
        <f>IF(N838&lt;&gt;"Yes",0,ROUND(M838*SUMIFS(Settings!$C$22:$C$31,Settings!$A$22:$A$31,D838),2))</f>
        <v/>
      </c>
      <c r="S838" s="27">
        <f>IF(AE838=0,0,IF(AE838&gt;=Q838,M838-R838,ROUND((M838-R838)*AE838/Q838,2)))</f>
        <v/>
      </c>
      <c r="T838" s="27">
        <f>IF(N838&lt;&gt;"Yes",0,IF(AND(U838&lt;&gt;"",U838&lt;=$AH$2),0,M838-S838))</f>
        <v/>
      </c>
      <c r="U838" s="23" t="n"/>
      <c r="V838" s="24" t="n"/>
      <c r="W838" s="25" t="n"/>
      <c r="X838" s="25" t="n"/>
      <c r="Y838" s="27">
        <f>IF(U838="","",IF(U838&gt;$AH$2,"After period end",IF(N838&lt;&gt;"Yes",0,M838-S838)))</f>
        <v/>
      </c>
      <c r="Z838" s="27">
        <f>IF(OR(U838="",U838&gt;$AH$2),"",N(W838)-N(X838)-Y838)</f>
        <v/>
      </c>
      <c r="AB838" s="23" t="n"/>
      <c r="AD838" s="27">
        <f>IF(OR(N838&lt;&gt;"Yes",N(Q838)=0),0,ROUND((M838-R838)/Q838,2))</f>
        <v/>
      </c>
      <c r="AE838" s="30">
        <f>IF(OR(N838&lt;&gt;"Yes",O838="",N(Q838)=0),0,MAX(0,MIN(Q838,MIN(YEAR($AH$2)*12+MONTH($AH$2),IF(U838="",YEAR($AH$2)*12+MONTH($AH$2),YEAR(U838)*12+MONTH(U838)-1))-(YEAR(O838)*12+MONTH(O838))+1)))</f>
        <v/>
      </c>
      <c r="AF838" s="31">
        <f>IF(OR(N838&lt;&gt;"Yes",O838="",N(Q838)=0),"",EOMONTH(O838,Q838-1))</f>
        <v/>
      </c>
    </row>
    <row r="839">
      <c r="D839" s="24" t="n"/>
      <c r="E839" s="24" t="n"/>
      <c r="F839" s="24" t="n"/>
      <c r="G839" s="24" t="n"/>
      <c r="H839" s="23" t="n"/>
      <c r="J839" s="25" t="n"/>
      <c r="K839" s="24" t="n"/>
      <c r="L839" s="26" t="n"/>
      <c r="M839" s="27">
        <f>IF(OR(J839="",L839=""),"",ROUND(J839*L839,2))</f>
        <v/>
      </c>
      <c r="N839" s="28">
        <f>IF(M839="","",IF(H839&gt;$AH$2,"After period end",IF(OR(D839="",F839=""),"Check class and entity",IF(M839&gt;=SUMIFS(Settings!$C$9:$C$18,Settings!$A$9:$A$18,F839),"Yes","Expense"))))</f>
        <v/>
      </c>
      <c r="O839" s="23" t="n"/>
      <c r="P839" s="29" t="n"/>
      <c r="Q839" s="30">
        <f>IF(P839&lt;&gt;"",P839,IF(D839="","",SUMIFS(Settings!$B$22:$B$31,Settings!$A$22:$A$31,D839)))</f>
        <v/>
      </c>
      <c r="R839" s="27">
        <f>IF(N839&lt;&gt;"Yes",0,ROUND(M839*SUMIFS(Settings!$C$22:$C$31,Settings!$A$22:$A$31,D839),2))</f>
        <v/>
      </c>
      <c r="S839" s="27">
        <f>IF(AE839=0,0,IF(AE839&gt;=Q839,M839-R839,ROUND((M839-R839)*AE839/Q839,2)))</f>
        <v/>
      </c>
      <c r="T839" s="27">
        <f>IF(N839&lt;&gt;"Yes",0,IF(AND(U839&lt;&gt;"",U839&lt;=$AH$2),0,M839-S839))</f>
        <v/>
      </c>
      <c r="U839" s="23" t="n"/>
      <c r="V839" s="24" t="n"/>
      <c r="W839" s="25" t="n"/>
      <c r="X839" s="25" t="n"/>
      <c r="Y839" s="27">
        <f>IF(U839="","",IF(U839&gt;$AH$2,"After period end",IF(N839&lt;&gt;"Yes",0,M839-S839)))</f>
        <v/>
      </c>
      <c r="Z839" s="27">
        <f>IF(OR(U839="",U839&gt;$AH$2),"",N(W839)-N(X839)-Y839)</f>
        <v/>
      </c>
      <c r="AB839" s="23" t="n"/>
      <c r="AD839" s="27">
        <f>IF(OR(N839&lt;&gt;"Yes",N(Q839)=0),0,ROUND((M839-R839)/Q839,2))</f>
        <v/>
      </c>
      <c r="AE839" s="30">
        <f>IF(OR(N839&lt;&gt;"Yes",O839="",N(Q839)=0),0,MAX(0,MIN(Q839,MIN(YEAR($AH$2)*12+MONTH($AH$2),IF(U839="",YEAR($AH$2)*12+MONTH($AH$2),YEAR(U839)*12+MONTH(U839)-1))-(YEAR(O839)*12+MONTH(O839))+1)))</f>
        <v/>
      </c>
      <c r="AF839" s="31">
        <f>IF(OR(N839&lt;&gt;"Yes",O839="",N(Q839)=0),"",EOMONTH(O839,Q839-1))</f>
        <v/>
      </c>
    </row>
    <row r="840">
      <c r="D840" s="24" t="n"/>
      <c r="E840" s="24" t="n"/>
      <c r="F840" s="24" t="n"/>
      <c r="G840" s="24" t="n"/>
      <c r="H840" s="23" t="n"/>
      <c r="J840" s="25" t="n"/>
      <c r="K840" s="24" t="n"/>
      <c r="L840" s="26" t="n"/>
      <c r="M840" s="27">
        <f>IF(OR(J840="",L840=""),"",ROUND(J840*L840,2))</f>
        <v/>
      </c>
      <c r="N840" s="28">
        <f>IF(M840="","",IF(H840&gt;$AH$2,"After period end",IF(OR(D840="",F840=""),"Check class and entity",IF(M840&gt;=SUMIFS(Settings!$C$9:$C$18,Settings!$A$9:$A$18,F840),"Yes","Expense"))))</f>
        <v/>
      </c>
      <c r="O840" s="23" t="n"/>
      <c r="P840" s="29" t="n"/>
      <c r="Q840" s="30">
        <f>IF(P840&lt;&gt;"",P840,IF(D840="","",SUMIFS(Settings!$B$22:$B$31,Settings!$A$22:$A$31,D840)))</f>
        <v/>
      </c>
      <c r="R840" s="27">
        <f>IF(N840&lt;&gt;"Yes",0,ROUND(M840*SUMIFS(Settings!$C$22:$C$31,Settings!$A$22:$A$31,D840),2))</f>
        <v/>
      </c>
      <c r="S840" s="27">
        <f>IF(AE840=0,0,IF(AE840&gt;=Q840,M840-R840,ROUND((M840-R840)*AE840/Q840,2)))</f>
        <v/>
      </c>
      <c r="T840" s="27">
        <f>IF(N840&lt;&gt;"Yes",0,IF(AND(U840&lt;&gt;"",U840&lt;=$AH$2),0,M840-S840))</f>
        <v/>
      </c>
      <c r="U840" s="23" t="n"/>
      <c r="V840" s="24" t="n"/>
      <c r="W840" s="25" t="n"/>
      <c r="X840" s="25" t="n"/>
      <c r="Y840" s="27">
        <f>IF(U840="","",IF(U840&gt;$AH$2,"After period end",IF(N840&lt;&gt;"Yes",0,M840-S840)))</f>
        <v/>
      </c>
      <c r="Z840" s="27">
        <f>IF(OR(U840="",U840&gt;$AH$2),"",N(W840)-N(X840)-Y840)</f>
        <v/>
      </c>
      <c r="AB840" s="23" t="n"/>
      <c r="AD840" s="27">
        <f>IF(OR(N840&lt;&gt;"Yes",N(Q840)=0),0,ROUND((M840-R840)/Q840,2))</f>
        <v/>
      </c>
      <c r="AE840" s="30">
        <f>IF(OR(N840&lt;&gt;"Yes",O840="",N(Q840)=0),0,MAX(0,MIN(Q840,MIN(YEAR($AH$2)*12+MONTH($AH$2),IF(U840="",YEAR($AH$2)*12+MONTH($AH$2),YEAR(U840)*12+MONTH(U840)-1))-(YEAR(O840)*12+MONTH(O840))+1)))</f>
        <v/>
      </c>
      <c r="AF840" s="31">
        <f>IF(OR(N840&lt;&gt;"Yes",O840="",N(Q840)=0),"",EOMONTH(O840,Q840-1))</f>
        <v/>
      </c>
    </row>
    <row r="841">
      <c r="D841" s="24" t="n"/>
      <c r="E841" s="24" t="n"/>
      <c r="F841" s="24" t="n"/>
      <c r="G841" s="24" t="n"/>
      <c r="H841" s="23" t="n"/>
      <c r="J841" s="25" t="n"/>
      <c r="K841" s="24" t="n"/>
      <c r="L841" s="26" t="n"/>
      <c r="M841" s="27">
        <f>IF(OR(J841="",L841=""),"",ROUND(J841*L841,2))</f>
        <v/>
      </c>
      <c r="N841" s="28">
        <f>IF(M841="","",IF(H841&gt;$AH$2,"After period end",IF(OR(D841="",F841=""),"Check class and entity",IF(M841&gt;=SUMIFS(Settings!$C$9:$C$18,Settings!$A$9:$A$18,F841),"Yes","Expense"))))</f>
        <v/>
      </c>
      <c r="O841" s="23" t="n"/>
      <c r="P841" s="29" t="n"/>
      <c r="Q841" s="30">
        <f>IF(P841&lt;&gt;"",P841,IF(D841="","",SUMIFS(Settings!$B$22:$B$31,Settings!$A$22:$A$31,D841)))</f>
        <v/>
      </c>
      <c r="R841" s="27">
        <f>IF(N841&lt;&gt;"Yes",0,ROUND(M841*SUMIFS(Settings!$C$22:$C$31,Settings!$A$22:$A$31,D841),2))</f>
        <v/>
      </c>
      <c r="S841" s="27">
        <f>IF(AE841=0,0,IF(AE841&gt;=Q841,M841-R841,ROUND((M841-R841)*AE841/Q841,2)))</f>
        <v/>
      </c>
      <c r="T841" s="27">
        <f>IF(N841&lt;&gt;"Yes",0,IF(AND(U841&lt;&gt;"",U841&lt;=$AH$2),0,M841-S841))</f>
        <v/>
      </c>
      <c r="U841" s="23" t="n"/>
      <c r="V841" s="24" t="n"/>
      <c r="W841" s="25" t="n"/>
      <c r="X841" s="25" t="n"/>
      <c r="Y841" s="27">
        <f>IF(U841="","",IF(U841&gt;$AH$2,"After period end",IF(N841&lt;&gt;"Yes",0,M841-S841)))</f>
        <v/>
      </c>
      <c r="Z841" s="27">
        <f>IF(OR(U841="",U841&gt;$AH$2),"",N(W841)-N(X841)-Y841)</f>
        <v/>
      </c>
      <c r="AB841" s="23" t="n"/>
      <c r="AD841" s="27">
        <f>IF(OR(N841&lt;&gt;"Yes",N(Q841)=0),0,ROUND((M841-R841)/Q841,2))</f>
        <v/>
      </c>
      <c r="AE841" s="30">
        <f>IF(OR(N841&lt;&gt;"Yes",O841="",N(Q841)=0),0,MAX(0,MIN(Q841,MIN(YEAR($AH$2)*12+MONTH($AH$2),IF(U841="",YEAR($AH$2)*12+MONTH($AH$2),YEAR(U841)*12+MONTH(U841)-1))-(YEAR(O841)*12+MONTH(O841))+1)))</f>
        <v/>
      </c>
      <c r="AF841" s="31">
        <f>IF(OR(N841&lt;&gt;"Yes",O841="",N(Q841)=0),"",EOMONTH(O841,Q841-1))</f>
        <v/>
      </c>
    </row>
    <row r="842">
      <c r="D842" s="24" t="n"/>
      <c r="E842" s="24" t="n"/>
      <c r="F842" s="24" t="n"/>
      <c r="G842" s="24" t="n"/>
      <c r="H842" s="23" t="n"/>
      <c r="J842" s="25" t="n"/>
      <c r="K842" s="24" t="n"/>
      <c r="L842" s="26" t="n"/>
      <c r="M842" s="27">
        <f>IF(OR(J842="",L842=""),"",ROUND(J842*L842,2))</f>
        <v/>
      </c>
      <c r="N842" s="28">
        <f>IF(M842="","",IF(H842&gt;$AH$2,"After period end",IF(OR(D842="",F842=""),"Check class and entity",IF(M842&gt;=SUMIFS(Settings!$C$9:$C$18,Settings!$A$9:$A$18,F842),"Yes","Expense"))))</f>
        <v/>
      </c>
      <c r="O842" s="23" t="n"/>
      <c r="P842" s="29" t="n"/>
      <c r="Q842" s="30">
        <f>IF(P842&lt;&gt;"",P842,IF(D842="","",SUMIFS(Settings!$B$22:$B$31,Settings!$A$22:$A$31,D842)))</f>
        <v/>
      </c>
      <c r="R842" s="27">
        <f>IF(N842&lt;&gt;"Yes",0,ROUND(M842*SUMIFS(Settings!$C$22:$C$31,Settings!$A$22:$A$31,D842),2))</f>
        <v/>
      </c>
      <c r="S842" s="27">
        <f>IF(AE842=0,0,IF(AE842&gt;=Q842,M842-R842,ROUND((M842-R842)*AE842/Q842,2)))</f>
        <v/>
      </c>
      <c r="T842" s="27">
        <f>IF(N842&lt;&gt;"Yes",0,IF(AND(U842&lt;&gt;"",U842&lt;=$AH$2),0,M842-S842))</f>
        <v/>
      </c>
      <c r="U842" s="23" t="n"/>
      <c r="V842" s="24" t="n"/>
      <c r="W842" s="25" t="n"/>
      <c r="X842" s="25" t="n"/>
      <c r="Y842" s="27">
        <f>IF(U842="","",IF(U842&gt;$AH$2,"After period end",IF(N842&lt;&gt;"Yes",0,M842-S842)))</f>
        <v/>
      </c>
      <c r="Z842" s="27">
        <f>IF(OR(U842="",U842&gt;$AH$2),"",N(W842)-N(X842)-Y842)</f>
        <v/>
      </c>
      <c r="AB842" s="23" t="n"/>
      <c r="AD842" s="27">
        <f>IF(OR(N842&lt;&gt;"Yes",N(Q842)=0),0,ROUND((M842-R842)/Q842,2))</f>
        <v/>
      </c>
      <c r="AE842" s="30">
        <f>IF(OR(N842&lt;&gt;"Yes",O842="",N(Q842)=0),0,MAX(0,MIN(Q842,MIN(YEAR($AH$2)*12+MONTH($AH$2),IF(U842="",YEAR($AH$2)*12+MONTH($AH$2),YEAR(U842)*12+MONTH(U842)-1))-(YEAR(O842)*12+MONTH(O842))+1)))</f>
        <v/>
      </c>
      <c r="AF842" s="31">
        <f>IF(OR(N842&lt;&gt;"Yes",O842="",N(Q842)=0),"",EOMONTH(O842,Q842-1))</f>
        <v/>
      </c>
    </row>
    <row r="843">
      <c r="D843" s="24" t="n"/>
      <c r="E843" s="24" t="n"/>
      <c r="F843" s="24" t="n"/>
      <c r="G843" s="24" t="n"/>
      <c r="H843" s="23" t="n"/>
      <c r="J843" s="25" t="n"/>
      <c r="K843" s="24" t="n"/>
      <c r="L843" s="26" t="n"/>
      <c r="M843" s="27">
        <f>IF(OR(J843="",L843=""),"",ROUND(J843*L843,2))</f>
        <v/>
      </c>
      <c r="N843" s="28">
        <f>IF(M843="","",IF(H843&gt;$AH$2,"After period end",IF(OR(D843="",F843=""),"Check class and entity",IF(M843&gt;=SUMIFS(Settings!$C$9:$C$18,Settings!$A$9:$A$18,F843),"Yes","Expense"))))</f>
        <v/>
      </c>
      <c r="O843" s="23" t="n"/>
      <c r="P843" s="29" t="n"/>
      <c r="Q843" s="30">
        <f>IF(P843&lt;&gt;"",P843,IF(D843="","",SUMIFS(Settings!$B$22:$B$31,Settings!$A$22:$A$31,D843)))</f>
        <v/>
      </c>
      <c r="R843" s="27">
        <f>IF(N843&lt;&gt;"Yes",0,ROUND(M843*SUMIFS(Settings!$C$22:$C$31,Settings!$A$22:$A$31,D843),2))</f>
        <v/>
      </c>
      <c r="S843" s="27">
        <f>IF(AE843=0,0,IF(AE843&gt;=Q843,M843-R843,ROUND((M843-R843)*AE843/Q843,2)))</f>
        <v/>
      </c>
      <c r="T843" s="27">
        <f>IF(N843&lt;&gt;"Yes",0,IF(AND(U843&lt;&gt;"",U843&lt;=$AH$2),0,M843-S843))</f>
        <v/>
      </c>
      <c r="U843" s="23" t="n"/>
      <c r="V843" s="24" t="n"/>
      <c r="W843" s="25" t="n"/>
      <c r="X843" s="25" t="n"/>
      <c r="Y843" s="27">
        <f>IF(U843="","",IF(U843&gt;$AH$2,"After period end",IF(N843&lt;&gt;"Yes",0,M843-S843)))</f>
        <v/>
      </c>
      <c r="Z843" s="27">
        <f>IF(OR(U843="",U843&gt;$AH$2),"",N(W843)-N(X843)-Y843)</f>
        <v/>
      </c>
      <c r="AB843" s="23" t="n"/>
      <c r="AD843" s="27">
        <f>IF(OR(N843&lt;&gt;"Yes",N(Q843)=0),0,ROUND((M843-R843)/Q843,2))</f>
        <v/>
      </c>
      <c r="AE843" s="30">
        <f>IF(OR(N843&lt;&gt;"Yes",O843="",N(Q843)=0),0,MAX(0,MIN(Q843,MIN(YEAR($AH$2)*12+MONTH($AH$2),IF(U843="",YEAR($AH$2)*12+MONTH($AH$2),YEAR(U843)*12+MONTH(U843)-1))-(YEAR(O843)*12+MONTH(O843))+1)))</f>
        <v/>
      </c>
      <c r="AF843" s="31">
        <f>IF(OR(N843&lt;&gt;"Yes",O843="",N(Q843)=0),"",EOMONTH(O843,Q843-1))</f>
        <v/>
      </c>
    </row>
    <row r="844">
      <c r="D844" s="24" t="n"/>
      <c r="E844" s="24" t="n"/>
      <c r="F844" s="24" t="n"/>
      <c r="G844" s="24" t="n"/>
      <c r="H844" s="23" t="n"/>
      <c r="J844" s="25" t="n"/>
      <c r="K844" s="24" t="n"/>
      <c r="L844" s="26" t="n"/>
      <c r="M844" s="27">
        <f>IF(OR(J844="",L844=""),"",ROUND(J844*L844,2))</f>
        <v/>
      </c>
      <c r="N844" s="28">
        <f>IF(M844="","",IF(H844&gt;$AH$2,"After period end",IF(OR(D844="",F844=""),"Check class and entity",IF(M844&gt;=SUMIFS(Settings!$C$9:$C$18,Settings!$A$9:$A$18,F844),"Yes","Expense"))))</f>
        <v/>
      </c>
      <c r="O844" s="23" t="n"/>
      <c r="P844" s="29" t="n"/>
      <c r="Q844" s="30">
        <f>IF(P844&lt;&gt;"",P844,IF(D844="","",SUMIFS(Settings!$B$22:$B$31,Settings!$A$22:$A$31,D844)))</f>
        <v/>
      </c>
      <c r="R844" s="27">
        <f>IF(N844&lt;&gt;"Yes",0,ROUND(M844*SUMIFS(Settings!$C$22:$C$31,Settings!$A$22:$A$31,D844),2))</f>
        <v/>
      </c>
      <c r="S844" s="27">
        <f>IF(AE844=0,0,IF(AE844&gt;=Q844,M844-R844,ROUND((M844-R844)*AE844/Q844,2)))</f>
        <v/>
      </c>
      <c r="T844" s="27">
        <f>IF(N844&lt;&gt;"Yes",0,IF(AND(U844&lt;&gt;"",U844&lt;=$AH$2),0,M844-S844))</f>
        <v/>
      </c>
      <c r="U844" s="23" t="n"/>
      <c r="V844" s="24" t="n"/>
      <c r="W844" s="25" t="n"/>
      <c r="X844" s="25" t="n"/>
      <c r="Y844" s="27">
        <f>IF(U844="","",IF(U844&gt;$AH$2,"After period end",IF(N844&lt;&gt;"Yes",0,M844-S844)))</f>
        <v/>
      </c>
      <c r="Z844" s="27">
        <f>IF(OR(U844="",U844&gt;$AH$2),"",N(W844)-N(X844)-Y844)</f>
        <v/>
      </c>
      <c r="AB844" s="23" t="n"/>
      <c r="AD844" s="27">
        <f>IF(OR(N844&lt;&gt;"Yes",N(Q844)=0),0,ROUND((M844-R844)/Q844,2))</f>
        <v/>
      </c>
      <c r="AE844" s="30">
        <f>IF(OR(N844&lt;&gt;"Yes",O844="",N(Q844)=0),0,MAX(0,MIN(Q844,MIN(YEAR($AH$2)*12+MONTH($AH$2),IF(U844="",YEAR($AH$2)*12+MONTH($AH$2),YEAR(U844)*12+MONTH(U844)-1))-(YEAR(O844)*12+MONTH(O844))+1)))</f>
        <v/>
      </c>
      <c r="AF844" s="31">
        <f>IF(OR(N844&lt;&gt;"Yes",O844="",N(Q844)=0),"",EOMONTH(O844,Q844-1))</f>
        <v/>
      </c>
    </row>
    <row r="845">
      <c r="D845" s="24" t="n"/>
      <c r="E845" s="24" t="n"/>
      <c r="F845" s="24" t="n"/>
      <c r="G845" s="24" t="n"/>
      <c r="H845" s="23" t="n"/>
      <c r="J845" s="25" t="n"/>
      <c r="K845" s="24" t="n"/>
      <c r="L845" s="26" t="n"/>
      <c r="M845" s="27">
        <f>IF(OR(J845="",L845=""),"",ROUND(J845*L845,2))</f>
        <v/>
      </c>
      <c r="N845" s="28">
        <f>IF(M845="","",IF(H845&gt;$AH$2,"After period end",IF(OR(D845="",F845=""),"Check class and entity",IF(M845&gt;=SUMIFS(Settings!$C$9:$C$18,Settings!$A$9:$A$18,F845),"Yes","Expense"))))</f>
        <v/>
      </c>
      <c r="O845" s="23" t="n"/>
      <c r="P845" s="29" t="n"/>
      <c r="Q845" s="30">
        <f>IF(P845&lt;&gt;"",P845,IF(D845="","",SUMIFS(Settings!$B$22:$B$31,Settings!$A$22:$A$31,D845)))</f>
        <v/>
      </c>
      <c r="R845" s="27">
        <f>IF(N845&lt;&gt;"Yes",0,ROUND(M845*SUMIFS(Settings!$C$22:$C$31,Settings!$A$22:$A$31,D845),2))</f>
        <v/>
      </c>
      <c r="S845" s="27">
        <f>IF(AE845=0,0,IF(AE845&gt;=Q845,M845-R845,ROUND((M845-R845)*AE845/Q845,2)))</f>
        <v/>
      </c>
      <c r="T845" s="27">
        <f>IF(N845&lt;&gt;"Yes",0,IF(AND(U845&lt;&gt;"",U845&lt;=$AH$2),0,M845-S845))</f>
        <v/>
      </c>
      <c r="U845" s="23" t="n"/>
      <c r="V845" s="24" t="n"/>
      <c r="W845" s="25" t="n"/>
      <c r="X845" s="25" t="n"/>
      <c r="Y845" s="27">
        <f>IF(U845="","",IF(U845&gt;$AH$2,"After period end",IF(N845&lt;&gt;"Yes",0,M845-S845)))</f>
        <v/>
      </c>
      <c r="Z845" s="27">
        <f>IF(OR(U845="",U845&gt;$AH$2),"",N(W845)-N(X845)-Y845)</f>
        <v/>
      </c>
      <c r="AB845" s="23" t="n"/>
      <c r="AD845" s="27">
        <f>IF(OR(N845&lt;&gt;"Yes",N(Q845)=0),0,ROUND((M845-R845)/Q845,2))</f>
        <v/>
      </c>
      <c r="AE845" s="30">
        <f>IF(OR(N845&lt;&gt;"Yes",O845="",N(Q845)=0),0,MAX(0,MIN(Q845,MIN(YEAR($AH$2)*12+MONTH($AH$2),IF(U845="",YEAR($AH$2)*12+MONTH($AH$2),YEAR(U845)*12+MONTH(U845)-1))-(YEAR(O845)*12+MONTH(O845))+1)))</f>
        <v/>
      </c>
      <c r="AF845" s="31">
        <f>IF(OR(N845&lt;&gt;"Yes",O845="",N(Q845)=0),"",EOMONTH(O845,Q845-1))</f>
        <v/>
      </c>
    </row>
    <row r="846">
      <c r="D846" s="24" t="n"/>
      <c r="E846" s="24" t="n"/>
      <c r="F846" s="24" t="n"/>
      <c r="G846" s="24" t="n"/>
      <c r="H846" s="23" t="n"/>
      <c r="J846" s="25" t="n"/>
      <c r="K846" s="24" t="n"/>
      <c r="L846" s="26" t="n"/>
      <c r="M846" s="27">
        <f>IF(OR(J846="",L846=""),"",ROUND(J846*L846,2))</f>
        <v/>
      </c>
      <c r="N846" s="28">
        <f>IF(M846="","",IF(H846&gt;$AH$2,"After period end",IF(OR(D846="",F846=""),"Check class and entity",IF(M846&gt;=SUMIFS(Settings!$C$9:$C$18,Settings!$A$9:$A$18,F846),"Yes","Expense"))))</f>
        <v/>
      </c>
      <c r="O846" s="23" t="n"/>
      <c r="P846" s="29" t="n"/>
      <c r="Q846" s="30">
        <f>IF(P846&lt;&gt;"",P846,IF(D846="","",SUMIFS(Settings!$B$22:$B$31,Settings!$A$22:$A$31,D846)))</f>
        <v/>
      </c>
      <c r="R846" s="27">
        <f>IF(N846&lt;&gt;"Yes",0,ROUND(M846*SUMIFS(Settings!$C$22:$C$31,Settings!$A$22:$A$31,D846),2))</f>
        <v/>
      </c>
      <c r="S846" s="27">
        <f>IF(AE846=0,0,IF(AE846&gt;=Q846,M846-R846,ROUND((M846-R846)*AE846/Q846,2)))</f>
        <v/>
      </c>
      <c r="T846" s="27">
        <f>IF(N846&lt;&gt;"Yes",0,IF(AND(U846&lt;&gt;"",U846&lt;=$AH$2),0,M846-S846))</f>
        <v/>
      </c>
      <c r="U846" s="23" t="n"/>
      <c r="V846" s="24" t="n"/>
      <c r="W846" s="25" t="n"/>
      <c r="X846" s="25" t="n"/>
      <c r="Y846" s="27">
        <f>IF(U846="","",IF(U846&gt;$AH$2,"After period end",IF(N846&lt;&gt;"Yes",0,M846-S846)))</f>
        <v/>
      </c>
      <c r="Z846" s="27">
        <f>IF(OR(U846="",U846&gt;$AH$2),"",N(W846)-N(X846)-Y846)</f>
        <v/>
      </c>
      <c r="AB846" s="23" t="n"/>
      <c r="AD846" s="27">
        <f>IF(OR(N846&lt;&gt;"Yes",N(Q846)=0),0,ROUND((M846-R846)/Q846,2))</f>
        <v/>
      </c>
      <c r="AE846" s="30">
        <f>IF(OR(N846&lt;&gt;"Yes",O846="",N(Q846)=0),0,MAX(0,MIN(Q846,MIN(YEAR($AH$2)*12+MONTH($AH$2),IF(U846="",YEAR($AH$2)*12+MONTH($AH$2),YEAR(U846)*12+MONTH(U846)-1))-(YEAR(O846)*12+MONTH(O846))+1)))</f>
        <v/>
      </c>
      <c r="AF846" s="31">
        <f>IF(OR(N846&lt;&gt;"Yes",O846="",N(Q846)=0),"",EOMONTH(O846,Q846-1))</f>
        <v/>
      </c>
    </row>
    <row r="847">
      <c r="D847" s="24" t="n"/>
      <c r="E847" s="24" t="n"/>
      <c r="F847" s="24" t="n"/>
      <c r="G847" s="24" t="n"/>
      <c r="H847" s="23" t="n"/>
      <c r="J847" s="25" t="n"/>
      <c r="K847" s="24" t="n"/>
      <c r="L847" s="26" t="n"/>
      <c r="M847" s="27">
        <f>IF(OR(J847="",L847=""),"",ROUND(J847*L847,2))</f>
        <v/>
      </c>
      <c r="N847" s="28">
        <f>IF(M847="","",IF(H847&gt;$AH$2,"After period end",IF(OR(D847="",F847=""),"Check class and entity",IF(M847&gt;=SUMIFS(Settings!$C$9:$C$18,Settings!$A$9:$A$18,F847),"Yes","Expense"))))</f>
        <v/>
      </c>
      <c r="O847" s="23" t="n"/>
      <c r="P847" s="29" t="n"/>
      <c r="Q847" s="30">
        <f>IF(P847&lt;&gt;"",P847,IF(D847="","",SUMIFS(Settings!$B$22:$B$31,Settings!$A$22:$A$31,D847)))</f>
        <v/>
      </c>
      <c r="R847" s="27">
        <f>IF(N847&lt;&gt;"Yes",0,ROUND(M847*SUMIFS(Settings!$C$22:$C$31,Settings!$A$22:$A$31,D847),2))</f>
        <v/>
      </c>
      <c r="S847" s="27">
        <f>IF(AE847=0,0,IF(AE847&gt;=Q847,M847-R847,ROUND((M847-R847)*AE847/Q847,2)))</f>
        <v/>
      </c>
      <c r="T847" s="27">
        <f>IF(N847&lt;&gt;"Yes",0,IF(AND(U847&lt;&gt;"",U847&lt;=$AH$2),0,M847-S847))</f>
        <v/>
      </c>
      <c r="U847" s="23" t="n"/>
      <c r="V847" s="24" t="n"/>
      <c r="W847" s="25" t="n"/>
      <c r="X847" s="25" t="n"/>
      <c r="Y847" s="27">
        <f>IF(U847="","",IF(U847&gt;$AH$2,"After period end",IF(N847&lt;&gt;"Yes",0,M847-S847)))</f>
        <v/>
      </c>
      <c r="Z847" s="27">
        <f>IF(OR(U847="",U847&gt;$AH$2),"",N(W847)-N(X847)-Y847)</f>
        <v/>
      </c>
      <c r="AB847" s="23" t="n"/>
      <c r="AD847" s="27">
        <f>IF(OR(N847&lt;&gt;"Yes",N(Q847)=0),0,ROUND((M847-R847)/Q847,2))</f>
        <v/>
      </c>
      <c r="AE847" s="30">
        <f>IF(OR(N847&lt;&gt;"Yes",O847="",N(Q847)=0),0,MAX(0,MIN(Q847,MIN(YEAR($AH$2)*12+MONTH($AH$2),IF(U847="",YEAR($AH$2)*12+MONTH($AH$2),YEAR(U847)*12+MONTH(U847)-1))-(YEAR(O847)*12+MONTH(O847))+1)))</f>
        <v/>
      </c>
      <c r="AF847" s="31">
        <f>IF(OR(N847&lt;&gt;"Yes",O847="",N(Q847)=0),"",EOMONTH(O847,Q847-1))</f>
        <v/>
      </c>
    </row>
    <row r="848">
      <c r="D848" s="24" t="n"/>
      <c r="E848" s="24" t="n"/>
      <c r="F848" s="24" t="n"/>
      <c r="G848" s="24" t="n"/>
      <c r="H848" s="23" t="n"/>
      <c r="J848" s="25" t="n"/>
      <c r="K848" s="24" t="n"/>
      <c r="L848" s="26" t="n"/>
      <c r="M848" s="27">
        <f>IF(OR(J848="",L848=""),"",ROUND(J848*L848,2))</f>
        <v/>
      </c>
      <c r="N848" s="28">
        <f>IF(M848="","",IF(H848&gt;$AH$2,"After period end",IF(OR(D848="",F848=""),"Check class and entity",IF(M848&gt;=SUMIFS(Settings!$C$9:$C$18,Settings!$A$9:$A$18,F848),"Yes","Expense"))))</f>
        <v/>
      </c>
      <c r="O848" s="23" t="n"/>
      <c r="P848" s="29" t="n"/>
      <c r="Q848" s="30">
        <f>IF(P848&lt;&gt;"",P848,IF(D848="","",SUMIFS(Settings!$B$22:$B$31,Settings!$A$22:$A$31,D848)))</f>
        <v/>
      </c>
      <c r="R848" s="27">
        <f>IF(N848&lt;&gt;"Yes",0,ROUND(M848*SUMIFS(Settings!$C$22:$C$31,Settings!$A$22:$A$31,D848),2))</f>
        <v/>
      </c>
      <c r="S848" s="27">
        <f>IF(AE848=0,0,IF(AE848&gt;=Q848,M848-R848,ROUND((M848-R848)*AE848/Q848,2)))</f>
        <v/>
      </c>
      <c r="T848" s="27">
        <f>IF(N848&lt;&gt;"Yes",0,IF(AND(U848&lt;&gt;"",U848&lt;=$AH$2),0,M848-S848))</f>
        <v/>
      </c>
      <c r="U848" s="23" t="n"/>
      <c r="V848" s="24" t="n"/>
      <c r="W848" s="25" t="n"/>
      <c r="X848" s="25" t="n"/>
      <c r="Y848" s="27">
        <f>IF(U848="","",IF(U848&gt;$AH$2,"After period end",IF(N848&lt;&gt;"Yes",0,M848-S848)))</f>
        <v/>
      </c>
      <c r="Z848" s="27">
        <f>IF(OR(U848="",U848&gt;$AH$2),"",N(W848)-N(X848)-Y848)</f>
        <v/>
      </c>
      <c r="AB848" s="23" t="n"/>
      <c r="AD848" s="27">
        <f>IF(OR(N848&lt;&gt;"Yes",N(Q848)=0),0,ROUND((M848-R848)/Q848,2))</f>
        <v/>
      </c>
      <c r="AE848" s="30">
        <f>IF(OR(N848&lt;&gt;"Yes",O848="",N(Q848)=0),0,MAX(0,MIN(Q848,MIN(YEAR($AH$2)*12+MONTH($AH$2),IF(U848="",YEAR($AH$2)*12+MONTH($AH$2),YEAR(U848)*12+MONTH(U848)-1))-(YEAR(O848)*12+MONTH(O848))+1)))</f>
        <v/>
      </c>
      <c r="AF848" s="31">
        <f>IF(OR(N848&lt;&gt;"Yes",O848="",N(Q848)=0),"",EOMONTH(O848,Q848-1))</f>
        <v/>
      </c>
    </row>
    <row r="849">
      <c r="D849" s="24" t="n"/>
      <c r="E849" s="24" t="n"/>
      <c r="F849" s="24" t="n"/>
      <c r="G849" s="24" t="n"/>
      <c r="H849" s="23" t="n"/>
      <c r="J849" s="25" t="n"/>
      <c r="K849" s="24" t="n"/>
      <c r="L849" s="26" t="n"/>
      <c r="M849" s="27">
        <f>IF(OR(J849="",L849=""),"",ROUND(J849*L849,2))</f>
        <v/>
      </c>
      <c r="N849" s="28">
        <f>IF(M849="","",IF(H849&gt;$AH$2,"After period end",IF(OR(D849="",F849=""),"Check class and entity",IF(M849&gt;=SUMIFS(Settings!$C$9:$C$18,Settings!$A$9:$A$18,F849),"Yes","Expense"))))</f>
        <v/>
      </c>
      <c r="O849" s="23" t="n"/>
      <c r="P849" s="29" t="n"/>
      <c r="Q849" s="30">
        <f>IF(P849&lt;&gt;"",P849,IF(D849="","",SUMIFS(Settings!$B$22:$B$31,Settings!$A$22:$A$31,D849)))</f>
        <v/>
      </c>
      <c r="R849" s="27">
        <f>IF(N849&lt;&gt;"Yes",0,ROUND(M849*SUMIFS(Settings!$C$22:$C$31,Settings!$A$22:$A$31,D849),2))</f>
        <v/>
      </c>
      <c r="S849" s="27">
        <f>IF(AE849=0,0,IF(AE849&gt;=Q849,M849-R849,ROUND((M849-R849)*AE849/Q849,2)))</f>
        <v/>
      </c>
      <c r="T849" s="27">
        <f>IF(N849&lt;&gt;"Yes",0,IF(AND(U849&lt;&gt;"",U849&lt;=$AH$2),0,M849-S849))</f>
        <v/>
      </c>
      <c r="U849" s="23" t="n"/>
      <c r="V849" s="24" t="n"/>
      <c r="W849" s="25" t="n"/>
      <c r="X849" s="25" t="n"/>
      <c r="Y849" s="27">
        <f>IF(U849="","",IF(U849&gt;$AH$2,"After period end",IF(N849&lt;&gt;"Yes",0,M849-S849)))</f>
        <v/>
      </c>
      <c r="Z849" s="27">
        <f>IF(OR(U849="",U849&gt;$AH$2),"",N(W849)-N(X849)-Y849)</f>
        <v/>
      </c>
      <c r="AB849" s="23" t="n"/>
      <c r="AD849" s="27">
        <f>IF(OR(N849&lt;&gt;"Yes",N(Q849)=0),0,ROUND((M849-R849)/Q849,2))</f>
        <v/>
      </c>
      <c r="AE849" s="30">
        <f>IF(OR(N849&lt;&gt;"Yes",O849="",N(Q849)=0),0,MAX(0,MIN(Q849,MIN(YEAR($AH$2)*12+MONTH($AH$2),IF(U849="",YEAR($AH$2)*12+MONTH($AH$2),YEAR(U849)*12+MONTH(U849)-1))-(YEAR(O849)*12+MONTH(O849))+1)))</f>
        <v/>
      </c>
      <c r="AF849" s="31">
        <f>IF(OR(N849&lt;&gt;"Yes",O849="",N(Q849)=0),"",EOMONTH(O849,Q849-1))</f>
        <v/>
      </c>
    </row>
    <row r="850">
      <c r="D850" s="24" t="n"/>
      <c r="E850" s="24" t="n"/>
      <c r="F850" s="24" t="n"/>
      <c r="G850" s="24" t="n"/>
      <c r="H850" s="23" t="n"/>
      <c r="J850" s="25" t="n"/>
      <c r="K850" s="24" t="n"/>
      <c r="L850" s="26" t="n"/>
      <c r="M850" s="27">
        <f>IF(OR(J850="",L850=""),"",ROUND(J850*L850,2))</f>
        <v/>
      </c>
      <c r="N850" s="28">
        <f>IF(M850="","",IF(H850&gt;$AH$2,"After period end",IF(OR(D850="",F850=""),"Check class and entity",IF(M850&gt;=SUMIFS(Settings!$C$9:$C$18,Settings!$A$9:$A$18,F850),"Yes","Expense"))))</f>
        <v/>
      </c>
      <c r="O850" s="23" t="n"/>
      <c r="P850" s="29" t="n"/>
      <c r="Q850" s="30">
        <f>IF(P850&lt;&gt;"",P850,IF(D850="","",SUMIFS(Settings!$B$22:$B$31,Settings!$A$22:$A$31,D850)))</f>
        <v/>
      </c>
      <c r="R850" s="27">
        <f>IF(N850&lt;&gt;"Yes",0,ROUND(M850*SUMIFS(Settings!$C$22:$C$31,Settings!$A$22:$A$31,D850),2))</f>
        <v/>
      </c>
      <c r="S850" s="27">
        <f>IF(AE850=0,0,IF(AE850&gt;=Q850,M850-R850,ROUND((M850-R850)*AE850/Q850,2)))</f>
        <v/>
      </c>
      <c r="T850" s="27">
        <f>IF(N850&lt;&gt;"Yes",0,IF(AND(U850&lt;&gt;"",U850&lt;=$AH$2),0,M850-S850))</f>
        <v/>
      </c>
      <c r="U850" s="23" t="n"/>
      <c r="V850" s="24" t="n"/>
      <c r="W850" s="25" t="n"/>
      <c r="X850" s="25" t="n"/>
      <c r="Y850" s="27">
        <f>IF(U850="","",IF(U850&gt;$AH$2,"After period end",IF(N850&lt;&gt;"Yes",0,M850-S850)))</f>
        <v/>
      </c>
      <c r="Z850" s="27">
        <f>IF(OR(U850="",U850&gt;$AH$2),"",N(W850)-N(X850)-Y850)</f>
        <v/>
      </c>
      <c r="AB850" s="23" t="n"/>
      <c r="AD850" s="27">
        <f>IF(OR(N850&lt;&gt;"Yes",N(Q850)=0),0,ROUND((M850-R850)/Q850,2))</f>
        <v/>
      </c>
      <c r="AE850" s="30">
        <f>IF(OR(N850&lt;&gt;"Yes",O850="",N(Q850)=0),0,MAX(0,MIN(Q850,MIN(YEAR($AH$2)*12+MONTH($AH$2),IF(U850="",YEAR($AH$2)*12+MONTH($AH$2),YEAR(U850)*12+MONTH(U850)-1))-(YEAR(O850)*12+MONTH(O850))+1)))</f>
        <v/>
      </c>
      <c r="AF850" s="31">
        <f>IF(OR(N850&lt;&gt;"Yes",O850="",N(Q850)=0),"",EOMONTH(O850,Q850-1))</f>
        <v/>
      </c>
    </row>
    <row r="851">
      <c r="D851" s="24" t="n"/>
      <c r="E851" s="24" t="n"/>
      <c r="F851" s="24" t="n"/>
      <c r="G851" s="24" t="n"/>
      <c r="H851" s="23" t="n"/>
      <c r="J851" s="25" t="n"/>
      <c r="K851" s="24" t="n"/>
      <c r="L851" s="26" t="n"/>
      <c r="M851" s="27">
        <f>IF(OR(J851="",L851=""),"",ROUND(J851*L851,2))</f>
        <v/>
      </c>
      <c r="N851" s="28">
        <f>IF(M851="","",IF(H851&gt;$AH$2,"After period end",IF(OR(D851="",F851=""),"Check class and entity",IF(M851&gt;=SUMIFS(Settings!$C$9:$C$18,Settings!$A$9:$A$18,F851),"Yes","Expense"))))</f>
        <v/>
      </c>
      <c r="O851" s="23" t="n"/>
      <c r="P851" s="29" t="n"/>
      <c r="Q851" s="30">
        <f>IF(P851&lt;&gt;"",P851,IF(D851="","",SUMIFS(Settings!$B$22:$B$31,Settings!$A$22:$A$31,D851)))</f>
        <v/>
      </c>
      <c r="R851" s="27">
        <f>IF(N851&lt;&gt;"Yes",0,ROUND(M851*SUMIFS(Settings!$C$22:$C$31,Settings!$A$22:$A$31,D851),2))</f>
        <v/>
      </c>
      <c r="S851" s="27">
        <f>IF(AE851=0,0,IF(AE851&gt;=Q851,M851-R851,ROUND((M851-R851)*AE851/Q851,2)))</f>
        <v/>
      </c>
      <c r="T851" s="27">
        <f>IF(N851&lt;&gt;"Yes",0,IF(AND(U851&lt;&gt;"",U851&lt;=$AH$2),0,M851-S851))</f>
        <v/>
      </c>
      <c r="U851" s="23" t="n"/>
      <c r="V851" s="24" t="n"/>
      <c r="W851" s="25" t="n"/>
      <c r="X851" s="25" t="n"/>
      <c r="Y851" s="27">
        <f>IF(U851="","",IF(U851&gt;$AH$2,"After period end",IF(N851&lt;&gt;"Yes",0,M851-S851)))</f>
        <v/>
      </c>
      <c r="Z851" s="27">
        <f>IF(OR(U851="",U851&gt;$AH$2),"",N(W851)-N(X851)-Y851)</f>
        <v/>
      </c>
      <c r="AB851" s="23" t="n"/>
      <c r="AD851" s="27">
        <f>IF(OR(N851&lt;&gt;"Yes",N(Q851)=0),0,ROUND((M851-R851)/Q851,2))</f>
        <v/>
      </c>
      <c r="AE851" s="30">
        <f>IF(OR(N851&lt;&gt;"Yes",O851="",N(Q851)=0),0,MAX(0,MIN(Q851,MIN(YEAR($AH$2)*12+MONTH($AH$2),IF(U851="",YEAR($AH$2)*12+MONTH($AH$2),YEAR(U851)*12+MONTH(U851)-1))-(YEAR(O851)*12+MONTH(O851))+1)))</f>
        <v/>
      </c>
      <c r="AF851" s="31">
        <f>IF(OR(N851&lt;&gt;"Yes",O851="",N(Q851)=0),"",EOMONTH(O851,Q851-1))</f>
        <v/>
      </c>
    </row>
    <row r="852">
      <c r="D852" s="24" t="n"/>
      <c r="E852" s="24" t="n"/>
      <c r="F852" s="24" t="n"/>
      <c r="G852" s="24" t="n"/>
      <c r="H852" s="23" t="n"/>
      <c r="J852" s="25" t="n"/>
      <c r="K852" s="24" t="n"/>
      <c r="L852" s="26" t="n"/>
      <c r="M852" s="27">
        <f>IF(OR(J852="",L852=""),"",ROUND(J852*L852,2))</f>
        <v/>
      </c>
      <c r="N852" s="28">
        <f>IF(M852="","",IF(H852&gt;$AH$2,"After period end",IF(OR(D852="",F852=""),"Check class and entity",IF(M852&gt;=SUMIFS(Settings!$C$9:$C$18,Settings!$A$9:$A$18,F852),"Yes","Expense"))))</f>
        <v/>
      </c>
      <c r="O852" s="23" t="n"/>
      <c r="P852" s="29" t="n"/>
      <c r="Q852" s="30">
        <f>IF(P852&lt;&gt;"",P852,IF(D852="","",SUMIFS(Settings!$B$22:$B$31,Settings!$A$22:$A$31,D852)))</f>
        <v/>
      </c>
      <c r="R852" s="27">
        <f>IF(N852&lt;&gt;"Yes",0,ROUND(M852*SUMIFS(Settings!$C$22:$C$31,Settings!$A$22:$A$31,D852),2))</f>
        <v/>
      </c>
      <c r="S852" s="27">
        <f>IF(AE852=0,0,IF(AE852&gt;=Q852,M852-R852,ROUND((M852-R852)*AE852/Q852,2)))</f>
        <v/>
      </c>
      <c r="T852" s="27">
        <f>IF(N852&lt;&gt;"Yes",0,IF(AND(U852&lt;&gt;"",U852&lt;=$AH$2),0,M852-S852))</f>
        <v/>
      </c>
      <c r="U852" s="23" t="n"/>
      <c r="V852" s="24" t="n"/>
      <c r="W852" s="25" t="n"/>
      <c r="X852" s="25" t="n"/>
      <c r="Y852" s="27">
        <f>IF(U852="","",IF(U852&gt;$AH$2,"After period end",IF(N852&lt;&gt;"Yes",0,M852-S852)))</f>
        <v/>
      </c>
      <c r="Z852" s="27">
        <f>IF(OR(U852="",U852&gt;$AH$2),"",N(W852)-N(X852)-Y852)</f>
        <v/>
      </c>
      <c r="AB852" s="23" t="n"/>
      <c r="AD852" s="27">
        <f>IF(OR(N852&lt;&gt;"Yes",N(Q852)=0),0,ROUND((M852-R852)/Q852,2))</f>
        <v/>
      </c>
      <c r="AE852" s="30">
        <f>IF(OR(N852&lt;&gt;"Yes",O852="",N(Q852)=0),0,MAX(0,MIN(Q852,MIN(YEAR($AH$2)*12+MONTH($AH$2),IF(U852="",YEAR($AH$2)*12+MONTH($AH$2),YEAR(U852)*12+MONTH(U852)-1))-(YEAR(O852)*12+MONTH(O852))+1)))</f>
        <v/>
      </c>
      <c r="AF852" s="31">
        <f>IF(OR(N852&lt;&gt;"Yes",O852="",N(Q852)=0),"",EOMONTH(O852,Q852-1))</f>
        <v/>
      </c>
    </row>
    <row r="853">
      <c r="D853" s="24" t="n"/>
      <c r="E853" s="24" t="n"/>
      <c r="F853" s="24" t="n"/>
      <c r="G853" s="24" t="n"/>
      <c r="H853" s="23" t="n"/>
      <c r="J853" s="25" t="n"/>
      <c r="K853" s="24" t="n"/>
      <c r="L853" s="26" t="n"/>
      <c r="M853" s="27">
        <f>IF(OR(J853="",L853=""),"",ROUND(J853*L853,2))</f>
        <v/>
      </c>
      <c r="N853" s="28">
        <f>IF(M853="","",IF(H853&gt;$AH$2,"After period end",IF(OR(D853="",F853=""),"Check class and entity",IF(M853&gt;=SUMIFS(Settings!$C$9:$C$18,Settings!$A$9:$A$18,F853),"Yes","Expense"))))</f>
        <v/>
      </c>
      <c r="O853" s="23" t="n"/>
      <c r="P853" s="29" t="n"/>
      <c r="Q853" s="30">
        <f>IF(P853&lt;&gt;"",P853,IF(D853="","",SUMIFS(Settings!$B$22:$B$31,Settings!$A$22:$A$31,D853)))</f>
        <v/>
      </c>
      <c r="R853" s="27">
        <f>IF(N853&lt;&gt;"Yes",0,ROUND(M853*SUMIFS(Settings!$C$22:$C$31,Settings!$A$22:$A$31,D853),2))</f>
        <v/>
      </c>
      <c r="S853" s="27">
        <f>IF(AE853=0,0,IF(AE853&gt;=Q853,M853-R853,ROUND((M853-R853)*AE853/Q853,2)))</f>
        <v/>
      </c>
      <c r="T853" s="27">
        <f>IF(N853&lt;&gt;"Yes",0,IF(AND(U853&lt;&gt;"",U853&lt;=$AH$2),0,M853-S853))</f>
        <v/>
      </c>
      <c r="U853" s="23" t="n"/>
      <c r="V853" s="24" t="n"/>
      <c r="W853" s="25" t="n"/>
      <c r="X853" s="25" t="n"/>
      <c r="Y853" s="27">
        <f>IF(U853="","",IF(U853&gt;$AH$2,"After period end",IF(N853&lt;&gt;"Yes",0,M853-S853)))</f>
        <v/>
      </c>
      <c r="Z853" s="27">
        <f>IF(OR(U853="",U853&gt;$AH$2),"",N(W853)-N(X853)-Y853)</f>
        <v/>
      </c>
      <c r="AB853" s="23" t="n"/>
      <c r="AD853" s="27">
        <f>IF(OR(N853&lt;&gt;"Yes",N(Q853)=0),0,ROUND((M853-R853)/Q853,2))</f>
        <v/>
      </c>
      <c r="AE853" s="30">
        <f>IF(OR(N853&lt;&gt;"Yes",O853="",N(Q853)=0),0,MAX(0,MIN(Q853,MIN(YEAR($AH$2)*12+MONTH($AH$2),IF(U853="",YEAR($AH$2)*12+MONTH($AH$2),YEAR(U853)*12+MONTH(U853)-1))-(YEAR(O853)*12+MONTH(O853))+1)))</f>
        <v/>
      </c>
      <c r="AF853" s="31">
        <f>IF(OR(N853&lt;&gt;"Yes",O853="",N(Q853)=0),"",EOMONTH(O853,Q853-1))</f>
        <v/>
      </c>
    </row>
    <row r="854">
      <c r="D854" s="24" t="n"/>
      <c r="E854" s="24" t="n"/>
      <c r="F854" s="24" t="n"/>
      <c r="G854" s="24" t="n"/>
      <c r="H854" s="23" t="n"/>
      <c r="J854" s="25" t="n"/>
      <c r="K854" s="24" t="n"/>
      <c r="L854" s="26" t="n"/>
      <c r="M854" s="27">
        <f>IF(OR(J854="",L854=""),"",ROUND(J854*L854,2))</f>
        <v/>
      </c>
      <c r="N854" s="28">
        <f>IF(M854="","",IF(H854&gt;$AH$2,"After period end",IF(OR(D854="",F854=""),"Check class and entity",IF(M854&gt;=SUMIFS(Settings!$C$9:$C$18,Settings!$A$9:$A$18,F854),"Yes","Expense"))))</f>
        <v/>
      </c>
      <c r="O854" s="23" t="n"/>
      <c r="P854" s="29" t="n"/>
      <c r="Q854" s="30">
        <f>IF(P854&lt;&gt;"",P854,IF(D854="","",SUMIFS(Settings!$B$22:$B$31,Settings!$A$22:$A$31,D854)))</f>
        <v/>
      </c>
      <c r="R854" s="27">
        <f>IF(N854&lt;&gt;"Yes",0,ROUND(M854*SUMIFS(Settings!$C$22:$C$31,Settings!$A$22:$A$31,D854),2))</f>
        <v/>
      </c>
      <c r="S854" s="27">
        <f>IF(AE854=0,0,IF(AE854&gt;=Q854,M854-R854,ROUND((M854-R854)*AE854/Q854,2)))</f>
        <v/>
      </c>
      <c r="T854" s="27">
        <f>IF(N854&lt;&gt;"Yes",0,IF(AND(U854&lt;&gt;"",U854&lt;=$AH$2),0,M854-S854))</f>
        <v/>
      </c>
      <c r="U854" s="23" t="n"/>
      <c r="V854" s="24" t="n"/>
      <c r="W854" s="25" t="n"/>
      <c r="X854" s="25" t="n"/>
      <c r="Y854" s="27">
        <f>IF(U854="","",IF(U854&gt;$AH$2,"After period end",IF(N854&lt;&gt;"Yes",0,M854-S854)))</f>
        <v/>
      </c>
      <c r="Z854" s="27">
        <f>IF(OR(U854="",U854&gt;$AH$2),"",N(W854)-N(X854)-Y854)</f>
        <v/>
      </c>
      <c r="AB854" s="23" t="n"/>
      <c r="AD854" s="27">
        <f>IF(OR(N854&lt;&gt;"Yes",N(Q854)=0),0,ROUND((M854-R854)/Q854,2))</f>
        <v/>
      </c>
      <c r="AE854" s="30">
        <f>IF(OR(N854&lt;&gt;"Yes",O854="",N(Q854)=0),0,MAX(0,MIN(Q854,MIN(YEAR($AH$2)*12+MONTH($AH$2),IF(U854="",YEAR($AH$2)*12+MONTH($AH$2),YEAR(U854)*12+MONTH(U854)-1))-(YEAR(O854)*12+MONTH(O854))+1)))</f>
        <v/>
      </c>
      <c r="AF854" s="31">
        <f>IF(OR(N854&lt;&gt;"Yes",O854="",N(Q854)=0),"",EOMONTH(O854,Q854-1))</f>
        <v/>
      </c>
    </row>
    <row r="855">
      <c r="D855" s="24" t="n"/>
      <c r="E855" s="24" t="n"/>
      <c r="F855" s="24" t="n"/>
      <c r="G855" s="24" t="n"/>
      <c r="H855" s="23" t="n"/>
      <c r="J855" s="25" t="n"/>
      <c r="K855" s="24" t="n"/>
      <c r="L855" s="26" t="n"/>
      <c r="M855" s="27">
        <f>IF(OR(J855="",L855=""),"",ROUND(J855*L855,2))</f>
        <v/>
      </c>
      <c r="N855" s="28">
        <f>IF(M855="","",IF(H855&gt;$AH$2,"After period end",IF(OR(D855="",F855=""),"Check class and entity",IF(M855&gt;=SUMIFS(Settings!$C$9:$C$18,Settings!$A$9:$A$18,F855),"Yes","Expense"))))</f>
        <v/>
      </c>
      <c r="O855" s="23" t="n"/>
      <c r="P855" s="29" t="n"/>
      <c r="Q855" s="30">
        <f>IF(P855&lt;&gt;"",P855,IF(D855="","",SUMIFS(Settings!$B$22:$B$31,Settings!$A$22:$A$31,D855)))</f>
        <v/>
      </c>
      <c r="R855" s="27">
        <f>IF(N855&lt;&gt;"Yes",0,ROUND(M855*SUMIFS(Settings!$C$22:$C$31,Settings!$A$22:$A$31,D855),2))</f>
        <v/>
      </c>
      <c r="S855" s="27">
        <f>IF(AE855=0,0,IF(AE855&gt;=Q855,M855-R855,ROUND((M855-R855)*AE855/Q855,2)))</f>
        <v/>
      </c>
      <c r="T855" s="27">
        <f>IF(N855&lt;&gt;"Yes",0,IF(AND(U855&lt;&gt;"",U855&lt;=$AH$2),0,M855-S855))</f>
        <v/>
      </c>
      <c r="U855" s="23" t="n"/>
      <c r="V855" s="24" t="n"/>
      <c r="W855" s="25" t="n"/>
      <c r="X855" s="25" t="n"/>
      <c r="Y855" s="27">
        <f>IF(U855="","",IF(U855&gt;$AH$2,"After period end",IF(N855&lt;&gt;"Yes",0,M855-S855)))</f>
        <v/>
      </c>
      <c r="Z855" s="27">
        <f>IF(OR(U855="",U855&gt;$AH$2),"",N(W855)-N(X855)-Y855)</f>
        <v/>
      </c>
      <c r="AB855" s="23" t="n"/>
      <c r="AD855" s="27">
        <f>IF(OR(N855&lt;&gt;"Yes",N(Q855)=0),0,ROUND((M855-R855)/Q855,2))</f>
        <v/>
      </c>
      <c r="AE855" s="30">
        <f>IF(OR(N855&lt;&gt;"Yes",O855="",N(Q855)=0),0,MAX(0,MIN(Q855,MIN(YEAR($AH$2)*12+MONTH($AH$2),IF(U855="",YEAR($AH$2)*12+MONTH($AH$2),YEAR(U855)*12+MONTH(U855)-1))-(YEAR(O855)*12+MONTH(O855))+1)))</f>
        <v/>
      </c>
      <c r="AF855" s="31">
        <f>IF(OR(N855&lt;&gt;"Yes",O855="",N(Q855)=0),"",EOMONTH(O855,Q855-1))</f>
        <v/>
      </c>
    </row>
    <row r="856">
      <c r="D856" s="24" t="n"/>
      <c r="E856" s="24" t="n"/>
      <c r="F856" s="24" t="n"/>
      <c r="G856" s="24" t="n"/>
      <c r="H856" s="23" t="n"/>
      <c r="J856" s="25" t="n"/>
      <c r="K856" s="24" t="n"/>
      <c r="L856" s="26" t="n"/>
      <c r="M856" s="27">
        <f>IF(OR(J856="",L856=""),"",ROUND(J856*L856,2))</f>
        <v/>
      </c>
      <c r="N856" s="28">
        <f>IF(M856="","",IF(H856&gt;$AH$2,"After period end",IF(OR(D856="",F856=""),"Check class and entity",IF(M856&gt;=SUMIFS(Settings!$C$9:$C$18,Settings!$A$9:$A$18,F856),"Yes","Expense"))))</f>
        <v/>
      </c>
      <c r="O856" s="23" t="n"/>
      <c r="P856" s="29" t="n"/>
      <c r="Q856" s="30">
        <f>IF(P856&lt;&gt;"",P856,IF(D856="","",SUMIFS(Settings!$B$22:$B$31,Settings!$A$22:$A$31,D856)))</f>
        <v/>
      </c>
      <c r="R856" s="27">
        <f>IF(N856&lt;&gt;"Yes",0,ROUND(M856*SUMIFS(Settings!$C$22:$C$31,Settings!$A$22:$A$31,D856),2))</f>
        <v/>
      </c>
      <c r="S856" s="27">
        <f>IF(AE856=0,0,IF(AE856&gt;=Q856,M856-R856,ROUND((M856-R856)*AE856/Q856,2)))</f>
        <v/>
      </c>
      <c r="T856" s="27">
        <f>IF(N856&lt;&gt;"Yes",0,IF(AND(U856&lt;&gt;"",U856&lt;=$AH$2),0,M856-S856))</f>
        <v/>
      </c>
      <c r="U856" s="23" t="n"/>
      <c r="V856" s="24" t="n"/>
      <c r="W856" s="25" t="n"/>
      <c r="X856" s="25" t="n"/>
      <c r="Y856" s="27">
        <f>IF(U856="","",IF(U856&gt;$AH$2,"After period end",IF(N856&lt;&gt;"Yes",0,M856-S856)))</f>
        <v/>
      </c>
      <c r="Z856" s="27">
        <f>IF(OR(U856="",U856&gt;$AH$2),"",N(W856)-N(X856)-Y856)</f>
        <v/>
      </c>
      <c r="AB856" s="23" t="n"/>
      <c r="AD856" s="27">
        <f>IF(OR(N856&lt;&gt;"Yes",N(Q856)=0),0,ROUND((M856-R856)/Q856,2))</f>
        <v/>
      </c>
      <c r="AE856" s="30">
        <f>IF(OR(N856&lt;&gt;"Yes",O856="",N(Q856)=0),0,MAX(0,MIN(Q856,MIN(YEAR($AH$2)*12+MONTH($AH$2),IF(U856="",YEAR($AH$2)*12+MONTH($AH$2),YEAR(U856)*12+MONTH(U856)-1))-(YEAR(O856)*12+MONTH(O856))+1)))</f>
        <v/>
      </c>
      <c r="AF856" s="31">
        <f>IF(OR(N856&lt;&gt;"Yes",O856="",N(Q856)=0),"",EOMONTH(O856,Q856-1))</f>
        <v/>
      </c>
    </row>
    <row r="857">
      <c r="D857" s="24" t="n"/>
      <c r="E857" s="24" t="n"/>
      <c r="F857" s="24" t="n"/>
      <c r="G857" s="24" t="n"/>
      <c r="H857" s="23" t="n"/>
      <c r="J857" s="25" t="n"/>
      <c r="K857" s="24" t="n"/>
      <c r="L857" s="26" t="n"/>
      <c r="M857" s="27">
        <f>IF(OR(J857="",L857=""),"",ROUND(J857*L857,2))</f>
        <v/>
      </c>
      <c r="N857" s="28">
        <f>IF(M857="","",IF(H857&gt;$AH$2,"After period end",IF(OR(D857="",F857=""),"Check class and entity",IF(M857&gt;=SUMIFS(Settings!$C$9:$C$18,Settings!$A$9:$A$18,F857),"Yes","Expense"))))</f>
        <v/>
      </c>
      <c r="O857" s="23" t="n"/>
      <c r="P857" s="29" t="n"/>
      <c r="Q857" s="30">
        <f>IF(P857&lt;&gt;"",P857,IF(D857="","",SUMIFS(Settings!$B$22:$B$31,Settings!$A$22:$A$31,D857)))</f>
        <v/>
      </c>
      <c r="R857" s="27">
        <f>IF(N857&lt;&gt;"Yes",0,ROUND(M857*SUMIFS(Settings!$C$22:$C$31,Settings!$A$22:$A$31,D857),2))</f>
        <v/>
      </c>
      <c r="S857" s="27">
        <f>IF(AE857=0,0,IF(AE857&gt;=Q857,M857-R857,ROUND((M857-R857)*AE857/Q857,2)))</f>
        <v/>
      </c>
      <c r="T857" s="27">
        <f>IF(N857&lt;&gt;"Yes",0,IF(AND(U857&lt;&gt;"",U857&lt;=$AH$2),0,M857-S857))</f>
        <v/>
      </c>
      <c r="U857" s="23" t="n"/>
      <c r="V857" s="24" t="n"/>
      <c r="W857" s="25" t="n"/>
      <c r="X857" s="25" t="n"/>
      <c r="Y857" s="27">
        <f>IF(U857="","",IF(U857&gt;$AH$2,"After period end",IF(N857&lt;&gt;"Yes",0,M857-S857)))</f>
        <v/>
      </c>
      <c r="Z857" s="27">
        <f>IF(OR(U857="",U857&gt;$AH$2),"",N(W857)-N(X857)-Y857)</f>
        <v/>
      </c>
      <c r="AB857" s="23" t="n"/>
      <c r="AD857" s="27">
        <f>IF(OR(N857&lt;&gt;"Yes",N(Q857)=0),0,ROUND((M857-R857)/Q857,2))</f>
        <v/>
      </c>
      <c r="AE857" s="30">
        <f>IF(OR(N857&lt;&gt;"Yes",O857="",N(Q857)=0),0,MAX(0,MIN(Q857,MIN(YEAR($AH$2)*12+MONTH($AH$2),IF(U857="",YEAR($AH$2)*12+MONTH($AH$2),YEAR(U857)*12+MONTH(U857)-1))-(YEAR(O857)*12+MONTH(O857))+1)))</f>
        <v/>
      </c>
      <c r="AF857" s="31">
        <f>IF(OR(N857&lt;&gt;"Yes",O857="",N(Q857)=0),"",EOMONTH(O857,Q857-1))</f>
        <v/>
      </c>
    </row>
    <row r="858">
      <c r="D858" s="24" t="n"/>
      <c r="E858" s="24" t="n"/>
      <c r="F858" s="24" t="n"/>
      <c r="G858" s="24" t="n"/>
      <c r="H858" s="23" t="n"/>
      <c r="J858" s="25" t="n"/>
      <c r="K858" s="24" t="n"/>
      <c r="L858" s="26" t="n"/>
      <c r="M858" s="27">
        <f>IF(OR(J858="",L858=""),"",ROUND(J858*L858,2))</f>
        <v/>
      </c>
      <c r="N858" s="28">
        <f>IF(M858="","",IF(H858&gt;$AH$2,"After period end",IF(OR(D858="",F858=""),"Check class and entity",IF(M858&gt;=SUMIFS(Settings!$C$9:$C$18,Settings!$A$9:$A$18,F858),"Yes","Expense"))))</f>
        <v/>
      </c>
      <c r="O858" s="23" t="n"/>
      <c r="P858" s="29" t="n"/>
      <c r="Q858" s="30">
        <f>IF(P858&lt;&gt;"",P858,IF(D858="","",SUMIFS(Settings!$B$22:$B$31,Settings!$A$22:$A$31,D858)))</f>
        <v/>
      </c>
      <c r="R858" s="27">
        <f>IF(N858&lt;&gt;"Yes",0,ROUND(M858*SUMIFS(Settings!$C$22:$C$31,Settings!$A$22:$A$31,D858),2))</f>
        <v/>
      </c>
      <c r="S858" s="27">
        <f>IF(AE858=0,0,IF(AE858&gt;=Q858,M858-R858,ROUND((M858-R858)*AE858/Q858,2)))</f>
        <v/>
      </c>
      <c r="T858" s="27">
        <f>IF(N858&lt;&gt;"Yes",0,IF(AND(U858&lt;&gt;"",U858&lt;=$AH$2),0,M858-S858))</f>
        <v/>
      </c>
      <c r="U858" s="23" t="n"/>
      <c r="V858" s="24" t="n"/>
      <c r="W858" s="25" t="n"/>
      <c r="X858" s="25" t="n"/>
      <c r="Y858" s="27">
        <f>IF(U858="","",IF(U858&gt;$AH$2,"After period end",IF(N858&lt;&gt;"Yes",0,M858-S858)))</f>
        <v/>
      </c>
      <c r="Z858" s="27">
        <f>IF(OR(U858="",U858&gt;$AH$2),"",N(W858)-N(X858)-Y858)</f>
        <v/>
      </c>
      <c r="AB858" s="23" t="n"/>
      <c r="AD858" s="27">
        <f>IF(OR(N858&lt;&gt;"Yes",N(Q858)=0),0,ROUND((M858-R858)/Q858,2))</f>
        <v/>
      </c>
      <c r="AE858" s="30">
        <f>IF(OR(N858&lt;&gt;"Yes",O858="",N(Q858)=0),0,MAX(0,MIN(Q858,MIN(YEAR($AH$2)*12+MONTH($AH$2),IF(U858="",YEAR($AH$2)*12+MONTH($AH$2),YEAR(U858)*12+MONTH(U858)-1))-(YEAR(O858)*12+MONTH(O858))+1)))</f>
        <v/>
      </c>
      <c r="AF858" s="31">
        <f>IF(OR(N858&lt;&gt;"Yes",O858="",N(Q858)=0),"",EOMONTH(O858,Q858-1))</f>
        <v/>
      </c>
    </row>
    <row r="859">
      <c r="D859" s="24" t="n"/>
      <c r="E859" s="24" t="n"/>
      <c r="F859" s="24" t="n"/>
      <c r="G859" s="24" t="n"/>
      <c r="H859" s="23" t="n"/>
      <c r="J859" s="25" t="n"/>
      <c r="K859" s="24" t="n"/>
      <c r="L859" s="26" t="n"/>
      <c r="M859" s="27">
        <f>IF(OR(J859="",L859=""),"",ROUND(J859*L859,2))</f>
        <v/>
      </c>
      <c r="N859" s="28">
        <f>IF(M859="","",IF(H859&gt;$AH$2,"After period end",IF(OR(D859="",F859=""),"Check class and entity",IF(M859&gt;=SUMIFS(Settings!$C$9:$C$18,Settings!$A$9:$A$18,F859),"Yes","Expense"))))</f>
        <v/>
      </c>
      <c r="O859" s="23" t="n"/>
      <c r="P859" s="29" t="n"/>
      <c r="Q859" s="30">
        <f>IF(P859&lt;&gt;"",P859,IF(D859="","",SUMIFS(Settings!$B$22:$B$31,Settings!$A$22:$A$31,D859)))</f>
        <v/>
      </c>
      <c r="R859" s="27">
        <f>IF(N859&lt;&gt;"Yes",0,ROUND(M859*SUMIFS(Settings!$C$22:$C$31,Settings!$A$22:$A$31,D859),2))</f>
        <v/>
      </c>
      <c r="S859" s="27">
        <f>IF(AE859=0,0,IF(AE859&gt;=Q859,M859-R859,ROUND((M859-R859)*AE859/Q859,2)))</f>
        <v/>
      </c>
      <c r="T859" s="27">
        <f>IF(N859&lt;&gt;"Yes",0,IF(AND(U859&lt;&gt;"",U859&lt;=$AH$2),0,M859-S859))</f>
        <v/>
      </c>
      <c r="U859" s="23" t="n"/>
      <c r="V859" s="24" t="n"/>
      <c r="W859" s="25" t="n"/>
      <c r="X859" s="25" t="n"/>
      <c r="Y859" s="27">
        <f>IF(U859="","",IF(U859&gt;$AH$2,"After period end",IF(N859&lt;&gt;"Yes",0,M859-S859)))</f>
        <v/>
      </c>
      <c r="Z859" s="27">
        <f>IF(OR(U859="",U859&gt;$AH$2),"",N(W859)-N(X859)-Y859)</f>
        <v/>
      </c>
      <c r="AB859" s="23" t="n"/>
      <c r="AD859" s="27">
        <f>IF(OR(N859&lt;&gt;"Yes",N(Q859)=0),0,ROUND((M859-R859)/Q859,2))</f>
        <v/>
      </c>
      <c r="AE859" s="30">
        <f>IF(OR(N859&lt;&gt;"Yes",O859="",N(Q859)=0),0,MAX(0,MIN(Q859,MIN(YEAR($AH$2)*12+MONTH($AH$2),IF(U859="",YEAR($AH$2)*12+MONTH($AH$2),YEAR(U859)*12+MONTH(U859)-1))-(YEAR(O859)*12+MONTH(O859))+1)))</f>
        <v/>
      </c>
      <c r="AF859" s="31">
        <f>IF(OR(N859&lt;&gt;"Yes",O859="",N(Q859)=0),"",EOMONTH(O859,Q859-1))</f>
        <v/>
      </c>
    </row>
    <row r="860">
      <c r="D860" s="24" t="n"/>
      <c r="E860" s="24" t="n"/>
      <c r="F860" s="24" t="n"/>
      <c r="G860" s="24" t="n"/>
      <c r="H860" s="23" t="n"/>
      <c r="J860" s="25" t="n"/>
      <c r="K860" s="24" t="n"/>
      <c r="L860" s="26" t="n"/>
      <c r="M860" s="27">
        <f>IF(OR(J860="",L860=""),"",ROUND(J860*L860,2))</f>
        <v/>
      </c>
      <c r="N860" s="28">
        <f>IF(M860="","",IF(H860&gt;$AH$2,"After period end",IF(OR(D860="",F860=""),"Check class and entity",IF(M860&gt;=SUMIFS(Settings!$C$9:$C$18,Settings!$A$9:$A$18,F860),"Yes","Expense"))))</f>
        <v/>
      </c>
      <c r="O860" s="23" t="n"/>
      <c r="P860" s="29" t="n"/>
      <c r="Q860" s="30">
        <f>IF(P860&lt;&gt;"",P860,IF(D860="","",SUMIFS(Settings!$B$22:$B$31,Settings!$A$22:$A$31,D860)))</f>
        <v/>
      </c>
      <c r="R860" s="27">
        <f>IF(N860&lt;&gt;"Yes",0,ROUND(M860*SUMIFS(Settings!$C$22:$C$31,Settings!$A$22:$A$31,D860),2))</f>
        <v/>
      </c>
      <c r="S860" s="27">
        <f>IF(AE860=0,0,IF(AE860&gt;=Q860,M860-R860,ROUND((M860-R860)*AE860/Q860,2)))</f>
        <v/>
      </c>
      <c r="T860" s="27">
        <f>IF(N860&lt;&gt;"Yes",0,IF(AND(U860&lt;&gt;"",U860&lt;=$AH$2),0,M860-S860))</f>
        <v/>
      </c>
      <c r="U860" s="23" t="n"/>
      <c r="V860" s="24" t="n"/>
      <c r="W860" s="25" t="n"/>
      <c r="X860" s="25" t="n"/>
      <c r="Y860" s="27">
        <f>IF(U860="","",IF(U860&gt;$AH$2,"After period end",IF(N860&lt;&gt;"Yes",0,M860-S860)))</f>
        <v/>
      </c>
      <c r="Z860" s="27">
        <f>IF(OR(U860="",U860&gt;$AH$2),"",N(W860)-N(X860)-Y860)</f>
        <v/>
      </c>
      <c r="AB860" s="23" t="n"/>
      <c r="AD860" s="27">
        <f>IF(OR(N860&lt;&gt;"Yes",N(Q860)=0),0,ROUND((M860-R860)/Q860,2))</f>
        <v/>
      </c>
      <c r="AE860" s="30">
        <f>IF(OR(N860&lt;&gt;"Yes",O860="",N(Q860)=0),0,MAX(0,MIN(Q860,MIN(YEAR($AH$2)*12+MONTH($AH$2),IF(U860="",YEAR($AH$2)*12+MONTH($AH$2),YEAR(U860)*12+MONTH(U860)-1))-(YEAR(O860)*12+MONTH(O860))+1)))</f>
        <v/>
      </c>
      <c r="AF860" s="31">
        <f>IF(OR(N860&lt;&gt;"Yes",O860="",N(Q860)=0),"",EOMONTH(O860,Q860-1))</f>
        <v/>
      </c>
    </row>
    <row r="861">
      <c r="D861" s="24" t="n"/>
      <c r="E861" s="24" t="n"/>
      <c r="F861" s="24" t="n"/>
      <c r="G861" s="24" t="n"/>
      <c r="H861" s="23" t="n"/>
      <c r="J861" s="25" t="n"/>
      <c r="K861" s="24" t="n"/>
      <c r="L861" s="26" t="n"/>
      <c r="M861" s="27">
        <f>IF(OR(J861="",L861=""),"",ROUND(J861*L861,2))</f>
        <v/>
      </c>
      <c r="N861" s="28">
        <f>IF(M861="","",IF(H861&gt;$AH$2,"After period end",IF(OR(D861="",F861=""),"Check class and entity",IF(M861&gt;=SUMIFS(Settings!$C$9:$C$18,Settings!$A$9:$A$18,F861),"Yes","Expense"))))</f>
        <v/>
      </c>
      <c r="O861" s="23" t="n"/>
      <c r="P861" s="29" t="n"/>
      <c r="Q861" s="30">
        <f>IF(P861&lt;&gt;"",P861,IF(D861="","",SUMIFS(Settings!$B$22:$B$31,Settings!$A$22:$A$31,D861)))</f>
        <v/>
      </c>
      <c r="R861" s="27">
        <f>IF(N861&lt;&gt;"Yes",0,ROUND(M861*SUMIFS(Settings!$C$22:$C$31,Settings!$A$22:$A$31,D861),2))</f>
        <v/>
      </c>
      <c r="S861" s="27">
        <f>IF(AE861=0,0,IF(AE861&gt;=Q861,M861-R861,ROUND((M861-R861)*AE861/Q861,2)))</f>
        <v/>
      </c>
      <c r="T861" s="27">
        <f>IF(N861&lt;&gt;"Yes",0,IF(AND(U861&lt;&gt;"",U861&lt;=$AH$2),0,M861-S861))</f>
        <v/>
      </c>
      <c r="U861" s="23" t="n"/>
      <c r="V861" s="24" t="n"/>
      <c r="W861" s="25" t="n"/>
      <c r="X861" s="25" t="n"/>
      <c r="Y861" s="27">
        <f>IF(U861="","",IF(U861&gt;$AH$2,"After period end",IF(N861&lt;&gt;"Yes",0,M861-S861)))</f>
        <v/>
      </c>
      <c r="Z861" s="27">
        <f>IF(OR(U861="",U861&gt;$AH$2),"",N(W861)-N(X861)-Y861)</f>
        <v/>
      </c>
      <c r="AB861" s="23" t="n"/>
      <c r="AD861" s="27">
        <f>IF(OR(N861&lt;&gt;"Yes",N(Q861)=0),0,ROUND((M861-R861)/Q861,2))</f>
        <v/>
      </c>
      <c r="AE861" s="30">
        <f>IF(OR(N861&lt;&gt;"Yes",O861="",N(Q861)=0),0,MAX(0,MIN(Q861,MIN(YEAR($AH$2)*12+MONTH($AH$2),IF(U861="",YEAR($AH$2)*12+MONTH($AH$2),YEAR(U861)*12+MONTH(U861)-1))-(YEAR(O861)*12+MONTH(O861))+1)))</f>
        <v/>
      </c>
      <c r="AF861" s="31">
        <f>IF(OR(N861&lt;&gt;"Yes",O861="",N(Q861)=0),"",EOMONTH(O861,Q861-1))</f>
        <v/>
      </c>
    </row>
    <row r="862">
      <c r="D862" s="24" t="n"/>
      <c r="E862" s="24" t="n"/>
      <c r="F862" s="24" t="n"/>
      <c r="G862" s="24" t="n"/>
      <c r="H862" s="23" t="n"/>
      <c r="J862" s="25" t="n"/>
      <c r="K862" s="24" t="n"/>
      <c r="L862" s="26" t="n"/>
      <c r="M862" s="27">
        <f>IF(OR(J862="",L862=""),"",ROUND(J862*L862,2))</f>
        <v/>
      </c>
      <c r="N862" s="28">
        <f>IF(M862="","",IF(H862&gt;$AH$2,"After period end",IF(OR(D862="",F862=""),"Check class and entity",IF(M862&gt;=SUMIFS(Settings!$C$9:$C$18,Settings!$A$9:$A$18,F862),"Yes","Expense"))))</f>
        <v/>
      </c>
      <c r="O862" s="23" t="n"/>
      <c r="P862" s="29" t="n"/>
      <c r="Q862" s="30">
        <f>IF(P862&lt;&gt;"",P862,IF(D862="","",SUMIFS(Settings!$B$22:$B$31,Settings!$A$22:$A$31,D862)))</f>
        <v/>
      </c>
      <c r="R862" s="27">
        <f>IF(N862&lt;&gt;"Yes",0,ROUND(M862*SUMIFS(Settings!$C$22:$C$31,Settings!$A$22:$A$31,D862),2))</f>
        <v/>
      </c>
      <c r="S862" s="27">
        <f>IF(AE862=0,0,IF(AE862&gt;=Q862,M862-R862,ROUND((M862-R862)*AE862/Q862,2)))</f>
        <v/>
      </c>
      <c r="T862" s="27">
        <f>IF(N862&lt;&gt;"Yes",0,IF(AND(U862&lt;&gt;"",U862&lt;=$AH$2),0,M862-S862))</f>
        <v/>
      </c>
      <c r="U862" s="23" t="n"/>
      <c r="V862" s="24" t="n"/>
      <c r="W862" s="25" t="n"/>
      <c r="X862" s="25" t="n"/>
      <c r="Y862" s="27">
        <f>IF(U862="","",IF(U862&gt;$AH$2,"After period end",IF(N862&lt;&gt;"Yes",0,M862-S862)))</f>
        <v/>
      </c>
      <c r="Z862" s="27">
        <f>IF(OR(U862="",U862&gt;$AH$2),"",N(W862)-N(X862)-Y862)</f>
        <v/>
      </c>
      <c r="AB862" s="23" t="n"/>
      <c r="AD862" s="27">
        <f>IF(OR(N862&lt;&gt;"Yes",N(Q862)=0),0,ROUND((M862-R862)/Q862,2))</f>
        <v/>
      </c>
      <c r="AE862" s="30">
        <f>IF(OR(N862&lt;&gt;"Yes",O862="",N(Q862)=0),0,MAX(0,MIN(Q862,MIN(YEAR($AH$2)*12+MONTH($AH$2),IF(U862="",YEAR($AH$2)*12+MONTH($AH$2),YEAR(U862)*12+MONTH(U862)-1))-(YEAR(O862)*12+MONTH(O862))+1)))</f>
        <v/>
      </c>
      <c r="AF862" s="31">
        <f>IF(OR(N862&lt;&gt;"Yes",O862="",N(Q862)=0),"",EOMONTH(O862,Q862-1))</f>
        <v/>
      </c>
    </row>
    <row r="863">
      <c r="D863" s="24" t="n"/>
      <c r="E863" s="24" t="n"/>
      <c r="F863" s="24" t="n"/>
      <c r="G863" s="24" t="n"/>
      <c r="H863" s="23" t="n"/>
      <c r="J863" s="25" t="n"/>
      <c r="K863" s="24" t="n"/>
      <c r="L863" s="26" t="n"/>
      <c r="M863" s="27">
        <f>IF(OR(J863="",L863=""),"",ROUND(J863*L863,2))</f>
        <v/>
      </c>
      <c r="N863" s="28">
        <f>IF(M863="","",IF(H863&gt;$AH$2,"After period end",IF(OR(D863="",F863=""),"Check class and entity",IF(M863&gt;=SUMIFS(Settings!$C$9:$C$18,Settings!$A$9:$A$18,F863),"Yes","Expense"))))</f>
        <v/>
      </c>
      <c r="O863" s="23" t="n"/>
      <c r="P863" s="29" t="n"/>
      <c r="Q863" s="30">
        <f>IF(P863&lt;&gt;"",P863,IF(D863="","",SUMIFS(Settings!$B$22:$B$31,Settings!$A$22:$A$31,D863)))</f>
        <v/>
      </c>
      <c r="R863" s="27">
        <f>IF(N863&lt;&gt;"Yes",0,ROUND(M863*SUMIFS(Settings!$C$22:$C$31,Settings!$A$22:$A$31,D863),2))</f>
        <v/>
      </c>
      <c r="S863" s="27">
        <f>IF(AE863=0,0,IF(AE863&gt;=Q863,M863-R863,ROUND((M863-R863)*AE863/Q863,2)))</f>
        <v/>
      </c>
      <c r="T863" s="27">
        <f>IF(N863&lt;&gt;"Yes",0,IF(AND(U863&lt;&gt;"",U863&lt;=$AH$2),0,M863-S863))</f>
        <v/>
      </c>
      <c r="U863" s="23" t="n"/>
      <c r="V863" s="24" t="n"/>
      <c r="W863" s="25" t="n"/>
      <c r="X863" s="25" t="n"/>
      <c r="Y863" s="27">
        <f>IF(U863="","",IF(U863&gt;$AH$2,"After period end",IF(N863&lt;&gt;"Yes",0,M863-S863)))</f>
        <v/>
      </c>
      <c r="Z863" s="27">
        <f>IF(OR(U863="",U863&gt;$AH$2),"",N(W863)-N(X863)-Y863)</f>
        <v/>
      </c>
      <c r="AB863" s="23" t="n"/>
      <c r="AD863" s="27">
        <f>IF(OR(N863&lt;&gt;"Yes",N(Q863)=0),0,ROUND((M863-R863)/Q863,2))</f>
        <v/>
      </c>
      <c r="AE863" s="30">
        <f>IF(OR(N863&lt;&gt;"Yes",O863="",N(Q863)=0),0,MAX(0,MIN(Q863,MIN(YEAR($AH$2)*12+MONTH($AH$2),IF(U863="",YEAR($AH$2)*12+MONTH($AH$2),YEAR(U863)*12+MONTH(U863)-1))-(YEAR(O863)*12+MONTH(O863))+1)))</f>
        <v/>
      </c>
      <c r="AF863" s="31">
        <f>IF(OR(N863&lt;&gt;"Yes",O863="",N(Q863)=0),"",EOMONTH(O863,Q863-1))</f>
        <v/>
      </c>
    </row>
    <row r="864">
      <c r="D864" s="24" t="n"/>
      <c r="E864" s="24" t="n"/>
      <c r="F864" s="24" t="n"/>
      <c r="G864" s="24" t="n"/>
      <c r="H864" s="23" t="n"/>
      <c r="J864" s="25" t="n"/>
      <c r="K864" s="24" t="n"/>
      <c r="L864" s="26" t="n"/>
      <c r="M864" s="27">
        <f>IF(OR(J864="",L864=""),"",ROUND(J864*L864,2))</f>
        <v/>
      </c>
      <c r="N864" s="28">
        <f>IF(M864="","",IF(H864&gt;$AH$2,"After period end",IF(OR(D864="",F864=""),"Check class and entity",IF(M864&gt;=SUMIFS(Settings!$C$9:$C$18,Settings!$A$9:$A$18,F864),"Yes","Expense"))))</f>
        <v/>
      </c>
      <c r="O864" s="23" t="n"/>
      <c r="P864" s="29" t="n"/>
      <c r="Q864" s="30">
        <f>IF(P864&lt;&gt;"",P864,IF(D864="","",SUMIFS(Settings!$B$22:$B$31,Settings!$A$22:$A$31,D864)))</f>
        <v/>
      </c>
      <c r="R864" s="27">
        <f>IF(N864&lt;&gt;"Yes",0,ROUND(M864*SUMIFS(Settings!$C$22:$C$31,Settings!$A$22:$A$31,D864),2))</f>
        <v/>
      </c>
      <c r="S864" s="27">
        <f>IF(AE864=0,0,IF(AE864&gt;=Q864,M864-R864,ROUND((M864-R864)*AE864/Q864,2)))</f>
        <v/>
      </c>
      <c r="T864" s="27">
        <f>IF(N864&lt;&gt;"Yes",0,IF(AND(U864&lt;&gt;"",U864&lt;=$AH$2),0,M864-S864))</f>
        <v/>
      </c>
      <c r="U864" s="23" t="n"/>
      <c r="V864" s="24" t="n"/>
      <c r="W864" s="25" t="n"/>
      <c r="X864" s="25" t="n"/>
      <c r="Y864" s="27">
        <f>IF(U864="","",IF(U864&gt;$AH$2,"After period end",IF(N864&lt;&gt;"Yes",0,M864-S864)))</f>
        <v/>
      </c>
      <c r="Z864" s="27">
        <f>IF(OR(U864="",U864&gt;$AH$2),"",N(W864)-N(X864)-Y864)</f>
        <v/>
      </c>
      <c r="AB864" s="23" t="n"/>
      <c r="AD864" s="27">
        <f>IF(OR(N864&lt;&gt;"Yes",N(Q864)=0),0,ROUND((M864-R864)/Q864,2))</f>
        <v/>
      </c>
      <c r="AE864" s="30">
        <f>IF(OR(N864&lt;&gt;"Yes",O864="",N(Q864)=0),0,MAX(0,MIN(Q864,MIN(YEAR($AH$2)*12+MONTH($AH$2),IF(U864="",YEAR($AH$2)*12+MONTH($AH$2),YEAR(U864)*12+MONTH(U864)-1))-(YEAR(O864)*12+MONTH(O864))+1)))</f>
        <v/>
      </c>
      <c r="AF864" s="31">
        <f>IF(OR(N864&lt;&gt;"Yes",O864="",N(Q864)=0),"",EOMONTH(O864,Q864-1))</f>
        <v/>
      </c>
    </row>
    <row r="865">
      <c r="D865" s="24" t="n"/>
      <c r="E865" s="24" t="n"/>
      <c r="F865" s="24" t="n"/>
      <c r="G865" s="24" t="n"/>
      <c r="H865" s="23" t="n"/>
      <c r="J865" s="25" t="n"/>
      <c r="K865" s="24" t="n"/>
      <c r="L865" s="26" t="n"/>
      <c r="M865" s="27">
        <f>IF(OR(J865="",L865=""),"",ROUND(J865*L865,2))</f>
        <v/>
      </c>
      <c r="N865" s="28">
        <f>IF(M865="","",IF(H865&gt;$AH$2,"After period end",IF(OR(D865="",F865=""),"Check class and entity",IF(M865&gt;=SUMIFS(Settings!$C$9:$C$18,Settings!$A$9:$A$18,F865),"Yes","Expense"))))</f>
        <v/>
      </c>
      <c r="O865" s="23" t="n"/>
      <c r="P865" s="29" t="n"/>
      <c r="Q865" s="30">
        <f>IF(P865&lt;&gt;"",P865,IF(D865="","",SUMIFS(Settings!$B$22:$B$31,Settings!$A$22:$A$31,D865)))</f>
        <v/>
      </c>
      <c r="R865" s="27">
        <f>IF(N865&lt;&gt;"Yes",0,ROUND(M865*SUMIFS(Settings!$C$22:$C$31,Settings!$A$22:$A$31,D865),2))</f>
        <v/>
      </c>
      <c r="S865" s="27">
        <f>IF(AE865=0,0,IF(AE865&gt;=Q865,M865-R865,ROUND((M865-R865)*AE865/Q865,2)))</f>
        <v/>
      </c>
      <c r="T865" s="27">
        <f>IF(N865&lt;&gt;"Yes",0,IF(AND(U865&lt;&gt;"",U865&lt;=$AH$2),0,M865-S865))</f>
        <v/>
      </c>
      <c r="U865" s="23" t="n"/>
      <c r="V865" s="24" t="n"/>
      <c r="W865" s="25" t="n"/>
      <c r="X865" s="25" t="n"/>
      <c r="Y865" s="27">
        <f>IF(U865="","",IF(U865&gt;$AH$2,"After period end",IF(N865&lt;&gt;"Yes",0,M865-S865)))</f>
        <v/>
      </c>
      <c r="Z865" s="27">
        <f>IF(OR(U865="",U865&gt;$AH$2),"",N(W865)-N(X865)-Y865)</f>
        <v/>
      </c>
      <c r="AB865" s="23" t="n"/>
      <c r="AD865" s="27">
        <f>IF(OR(N865&lt;&gt;"Yes",N(Q865)=0),0,ROUND((M865-R865)/Q865,2))</f>
        <v/>
      </c>
      <c r="AE865" s="30">
        <f>IF(OR(N865&lt;&gt;"Yes",O865="",N(Q865)=0),0,MAX(0,MIN(Q865,MIN(YEAR($AH$2)*12+MONTH($AH$2),IF(U865="",YEAR($AH$2)*12+MONTH($AH$2),YEAR(U865)*12+MONTH(U865)-1))-(YEAR(O865)*12+MONTH(O865))+1)))</f>
        <v/>
      </c>
      <c r="AF865" s="31">
        <f>IF(OR(N865&lt;&gt;"Yes",O865="",N(Q865)=0),"",EOMONTH(O865,Q865-1))</f>
        <v/>
      </c>
    </row>
    <row r="866">
      <c r="D866" s="24" t="n"/>
      <c r="E866" s="24" t="n"/>
      <c r="F866" s="24" t="n"/>
      <c r="G866" s="24" t="n"/>
      <c r="H866" s="23" t="n"/>
      <c r="J866" s="25" t="n"/>
      <c r="K866" s="24" t="n"/>
      <c r="L866" s="26" t="n"/>
      <c r="M866" s="27">
        <f>IF(OR(J866="",L866=""),"",ROUND(J866*L866,2))</f>
        <v/>
      </c>
      <c r="N866" s="28">
        <f>IF(M866="","",IF(H866&gt;$AH$2,"After period end",IF(OR(D866="",F866=""),"Check class and entity",IF(M866&gt;=SUMIFS(Settings!$C$9:$C$18,Settings!$A$9:$A$18,F866),"Yes","Expense"))))</f>
        <v/>
      </c>
      <c r="O866" s="23" t="n"/>
      <c r="P866" s="29" t="n"/>
      <c r="Q866" s="30">
        <f>IF(P866&lt;&gt;"",P866,IF(D866="","",SUMIFS(Settings!$B$22:$B$31,Settings!$A$22:$A$31,D866)))</f>
        <v/>
      </c>
      <c r="R866" s="27">
        <f>IF(N866&lt;&gt;"Yes",0,ROUND(M866*SUMIFS(Settings!$C$22:$C$31,Settings!$A$22:$A$31,D866),2))</f>
        <v/>
      </c>
      <c r="S866" s="27">
        <f>IF(AE866=0,0,IF(AE866&gt;=Q866,M866-R866,ROUND((M866-R866)*AE866/Q866,2)))</f>
        <v/>
      </c>
      <c r="T866" s="27">
        <f>IF(N866&lt;&gt;"Yes",0,IF(AND(U866&lt;&gt;"",U866&lt;=$AH$2),0,M866-S866))</f>
        <v/>
      </c>
      <c r="U866" s="23" t="n"/>
      <c r="V866" s="24" t="n"/>
      <c r="W866" s="25" t="n"/>
      <c r="X866" s="25" t="n"/>
      <c r="Y866" s="27">
        <f>IF(U866="","",IF(U866&gt;$AH$2,"After period end",IF(N866&lt;&gt;"Yes",0,M866-S866)))</f>
        <v/>
      </c>
      <c r="Z866" s="27">
        <f>IF(OR(U866="",U866&gt;$AH$2),"",N(W866)-N(X866)-Y866)</f>
        <v/>
      </c>
      <c r="AB866" s="23" t="n"/>
      <c r="AD866" s="27">
        <f>IF(OR(N866&lt;&gt;"Yes",N(Q866)=0),0,ROUND((M866-R866)/Q866,2))</f>
        <v/>
      </c>
      <c r="AE866" s="30">
        <f>IF(OR(N866&lt;&gt;"Yes",O866="",N(Q866)=0),0,MAX(0,MIN(Q866,MIN(YEAR($AH$2)*12+MONTH($AH$2),IF(U866="",YEAR($AH$2)*12+MONTH($AH$2),YEAR(U866)*12+MONTH(U866)-1))-(YEAR(O866)*12+MONTH(O866))+1)))</f>
        <v/>
      </c>
      <c r="AF866" s="31">
        <f>IF(OR(N866&lt;&gt;"Yes",O866="",N(Q866)=0),"",EOMONTH(O866,Q866-1))</f>
        <v/>
      </c>
    </row>
    <row r="867">
      <c r="D867" s="24" t="n"/>
      <c r="E867" s="24" t="n"/>
      <c r="F867" s="24" t="n"/>
      <c r="G867" s="24" t="n"/>
      <c r="H867" s="23" t="n"/>
      <c r="J867" s="25" t="n"/>
      <c r="K867" s="24" t="n"/>
      <c r="L867" s="26" t="n"/>
      <c r="M867" s="27">
        <f>IF(OR(J867="",L867=""),"",ROUND(J867*L867,2))</f>
        <v/>
      </c>
      <c r="N867" s="28">
        <f>IF(M867="","",IF(H867&gt;$AH$2,"After period end",IF(OR(D867="",F867=""),"Check class and entity",IF(M867&gt;=SUMIFS(Settings!$C$9:$C$18,Settings!$A$9:$A$18,F867),"Yes","Expense"))))</f>
        <v/>
      </c>
      <c r="O867" s="23" t="n"/>
      <c r="P867" s="29" t="n"/>
      <c r="Q867" s="30">
        <f>IF(P867&lt;&gt;"",P867,IF(D867="","",SUMIFS(Settings!$B$22:$B$31,Settings!$A$22:$A$31,D867)))</f>
        <v/>
      </c>
      <c r="R867" s="27">
        <f>IF(N867&lt;&gt;"Yes",0,ROUND(M867*SUMIFS(Settings!$C$22:$C$31,Settings!$A$22:$A$31,D867),2))</f>
        <v/>
      </c>
      <c r="S867" s="27">
        <f>IF(AE867=0,0,IF(AE867&gt;=Q867,M867-R867,ROUND((M867-R867)*AE867/Q867,2)))</f>
        <v/>
      </c>
      <c r="T867" s="27">
        <f>IF(N867&lt;&gt;"Yes",0,IF(AND(U867&lt;&gt;"",U867&lt;=$AH$2),0,M867-S867))</f>
        <v/>
      </c>
      <c r="U867" s="23" t="n"/>
      <c r="V867" s="24" t="n"/>
      <c r="W867" s="25" t="n"/>
      <c r="X867" s="25" t="n"/>
      <c r="Y867" s="27">
        <f>IF(U867="","",IF(U867&gt;$AH$2,"After period end",IF(N867&lt;&gt;"Yes",0,M867-S867)))</f>
        <v/>
      </c>
      <c r="Z867" s="27">
        <f>IF(OR(U867="",U867&gt;$AH$2),"",N(W867)-N(X867)-Y867)</f>
        <v/>
      </c>
      <c r="AB867" s="23" t="n"/>
      <c r="AD867" s="27">
        <f>IF(OR(N867&lt;&gt;"Yes",N(Q867)=0),0,ROUND((M867-R867)/Q867,2))</f>
        <v/>
      </c>
      <c r="AE867" s="30">
        <f>IF(OR(N867&lt;&gt;"Yes",O867="",N(Q867)=0),0,MAX(0,MIN(Q867,MIN(YEAR($AH$2)*12+MONTH($AH$2),IF(U867="",YEAR($AH$2)*12+MONTH($AH$2),YEAR(U867)*12+MONTH(U867)-1))-(YEAR(O867)*12+MONTH(O867))+1)))</f>
        <v/>
      </c>
      <c r="AF867" s="31">
        <f>IF(OR(N867&lt;&gt;"Yes",O867="",N(Q867)=0),"",EOMONTH(O867,Q867-1))</f>
        <v/>
      </c>
    </row>
    <row r="868">
      <c r="D868" s="24" t="n"/>
      <c r="E868" s="24" t="n"/>
      <c r="F868" s="24" t="n"/>
      <c r="G868" s="24" t="n"/>
      <c r="H868" s="23" t="n"/>
      <c r="J868" s="25" t="n"/>
      <c r="K868" s="24" t="n"/>
      <c r="L868" s="26" t="n"/>
      <c r="M868" s="27">
        <f>IF(OR(J868="",L868=""),"",ROUND(J868*L868,2))</f>
        <v/>
      </c>
      <c r="N868" s="28">
        <f>IF(M868="","",IF(H868&gt;$AH$2,"After period end",IF(OR(D868="",F868=""),"Check class and entity",IF(M868&gt;=SUMIFS(Settings!$C$9:$C$18,Settings!$A$9:$A$18,F868),"Yes","Expense"))))</f>
        <v/>
      </c>
      <c r="O868" s="23" t="n"/>
      <c r="P868" s="29" t="n"/>
      <c r="Q868" s="30">
        <f>IF(P868&lt;&gt;"",P868,IF(D868="","",SUMIFS(Settings!$B$22:$B$31,Settings!$A$22:$A$31,D868)))</f>
        <v/>
      </c>
      <c r="R868" s="27">
        <f>IF(N868&lt;&gt;"Yes",0,ROUND(M868*SUMIFS(Settings!$C$22:$C$31,Settings!$A$22:$A$31,D868),2))</f>
        <v/>
      </c>
      <c r="S868" s="27">
        <f>IF(AE868=0,0,IF(AE868&gt;=Q868,M868-R868,ROUND((M868-R868)*AE868/Q868,2)))</f>
        <v/>
      </c>
      <c r="T868" s="27">
        <f>IF(N868&lt;&gt;"Yes",0,IF(AND(U868&lt;&gt;"",U868&lt;=$AH$2),0,M868-S868))</f>
        <v/>
      </c>
      <c r="U868" s="23" t="n"/>
      <c r="V868" s="24" t="n"/>
      <c r="W868" s="25" t="n"/>
      <c r="X868" s="25" t="n"/>
      <c r="Y868" s="27">
        <f>IF(U868="","",IF(U868&gt;$AH$2,"After period end",IF(N868&lt;&gt;"Yes",0,M868-S868)))</f>
        <v/>
      </c>
      <c r="Z868" s="27">
        <f>IF(OR(U868="",U868&gt;$AH$2),"",N(W868)-N(X868)-Y868)</f>
        <v/>
      </c>
      <c r="AB868" s="23" t="n"/>
      <c r="AD868" s="27">
        <f>IF(OR(N868&lt;&gt;"Yes",N(Q868)=0),0,ROUND((M868-R868)/Q868,2))</f>
        <v/>
      </c>
      <c r="AE868" s="30">
        <f>IF(OR(N868&lt;&gt;"Yes",O868="",N(Q868)=0),0,MAX(0,MIN(Q868,MIN(YEAR($AH$2)*12+MONTH($AH$2),IF(U868="",YEAR($AH$2)*12+MONTH($AH$2),YEAR(U868)*12+MONTH(U868)-1))-(YEAR(O868)*12+MONTH(O868))+1)))</f>
        <v/>
      </c>
      <c r="AF868" s="31">
        <f>IF(OR(N868&lt;&gt;"Yes",O868="",N(Q868)=0),"",EOMONTH(O868,Q868-1))</f>
        <v/>
      </c>
    </row>
    <row r="869">
      <c r="D869" s="24" t="n"/>
      <c r="E869" s="24" t="n"/>
      <c r="F869" s="24" t="n"/>
      <c r="G869" s="24" t="n"/>
      <c r="H869" s="23" t="n"/>
      <c r="J869" s="25" t="n"/>
      <c r="K869" s="24" t="n"/>
      <c r="L869" s="26" t="n"/>
      <c r="M869" s="27">
        <f>IF(OR(J869="",L869=""),"",ROUND(J869*L869,2))</f>
        <v/>
      </c>
      <c r="N869" s="28">
        <f>IF(M869="","",IF(H869&gt;$AH$2,"After period end",IF(OR(D869="",F869=""),"Check class and entity",IF(M869&gt;=SUMIFS(Settings!$C$9:$C$18,Settings!$A$9:$A$18,F869),"Yes","Expense"))))</f>
        <v/>
      </c>
      <c r="O869" s="23" t="n"/>
      <c r="P869" s="29" t="n"/>
      <c r="Q869" s="30">
        <f>IF(P869&lt;&gt;"",P869,IF(D869="","",SUMIFS(Settings!$B$22:$B$31,Settings!$A$22:$A$31,D869)))</f>
        <v/>
      </c>
      <c r="R869" s="27">
        <f>IF(N869&lt;&gt;"Yes",0,ROUND(M869*SUMIFS(Settings!$C$22:$C$31,Settings!$A$22:$A$31,D869),2))</f>
        <v/>
      </c>
      <c r="S869" s="27">
        <f>IF(AE869=0,0,IF(AE869&gt;=Q869,M869-R869,ROUND((M869-R869)*AE869/Q869,2)))</f>
        <v/>
      </c>
      <c r="T869" s="27">
        <f>IF(N869&lt;&gt;"Yes",0,IF(AND(U869&lt;&gt;"",U869&lt;=$AH$2),0,M869-S869))</f>
        <v/>
      </c>
      <c r="U869" s="23" t="n"/>
      <c r="V869" s="24" t="n"/>
      <c r="W869" s="25" t="n"/>
      <c r="X869" s="25" t="n"/>
      <c r="Y869" s="27">
        <f>IF(U869="","",IF(U869&gt;$AH$2,"After period end",IF(N869&lt;&gt;"Yes",0,M869-S869)))</f>
        <v/>
      </c>
      <c r="Z869" s="27">
        <f>IF(OR(U869="",U869&gt;$AH$2),"",N(W869)-N(X869)-Y869)</f>
        <v/>
      </c>
      <c r="AB869" s="23" t="n"/>
      <c r="AD869" s="27">
        <f>IF(OR(N869&lt;&gt;"Yes",N(Q869)=0),0,ROUND((M869-R869)/Q869,2))</f>
        <v/>
      </c>
      <c r="AE869" s="30">
        <f>IF(OR(N869&lt;&gt;"Yes",O869="",N(Q869)=0),0,MAX(0,MIN(Q869,MIN(YEAR($AH$2)*12+MONTH($AH$2),IF(U869="",YEAR($AH$2)*12+MONTH($AH$2),YEAR(U869)*12+MONTH(U869)-1))-(YEAR(O869)*12+MONTH(O869))+1)))</f>
        <v/>
      </c>
      <c r="AF869" s="31">
        <f>IF(OR(N869&lt;&gt;"Yes",O869="",N(Q869)=0),"",EOMONTH(O869,Q869-1))</f>
        <v/>
      </c>
    </row>
    <row r="870">
      <c r="D870" s="24" t="n"/>
      <c r="E870" s="24" t="n"/>
      <c r="F870" s="24" t="n"/>
      <c r="G870" s="24" t="n"/>
      <c r="H870" s="23" t="n"/>
      <c r="J870" s="25" t="n"/>
      <c r="K870" s="24" t="n"/>
      <c r="L870" s="26" t="n"/>
      <c r="M870" s="27">
        <f>IF(OR(J870="",L870=""),"",ROUND(J870*L870,2))</f>
        <v/>
      </c>
      <c r="N870" s="28">
        <f>IF(M870="","",IF(H870&gt;$AH$2,"After period end",IF(OR(D870="",F870=""),"Check class and entity",IF(M870&gt;=SUMIFS(Settings!$C$9:$C$18,Settings!$A$9:$A$18,F870),"Yes","Expense"))))</f>
        <v/>
      </c>
      <c r="O870" s="23" t="n"/>
      <c r="P870" s="29" t="n"/>
      <c r="Q870" s="30">
        <f>IF(P870&lt;&gt;"",P870,IF(D870="","",SUMIFS(Settings!$B$22:$B$31,Settings!$A$22:$A$31,D870)))</f>
        <v/>
      </c>
      <c r="R870" s="27">
        <f>IF(N870&lt;&gt;"Yes",0,ROUND(M870*SUMIFS(Settings!$C$22:$C$31,Settings!$A$22:$A$31,D870),2))</f>
        <v/>
      </c>
      <c r="S870" s="27">
        <f>IF(AE870=0,0,IF(AE870&gt;=Q870,M870-R870,ROUND((M870-R870)*AE870/Q870,2)))</f>
        <v/>
      </c>
      <c r="T870" s="27">
        <f>IF(N870&lt;&gt;"Yes",0,IF(AND(U870&lt;&gt;"",U870&lt;=$AH$2),0,M870-S870))</f>
        <v/>
      </c>
      <c r="U870" s="23" t="n"/>
      <c r="V870" s="24" t="n"/>
      <c r="W870" s="25" t="n"/>
      <c r="X870" s="25" t="n"/>
      <c r="Y870" s="27">
        <f>IF(U870="","",IF(U870&gt;$AH$2,"After period end",IF(N870&lt;&gt;"Yes",0,M870-S870)))</f>
        <v/>
      </c>
      <c r="Z870" s="27">
        <f>IF(OR(U870="",U870&gt;$AH$2),"",N(W870)-N(X870)-Y870)</f>
        <v/>
      </c>
      <c r="AB870" s="23" t="n"/>
      <c r="AD870" s="27">
        <f>IF(OR(N870&lt;&gt;"Yes",N(Q870)=0),0,ROUND((M870-R870)/Q870,2))</f>
        <v/>
      </c>
      <c r="AE870" s="30">
        <f>IF(OR(N870&lt;&gt;"Yes",O870="",N(Q870)=0),0,MAX(0,MIN(Q870,MIN(YEAR($AH$2)*12+MONTH($AH$2),IF(U870="",YEAR($AH$2)*12+MONTH($AH$2),YEAR(U870)*12+MONTH(U870)-1))-(YEAR(O870)*12+MONTH(O870))+1)))</f>
        <v/>
      </c>
      <c r="AF870" s="31">
        <f>IF(OR(N870&lt;&gt;"Yes",O870="",N(Q870)=0),"",EOMONTH(O870,Q870-1))</f>
        <v/>
      </c>
    </row>
    <row r="871">
      <c r="D871" s="24" t="n"/>
      <c r="E871" s="24" t="n"/>
      <c r="F871" s="24" t="n"/>
      <c r="G871" s="24" t="n"/>
      <c r="H871" s="23" t="n"/>
      <c r="J871" s="25" t="n"/>
      <c r="K871" s="24" t="n"/>
      <c r="L871" s="26" t="n"/>
      <c r="M871" s="27">
        <f>IF(OR(J871="",L871=""),"",ROUND(J871*L871,2))</f>
        <v/>
      </c>
      <c r="N871" s="28">
        <f>IF(M871="","",IF(H871&gt;$AH$2,"After period end",IF(OR(D871="",F871=""),"Check class and entity",IF(M871&gt;=SUMIFS(Settings!$C$9:$C$18,Settings!$A$9:$A$18,F871),"Yes","Expense"))))</f>
        <v/>
      </c>
      <c r="O871" s="23" t="n"/>
      <c r="P871" s="29" t="n"/>
      <c r="Q871" s="30">
        <f>IF(P871&lt;&gt;"",P871,IF(D871="","",SUMIFS(Settings!$B$22:$B$31,Settings!$A$22:$A$31,D871)))</f>
        <v/>
      </c>
      <c r="R871" s="27">
        <f>IF(N871&lt;&gt;"Yes",0,ROUND(M871*SUMIFS(Settings!$C$22:$C$31,Settings!$A$22:$A$31,D871),2))</f>
        <v/>
      </c>
      <c r="S871" s="27">
        <f>IF(AE871=0,0,IF(AE871&gt;=Q871,M871-R871,ROUND((M871-R871)*AE871/Q871,2)))</f>
        <v/>
      </c>
      <c r="T871" s="27">
        <f>IF(N871&lt;&gt;"Yes",0,IF(AND(U871&lt;&gt;"",U871&lt;=$AH$2),0,M871-S871))</f>
        <v/>
      </c>
      <c r="U871" s="23" t="n"/>
      <c r="V871" s="24" t="n"/>
      <c r="W871" s="25" t="n"/>
      <c r="X871" s="25" t="n"/>
      <c r="Y871" s="27">
        <f>IF(U871="","",IF(U871&gt;$AH$2,"After period end",IF(N871&lt;&gt;"Yes",0,M871-S871)))</f>
        <v/>
      </c>
      <c r="Z871" s="27">
        <f>IF(OR(U871="",U871&gt;$AH$2),"",N(W871)-N(X871)-Y871)</f>
        <v/>
      </c>
      <c r="AB871" s="23" t="n"/>
      <c r="AD871" s="27">
        <f>IF(OR(N871&lt;&gt;"Yes",N(Q871)=0),0,ROUND((M871-R871)/Q871,2))</f>
        <v/>
      </c>
      <c r="AE871" s="30">
        <f>IF(OR(N871&lt;&gt;"Yes",O871="",N(Q871)=0),0,MAX(0,MIN(Q871,MIN(YEAR($AH$2)*12+MONTH($AH$2),IF(U871="",YEAR($AH$2)*12+MONTH($AH$2),YEAR(U871)*12+MONTH(U871)-1))-(YEAR(O871)*12+MONTH(O871))+1)))</f>
        <v/>
      </c>
      <c r="AF871" s="31">
        <f>IF(OR(N871&lt;&gt;"Yes",O871="",N(Q871)=0),"",EOMONTH(O871,Q871-1))</f>
        <v/>
      </c>
    </row>
    <row r="872">
      <c r="D872" s="24" t="n"/>
      <c r="E872" s="24" t="n"/>
      <c r="F872" s="24" t="n"/>
      <c r="G872" s="24" t="n"/>
      <c r="H872" s="23" t="n"/>
      <c r="J872" s="25" t="n"/>
      <c r="K872" s="24" t="n"/>
      <c r="L872" s="26" t="n"/>
      <c r="M872" s="27">
        <f>IF(OR(J872="",L872=""),"",ROUND(J872*L872,2))</f>
        <v/>
      </c>
      <c r="N872" s="28">
        <f>IF(M872="","",IF(H872&gt;$AH$2,"After period end",IF(OR(D872="",F872=""),"Check class and entity",IF(M872&gt;=SUMIFS(Settings!$C$9:$C$18,Settings!$A$9:$A$18,F872),"Yes","Expense"))))</f>
        <v/>
      </c>
      <c r="O872" s="23" t="n"/>
      <c r="P872" s="29" t="n"/>
      <c r="Q872" s="30">
        <f>IF(P872&lt;&gt;"",P872,IF(D872="","",SUMIFS(Settings!$B$22:$B$31,Settings!$A$22:$A$31,D872)))</f>
        <v/>
      </c>
      <c r="R872" s="27">
        <f>IF(N872&lt;&gt;"Yes",0,ROUND(M872*SUMIFS(Settings!$C$22:$C$31,Settings!$A$22:$A$31,D872),2))</f>
        <v/>
      </c>
      <c r="S872" s="27">
        <f>IF(AE872=0,0,IF(AE872&gt;=Q872,M872-R872,ROUND((M872-R872)*AE872/Q872,2)))</f>
        <v/>
      </c>
      <c r="T872" s="27">
        <f>IF(N872&lt;&gt;"Yes",0,IF(AND(U872&lt;&gt;"",U872&lt;=$AH$2),0,M872-S872))</f>
        <v/>
      </c>
      <c r="U872" s="23" t="n"/>
      <c r="V872" s="24" t="n"/>
      <c r="W872" s="25" t="n"/>
      <c r="X872" s="25" t="n"/>
      <c r="Y872" s="27">
        <f>IF(U872="","",IF(U872&gt;$AH$2,"After period end",IF(N872&lt;&gt;"Yes",0,M872-S872)))</f>
        <v/>
      </c>
      <c r="Z872" s="27">
        <f>IF(OR(U872="",U872&gt;$AH$2),"",N(W872)-N(X872)-Y872)</f>
        <v/>
      </c>
      <c r="AB872" s="23" t="n"/>
      <c r="AD872" s="27">
        <f>IF(OR(N872&lt;&gt;"Yes",N(Q872)=0),0,ROUND((M872-R872)/Q872,2))</f>
        <v/>
      </c>
      <c r="AE872" s="30">
        <f>IF(OR(N872&lt;&gt;"Yes",O872="",N(Q872)=0),0,MAX(0,MIN(Q872,MIN(YEAR($AH$2)*12+MONTH($AH$2),IF(U872="",YEAR($AH$2)*12+MONTH($AH$2),YEAR(U872)*12+MONTH(U872)-1))-(YEAR(O872)*12+MONTH(O872))+1)))</f>
        <v/>
      </c>
      <c r="AF872" s="31">
        <f>IF(OR(N872&lt;&gt;"Yes",O872="",N(Q872)=0),"",EOMONTH(O872,Q872-1))</f>
        <v/>
      </c>
    </row>
    <row r="873">
      <c r="D873" s="24" t="n"/>
      <c r="E873" s="24" t="n"/>
      <c r="F873" s="24" t="n"/>
      <c r="G873" s="24" t="n"/>
      <c r="H873" s="23" t="n"/>
      <c r="J873" s="25" t="n"/>
      <c r="K873" s="24" t="n"/>
      <c r="L873" s="26" t="n"/>
      <c r="M873" s="27">
        <f>IF(OR(J873="",L873=""),"",ROUND(J873*L873,2))</f>
        <v/>
      </c>
      <c r="N873" s="28">
        <f>IF(M873="","",IF(H873&gt;$AH$2,"After period end",IF(OR(D873="",F873=""),"Check class and entity",IF(M873&gt;=SUMIFS(Settings!$C$9:$C$18,Settings!$A$9:$A$18,F873),"Yes","Expense"))))</f>
        <v/>
      </c>
      <c r="O873" s="23" t="n"/>
      <c r="P873" s="29" t="n"/>
      <c r="Q873" s="30">
        <f>IF(P873&lt;&gt;"",P873,IF(D873="","",SUMIFS(Settings!$B$22:$B$31,Settings!$A$22:$A$31,D873)))</f>
        <v/>
      </c>
      <c r="R873" s="27">
        <f>IF(N873&lt;&gt;"Yes",0,ROUND(M873*SUMIFS(Settings!$C$22:$C$31,Settings!$A$22:$A$31,D873),2))</f>
        <v/>
      </c>
      <c r="S873" s="27">
        <f>IF(AE873=0,0,IF(AE873&gt;=Q873,M873-R873,ROUND((M873-R873)*AE873/Q873,2)))</f>
        <v/>
      </c>
      <c r="T873" s="27">
        <f>IF(N873&lt;&gt;"Yes",0,IF(AND(U873&lt;&gt;"",U873&lt;=$AH$2),0,M873-S873))</f>
        <v/>
      </c>
      <c r="U873" s="23" t="n"/>
      <c r="V873" s="24" t="n"/>
      <c r="W873" s="25" t="n"/>
      <c r="X873" s="25" t="n"/>
      <c r="Y873" s="27">
        <f>IF(U873="","",IF(U873&gt;$AH$2,"After period end",IF(N873&lt;&gt;"Yes",0,M873-S873)))</f>
        <v/>
      </c>
      <c r="Z873" s="27">
        <f>IF(OR(U873="",U873&gt;$AH$2),"",N(W873)-N(X873)-Y873)</f>
        <v/>
      </c>
      <c r="AB873" s="23" t="n"/>
      <c r="AD873" s="27">
        <f>IF(OR(N873&lt;&gt;"Yes",N(Q873)=0),0,ROUND((M873-R873)/Q873,2))</f>
        <v/>
      </c>
      <c r="AE873" s="30">
        <f>IF(OR(N873&lt;&gt;"Yes",O873="",N(Q873)=0),0,MAX(0,MIN(Q873,MIN(YEAR($AH$2)*12+MONTH($AH$2),IF(U873="",YEAR($AH$2)*12+MONTH($AH$2),YEAR(U873)*12+MONTH(U873)-1))-(YEAR(O873)*12+MONTH(O873))+1)))</f>
        <v/>
      </c>
      <c r="AF873" s="31">
        <f>IF(OR(N873&lt;&gt;"Yes",O873="",N(Q873)=0),"",EOMONTH(O873,Q873-1))</f>
        <v/>
      </c>
    </row>
    <row r="874">
      <c r="D874" s="24" t="n"/>
      <c r="E874" s="24" t="n"/>
      <c r="F874" s="24" t="n"/>
      <c r="G874" s="24" t="n"/>
      <c r="H874" s="23" t="n"/>
      <c r="J874" s="25" t="n"/>
      <c r="K874" s="24" t="n"/>
      <c r="L874" s="26" t="n"/>
      <c r="M874" s="27">
        <f>IF(OR(J874="",L874=""),"",ROUND(J874*L874,2))</f>
        <v/>
      </c>
      <c r="N874" s="28">
        <f>IF(M874="","",IF(H874&gt;$AH$2,"After period end",IF(OR(D874="",F874=""),"Check class and entity",IF(M874&gt;=SUMIFS(Settings!$C$9:$C$18,Settings!$A$9:$A$18,F874),"Yes","Expense"))))</f>
        <v/>
      </c>
      <c r="O874" s="23" t="n"/>
      <c r="P874" s="29" t="n"/>
      <c r="Q874" s="30">
        <f>IF(P874&lt;&gt;"",P874,IF(D874="","",SUMIFS(Settings!$B$22:$B$31,Settings!$A$22:$A$31,D874)))</f>
        <v/>
      </c>
      <c r="R874" s="27">
        <f>IF(N874&lt;&gt;"Yes",0,ROUND(M874*SUMIFS(Settings!$C$22:$C$31,Settings!$A$22:$A$31,D874),2))</f>
        <v/>
      </c>
      <c r="S874" s="27">
        <f>IF(AE874=0,0,IF(AE874&gt;=Q874,M874-R874,ROUND((M874-R874)*AE874/Q874,2)))</f>
        <v/>
      </c>
      <c r="T874" s="27">
        <f>IF(N874&lt;&gt;"Yes",0,IF(AND(U874&lt;&gt;"",U874&lt;=$AH$2),0,M874-S874))</f>
        <v/>
      </c>
      <c r="U874" s="23" t="n"/>
      <c r="V874" s="24" t="n"/>
      <c r="W874" s="25" t="n"/>
      <c r="X874" s="25" t="n"/>
      <c r="Y874" s="27">
        <f>IF(U874="","",IF(U874&gt;$AH$2,"After period end",IF(N874&lt;&gt;"Yes",0,M874-S874)))</f>
        <v/>
      </c>
      <c r="Z874" s="27">
        <f>IF(OR(U874="",U874&gt;$AH$2),"",N(W874)-N(X874)-Y874)</f>
        <v/>
      </c>
      <c r="AB874" s="23" t="n"/>
      <c r="AD874" s="27">
        <f>IF(OR(N874&lt;&gt;"Yes",N(Q874)=0),0,ROUND((M874-R874)/Q874,2))</f>
        <v/>
      </c>
      <c r="AE874" s="30">
        <f>IF(OR(N874&lt;&gt;"Yes",O874="",N(Q874)=0),0,MAX(0,MIN(Q874,MIN(YEAR($AH$2)*12+MONTH($AH$2),IF(U874="",YEAR($AH$2)*12+MONTH($AH$2),YEAR(U874)*12+MONTH(U874)-1))-(YEAR(O874)*12+MONTH(O874))+1)))</f>
        <v/>
      </c>
      <c r="AF874" s="31">
        <f>IF(OR(N874&lt;&gt;"Yes",O874="",N(Q874)=0),"",EOMONTH(O874,Q874-1))</f>
        <v/>
      </c>
    </row>
    <row r="875">
      <c r="D875" s="24" t="n"/>
      <c r="E875" s="24" t="n"/>
      <c r="F875" s="24" t="n"/>
      <c r="G875" s="24" t="n"/>
      <c r="H875" s="23" t="n"/>
      <c r="J875" s="25" t="n"/>
      <c r="K875" s="24" t="n"/>
      <c r="L875" s="26" t="n"/>
      <c r="M875" s="27">
        <f>IF(OR(J875="",L875=""),"",ROUND(J875*L875,2))</f>
        <v/>
      </c>
      <c r="N875" s="28">
        <f>IF(M875="","",IF(H875&gt;$AH$2,"After period end",IF(OR(D875="",F875=""),"Check class and entity",IF(M875&gt;=SUMIFS(Settings!$C$9:$C$18,Settings!$A$9:$A$18,F875),"Yes","Expense"))))</f>
        <v/>
      </c>
      <c r="O875" s="23" t="n"/>
      <c r="P875" s="29" t="n"/>
      <c r="Q875" s="30">
        <f>IF(P875&lt;&gt;"",P875,IF(D875="","",SUMIFS(Settings!$B$22:$B$31,Settings!$A$22:$A$31,D875)))</f>
        <v/>
      </c>
      <c r="R875" s="27">
        <f>IF(N875&lt;&gt;"Yes",0,ROUND(M875*SUMIFS(Settings!$C$22:$C$31,Settings!$A$22:$A$31,D875),2))</f>
        <v/>
      </c>
      <c r="S875" s="27">
        <f>IF(AE875=0,0,IF(AE875&gt;=Q875,M875-R875,ROUND((M875-R875)*AE875/Q875,2)))</f>
        <v/>
      </c>
      <c r="T875" s="27">
        <f>IF(N875&lt;&gt;"Yes",0,IF(AND(U875&lt;&gt;"",U875&lt;=$AH$2),0,M875-S875))</f>
        <v/>
      </c>
      <c r="U875" s="23" t="n"/>
      <c r="V875" s="24" t="n"/>
      <c r="W875" s="25" t="n"/>
      <c r="X875" s="25" t="n"/>
      <c r="Y875" s="27">
        <f>IF(U875="","",IF(U875&gt;$AH$2,"After period end",IF(N875&lt;&gt;"Yes",0,M875-S875)))</f>
        <v/>
      </c>
      <c r="Z875" s="27">
        <f>IF(OR(U875="",U875&gt;$AH$2),"",N(W875)-N(X875)-Y875)</f>
        <v/>
      </c>
      <c r="AB875" s="23" t="n"/>
      <c r="AD875" s="27">
        <f>IF(OR(N875&lt;&gt;"Yes",N(Q875)=0),0,ROUND((M875-R875)/Q875,2))</f>
        <v/>
      </c>
      <c r="AE875" s="30">
        <f>IF(OR(N875&lt;&gt;"Yes",O875="",N(Q875)=0),0,MAX(0,MIN(Q875,MIN(YEAR($AH$2)*12+MONTH($AH$2),IF(U875="",YEAR($AH$2)*12+MONTH($AH$2),YEAR(U875)*12+MONTH(U875)-1))-(YEAR(O875)*12+MONTH(O875))+1)))</f>
        <v/>
      </c>
      <c r="AF875" s="31">
        <f>IF(OR(N875&lt;&gt;"Yes",O875="",N(Q875)=0),"",EOMONTH(O875,Q875-1))</f>
        <v/>
      </c>
    </row>
    <row r="876">
      <c r="D876" s="24" t="n"/>
      <c r="E876" s="24" t="n"/>
      <c r="F876" s="24" t="n"/>
      <c r="G876" s="24" t="n"/>
      <c r="H876" s="23" t="n"/>
      <c r="J876" s="25" t="n"/>
      <c r="K876" s="24" t="n"/>
      <c r="L876" s="26" t="n"/>
      <c r="M876" s="27">
        <f>IF(OR(J876="",L876=""),"",ROUND(J876*L876,2))</f>
        <v/>
      </c>
      <c r="N876" s="28">
        <f>IF(M876="","",IF(H876&gt;$AH$2,"After period end",IF(OR(D876="",F876=""),"Check class and entity",IF(M876&gt;=SUMIFS(Settings!$C$9:$C$18,Settings!$A$9:$A$18,F876),"Yes","Expense"))))</f>
        <v/>
      </c>
      <c r="O876" s="23" t="n"/>
      <c r="P876" s="29" t="n"/>
      <c r="Q876" s="30">
        <f>IF(P876&lt;&gt;"",P876,IF(D876="","",SUMIFS(Settings!$B$22:$B$31,Settings!$A$22:$A$31,D876)))</f>
        <v/>
      </c>
      <c r="R876" s="27">
        <f>IF(N876&lt;&gt;"Yes",0,ROUND(M876*SUMIFS(Settings!$C$22:$C$31,Settings!$A$22:$A$31,D876),2))</f>
        <v/>
      </c>
      <c r="S876" s="27">
        <f>IF(AE876=0,0,IF(AE876&gt;=Q876,M876-R876,ROUND((M876-R876)*AE876/Q876,2)))</f>
        <v/>
      </c>
      <c r="T876" s="27">
        <f>IF(N876&lt;&gt;"Yes",0,IF(AND(U876&lt;&gt;"",U876&lt;=$AH$2),0,M876-S876))</f>
        <v/>
      </c>
      <c r="U876" s="23" t="n"/>
      <c r="V876" s="24" t="n"/>
      <c r="W876" s="25" t="n"/>
      <c r="X876" s="25" t="n"/>
      <c r="Y876" s="27">
        <f>IF(U876="","",IF(U876&gt;$AH$2,"After period end",IF(N876&lt;&gt;"Yes",0,M876-S876)))</f>
        <v/>
      </c>
      <c r="Z876" s="27">
        <f>IF(OR(U876="",U876&gt;$AH$2),"",N(W876)-N(X876)-Y876)</f>
        <v/>
      </c>
      <c r="AB876" s="23" t="n"/>
      <c r="AD876" s="27">
        <f>IF(OR(N876&lt;&gt;"Yes",N(Q876)=0),0,ROUND((M876-R876)/Q876,2))</f>
        <v/>
      </c>
      <c r="AE876" s="30">
        <f>IF(OR(N876&lt;&gt;"Yes",O876="",N(Q876)=0),0,MAX(0,MIN(Q876,MIN(YEAR($AH$2)*12+MONTH($AH$2),IF(U876="",YEAR($AH$2)*12+MONTH($AH$2),YEAR(U876)*12+MONTH(U876)-1))-(YEAR(O876)*12+MONTH(O876))+1)))</f>
        <v/>
      </c>
      <c r="AF876" s="31">
        <f>IF(OR(N876&lt;&gt;"Yes",O876="",N(Q876)=0),"",EOMONTH(O876,Q876-1))</f>
        <v/>
      </c>
    </row>
    <row r="877">
      <c r="D877" s="24" t="n"/>
      <c r="E877" s="24" t="n"/>
      <c r="F877" s="24" t="n"/>
      <c r="G877" s="24" t="n"/>
      <c r="H877" s="23" t="n"/>
      <c r="J877" s="25" t="n"/>
      <c r="K877" s="24" t="n"/>
      <c r="L877" s="26" t="n"/>
      <c r="M877" s="27">
        <f>IF(OR(J877="",L877=""),"",ROUND(J877*L877,2))</f>
        <v/>
      </c>
      <c r="N877" s="28">
        <f>IF(M877="","",IF(H877&gt;$AH$2,"After period end",IF(OR(D877="",F877=""),"Check class and entity",IF(M877&gt;=SUMIFS(Settings!$C$9:$C$18,Settings!$A$9:$A$18,F877),"Yes","Expense"))))</f>
        <v/>
      </c>
      <c r="O877" s="23" t="n"/>
      <c r="P877" s="29" t="n"/>
      <c r="Q877" s="30">
        <f>IF(P877&lt;&gt;"",P877,IF(D877="","",SUMIFS(Settings!$B$22:$B$31,Settings!$A$22:$A$31,D877)))</f>
        <v/>
      </c>
      <c r="R877" s="27">
        <f>IF(N877&lt;&gt;"Yes",0,ROUND(M877*SUMIFS(Settings!$C$22:$C$31,Settings!$A$22:$A$31,D877),2))</f>
        <v/>
      </c>
      <c r="S877" s="27">
        <f>IF(AE877=0,0,IF(AE877&gt;=Q877,M877-R877,ROUND((M877-R877)*AE877/Q877,2)))</f>
        <v/>
      </c>
      <c r="T877" s="27">
        <f>IF(N877&lt;&gt;"Yes",0,IF(AND(U877&lt;&gt;"",U877&lt;=$AH$2),0,M877-S877))</f>
        <v/>
      </c>
      <c r="U877" s="23" t="n"/>
      <c r="V877" s="24" t="n"/>
      <c r="W877" s="25" t="n"/>
      <c r="X877" s="25" t="n"/>
      <c r="Y877" s="27">
        <f>IF(U877="","",IF(U877&gt;$AH$2,"After period end",IF(N877&lt;&gt;"Yes",0,M877-S877)))</f>
        <v/>
      </c>
      <c r="Z877" s="27">
        <f>IF(OR(U877="",U877&gt;$AH$2),"",N(W877)-N(X877)-Y877)</f>
        <v/>
      </c>
      <c r="AB877" s="23" t="n"/>
      <c r="AD877" s="27">
        <f>IF(OR(N877&lt;&gt;"Yes",N(Q877)=0),0,ROUND((M877-R877)/Q877,2))</f>
        <v/>
      </c>
      <c r="AE877" s="30">
        <f>IF(OR(N877&lt;&gt;"Yes",O877="",N(Q877)=0),0,MAX(0,MIN(Q877,MIN(YEAR($AH$2)*12+MONTH($AH$2),IF(U877="",YEAR($AH$2)*12+MONTH($AH$2),YEAR(U877)*12+MONTH(U877)-1))-(YEAR(O877)*12+MONTH(O877))+1)))</f>
        <v/>
      </c>
      <c r="AF877" s="31">
        <f>IF(OR(N877&lt;&gt;"Yes",O877="",N(Q877)=0),"",EOMONTH(O877,Q877-1))</f>
        <v/>
      </c>
    </row>
    <row r="878">
      <c r="D878" s="24" t="n"/>
      <c r="E878" s="24" t="n"/>
      <c r="F878" s="24" t="n"/>
      <c r="G878" s="24" t="n"/>
      <c r="H878" s="23" t="n"/>
      <c r="J878" s="25" t="n"/>
      <c r="K878" s="24" t="n"/>
      <c r="L878" s="26" t="n"/>
      <c r="M878" s="27">
        <f>IF(OR(J878="",L878=""),"",ROUND(J878*L878,2))</f>
        <v/>
      </c>
      <c r="N878" s="28">
        <f>IF(M878="","",IF(H878&gt;$AH$2,"After period end",IF(OR(D878="",F878=""),"Check class and entity",IF(M878&gt;=SUMIFS(Settings!$C$9:$C$18,Settings!$A$9:$A$18,F878),"Yes","Expense"))))</f>
        <v/>
      </c>
      <c r="O878" s="23" t="n"/>
      <c r="P878" s="29" t="n"/>
      <c r="Q878" s="30">
        <f>IF(P878&lt;&gt;"",P878,IF(D878="","",SUMIFS(Settings!$B$22:$B$31,Settings!$A$22:$A$31,D878)))</f>
        <v/>
      </c>
      <c r="R878" s="27">
        <f>IF(N878&lt;&gt;"Yes",0,ROUND(M878*SUMIFS(Settings!$C$22:$C$31,Settings!$A$22:$A$31,D878),2))</f>
        <v/>
      </c>
      <c r="S878" s="27">
        <f>IF(AE878=0,0,IF(AE878&gt;=Q878,M878-R878,ROUND((M878-R878)*AE878/Q878,2)))</f>
        <v/>
      </c>
      <c r="T878" s="27">
        <f>IF(N878&lt;&gt;"Yes",0,IF(AND(U878&lt;&gt;"",U878&lt;=$AH$2),0,M878-S878))</f>
        <v/>
      </c>
      <c r="U878" s="23" t="n"/>
      <c r="V878" s="24" t="n"/>
      <c r="W878" s="25" t="n"/>
      <c r="X878" s="25" t="n"/>
      <c r="Y878" s="27">
        <f>IF(U878="","",IF(U878&gt;$AH$2,"After period end",IF(N878&lt;&gt;"Yes",0,M878-S878)))</f>
        <v/>
      </c>
      <c r="Z878" s="27">
        <f>IF(OR(U878="",U878&gt;$AH$2),"",N(W878)-N(X878)-Y878)</f>
        <v/>
      </c>
      <c r="AB878" s="23" t="n"/>
      <c r="AD878" s="27">
        <f>IF(OR(N878&lt;&gt;"Yes",N(Q878)=0),0,ROUND((M878-R878)/Q878,2))</f>
        <v/>
      </c>
      <c r="AE878" s="30">
        <f>IF(OR(N878&lt;&gt;"Yes",O878="",N(Q878)=0),0,MAX(0,MIN(Q878,MIN(YEAR($AH$2)*12+MONTH($AH$2),IF(U878="",YEAR($AH$2)*12+MONTH($AH$2),YEAR(U878)*12+MONTH(U878)-1))-(YEAR(O878)*12+MONTH(O878))+1)))</f>
        <v/>
      </c>
      <c r="AF878" s="31">
        <f>IF(OR(N878&lt;&gt;"Yes",O878="",N(Q878)=0),"",EOMONTH(O878,Q878-1))</f>
        <v/>
      </c>
    </row>
    <row r="879">
      <c r="D879" s="24" t="n"/>
      <c r="E879" s="24" t="n"/>
      <c r="F879" s="24" t="n"/>
      <c r="G879" s="24" t="n"/>
      <c r="H879" s="23" t="n"/>
      <c r="J879" s="25" t="n"/>
      <c r="K879" s="24" t="n"/>
      <c r="L879" s="26" t="n"/>
      <c r="M879" s="27">
        <f>IF(OR(J879="",L879=""),"",ROUND(J879*L879,2))</f>
        <v/>
      </c>
      <c r="N879" s="28">
        <f>IF(M879="","",IF(H879&gt;$AH$2,"After period end",IF(OR(D879="",F879=""),"Check class and entity",IF(M879&gt;=SUMIFS(Settings!$C$9:$C$18,Settings!$A$9:$A$18,F879),"Yes","Expense"))))</f>
        <v/>
      </c>
      <c r="O879" s="23" t="n"/>
      <c r="P879" s="29" t="n"/>
      <c r="Q879" s="30">
        <f>IF(P879&lt;&gt;"",P879,IF(D879="","",SUMIFS(Settings!$B$22:$B$31,Settings!$A$22:$A$31,D879)))</f>
        <v/>
      </c>
      <c r="R879" s="27">
        <f>IF(N879&lt;&gt;"Yes",0,ROUND(M879*SUMIFS(Settings!$C$22:$C$31,Settings!$A$22:$A$31,D879),2))</f>
        <v/>
      </c>
      <c r="S879" s="27">
        <f>IF(AE879=0,0,IF(AE879&gt;=Q879,M879-R879,ROUND((M879-R879)*AE879/Q879,2)))</f>
        <v/>
      </c>
      <c r="T879" s="27">
        <f>IF(N879&lt;&gt;"Yes",0,IF(AND(U879&lt;&gt;"",U879&lt;=$AH$2),0,M879-S879))</f>
        <v/>
      </c>
      <c r="U879" s="23" t="n"/>
      <c r="V879" s="24" t="n"/>
      <c r="W879" s="25" t="n"/>
      <c r="X879" s="25" t="n"/>
      <c r="Y879" s="27">
        <f>IF(U879="","",IF(U879&gt;$AH$2,"After period end",IF(N879&lt;&gt;"Yes",0,M879-S879)))</f>
        <v/>
      </c>
      <c r="Z879" s="27">
        <f>IF(OR(U879="",U879&gt;$AH$2),"",N(W879)-N(X879)-Y879)</f>
        <v/>
      </c>
      <c r="AB879" s="23" t="n"/>
      <c r="AD879" s="27">
        <f>IF(OR(N879&lt;&gt;"Yes",N(Q879)=0),0,ROUND((M879-R879)/Q879,2))</f>
        <v/>
      </c>
      <c r="AE879" s="30">
        <f>IF(OR(N879&lt;&gt;"Yes",O879="",N(Q879)=0),0,MAX(0,MIN(Q879,MIN(YEAR($AH$2)*12+MONTH($AH$2),IF(U879="",YEAR($AH$2)*12+MONTH($AH$2),YEAR(U879)*12+MONTH(U879)-1))-(YEAR(O879)*12+MONTH(O879))+1)))</f>
        <v/>
      </c>
      <c r="AF879" s="31">
        <f>IF(OR(N879&lt;&gt;"Yes",O879="",N(Q879)=0),"",EOMONTH(O879,Q879-1))</f>
        <v/>
      </c>
    </row>
    <row r="880">
      <c r="D880" s="24" t="n"/>
      <c r="E880" s="24" t="n"/>
      <c r="F880" s="24" t="n"/>
      <c r="G880" s="24" t="n"/>
      <c r="H880" s="23" t="n"/>
      <c r="J880" s="25" t="n"/>
      <c r="K880" s="24" t="n"/>
      <c r="L880" s="26" t="n"/>
      <c r="M880" s="27">
        <f>IF(OR(J880="",L880=""),"",ROUND(J880*L880,2))</f>
        <v/>
      </c>
      <c r="N880" s="28">
        <f>IF(M880="","",IF(H880&gt;$AH$2,"After period end",IF(OR(D880="",F880=""),"Check class and entity",IF(M880&gt;=SUMIFS(Settings!$C$9:$C$18,Settings!$A$9:$A$18,F880),"Yes","Expense"))))</f>
        <v/>
      </c>
      <c r="O880" s="23" t="n"/>
      <c r="P880" s="29" t="n"/>
      <c r="Q880" s="30">
        <f>IF(P880&lt;&gt;"",P880,IF(D880="","",SUMIFS(Settings!$B$22:$B$31,Settings!$A$22:$A$31,D880)))</f>
        <v/>
      </c>
      <c r="R880" s="27">
        <f>IF(N880&lt;&gt;"Yes",0,ROUND(M880*SUMIFS(Settings!$C$22:$C$31,Settings!$A$22:$A$31,D880),2))</f>
        <v/>
      </c>
      <c r="S880" s="27">
        <f>IF(AE880=0,0,IF(AE880&gt;=Q880,M880-R880,ROUND((M880-R880)*AE880/Q880,2)))</f>
        <v/>
      </c>
      <c r="T880" s="27">
        <f>IF(N880&lt;&gt;"Yes",0,IF(AND(U880&lt;&gt;"",U880&lt;=$AH$2),0,M880-S880))</f>
        <v/>
      </c>
      <c r="U880" s="23" t="n"/>
      <c r="V880" s="24" t="n"/>
      <c r="W880" s="25" t="n"/>
      <c r="X880" s="25" t="n"/>
      <c r="Y880" s="27">
        <f>IF(U880="","",IF(U880&gt;$AH$2,"After period end",IF(N880&lt;&gt;"Yes",0,M880-S880)))</f>
        <v/>
      </c>
      <c r="Z880" s="27">
        <f>IF(OR(U880="",U880&gt;$AH$2),"",N(W880)-N(X880)-Y880)</f>
        <v/>
      </c>
      <c r="AB880" s="23" t="n"/>
      <c r="AD880" s="27">
        <f>IF(OR(N880&lt;&gt;"Yes",N(Q880)=0),0,ROUND((M880-R880)/Q880,2))</f>
        <v/>
      </c>
      <c r="AE880" s="30">
        <f>IF(OR(N880&lt;&gt;"Yes",O880="",N(Q880)=0),0,MAX(0,MIN(Q880,MIN(YEAR($AH$2)*12+MONTH($AH$2),IF(U880="",YEAR($AH$2)*12+MONTH($AH$2),YEAR(U880)*12+MONTH(U880)-1))-(YEAR(O880)*12+MONTH(O880))+1)))</f>
        <v/>
      </c>
      <c r="AF880" s="31">
        <f>IF(OR(N880&lt;&gt;"Yes",O880="",N(Q880)=0),"",EOMONTH(O880,Q880-1))</f>
        <v/>
      </c>
    </row>
    <row r="881">
      <c r="D881" s="24" t="n"/>
      <c r="E881" s="24" t="n"/>
      <c r="F881" s="24" t="n"/>
      <c r="G881" s="24" t="n"/>
      <c r="H881" s="23" t="n"/>
      <c r="J881" s="25" t="n"/>
      <c r="K881" s="24" t="n"/>
      <c r="L881" s="26" t="n"/>
      <c r="M881" s="27">
        <f>IF(OR(J881="",L881=""),"",ROUND(J881*L881,2))</f>
        <v/>
      </c>
      <c r="N881" s="28">
        <f>IF(M881="","",IF(H881&gt;$AH$2,"After period end",IF(OR(D881="",F881=""),"Check class and entity",IF(M881&gt;=SUMIFS(Settings!$C$9:$C$18,Settings!$A$9:$A$18,F881),"Yes","Expense"))))</f>
        <v/>
      </c>
      <c r="O881" s="23" t="n"/>
      <c r="P881" s="29" t="n"/>
      <c r="Q881" s="30">
        <f>IF(P881&lt;&gt;"",P881,IF(D881="","",SUMIFS(Settings!$B$22:$B$31,Settings!$A$22:$A$31,D881)))</f>
        <v/>
      </c>
      <c r="R881" s="27">
        <f>IF(N881&lt;&gt;"Yes",0,ROUND(M881*SUMIFS(Settings!$C$22:$C$31,Settings!$A$22:$A$31,D881),2))</f>
        <v/>
      </c>
      <c r="S881" s="27">
        <f>IF(AE881=0,0,IF(AE881&gt;=Q881,M881-R881,ROUND((M881-R881)*AE881/Q881,2)))</f>
        <v/>
      </c>
      <c r="T881" s="27">
        <f>IF(N881&lt;&gt;"Yes",0,IF(AND(U881&lt;&gt;"",U881&lt;=$AH$2),0,M881-S881))</f>
        <v/>
      </c>
      <c r="U881" s="23" t="n"/>
      <c r="V881" s="24" t="n"/>
      <c r="W881" s="25" t="n"/>
      <c r="X881" s="25" t="n"/>
      <c r="Y881" s="27">
        <f>IF(U881="","",IF(U881&gt;$AH$2,"After period end",IF(N881&lt;&gt;"Yes",0,M881-S881)))</f>
        <v/>
      </c>
      <c r="Z881" s="27">
        <f>IF(OR(U881="",U881&gt;$AH$2),"",N(W881)-N(X881)-Y881)</f>
        <v/>
      </c>
      <c r="AB881" s="23" t="n"/>
      <c r="AD881" s="27">
        <f>IF(OR(N881&lt;&gt;"Yes",N(Q881)=0),0,ROUND((M881-R881)/Q881,2))</f>
        <v/>
      </c>
      <c r="AE881" s="30">
        <f>IF(OR(N881&lt;&gt;"Yes",O881="",N(Q881)=0),0,MAX(0,MIN(Q881,MIN(YEAR($AH$2)*12+MONTH($AH$2),IF(U881="",YEAR($AH$2)*12+MONTH($AH$2),YEAR(U881)*12+MONTH(U881)-1))-(YEAR(O881)*12+MONTH(O881))+1)))</f>
        <v/>
      </c>
      <c r="AF881" s="31">
        <f>IF(OR(N881&lt;&gt;"Yes",O881="",N(Q881)=0),"",EOMONTH(O881,Q881-1))</f>
        <v/>
      </c>
    </row>
    <row r="882">
      <c r="D882" s="24" t="n"/>
      <c r="E882" s="24" t="n"/>
      <c r="F882" s="24" t="n"/>
      <c r="G882" s="24" t="n"/>
      <c r="H882" s="23" t="n"/>
      <c r="J882" s="25" t="n"/>
      <c r="K882" s="24" t="n"/>
      <c r="L882" s="26" t="n"/>
      <c r="M882" s="27">
        <f>IF(OR(J882="",L882=""),"",ROUND(J882*L882,2))</f>
        <v/>
      </c>
      <c r="N882" s="28">
        <f>IF(M882="","",IF(H882&gt;$AH$2,"After period end",IF(OR(D882="",F882=""),"Check class and entity",IF(M882&gt;=SUMIFS(Settings!$C$9:$C$18,Settings!$A$9:$A$18,F882),"Yes","Expense"))))</f>
        <v/>
      </c>
      <c r="O882" s="23" t="n"/>
      <c r="P882" s="29" t="n"/>
      <c r="Q882" s="30">
        <f>IF(P882&lt;&gt;"",P882,IF(D882="","",SUMIFS(Settings!$B$22:$B$31,Settings!$A$22:$A$31,D882)))</f>
        <v/>
      </c>
      <c r="R882" s="27">
        <f>IF(N882&lt;&gt;"Yes",0,ROUND(M882*SUMIFS(Settings!$C$22:$C$31,Settings!$A$22:$A$31,D882),2))</f>
        <v/>
      </c>
      <c r="S882" s="27">
        <f>IF(AE882=0,0,IF(AE882&gt;=Q882,M882-R882,ROUND((M882-R882)*AE882/Q882,2)))</f>
        <v/>
      </c>
      <c r="T882" s="27">
        <f>IF(N882&lt;&gt;"Yes",0,IF(AND(U882&lt;&gt;"",U882&lt;=$AH$2),0,M882-S882))</f>
        <v/>
      </c>
      <c r="U882" s="23" t="n"/>
      <c r="V882" s="24" t="n"/>
      <c r="W882" s="25" t="n"/>
      <c r="X882" s="25" t="n"/>
      <c r="Y882" s="27">
        <f>IF(U882="","",IF(U882&gt;$AH$2,"After period end",IF(N882&lt;&gt;"Yes",0,M882-S882)))</f>
        <v/>
      </c>
      <c r="Z882" s="27">
        <f>IF(OR(U882="",U882&gt;$AH$2),"",N(W882)-N(X882)-Y882)</f>
        <v/>
      </c>
      <c r="AB882" s="23" t="n"/>
      <c r="AD882" s="27">
        <f>IF(OR(N882&lt;&gt;"Yes",N(Q882)=0),0,ROUND((M882-R882)/Q882,2))</f>
        <v/>
      </c>
      <c r="AE882" s="30">
        <f>IF(OR(N882&lt;&gt;"Yes",O882="",N(Q882)=0),0,MAX(0,MIN(Q882,MIN(YEAR($AH$2)*12+MONTH($AH$2),IF(U882="",YEAR($AH$2)*12+MONTH($AH$2),YEAR(U882)*12+MONTH(U882)-1))-(YEAR(O882)*12+MONTH(O882))+1)))</f>
        <v/>
      </c>
      <c r="AF882" s="31">
        <f>IF(OR(N882&lt;&gt;"Yes",O882="",N(Q882)=0),"",EOMONTH(O882,Q882-1))</f>
        <v/>
      </c>
    </row>
    <row r="883">
      <c r="D883" s="24" t="n"/>
      <c r="E883" s="24" t="n"/>
      <c r="F883" s="24" t="n"/>
      <c r="G883" s="24" t="n"/>
      <c r="H883" s="23" t="n"/>
      <c r="J883" s="25" t="n"/>
      <c r="K883" s="24" t="n"/>
      <c r="L883" s="26" t="n"/>
      <c r="M883" s="27">
        <f>IF(OR(J883="",L883=""),"",ROUND(J883*L883,2))</f>
        <v/>
      </c>
      <c r="N883" s="28">
        <f>IF(M883="","",IF(H883&gt;$AH$2,"After period end",IF(OR(D883="",F883=""),"Check class and entity",IF(M883&gt;=SUMIFS(Settings!$C$9:$C$18,Settings!$A$9:$A$18,F883),"Yes","Expense"))))</f>
        <v/>
      </c>
      <c r="O883" s="23" t="n"/>
      <c r="P883" s="29" t="n"/>
      <c r="Q883" s="30">
        <f>IF(P883&lt;&gt;"",P883,IF(D883="","",SUMIFS(Settings!$B$22:$B$31,Settings!$A$22:$A$31,D883)))</f>
        <v/>
      </c>
      <c r="R883" s="27">
        <f>IF(N883&lt;&gt;"Yes",0,ROUND(M883*SUMIFS(Settings!$C$22:$C$31,Settings!$A$22:$A$31,D883),2))</f>
        <v/>
      </c>
      <c r="S883" s="27">
        <f>IF(AE883=0,0,IF(AE883&gt;=Q883,M883-R883,ROUND((M883-R883)*AE883/Q883,2)))</f>
        <v/>
      </c>
      <c r="T883" s="27">
        <f>IF(N883&lt;&gt;"Yes",0,IF(AND(U883&lt;&gt;"",U883&lt;=$AH$2),0,M883-S883))</f>
        <v/>
      </c>
      <c r="U883" s="23" t="n"/>
      <c r="V883" s="24" t="n"/>
      <c r="W883" s="25" t="n"/>
      <c r="X883" s="25" t="n"/>
      <c r="Y883" s="27">
        <f>IF(U883="","",IF(U883&gt;$AH$2,"After period end",IF(N883&lt;&gt;"Yes",0,M883-S883)))</f>
        <v/>
      </c>
      <c r="Z883" s="27">
        <f>IF(OR(U883="",U883&gt;$AH$2),"",N(W883)-N(X883)-Y883)</f>
        <v/>
      </c>
      <c r="AB883" s="23" t="n"/>
      <c r="AD883" s="27">
        <f>IF(OR(N883&lt;&gt;"Yes",N(Q883)=0),0,ROUND((M883-R883)/Q883,2))</f>
        <v/>
      </c>
      <c r="AE883" s="30">
        <f>IF(OR(N883&lt;&gt;"Yes",O883="",N(Q883)=0),0,MAX(0,MIN(Q883,MIN(YEAR($AH$2)*12+MONTH($AH$2),IF(U883="",YEAR($AH$2)*12+MONTH($AH$2),YEAR(U883)*12+MONTH(U883)-1))-(YEAR(O883)*12+MONTH(O883))+1)))</f>
        <v/>
      </c>
      <c r="AF883" s="31">
        <f>IF(OR(N883&lt;&gt;"Yes",O883="",N(Q883)=0),"",EOMONTH(O883,Q883-1))</f>
        <v/>
      </c>
    </row>
    <row r="884">
      <c r="D884" s="24" t="n"/>
      <c r="E884" s="24" t="n"/>
      <c r="F884" s="24" t="n"/>
      <c r="G884" s="24" t="n"/>
      <c r="H884" s="23" t="n"/>
      <c r="J884" s="25" t="n"/>
      <c r="K884" s="24" t="n"/>
      <c r="L884" s="26" t="n"/>
      <c r="M884" s="27">
        <f>IF(OR(J884="",L884=""),"",ROUND(J884*L884,2))</f>
        <v/>
      </c>
      <c r="N884" s="28">
        <f>IF(M884="","",IF(H884&gt;$AH$2,"After period end",IF(OR(D884="",F884=""),"Check class and entity",IF(M884&gt;=SUMIFS(Settings!$C$9:$C$18,Settings!$A$9:$A$18,F884),"Yes","Expense"))))</f>
        <v/>
      </c>
      <c r="O884" s="23" t="n"/>
      <c r="P884" s="29" t="n"/>
      <c r="Q884" s="30">
        <f>IF(P884&lt;&gt;"",P884,IF(D884="","",SUMIFS(Settings!$B$22:$B$31,Settings!$A$22:$A$31,D884)))</f>
        <v/>
      </c>
      <c r="R884" s="27">
        <f>IF(N884&lt;&gt;"Yes",0,ROUND(M884*SUMIFS(Settings!$C$22:$C$31,Settings!$A$22:$A$31,D884),2))</f>
        <v/>
      </c>
      <c r="S884" s="27">
        <f>IF(AE884=0,0,IF(AE884&gt;=Q884,M884-R884,ROUND((M884-R884)*AE884/Q884,2)))</f>
        <v/>
      </c>
      <c r="T884" s="27">
        <f>IF(N884&lt;&gt;"Yes",0,IF(AND(U884&lt;&gt;"",U884&lt;=$AH$2),0,M884-S884))</f>
        <v/>
      </c>
      <c r="U884" s="23" t="n"/>
      <c r="V884" s="24" t="n"/>
      <c r="W884" s="25" t="n"/>
      <c r="X884" s="25" t="n"/>
      <c r="Y884" s="27">
        <f>IF(U884="","",IF(U884&gt;$AH$2,"After period end",IF(N884&lt;&gt;"Yes",0,M884-S884)))</f>
        <v/>
      </c>
      <c r="Z884" s="27">
        <f>IF(OR(U884="",U884&gt;$AH$2),"",N(W884)-N(X884)-Y884)</f>
        <v/>
      </c>
      <c r="AB884" s="23" t="n"/>
      <c r="AD884" s="27">
        <f>IF(OR(N884&lt;&gt;"Yes",N(Q884)=0),0,ROUND((M884-R884)/Q884,2))</f>
        <v/>
      </c>
      <c r="AE884" s="30">
        <f>IF(OR(N884&lt;&gt;"Yes",O884="",N(Q884)=0),0,MAX(0,MIN(Q884,MIN(YEAR($AH$2)*12+MONTH($AH$2),IF(U884="",YEAR($AH$2)*12+MONTH($AH$2),YEAR(U884)*12+MONTH(U884)-1))-(YEAR(O884)*12+MONTH(O884))+1)))</f>
        <v/>
      </c>
      <c r="AF884" s="31">
        <f>IF(OR(N884&lt;&gt;"Yes",O884="",N(Q884)=0),"",EOMONTH(O884,Q884-1))</f>
        <v/>
      </c>
    </row>
    <row r="885">
      <c r="D885" s="24" t="n"/>
      <c r="E885" s="24" t="n"/>
      <c r="F885" s="24" t="n"/>
      <c r="G885" s="24" t="n"/>
      <c r="H885" s="23" t="n"/>
      <c r="J885" s="25" t="n"/>
      <c r="K885" s="24" t="n"/>
      <c r="L885" s="26" t="n"/>
      <c r="M885" s="27">
        <f>IF(OR(J885="",L885=""),"",ROUND(J885*L885,2))</f>
        <v/>
      </c>
      <c r="N885" s="28">
        <f>IF(M885="","",IF(H885&gt;$AH$2,"After period end",IF(OR(D885="",F885=""),"Check class and entity",IF(M885&gt;=SUMIFS(Settings!$C$9:$C$18,Settings!$A$9:$A$18,F885),"Yes","Expense"))))</f>
        <v/>
      </c>
      <c r="O885" s="23" t="n"/>
      <c r="P885" s="29" t="n"/>
      <c r="Q885" s="30">
        <f>IF(P885&lt;&gt;"",P885,IF(D885="","",SUMIFS(Settings!$B$22:$B$31,Settings!$A$22:$A$31,D885)))</f>
        <v/>
      </c>
      <c r="R885" s="27">
        <f>IF(N885&lt;&gt;"Yes",0,ROUND(M885*SUMIFS(Settings!$C$22:$C$31,Settings!$A$22:$A$31,D885),2))</f>
        <v/>
      </c>
      <c r="S885" s="27">
        <f>IF(AE885=0,0,IF(AE885&gt;=Q885,M885-R885,ROUND((M885-R885)*AE885/Q885,2)))</f>
        <v/>
      </c>
      <c r="T885" s="27">
        <f>IF(N885&lt;&gt;"Yes",0,IF(AND(U885&lt;&gt;"",U885&lt;=$AH$2),0,M885-S885))</f>
        <v/>
      </c>
      <c r="U885" s="23" t="n"/>
      <c r="V885" s="24" t="n"/>
      <c r="W885" s="25" t="n"/>
      <c r="X885" s="25" t="n"/>
      <c r="Y885" s="27">
        <f>IF(U885="","",IF(U885&gt;$AH$2,"After period end",IF(N885&lt;&gt;"Yes",0,M885-S885)))</f>
        <v/>
      </c>
      <c r="Z885" s="27">
        <f>IF(OR(U885="",U885&gt;$AH$2),"",N(W885)-N(X885)-Y885)</f>
        <v/>
      </c>
      <c r="AB885" s="23" t="n"/>
      <c r="AD885" s="27">
        <f>IF(OR(N885&lt;&gt;"Yes",N(Q885)=0),0,ROUND((M885-R885)/Q885,2))</f>
        <v/>
      </c>
      <c r="AE885" s="30">
        <f>IF(OR(N885&lt;&gt;"Yes",O885="",N(Q885)=0),0,MAX(0,MIN(Q885,MIN(YEAR($AH$2)*12+MONTH($AH$2),IF(U885="",YEAR($AH$2)*12+MONTH($AH$2),YEAR(U885)*12+MONTH(U885)-1))-(YEAR(O885)*12+MONTH(O885))+1)))</f>
        <v/>
      </c>
      <c r="AF885" s="31">
        <f>IF(OR(N885&lt;&gt;"Yes",O885="",N(Q885)=0),"",EOMONTH(O885,Q885-1))</f>
        <v/>
      </c>
    </row>
    <row r="886">
      <c r="D886" s="24" t="n"/>
      <c r="E886" s="24" t="n"/>
      <c r="F886" s="24" t="n"/>
      <c r="G886" s="24" t="n"/>
      <c r="H886" s="23" t="n"/>
      <c r="J886" s="25" t="n"/>
      <c r="K886" s="24" t="n"/>
      <c r="L886" s="26" t="n"/>
      <c r="M886" s="27">
        <f>IF(OR(J886="",L886=""),"",ROUND(J886*L886,2))</f>
        <v/>
      </c>
      <c r="N886" s="28">
        <f>IF(M886="","",IF(H886&gt;$AH$2,"After period end",IF(OR(D886="",F886=""),"Check class and entity",IF(M886&gt;=SUMIFS(Settings!$C$9:$C$18,Settings!$A$9:$A$18,F886),"Yes","Expense"))))</f>
        <v/>
      </c>
      <c r="O886" s="23" t="n"/>
      <c r="P886" s="29" t="n"/>
      <c r="Q886" s="30">
        <f>IF(P886&lt;&gt;"",P886,IF(D886="","",SUMIFS(Settings!$B$22:$B$31,Settings!$A$22:$A$31,D886)))</f>
        <v/>
      </c>
      <c r="R886" s="27">
        <f>IF(N886&lt;&gt;"Yes",0,ROUND(M886*SUMIFS(Settings!$C$22:$C$31,Settings!$A$22:$A$31,D886),2))</f>
        <v/>
      </c>
      <c r="S886" s="27">
        <f>IF(AE886=0,0,IF(AE886&gt;=Q886,M886-R886,ROUND((M886-R886)*AE886/Q886,2)))</f>
        <v/>
      </c>
      <c r="T886" s="27">
        <f>IF(N886&lt;&gt;"Yes",0,IF(AND(U886&lt;&gt;"",U886&lt;=$AH$2),0,M886-S886))</f>
        <v/>
      </c>
      <c r="U886" s="23" t="n"/>
      <c r="V886" s="24" t="n"/>
      <c r="W886" s="25" t="n"/>
      <c r="X886" s="25" t="n"/>
      <c r="Y886" s="27">
        <f>IF(U886="","",IF(U886&gt;$AH$2,"After period end",IF(N886&lt;&gt;"Yes",0,M886-S886)))</f>
        <v/>
      </c>
      <c r="Z886" s="27">
        <f>IF(OR(U886="",U886&gt;$AH$2),"",N(W886)-N(X886)-Y886)</f>
        <v/>
      </c>
      <c r="AB886" s="23" t="n"/>
      <c r="AD886" s="27">
        <f>IF(OR(N886&lt;&gt;"Yes",N(Q886)=0),0,ROUND((M886-R886)/Q886,2))</f>
        <v/>
      </c>
      <c r="AE886" s="30">
        <f>IF(OR(N886&lt;&gt;"Yes",O886="",N(Q886)=0),0,MAX(0,MIN(Q886,MIN(YEAR($AH$2)*12+MONTH($AH$2),IF(U886="",YEAR($AH$2)*12+MONTH($AH$2),YEAR(U886)*12+MONTH(U886)-1))-(YEAR(O886)*12+MONTH(O886))+1)))</f>
        <v/>
      </c>
      <c r="AF886" s="31">
        <f>IF(OR(N886&lt;&gt;"Yes",O886="",N(Q886)=0),"",EOMONTH(O886,Q886-1))</f>
        <v/>
      </c>
    </row>
    <row r="887">
      <c r="D887" s="24" t="n"/>
      <c r="E887" s="24" t="n"/>
      <c r="F887" s="24" t="n"/>
      <c r="G887" s="24" t="n"/>
      <c r="H887" s="23" t="n"/>
      <c r="J887" s="25" t="n"/>
      <c r="K887" s="24" t="n"/>
      <c r="L887" s="26" t="n"/>
      <c r="M887" s="27">
        <f>IF(OR(J887="",L887=""),"",ROUND(J887*L887,2))</f>
        <v/>
      </c>
      <c r="N887" s="28">
        <f>IF(M887="","",IF(H887&gt;$AH$2,"After period end",IF(OR(D887="",F887=""),"Check class and entity",IF(M887&gt;=SUMIFS(Settings!$C$9:$C$18,Settings!$A$9:$A$18,F887),"Yes","Expense"))))</f>
        <v/>
      </c>
      <c r="O887" s="23" t="n"/>
      <c r="P887" s="29" t="n"/>
      <c r="Q887" s="30">
        <f>IF(P887&lt;&gt;"",P887,IF(D887="","",SUMIFS(Settings!$B$22:$B$31,Settings!$A$22:$A$31,D887)))</f>
        <v/>
      </c>
      <c r="R887" s="27">
        <f>IF(N887&lt;&gt;"Yes",0,ROUND(M887*SUMIFS(Settings!$C$22:$C$31,Settings!$A$22:$A$31,D887),2))</f>
        <v/>
      </c>
      <c r="S887" s="27">
        <f>IF(AE887=0,0,IF(AE887&gt;=Q887,M887-R887,ROUND((M887-R887)*AE887/Q887,2)))</f>
        <v/>
      </c>
      <c r="T887" s="27">
        <f>IF(N887&lt;&gt;"Yes",0,IF(AND(U887&lt;&gt;"",U887&lt;=$AH$2),0,M887-S887))</f>
        <v/>
      </c>
      <c r="U887" s="23" t="n"/>
      <c r="V887" s="24" t="n"/>
      <c r="W887" s="25" t="n"/>
      <c r="X887" s="25" t="n"/>
      <c r="Y887" s="27">
        <f>IF(U887="","",IF(U887&gt;$AH$2,"After period end",IF(N887&lt;&gt;"Yes",0,M887-S887)))</f>
        <v/>
      </c>
      <c r="Z887" s="27">
        <f>IF(OR(U887="",U887&gt;$AH$2),"",N(W887)-N(X887)-Y887)</f>
        <v/>
      </c>
      <c r="AB887" s="23" t="n"/>
      <c r="AD887" s="27">
        <f>IF(OR(N887&lt;&gt;"Yes",N(Q887)=0),0,ROUND((M887-R887)/Q887,2))</f>
        <v/>
      </c>
      <c r="AE887" s="30">
        <f>IF(OR(N887&lt;&gt;"Yes",O887="",N(Q887)=0),0,MAX(0,MIN(Q887,MIN(YEAR($AH$2)*12+MONTH($AH$2),IF(U887="",YEAR($AH$2)*12+MONTH($AH$2),YEAR(U887)*12+MONTH(U887)-1))-(YEAR(O887)*12+MONTH(O887))+1)))</f>
        <v/>
      </c>
      <c r="AF887" s="31">
        <f>IF(OR(N887&lt;&gt;"Yes",O887="",N(Q887)=0),"",EOMONTH(O887,Q887-1))</f>
        <v/>
      </c>
    </row>
    <row r="888">
      <c r="D888" s="24" t="n"/>
      <c r="E888" s="24" t="n"/>
      <c r="F888" s="24" t="n"/>
      <c r="G888" s="24" t="n"/>
      <c r="H888" s="23" t="n"/>
      <c r="J888" s="25" t="n"/>
      <c r="K888" s="24" t="n"/>
      <c r="L888" s="26" t="n"/>
      <c r="M888" s="27">
        <f>IF(OR(J888="",L888=""),"",ROUND(J888*L888,2))</f>
        <v/>
      </c>
      <c r="N888" s="28">
        <f>IF(M888="","",IF(H888&gt;$AH$2,"After period end",IF(OR(D888="",F888=""),"Check class and entity",IF(M888&gt;=SUMIFS(Settings!$C$9:$C$18,Settings!$A$9:$A$18,F888),"Yes","Expense"))))</f>
        <v/>
      </c>
      <c r="O888" s="23" t="n"/>
      <c r="P888" s="29" t="n"/>
      <c r="Q888" s="30">
        <f>IF(P888&lt;&gt;"",P888,IF(D888="","",SUMIFS(Settings!$B$22:$B$31,Settings!$A$22:$A$31,D888)))</f>
        <v/>
      </c>
      <c r="R888" s="27">
        <f>IF(N888&lt;&gt;"Yes",0,ROUND(M888*SUMIFS(Settings!$C$22:$C$31,Settings!$A$22:$A$31,D888),2))</f>
        <v/>
      </c>
      <c r="S888" s="27">
        <f>IF(AE888=0,0,IF(AE888&gt;=Q888,M888-R888,ROUND((M888-R888)*AE888/Q888,2)))</f>
        <v/>
      </c>
      <c r="T888" s="27">
        <f>IF(N888&lt;&gt;"Yes",0,IF(AND(U888&lt;&gt;"",U888&lt;=$AH$2),0,M888-S888))</f>
        <v/>
      </c>
      <c r="U888" s="23" t="n"/>
      <c r="V888" s="24" t="n"/>
      <c r="W888" s="25" t="n"/>
      <c r="X888" s="25" t="n"/>
      <c r="Y888" s="27">
        <f>IF(U888="","",IF(U888&gt;$AH$2,"After period end",IF(N888&lt;&gt;"Yes",0,M888-S888)))</f>
        <v/>
      </c>
      <c r="Z888" s="27">
        <f>IF(OR(U888="",U888&gt;$AH$2),"",N(W888)-N(X888)-Y888)</f>
        <v/>
      </c>
      <c r="AB888" s="23" t="n"/>
      <c r="AD888" s="27">
        <f>IF(OR(N888&lt;&gt;"Yes",N(Q888)=0),0,ROUND((M888-R888)/Q888,2))</f>
        <v/>
      </c>
      <c r="AE888" s="30">
        <f>IF(OR(N888&lt;&gt;"Yes",O888="",N(Q888)=0),0,MAX(0,MIN(Q888,MIN(YEAR($AH$2)*12+MONTH($AH$2),IF(U888="",YEAR($AH$2)*12+MONTH($AH$2),YEAR(U888)*12+MONTH(U888)-1))-(YEAR(O888)*12+MONTH(O888))+1)))</f>
        <v/>
      </c>
      <c r="AF888" s="31">
        <f>IF(OR(N888&lt;&gt;"Yes",O888="",N(Q888)=0),"",EOMONTH(O888,Q888-1))</f>
        <v/>
      </c>
    </row>
    <row r="889">
      <c r="D889" s="24" t="n"/>
      <c r="E889" s="24" t="n"/>
      <c r="F889" s="24" t="n"/>
      <c r="G889" s="24" t="n"/>
      <c r="H889" s="23" t="n"/>
      <c r="J889" s="25" t="n"/>
      <c r="K889" s="24" t="n"/>
      <c r="L889" s="26" t="n"/>
      <c r="M889" s="27">
        <f>IF(OR(J889="",L889=""),"",ROUND(J889*L889,2))</f>
        <v/>
      </c>
      <c r="N889" s="28">
        <f>IF(M889="","",IF(H889&gt;$AH$2,"After period end",IF(OR(D889="",F889=""),"Check class and entity",IF(M889&gt;=SUMIFS(Settings!$C$9:$C$18,Settings!$A$9:$A$18,F889),"Yes","Expense"))))</f>
        <v/>
      </c>
      <c r="O889" s="23" t="n"/>
      <c r="P889" s="29" t="n"/>
      <c r="Q889" s="30">
        <f>IF(P889&lt;&gt;"",P889,IF(D889="","",SUMIFS(Settings!$B$22:$B$31,Settings!$A$22:$A$31,D889)))</f>
        <v/>
      </c>
      <c r="R889" s="27">
        <f>IF(N889&lt;&gt;"Yes",0,ROUND(M889*SUMIFS(Settings!$C$22:$C$31,Settings!$A$22:$A$31,D889),2))</f>
        <v/>
      </c>
      <c r="S889" s="27">
        <f>IF(AE889=0,0,IF(AE889&gt;=Q889,M889-R889,ROUND((M889-R889)*AE889/Q889,2)))</f>
        <v/>
      </c>
      <c r="T889" s="27">
        <f>IF(N889&lt;&gt;"Yes",0,IF(AND(U889&lt;&gt;"",U889&lt;=$AH$2),0,M889-S889))</f>
        <v/>
      </c>
      <c r="U889" s="23" t="n"/>
      <c r="V889" s="24" t="n"/>
      <c r="W889" s="25" t="n"/>
      <c r="X889" s="25" t="n"/>
      <c r="Y889" s="27">
        <f>IF(U889="","",IF(U889&gt;$AH$2,"After period end",IF(N889&lt;&gt;"Yes",0,M889-S889)))</f>
        <v/>
      </c>
      <c r="Z889" s="27">
        <f>IF(OR(U889="",U889&gt;$AH$2),"",N(W889)-N(X889)-Y889)</f>
        <v/>
      </c>
      <c r="AB889" s="23" t="n"/>
      <c r="AD889" s="27">
        <f>IF(OR(N889&lt;&gt;"Yes",N(Q889)=0),0,ROUND((M889-R889)/Q889,2))</f>
        <v/>
      </c>
      <c r="AE889" s="30">
        <f>IF(OR(N889&lt;&gt;"Yes",O889="",N(Q889)=0),0,MAX(0,MIN(Q889,MIN(YEAR($AH$2)*12+MONTH($AH$2),IF(U889="",YEAR($AH$2)*12+MONTH($AH$2),YEAR(U889)*12+MONTH(U889)-1))-(YEAR(O889)*12+MONTH(O889))+1)))</f>
        <v/>
      </c>
      <c r="AF889" s="31">
        <f>IF(OR(N889&lt;&gt;"Yes",O889="",N(Q889)=0),"",EOMONTH(O889,Q889-1))</f>
        <v/>
      </c>
    </row>
    <row r="890">
      <c r="D890" s="24" t="n"/>
      <c r="E890" s="24" t="n"/>
      <c r="F890" s="24" t="n"/>
      <c r="G890" s="24" t="n"/>
      <c r="H890" s="23" t="n"/>
      <c r="J890" s="25" t="n"/>
      <c r="K890" s="24" t="n"/>
      <c r="L890" s="26" t="n"/>
      <c r="M890" s="27">
        <f>IF(OR(J890="",L890=""),"",ROUND(J890*L890,2))</f>
        <v/>
      </c>
      <c r="N890" s="28">
        <f>IF(M890="","",IF(H890&gt;$AH$2,"After period end",IF(OR(D890="",F890=""),"Check class and entity",IF(M890&gt;=SUMIFS(Settings!$C$9:$C$18,Settings!$A$9:$A$18,F890),"Yes","Expense"))))</f>
        <v/>
      </c>
      <c r="O890" s="23" t="n"/>
      <c r="P890" s="29" t="n"/>
      <c r="Q890" s="30">
        <f>IF(P890&lt;&gt;"",P890,IF(D890="","",SUMIFS(Settings!$B$22:$B$31,Settings!$A$22:$A$31,D890)))</f>
        <v/>
      </c>
      <c r="R890" s="27">
        <f>IF(N890&lt;&gt;"Yes",0,ROUND(M890*SUMIFS(Settings!$C$22:$C$31,Settings!$A$22:$A$31,D890),2))</f>
        <v/>
      </c>
      <c r="S890" s="27">
        <f>IF(AE890=0,0,IF(AE890&gt;=Q890,M890-R890,ROUND((M890-R890)*AE890/Q890,2)))</f>
        <v/>
      </c>
      <c r="T890" s="27">
        <f>IF(N890&lt;&gt;"Yes",0,IF(AND(U890&lt;&gt;"",U890&lt;=$AH$2),0,M890-S890))</f>
        <v/>
      </c>
      <c r="U890" s="23" t="n"/>
      <c r="V890" s="24" t="n"/>
      <c r="W890" s="25" t="n"/>
      <c r="X890" s="25" t="n"/>
      <c r="Y890" s="27">
        <f>IF(U890="","",IF(U890&gt;$AH$2,"After period end",IF(N890&lt;&gt;"Yes",0,M890-S890)))</f>
        <v/>
      </c>
      <c r="Z890" s="27">
        <f>IF(OR(U890="",U890&gt;$AH$2),"",N(W890)-N(X890)-Y890)</f>
        <v/>
      </c>
      <c r="AB890" s="23" t="n"/>
      <c r="AD890" s="27">
        <f>IF(OR(N890&lt;&gt;"Yes",N(Q890)=0),0,ROUND((M890-R890)/Q890,2))</f>
        <v/>
      </c>
      <c r="AE890" s="30">
        <f>IF(OR(N890&lt;&gt;"Yes",O890="",N(Q890)=0),0,MAX(0,MIN(Q890,MIN(YEAR($AH$2)*12+MONTH($AH$2),IF(U890="",YEAR($AH$2)*12+MONTH($AH$2),YEAR(U890)*12+MONTH(U890)-1))-(YEAR(O890)*12+MONTH(O890))+1)))</f>
        <v/>
      </c>
      <c r="AF890" s="31">
        <f>IF(OR(N890&lt;&gt;"Yes",O890="",N(Q890)=0),"",EOMONTH(O890,Q890-1))</f>
        <v/>
      </c>
    </row>
    <row r="891">
      <c r="D891" s="24" t="n"/>
      <c r="E891" s="24" t="n"/>
      <c r="F891" s="24" t="n"/>
      <c r="G891" s="24" t="n"/>
      <c r="H891" s="23" t="n"/>
      <c r="J891" s="25" t="n"/>
      <c r="K891" s="24" t="n"/>
      <c r="L891" s="26" t="n"/>
      <c r="M891" s="27">
        <f>IF(OR(J891="",L891=""),"",ROUND(J891*L891,2))</f>
        <v/>
      </c>
      <c r="N891" s="28">
        <f>IF(M891="","",IF(H891&gt;$AH$2,"After period end",IF(OR(D891="",F891=""),"Check class and entity",IF(M891&gt;=SUMIFS(Settings!$C$9:$C$18,Settings!$A$9:$A$18,F891),"Yes","Expense"))))</f>
        <v/>
      </c>
      <c r="O891" s="23" t="n"/>
      <c r="P891" s="29" t="n"/>
      <c r="Q891" s="30">
        <f>IF(P891&lt;&gt;"",P891,IF(D891="","",SUMIFS(Settings!$B$22:$B$31,Settings!$A$22:$A$31,D891)))</f>
        <v/>
      </c>
      <c r="R891" s="27">
        <f>IF(N891&lt;&gt;"Yes",0,ROUND(M891*SUMIFS(Settings!$C$22:$C$31,Settings!$A$22:$A$31,D891),2))</f>
        <v/>
      </c>
      <c r="S891" s="27">
        <f>IF(AE891=0,0,IF(AE891&gt;=Q891,M891-R891,ROUND((M891-R891)*AE891/Q891,2)))</f>
        <v/>
      </c>
      <c r="T891" s="27">
        <f>IF(N891&lt;&gt;"Yes",0,IF(AND(U891&lt;&gt;"",U891&lt;=$AH$2),0,M891-S891))</f>
        <v/>
      </c>
      <c r="U891" s="23" t="n"/>
      <c r="V891" s="24" t="n"/>
      <c r="W891" s="25" t="n"/>
      <c r="X891" s="25" t="n"/>
      <c r="Y891" s="27">
        <f>IF(U891="","",IF(U891&gt;$AH$2,"After period end",IF(N891&lt;&gt;"Yes",0,M891-S891)))</f>
        <v/>
      </c>
      <c r="Z891" s="27">
        <f>IF(OR(U891="",U891&gt;$AH$2),"",N(W891)-N(X891)-Y891)</f>
        <v/>
      </c>
      <c r="AB891" s="23" t="n"/>
      <c r="AD891" s="27">
        <f>IF(OR(N891&lt;&gt;"Yes",N(Q891)=0),0,ROUND((M891-R891)/Q891,2))</f>
        <v/>
      </c>
      <c r="AE891" s="30">
        <f>IF(OR(N891&lt;&gt;"Yes",O891="",N(Q891)=0),0,MAX(0,MIN(Q891,MIN(YEAR($AH$2)*12+MONTH($AH$2),IF(U891="",YEAR($AH$2)*12+MONTH($AH$2),YEAR(U891)*12+MONTH(U891)-1))-(YEAR(O891)*12+MONTH(O891))+1)))</f>
        <v/>
      </c>
      <c r="AF891" s="31">
        <f>IF(OR(N891&lt;&gt;"Yes",O891="",N(Q891)=0),"",EOMONTH(O891,Q891-1))</f>
        <v/>
      </c>
    </row>
    <row r="892">
      <c r="D892" s="24" t="n"/>
      <c r="E892" s="24" t="n"/>
      <c r="F892" s="24" t="n"/>
      <c r="G892" s="24" t="n"/>
      <c r="H892" s="23" t="n"/>
      <c r="J892" s="25" t="n"/>
      <c r="K892" s="24" t="n"/>
      <c r="L892" s="26" t="n"/>
      <c r="M892" s="27">
        <f>IF(OR(J892="",L892=""),"",ROUND(J892*L892,2))</f>
        <v/>
      </c>
      <c r="N892" s="28">
        <f>IF(M892="","",IF(H892&gt;$AH$2,"After period end",IF(OR(D892="",F892=""),"Check class and entity",IF(M892&gt;=SUMIFS(Settings!$C$9:$C$18,Settings!$A$9:$A$18,F892),"Yes","Expense"))))</f>
        <v/>
      </c>
      <c r="O892" s="23" t="n"/>
      <c r="P892" s="29" t="n"/>
      <c r="Q892" s="30">
        <f>IF(P892&lt;&gt;"",P892,IF(D892="","",SUMIFS(Settings!$B$22:$B$31,Settings!$A$22:$A$31,D892)))</f>
        <v/>
      </c>
      <c r="R892" s="27">
        <f>IF(N892&lt;&gt;"Yes",0,ROUND(M892*SUMIFS(Settings!$C$22:$C$31,Settings!$A$22:$A$31,D892),2))</f>
        <v/>
      </c>
      <c r="S892" s="27">
        <f>IF(AE892=0,0,IF(AE892&gt;=Q892,M892-R892,ROUND((M892-R892)*AE892/Q892,2)))</f>
        <v/>
      </c>
      <c r="T892" s="27">
        <f>IF(N892&lt;&gt;"Yes",0,IF(AND(U892&lt;&gt;"",U892&lt;=$AH$2),0,M892-S892))</f>
        <v/>
      </c>
      <c r="U892" s="23" t="n"/>
      <c r="V892" s="24" t="n"/>
      <c r="W892" s="25" t="n"/>
      <c r="X892" s="25" t="n"/>
      <c r="Y892" s="27">
        <f>IF(U892="","",IF(U892&gt;$AH$2,"After period end",IF(N892&lt;&gt;"Yes",0,M892-S892)))</f>
        <v/>
      </c>
      <c r="Z892" s="27">
        <f>IF(OR(U892="",U892&gt;$AH$2),"",N(W892)-N(X892)-Y892)</f>
        <v/>
      </c>
      <c r="AB892" s="23" t="n"/>
      <c r="AD892" s="27">
        <f>IF(OR(N892&lt;&gt;"Yes",N(Q892)=0),0,ROUND((M892-R892)/Q892,2))</f>
        <v/>
      </c>
      <c r="AE892" s="30">
        <f>IF(OR(N892&lt;&gt;"Yes",O892="",N(Q892)=0),0,MAX(0,MIN(Q892,MIN(YEAR($AH$2)*12+MONTH($AH$2),IF(U892="",YEAR($AH$2)*12+MONTH($AH$2),YEAR(U892)*12+MONTH(U892)-1))-(YEAR(O892)*12+MONTH(O892))+1)))</f>
        <v/>
      </c>
      <c r="AF892" s="31">
        <f>IF(OR(N892&lt;&gt;"Yes",O892="",N(Q892)=0),"",EOMONTH(O892,Q892-1))</f>
        <v/>
      </c>
    </row>
    <row r="893">
      <c r="D893" s="24" t="n"/>
      <c r="E893" s="24" t="n"/>
      <c r="F893" s="24" t="n"/>
      <c r="G893" s="24" t="n"/>
      <c r="H893" s="23" t="n"/>
      <c r="J893" s="25" t="n"/>
      <c r="K893" s="24" t="n"/>
      <c r="L893" s="26" t="n"/>
      <c r="M893" s="27">
        <f>IF(OR(J893="",L893=""),"",ROUND(J893*L893,2))</f>
        <v/>
      </c>
      <c r="N893" s="28">
        <f>IF(M893="","",IF(H893&gt;$AH$2,"After period end",IF(OR(D893="",F893=""),"Check class and entity",IF(M893&gt;=SUMIFS(Settings!$C$9:$C$18,Settings!$A$9:$A$18,F893),"Yes","Expense"))))</f>
        <v/>
      </c>
      <c r="O893" s="23" t="n"/>
      <c r="P893" s="29" t="n"/>
      <c r="Q893" s="30">
        <f>IF(P893&lt;&gt;"",P893,IF(D893="","",SUMIFS(Settings!$B$22:$B$31,Settings!$A$22:$A$31,D893)))</f>
        <v/>
      </c>
      <c r="R893" s="27">
        <f>IF(N893&lt;&gt;"Yes",0,ROUND(M893*SUMIFS(Settings!$C$22:$C$31,Settings!$A$22:$A$31,D893),2))</f>
        <v/>
      </c>
      <c r="S893" s="27">
        <f>IF(AE893=0,0,IF(AE893&gt;=Q893,M893-R893,ROUND((M893-R893)*AE893/Q893,2)))</f>
        <v/>
      </c>
      <c r="T893" s="27">
        <f>IF(N893&lt;&gt;"Yes",0,IF(AND(U893&lt;&gt;"",U893&lt;=$AH$2),0,M893-S893))</f>
        <v/>
      </c>
      <c r="U893" s="23" t="n"/>
      <c r="V893" s="24" t="n"/>
      <c r="W893" s="25" t="n"/>
      <c r="X893" s="25" t="n"/>
      <c r="Y893" s="27">
        <f>IF(U893="","",IF(U893&gt;$AH$2,"After period end",IF(N893&lt;&gt;"Yes",0,M893-S893)))</f>
        <v/>
      </c>
      <c r="Z893" s="27">
        <f>IF(OR(U893="",U893&gt;$AH$2),"",N(W893)-N(X893)-Y893)</f>
        <v/>
      </c>
      <c r="AB893" s="23" t="n"/>
      <c r="AD893" s="27">
        <f>IF(OR(N893&lt;&gt;"Yes",N(Q893)=0),0,ROUND((M893-R893)/Q893,2))</f>
        <v/>
      </c>
      <c r="AE893" s="30">
        <f>IF(OR(N893&lt;&gt;"Yes",O893="",N(Q893)=0),0,MAX(0,MIN(Q893,MIN(YEAR($AH$2)*12+MONTH($AH$2),IF(U893="",YEAR($AH$2)*12+MONTH($AH$2),YEAR(U893)*12+MONTH(U893)-1))-(YEAR(O893)*12+MONTH(O893))+1)))</f>
        <v/>
      </c>
      <c r="AF893" s="31">
        <f>IF(OR(N893&lt;&gt;"Yes",O893="",N(Q893)=0),"",EOMONTH(O893,Q893-1))</f>
        <v/>
      </c>
    </row>
    <row r="894">
      <c r="D894" s="24" t="n"/>
      <c r="E894" s="24" t="n"/>
      <c r="F894" s="24" t="n"/>
      <c r="G894" s="24" t="n"/>
      <c r="H894" s="23" t="n"/>
      <c r="J894" s="25" t="n"/>
      <c r="K894" s="24" t="n"/>
      <c r="L894" s="26" t="n"/>
      <c r="M894" s="27">
        <f>IF(OR(J894="",L894=""),"",ROUND(J894*L894,2))</f>
        <v/>
      </c>
      <c r="N894" s="28">
        <f>IF(M894="","",IF(H894&gt;$AH$2,"After period end",IF(OR(D894="",F894=""),"Check class and entity",IF(M894&gt;=SUMIFS(Settings!$C$9:$C$18,Settings!$A$9:$A$18,F894),"Yes","Expense"))))</f>
        <v/>
      </c>
      <c r="O894" s="23" t="n"/>
      <c r="P894" s="29" t="n"/>
      <c r="Q894" s="30">
        <f>IF(P894&lt;&gt;"",P894,IF(D894="","",SUMIFS(Settings!$B$22:$B$31,Settings!$A$22:$A$31,D894)))</f>
        <v/>
      </c>
      <c r="R894" s="27">
        <f>IF(N894&lt;&gt;"Yes",0,ROUND(M894*SUMIFS(Settings!$C$22:$C$31,Settings!$A$22:$A$31,D894),2))</f>
        <v/>
      </c>
      <c r="S894" s="27">
        <f>IF(AE894=0,0,IF(AE894&gt;=Q894,M894-R894,ROUND((M894-R894)*AE894/Q894,2)))</f>
        <v/>
      </c>
      <c r="T894" s="27">
        <f>IF(N894&lt;&gt;"Yes",0,IF(AND(U894&lt;&gt;"",U894&lt;=$AH$2),0,M894-S894))</f>
        <v/>
      </c>
      <c r="U894" s="23" t="n"/>
      <c r="V894" s="24" t="n"/>
      <c r="W894" s="25" t="n"/>
      <c r="X894" s="25" t="n"/>
      <c r="Y894" s="27">
        <f>IF(U894="","",IF(U894&gt;$AH$2,"After period end",IF(N894&lt;&gt;"Yes",0,M894-S894)))</f>
        <v/>
      </c>
      <c r="Z894" s="27">
        <f>IF(OR(U894="",U894&gt;$AH$2),"",N(W894)-N(X894)-Y894)</f>
        <v/>
      </c>
      <c r="AB894" s="23" t="n"/>
      <c r="AD894" s="27">
        <f>IF(OR(N894&lt;&gt;"Yes",N(Q894)=0),0,ROUND((M894-R894)/Q894,2))</f>
        <v/>
      </c>
      <c r="AE894" s="30">
        <f>IF(OR(N894&lt;&gt;"Yes",O894="",N(Q894)=0),0,MAX(0,MIN(Q894,MIN(YEAR($AH$2)*12+MONTH($AH$2),IF(U894="",YEAR($AH$2)*12+MONTH($AH$2),YEAR(U894)*12+MONTH(U894)-1))-(YEAR(O894)*12+MONTH(O894))+1)))</f>
        <v/>
      </c>
      <c r="AF894" s="31">
        <f>IF(OR(N894&lt;&gt;"Yes",O894="",N(Q894)=0),"",EOMONTH(O894,Q894-1))</f>
        <v/>
      </c>
    </row>
    <row r="895">
      <c r="D895" s="24" t="n"/>
      <c r="E895" s="24" t="n"/>
      <c r="F895" s="24" t="n"/>
      <c r="G895" s="24" t="n"/>
      <c r="H895" s="23" t="n"/>
      <c r="J895" s="25" t="n"/>
      <c r="K895" s="24" t="n"/>
      <c r="L895" s="26" t="n"/>
      <c r="M895" s="27">
        <f>IF(OR(J895="",L895=""),"",ROUND(J895*L895,2))</f>
        <v/>
      </c>
      <c r="N895" s="28">
        <f>IF(M895="","",IF(H895&gt;$AH$2,"After period end",IF(OR(D895="",F895=""),"Check class and entity",IF(M895&gt;=SUMIFS(Settings!$C$9:$C$18,Settings!$A$9:$A$18,F895),"Yes","Expense"))))</f>
        <v/>
      </c>
      <c r="O895" s="23" t="n"/>
      <c r="P895" s="29" t="n"/>
      <c r="Q895" s="30">
        <f>IF(P895&lt;&gt;"",P895,IF(D895="","",SUMIFS(Settings!$B$22:$B$31,Settings!$A$22:$A$31,D895)))</f>
        <v/>
      </c>
      <c r="R895" s="27">
        <f>IF(N895&lt;&gt;"Yes",0,ROUND(M895*SUMIFS(Settings!$C$22:$C$31,Settings!$A$22:$A$31,D895),2))</f>
        <v/>
      </c>
      <c r="S895" s="27">
        <f>IF(AE895=0,0,IF(AE895&gt;=Q895,M895-R895,ROUND((M895-R895)*AE895/Q895,2)))</f>
        <v/>
      </c>
      <c r="T895" s="27">
        <f>IF(N895&lt;&gt;"Yes",0,IF(AND(U895&lt;&gt;"",U895&lt;=$AH$2),0,M895-S895))</f>
        <v/>
      </c>
      <c r="U895" s="23" t="n"/>
      <c r="V895" s="24" t="n"/>
      <c r="W895" s="25" t="n"/>
      <c r="X895" s="25" t="n"/>
      <c r="Y895" s="27">
        <f>IF(U895="","",IF(U895&gt;$AH$2,"After period end",IF(N895&lt;&gt;"Yes",0,M895-S895)))</f>
        <v/>
      </c>
      <c r="Z895" s="27">
        <f>IF(OR(U895="",U895&gt;$AH$2),"",N(W895)-N(X895)-Y895)</f>
        <v/>
      </c>
      <c r="AB895" s="23" t="n"/>
      <c r="AD895" s="27">
        <f>IF(OR(N895&lt;&gt;"Yes",N(Q895)=0),0,ROUND((M895-R895)/Q895,2))</f>
        <v/>
      </c>
      <c r="AE895" s="30">
        <f>IF(OR(N895&lt;&gt;"Yes",O895="",N(Q895)=0),0,MAX(0,MIN(Q895,MIN(YEAR($AH$2)*12+MONTH($AH$2),IF(U895="",YEAR($AH$2)*12+MONTH($AH$2),YEAR(U895)*12+MONTH(U895)-1))-(YEAR(O895)*12+MONTH(O895))+1)))</f>
        <v/>
      </c>
      <c r="AF895" s="31">
        <f>IF(OR(N895&lt;&gt;"Yes",O895="",N(Q895)=0),"",EOMONTH(O895,Q895-1))</f>
        <v/>
      </c>
    </row>
    <row r="896">
      <c r="D896" s="24" t="n"/>
      <c r="E896" s="24" t="n"/>
      <c r="F896" s="24" t="n"/>
      <c r="G896" s="24" t="n"/>
      <c r="H896" s="23" t="n"/>
      <c r="J896" s="25" t="n"/>
      <c r="K896" s="24" t="n"/>
      <c r="L896" s="26" t="n"/>
      <c r="M896" s="27">
        <f>IF(OR(J896="",L896=""),"",ROUND(J896*L896,2))</f>
        <v/>
      </c>
      <c r="N896" s="28">
        <f>IF(M896="","",IF(H896&gt;$AH$2,"After period end",IF(OR(D896="",F896=""),"Check class and entity",IF(M896&gt;=SUMIFS(Settings!$C$9:$C$18,Settings!$A$9:$A$18,F896),"Yes","Expense"))))</f>
        <v/>
      </c>
      <c r="O896" s="23" t="n"/>
      <c r="P896" s="29" t="n"/>
      <c r="Q896" s="30">
        <f>IF(P896&lt;&gt;"",P896,IF(D896="","",SUMIFS(Settings!$B$22:$B$31,Settings!$A$22:$A$31,D896)))</f>
        <v/>
      </c>
      <c r="R896" s="27">
        <f>IF(N896&lt;&gt;"Yes",0,ROUND(M896*SUMIFS(Settings!$C$22:$C$31,Settings!$A$22:$A$31,D896),2))</f>
        <v/>
      </c>
      <c r="S896" s="27">
        <f>IF(AE896=0,0,IF(AE896&gt;=Q896,M896-R896,ROUND((M896-R896)*AE896/Q896,2)))</f>
        <v/>
      </c>
      <c r="T896" s="27">
        <f>IF(N896&lt;&gt;"Yes",0,IF(AND(U896&lt;&gt;"",U896&lt;=$AH$2),0,M896-S896))</f>
        <v/>
      </c>
      <c r="U896" s="23" t="n"/>
      <c r="V896" s="24" t="n"/>
      <c r="W896" s="25" t="n"/>
      <c r="X896" s="25" t="n"/>
      <c r="Y896" s="27">
        <f>IF(U896="","",IF(U896&gt;$AH$2,"After period end",IF(N896&lt;&gt;"Yes",0,M896-S896)))</f>
        <v/>
      </c>
      <c r="Z896" s="27">
        <f>IF(OR(U896="",U896&gt;$AH$2),"",N(W896)-N(X896)-Y896)</f>
        <v/>
      </c>
      <c r="AB896" s="23" t="n"/>
      <c r="AD896" s="27">
        <f>IF(OR(N896&lt;&gt;"Yes",N(Q896)=0),0,ROUND((M896-R896)/Q896,2))</f>
        <v/>
      </c>
      <c r="AE896" s="30">
        <f>IF(OR(N896&lt;&gt;"Yes",O896="",N(Q896)=0),0,MAX(0,MIN(Q896,MIN(YEAR($AH$2)*12+MONTH($AH$2),IF(U896="",YEAR($AH$2)*12+MONTH($AH$2),YEAR(U896)*12+MONTH(U896)-1))-(YEAR(O896)*12+MONTH(O896))+1)))</f>
        <v/>
      </c>
      <c r="AF896" s="31">
        <f>IF(OR(N896&lt;&gt;"Yes",O896="",N(Q896)=0),"",EOMONTH(O896,Q896-1))</f>
        <v/>
      </c>
    </row>
    <row r="897">
      <c r="D897" s="24" t="n"/>
      <c r="E897" s="24" t="n"/>
      <c r="F897" s="24" t="n"/>
      <c r="G897" s="24" t="n"/>
      <c r="H897" s="23" t="n"/>
      <c r="J897" s="25" t="n"/>
      <c r="K897" s="24" t="n"/>
      <c r="L897" s="26" t="n"/>
      <c r="M897" s="27">
        <f>IF(OR(J897="",L897=""),"",ROUND(J897*L897,2))</f>
        <v/>
      </c>
      <c r="N897" s="28">
        <f>IF(M897="","",IF(H897&gt;$AH$2,"After period end",IF(OR(D897="",F897=""),"Check class and entity",IF(M897&gt;=SUMIFS(Settings!$C$9:$C$18,Settings!$A$9:$A$18,F897),"Yes","Expense"))))</f>
        <v/>
      </c>
      <c r="O897" s="23" t="n"/>
      <c r="P897" s="29" t="n"/>
      <c r="Q897" s="30">
        <f>IF(P897&lt;&gt;"",P897,IF(D897="","",SUMIFS(Settings!$B$22:$B$31,Settings!$A$22:$A$31,D897)))</f>
        <v/>
      </c>
      <c r="R897" s="27">
        <f>IF(N897&lt;&gt;"Yes",0,ROUND(M897*SUMIFS(Settings!$C$22:$C$31,Settings!$A$22:$A$31,D897),2))</f>
        <v/>
      </c>
      <c r="S897" s="27">
        <f>IF(AE897=0,0,IF(AE897&gt;=Q897,M897-R897,ROUND((M897-R897)*AE897/Q897,2)))</f>
        <v/>
      </c>
      <c r="T897" s="27">
        <f>IF(N897&lt;&gt;"Yes",0,IF(AND(U897&lt;&gt;"",U897&lt;=$AH$2),0,M897-S897))</f>
        <v/>
      </c>
      <c r="U897" s="23" t="n"/>
      <c r="V897" s="24" t="n"/>
      <c r="W897" s="25" t="n"/>
      <c r="X897" s="25" t="n"/>
      <c r="Y897" s="27">
        <f>IF(U897="","",IF(U897&gt;$AH$2,"After period end",IF(N897&lt;&gt;"Yes",0,M897-S897)))</f>
        <v/>
      </c>
      <c r="Z897" s="27">
        <f>IF(OR(U897="",U897&gt;$AH$2),"",N(W897)-N(X897)-Y897)</f>
        <v/>
      </c>
      <c r="AB897" s="23" t="n"/>
      <c r="AD897" s="27">
        <f>IF(OR(N897&lt;&gt;"Yes",N(Q897)=0),0,ROUND((M897-R897)/Q897,2))</f>
        <v/>
      </c>
      <c r="AE897" s="30">
        <f>IF(OR(N897&lt;&gt;"Yes",O897="",N(Q897)=0),0,MAX(0,MIN(Q897,MIN(YEAR($AH$2)*12+MONTH($AH$2),IF(U897="",YEAR($AH$2)*12+MONTH($AH$2),YEAR(U897)*12+MONTH(U897)-1))-(YEAR(O897)*12+MONTH(O897))+1)))</f>
        <v/>
      </c>
      <c r="AF897" s="31">
        <f>IF(OR(N897&lt;&gt;"Yes",O897="",N(Q897)=0),"",EOMONTH(O897,Q897-1))</f>
        <v/>
      </c>
    </row>
    <row r="898">
      <c r="D898" s="24" t="n"/>
      <c r="E898" s="24" t="n"/>
      <c r="F898" s="24" t="n"/>
      <c r="G898" s="24" t="n"/>
      <c r="H898" s="23" t="n"/>
      <c r="J898" s="25" t="n"/>
      <c r="K898" s="24" t="n"/>
      <c r="L898" s="26" t="n"/>
      <c r="M898" s="27">
        <f>IF(OR(J898="",L898=""),"",ROUND(J898*L898,2))</f>
        <v/>
      </c>
      <c r="N898" s="28">
        <f>IF(M898="","",IF(H898&gt;$AH$2,"After period end",IF(OR(D898="",F898=""),"Check class and entity",IF(M898&gt;=SUMIFS(Settings!$C$9:$C$18,Settings!$A$9:$A$18,F898),"Yes","Expense"))))</f>
        <v/>
      </c>
      <c r="O898" s="23" t="n"/>
      <c r="P898" s="29" t="n"/>
      <c r="Q898" s="30">
        <f>IF(P898&lt;&gt;"",P898,IF(D898="","",SUMIFS(Settings!$B$22:$B$31,Settings!$A$22:$A$31,D898)))</f>
        <v/>
      </c>
      <c r="R898" s="27">
        <f>IF(N898&lt;&gt;"Yes",0,ROUND(M898*SUMIFS(Settings!$C$22:$C$31,Settings!$A$22:$A$31,D898),2))</f>
        <v/>
      </c>
      <c r="S898" s="27">
        <f>IF(AE898=0,0,IF(AE898&gt;=Q898,M898-R898,ROUND((M898-R898)*AE898/Q898,2)))</f>
        <v/>
      </c>
      <c r="T898" s="27">
        <f>IF(N898&lt;&gt;"Yes",0,IF(AND(U898&lt;&gt;"",U898&lt;=$AH$2),0,M898-S898))</f>
        <v/>
      </c>
      <c r="U898" s="23" t="n"/>
      <c r="V898" s="24" t="n"/>
      <c r="W898" s="25" t="n"/>
      <c r="X898" s="25" t="n"/>
      <c r="Y898" s="27">
        <f>IF(U898="","",IF(U898&gt;$AH$2,"After period end",IF(N898&lt;&gt;"Yes",0,M898-S898)))</f>
        <v/>
      </c>
      <c r="Z898" s="27">
        <f>IF(OR(U898="",U898&gt;$AH$2),"",N(W898)-N(X898)-Y898)</f>
        <v/>
      </c>
      <c r="AB898" s="23" t="n"/>
      <c r="AD898" s="27">
        <f>IF(OR(N898&lt;&gt;"Yes",N(Q898)=0),0,ROUND((M898-R898)/Q898,2))</f>
        <v/>
      </c>
      <c r="AE898" s="30">
        <f>IF(OR(N898&lt;&gt;"Yes",O898="",N(Q898)=0),0,MAX(0,MIN(Q898,MIN(YEAR($AH$2)*12+MONTH($AH$2),IF(U898="",YEAR($AH$2)*12+MONTH($AH$2),YEAR(U898)*12+MONTH(U898)-1))-(YEAR(O898)*12+MONTH(O898))+1)))</f>
        <v/>
      </c>
      <c r="AF898" s="31">
        <f>IF(OR(N898&lt;&gt;"Yes",O898="",N(Q898)=0),"",EOMONTH(O898,Q898-1))</f>
        <v/>
      </c>
    </row>
    <row r="899">
      <c r="D899" s="24" t="n"/>
      <c r="E899" s="24" t="n"/>
      <c r="F899" s="24" t="n"/>
      <c r="G899" s="24" t="n"/>
      <c r="H899" s="23" t="n"/>
      <c r="J899" s="25" t="n"/>
      <c r="K899" s="24" t="n"/>
      <c r="L899" s="26" t="n"/>
      <c r="M899" s="27">
        <f>IF(OR(J899="",L899=""),"",ROUND(J899*L899,2))</f>
        <v/>
      </c>
      <c r="N899" s="28">
        <f>IF(M899="","",IF(H899&gt;$AH$2,"After period end",IF(OR(D899="",F899=""),"Check class and entity",IF(M899&gt;=SUMIFS(Settings!$C$9:$C$18,Settings!$A$9:$A$18,F899),"Yes","Expense"))))</f>
        <v/>
      </c>
      <c r="O899" s="23" t="n"/>
      <c r="P899" s="29" t="n"/>
      <c r="Q899" s="30">
        <f>IF(P899&lt;&gt;"",P899,IF(D899="","",SUMIFS(Settings!$B$22:$B$31,Settings!$A$22:$A$31,D899)))</f>
        <v/>
      </c>
      <c r="R899" s="27">
        <f>IF(N899&lt;&gt;"Yes",0,ROUND(M899*SUMIFS(Settings!$C$22:$C$31,Settings!$A$22:$A$31,D899),2))</f>
        <v/>
      </c>
      <c r="S899" s="27">
        <f>IF(AE899=0,0,IF(AE899&gt;=Q899,M899-R899,ROUND((M899-R899)*AE899/Q899,2)))</f>
        <v/>
      </c>
      <c r="T899" s="27">
        <f>IF(N899&lt;&gt;"Yes",0,IF(AND(U899&lt;&gt;"",U899&lt;=$AH$2),0,M899-S899))</f>
        <v/>
      </c>
      <c r="U899" s="23" t="n"/>
      <c r="V899" s="24" t="n"/>
      <c r="W899" s="25" t="n"/>
      <c r="X899" s="25" t="n"/>
      <c r="Y899" s="27">
        <f>IF(U899="","",IF(U899&gt;$AH$2,"After period end",IF(N899&lt;&gt;"Yes",0,M899-S899)))</f>
        <v/>
      </c>
      <c r="Z899" s="27">
        <f>IF(OR(U899="",U899&gt;$AH$2),"",N(W899)-N(X899)-Y899)</f>
        <v/>
      </c>
      <c r="AB899" s="23" t="n"/>
      <c r="AD899" s="27">
        <f>IF(OR(N899&lt;&gt;"Yes",N(Q899)=0),0,ROUND((M899-R899)/Q899,2))</f>
        <v/>
      </c>
      <c r="AE899" s="30">
        <f>IF(OR(N899&lt;&gt;"Yes",O899="",N(Q899)=0),0,MAX(0,MIN(Q899,MIN(YEAR($AH$2)*12+MONTH($AH$2),IF(U899="",YEAR($AH$2)*12+MONTH($AH$2),YEAR(U899)*12+MONTH(U899)-1))-(YEAR(O899)*12+MONTH(O899))+1)))</f>
        <v/>
      </c>
      <c r="AF899" s="31">
        <f>IF(OR(N899&lt;&gt;"Yes",O899="",N(Q899)=0),"",EOMONTH(O899,Q899-1))</f>
        <v/>
      </c>
    </row>
    <row r="900">
      <c r="D900" s="24" t="n"/>
      <c r="E900" s="24" t="n"/>
      <c r="F900" s="24" t="n"/>
      <c r="G900" s="24" t="n"/>
      <c r="H900" s="23" t="n"/>
      <c r="J900" s="25" t="n"/>
      <c r="K900" s="24" t="n"/>
      <c r="L900" s="26" t="n"/>
      <c r="M900" s="27">
        <f>IF(OR(J900="",L900=""),"",ROUND(J900*L900,2))</f>
        <v/>
      </c>
      <c r="N900" s="28">
        <f>IF(M900="","",IF(H900&gt;$AH$2,"After period end",IF(OR(D900="",F900=""),"Check class and entity",IF(M900&gt;=SUMIFS(Settings!$C$9:$C$18,Settings!$A$9:$A$18,F900),"Yes","Expense"))))</f>
        <v/>
      </c>
      <c r="O900" s="23" t="n"/>
      <c r="P900" s="29" t="n"/>
      <c r="Q900" s="30">
        <f>IF(P900&lt;&gt;"",P900,IF(D900="","",SUMIFS(Settings!$B$22:$B$31,Settings!$A$22:$A$31,D900)))</f>
        <v/>
      </c>
      <c r="R900" s="27">
        <f>IF(N900&lt;&gt;"Yes",0,ROUND(M900*SUMIFS(Settings!$C$22:$C$31,Settings!$A$22:$A$31,D900),2))</f>
        <v/>
      </c>
      <c r="S900" s="27">
        <f>IF(AE900=0,0,IF(AE900&gt;=Q900,M900-R900,ROUND((M900-R900)*AE900/Q900,2)))</f>
        <v/>
      </c>
      <c r="T900" s="27">
        <f>IF(N900&lt;&gt;"Yes",0,IF(AND(U900&lt;&gt;"",U900&lt;=$AH$2),0,M900-S900))</f>
        <v/>
      </c>
      <c r="U900" s="23" t="n"/>
      <c r="V900" s="24" t="n"/>
      <c r="W900" s="25" t="n"/>
      <c r="X900" s="25" t="n"/>
      <c r="Y900" s="27">
        <f>IF(U900="","",IF(U900&gt;$AH$2,"After period end",IF(N900&lt;&gt;"Yes",0,M900-S900)))</f>
        <v/>
      </c>
      <c r="Z900" s="27">
        <f>IF(OR(U900="",U900&gt;$AH$2),"",N(W900)-N(X900)-Y900)</f>
        <v/>
      </c>
      <c r="AB900" s="23" t="n"/>
      <c r="AD900" s="27">
        <f>IF(OR(N900&lt;&gt;"Yes",N(Q900)=0),0,ROUND((M900-R900)/Q900,2))</f>
        <v/>
      </c>
      <c r="AE900" s="30">
        <f>IF(OR(N900&lt;&gt;"Yes",O900="",N(Q900)=0),0,MAX(0,MIN(Q900,MIN(YEAR($AH$2)*12+MONTH($AH$2),IF(U900="",YEAR($AH$2)*12+MONTH($AH$2),YEAR(U900)*12+MONTH(U900)-1))-(YEAR(O900)*12+MONTH(O900))+1)))</f>
        <v/>
      </c>
      <c r="AF900" s="31">
        <f>IF(OR(N900&lt;&gt;"Yes",O900="",N(Q900)=0),"",EOMONTH(O900,Q900-1))</f>
        <v/>
      </c>
    </row>
    <row r="901">
      <c r="D901" s="24" t="n"/>
      <c r="E901" s="24" t="n"/>
      <c r="F901" s="24" t="n"/>
      <c r="G901" s="24" t="n"/>
      <c r="H901" s="23" t="n"/>
      <c r="J901" s="25" t="n"/>
      <c r="K901" s="24" t="n"/>
      <c r="L901" s="26" t="n"/>
      <c r="M901" s="27">
        <f>IF(OR(J901="",L901=""),"",ROUND(J901*L901,2))</f>
        <v/>
      </c>
      <c r="N901" s="28">
        <f>IF(M901="","",IF(H901&gt;$AH$2,"After period end",IF(OR(D901="",F901=""),"Check class and entity",IF(M901&gt;=SUMIFS(Settings!$C$9:$C$18,Settings!$A$9:$A$18,F901),"Yes","Expense"))))</f>
        <v/>
      </c>
      <c r="O901" s="23" t="n"/>
      <c r="P901" s="29" t="n"/>
      <c r="Q901" s="30">
        <f>IF(P901&lt;&gt;"",P901,IF(D901="","",SUMIFS(Settings!$B$22:$B$31,Settings!$A$22:$A$31,D901)))</f>
        <v/>
      </c>
      <c r="R901" s="27">
        <f>IF(N901&lt;&gt;"Yes",0,ROUND(M901*SUMIFS(Settings!$C$22:$C$31,Settings!$A$22:$A$31,D901),2))</f>
        <v/>
      </c>
      <c r="S901" s="27">
        <f>IF(AE901=0,0,IF(AE901&gt;=Q901,M901-R901,ROUND((M901-R901)*AE901/Q901,2)))</f>
        <v/>
      </c>
      <c r="T901" s="27">
        <f>IF(N901&lt;&gt;"Yes",0,IF(AND(U901&lt;&gt;"",U901&lt;=$AH$2),0,M901-S901))</f>
        <v/>
      </c>
      <c r="U901" s="23" t="n"/>
      <c r="V901" s="24" t="n"/>
      <c r="W901" s="25" t="n"/>
      <c r="X901" s="25" t="n"/>
      <c r="Y901" s="27">
        <f>IF(U901="","",IF(U901&gt;$AH$2,"After period end",IF(N901&lt;&gt;"Yes",0,M901-S901)))</f>
        <v/>
      </c>
      <c r="Z901" s="27">
        <f>IF(OR(U901="",U901&gt;$AH$2),"",N(W901)-N(X901)-Y901)</f>
        <v/>
      </c>
      <c r="AB901" s="23" t="n"/>
      <c r="AD901" s="27">
        <f>IF(OR(N901&lt;&gt;"Yes",N(Q901)=0),0,ROUND((M901-R901)/Q901,2))</f>
        <v/>
      </c>
      <c r="AE901" s="30">
        <f>IF(OR(N901&lt;&gt;"Yes",O901="",N(Q901)=0),0,MAX(0,MIN(Q901,MIN(YEAR($AH$2)*12+MONTH($AH$2),IF(U901="",YEAR($AH$2)*12+MONTH($AH$2),YEAR(U901)*12+MONTH(U901)-1))-(YEAR(O901)*12+MONTH(O901))+1)))</f>
        <v/>
      </c>
      <c r="AF901" s="31">
        <f>IF(OR(N901&lt;&gt;"Yes",O901="",N(Q901)=0),"",EOMONTH(O901,Q901-1))</f>
        <v/>
      </c>
    </row>
    <row r="902">
      <c r="D902" s="24" t="n"/>
      <c r="E902" s="24" t="n"/>
      <c r="F902" s="24" t="n"/>
      <c r="G902" s="24" t="n"/>
      <c r="H902" s="23" t="n"/>
      <c r="J902" s="25" t="n"/>
      <c r="K902" s="24" t="n"/>
      <c r="L902" s="26" t="n"/>
      <c r="M902" s="27">
        <f>IF(OR(J902="",L902=""),"",ROUND(J902*L902,2))</f>
        <v/>
      </c>
      <c r="N902" s="28">
        <f>IF(M902="","",IF(H902&gt;$AH$2,"After period end",IF(OR(D902="",F902=""),"Check class and entity",IF(M902&gt;=SUMIFS(Settings!$C$9:$C$18,Settings!$A$9:$A$18,F902),"Yes","Expense"))))</f>
        <v/>
      </c>
      <c r="O902" s="23" t="n"/>
      <c r="P902" s="29" t="n"/>
      <c r="Q902" s="30">
        <f>IF(P902&lt;&gt;"",P902,IF(D902="","",SUMIFS(Settings!$B$22:$B$31,Settings!$A$22:$A$31,D902)))</f>
        <v/>
      </c>
      <c r="R902" s="27">
        <f>IF(N902&lt;&gt;"Yes",0,ROUND(M902*SUMIFS(Settings!$C$22:$C$31,Settings!$A$22:$A$31,D902),2))</f>
        <v/>
      </c>
      <c r="S902" s="27">
        <f>IF(AE902=0,0,IF(AE902&gt;=Q902,M902-R902,ROUND((M902-R902)*AE902/Q902,2)))</f>
        <v/>
      </c>
      <c r="T902" s="27">
        <f>IF(N902&lt;&gt;"Yes",0,IF(AND(U902&lt;&gt;"",U902&lt;=$AH$2),0,M902-S902))</f>
        <v/>
      </c>
      <c r="U902" s="23" t="n"/>
      <c r="V902" s="24" t="n"/>
      <c r="W902" s="25" t="n"/>
      <c r="X902" s="25" t="n"/>
      <c r="Y902" s="27">
        <f>IF(U902="","",IF(U902&gt;$AH$2,"After period end",IF(N902&lt;&gt;"Yes",0,M902-S902)))</f>
        <v/>
      </c>
      <c r="Z902" s="27">
        <f>IF(OR(U902="",U902&gt;$AH$2),"",N(W902)-N(X902)-Y902)</f>
        <v/>
      </c>
      <c r="AB902" s="23" t="n"/>
      <c r="AD902" s="27">
        <f>IF(OR(N902&lt;&gt;"Yes",N(Q902)=0),0,ROUND((M902-R902)/Q902,2))</f>
        <v/>
      </c>
      <c r="AE902" s="30">
        <f>IF(OR(N902&lt;&gt;"Yes",O902="",N(Q902)=0),0,MAX(0,MIN(Q902,MIN(YEAR($AH$2)*12+MONTH($AH$2),IF(U902="",YEAR($AH$2)*12+MONTH($AH$2),YEAR(U902)*12+MONTH(U902)-1))-(YEAR(O902)*12+MONTH(O902))+1)))</f>
        <v/>
      </c>
      <c r="AF902" s="31">
        <f>IF(OR(N902&lt;&gt;"Yes",O902="",N(Q902)=0),"",EOMONTH(O902,Q902-1))</f>
        <v/>
      </c>
    </row>
    <row r="903">
      <c r="D903" s="24" t="n"/>
      <c r="E903" s="24" t="n"/>
      <c r="F903" s="24" t="n"/>
      <c r="G903" s="24" t="n"/>
      <c r="H903" s="23" t="n"/>
      <c r="J903" s="25" t="n"/>
      <c r="K903" s="24" t="n"/>
      <c r="L903" s="26" t="n"/>
      <c r="M903" s="27">
        <f>IF(OR(J903="",L903=""),"",ROUND(J903*L903,2))</f>
        <v/>
      </c>
      <c r="N903" s="28">
        <f>IF(M903="","",IF(H903&gt;$AH$2,"After period end",IF(OR(D903="",F903=""),"Check class and entity",IF(M903&gt;=SUMIFS(Settings!$C$9:$C$18,Settings!$A$9:$A$18,F903),"Yes","Expense"))))</f>
        <v/>
      </c>
      <c r="O903" s="23" t="n"/>
      <c r="P903" s="29" t="n"/>
      <c r="Q903" s="30">
        <f>IF(P903&lt;&gt;"",P903,IF(D903="","",SUMIFS(Settings!$B$22:$B$31,Settings!$A$22:$A$31,D903)))</f>
        <v/>
      </c>
      <c r="R903" s="27">
        <f>IF(N903&lt;&gt;"Yes",0,ROUND(M903*SUMIFS(Settings!$C$22:$C$31,Settings!$A$22:$A$31,D903),2))</f>
        <v/>
      </c>
      <c r="S903" s="27">
        <f>IF(AE903=0,0,IF(AE903&gt;=Q903,M903-R903,ROUND((M903-R903)*AE903/Q903,2)))</f>
        <v/>
      </c>
      <c r="T903" s="27">
        <f>IF(N903&lt;&gt;"Yes",0,IF(AND(U903&lt;&gt;"",U903&lt;=$AH$2),0,M903-S903))</f>
        <v/>
      </c>
      <c r="U903" s="23" t="n"/>
      <c r="V903" s="24" t="n"/>
      <c r="W903" s="25" t="n"/>
      <c r="X903" s="25" t="n"/>
      <c r="Y903" s="27">
        <f>IF(U903="","",IF(U903&gt;$AH$2,"After period end",IF(N903&lt;&gt;"Yes",0,M903-S903)))</f>
        <v/>
      </c>
      <c r="Z903" s="27">
        <f>IF(OR(U903="",U903&gt;$AH$2),"",N(W903)-N(X903)-Y903)</f>
        <v/>
      </c>
      <c r="AB903" s="23" t="n"/>
      <c r="AD903" s="27">
        <f>IF(OR(N903&lt;&gt;"Yes",N(Q903)=0),0,ROUND((M903-R903)/Q903,2))</f>
        <v/>
      </c>
      <c r="AE903" s="30">
        <f>IF(OR(N903&lt;&gt;"Yes",O903="",N(Q903)=0),0,MAX(0,MIN(Q903,MIN(YEAR($AH$2)*12+MONTH($AH$2),IF(U903="",YEAR($AH$2)*12+MONTH($AH$2),YEAR(U903)*12+MONTH(U903)-1))-(YEAR(O903)*12+MONTH(O903))+1)))</f>
        <v/>
      </c>
      <c r="AF903" s="31">
        <f>IF(OR(N903&lt;&gt;"Yes",O903="",N(Q903)=0),"",EOMONTH(O903,Q903-1))</f>
        <v/>
      </c>
    </row>
    <row r="904">
      <c r="D904" s="24" t="n"/>
      <c r="E904" s="24" t="n"/>
      <c r="F904" s="24" t="n"/>
      <c r="G904" s="24" t="n"/>
      <c r="H904" s="23" t="n"/>
      <c r="J904" s="25" t="n"/>
      <c r="K904" s="24" t="n"/>
      <c r="L904" s="26" t="n"/>
      <c r="M904" s="27">
        <f>IF(OR(J904="",L904=""),"",ROUND(J904*L904,2))</f>
        <v/>
      </c>
      <c r="N904" s="28">
        <f>IF(M904="","",IF(H904&gt;$AH$2,"After period end",IF(OR(D904="",F904=""),"Check class and entity",IF(M904&gt;=SUMIFS(Settings!$C$9:$C$18,Settings!$A$9:$A$18,F904),"Yes","Expense"))))</f>
        <v/>
      </c>
      <c r="O904" s="23" t="n"/>
      <c r="P904" s="29" t="n"/>
      <c r="Q904" s="30">
        <f>IF(P904&lt;&gt;"",P904,IF(D904="","",SUMIFS(Settings!$B$22:$B$31,Settings!$A$22:$A$31,D904)))</f>
        <v/>
      </c>
      <c r="R904" s="27">
        <f>IF(N904&lt;&gt;"Yes",0,ROUND(M904*SUMIFS(Settings!$C$22:$C$31,Settings!$A$22:$A$31,D904),2))</f>
        <v/>
      </c>
      <c r="S904" s="27">
        <f>IF(AE904=0,0,IF(AE904&gt;=Q904,M904-R904,ROUND((M904-R904)*AE904/Q904,2)))</f>
        <v/>
      </c>
      <c r="T904" s="27">
        <f>IF(N904&lt;&gt;"Yes",0,IF(AND(U904&lt;&gt;"",U904&lt;=$AH$2),0,M904-S904))</f>
        <v/>
      </c>
      <c r="U904" s="23" t="n"/>
      <c r="V904" s="24" t="n"/>
      <c r="W904" s="25" t="n"/>
      <c r="X904" s="25" t="n"/>
      <c r="Y904" s="27">
        <f>IF(U904="","",IF(U904&gt;$AH$2,"After period end",IF(N904&lt;&gt;"Yes",0,M904-S904)))</f>
        <v/>
      </c>
      <c r="Z904" s="27">
        <f>IF(OR(U904="",U904&gt;$AH$2),"",N(W904)-N(X904)-Y904)</f>
        <v/>
      </c>
      <c r="AB904" s="23" t="n"/>
      <c r="AD904" s="27">
        <f>IF(OR(N904&lt;&gt;"Yes",N(Q904)=0),0,ROUND((M904-R904)/Q904,2))</f>
        <v/>
      </c>
      <c r="AE904" s="30">
        <f>IF(OR(N904&lt;&gt;"Yes",O904="",N(Q904)=0),0,MAX(0,MIN(Q904,MIN(YEAR($AH$2)*12+MONTH($AH$2),IF(U904="",YEAR($AH$2)*12+MONTH($AH$2),YEAR(U904)*12+MONTH(U904)-1))-(YEAR(O904)*12+MONTH(O904))+1)))</f>
        <v/>
      </c>
      <c r="AF904" s="31">
        <f>IF(OR(N904&lt;&gt;"Yes",O904="",N(Q904)=0),"",EOMONTH(O904,Q904-1))</f>
        <v/>
      </c>
    </row>
    <row r="905">
      <c r="D905" s="24" t="n"/>
      <c r="E905" s="24" t="n"/>
      <c r="F905" s="24" t="n"/>
      <c r="G905" s="24" t="n"/>
      <c r="H905" s="23" t="n"/>
      <c r="J905" s="25" t="n"/>
      <c r="K905" s="24" t="n"/>
      <c r="L905" s="26" t="n"/>
      <c r="M905" s="27">
        <f>IF(OR(J905="",L905=""),"",ROUND(J905*L905,2))</f>
        <v/>
      </c>
      <c r="N905" s="28">
        <f>IF(M905="","",IF(H905&gt;$AH$2,"After period end",IF(OR(D905="",F905=""),"Check class and entity",IF(M905&gt;=SUMIFS(Settings!$C$9:$C$18,Settings!$A$9:$A$18,F905),"Yes","Expense"))))</f>
        <v/>
      </c>
      <c r="O905" s="23" t="n"/>
      <c r="P905" s="29" t="n"/>
      <c r="Q905" s="30">
        <f>IF(P905&lt;&gt;"",P905,IF(D905="","",SUMIFS(Settings!$B$22:$B$31,Settings!$A$22:$A$31,D905)))</f>
        <v/>
      </c>
      <c r="R905" s="27">
        <f>IF(N905&lt;&gt;"Yes",0,ROUND(M905*SUMIFS(Settings!$C$22:$C$31,Settings!$A$22:$A$31,D905),2))</f>
        <v/>
      </c>
      <c r="S905" s="27">
        <f>IF(AE905=0,0,IF(AE905&gt;=Q905,M905-R905,ROUND((M905-R905)*AE905/Q905,2)))</f>
        <v/>
      </c>
      <c r="T905" s="27">
        <f>IF(N905&lt;&gt;"Yes",0,IF(AND(U905&lt;&gt;"",U905&lt;=$AH$2),0,M905-S905))</f>
        <v/>
      </c>
      <c r="U905" s="23" t="n"/>
      <c r="V905" s="24" t="n"/>
      <c r="W905" s="25" t="n"/>
      <c r="X905" s="25" t="n"/>
      <c r="Y905" s="27">
        <f>IF(U905="","",IF(U905&gt;$AH$2,"After period end",IF(N905&lt;&gt;"Yes",0,M905-S905)))</f>
        <v/>
      </c>
      <c r="Z905" s="27">
        <f>IF(OR(U905="",U905&gt;$AH$2),"",N(W905)-N(X905)-Y905)</f>
        <v/>
      </c>
      <c r="AB905" s="23" t="n"/>
      <c r="AD905" s="27">
        <f>IF(OR(N905&lt;&gt;"Yes",N(Q905)=0),0,ROUND((M905-R905)/Q905,2))</f>
        <v/>
      </c>
      <c r="AE905" s="30">
        <f>IF(OR(N905&lt;&gt;"Yes",O905="",N(Q905)=0),0,MAX(0,MIN(Q905,MIN(YEAR($AH$2)*12+MONTH($AH$2),IF(U905="",YEAR($AH$2)*12+MONTH($AH$2),YEAR(U905)*12+MONTH(U905)-1))-(YEAR(O905)*12+MONTH(O905))+1)))</f>
        <v/>
      </c>
      <c r="AF905" s="31">
        <f>IF(OR(N905&lt;&gt;"Yes",O905="",N(Q905)=0),"",EOMONTH(O905,Q905-1))</f>
        <v/>
      </c>
    </row>
    <row r="906">
      <c r="D906" s="24" t="n"/>
      <c r="E906" s="24" t="n"/>
      <c r="F906" s="24" t="n"/>
      <c r="G906" s="24" t="n"/>
      <c r="H906" s="23" t="n"/>
      <c r="J906" s="25" t="n"/>
      <c r="K906" s="24" t="n"/>
      <c r="L906" s="26" t="n"/>
      <c r="M906" s="27">
        <f>IF(OR(J906="",L906=""),"",ROUND(J906*L906,2))</f>
        <v/>
      </c>
      <c r="N906" s="28">
        <f>IF(M906="","",IF(H906&gt;$AH$2,"After period end",IF(OR(D906="",F906=""),"Check class and entity",IF(M906&gt;=SUMIFS(Settings!$C$9:$C$18,Settings!$A$9:$A$18,F906),"Yes","Expense"))))</f>
        <v/>
      </c>
      <c r="O906" s="23" t="n"/>
      <c r="P906" s="29" t="n"/>
      <c r="Q906" s="30">
        <f>IF(P906&lt;&gt;"",P906,IF(D906="","",SUMIFS(Settings!$B$22:$B$31,Settings!$A$22:$A$31,D906)))</f>
        <v/>
      </c>
      <c r="R906" s="27">
        <f>IF(N906&lt;&gt;"Yes",0,ROUND(M906*SUMIFS(Settings!$C$22:$C$31,Settings!$A$22:$A$31,D906),2))</f>
        <v/>
      </c>
      <c r="S906" s="27">
        <f>IF(AE906=0,0,IF(AE906&gt;=Q906,M906-R906,ROUND((M906-R906)*AE906/Q906,2)))</f>
        <v/>
      </c>
      <c r="T906" s="27">
        <f>IF(N906&lt;&gt;"Yes",0,IF(AND(U906&lt;&gt;"",U906&lt;=$AH$2),0,M906-S906))</f>
        <v/>
      </c>
      <c r="U906" s="23" t="n"/>
      <c r="V906" s="24" t="n"/>
      <c r="W906" s="25" t="n"/>
      <c r="X906" s="25" t="n"/>
      <c r="Y906" s="27">
        <f>IF(U906="","",IF(U906&gt;$AH$2,"After period end",IF(N906&lt;&gt;"Yes",0,M906-S906)))</f>
        <v/>
      </c>
      <c r="Z906" s="27">
        <f>IF(OR(U906="",U906&gt;$AH$2),"",N(W906)-N(X906)-Y906)</f>
        <v/>
      </c>
      <c r="AB906" s="23" t="n"/>
      <c r="AD906" s="27">
        <f>IF(OR(N906&lt;&gt;"Yes",N(Q906)=0),0,ROUND((M906-R906)/Q906,2))</f>
        <v/>
      </c>
      <c r="AE906" s="30">
        <f>IF(OR(N906&lt;&gt;"Yes",O906="",N(Q906)=0),0,MAX(0,MIN(Q906,MIN(YEAR($AH$2)*12+MONTH($AH$2),IF(U906="",YEAR($AH$2)*12+MONTH($AH$2),YEAR(U906)*12+MONTH(U906)-1))-(YEAR(O906)*12+MONTH(O906))+1)))</f>
        <v/>
      </c>
      <c r="AF906" s="31">
        <f>IF(OR(N906&lt;&gt;"Yes",O906="",N(Q906)=0),"",EOMONTH(O906,Q906-1))</f>
        <v/>
      </c>
    </row>
    <row r="907">
      <c r="D907" s="24" t="n"/>
      <c r="E907" s="24" t="n"/>
      <c r="F907" s="24" t="n"/>
      <c r="G907" s="24" t="n"/>
      <c r="H907" s="23" t="n"/>
      <c r="J907" s="25" t="n"/>
      <c r="K907" s="24" t="n"/>
      <c r="L907" s="26" t="n"/>
      <c r="M907" s="27">
        <f>IF(OR(J907="",L907=""),"",ROUND(J907*L907,2))</f>
        <v/>
      </c>
      <c r="N907" s="28">
        <f>IF(M907="","",IF(H907&gt;$AH$2,"After period end",IF(OR(D907="",F907=""),"Check class and entity",IF(M907&gt;=SUMIFS(Settings!$C$9:$C$18,Settings!$A$9:$A$18,F907),"Yes","Expense"))))</f>
        <v/>
      </c>
      <c r="O907" s="23" t="n"/>
      <c r="P907" s="29" t="n"/>
      <c r="Q907" s="30">
        <f>IF(P907&lt;&gt;"",P907,IF(D907="","",SUMIFS(Settings!$B$22:$B$31,Settings!$A$22:$A$31,D907)))</f>
        <v/>
      </c>
      <c r="R907" s="27">
        <f>IF(N907&lt;&gt;"Yes",0,ROUND(M907*SUMIFS(Settings!$C$22:$C$31,Settings!$A$22:$A$31,D907),2))</f>
        <v/>
      </c>
      <c r="S907" s="27">
        <f>IF(AE907=0,0,IF(AE907&gt;=Q907,M907-R907,ROUND((M907-R907)*AE907/Q907,2)))</f>
        <v/>
      </c>
      <c r="T907" s="27">
        <f>IF(N907&lt;&gt;"Yes",0,IF(AND(U907&lt;&gt;"",U907&lt;=$AH$2),0,M907-S907))</f>
        <v/>
      </c>
      <c r="U907" s="23" t="n"/>
      <c r="V907" s="24" t="n"/>
      <c r="W907" s="25" t="n"/>
      <c r="X907" s="25" t="n"/>
      <c r="Y907" s="27">
        <f>IF(U907="","",IF(U907&gt;$AH$2,"After period end",IF(N907&lt;&gt;"Yes",0,M907-S907)))</f>
        <v/>
      </c>
      <c r="Z907" s="27">
        <f>IF(OR(U907="",U907&gt;$AH$2),"",N(W907)-N(X907)-Y907)</f>
        <v/>
      </c>
      <c r="AB907" s="23" t="n"/>
      <c r="AD907" s="27">
        <f>IF(OR(N907&lt;&gt;"Yes",N(Q907)=0),0,ROUND((M907-R907)/Q907,2))</f>
        <v/>
      </c>
      <c r="AE907" s="30">
        <f>IF(OR(N907&lt;&gt;"Yes",O907="",N(Q907)=0),0,MAX(0,MIN(Q907,MIN(YEAR($AH$2)*12+MONTH($AH$2),IF(U907="",YEAR($AH$2)*12+MONTH($AH$2),YEAR(U907)*12+MONTH(U907)-1))-(YEAR(O907)*12+MONTH(O907))+1)))</f>
        <v/>
      </c>
      <c r="AF907" s="31">
        <f>IF(OR(N907&lt;&gt;"Yes",O907="",N(Q907)=0),"",EOMONTH(O907,Q907-1))</f>
        <v/>
      </c>
    </row>
    <row r="908">
      <c r="D908" s="24" t="n"/>
      <c r="E908" s="24" t="n"/>
      <c r="F908" s="24" t="n"/>
      <c r="G908" s="24" t="n"/>
      <c r="H908" s="23" t="n"/>
      <c r="J908" s="25" t="n"/>
      <c r="K908" s="24" t="n"/>
      <c r="L908" s="26" t="n"/>
      <c r="M908" s="27">
        <f>IF(OR(J908="",L908=""),"",ROUND(J908*L908,2))</f>
        <v/>
      </c>
      <c r="N908" s="28">
        <f>IF(M908="","",IF(H908&gt;$AH$2,"After period end",IF(OR(D908="",F908=""),"Check class and entity",IF(M908&gt;=SUMIFS(Settings!$C$9:$C$18,Settings!$A$9:$A$18,F908),"Yes","Expense"))))</f>
        <v/>
      </c>
      <c r="O908" s="23" t="n"/>
      <c r="P908" s="29" t="n"/>
      <c r="Q908" s="30">
        <f>IF(P908&lt;&gt;"",P908,IF(D908="","",SUMIFS(Settings!$B$22:$B$31,Settings!$A$22:$A$31,D908)))</f>
        <v/>
      </c>
      <c r="R908" s="27">
        <f>IF(N908&lt;&gt;"Yes",0,ROUND(M908*SUMIFS(Settings!$C$22:$C$31,Settings!$A$22:$A$31,D908),2))</f>
        <v/>
      </c>
      <c r="S908" s="27">
        <f>IF(AE908=0,0,IF(AE908&gt;=Q908,M908-R908,ROUND((M908-R908)*AE908/Q908,2)))</f>
        <v/>
      </c>
      <c r="T908" s="27">
        <f>IF(N908&lt;&gt;"Yes",0,IF(AND(U908&lt;&gt;"",U908&lt;=$AH$2),0,M908-S908))</f>
        <v/>
      </c>
      <c r="U908" s="23" t="n"/>
      <c r="V908" s="24" t="n"/>
      <c r="W908" s="25" t="n"/>
      <c r="X908" s="25" t="n"/>
      <c r="Y908" s="27">
        <f>IF(U908="","",IF(U908&gt;$AH$2,"After period end",IF(N908&lt;&gt;"Yes",0,M908-S908)))</f>
        <v/>
      </c>
      <c r="Z908" s="27">
        <f>IF(OR(U908="",U908&gt;$AH$2),"",N(W908)-N(X908)-Y908)</f>
        <v/>
      </c>
      <c r="AB908" s="23" t="n"/>
      <c r="AD908" s="27">
        <f>IF(OR(N908&lt;&gt;"Yes",N(Q908)=0),0,ROUND((M908-R908)/Q908,2))</f>
        <v/>
      </c>
      <c r="AE908" s="30">
        <f>IF(OR(N908&lt;&gt;"Yes",O908="",N(Q908)=0),0,MAX(0,MIN(Q908,MIN(YEAR($AH$2)*12+MONTH($AH$2),IF(U908="",YEAR($AH$2)*12+MONTH($AH$2),YEAR(U908)*12+MONTH(U908)-1))-(YEAR(O908)*12+MONTH(O908))+1)))</f>
        <v/>
      </c>
      <c r="AF908" s="31">
        <f>IF(OR(N908&lt;&gt;"Yes",O908="",N(Q908)=0),"",EOMONTH(O908,Q908-1))</f>
        <v/>
      </c>
    </row>
    <row r="909">
      <c r="D909" s="24" t="n"/>
      <c r="E909" s="24" t="n"/>
      <c r="F909" s="24" t="n"/>
      <c r="G909" s="24" t="n"/>
      <c r="H909" s="23" t="n"/>
      <c r="J909" s="25" t="n"/>
      <c r="K909" s="24" t="n"/>
      <c r="L909" s="26" t="n"/>
      <c r="M909" s="27">
        <f>IF(OR(J909="",L909=""),"",ROUND(J909*L909,2))</f>
        <v/>
      </c>
      <c r="N909" s="28">
        <f>IF(M909="","",IF(H909&gt;$AH$2,"After period end",IF(OR(D909="",F909=""),"Check class and entity",IF(M909&gt;=SUMIFS(Settings!$C$9:$C$18,Settings!$A$9:$A$18,F909),"Yes","Expense"))))</f>
        <v/>
      </c>
      <c r="O909" s="23" t="n"/>
      <c r="P909" s="29" t="n"/>
      <c r="Q909" s="30">
        <f>IF(P909&lt;&gt;"",P909,IF(D909="","",SUMIFS(Settings!$B$22:$B$31,Settings!$A$22:$A$31,D909)))</f>
        <v/>
      </c>
      <c r="R909" s="27">
        <f>IF(N909&lt;&gt;"Yes",0,ROUND(M909*SUMIFS(Settings!$C$22:$C$31,Settings!$A$22:$A$31,D909),2))</f>
        <v/>
      </c>
      <c r="S909" s="27">
        <f>IF(AE909=0,0,IF(AE909&gt;=Q909,M909-R909,ROUND((M909-R909)*AE909/Q909,2)))</f>
        <v/>
      </c>
      <c r="T909" s="27">
        <f>IF(N909&lt;&gt;"Yes",0,IF(AND(U909&lt;&gt;"",U909&lt;=$AH$2),0,M909-S909))</f>
        <v/>
      </c>
      <c r="U909" s="23" t="n"/>
      <c r="V909" s="24" t="n"/>
      <c r="W909" s="25" t="n"/>
      <c r="X909" s="25" t="n"/>
      <c r="Y909" s="27">
        <f>IF(U909="","",IF(U909&gt;$AH$2,"After period end",IF(N909&lt;&gt;"Yes",0,M909-S909)))</f>
        <v/>
      </c>
      <c r="Z909" s="27">
        <f>IF(OR(U909="",U909&gt;$AH$2),"",N(W909)-N(X909)-Y909)</f>
        <v/>
      </c>
      <c r="AB909" s="23" t="n"/>
      <c r="AD909" s="27">
        <f>IF(OR(N909&lt;&gt;"Yes",N(Q909)=0),0,ROUND((M909-R909)/Q909,2))</f>
        <v/>
      </c>
      <c r="AE909" s="30">
        <f>IF(OR(N909&lt;&gt;"Yes",O909="",N(Q909)=0),0,MAX(0,MIN(Q909,MIN(YEAR($AH$2)*12+MONTH($AH$2),IF(U909="",YEAR($AH$2)*12+MONTH($AH$2),YEAR(U909)*12+MONTH(U909)-1))-(YEAR(O909)*12+MONTH(O909))+1)))</f>
        <v/>
      </c>
      <c r="AF909" s="31">
        <f>IF(OR(N909&lt;&gt;"Yes",O909="",N(Q909)=0),"",EOMONTH(O909,Q909-1))</f>
        <v/>
      </c>
    </row>
    <row r="910">
      <c r="D910" s="24" t="n"/>
      <c r="E910" s="24" t="n"/>
      <c r="F910" s="24" t="n"/>
      <c r="G910" s="24" t="n"/>
      <c r="H910" s="23" t="n"/>
      <c r="J910" s="25" t="n"/>
      <c r="K910" s="24" t="n"/>
      <c r="L910" s="26" t="n"/>
      <c r="M910" s="27">
        <f>IF(OR(J910="",L910=""),"",ROUND(J910*L910,2))</f>
        <v/>
      </c>
      <c r="N910" s="28">
        <f>IF(M910="","",IF(H910&gt;$AH$2,"After period end",IF(OR(D910="",F910=""),"Check class and entity",IF(M910&gt;=SUMIFS(Settings!$C$9:$C$18,Settings!$A$9:$A$18,F910),"Yes","Expense"))))</f>
        <v/>
      </c>
      <c r="O910" s="23" t="n"/>
      <c r="P910" s="29" t="n"/>
      <c r="Q910" s="30">
        <f>IF(P910&lt;&gt;"",P910,IF(D910="","",SUMIFS(Settings!$B$22:$B$31,Settings!$A$22:$A$31,D910)))</f>
        <v/>
      </c>
      <c r="R910" s="27">
        <f>IF(N910&lt;&gt;"Yes",0,ROUND(M910*SUMIFS(Settings!$C$22:$C$31,Settings!$A$22:$A$31,D910),2))</f>
        <v/>
      </c>
      <c r="S910" s="27">
        <f>IF(AE910=0,0,IF(AE910&gt;=Q910,M910-R910,ROUND((M910-R910)*AE910/Q910,2)))</f>
        <v/>
      </c>
      <c r="T910" s="27">
        <f>IF(N910&lt;&gt;"Yes",0,IF(AND(U910&lt;&gt;"",U910&lt;=$AH$2),0,M910-S910))</f>
        <v/>
      </c>
      <c r="U910" s="23" t="n"/>
      <c r="V910" s="24" t="n"/>
      <c r="W910" s="25" t="n"/>
      <c r="X910" s="25" t="n"/>
      <c r="Y910" s="27">
        <f>IF(U910="","",IF(U910&gt;$AH$2,"After period end",IF(N910&lt;&gt;"Yes",0,M910-S910)))</f>
        <v/>
      </c>
      <c r="Z910" s="27">
        <f>IF(OR(U910="",U910&gt;$AH$2),"",N(W910)-N(X910)-Y910)</f>
        <v/>
      </c>
      <c r="AB910" s="23" t="n"/>
      <c r="AD910" s="27">
        <f>IF(OR(N910&lt;&gt;"Yes",N(Q910)=0),0,ROUND((M910-R910)/Q910,2))</f>
        <v/>
      </c>
      <c r="AE910" s="30">
        <f>IF(OR(N910&lt;&gt;"Yes",O910="",N(Q910)=0),0,MAX(0,MIN(Q910,MIN(YEAR($AH$2)*12+MONTH($AH$2),IF(U910="",YEAR($AH$2)*12+MONTH($AH$2),YEAR(U910)*12+MONTH(U910)-1))-(YEAR(O910)*12+MONTH(O910))+1)))</f>
        <v/>
      </c>
      <c r="AF910" s="31">
        <f>IF(OR(N910&lt;&gt;"Yes",O910="",N(Q910)=0),"",EOMONTH(O910,Q910-1))</f>
        <v/>
      </c>
    </row>
    <row r="911">
      <c r="D911" s="24" t="n"/>
      <c r="E911" s="24" t="n"/>
      <c r="F911" s="24" t="n"/>
      <c r="G911" s="24" t="n"/>
      <c r="H911" s="23" t="n"/>
      <c r="J911" s="25" t="n"/>
      <c r="K911" s="24" t="n"/>
      <c r="L911" s="26" t="n"/>
      <c r="M911" s="27">
        <f>IF(OR(J911="",L911=""),"",ROUND(J911*L911,2))</f>
        <v/>
      </c>
      <c r="N911" s="28">
        <f>IF(M911="","",IF(H911&gt;$AH$2,"After period end",IF(OR(D911="",F911=""),"Check class and entity",IF(M911&gt;=SUMIFS(Settings!$C$9:$C$18,Settings!$A$9:$A$18,F911),"Yes","Expense"))))</f>
        <v/>
      </c>
      <c r="O911" s="23" t="n"/>
      <c r="P911" s="29" t="n"/>
      <c r="Q911" s="30">
        <f>IF(P911&lt;&gt;"",P911,IF(D911="","",SUMIFS(Settings!$B$22:$B$31,Settings!$A$22:$A$31,D911)))</f>
        <v/>
      </c>
      <c r="R911" s="27">
        <f>IF(N911&lt;&gt;"Yes",0,ROUND(M911*SUMIFS(Settings!$C$22:$C$31,Settings!$A$22:$A$31,D911),2))</f>
        <v/>
      </c>
      <c r="S911" s="27">
        <f>IF(AE911=0,0,IF(AE911&gt;=Q911,M911-R911,ROUND((M911-R911)*AE911/Q911,2)))</f>
        <v/>
      </c>
      <c r="T911" s="27">
        <f>IF(N911&lt;&gt;"Yes",0,IF(AND(U911&lt;&gt;"",U911&lt;=$AH$2),0,M911-S911))</f>
        <v/>
      </c>
      <c r="U911" s="23" t="n"/>
      <c r="V911" s="24" t="n"/>
      <c r="W911" s="25" t="n"/>
      <c r="X911" s="25" t="n"/>
      <c r="Y911" s="27">
        <f>IF(U911="","",IF(U911&gt;$AH$2,"After period end",IF(N911&lt;&gt;"Yes",0,M911-S911)))</f>
        <v/>
      </c>
      <c r="Z911" s="27">
        <f>IF(OR(U911="",U911&gt;$AH$2),"",N(W911)-N(X911)-Y911)</f>
        <v/>
      </c>
      <c r="AB911" s="23" t="n"/>
      <c r="AD911" s="27">
        <f>IF(OR(N911&lt;&gt;"Yes",N(Q911)=0),0,ROUND((M911-R911)/Q911,2))</f>
        <v/>
      </c>
      <c r="AE911" s="30">
        <f>IF(OR(N911&lt;&gt;"Yes",O911="",N(Q911)=0),0,MAX(0,MIN(Q911,MIN(YEAR($AH$2)*12+MONTH($AH$2),IF(U911="",YEAR($AH$2)*12+MONTH($AH$2),YEAR(U911)*12+MONTH(U911)-1))-(YEAR(O911)*12+MONTH(O911))+1)))</f>
        <v/>
      </c>
      <c r="AF911" s="31">
        <f>IF(OR(N911&lt;&gt;"Yes",O911="",N(Q911)=0),"",EOMONTH(O911,Q911-1))</f>
        <v/>
      </c>
    </row>
    <row r="912">
      <c r="D912" s="24" t="n"/>
      <c r="E912" s="24" t="n"/>
      <c r="F912" s="24" t="n"/>
      <c r="G912" s="24" t="n"/>
      <c r="H912" s="23" t="n"/>
      <c r="J912" s="25" t="n"/>
      <c r="K912" s="24" t="n"/>
      <c r="L912" s="26" t="n"/>
      <c r="M912" s="27">
        <f>IF(OR(J912="",L912=""),"",ROUND(J912*L912,2))</f>
        <v/>
      </c>
      <c r="N912" s="28">
        <f>IF(M912="","",IF(H912&gt;$AH$2,"After period end",IF(OR(D912="",F912=""),"Check class and entity",IF(M912&gt;=SUMIFS(Settings!$C$9:$C$18,Settings!$A$9:$A$18,F912),"Yes","Expense"))))</f>
        <v/>
      </c>
      <c r="O912" s="23" t="n"/>
      <c r="P912" s="29" t="n"/>
      <c r="Q912" s="30">
        <f>IF(P912&lt;&gt;"",P912,IF(D912="","",SUMIFS(Settings!$B$22:$B$31,Settings!$A$22:$A$31,D912)))</f>
        <v/>
      </c>
      <c r="R912" s="27">
        <f>IF(N912&lt;&gt;"Yes",0,ROUND(M912*SUMIFS(Settings!$C$22:$C$31,Settings!$A$22:$A$31,D912),2))</f>
        <v/>
      </c>
      <c r="S912" s="27">
        <f>IF(AE912=0,0,IF(AE912&gt;=Q912,M912-R912,ROUND((M912-R912)*AE912/Q912,2)))</f>
        <v/>
      </c>
      <c r="T912" s="27">
        <f>IF(N912&lt;&gt;"Yes",0,IF(AND(U912&lt;&gt;"",U912&lt;=$AH$2),0,M912-S912))</f>
        <v/>
      </c>
      <c r="U912" s="23" t="n"/>
      <c r="V912" s="24" t="n"/>
      <c r="W912" s="25" t="n"/>
      <c r="X912" s="25" t="n"/>
      <c r="Y912" s="27">
        <f>IF(U912="","",IF(U912&gt;$AH$2,"After period end",IF(N912&lt;&gt;"Yes",0,M912-S912)))</f>
        <v/>
      </c>
      <c r="Z912" s="27">
        <f>IF(OR(U912="",U912&gt;$AH$2),"",N(W912)-N(X912)-Y912)</f>
        <v/>
      </c>
      <c r="AB912" s="23" t="n"/>
      <c r="AD912" s="27">
        <f>IF(OR(N912&lt;&gt;"Yes",N(Q912)=0),0,ROUND((M912-R912)/Q912,2))</f>
        <v/>
      </c>
      <c r="AE912" s="30">
        <f>IF(OR(N912&lt;&gt;"Yes",O912="",N(Q912)=0),0,MAX(0,MIN(Q912,MIN(YEAR($AH$2)*12+MONTH($AH$2),IF(U912="",YEAR($AH$2)*12+MONTH($AH$2),YEAR(U912)*12+MONTH(U912)-1))-(YEAR(O912)*12+MONTH(O912))+1)))</f>
        <v/>
      </c>
      <c r="AF912" s="31">
        <f>IF(OR(N912&lt;&gt;"Yes",O912="",N(Q912)=0),"",EOMONTH(O912,Q912-1))</f>
        <v/>
      </c>
    </row>
    <row r="913">
      <c r="D913" s="24" t="n"/>
      <c r="E913" s="24" t="n"/>
      <c r="F913" s="24" t="n"/>
      <c r="G913" s="24" t="n"/>
      <c r="H913" s="23" t="n"/>
      <c r="J913" s="25" t="n"/>
      <c r="K913" s="24" t="n"/>
      <c r="L913" s="26" t="n"/>
      <c r="M913" s="27">
        <f>IF(OR(J913="",L913=""),"",ROUND(J913*L913,2))</f>
        <v/>
      </c>
      <c r="N913" s="28">
        <f>IF(M913="","",IF(H913&gt;$AH$2,"After period end",IF(OR(D913="",F913=""),"Check class and entity",IF(M913&gt;=SUMIFS(Settings!$C$9:$C$18,Settings!$A$9:$A$18,F913),"Yes","Expense"))))</f>
        <v/>
      </c>
      <c r="O913" s="23" t="n"/>
      <c r="P913" s="29" t="n"/>
      <c r="Q913" s="30">
        <f>IF(P913&lt;&gt;"",P913,IF(D913="","",SUMIFS(Settings!$B$22:$B$31,Settings!$A$22:$A$31,D913)))</f>
        <v/>
      </c>
      <c r="R913" s="27">
        <f>IF(N913&lt;&gt;"Yes",0,ROUND(M913*SUMIFS(Settings!$C$22:$C$31,Settings!$A$22:$A$31,D913),2))</f>
        <v/>
      </c>
      <c r="S913" s="27">
        <f>IF(AE913=0,0,IF(AE913&gt;=Q913,M913-R913,ROUND((M913-R913)*AE913/Q913,2)))</f>
        <v/>
      </c>
      <c r="T913" s="27">
        <f>IF(N913&lt;&gt;"Yes",0,IF(AND(U913&lt;&gt;"",U913&lt;=$AH$2),0,M913-S913))</f>
        <v/>
      </c>
      <c r="U913" s="23" t="n"/>
      <c r="V913" s="24" t="n"/>
      <c r="W913" s="25" t="n"/>
      <c r="X913" s="25" t="n"/>
      <c r="Y913" s="27">
        <f>IF(U913="","",IF(U913&gt;$AH$2,"After period end",IF(N913&lt;&gt;"Yes",0,M913-S913)))</f>
        <v/>
      </c>
      <c r="Z913" s="27">
        <f>IF(OR(U913="",U913&gt;$AH$2),"",N(W913)-N(X913)-Y913)</f>
        <v/>
      </c>
      <c r="AB913" s="23" t="n"/>
      <c r="AD913" s="27">
        <f>IF(OR(N913&lt;&gt;"Yes",N(Q913)=0),0,ROUND((M913-R913)/Q913,2))</f>
        <v/>
      </c>
      <c r="AE913" s="30">
        <f>IF(OR(N913&lt;&gt;"Yes",O913="",N(Q913)=0),0,MAX(0,MIN(Q913,MIN(YEAR($AH$2)*12+MONTH($AH$2),IF(U913="",YEAR($AH$2)*12+MONTH($AH$2),YEAR(U913)*12+MONTH(U913)-1))-(YEAR(O913)*12+MONTH(O913))+1)))</f>
        <v/>
      </c>
      <c r="AF913" s="31">
        <f>IF(OR(N913&lt;&gt;"Yes",O913="",N(Q913)=0),"",EOMONTH(O913,Q913-1))</f>
        <v/>
      </c>
    </row>
    <row r="914">
      <c r="D914" s="24" t="n"/>
      <c r="E914" s="24" t="n"/>
      <c r="F914" s="24" t="n"/>
      <c r="G914" s="24" t="n"/>
      <c r="H914" s="23" t="n"/>
      <c r="J914" s="25" t="n"/>
      <c r="K914" s="24" t="n"/>
      <c r="L914" s="26" t="n"/>
      <c r="M914" s="27">
        <f>IF(OR(J914="",L914=""),"",ROUND(J914*L914,2))</f>
        <v/>
      </c>
      <c r="N914" s="28">
        <f>IF(M914="","",IF(H914&gt;$AH$2,"After period end",IF(OR(D914="",F914=""),"Check class and entity",IF(M914&gt;=SUMIFS(Settings!$C$9:$C$18,Settings!$A$9:$A$18,F914),"Yes","Expense"))))</f>
        <v/>
      </c>
      <c r="O914" s="23" t="n"/>
      <c r="P914" s="29" t="n"/>
      <c r="Q914" s="30">
        <f>IF(P914&lt;&gt;"",P914,IF(D914="","",SUMIFS(Settings!$B$22:$B$31,Settings!$A$22:$A$31,D914)))</f>
        <v/>
      </c>
      <c r="R914" s="27">
        <f>IF(N914&lt;&gt;"Yes",0,ROUND(M914*SUMIFS(Settings!$C$22:$C$31,Settings!$A$22:$A$31,D914),2))</f>
        <v/>
      </c>
      <c r="S914" s="27">
        <f>IF(AE914=0,0,IF(AE914&gt;=Q914,M914-R914,ROUND((M914-R914)*AE914/Q914,2)))</f>
        <v/>
      </c>
      <c r="T914" s="27">
        <f>IF(N914&lt;&gt;"Yes",0,IF(AND(U914&lt;&gt;"",U914&lt;=$AH$2),0,M914-S914))</f>
        <v/>
      </c>
      <c r="U914" s="23" t="n"/>
      <c r="V914" s="24" t="n"/>
      <c r="W914" s="25" t="n"/>
      <c r="X914" s="25" t="n"/>
      <c r="Y914" s="27">
        <f>IF(U914="","",IF(U914&gt;$AH$2,"After period end",IF(N914&lt;&gt;"Yes",0,M914-S914)))</f>
        <v/>
      </c>
      <c r="Z914" s="27">
        <f>IF(OR(U914="",U914&gt;$AH$2),"",N(W914)-N(X914)-Y914)</f>
        <v/>
      </c>
      <c r="AB914" s="23" t="n"/>
      <c r="AD914" s="27">
        <f>IF(OR(N914&lt;&gt;"Yes",N(Q914)=0),0,ROUND((M914-R914)/Q914,2))</f>
        <v/>
      </c>
      <c r="AE914" s="30">
        <f>IF(OR(N914&lt;&gt;"Yes",O914="",N(Q914)=0),0,MAX(0,MIN(Q914,MIN(YEAR($AH$2)*12+MONTH($AH$2),IF(U914="",YEAR($AH$2)*12+MONTH($AH$2),YEAR(U914)*12+MONTH(U914)-1))-(YEAR(O914)*12+MONTH(O914))+1)))</f>
        <v/>
      </c>
      <c r="AF914" s="31">
        <f>IF(OR(N914&lt;&gt;"Yes",O914="",N(Q914)=0),"",EOMONTH(O914,Q914-1))</f>
        <v/>
      </c>
    </row>
    <row r="915">
      <c r="D915" s="24" t="n"/>
      <c r="E915" s="24" t="n"/>
      <c r="F915" s="24" t="n"/>
      <c r="G915" s="24" t="n"/>
      <c r="H915" s="23" t="n"/>
      <c r="J915" s="25" t="n"/>
      <c r="K915" s="24" t="n"/>
      <c r="L915" s="26" t="n"/>
      <c r="M915" s="27">
        <f>IF(OR(J915="",L915=""),"",ROUND(J915*L915,2))</f>
        <v/>
      </c>
      <c r="N915" s="28">
        <f>IF(M915="","",IF(H915&gt;$AH$2,"After period end",IF(OR(D915="",F915=""),"Check class and entity",IF(M915&gt;=SUMIFS(Settings!$C$9:$C$18,Settings!$A$9:$A$18,F915),"Yes","Expense"))))</f>
        <v/>
      </c>
      <c r="O915" s="23" t="n"/>
      <c r="P915" s="29" t="n"/>
      <c r="Q915" s="30">
        <f>IF(P915&lt;&gt;"",P915,IF(D915="","",SUMIFS(Settings!$B$22:$B$31,Settings!$A$22:$A$31,D915)))</f>
        <v/>
      </c>
      <c r="R915" s="27">
        <f>IF(N915&lt;&gt;"Yes",0,ROUND(M915*SUMIFS(Settings!$C$22:$C$31,Settings!$A$22:$A$31,D915),2))</f>
        <v/>
      </c>
      <c r="S915" s="27">
        <f>IF(AE915=0,0,IF(AE915&gt;=Q915,M915-R915,ROUND((M915-R915)*AE915/Q915,2)))</f>
        <v/>
      </c>
      <c r="T915" s="27">
        <f>IF(N915&lt;&gt;"Yes",0,IF(AND(U915&lt;&gt;"",U915&lt;=$AH$2),0,M915-S915))</f>
        <v/>
      </c>
      <c r="U915" s="23" t="n"/>
      <c r="V915" s="24" t="n"/>
      <c r="W915" s="25" t="n"/>
      <c r="X915" s="25" t="n"/>
      <c r="Y915" s="27">
        <f>IF(U915="","",IF(U915&gt;$AH$2,"After period end",IF(N915&lt;&gt;"Yes",0,M915-S915)))</f>
        <v/>
      </c>
      <c r="Z915" s="27">
        <f>IF(OR(U915="",U915&gt;$AH$2),"",N(W915)-N(X915)-Y915)</f>
        <v/>
      </c>
      <c r="AB915" s="23" t="n"/>
      <c r="AD915" s="27">
        <f>IF(OR(N915&lt;&gt;"Yes",N(Q915)=0),0,ROUND((M915-R915)/Q915,2))</f>
        <v/>
      </c>
      <c r="AE915" s="30">
        <f>IF(OR(N915&lt;&gt;"Yes",O915="",N(Q915)=0),0,MAX(0,MIN(Q915,MIN(YEAR($AH$2)*12+MONTH($AH$2),IF(U915="",YEAR($AH$2)*12+MONTH($AH$2),YEAR(U915)*12+MONTH(U915)-1))-(YEAR(O915)*12+MONTH(O915))+1)))</f>
        <v/>
      </c>
      <c r="AF915" s="31">
        <f>IF(OR(N915&lt;&gt;"Yes",O915="",N(Q915)=0),"",EOMONTH(O915,Q915-1))</f>
        <v/>
      </c>
    </row>
    <row r="916">
      <c r="D916" s="24" t="n"/>
      <c r="E916" s="24" t="n"/>
      <c r="F916" s="24" t="n"/>
      <c r="G916" s="24" t="n"/>
      <c r="H916" s="23" t="n"/>
      <c r="J916" s="25" t="n"/>
      <c r="K916" s="24" t="n"/>
      <c r="L916" s="26" t="n"/>
      <c r="M916" s="27">
        <f>IF(OR(J916="",L916=""),"",ROUND(J916*L916,2))</f>
        <v/>
      </c>
      <c r="N916" s="28">
        <f>IF(M916="","",IF(H916&gt;$AH$2,"After period end",IF(OR(D916="",F916=""),"Check class and entity",IF(M916&gt;=SUMIFS(Settings!$C$9:$C$18,Settings!$A$9:$A$18,F916),"Yes","Expense"))))</f>
        <v/>
      </c>
      <c r="O916" s="23" t="n"/>
      <c r="P916" s="29" t="n"/>
      <c r="Q916" s="30">
        <f>IF(P916&lt;&gt;"",P916,IF(D916="","",SUMIFS(Settings!$B$22:$B$31,Settings!$A$22:$A$31,D916)))</f>
        <v/>
      </c>
      <c r="R916" s="27">
        <f>IF(N916&lt;&gt;"Yes",0,ROUND(M916*SUMIFS(Settings!$C$22:$C$31,Settings!$A$22:$A$31,D916),2))</f>
        <v/>
      </c>
      <c r="S916" s="27">
        <f>IF(AE916=0,0,IF(AE916&gt;=Q916,M916-R916,ROUND((M916-R916)*AE916/Q916,2)))</f>
        <v/>
      </c>
      <c r="T916" s="27">
        <f>IF(N916&lt;&gt;"Yes",0,IF(AND(U916&lt;&gt;"",U916&lt;=$AH$2),0,M916-S916))</f>
        <v/>
      </c>
      <c r="U916" s="23" t="n"/>
      <c r="V916" s="24" t="n"/>
      <c r="W916" s="25" t="n"/>
      <c r="X916" s="25" t="n"/>
      <c r="Y916" s="27">
        <f>IF(U916="","",IF(U916&gt;$AH$2,"After period end",IF(N916&lt;&gt;"Yes",0,M916-S916)))</f>
        <v/>
      </c>
      <c r="Z916" s="27">
        <f>IF(OR(U916="",U916&gt;$AH$2),"",N(W916)-N(X916)-Y916)</f>
        <v/>
      </c>
      <c r="AB916" s="23" t="n"/>
      <c r="AD916" s="27">
        <f>IF(OR(N916&lt;&gt;"Yes",N(Q916)=0),0,ROUND((M916-R916)/Q916,2))</f>
        <v/>
      </c>
      <c r="AE916" s="30">
        <f>IF(OR(N916&lt;&gt;"Yes",O916="",N(Q916)=0),0,MAX(0,MIN(Q916,MIN(YEAR($AH$2)*12+MONTH($AH$2),IF(U916="",YEAR($AH$2)*12+MONTH($AH$2),YEAR(U916)*12+MONTH(U916)-1))-(YEAR(O916)*12+MONTH(O916))+1)))</f>
        <v/>
      </c>
      <c r="AF916" s="31">
        <f>IF(OR(N916&lt;&gt;"Yes",O916="",N(Q916)=0),"",EOMONTH(O916,Q916-1))</f>
        <v/>
      </c>
    </row>
    <row r="917">
      <c r="D917" s="24" t="n"/>
      <c r="E917" s="24" t="n"/>
      <c r="F917" s="24" t="n"/>
      <c r="G917" s="24" t="n"/>
      <c r="H917" s="23" t="n"/>
      <c r="J917" s="25" t="n"/>
      <c r="K917" s="24" t="n"/>
      <c r="L917" s="26" t="n"/>
      <c r="M917" s="27">
        <f>IF(OR(J917="",L917=""),"",ROUND(J917*L917,2))</f>
        <v/>
      </c>
      <c r="N917" s="28">
        <f>IF(M917="","",IF(H917&gt;$AH$2,"After period end",IF(OR(D917="",F917=""),"Check class and entity",IF(M917&gt;=SUMIFS(Settings!$C$9:$C$18,Settings!$A$9:$A$18,F917),"Yes","Expense"))))</f>
        <v/>
      </c>
      <c r="O917" s="23" t="n"/>
      <c r="P917" s="29" t="n"/>
      <c r="Q917" s="30">
        <f>IF(P917&lt;&gt;"",P917,IF(D917="","",SUMIFS(Settings!$B$22:$B$31,Settings!$A$22:$A$31,D917)))</f>
        <v/>
      </c>
      <c r="R917" s="27">
        <f>IF(N917&lt;&gt;"Yes",0,ROUND(M917*SUMIFS(Settings!$C$22:$C$31,Settings!$A$22:$A$31,D917),2))</f>
        <v/>
      </c>
      <c r="S917" s="27">
        <f>IF(AE917=0,0,IF(AE917&gt;=Q917,M917-R917,ROUND((M917-R917)*AE917/Q917,2)))</f>
        <v/>
      </c>
      <c r="T917" s="27">
        <f>IF(N917&lt;&gt;"Yes",0,IF(AND(U917&lt;&gt;"",U917&lt;=$AH$2),0,M917-S917))</f>
        <v/>
      </c>
      <c r="U917" s="23" t="n"/>
      <c r="V917" s="24" t="n"/>
      <c r="W917" s="25" t="n"/>
      <c r="X917" s="25" t="n"/>
      <c r="Y917" s="27">
        <f>IF(U917="","",IF(U917&gt;$AH$2,"After period end",IF(N917&lt;&gt;"Yes",0,M917-S917)))</f>
        <v/>
      </c>
      <c r="Z917" s="27">
        <f>IF(OR(U917="",U917&gt;$AH$2),"",N(W917)-N(X917)-Y917)</f>
        <v/>
      </c>
      <c r="AB917" s="23" t="n"/>
      <c r="AD917" s="27">
        <f>IF(OR(N917&lt;&gt;"Yes",N(Q917)=0),0,ROUND((M917-R917)/Q917,2))</f>
        <v/>
      </c>
      <c r="AE917" s="30">
        <f>IF(OR(N917&lt;&gt;"Yes",O917="",N(Q917)=0),0,MAX(0,MIN(Q917,MIN(YEAR($AH$2)*12+MONTH($AH$2),IF(U917="",YEAR($AH$2)*12+MONTH($AH$2),YEAR(U917)*12+MONTH(U917)-1))-(YEAR(O917)*12+MONTH(O917))+1)))</f>
        <v/>
      </c>
      <c r="AF917" s="31">
        <f>IF(OR(N917&lt;&gt;"Yes",O917="",N(Q917)=0),"",EOMONTH(O917,Q917-1))</f>
        <v/>
      </c>
    </row>
    <row r="918">
      <c r="D918" s="24" t="n"/>
      <c r="E918" s="24" t="n"/>
      <c r="F918" s="24" t="n"/>
      <c r="G918" s="24" t="n"/>
      <c r="H918" s="23" t="n"/>
      <c r="J918" s="25" t="n"/>
      <c r="K918" s="24" t="n"/>
      <c r="L918" s="26" t="n"/>
      <c r="M918" s="27">
        <f>IF(OR(J918="",L918=""),"",ROUND(J918*L918,2))</f>
        <v/>
      </c>
      <c r="N918" s="28">
        <f>IF(M918="","",IF(H918&gt;$AH$2,"After period end",IF(OR(D918="",F918=""),"Check class and entity",IF(M918&gt;=SUMIFS(Settings!$C$9:$C$18,Settings!$A$9:$A$18,F918),"Yes","Expense"))))</f>
        <v/>
      </c>
      <c r="O918" s="23" t="n"/>
      <c r="P918" s="29" t="n"/>
      <c r="Q918" s="30">
        <f>IF(P918&lt;&gt;"",P918,IF(D918="","",SUMIFS(Settings!$B$22:$B$31,Settings!$A$22:$A$31,D918)))</f>
        <v/>
      </c>
      <c r="R918" s="27">
        <f>IF(N918&lt;&gt;"Yes",0,ROUND(M918*SUMIFS(Settings!$C$22:$C$31,Settings!$A$22:$A$31,D918),2))</f>
        <v/>
      </c>
      <c r="S918" s="27">
        <f>IF(AE918=0,0,IF(AE918&gt;=Q918,M918-R918,ROUND((M918-R918)*AE918/Q918,2)))</f>
        <v/>
      </c>
      <c r="T918" s="27">
        <f>IF(N918&lt;&gt;"Yes",0,IF(AND(U918&lt;&gt;"",U918&lt;=$AH$2),0,M918-S918))</f>
        <v/>
      </c>
      <c r="U918" s="23" t="n"/>
      <c r="V918" s="24" t="n"/>
      <c r="W918" s="25" t="n"/>
      <c r="X918" s="25" t="n"/>
      <c r="Y918" s="27">
        <f>IF(U918="","",IF(U918&gt;$AH$2,"After period end",IF(N918&lt;&gt;"Yes",0,M918-S918)))</f>
        <v/>
      </c>
      <c r="Z918" s="27">
        <f>IF(OR(U918="",U918&gt;$AH$2),"",N(W918)-N(X918)-Y918)</f>
        <v/>
      </c>
      <c r="AB918" s="23" t="n"/>
      <c r="AD918" s="27">
        <f>IF(OR(N918&lt;&gt;"Yes",N(Q918)=0),0,ROUND((M918-R918)/Q918,2))</f>
        <v/>
      </c>
      <c r="AE918" s="30">
        <f>IF(OR(N918&lt;&gt;"Yes",O918="",N(Q918)=0),0,MAX(0,MIN(Q918,MIN(YEAR($AH$2)*12+MONTH($AH$2),IF(U918="",YEAR($AH$2)*12+MONTH($AH$2),YEAR(U918)*12+MONTH(U918)-1))-(YEAR(O918)*12+MONTH(O918))+1)))</f>
        <v/>
      </c>
      <c r="AF918" s="31">
        <f>IF(OR(N918&lt;&gt;"Yes",O918="",N(Q918)=0),"",EOMONTH(O918,Q918-1))</f>
        <v/>
      </c>
    </row>
    <row r="919">
      <c r="D919" s="24" t="n"/>
      <c r="E919" s="24" t="n"/>
      <c r="F919" s="24" t="n"/>
      <c r="G919" s="24" t="n"/>
      <c r="H919" s="23" t="n"/>
      <c r="J919" s="25" t="n"/>
      <c r="K919" s="24" t="n"/>
      <c r="L919" s="26" t="n"/>
      <c r="M919" s="27">
        <f>IF(OR(J919="",L919=""),"",ROUND(J919*L919,2))</f>
        <v/>
      </c>
      <c r="N919" s="28">
        <f>IF(M919="","",IF(H919&gt;$AH$2,"After period end",IF(OR(D919="",F919=""),"Check class and entity",IF(M919&gt;=SUMIFS(Settings!$C$9:$C$18,Settings!$A$9:$A$18,F919),"Yes","Expense"))))</f>
        <v/>
      </c>
      <c r="O919" s="23" t="n"/>
      <c r="P919" s="29" t="n"/>
      <c r="Q919" s="30">
        <f>IF(P919&lt;&gt;"",P919,IF(D919="","",SUMIFS(Settings!$B$22:$B$31,Settings!$A$22:$A$31,D919)))</f>
        <v/>
      </c>
      <c r="R919" s="27">
        <f>IF(N919&lt;&gt;"Yes",0,ROUND(M919*SUMIFS(Settings!$C$22:$C$31,Settings!$A$22:$A$31,D919),2))</f>
        <v/>
      </c>
      <c r="S919" s="27">
        <f>IF(AE919=0,0,IF(AE919&gt;=Q919,M919-R919,ROUND((M919-R919)*AE919/Q919,2)))</f>
        <v/>
      </c>
      <c r="T919" s="27">
        <f>IF(N919&lt;&gt;"Yes",0,IF(AND(U919&lt;&gt;"",U919&lt;=$AH$2),0,M919-S919))</f>
        <v/>
      </c>
      <c r="U919" s="23" t="n"/>
      <c r="V919" s="24" t="n"/>
      <c r="W919" s="25" t="n"/>
      <c r="X919" s="25" t="n"/>
      <c r="Y919" s="27">
        <f>IF(U919="","",IF(U919&gt;$AH$2,"After period end",IF(N919&lt;&gt;"Yes",0,M919-S919)))</f>
        <v/>
      </c>
      <c r="Z919" s="27">
        <f>IF(OR(U919="",U919&gt;$AH$2),"",N(W919)-N(X919)-Y919)</f>
        <v/>
      </c>
      <c r="AB919" s="23" t="n"/>
      <c r="AD919" s="27">
        <f>IF(OR(N919&lt;&gt;"Yes",N(Q919)=0),0,ROUND((M919-R919)/Q919,2))</f>
        <v/>
      </c>
      <c r="AE919" s="30">
        <f>IF(OR(N919&lt;&gt;"Yes",O919="",N(Q919)=0),0,MAX(0,MIN(Q919,MIN(YEAR($AH$2)*12+MONTH($AH$2),IF(U919="",YEAR($AH$2)*12+MONTH($AH$2),YEAR(U919)*12+MONTH(U919)-1))-(YEAR(O919)*12+MONTH(O919))+1)))</f>
        <v/>
      </c>
      <c r="AF919" s="31">
        <f>IF(OR(N919&lt;&gt;"Yes",O919="",N(Q919)=0),"",EOMONTH(O919,Q919-1))</f>
        <v/>
      </c>
    </row>
    <row r="920">
      <c r="D920" s="24" t="n"/>
      <c r="E920" s="24" t="n"/>
      <c r="F920" s="24" t="n"/>
      <c r="G920" s="24" t="n"/>
      <c r="H920" s="23" t="n"/>
      <c r="J920" s="25" t="n"/>
      <c r="K920" s="24" t="n"/>
      <c r="L920" s="26" t="n"/>
      <c r="M920" s="27">
        <f>IF(OR(J920="",L920=""),"",ROUND(J920*L920,2))</f>
        <v/>
      </c>
      <c r="N920" s="28">
        <f>IF(M920="","",IF(H920&gt;$AH$2,"After period end",IF(OR(D920="",F920=""),"Check class and entity",IF(M920&gt;=SUMIFS(Settings!$C$9:$C$18,Settings!$A$9:$A$18,F920),"Yes","Expense"))))</f>
        <v/>
      </c>
      <c r="O920" s="23" t="n"/>
      <c r="P920" s="29" t="n"/>
      <c r="Q920" s="30">
        <f>IF(P920&lt;&gt;"",P920,IF(D920="","",SUMIFS(Settings!$B$22:$B$31,Settings!$A$22:$A$31,D920)))</f>
        <v/>
      </c>
      <c r="R920" s="27">
        <f>IF(N920&lt;&gt;"Yes",0,ROUND(M920*SUMIFS(Settings!$C$22:$C$31,Settings!$A$22:$A$31,D920),2))</f>
        <v/>
      </c>
      <c r="S920" s="27">
        <f>IF(AE920=0,0,IF(AE920&gt;=Q920,M920-R920,ROUND((M920-R920)*AE920/Q920,2)))</f>
        <v/>
      </c>
      <c r="T920" s="27">
        <f>IF(N920&lt;&gt;"Yes",0,IF(AND(U920&lt;&gt;"",U920&lt;=$AH$2),0,M920-S920))</f>
        <v/>
      </c>
      <c r="U920" s="23" t="n"/>
      <c r="V920" s="24" t="n"/>
      <c r="W920" s="25" t="n"/>
      <c r="X920" s="25" t="n"/>
      <c r="Y920" s="27">
        <f>IF(U920="","",IF(U920&gt;$AH$2,"After period end",IF(N920&lt;&gt;"Yes",0,M920-S920)))</f>
        <v/>
      </c>
      <c r="Z920" s="27">
        <f>IF(OR(U920="",U920&gt;$AH$2),"",N(W920)-N(X920)-Y920)</f>
        <v/>
      </c>
      <c r="AB920" s="23" t="n"/>
      <c r="AD920" s="27">
        <f>IF(OR(N920&lt;&gt;"Yes",N(Q920)=0),0,ROUND((M920-R920)/Q920,2))</f>
        <v/>
      </c>
      <c r="AE920" s="30">
        <f>IF(OR(N920&lt;&gt;"Yes",O920="",N(Q920)=0),0,MAX(0,MIN(Q920,MIN(YEAR($AH$2)*12+MONTH($AH$2),IF(U920="",YEAR($AH$2)*12+MONTH($AH$2),YEAR(U920)*12+MONTH(U920)-1))-(YEAR(O920)*12+MONTH(O920))+1)))</f>
        <v/>
      </c>
      <c r="AF920" s="31">
        <f>IF(OR(N920&lt;&gt;"Yes",O920="",N(Q920)=0),"",EOMONTH(O920,Q920-1))</f>
        <v/>
      </c>
    </row>
    <row r="921">
      <c r="D921" s="24" t="n"/>
      <c r="E921" s="24" t="n"/>
      <c r="F921" s="24" t="n"/>
      <c r="G921" s="24" t="n"/>
      <c r="H921" s="23" t="n"/>
      <c r="J921" s="25" t="n"/>
      <c r="K921" s="24" t="n"/>
      <c r="L921" s="26" t="n"/>
      <c r="M921" s="27">
        <f>IF(OR(J921="",L921=""),"",ROUND(J921*L921,2))</f>
        <v/>
      </c>
      <c r="N921" s="28">
        <f>IF(M921="","",IF(H921&gt;$AH$2,"After period end",IF(OR(D921="",F921=""),"Check class and entity",IF(M921&gt;=SUMIFS(Settings!$C$9:$C$18,Settings!$A$9:$A$18,F921),"Yes","Expense"))))</f>
        <v/>
      </c>
      <c r="O921" s="23" t="n"/>
      <c r="P921" s="29" t="n"/>
      <c r="Q921" s="30">
        <f>IF(P921&lt;&gt;"",P921,IF(D921="","",SUMIFS(Settings!$B$22:$B$31,Settings!$A$22:$A$31,D921)))</f>
        <v/>
      </c>
      <c r="R921" s="27">
        <f>IF(N921&lt;&gt;"Yes",0,ROUND(M921*SUMIFS(Settings!$C$22:$C$31,Settings!$A$22:$A$31,D921),2))</f>
        <v/>
      </c>
      <c r="S921" s="27">
        <f>IF(AE921=0,0,IF(AE921&gt;=Q921,M921-R921,ROUND((M921-R921)*AE921/Q921,2)))</f>
        <v/>
      </c>
      <c r="T921" s="27">
        <f>IF(N921&lt;&gt;"Yes",0,IF(AND(U921&lt;&gt;"",U921&lt;=$AH$2),0,M921-S921))</f>
        <v/>
      </c>
      <c r="U921" s="23" t="n"/>
      <c r="V921" s="24" t="n"/>
      <c r="W921" s="25" t="n"/>
      <c r="X921" s="25" t="n"/>
      <c r="Y921" s="27">
        <f>IF(U921="","",IF(U921&gt;$AH$2,"After period end",IF(N921&lt;&gt;"Yes",0,M921-S921)))</f>
        <v/>
      </c>
      <c r="Z921" s="27">
        <f>IF(OR(U921="",U921&gt;$AH$2),"",N(W921)-N(X921)-Y921)</f>
        <v/>
      </c>
      <c r="AB921" s="23" t="n"/>
      <c r="AD921" s="27">
        <f>IF(OR(N921&lt;&gt;"Yes",N(Q921)=0),0,ROUND((M921-R921)/Q921,2))</f>
        <v/>
      </c>
      <c r="AE921" s="30">
        <f>IF(OR(N921&lt;&gt;"Yes",O921="",N(Q921)=0),0,MAX(0,MIN(Q921,MIN(YEAR($AH$2)*12+MONTH($AH$2),IF(U921="",YEAR($AH$2)*12+MONTH($AH$2),YEAR(U921)*12+MONTH(U921)-1))-(YEAR(O921)*12+MONTH(O921))+1)))</f>
        <v/>
      </c>
      <c r="AF921" s="31">
        <f>IF(OR(N921&lt;&gt;"Yes",O921="",N(Q921)=0),"",EOMONTH(O921,Q921-1))</f>
        <v/>
      </c>
    </row>
    <row r="922">
      <c r="D922" s="24" t="n"/>
      <c r="E922" s="24" t="n"/>
      <c r="F922" s="24" t="n"/>
      <c r="G922" s="24" t="n"/>
      <c r="H922" s="23" t="n"/>
      <c r="J922" s="25" t="n"/>
      <c r="K922" s="24" t="n"/>
      <c r="L922" s="26" t="n"/>
      <c r="M922" s="27">
        <f>IF(OR(J922="",L922=""),"",ROUND(J922*L922,2))</f>
        <v/>
      </c>
      <c r="N922" s="28">
        <f>IF(M922="","",IF(H922&gt;$AH$2,"After period end",IF(OR(D922="",F922=""),"Check class and entity",IF(M922&gt;=SUMIFS(Settings!$C$9:$C$18,Settings!$A$9:$A$18,F922),"Yes","Expense"))))</f>
        <v/>
      </c>
      <c r="O922" s="23" t="n"/>
      <c r="P922" s="29" t="n"/>
      <c r="Q922" s="30">
        <f>IF(P922&lt;&gt;"",P922,IF(D922="","",SUMIFS(Settings!$B$22:$B$31,Settings!$A$22:$A$31,D922)))</f>
        <v/>
      </c>
      <c r="R922" s="27">
        <f>IF(N922&lt;&gt;"Yes",0,ROUND(M922*SUMIFS(Settings!$C$22:$C$31,Settings!$A$22:$A$31,D922),2))</f>
        <v/>
      </c>
      <c r="S922" s="27">
        <f>IF(AE922=0,0,IF(AE922&gt;=Q922,M922-R922,ROUND((M922-R922)*AE922/Q922,2)))</f>
        <v/>
      </c>
      <c r="T922" s="27">
        <f>IF(N922&lt;&gt;"Yes",0,IF(AND(U922&lt;&gt;"",U922&lt;=$AH$2),0,M922-S922))</f>
        <v/>
      </c>
      <c r="U922" s="23" t="n"/>
      <c r="V922" s="24" t="n"/>
      <c r="W922" s="25" t="n"/>
      <c r="X922" s="25" t="n"/>
      <c r="Y922" s="27">
        <f>IF(U922="","",IF(U922&gt;$AH$2,"After period end",IF(N922&lt;&gt;"Yes",0,M922-S922)))</f>
        <v/>
      </c>
      <c r="Z922" s="27">
        <f>IF(OR(U922="",U922&gt;$AH$2),"",N(W922)-N(X922)-Y922)</f>
        <v/>
      </c>
      <c r="AB922" s="23" t="n"/>
      <c r="AD922" s="27">
        <f>IF(OR(N922&lt;&gt;"Yes",N(Q922)=0),0,ROUND((M922-R922)/Q922,2))</f>
        <v/>
      </c>
      <c r="AE922" s="30">
        <f>IF(OR(N922&lt;&gt;"Yes",O922="",N(Q922)=0),0,MAX(0,MIN(Q922,MIN(YEAR($AH$2)*12+MONTH($AH$2),IF(U922="",YEAR($AH$2)*12+MONTH($AH$2),YEAR(U922)*12+MONTH(U922)-1))-(YEAR(O922)*12+MONTH(O922))+1)))</f>
        <v/>
      </c>
      <c r="AF922" s="31">
        <f>IF(OR(N922&lt;&gt;"Yes",O922="",N(Q922)=0),"",EOMONTH(O922,Q922-1))</f>
        <v/>
      </c>
    </row>
    <row r="923">
      <c r="D923" s="24" t="n"/>
      <c r="E923" s="24" t="n"/>
      <c r="F923" s="24" t="n"/>
      <c r="G923" s="24" t="n"/>
      <c r="H923" s="23" t="n"/>
      <c r="J923" s="25" t="n"/>
      <c r="K923" s="24" t="n"/>
      <c r="L923" s="26" t="n"/>
      <c r="M923" s="27">
        <f>IF(OR(J923="",L923=""),"",ROUND(J923*L923,2))</f>
        <v/>
      </c>
      <c r="N923" s="28">
        <f>IF(M923="","",IF(H923&gt;$AH$2,"After period end",IF(OR(D923="",F923=""),"Check class and entity",IF(M923&gt;=SUMIFS(Settings!$C$9:$C$18,Settings!$A$9:$A$18,F923),"Yes","Expense"))))</f>
        <v/>
      </c>
      <c r="O923" s="23" t="n"/>
      <c r="P923" s="29" t="n"/>
      <c r="Q923" s="30">
        <f>IF(P923&lt;&gt;"",P923,IF(D923="","",SUMIFS(Settings!$B$22:$B$31,Settings!$A$22:$A$31,D923)))</f>
        <v/>
      </c>
      <c r="R923" s="27">
        <f>IF(N923&lt;&gt;"Yes",0,ROUND(M923*SUMIFS(Settings!$C$22:$C$31,Settings!$A$22:$A$31,D923),2))</f>
        <v/>
      </c>
      <c r="S923" s="27">
        <f>IF(AE923=0,0,IF(AE923&gt;=Q923,M923-R923,ROUND((M923-R923)*AE923/Q923,2)))</f>
        <v/>
      </c>
      <c r="T923" s="27">
        <f>IF(N923&lt;&gt;"Yes",0,IF(AND(U923&lt;&gt;"",U923&lt;=$AH$2),0,M923-S923))</f>
        <v/>
      </c>
      <c r="U923" s="23" t="n"/>
      <c r="V923" s="24" t="n"/>
      <c r="W923" s="25" t="n"/>
      <c r="X923" s="25" t="n"/>
      <c r="Y923" s="27">
        <f>IF(U923="","",IF(U923&gt;$AH$2,"After period end",IF(N923&lt;&gt;"Yes",0,M923-S923)))</f>
        <v/>
      </c>
      <c r="Z923" s="27">
        <f>IF(OR(U923="",U923&gt;$AH$2),"",N(W923)-N(X923)-Y923)</f>
        <v/>
      </c>
      <c r="AB923" s="23" t="n"/>
      <c r="AD923" s="27">
        <f>IF(OR(N923&lt;&gt;"Yes",N(Q923)=0),0,ROUND((M923-R923)/Q923,2))</f>
        <v/>
      </c>
      <c r="AE923" s="30">
        <f>IF(OR(N923&lt;&gt;"Yes",O923="",N(Q923)=0),0,MAX(0,MIN(Q923,MIN(YEAR($AH$2)*12+MONTH($AH$2),IF(U923="",YEAR($AH$2)*12+MONTH($AH$2),YEAR(U923)*12+MONTH(U923)-1))-(YEAR(O923)*12+MONTH(O923))+1)))</f>
        <v/>
      </c>
      <c r="AF923" s="31">
        <f>IF(OR(N923&lt;&gt;"Yes",O923="",N(Q923)=0),"",EOMONTH(O923,Q923-1))</f>
        <v/>
      </c>
    </row>
    <row r="924">
      <c r="D924" s="24" t="n"/>
      <c r="E924" s="24" t="n"/>
      <c r="F924" s="24" t="n"/>
      <c r="G924" s="24" t="n"/>
      <c r="H924" s="23" t="n"/>
      <c r="J924" s="25" t="n"/>
      <c r="K924" s="24" t="n"/>
      <c r="L924" s="26" t="n"/>
      <c r="M924" s="27">
        <f>IF(OR(J924="",L924=""),"",ROUND(J924*L924,2))</f>
        <v/>
      </c>
      <c r="N924" s="28">
        <f>IF(M924="","",IF(H924&gt;$AH$2,"After period end",IF(OR(D924="",F924=""),"Check class and entity",IF(M924&gt;=SUMIFS(Settings!$C$9:$C$18,Settings!$A$9:$A$18,F924),"Yes","Expense"))))</f>
        <v/>
      </c>
      <c r="O924" s="23" t="n"/>
      <c r="P924" s="29" t="n"/>
      <c r="Q924" s="30">
        <f>IF(P924&lt;&gt;"",P924,IF(D924="","",SUMIFS(Settings!$B$22:$B$31,Settings!$A$22:$A$31,D924)))</f>
        <v/>
      </c>
      <c r="R924" s="27">
        <f>IF(N924&lt;&gt;"Yes",0,ROUND(M924*SUMIFS(Settings!$C$22:$C$31,Settings!$A$22:$A$31,D924),2))</f>
        <v/>
      </c>
      <c r="S924" s="27">
        <f>IF(AE924=0,0,IF(AE924&gt;=Q924,M924-R924,ROUND((M924-R924)*AE924/Q924,2)))</f>
        <v/>
      </c>
      <c r="T924" s="27">
        <f>IF(N924&lt;&gt;"Yes",0,IF(AND(U924&lt;&gt;"",U924&lt;=$AH$2),0,M924-S924))</f>
        <v/>
      </c>
      <c r="U924" s="23" t="n"/>
      <c r="V924" s="24" t="n"/>
      <c r="W924" s="25" t="n"/>
      <c r="X924" s="25" t="n"/>
      <c r="Y924" s="27">
        <f>IF(U924="","",IF(U924&gt;$AH$2,"After period end",IF(N924&lt;&gt;"Yes",0,M924-S924)))</f>
        <v/>
      </c>
      <c r="Z924" s="27">
        <f>IF(OR(U924="",U924&gt;$AH$2),"",N(W924)-N(X924)-Y924)</f>
        <v/>
      </c>
      <c r="AB924" s="23" t="n"/>
      <c r="AD924" s="27">
        <f>IF(OR(N924&lt;&gt;"Yes",N(Q924)=0),0,ROUND((M924-R924)/Q924,2))</f>
        <v/>
      </c>
      <c r="AE924" s="30">
        <f>IF(OR(N924&lt;&gt;"Yes",O924="",N(Q924)=0),0,MAX(0,MIN(Q924,MIN(YEAR($AH$2)*12+MONTH($AH$2),IF(U924="",YEAR($AH$2)*12+MONTH($AH$2),YEAR(U924)*12+MONTH(U924)-1))-(YEAR(O924)*12+MONTH(O924))+1)))</f>
        <v/>
      </c>
      <c r="AF924" s="31">
        <f>IF(OR(N924&lt;&gt;"Yes",O924="",N(Q924)=0),"",EOMONTH(O924,Q924-1))</f>
        <v/>
      </c>
    </row>
    <row r="925">
      <c r="D925" s="24" t="n"/>
      <c r="E925" s="24" t="n"/>
      <c r="F925" s="24" t="n"/>
      <c r="G925" s="24" t="n"/>
      <c r="H925" s="23" t="n"/>
      <c r="J925" s="25" t="n"/>
      <c r="K925" s="24" t="n"/>
      <c r="L925" s="26" t="n"/>
      <c r="M925" s="27">
        <f>IF(OR(J925="",L925=""),"",ROUND(J925*L925,2))</f>
        <v/>
      </c>
      <c r="N925" s="28">
        <f>IF(M925="","",IF(H925&gt;$AH$2,"After period end",IF(OR(D925="",F925=""),"Check class and entity",IF(M925&gt;=SUMIFS(Settings!$C$9:$C$18,Settings!$A$9:$A$18,F925),"Yes","Expense"))))</f>
        <v/>
      </c>
      <c r="O925" s="23" t="n"/>
      <c r="P925" s="29" t="n"/>
      <c r="Q925" s="30">
        <f>IF(P925&lt;&gt;"",P925,IF(D925="","",SUMIFS(Settings!$B$22:$B$31,Settings!$A$22:$A$31,D925)))</f>
        <v/>
      </c>
      <c r="R925" s="27">
        <f>IF(N925&lt;&gt;"Yes",0,ROUND(M925*SUMIFS(Settings!$C$22:$C$31,Settings!$A$22:$A$31,D925),2))</f>
        <v/>
      </c>
      <c r="S925" s="27">
        <f>IF(AE925=0,0,IF(AE925&gt;=Q925,M925-R925,ROUND((M925-R925)*AE925/Q925,2)))</f>
        <v/>
      </c>
      <c r="T925" s="27">
        <f>IF(N925&lt;&gt;"Yes",0,IF(AND(U925&lt;&gt;"",U925&lt;=$AH$2),0,M925-S925))</f>
        <v/>
      </c>
      <c r="U925" s="23" t="n"/>
      <c r="V925" s="24" t="n"/>
      <c r="W925" s="25" t="n"/>
      <c r="X925" s="25" t="n"/>
      <c r="Y925" s="27">
        <f>IF(U925="","",IF(U925&gt;$AH$2,"After period end",IF(N925&lt;&gt;"Yes",0,M925-S925)))</f>
        <v/>
      </c>
      <c r="Z925" s="27">
        <f>IF(OR(U925="",U925&gt;$AH$2),"",N(W925)-N(X925)-Y925)</f>
        <v/>
      </c>
      <c r="AB925" s="23" t="n"/>
      <c r="AD925" s="27">
        <f>IF(OR(N925&lt;&gt;"Yes",N(Q925)=0),0,ROUND((M925-R925)/Q925,2))</f>
        <v/>
      </c>
      <c r="AE925" s="30">
        <f>IF(OR(N925&lt;&gt;"Yes",O925="",N(Q925)=0),0,MAX(0,MIN(Q925,MIN(YEAR($AH$2)*12+MONTH($AH$2),IF(U925="",YEAR($AH$2)*12+MONTH($AH$2),YEAR(U925)*12+MONTH(U925)-1))-(YEAR(O925)*12+MONTH(O925))+1)))</f>
        <v/>
      </c>
      <c r="AF925" s="31">
        <f>IF(OR(N925&lt;&gt;"Yes",O925="",N(Q925)=0),"",EOMONTH(O925,Q925-1))</f>
        <v/>
      </c>
    </row>
    <row r="926">
      <c r="D926" s="24" t="n"/>
      <c r="E926" s="24" t="n"/>
      <c r="F926" s="24" t="n"/>
      <c r="G926" s="24" t="n"/>
      <c r="H926" s="23" t="n"/>
      <c r="J926" s="25" t="n"/>
      <c r="K926" s="24" t="n"/>
      <c r="L926" s="26" t="n"/>
      <c r="M926" s="27">
        <f>IF(OR(J926="",L926=""),"",ROUND(J926*L926,2))</f>
        <v/>
      </c>
      <c r="N926" s="28">
        <f>IF(M926="","",IF(H926&gt;$AH$2,"After period end",IF(OR(D926="",F926=""),"Check class and entity",IF(M926&gt;=SUMIFS(Settings!$C$9:$C$18,Settings!$A$9:$A$18,F926),"Yes","Expense"))))</f>
        <v/>
      </c>
      <c r="O926" s="23" t="n"/>
      <c r="P926" s="29" t="n"/>
      <c r="Q926" s="30">
        <f>IF(P926&lt;&gt;"",P926,IF(D926="","",SUMIFS(Settings!$B$22:$B$31,Settings!$A$22:$A$31,D926)))</f>
        <v/>
      </c>
      <c r="R926" s="27">
        <f>IF(N926&lt;&gt;"Yes",0,ROUND(M926*SUMIFS(Settings!$C$22:$C$31,Settings!$A$22:$A$31,D926),2))</f>
        <v/>
      </c>
      <c r="S926" s="27">
        <f>IF(AE926=0,0,IF(AE926&gt;=Q926,M926-R926,ROUND((M926-R926)*AE926/Q926,2)))</f>
        <v/>
      </c>
      <c r="T926" s="27">
        <f>IF(N926&lt;&gt;"Yes",0,IF(AND(U926&lt;&gt;"",U926&lt;=$AH$2),0,M926-S926))</f>
        <v/>
      </c>
      <c r="U926" s="23" t="n"/>
      <c r="V926" s="24" t="n"/>
      <c r="W926" s="25" t="n"/>
      <c r="X926" s="25" t="n"/>
      <c r="Y926" s="27">
        <f>IF(U926="","",IF(U926&gt;$AH$2,"After period end",IF(N926&lt;&gt;"Yes",0,M926-S926)))</f>
        <v/>
      </c>
      <c r="Z926" s="27">
        <f>IF(OR(U926="",U926&gt;$AH$2),"",N(W926)-N(X926)-Y926)</f>
        <v/>
      </c>
      <c r="AB926" s="23" t="n"/>
      <c r="AD926" s="27">
        <f>IF(OR(N926&lt;&gt;"Yes",N(Q926)=0),0,ROUND((M926-R926)/Q926,2))</f>
        <v/>
      </c>
      <c r="AE926" s="30">
        <f>IF(OR(N926&lt;&gt;"Yes",O926="",N(Q926)=0),0,MAX(0,MIN(Q926,MIN(YEAR($AH$2)*12+MONTH($AH$2),IF(U926="",YEAR($AH$2)*12+MONTH($AH$2),YEAR(U926)*12+MONTH(U926)-1))-(YEAR(O926)*12+MONTH(O926))+1)))</f>
        <v/>
      </c>
      <c r="AF926" s="31">
        <f>IF(OR(N926&lt;&gt;"Yes",O926="",N(Q926)=0),"",EOMONTH(O926,Q926-1))</f>
        <v/>
      </c>
    </row>
    <row r="927">
      <c r="D927" s="24" t="n"/>
      <c r="E927" s="24" t="n"/>
      <c r="F927" s="24" t="n"/>
      <c r="G927" s="24" t="n"/>
      <c r="H927" s="23" t="n"/>
      <c r="J927" s="25" t="n"/>
      <c r="K927" s="24" t="n"/>
      <c r="L927" s="26" t="n"/>
      <c r="M927" s="27">
        <f>IF(OR(J927="",L927=""),"",ROUND(J927*L927,2))</f>
        <v/>
      </c>
      <c r="N927" s="28">
        <f>IF(M927="","",IF(H927&gt;$AH$2,"After period end",IF(OR(D927="",F927=""),"Check class and entity",IF(M927&gt;=SUMIFS(Settings!$C$9:$C$18,Settings!$A$9:$A$18,F927),"Yes","Expense"))))</f>
        <v/>
      </c>
      <c r="O927" s="23" t="n"/>
      <c r="P927" s="29" t="n"/>
      <c r="Q927" s="30">
        <f>IF(P927&lt;&gt;"",P927,IF(D927="","",SUMIFS(Settings!$B$22:$B$31,Settings!$A$22:$A$31,D927)))</f>
        <v/>
      </c>
      <c r="R927" s="27">
        <f>IF(N927&lt;&gt;"Yes",0,ROUND(M927*SUMIFS(Settings!$C$22:$C$31,Settings!$A$22:$A$31,D927),2))</f>
        <v/>
      </c>
      <c r="S927" s="27">
        <f>IF(AE927=0,0,IF(AE927&gt;=Q927,M927-R927,ROUND((M927-R927)*AE927/Q927,2)))</f>
        <v/>
      </c>
      <c r="T927" s="27">
        <f>IF(N927&lt;&gt;"Yes",0,IF(AND(U927&lt;&gt;"",U927&lt;=$AH$2),0,M927-S927))</f>
        <v/>
      </c>
      <c r="U927" s="23" t="n"/>
      <c r="V927" s="24" t="n"/>
      <c r="W927" s="25" t="n"/>
      <c r="X927" s="25" t="n"/>
      <c r="Y927" s="27">
        <f>IF(U927="","",IF(U927&gt;$AH$2,"After period end",IF(N927&lt;&gt;"Yes",0,M927-S927)))</f>
        <v/>
      </c>
      <c r="Z927" s="27">
        <f>IF(OR(U927="",U927&gt;$AH$2),"",N(W927)-N(X927)-Y927)</f>
        <v/>
      </c>
      <c r="AB927" s="23" t="n"/>
      <c r="AD927" s="27">
        <f>IF(OR(N927&lt;&gt;"Yes",N(Q927)=0),0,ROUND((M927-R927)/Q927,2))</f>
        <v/>
      </c>
      <c r="AE927" s="30">
        <f>IF(OR(N927&lt;&gt;"Yes",O927="",N(Q927)=0),0,MAX(0,MIN(Q927,MIN(YEAR($AH$2)*12+MONTH($AH$2),IF(U927="",YEAR($AH$2)*12+MONTH($AH$2),YEAR(U927)*12+MONTH(U927)-1))-(YEAR(O927)*12+MONTH(O927))+1)))</f>
        <v/>
      </c>
      <c r="AF927" s="31">
        <f>IF(OR(N927&lt;&gt;"Yes",O927="",N(Q927)=0),"",EOMONTH(O927,Q927-1))</f>
        <v/>
      </c>
    </row>
    <row r="928">
      <c r="D928" s="24" t="n"/>
      <c r="E928" s="24" t="n"/>
      <c r="F928" s="24" t="n"/>
      <c r="G928" s="24" t="n"/>
      <c r="H928" s="23" t="n"/>
      <c r="J928" s="25" t="n"/>
      <c r="K928" s="24" t="n"/>
      <c r="L928" s="26" t="n"/>
      <c r="M928" s="27">
        <f>IF(OR(J928="",L928=""),"",ROUND(J928*L928,2))</f>
        <v/>
      </c>
      <c r="N928" s="28">
        <f>IF(M928="","",IF(H928&gt;$AH$2,"After period end",IF(OR(D928="",F928=""),"Check class and entity",IF(M928&gt;=SUMIFS(Settings!$C$9:$C$18,Settings!$A$9:$A$18,F928),"Yes","Expense"))))</f>
        <v/>
      </c>
      <c r="O928" s="23" t="n"/>
      <c r="P928" s="29" t="n"/>
      <c r="Q928" s="30">
        <f>IF(P928&lt;&gt;"",P928,IF(D928="","",SUMIFS(Settings!$B$22:$B$31,Settings!$A$22:$A$31,D928)))</f>
        <v/>
      </c>
      <c r="R928" s="27">
        <f>IF(N928&lt;&gt;"Yes",0,ROUND(M928*SUMIFS(Settings!$C$22:$C$31,Settings!$A$22:$A$31,D928),2))</f>
        <v/>
      </c>
      <c r="S928" s="27">
        <f>IF(AE928=0,0,IF(AE928&gt;=Q928,M928-R928,ROUND((M928-R928)*AE928/Q928,2)))</f>
        <v/>
      </c>
      <c r="T928" s="27">
        <f>IF(N928&lt;&gt;"Yes",0,IF(AND(U928&lt;&gt;"",U928&lt;=$AH$2),0,M928-S928))</f>
        <v/>
      </c>
      <c r="U928" s="23" t="n"/>
      <c r="V928" s="24" t="n"/>
      <c r="W928" s="25" t="n"/>
      <c r="X928" s="25" t="n"/>
      <c r="Y928" s="27">
        <f>IF(U928="","",IF(U928&gt;$AH$2,"After period end",IF(N928&lt;&gt;"Yes",0,M928-S928)))</f>
        <v/>
      </c>
      <c r="Z928" s="27">
        <f>IF(OR(U928="",U928&gt;$AH$2),"",N(W928)-N(X928)-Y928)</f>
        <v/>
      </c>
      <c r="AB928" s="23" t="n"/>
      <c r="AD928" s="27">
        <f>IF(OR(N928&lt;&gt;"Yes",N(Q928)=0),0,ROUND((M928-R928)/Q928,2))</f>
        <v/>
      </c>
      <c r="AE928" s="30">
        <f>IF(OR(N928&lt;&gt;"Yes",O928="",N(Q928)=0),0,MAX(0,MIN(Q928,MIN(YEAR($AH$2)*12+MONTH($AH$2),IF(U928="",YEAR($AH$2)*12+MONTH($AH$2),YEAR(U928)*12+MONTH(U928)-1))-(YEAR(O928)*12+MONTH(O928))+1)))</f>
        <v/>
      </c>
      <c r="AF928" s="31">
        <f>IF(OR(N928&lt;&gt;"Yes",O928="",N(Q928)=0),"",EOMONTH(O928,Q928-1))</f>
        <v/>
      </c>
    </row>
    <row r="929">
      <c r="D929" s="24" t="n"/>
      <c r="E929" s="24" t="n"/>
      <c r="F929" s="24" t="n"/>
      <c r="G929" s="24" t="n"/>
      <c r="H929" s="23" t="n"/>
      <c r="J929" s="25" t="n"/>
      <c r="K929" s="24" t="n"/>
      <c r="L929" s="26" t="n"/>
      <c r="M929" s="27">
        <f>IF(OR(J929="",L929=""),"",ROUND(J929*L929,2))</f>
        <v/>
      </c>
      <c r="N929" s="28">
        <f>IF(M929="","",IF(H929&gt;$AH$2,"After period end",IF(OR(D929="",F929=""),"Check class and entity",IF(M929&gt;=SUMIFS(Settings!$C$9:$C$18,Settings!$A$9:$A$18,F929),"Yes","Expense"))))</f>
        <v/>
      </c>
      <c r="O929" s="23" t="n"/>
      <c r="P929" s="29" t="n"/>
      <c r="Q929" s="30">
        <f>IF(P929&lt;&gt;"",P929,IF(D929="","",SUMIFS(Settings!$B$22:$B$31,Settings!$A$22:$A$31,D929)))</f>
        <v/>
      </c>
      <c r="R929" s="27">
        <f>IF(N929&lt;&gt;"Yes",0,ROUND(M929*SUMIFS(Settings!$C$22:$C$31,Settings!$A$22:$A$31,D929),2))</f>
        <v/>
      </c>
      <c r="S929" s="27">
        <f>IF(AE929=0,0,IF(AE929&gt;=Q929,M929-R929,ROUND((M929-R929)*AE929/Q929,2)))</f>
        <v/>
      </c>
      <c r="T929" s="27">
        <f>IF(N929&lt;&gt;"Yes",0,IF(AND(U929&lt;&gt;"",U929&lt;=$AH$2),0,M929-S929))</f>
        <v/>
      </c>
      <c r="U929" s="23" t="n"/>
      <c r="V929" s="24" t="n"/>
      <c r="W929" s="25" t="n"/>
      <c r="X929" s="25" t="n"/>
      <c r="Y929" s="27">
        <f>IF(U929="","",IF(U929&gt;$AH$2,"After period end",IF(N929&lt;&gt;"Yes",0,M929-S929)))</f>
        <v/>
      </c>
      <c r="Z929" s="27">
        <f>IF(OR(U929="",U929&gt;$AH$2),"",N(W929)-N(X929)-Y929)</f>
        <v/>
      </c>
      <c r="AB929" s="23" t="n"/>
      <c r="AD929" s="27">
        <f>IF(OR(N929&lt;&gt;"Yes",N(Q929)=0),0,ROUND((M929-R929)/Q929,2))</f>
        <v/>
      </c>
      <c r="AE929" s="30">
        <f>IF(OR(N929&lt;&gt;"Yes",O929="",N(Q929)=0),0,MAX(0,MIN(Q929,MIN(YEAR($AH$2)*12+MONTH($AH$2),IF(U929="",YEAR($AH$2)*12+MONTH($AH$2),YEAR(U929)*12+MONTH(U929)-1))-(YEAR(O929)*12+MONTH(O929))+1)))</f>
        <v/>
      </c>
      <c r="AF929" s="31">
        <f>IF(OR(N929&lt;&gt;"Yes",O929="",N(Q929)=0),"",EOMONTH(O929,Q929-1))</f>
        <v/>
      </c>
    </row>
    <row r="930">
      <c r="D930" s="24" t="n"/>
      <c r="E930" s="24" t="n"/>
      <c r="F930" s="24" t="n"/>
      <c r="G930" s="24" t="n"/>
      <c r="H930" s="23" t="n"/>
      <c r="J930" s="25" t="n"/>
      <c r="K930" s="24" t="n"/>
      <c r="L930" s="26" t="n"/>
      <c r="M930" s="27">
        <f>IF(OR(J930="",L930=""),"",ROUND(J930*L930,2))</f>
        <v/>
      </c>
      <c r="N930" s="28">
        <f>IF(M930="","",IF(H930&gt;$AH$2,"After period end",IF(OR(D930="",F930=""),"Check class and entity",IF(M930&gt;=SUMIFS(Settings!$C$9:$C$18,Settings!$A$9:$A$18,F930),"Yes","Expense"))))</f>
        <v/>
      </c>
      <c r="O930" s="23" t="n"/>
      <c r="P930" s="29" t="n"/>
      <c r="Q930" s="30">
        <f>IF(P930&lt;&gt;"",P930,IF(D930="","",SUMIFS(Settings!$B$22:$B$31,Settings!$A$22:$A$31,D930)))</f>
        <v/>
      </c>
      <c r="R930" s="27">
        <f>IF(N930&lt;&gt;"Yes",0,ROUND(M930*SUMIFS(Settings!$C$22:$C$31,Settings!$A$22:$A$31,D930),2))</f>
        <v/>
      </c>
      <c r="S930" s="27">
        <f>IF(AE930=0,0,IF(AE930&gt;=Q930,M930-R930,ROUND((M930-R930)*AE930/Q930,2)))</f>
        <v/>
      </c>
      <c r="T930" s="27">
        <f>IF(N930&lt;&gt;"Yes",0,IF(AND(U930&lt;&gt;"",U930&lt;=$AH$2),0,M930-S930))</f>
        <v/>
      </c>
      <c r="U930" s="23" t="n"/>
      <c r="V930" s="24" t="n"/>
      <c r="W930" s="25" t="n"/>
      <c r="X930" s="25" t="n"/>
      <c r="Y930" s="27">
        <f>IF(U930="","",IF(U930&gt;$AH$2,"After period end",IF(N930&lt;&gt;"Yes",0,M930-S930)))</f>
        <v/>
      </c>
      <c r="Z930" s="27">
        <f>IF(OR(U930="",U930&gt;$AH$2),"",N(W930)-N(X930)-Y930)</f>
        <v/>
      </c>
      <c r="AB930" s="23" t="n"/>
      <c r="AD930" s="27">
        <f>IF(OR(N930&lt;&gt;"Yes",N(Q930)=0),0,ROUND((M930-R930)/Q930,2))</f>
        <v/>
      </c>
      <c r="AE930" s="30">
        <f>IF(OR(N930&lt;&gt;"Yes",O930="",N(Q930)=0),0,MAX(0,MIN(Q930,MIN(YEAR($AH$2)*12+MONTH($AH$2),IF(U930="",YEAR($AH$2)*12+MONTH($AH$2),YEAR(U930)*12+MONTH(U930)-1))-(YEAR(O930)*12+MONTH(O930))+1)))</f>
        <v/>
      </c>
      <c r="AF930" s="31">
        <f>IF(OR(N930&lt;&gt;"Yes",O930="",N(Q930)=0),"",EOMONTH(O930,Q930-1))</f>
        <v/>
      </c>
    </row>
    <row r="931">
      <c r="D931" s="24" t="n"/>
      <c r="E931" s="24" t="n"/>
      <c r="F931" s="24" t="n"/>
      <c r="G931" s="24" t="n"/>
      <c r="H931" s="23" t="n"/>
      <c r="J931" s="25" t="n"/>
      <c r="K931" s="24" t="n"/>
      <c r="L931" s="26" t="n"/>
      <c r="M931" s="27">
        <f>IF(OR(J931="",L931=""),"",ROUND(J931*L931,2))</f>
        <v/>
      </c>
      <c r="N931" s="28">
        <f>IF(M931="","",IF(H931&gt;$AH$2,"After period end",IF(OR(D931="",F931=""),"Check class and entity",IF(M931&gt;=SUMIFS(Settings!$C$9:$C$18,Settings!$A$9:$A$18,F931),"Yes","Expense"))))</f>
        <v/>
      </c>
      <c r="O931" s="23" t="n"/>
      <c r="P931" s="29" t="n"/>
      <c r="Q931" s="30">
        <f>IF(P931&lt;&gt;"",P931,IF(D931="","",SUMIFS(Settings!$B$22:$B$31,Settings!$A$22:$A$31,D931)))</f>
        <v/>
      </c>
      <c r="R931" s="27">
        <f>IF(N931&lt;&gt;"Yes",0,ROUND(M931*SUMIFS(Settings!$C$22:$C$31,Settings!$A$22:$A$31,D931),2))</f>
        <v/>
      </c>
      <c r="S931" s="27">
        <f>IF(AE931=0,0,IF(AE931&gt;=Q931,M931-R931,ROUND((M931-R931)*AE931/Q931,2)))</f>
        <v/>
      </c>
      <c r="T931" s="27">
        <f>IF(N931&lt;&gt;"Yes",0,IF(AND(U931&lt;&gt;"",U931&lt;=$AH$2),0,M931-S931))</f>
        <v/>
      </c>
      <c r="U931" s="23" t="n"/>
      <c r="V931" s="24" t="n"/>
      <c r="W931" s="25" t="n"/>
      <c r="X931" s="25" t="n"/>
      <c r="Y931" s="27">
        <f>IF(U931="","",IF(U931&gt;$AH$2,"After period end",IF(N931&lt;&gt;"Yes",0,M931-S931)))</f>
        <v/>
      </c>
      <c r="Z931" s="27">
        <f>IF(OR(U931="",U931&gt;$AH$2),"",N(W931)-N(X931)-Y931)</f>
        <v/>
      </c>
      <c r="AB931" s="23" t="n"/>
      <c r="AD931" s="27">
        <f>IF(OR(N931&lt;&gt;"Yes",N(Q931)=0),0,ROUND((M931-R931)/Q931,2))</f>
        <v/>
      </c>
      <c r="AE931" s="30">
        <f>IF(OR(N931&lt;&gt;"Yes",O931="",N(Q931)=0),0,MAX(0,MIN(Q931,MIN(YEAR($AH$2)*12+MONTH($AH$2),IF(U931="",YEAR($AH$2)*12+MONTH($AH$2),YEAR(U931)*12+MONTH(U931)-1))-(YEAR(O931)*12+MONTH(O931))+1)))</f>
        <v/>
      </c>
      <c r="AF931" s="31">
        <f>IF(OR(N931&lt;&gt;"Yes",O931="",N(Q931)=0),"",EOMONTH(O931,Q931-1))</f>
        <v/>
      </c>
    </row>
    <row r="932">
      <c r="D932" s="24" t="n"/>
      <c r="E932" s="24" t="n"/>
      <c r="F932" s="24" t="n"/>
      <c r="G932" s="24" t="n"/>
      <c r="H932" s="23" t="n"/>
      <c r="J932" s="25" t="n"/>
      <c r="K932" s="24" t="n"/>
      <c r="L932" s="26" t="n"/>
      <c r="M932" s="27">
        <f>IF(OR(J932="",L932=""),"",ROUND(J932*L932,2))</f>
        <v/>
      </c>
      <c r="N932" s="28">
        <f>IF(M932="","",IF(H932&gt;$AH$2,"After period end",IF(OR(D932="",F932=""),"Check class and entity",IF(M932&gt;=SUMIFS(Settings!$C$9:$C$18,Settings!$A$9:$A$18,F932),"Yes","Expense"))))</f>
        <v/>
      </c>
      <c r="O932" s="23" t="n"/>
      <c r="P932" s="29" t="n"/>
      <c r="Q932" s="30">
        <f>IF(P932&lt;&gt;"",P932,IF(D932="","",SUMIFS(Settings!$B$22:$B$31,Settings!$A$22:$A$31,D932)))</f>
        <v/>
      </c>
      <c r="R932" s="27">
        <f>IF(N932&lt;&gt;"Yes",0,ROUND(M932*SUMIFS(Settings!$C$22:$C$31,Settings!$A$22:$A$31,D932),2))</f>
        <v/>
      </c>
      <c r="S932" s="27">
        <f>IF(AE932=0,0,IF(AE932&gt;=Q932,M932-R932,ROUND((M932-R932)*AE932/Q932,2)))</f>
        <v/>
      </c>
      <c r="T932" s="27">
        <f>IF(N932&lt;&gt;"Yes",0,IF(AND(U932&lt;&gt;"",U932&lt;=$AH$2),0,M932-S932))</f>
        <v/>
      </c>
      <c r="U932" s="23" t="n"/>
      <c r="V932" s="24" t="n"/>
      <c r="W932" s="25" t="n"/>
      <c r="X932" s="25" t="n"/>
      <c r="Y932" s="27">
        <f>IF(U932="","",IF(U932&gt;$AH$2,"After period end",IF(N932&lt;&gt;"Yes",0,M932-S932)))</f>
        <v/>
      </c>
      <c r="Z932" s="27">
        <f>IF(OR(U932="",U932&gt;$AH$2),"",N(W932)-N(X932)-Y932)</f>
        <v/>
      </c>
      <c r="AB932" s="23" t="n"/>
      <c r="AD932" s="27">
        <f>IF(OR(N932&lt;&gt;"Yes",N(Q932)=0),0,ROUND((M932-R932)/Q932,2))</f>
        <v/>
      </c>
      <c r="AE932" s="30">
        <f>IF(OR(N932&lt;&gt;"Yes",O932="",N(Q932)=0),0,MAX(0,MIN(Q932,MIN(YEAR($AH$2)*12+MONTH($AH$2),IF(U932="",YEAR($AH$2)*12+MONTH($AH$2),YEAR(U932)*12+MONTH(U932)-1))-(YEAR(O932)*12+MONTH(O932))+1)))</f>
        <v/>
      </c>
      <c r="AF932" s="31">
        <f>IF(OR(N932&lt;&gt;"Yes",O932="",N(Q932)=0),"",EOMONTH(O932,Q932-1))</f>
        <v/>
      </c>
    </row>
    <row r="933">
      <c r="D933" s="24" t="n"/>
      <c r="E933" s="24" t="n"/>
      <c r="F933" s="24" t="n"/>
      <c r="G933" s="24" t="n"/>
      <c r="H933" s="23" t="n"/>
      <c r="J933" s="25" t="n"/>
      <c r="K933" s="24" t="n"/>
      <c r="L933" s="26" t="n"/>
      <c r="M933" s="27">
        <f>IF(OR(J933="",L933=""),"",ROUND(J933*L933,2))</f>
        <v/>
      </c>
      <c r="N933" s="28">
        <f>IF(M933="","",IF(H933&gt;$AH$2,"After period end",IF(OR(D933="",F933=""),"Check class and entity",IF(M933&gt;=SUMIFS(Settings!$C$9:$C$18,Settings!$A$9:$A$18,F933),"Yes","Expense"))))</f>
        <v/>
      </c>
      <c r="O933" s="23" t="n"/>
      <c r="P933" s="29" t="n"/>
      <c r="Q933" s="30">
        <f>IF(P933&lt;&gt;"",P933,IF(D933="","",SUMIFS(Settings!$B$22:$B$31,Settings!$A$22:$A$31,D933)))</f>
        <v/>
      </c>
      <c r="R933" s="27">
        <f>IF(N933&lt;&gt;"Yes",0,ROUND(M933*SUMIFS(Settings!$C$22:$C$31,Settings!$A$22:$A$31,D933),2))</f>
        <v/>
      </c>
      <c r="S933" s="27">
        <f>IF(AE933=0,0,IF(AE933&gt;=Q933,M933-R933,ROUND((M933-R933)*AE933/Q933,2)))</f>
        <v/>
      </c>
      <c r="T933" s="27">
        <f>IF(N933&lt;&gt;"Yes",0,IF(AND(U933&lt;&gt;"",U933&lt;=$AH$2),0,M933-S933))</f>
        <v/>
      </c>
      <c r="U933" s="23" t="n"/>
      <c r="V933" s="24" t="n"/>
      <c r="W933" s="25" t="n"/>
      <c r="X933" s="25" t="n"/>
      <c r="Y933" s="27">
        <f>IF(U933="","",IF(U933&gt;$AH$2,"After period end",IF(N933&lt;&gt;"Yes",0,M933-S933)))</f>
        <v/>
      </c>
      <c r="Z933" s="27">
        <f>IF(OR(U933="",U933&gt;$AH$2),"",N(W933)-N(X933)-Y933)</f>
        <v/>
      </c>
      <c r="AB933" s="23" t="n"/>
      <c r="AD933" s="27">
        <f>IF(OR(N933&lt;&gt;"Yes",N(Q933)=0),0,ROUND((M933-R933)/Q933,2))</f>
        <v/>
      </c>
      <c r="AE933" s="30">
        <f>IF(OR(N933&lt;&gt;"Yes",O933="",N(Q933)=0),0,MAX(0,MIN(Q933,MIN(YEAR($AH$2)*12+MONTH($AH$2),IF(U933="",YEAR($AH$2)*12+MONTH($AH$2),YEAR(U933)*12+MONTH(U933)-1))-(YEAR(O933)*12+MONTH(O933))+1)))</f>
        <v/>
      </c>
      <c r="AF933" s="31">
        <f>IF(OR(N933&lt;&gt;"Yes",O933="",N(Q933)=0),"",EOMONTH(O933,Q933-1))</f>
        <v/>
      </c>
    </row>
    <row r="934">
      <c r="D934" s="24" t="n"/>
      <c r="E934" s="24" t="n"/>
      <c r="F934" s="24" t="n"/>
      <c r="G934" s="24" t="n"/>
      <c r="H934" s="23" t="n"/>
      <c r="J934" s="25" t="n"/>
      <c r="K934" s="24" t="n"/>
      <c r="L934" s="26" t="n"/>
      <c r="M934" s="27">
        <f>IF(OR(J934="",L934=""),"",ROUND(J934*L934,2))</f>
        <v/>
      </c>
      <c r="N934" s="28">
        <f>IF(M934="","",IF(H934&gt;$AH$2,"After period end",IF(OR(D934="",F934=""),"Check class and entity",IF(M934&gt;=SUMIFS(Settings!$C$9:$C$18,Settings!$A$9:$A$18,F934),"Yes","Expense"))))</f>
        <v/>
      </c>
      <c r="O934" s="23" t="n"/>
      <c r="P934" s="29" t="n"/>
      <c r="Q934" s="30">
        <f>IF(P934&lt;&gt;"",P934,IF(D934="","",SUMIFS(Settings!$B$22:$B$31,Settings!$A$22:$A$31,D934)))</f>
        <v/>
      </c>
      <c r="R934" s="27">
        <f>IF(N934&lt;&gt;"Yes",0,ROUND(M934*SUMIFS(Settings!$C$22:$C$31,Settings!$A$22:$A$31,D934),2))</f>
        <v/>
      </c>
      <c r="S934" s="27">
        <f>IF(AE934=0,0,IF(AE934&gt;=Q934,M934-R934,ROUND((M934-R934)*AE934/Q934,2)))</f>
        <v/>
      </c>
      <c r="T934" s="27">
        <f>IF(N934&lt;&gt;"Yes",0,IF(AND(U934&lt;&gt;"",U934&lt;=$AH$2),0,M934-S934))</f>
        <v/>
      </c>
      <c r="U934" s="23" t="n"/>
      <c r="V934" s="24" t="n"/>
      <c r="W934" s="25" t="n"/>
      <c r="X934" s="25" t="n"/>
      <c r="Y934" s="27">
        <f>IF(U934="","",IF(U934&gt;$AH$2,"After period end",IF(N934&lt;&gt;"Yes",0,M934-S934)))</f>
        <v/>
      </c>
      <c r="Z934" s="27">
        <f>IF(OR(U934="",U934&gt;$AH$2),"",N(W934)-N(X934)-Y934)</f>
        <v/>
      </c>
      <c r="AB934" s="23" t="n"/>
      <c r="AD934" s="27">
        <f>IF(OR(N934&lt;&gt;"Yes",N(Q934)=0),0,ROUND((M934-R934)/Q934,2))</f>
        <v/>
      </c>
      <c r="AE934" s="30">
        <f>IF(OR(N934&lt;&gt;"Yes",O934="",N(Q934)=0),0,MAX(0,MIN(Q934,MIN(YEAR($AH$2)*12+MONTH($AH$2),IF(U934="",YEAR($AH$2)*12+MONTH($AH$2),YEAR(U934)*12+MONTH(U934)-1))-(YEAR(O934)*12+MONTH(O934))+1)))</f>
        <v/>
      </c>
      <c r="AF934" s="31">
        <f>IF(OR(N934&lt;&gt;"Yes",O934="",N(Q934)=0),"",EOMONTH(O934,Q934-1))</f>
        <v/>
      </c>
    </row>
    <row r="935">
      <c r="D935" s="24" t="n"/>
      <c r="E935" s="24" t="n"/>
      <c r="F935" s="24" t="n"/>
      <c r="G935" s="24" t="n"/>
      <c r="H935" s="23" t="n"/>
      <c r="J935" s="25" t="n"/>
      <c r="K935" s="24" t="n"/>
      <c r="L935" s="26" t="n"/>
      <c r="M935" s="27">
        <f>IF(OR(J935="",L935=""),"",ROUND(J935*L935,2))</f>
        <v/>
      </c>
      <c r="N935" s="28">
        <f>IF(M935="","",IF(H935&gt;$AH$2,"After period end",IF(OR(D935="",F935=""),"Check class and entity",IF(M935&gt;=SUMIFS(Settings!$C$9:$C$18,Settings!$A$9:$A$18,F935),"Yes","Expense"))))</f>
        <v/>
      </c>
      <c r="O935" s="23" t="n"/>
      <c r="P935" s="29" t="n"/>
      <c r="Q935" s="30">
        <f>IF(P935&lt;&gt;"",P935,IF(D935="","",SUMIFS(Settings!$B$22:$B$31,Settings!$A$22:$A$31,D935)))</f>
        <v/>
      </c>
      <c r="R935" s="27">
        <f>IF(N935&lt;&gt;"Yes",0,ROUND(M935*SUMIFS(Settings!$C$22:$C$31,Settings!$A$22:$A$31,D935),2))</f>
        <v/>
      </c>
      <c r="S935" s="27">
        <f>IF(AE935=0,0,IF(AE935&gt;=Q935,M935-R935,ROUND((M935-R935)*AE935/Q935,2)))</f>
        <v/>
      </c>
      <c r="T935" s="27">
        <f>IF(N935&lt;&gt;"Yes",0,IF(AND(U935&lt;&gt;"",U935&lt;=$AH$2),0,M935-S935))</f>
        <v/>
      </c>
      <c r="U935" s="23" t="n"/>
      <c r="V935" s="24" t="n"/>
      <c r="W935" s="25" t="n"/>
      <c r="X935" s="25" t="n"/>
      <c r="Y935" s="27">
        <f>IF(U935="","",IF(U935&gt;$AH$2,"After period end",IF(N935&lt;&gt;"Yes",0,M935-S935)))</f>
        <v/>
      </c>
      <c r="Z935" s="27">
        <f>IF(OR(U935="",U935&gt;$AH$2),"",N(W935)-N(X935)-Y935)</f>
        <v/>
      </c>
      <c r="AB935" s="23" t="n"/>
      <c r="AD935" s="27">
        <f>IF(OR(N935&lt;&gt;"Yes",N(Q935)=0),0,ROUND((M935-R935)/Q935,2))</f>
        <v/>
      </c>
      <c r="AE935" s="30">
        <f>IF(OR(N935&lt;&gt;"Yes",O935="",N(Q935)=0),0,MAX(0,MIN(Q935,MIN(YEAR($AH$2)*12+MONTH($AH$2),IF(U935="",YEAR($AH$2)*12+MONTH($AH$2),YEAR(U935)*12+MONTH(U935)-1))-(YEAR(O935)*12+MONTH(O935))+1)))</f>
        <v/>
      </c>
      <c r="AF935" s="31">
        <f>IF(OR(N935&lt;&gt;"Yes",O935="",N(Q935)=0),"",EOMONTH(O935,Q935-1))</f>
        <v/>
      </c>
    </row>
    <row r="936">
      <c r="D936" s="24" t="n"/>
      <c r="E936" s="24" t="n"/>
      <c r="F936" s="24" t="n"/>
      <c r="G936" s="24" t="n"/>
      <c r="H936" s="23" t="n"/>
      <c r="J936" s="25" t="n"/>
      <c r="K936" s="24" t="n"/>
      <c r="L936" s="26" t="n"/>
      <c r="M936" s="27">
        <f>IF(OR(J936="",L936=""),"",ROUND(J936*L936,2))</f>
        <v/>
      </c>
      <c r="N936" s="28">
        <f>IF(M936="","",IF(H936&gt;$AH$2,"After period end",IF(OR(D936="",F936=""),"Check class and entity",IF(M936&gt;=SUMIFS(Settings!$C$9:$C$18,Settings!$A$9:$A$18,F936),"Yes","Expense"))))</f>
        <v/>
      </c>
      <c r="O936" s="23" t="n"/>
      <c r="P936" s="29" t="n"/>
      <c r="Q936" s="30">
        <f>IF(P936&lt;&gt;"",P936,IF(D936="","",SUMIFS(Settings!$B$22:$B$31,Settings!$A$22:$A$31,D936)))</f>
        <v/>
      </c>
      <c r="R936" s="27">
        <f>IF(N936&lt;&gt;"Yes",0,ROUND(M936*SUMIFS(Settings!$C$22:$C$31,Settings!$A$22:$A$31,D936),2))</f>
        <v/>
      </c>
      <c r="S936" s="27">
        <f>IF(AE936=0,0,IF(AE936&gt;=Q936,M936-R936,ROUND((M936-R936)*AE936/Q936,2)))</f>
        <v/>
      </c>
      <c r="T936" s="27">
        <f>IF(N936&lt;&gt;"Yes",0,IF(AND(U936&lt;&gt;"",U936&lt;=$AH$2),0,M936-S936))</f>
        <v/>
      </c>
      <c r="U936" s="23" t="n"/>
      <c r="V936" s="24" t="n"/>
      <c r="W936" s="25" t="n"/>
      <c r="X936" s="25" t="n"/>
      <c r="Y936" s="27">
        <f>IF(U936="","",IF(U936&gt;$AH$2,"After period end",IF(N936&lt;&gt;"Yes",0,M936-S936)))</f>
        <v/>
      </c>
      <c r="Z936" s="27">
        <f>IF(OR(U936="",U936&gt;$AH$2),"",N(W936)-N(X936)-Y936)</f>
        <v/>
      </c>
      <c r="AB936" s="23" t="n"/>
      <c r="AD936" s="27">
        <f>IF(OR(N936&lt;&gt;"Yes",N(Q936)=0),0,ROUND((M936-R936)/Q936,2))</f>
        <v/>
      </c>
      <c r="AE936" s="30">
        <f>IF(OR(N936&lt;&gt;"Yes",O936="",N(Q936)=0),0,MAX(0,MIN(Q936,MIN(YEAR($AH$2)*12+MONTH($AH$2),IF(U936="",YEAR($AH$2)*12+MONTH($AH$2),YEAR(U936)*12+MONTH(U936)-1))-(YEAR(O936)*12+MONTH(O936))+1)))</f>
        <v/>
      </c>
      <c r="AF936" s="31">
        <f>IF(OR(N936&lt;&gt;"Yes",O936="",N(Q936)=0),"",EOMONTH(O936,Q936-1))</f>
        <v/>
      </c>
    </row>
    <row r="937">
      <c r="D937" s="24" t="n"/>
      <c r="E937" s="24" t="n"/>
      <c r="F937" s="24" t="n"/>
      <c r="G937" s="24" t="n"/>
      <c r="H937" s="23" t="n"/>
      <c r="J937" s="25" t="n"/>
      <c r="K937" s="24" t="n"/>
      <c r="L937" s="26" t="n"/>
      <c r="M937" s="27">
        <f>IF(OR(J937="",L937=""),"",ROUND(J937*L937,2))</f>
        <v/>
      </c>
      <c r="N937" s="28">
        <f>IF(M937="","",IF(H937&gt;$AH$2,"After period end",IF(OR(D937="",F937=""),"Check class and entity",IF(M937&gt;=SUMIFS(Settings!$C$9:$C$18,Settings!$A$9:$A$18,F937),"Yes","Expense"))))</f>
        <v/>
      </c>
      <c r="O937" s="23" t="n"/>
      <c r="P937" s="29" t="n"/>
      <c r="Q937" s="30">
        <f>IF(P937&lt;&gt;"",P937,IF(D937="","",SUMIFS(Settings!$B$22:$B$31,Settings!$A$22:$A$31,D937)))</f>
        <v/>
      </c>
      <c r="R937" s="27">
        <f>IF(N937&lt;&gt;"Yes",0,ROUND(M937*SUMIFS(Settings!$C$22:$C$31,Settings!$A$22:$A$31,D937),2))</f>
        <v/>
      </c>
      <c r="S937" s="27">
        <f>IF(AE937=0,0,IF(AE937&gt;=Q937,M937-R937,ROUND((M937-R937)*AE937/Q937,2)))</f>
        <v/>
      </c>
      <c r="T937" s="27">
        <f>IF(N937&lt;&gt;"Yes",0,IF(AND(U937&lt;&gt;"",U937&lt;=$AH$2),0,M937-S937))</f>
        <v/>
      </c>
      <c r="U937" s="23" t="n"/>
      <c r="V937" s="24" t="n"/>
      <c r="W937" s="25" t="n"/>
      <c r="X937" s="25" t="n"/>
      <c r="Y937" s="27">
        <f>IF(U937="","",IF(U937&gt;$AH$2,"After period end",IF(N937&lt;&gt;"Yes",0,M937-S937)))</f>
        <v/>
      </c>
      <c r="Z937" s="27">
        <f>IF(OR(U937="",U937&gt;$AH$2),"",N(W937)-N(X937)-Y937)</f>
        <v/>
      </c>
      <c r="AB937" s="23" t="n"/>
      <c r="AD937" s="27">
        <f>IF(OR(N937&lt;&gt;"Yes",N(Q937)=0),0,ROUND((M937-R937)/Q937,2))</f>
        <v/>
      </c>
      <c r="AE937" s="30">
        <f>IF(OR(N937&lt;&gt;"Yes",O937="",N(Q937)=0),0,MAX(0,MIN(Q937,MIN(YEAR($AH$2)*12+MONTH($AH$2),IF(U937="",YEAR($AH$2)*12+MONTH($AH$2),YEAR(U937)*12+MONTH(U937)-1))-(YEAR(O937)*12+MONTH(O937))+1)))</f>
        <v/>
      </c>
      <c r="AF937" s="31">
        <f>IF(OR(N937&lt;&gt;"Yes",O937="",N(Q937)=0),"",EOMONTH(O937,Q937-1))</f>
        <v/>
      </c>
    </row>
    <row r="938">
      <c r="D938" s="24" t="n"/>
      <c r="E938" s="24" t="n"/>
      <c r="F938" s="24" t="n"/>
      <c r="G938" s="24" t="n"/>
      <c r="H938" s="23" t="n"/>
      <c r="J938" s="25" t="n"/>
      <c r="K938" s="24" t="n"/>
      <c r="L938" s="26" t="n"/>
      <c r="M938" s="27">
        <f>IF(OR(J938="",L938=""),"",ROUND(J938*L938,2))</f>
        <v/>
      </c>
      <c r="N938" s="28">
        <f>IF(M938="","",IF(H938&gt;$AH$2,"After period end",IF(OR(D938="",F938=""),"Check class and entity",IF(M938&gt;=SUMIFS(Settings!$C$9:$C$18,Settings!$A$9:$A$18,F938),"Yes","Expense"))))</f>
        <v/>
      </c>
      <c r="O938" s="23" t="n"/>
      <c r="P938" s="29" t="n"/>
      <c r="Q938" s="30">
        <f>IF(P938&lt;&gt;"",P938,IF(D938="","",SUMIFS(Settings!$B$22:$B$31,Settings!$A$22:$A$31,D938)))</f>
        <v/>
      </c>
      <c r="R938" s="27">
        <f>IF(N938&lt;&gt;"Yes",0,ROUND(M938*SUMIFS(Settings!$C$22:$C$31,Settings!$A$22:$A$31,D938),2))</f>
        <v/>
      </c>
      <c r="S938" s="27">
        <f>IF(AE938=0,0,IF(AE938&gt;=Q938,M938-R938,ROUND((M938-R938)*AE938/Q938,2)))</f>
        <v/>
      </c>
      <c r="T938" s="27">
        <f>IF(N938&lt;&gt;"Yes",0,IF(AND(U938&lt;&gt;"",U938&lt;=$AH$2),0,M938-S938))</f>
        <v/>
      </c>
      <c r="U938" s="23" t="n"/>
      <c r="V938" s="24" t="n"/>
      <c r="W938" s="25" t="n"/>
      <c r="X938" s="25" t="n"/>
      <c r="Y938" s="27">
        <f>IF(U938="","",IF(U938&gt;$AH$2,"After period end",IF(N938&lt;&gt;"Yes",0,M938-S938)))</f>
        <v/>
      </c>
      <c r="Z938" s="27">
        <f>IF(OR(U938="",U938&gt;$AH$2),"",N(W938)-N(X938)-Y938)</f>
        <v/>
      </c>
      <c r="AB938" s="23" t="n"/>
      <c r="AD938" s="27">
        <f>IF(OR(N938&lt;&gt;"Yes",N(Q938)=0),0,ROUND((M938-R938)/Q938,2))</f>
        <v/>
      </c>
      <c r="AE938" s="30">
        <f>IF(OR(N938&lt;&gt;"Yes",O938="",N(Q938)=0),0,MAX(0,MIN(Q938,MIN(YEAR($AH$2)*12+MONTH($AH$2),IF(U938="",YEAR($AH$2)*12+MONTH($AH$2),YEAR(U938)*12+MONTH(U938)-1))-(YEAR(O938)*12+MONTH(O938))+1)))</f>
        <v/>
      </c>
      <c r="AF938" s="31">
        <f>IF(OR(N938&lt;&gt;"Yes",O938="",N(Q938)=0),"",EOMONTH(O938,Q938-1))</f>
        <v/>
      </c>
    </row>
    <row r="939">
      <c r="D939" s="24" t="n"/>
      <c r="E939" s="24" t="n"/>
      <c r="F939" s="24" t="n"/>
      <c r="G939" s="24" t="n"/>
      <c r="H939" s="23" t="n"/>
      <c r="J939" s="25" t="n"/>
      <c r="K939" s="24" t="n"/>
      <c r="L939" s="26" t="n"/>
      <c r="M939" s="27">
        <f>IF(OR(J939="",L939=""),"",ROUND(J939*L939,2))</f>
        <v/>
      </c>
      <c r="N939" s="28">
        <f>IF(M939="","",IF(H939&gt;$AH$2,"After period end",IF(OR(D939="",F939=""),"Check class and entity",IF(M939&gt;=SUMIFS(Settings!$C$9:$C$18,Settings!$A$9:$A$18,F939),"Yes","Expense"))))</f>
        <v/>
      </c>
      <c r="O939" s="23" t="n"/>
      <c r="P939" s="29" t="n"/>
      <c r="Q939" s="30">
        <f>IF(P939&lt;&gt;"",P939,IF(D939="","",SUMIFS(Settings!$B$22:$B$31,Settings!$A$22:$A$31,D939)))</f>
        <v/>
      </c>
      <c r="R939" s="27">
        <f>IF(N939&lt;&gt;"Yes",0,ROUND(M939*SUMIFS(Settings!$C$22:$C$31,Settings!$A$22:$A$31,D939),2))</f>
        <v/>
      </c>
      <c r="S939" s="27">
        <f>IF(AE939=0,0,IF(AE939&gt;=Q939,M939-R939,ROUND((M939-R939)*AE939/Q939,2)))</f>
        <v/>
      </c>
      <c r="T939" s="27">
        <f>IF(N939&lt;&gt;"Yes",0,IF(AND(U939&lt;&gt;"",U939&lt;=$AH$2),0,M939-S939))</f>
        <v/>
      </c>
      <c r="U939" s="23" t="n"/>
      <c r="V939" s="24" t="n"/>
      <c r="W939" s="25" t="n"/>
      <c r="X939" s="25" t="n"/>
      <c r="Y939" s="27">
        <f>IF(U939="","",IF(U939&gt;$AH$2,"After period end",IF(N939&lt;&gt;"Yes",0,M939-S939)))</f>
        <v/>
      </c>
      <c r="Z939" s="27">
        <f>IF(OR(U939="",U939&gt;$AH$2),"",N(W939)-N(X939)-Y939)</f>
        <v/>
      </c>
      <c r="AB939" s="23" t="n"/>
      <c r="AD939" s="27">
        <f>IF(OR(N939&lt;&gt;"Yes",N(Q939)=0),0,ROUND((M939-R939)/Q939,2))</f>
        <v/>
      </c>
      <c r="AE939" s="30">
        <f>IF(OR(N939&lt;&gt;"Yes",O939="",N(Q939)=0),0,MAX(0,MIN(Q939,MIN(YEAR($AH$2)*12+MONTH($AH$2),IF(U939="",YEAR($AH$2)*12+MONTH($AH$2),YEAR(U939)*12+MONTH(U939)-1))-(YEAR(O939)*12+MONTH(O939))+1)))</f>
        <v/>
      </c>
      <c r="AF939" s="31">
        <f>IF(OR(N939&lt;&gt;"Yes",O939="",N(Q939)=0),"",EOMONTH(O939,Q939-1))</f>
        <v/>
      </c>
    </row>
    <row r="940">
      <c r="D940" s="24" t="n"/>
      <c r="E940" s="24" t="n"/>
      <c r="F940" s="24" t="n"/>
      <c r="G940" s="24" t="n"/>
      <c r="H940" s="23" t="n"/>
      <c r="J940" s="25" t="n"/>
      <c r="K940" s="24" t="n"/>
      <c r="L940" s="26" t="n"/>
      <c r="M940" s="27">
        <f>IF(OR(J940="",L940=""),"",ROUND(J940*L940,2))</f>
        <v/>
      </c>
      <c r="N940" s="28">
        <f>IF(M940="","",IF(H940&gt;$AH$2,"After period end",IF(OR(D940="",F940=""),"Check class and entity",IF(M940&gt;=SUMIFS(Settings!$C$9:$C$18,Settings!$A$9:$A$18,F940),"Yes","Expense"))))</f>
        <v/>
      </c>
      <c r="O940" s="23" t="n"/>
      <c r="P940" s="29" t="n"/>
      <c r="Q940" s="30">
        <f>IF(P940&lt;&gt;"",P940,IF(D940="","",SUMIFS(Settings!$B$22:$B$31,Settings!$A$22:$A$31,D940)))</f>
        <v/>
      </c>
      <c r="R940" s="27">
        <f>IF(N940&lt;&gt;"Yes",0,ROUND(M940*SUMIFS(Settings!$C$22:$C$31,Settings!$A$22:$A$31,D940),2))</f>
        <v/>
      </c>
      <c r="S940" s="27">
        <f>IF(AE940=0,0,IF(AE940&gt;=Q940,M940-R940,ROUND((M940-R940)*AE940/Q940,2)))</f>
        <v/>
      </c>
      <c r="T940" s="27">
        <f>IF(N940&lt;&gt;"Yes",0,IF(AND(U940&lt;&gt;"",U940&lt;=$AH$2),0,M940-S940))</f>
        <v/>
      </c>
      <c r="U940" s="23" t="n"/>
      <c r="V940" s="24" t="n"/>
      <c r="W940" s="25" t="n"/>
      <c r="X940" s="25" t="n"/>
      <c r="Y940" s="27">
        <f>IF(U940="","",IF(U940&gt;$AH$2,"After period end",IF(N940&lt;&gt;"Yes",0,M940-S940)))</f>
        <v/>
      </c>
      <c r="Z940" s="27">
        <f>IF(OR(U940="",U940&gt;$AH$2),"",N(W940)-N(X940)-Y940)</f>
        <v/>
      </c>
      <c r="AB940" s="23" t="n"/>
      <c r="AD940" s="27">
        <f>IF(OR(N940&lt;&gt;"Yes",N(Q940)=0),0,ROUND((M940-R940)/Q940,2))</f>
        <v/>
      </c>
      <c r="AE940" s="30">
        <f>IF(OR(N940&lt;&gt;"Yes",O940="",N(Q940)=0),0,MAX(0,MIN(Q940,MIN(YEAR($AH$2)*12+MONTH($AH$2),IF(U940="",YEAR($AH$2)*12+MONTH($AH$2),YEAR(U940)*12+MONTH(U940)-1))-(YEAR(O940)*12+MONTH(O940))+1)))</f>
        <v/>
      </c>
      <c r="AF940" s="31">
        <f>IF(OR(N940&lt;&gt;"Yes",O940="",N(Q940)=0),"",EOMONTH(O940,Q940-1))</f>
        <v/>
      </c>
    </row>
    <row r="941">
      <c r="D941" s="24" t="n"/>
      <c r="E941" s="24" t="n"/>
      <c r="F941" s="24" t="n"/>
      <c r="G941" s="24" t="n"/>
      <c r="H941" s="23" t="n"/>
      <c r="J941" s="25" t="n"/>
      <c r="K941" s="24" t="n"/>
      <c r="L941" s="26" t="n"/>
      <c r="M941" s="27">
        <f>IF(OR(J941="",L941=""),"",ROUND(J941*L941,2))</f>
        <v/>
      </c>
      <c r="N941" s="28">
        <f>IF(M941="","",IF(H941&gt;$AH$2,"After period end",IF(OR(D941="",F941=""),"Check class and entity",IF(M941&gt;=SUMIFS(Settings!$C$9:$C$18,Settings!$A$9:$A$18,F941),"Yes","Expense"))))</f>
        <v/>
      </c>
      <c r="O941" s="23" t="n"/>
      <c r="P941" s="29" t="n"/>
      <c r="Q941" s="30">
        <f>IF(P941&lt;&gt;"",P941,IF(D941="","",SUMIFS(Settings!$B$22:$B$31,Settings!$A$22:$A$31,D941)))</f>
        <v/>
      </c>
      <c r="R941" s="27">
        <f>IF(N941&lt;&gt;"Yes",0,ROUND(M941*SUMIFS(Settings!$C$22:$C$31,Settings!$A$22:$A$31,D941),2))</f>
        <v/>
      </c>
      <c r="S941" s="27">
        <f>IF(AE941=0,0,IF(AE941&gt;=Q941,M941-R941,ROUND((M941-R941)*AE941/Q941,2)))</f>
        <v/>
      </c>
      <c r="T941" s="27">
        <f>IF(N941&lt;&gt;"Yes",0,IF(AND(U941&lt;&gt;"",U941&lt;=$AH$2),0,M941-S941))</f>
        <v/>
      </c>
      <c r="U941" s="23" t="n"/>
      <c r="V941" s="24" t="n"/>
      <c r="W941" s="25" t="n"/>
      <c r="X941" s="25" t="n"/>
      <c r="Y941" s="27">
        <f>IF(U941="","",IF(U941&gt;$AH$2,"After period end",IF(N941&lt;&gt;"Yes",0,M941-S941)))</f>
        <v/>
      </c>
      <c r="Z941" s="27">
        <f>IF(OR(U941="",U941&gt;$AH$2),"",N(W941)-N(X941)-Y941)</f>
        <v/>
      </c>
      <c r="AB941" s="23" t="n"/>
      <c r="AD941" s="27">
        <f>IF(OR(N941&lt;&gt;"Yes",N(Q941)=0),0,ROUND((M941-R941)/Q941,2))</f>
        <v/>
      </c>
      <c r="AE941" s="30">
        <f>IF(OR(N941&lt;&gt;"Yes",O941="",N(Q941)=0),0,MAX(0,MIN(Q941,MIN(YEAR($AH$2)*12+MONTH($AH$2),IF(U941="",YEAR($AH$2)*12+MONTH($AH$2),YEAR(U941)*12+MONTH(U941)-1))-(YEAR(O941)*12+MONTH(O941))+1)))</f>
        <v/>
      </c>
      <c r="AF941" s="31">
        <f>IF(OR(N941&lt;&gt;"Yes",O941="",N(Q941)=0),"",EOMONTH(O941,Q941-1))</f>
        <v/>
      </c>
    </row>
    <row r="942">
      <c r="D942" s="24" t="n"/>
      <c r="E942" s="24" t="n"/>
      <c r="F942" s="24" t="n"/>
      <c r="G942" s="24" t="n"/>
      <c r="H942" s="23" t="n"/>
      <c r="J942" s="25" t="n"/>
      <c r="K942" s="24" t="n"/>
      <c r="L942" s="26" t="n"/>
      <c r="M942" s="27">
        <f>IF(OR(J942="",L942=""),"",ROUND(J942*L942,2))</f>
        <v/>
      </c>
      <c r="N942" s="28">
        <f>IF(M942="","",IF(H942&gt;$AH$2,"After period end",IF(OR(D942="",F942=""),"Check class and entity",IF(M942&gt;=SUMIFS(Settings!$C$9:$C$18,Settings!$A$9:$A$18,F942),"Yes","Expense"))))</f>
        <v/>
      </c>
      <c r="O942" s="23" t="n"/>
      <c r="P942" s="29" t="n"/>
      <c r="Q942" s="30">
        <f>IF(P942&lt;&gt;"",P942,IF(D942="","",SUMIFS(Settings!$B$22:$B$31,Settings!$A$22:$A$31,D942)))</f>
        <v/>
      </c>
      <c r="R942" s="27">
        <f>IF(N942&lt;&gt;"Yes",0,ROUND(M942*SUMIFS(Settings!$C$22:$C$31,Settings!$A$22:$A$31,D942),2))</f>
        <v/>
      </c>
      <c r="S942" s="27">
        <f>IF(AE942=0,0,IF(AE942&gt;=Q942,M942-R942,ROUND((M942-R942)*AE942/Q942,2)))</f>
        <v/>
      </c>
      <c r="T942" s="27">
        <f>IF(N942&lt;&gt;"Yes",0,IF(AND(U942&lt;&gt;"",U942&lt;=$AH$2),0,M942-S942))</f>
        <v/>
      </c>
      <c r="U942" s="23" t="n"/>
      <c r="V942" s="24" t="n"/>
      <c r="W942" s="25" t="n"/>
      <c r="X942" s="25" t="n"/>
      <c r="Y942" s="27">
        <f>IF(U942="","",IF(U942&gt;$AH$2,"After period end",IF(N942&lt;&gt;"Yes",0,M942-S942)))</f>
        <v/>
      </c>
      <c r="Z942" s="27">
        <f>IF(OR(U942="",U942&gt;$AH$2),"",N(W942)-N(X942)-Y942)</f>
        <v/>
      </c>
      <c r="AB942" s="23" t="n"/>
      <c r="AD942" s="27">
        <f>IF(OR(N942&lt;&gt;"Yes",N(Q942)=0),0,ROUND((M942-R942)/Q942,2))</f>
        <v/>
      </c>
      <c r="AE942" s="30">
        <f>IF(OR(N942&lt;&gt;"Yes",O942="",N(Q942)=0),0,MAX(0,MIN(Q942,MIN(YEAR($AH$2)*12+MONTH($AH$2),IF(U942="",YEAR($AH$2)*12+MONTH($AH$2),YEAR(U942)*12+MONTH(U942)-1))-(YEAR(O942)*12+MONTH(O942))+1)))</f>
        <v/>
      </c>
      <c r="AF942" s="31">
        <f>IF(OR(N942&lt;&gt;"Yes",O942="",N(Q942)=0),"",EOMONTH(O942,Q942-1))</f>
        <v/>
      </c>
    </row>
    <row r="943">
      <c r="D943" s="24" t="n"/>
      <c r="E943" s="24" t="n"/>
      <c r="F943" s="24" t="n"/>
      <c r="G943" s="24" t="n"/>
      <c r="H943" s="23" t="n"/>
      <c r="J943" s="25" t="n"/>
      <c r="K943" s="24" t="n"/>
      <c r="L943" s="26" t="n"/>
      <c r="M943" s="27">
        <f>IF(OR(J943="",L943=""),"",ROUND(J943*L943,2))</f>
        <v/>
      </c>
      <c r="N943" s="28">
        <f>IF(M943="","",IF(H943&gt;$AH$2,"After period end",IF(OR(D943="",F943=""),"Check class and entity",IF(M943&gt;=SUMIFS(Settings!$C$9:$C$18,Settings!$A$9:$A$18,F943),"Yes","Expense"))))</f>
        <v/>
      </c>
      <c r="O943" s="23" t="n"/>
      <c r="P943" s="29" t="n"/>
      <c r="Q943" s="30">
        <f>IF(P943&lt;&gt;"",P943,IF(D943="","",SUMIFS(Settings!$B$22:$B$31,Settings!$A$22:$A$31,D943)))</f>
        <v/>
      </c>
      <c r="R943" s="27">
        <f>IF(N943&lt;&gt;"Yes",0,ROUND(M943*SUMIFS(Settings!$C$22:$C$31,Settings!$A$22:$A$31,D943),2))</f>
        <v/>
      </c>
      <c r="S943" s="27">
        <f>IF(AE943=0,0,IF(AE943&gt;=Q943,M943-R943,ROUND((M943-R943)*AE943/Q943,2)))</f>
        <v/>
      </c>
      <c r="T943" s="27">
        <f>IF(N943&lt;&gt;"Yes",0,IF(AND(U943&lt;&gt;"",U943&lt;=$AH$2),0,M943-S943))</f>
        <v/>
      </c>
      <c r="U943" s="23" t="n"/>
      <c r="V943" s="24" t="n"/>
      <c r="W943" s="25" t="n"/>
      <c r="X943" s="25" t="n"/>
      <c r="Y943" s="27">
        <f>IF(U943="","",IF(U943&gt;$AH$2,"After period end",IF(N943&lt;&gt;"Yes",0,M943-S943)))</f>
        <v/>
      </c>
      <c r="Z943" s="27">
        <f>IF(OR(U943="",U943&gt;$AH$2),"",N(W943)-N(X943)-Y943)</f>
        <v/>
      </c>
      <c r="AB943" s="23" t="n"/>
      <c r="AD943" s="27">
        <f>IF(OR(N943&lt;&gt;"Yes",N(Q943)=0),0,ROUND((M943-R943)/Q943,2))</f>
        <v/>
      </c>
      <c r="AE943" s="30">
        <f>IF(OR(N943&lt;&gt;"Yes",O943="",N(Q943)=0),0,MAX(0,MIN(Q943,MIN(YEAR($AH$2)*12+MONTH($AH$2),IF(U943="",YEAR($AH$2)*12+MONTH($AH$2),YEAR(U943)*12+MONTH(U943)-1))-(YEAR(O943)*12+MONTH(O943))+1)))</f>
        <v/>
      </c>
      <c r="AF943" s="31">
        <f>IF(OR(N943&lt;&gt;"Yes",O943="",N(Q943)=0),"",EOMONTH(O943,Q943-1))</f>
        <v/>
      </c>
    </row>
    <row r="944">
      <c r="D944" s="24" t="n"/>
      <c r="E944" s="24" t="n"/>
      <c r="F944" s="24" t="n"/>
      <c r="G944" s="24" t="n"/>
      <c r="H944" s="23" t="n"/>
      <c r="J944" s="25" t="n"/>
      <c r="K944" s="24" t="n"/>
      <c r="L944" s="26" t="n"/>
      <c r="M944" s="27">
        <f>IF(OR(J944="",L944=""),"",ROUND(J944*L944,2))</f>
        <v/>
      </c>
      <c r="N944" s="28">
        <f>IF(M944="","",IF(H944&gt;$AH$2,"After period end",IF(OR(D944="",F944=""),"Check class and entity",IF(M944&gt;=SUMIFS(Settings!$C$9:$C$18,Settings!$A$9:$A$18,F944),"Yes","Expense"))))</f>
        <v/>
      </c>
      <c r="O944" s="23" t="n"/>
      <c r="P944" s="29" t="n"/>
      <c r="Q944" s="30">
        <f>IF(P944&lt;&gt;"",P944,IF(D944="","",SUMIFS(Settings!$B$22:$B$31,Settings!$A$22:$A$31,D944)))</f>
        <v/>
      </c>
      <c r="R944" s="27">
        <f>IF(N944&lt;&gt;"Yes",0,ROUND(M944*SUMIFS(Settings!$C$22:$C$31,Settings!$A$22:$A$31,D944),2))</f>
        <v/>
      </c>
      <c r="S944" s="27">
        <f>IF(AE944=0,0,IF(AE944&gt;=Q944,M944-R944,ROUND((M944-R944)*AE944/Q944,2)))</f>
        <v/>
      </c>
      <c r="T944" s="27">
        <f>IF(N944&lt;&gt;"Yes",0,IF(AND(U944&lt;&gt;"",U944&lt;=$AH$2),0,M944-S944))</f>
        <v/>
      </c>
      <c r="U944" s="23" t="n"/>
      <c r="V944" s="24" t="n"/>
      <c r="W944" s="25" t="n"/>
      <c r="X944" s="25" t="n"/>
      <c r="Y944" s="27">
        <f>IF(U944="","",IF(U944&gt;$AH$2,"After period end",IF(N944&lt;&gt;"Yes",0,M944-S944)))</f>
        <v/>
      </c>
      <c r="Z944" s="27">
        <f>IF(OR(U944="",U944&gt;$AH$2),"",N(W944)-N(X944)-Y944)</f>
        <v/>
      </c>
      <c r="AB944" s="23" t="n"/>
      <c r="AD944" s="27">
        <f>IF(OR(N944&lt;&gt;"Yes",N(Q944)=0),0,ROUND((M944-R944)/Q944,2))</f>
        <v/>
      </c>
      <c r="AE944" s="30">
        <f>IF(OR(N944&lt;&gt;"Yes",O944="",N(Q944)=0),0,MAX(0,MIN(Q944,MIN(YEAR($AH$2)*12+MONTH($AH$2),IF(U944="",YEAR($AH$2)*12+MONTH($AH$2),YEAR(U944)*12+MONTH(U944)-1))-(YEAR(O944)*12+MONTH(O944))+1)))</f>
        <v/>
      </c>
      <c r="AF944" s="31">
        <f>IF(OR(N944&lt;&gt;"Yes",O944="",N(Q944)=0),"",EOMONTH(O944,Q944-1))</f>
        <v/>
      </c>
    </row>
    <row r="945">
      <c r="D945" s="24" t="n"/>
      <c r="E945" s="24" t="n"/>
      <c r="F945" s="24" t="n"/>
      <c r="G945" s="24" t="n"/>
      <c r="H945" s="23" t="n"/>
      <c r="J945" s="25" t="n"/>
      <c r="K945" s="24" t="n"/>
      <c r="L945" s="26" t="n"/>
      <c r="M945" s="27">
        <f>IF(OR(J945="",L945=""),"",ROUND(J945*L945,2))</f>
        <v/>
      </c>
      <c r="N945" s="28">
        <f>IF(M945="","",IF(H945&gt;$AH$2,"After period end",IF(OR(D945="",F945=""),"Check class and entity",IF(M945&gt;=SUMIFS(Settings!$C$9:$C$18,Settings!$A$9:$A$18,F945),"Yes","Expense"))))</f>
        <v/>
      </c>
      <c r="O945" s="23" t="n"/>
      <c r="P945" s="29" t="n"/>
      <c r="Q945" s="30">
        <f>IF(P945&lt;&gt;"",P945,IF(D945="","",SUMIFS(Settings!$B$22:$B$31,Settings!$A$22:$A$31,D945)))</f>
        <v/>
      </c>
      <c r="R945" s="27">
        <f>IF(N945&lt;&gt;"Yes",0,ROUND(M945*SUMIFS(Settings!$C$22:$C$31,Settings!$A$22:$A$31,D945),2))</f>
        <v/>
      </c>
      <c r="S945" s="27">
        <f>IF(AE945=0,0,IF(AE945&gt;=Q945,M945-R945,ROUND((M945-R945)*AE945/Q945,2)))</f>
        <v/>
      </c>
      <c r="T945" s="27">
        <f>IF(N945&lt;&gt;"Yes",0,IF(AND(U945&lt;&gt;"",U945&lt;=$AH$2),0,M945-S945))</f>
        <v/>
      </c>
      <c r="U945" s="23" t="n"/>
      <c r="V945" s="24" t="n"/>
      <c r="W945" s="25" t="n"/>
      <c r="X945" s="25" t="n"/>
      <c r="Y945" s="27">
        <f>IF(U945="","",IF(U945&gt;$AH$2,"After period end",IF(N945&lt;&gt;"Yes",0,M945-S945)))</f>
        <v/>
      </c>
      <c r="Z945" s="27">
        <f>IF(OR(U945="",U945&gt;$AH$2),"",N(W945)-N(X945)-Y945)</f>
        <v/>
      </c>
      <c r="AB945" s="23" t="n"/>
      <c r="AD945" s="27">
        <f>IF(OR(N945&lt;&gt;"Yes",N(Q945)=0),0,ROUND((M945-R945)/Q945,2))</f>
        <v/>
      </c>
      <c r="AE945" s="30">
        <f>IF(OR(N945&lt;&gt;"Yes",O945="",N(Q945)=0),0,MAX(0,MIN(Q945,MIN(YEAR($AH$2)*12+MONTH($AH$2),IF(U945="",YEAR($AH$2)*12+MONTH($AH$2),YEAR(U945)*12+MONTH(U945)-1))-(YEAR(O945)*12+MONTH(O945))+1)))</f>
        <v/>
      </c>
      <c r="AF945" s="31">
        <f>IF(OR(N945&lt;&gt;"Yes",O945="",N(Q945)=0),"",EOMONTH(O945,Q945-1))</f>
        <v/>
      </c>
    </row>
    <row r="946">
      <c r="D946" s="24" t="n"/>
      <c r="E946" s="24" t="n"/>
      <c r="F946" s="24" t="n"/>
      <c r="G946" s="24" t="n"/>
      <c r="H946" s="23" t="n"/>
      <c r="J946" s="25" t="n"/>
      <c r="K946" s="24" t="n"/>
      <c r="L946" s="26" t="n"/>
      <c r="M946" s="27">
        <f>IF(OR(J946="",L946=""),"",ROUND(J946*L946,2))</f>
        <v/>
      </c>
      <c r="N946" s="28">
        <f>IF(M946="","",IF(H946&gt;$AH$2,"After period end",IF(OR(D946="",F946=""),"Check class and entity",IF(M946&gt;=SUMIFS(Settings!$C$9:$C$18,Settings!$A$9:$A$18,F946),"Yes","Expense"))))</f>
        <v/>
      </c>
      <c r="O946" s="23" t="n"/>
      <c r="P946" s="29" t="n"/>
      <c r="Q946" s="30">
        <f>IF(P946&lt;&gt;"",P946,IF(D946="","",SUMIFS(Settings!$B$22:$B$31,Settings!$A$22:$A$31,D946)))</f>
        <v/>
      </c>
      <c r="R946" s="27">
        <f>IF(N946&lt;&gt;"Yes",0,ROUND(M946*SUMIFS(Settings!$C$22:$C$31,Settings!$A$22:$A$31,D946),2))</f>
        <v/>
      </c>
      <c r="S946" s="27">
        <f>IF(AE946=0,0,IF(AE946&gt;=Q946,M946-R946,ROUND((M946-R946)*AE946/Q946,2)))</f>
        <v/>
      </c>
      <c r="T946" s="27">
        <f>IF(N946&lt;&gt;"Yes",0,IF(AND(U946&lt;&gt;"",U946&lt;=$AH$2),0,M946-S946))</f>
        <v/>
      </c>
      <c r="U946" s="23" t="n"/>
      <c r="V946" s="24" t="n"/>
      <c r="W946" s="25" t="n"/>
      <c r="X946" s="25" t="n"/>
      <c r="Y946" s="27">
        <f>IF(U946="","",IF(U946&gt;$AH$2,"After period end",IF(N946&lt;&gt;"Yes",0,M946-S946)))</f>
        <v/>
      </c>
      <c r="Z946" s="27">
        <f>IF(OR(U946="",U946&gt;$AH$2),"",N(W946)-N(X946)-Y946)</f>
        <v/>
      </c>
      <c r="AB946" s="23" t="n"/>
      <c r="AD946" s="27">
        <f>IF(OR(N946&lt;&gt;"Yes",N(Q946)=0),0,ROUND((M946-R946)/Q946,2))</f>
        <v/>
      </c>
      <c r="AE946" s="30">
        <f>IF(OR(N946&lt;&gt;"Yes",O946="",N(Q946)=0),0,MAX(0,MIN(Q946,MIN(YEAR($AH$2)*12+MONTH($AH$2),IF(U946="",YEAR($AH$2)*12+MONTH($AH$2),YEAR(U946)*12+MONTH(U946)-1))-(YEAR(O946)*12+MONTH(O946))+1)))</f>
        <v/>
      </c>
      <c r="AF946" s="31">
        <f>IF(OR(N946&lt;&gt;"Yes",O946="",N(Q946)=0),"",EOMONTH(O946,Q946-1))</f>
        <v/>
      </c>
    </row>
    <row r="947">
      <c r="D947" s="24" t="n"/>
      <c r="E947" s="24" t="n"/>
      <c r="F947" s="24" t="n"/>
      <c r="G947" s="24" t="n"/>
      <c r="H947" s="23" t="n"/>
      <c r="J947" s="25" t="n"/>
      <c r="K947" s="24" t="n"/>
      <c r="L947" s="26" t="n"/>
      <c r="M947" s="27">
        <f>IF(OR(J947="",L947=""),"",ROUND(J947*L947,2))</f>
        <v/>
      </c>
      <c r="N947" s="28">
        <f>IF(M947="","",IF(H947&gt;$AH$2,"After period end",IF(OR(D947="",F947=""),"Check class and entity",IF(M947&gt;=SUMIFS(Settings!$C$9:$C$18,Settings!$A$9:$A$18,F947),"Yes","Expense"))))</f>
        <v/>
      </c>
      <c r="O947" s="23" t="n"/>
      <c r="P947" s="29" t="n"/>
      <c r="Q947" s="30">
        <f>IF(P947&lt;&gt;"",P947,IF(D947="","",SUMIFS(Settings!$B$22:$B$31,Settings!$A$22:$A$31,D947)))</f>
        <v/>
      </c>
      <c r="R947" s="27">
        <f>IF(N947&lt;&gt;"Yes",0,ROUND(M947*SUMIFS(Settings!$C$22:$C$31,Settings!$A$22:$A$31,D947),2))</f>
        <v/>
      </c>
      <c r="S947" s="27">
        <f>IF(AE947=0,0,IF(AE947&gt;=Q947,M947-R947,ROUND((M947-R947)*AE947/Q947,2)))</f>
        <v/>
      </c>
      <c r="T947" s="27">
        <f>IF(N947&lt;&gt;"Yes",0,IF(AND(U947&lt;&gt;"",U947&lt;=$AH$2),0,M947-S947))</f>
        <v/>
      </c>
      <c r="U947" s="23" t="n"/>
      <c r="V947" s="24" t="n"/>
      <c r="W947" s="25" t="n"/>
      <c r="X947" s="25" t="n"/>
      <c r="Y947" s="27">
        <f>IF(U947="","",IF(U947&gt;$AH$2,"After period end",IF(N947&lt;&gt;"Yes",0,M947-S947)))</f>
        <v/>
      </c>
      <c r="Z947" s="27">
        <f>IF(OR(U947="",U947&gt;$AH$2),"",N(W947)-N(X947)-Y947)</f>
        <v/>
      </c>
      <c r="AB947" s="23" t="n"/>
      <c r="AD947" s="27">
        <f>IF(OR(N947&lt;&gt;"Yes",N(Q947)=0),0,ROUND((M947-R947)/Q947,2))</f>
        <v/>
      </c>
      <c r="AE947" s="30">
        <f>IF(OR(N947&lt;&gt;"Yes",O947="",N(Q947)=0),0,MAX(0,MIN(Q947,MIN(YEAR($AH$2)*12+MONTH($AH$2),IF(U947="",YEAR($AH$2)*12+MONTH($AH$2),YEAR(U947)*12+MONTH(U947)-1))-(YEAR(O947)*12+MONTH(O947))+1)))</f>
        <v/>
      </c>
      <c r="AF947" s="31">
        <f>IF(OR(N947&lt;&gt;"Yes",O947="",N(Q947)=0),"",EOMONTH(O947,Q947-1))</f>
        <v/>
      </c>
    </row>
    <row r="948">
      <c r="D948" s="24" t="n"/>
      <c r="E948" s="24" t="n"/>
      <c r="F948" s="24" t="n"/>
      <c r="G948" s="24" t="n"/>
      <c r="H948" s="23" t="n"/>
      <c r="J948" s="25" t="n"/>
      <c r="K948" s="24" t="n"/>
      <c r="L948" s="26" t="n"/>
      <c r="M948" s="27">
        <f>IF(OR(J948="",L948=""),"",ROUND(J948*L948,2))</f>
        <v/>
      </c>
      <c r="N948" s="28">
        <f>IF(M948="","",IF(H948&gt;$AH$2,"After period end",IF(OR(D948="",F948=""),"Check class and entity",IF(M948&gt;=SUMIFS(Settings!$C$9:$C$18,Settings!$A$9:$A$18,F948),"Yes","Expense"))))</f>
        <v/>
      </c>
      <c r="O948" s="23" t="n"/>
      <c r="P948" s="29" t="n"/>
      <c r="Q948" s="30">
        <f>IF(P948&lt;&gt;"",P948,IF(D948="","",SUMIFS(Settings!$B$22:$B$31,Settings!$A$22:$A$31,D948)))</f>
        <v/>
      </c>
      <c r="R948" s="27">
        <f>IF(N948&lt;&gt;"Yes",0,ROUND(M948*SUMIFS(Settings!$C$22:$C$31,Settings!$A$22:$A$31,D948),2))</f>
        <v/>
      </c>
      <c r="S948" s="27">
        <f>IF(AE948=0,0,IF(AE948&gt;=Q948,M948-R948,ROUND((M948-R948)*AE948/Q948,2)))</f>
        <v/>
      </c>
      <c r="T948" s="27">
        <f>IF(N948&lt;&gt;"Yes",0,IF(AND(U948&lt;&gt;"",U948&lt;=$AH$2),0,M948-S948))</f>
        <v/>
      </c>
      <c r="U948" s="23" t="n"/>
      <c r="V948" s="24" t="n"/>
      <c r="W948" s="25" t="n"/>
      <c r="X948" s="25" t="n"/>
      <c r="Y948" s="27">
        <f>IF(U948="","",IF(U948&gt;$AH$2,"After period end",IF(N948&lt;&gt;"Yes",0,M948-S948)))</f>
        <v/>
      </c>
      <c r="Z948" s="27">
        <f>IF(OR(U948="",U948&gt;$AH$2),"",N(W948)-N(X948)-Y948)</f>
        <v/>
      </c>
      <c r="AB948" s="23" t="n"/>
      <c r="AD948" s="27">
        <f>IF(OR(N948&lt;&gt;"Yes",N(Q948)=0),0,ROUND((M948-R948)/Q948,2))</f>
        <v/>
      </c>
      <c r="AE948" s="30">
        <f>IF(OR(N948&lt;&gt;"Yes",O948="",N(Q948)=0),0,MAX(0,MIN(Q948,MIN(YEAR($AH$2)*12+MONTH($AH$2),IF(U948="",YEAR($AH$2)*12+MONTH($AH$2),YEAR(U948)*12+MONTH(U948)-1))-(YEAR(O948)*12+MONTH(O948))+1)))</f>
        <v/>
      </c>
      <c r="AF948" s="31">
        <f>IF(OR(N948&lt;&gt;"Yes",O948="",N(Q948)=0),"",EOMONTH(O948,Q948-1))</f>
        <v/>
      </c>
    </row>
    <row r="949">
      <c r="D949" s="24" t="n"/>
      <c r="E949" s="24" t="n"/>
      <c r="F949" s="24" t="n"/>
      <c r="G949" s="24" t="n"/>
      <c r="H949" s="23" t="n"/>
      <c r="J949" s="25" t="n"/>
      <c r="K949" s="24" t="n"/>
      <c r="L949" s="26" t="n"/>
      <c r="M949" s="27">
        <f>IF(OR(J949="",L949=""),"",ROUND(J949*L949,2))</f>
        <v/>
      </c>
      <c r="N949" s="28">
        <f>IF(M949="","",IF(H949&gt;$AH$2,"After period end",IF(OR(D949="",F949=""),"Check class and entity",IF(M949&gt;=SUMIFS(Settings!$C$9:$C$18,Settings!$A$9:$A$18,F949),"Yes","Expense"))))</f>
        <v/>
      </c>
      <c r="O949" s="23" t="n"/>
      <c r="P949" s="29" t="n"/>
      <c r="Q949" s="30">
        <f>IF(P949&lt;&gt;"",P949,IF(D949="","",SUMIFS(Settings!$B$22:$B$31,Settings!$A$22:$A$31,D949)))</f>
        <v/>
      </c>
      <c r="R949" s="27">
        <f>IF(N949&lt;&gt;"Yes",0,ROUND(M949*SUMIFS(Settings!$C$22:$C$31,Settings!$A$22:$A$31,D949),2))</f>
        <v/>
      </c>
      <c r="S949" s="27">
        <f>IF(AE949=0,0,IF(AE949&gt;=Q949,M949-R949,ROUND((M949-R949)*AE949/Q949,2)))</f>
        <v/>
      </c>
      <c r="T949" s="27">
        <f>IF(N949&lt;&gt;"Yes",0,IF(AND(U949&lt;&gt;"",U949&lt;=$AH$2),0,M949-S949))</f>
        <v/>
      </c>
      <c r="U949" s="23" t="n"/>
      <c r="V949" s="24" t="n"/>
      <c r="W949" s="25" t="n"/>
      <c r="X949" s="25" t="n"/>
      <c r="Y949" s="27">
        <f>IF(U949="","",IF(U949&gt;$AH$2,"After period end",IF(N949&lt;&gt;"Yes",0,M949-S949)))</f>
        <v/>
      </c>
      <c r="Z949" s="27">
        <f>IF(OR(U949="",U949&gt;$AH$2),"",N(W949)-N(X949)-Y949)</f>
        <v/>
      </c>
      <c r="AB949" s="23" t="n"/>
      <c r="AD949" s="27">
        <f>IF(OR(N949&lt;&gt;"Yes",N(Q949)=0),0,ROUND((M949-R949)/Q949,2))</f>
        <v/>
      </c>
      <c r="AE949" s="30">
        <f>IF(OR(N949&lt;&gt;"Yes",O949="",N(Q949)=0),0,MAX(0,MIN(Q949,MIN(YEAR($AH$2)*12+MONTH($AH$2),IF(U949="",YEAR($AH$2)*12+MONTH($AH$2),YEAR(U949)*12+MONTH(U949)-1))-(YEAR(O949)*12+MONTH(O949))+1)))</f>
        <v/>
      </c>
      <c r="AF949" s="31">
        <f>IF(OR(N949&lt;&gt;"Yes",O949="",N(Q949)=0),"",EOMONTH(O949,Q949-1))</f>
        <v/>
      </c>
    </row>
    <row r="950">
      <c r="D950" s="24" t="n"/>
      <c r="E950" s="24" t="n"/>
      <c r="F950" s="24" t="n"/>
      <c r="G950" s="24" t="n"/>
      <c r="H950" s="23" t="n"/>
      <c r="J950" s="25" t="n"/>
      <c r="K950" s="24" t="n"/>
      <c r="L950" s="26" t="n"/>
      <c r="M950" s="27">
        <f>IF(OR(J950="",L950=""),"",ROUND(J950*L950,2))</f>
        <v/>
      </c>
      <c r="N950" s="28">
        <f>IF(M950="","",IF(H950&gt;$AH$2,"After period end",IF(OR(D950="",F950=""),"Check class and entity",IF(M950&gt;=SUMIFS(Settings!$C$9:$C$18,Settings!$A$9:$A$18,F950),"Yes","Expense"))))</f>
        <v/>
      </c>
      <c r="O950" s="23" t="n"/>
      <c r="P950" s="29" t="n"/>
      <c r="Q950" s="30">
        <f>IF(P950&lt;&gt;"",P950,IF(D950="","",SUMIFS(Settings!$B$22:$B$31,Settings!$A$22:$A$31,D950)))</f>
        <v/>
      </c>
      <c r="R950" s="27">
        <f>IF(N950&lt;&gt;"Yes",0,ROUND(M950*SUMIFS(Settings!$C$22:$C$31,Settings!$A$22:$A$31,D950),2))</f>
        <v/>
      </c>
      <c r="S950" s="27">
        <f>IF(AE950=0,0,IF(AE950&gt;=Q950,M950-R950,ROUND((M950-R950)*AE950/Q950,2)))</f>
        <v/>
      </c>
      <c r="T950" s="27">
        <f>IF(N950&lt;&gt;"Yes",0,IF(AND(U950&lt;&gt;"",U950&lt;=$AH$2),0,M950-S950))</f>
        <v/>
      </c>
      <c r="U950" s="23" t="n"/>
      <c r="V950" s="24" t="n"/>
      <c r="W950" s="25" t="n"/>
      <c r="X950" s="25" t="n"/>
      <c r="Y950" s="27">
        <f>IF(U950="","",IF(U950&gt;$AH$2,"After period end",IF(N950&lt;&gt;"Yes",0,M950-S950)))</f>
        <v/>
      </c>
      <c r="Z950" s="27">
        <f>IF(OR(U950="",U950&gt;$AH$2),"",N(W950)-N(X950)-Y950)</f>
        <v/>
      </c>
      <c r="AB950" s="23" t="n"/>
      <c r="AD950" s="27">
        <f>IF(OR(N950&lt;&gt;"Yes",N(Q950)=0),0,ROUND((M950-R950)/Q950,2))</f>
        <v/>
      </c>
      <c r="AE950" s="30">
        <f>IF(OR(N950&lt;&gt;"Yes",O950="",N(Q950)=0),0,MAX(0,MIN(Q950,MIN(YEAR($AH$2)*12+MONTH($AH$2),IF(U950="",YEAR($AH$2)*12+MONTH($AH$2),YEAR(U950)*12+MONTH(U950)-1))-(YEAR(O950)*12+MONTH(O950))+1)))</f>
        <v/>
      </c>
      <c r="AF950" s="31">
        <f>IF(OR(N950&lt;&gt;"Yes",O950="",N(Q950)=0),"",EOMONTH(O950,Q950-1))</f>
        <v/>
      </c>
    </row>
    <row r="951">
      <c r="D951" s="24" t="n"/>
      <c r="E951" s="24" t="n"/>
      <c r="F951" s="24" t="n"/>
      <c r="G951" s="24" t="n"/>
      <c r="H951" s="23" t="n"/>
      <c r="J951" s="25" t="n"/>
      <c r="K951" s="24" t="n"/>
      <c r="L951" s="26" t="n"/>
      <c r="M951" s="27">
        <f>IF(OR(J951="",L951=""),"",ROUND(J951*L951,2))</f>
        <v/>
      </c>
      <c r="N951" s="28">
        <f>IF(M951="","",IF(H951&gt;$AH$2,"After period end",IF(OR(D951="",F951=""),"Check class and entity",IF(M951&gt;=SUMIFS(Settings!$C$9:$C$18,Settings!$A$9:$A$18,F951),"Yes","Expense"))))</f>
        <v/>
      </c>
      <c r="O951" s="23" t="n"/>
      <c r="P951" s="29" t="n"/>
      <c r="Q951" s="30">
        <f>IF(P951&lt;&gt;"",P951,IF(D951="","",SUMIFS(Settings!$B$22:$B$31,Settings!$A$22:$A$31,D951)))</f>
        <v/>
      </c>
      <c r="R951" s="27">
        <f>IF(N951&lt;&gt;"Yes",0,ROUND(M951*SUMIFS(Settings!$C$22:$C$31,Settings!$A$22:$A$31,D951),2))</f>
        <v/>
      </c>
      <c r="S951" s="27">
        <f>IF(AE951=0,0,IF(AE951&gt;=Q951,M951-R951,ROUND((M951-R951)*AE951/Q951,2)))</f>
        <v/>
      </c>
      <c r="T951" s="27">
        <f>IF(N951&lt;&gt;"Yes",0,IF(AND(U951&lt;&gt;"",U951&lt;=$AH$2),0,M951-S951))</f>
        <v/>
      </c>
      <c r="U951" s="23" t="n"/>
      <c r="V951" s="24" t="n"/>
      <c r="W951" s="25" t="n"/>
      <c r="X951" s="25" t="n"/>
      <c r="Y951" s="27">
        <f>IF(U951="","",IF(U951&gt;$AH$2,"After period end",IF(N951&lt;&gt;"Yes",0,M951-S951)))</f>
        <v/>
      </c>
      <c r="Z951" s="27">
        <f>IF(OR(U951="",U951&gt;$AH$2),"",N(W951)-N(X951)-Y951)</f>
        <v/>
      </c>
      <c r="AB951" s="23" t="n"/>
      <c r="AD951" s="27">
        <f>IF(OR(N951&lt;&gt;"Yes",N(Q951)=0),0,ROUND((M951-R951)/Q951,2))</f>
        <v/>
      </c>
      <c r="AE951" s="30">
        <f>IF(OR(N951&lt;&gt;"Yes",O951="",N(Q951)=0),0,MAX(0,MIN(Q951,MIN(YEAR($AH$2)*12+MONTH($AH$2),IF(U951="",YEAR($AH$2)*12+MONTH($AH$2),YEAR(U951)*12+MONTH(U951)-1))-(YEAR(O951)*12+MONTH(O951))+1)))</f>
        <v/>
      </c>
      <c r="AF951" s="31">
        <f>IF(OR(N951&lt;&gt;"Yes",O951="",N(Q951)=0),"",EOMONTH(O951,Q951-1))</f>
        <v/>
      </c>
    </row>
    <row r="952">
      <c r="D952" s="24" t="n"/>
      <c r="E952" s="24" t="n"/>
      <c r="F952" s="24" t="n"/>
      <c r="G952" s="24" t="n"/>
      <c r="H952" s="23" t="n"/>
      <c r="J952" s="25" t="n"/>
      <c r="K952" s="24" t="n"/>
      <c r="L952" s="26" t="n"/>
      <c r="M952" s="27">
        <f>IF(OR(J952="",L952=""),"",ROUND(J952*L952,2))</f>
        <v/>
      </c>
      <c r="N952" s="28">
        <f>IF(M952="","",IF(H952&gt;$AH$2,"After period end",IF(OR(D952="",F952=""),"Check class and entity",IF(M952&gt;=SUMIFS(Settings!$C$9:$C$18,Settings!$A$9:$A$18,F952),"Yes","Expense"))))</f>
        <v/>
      </c>
      <c r="O952" s="23" t="n"/>
      <c r="P952" s="29" t="n"/>
      <c r="Q952" s="30">
        <f>IF(P952&lt;&gt;"",P952,IF(D952="","",SUMIFS(Settings!$B$22:$B$31,Settings!$A$22:$A$31,D952)))</f>
        <v/>
      </c>
      <c r="R952" s="27">
        <f>IF(N952&lt;&gt;"Yes",0,ROUND(M952*SUMIFS(Settings!$C$22:$C$31,Settings!$A$22:$A$31,D952),2))</f>
        <v/>
      </c>
      <c r="S952" s="27">
        <f>IF(AE952=0,0,IF(AE952&gt;=Q952,M952-R952,ROUND((M952-R952)*AE952/Q952,2)))</f>
        <v/>
      </c>
      <c r="T952" s="27">
        <f>IF(N952&lt;&gt;"Yes",0,IF(AND(U952&lt;&gt;"",U952&lt;=$AH$2),0,M952-S952))</f>
        <v/>
      </c>
      <c r="U952" s="23" t="n"/>
      <c r="V952" s="24" t="n"/>
      <c r="W952" s="25" t="n"/>
      <c r="X952" s="25" t="n"/>
      <c r="Y952" s="27">
        <f>IF(U952="","",IF(U952&gt;$AH$2,"After period end",IF(N952&lt;&gt;"Yes",0,M952-S952)))</f>
        <v/>
      </c>
      <c r="Z952" s="27">
        <f>IF(OR(U952="",U952&gt;$AH$2),"",N(W952)-N(X952)-Y952)</f>
        <v/>
      </c>
      <c r="AB952" s="23" t="n"/>
      <c r="AD952" s="27">
        <f>IF(OR(N952&lt;&gt;"Yes",N(Q952)=0),0,ROUND((M952-R952)/Q952,2))</f>
        <v/>
      </c>
      <c r="AE952" s="30">
        <f>IF(OR(N952&lt;&gt;"Yes",O952="",N(Q952)=0),0,MAX(0,MIN(Q952,MIN(YEAR($AH$2)*12+MONTH($AH$2),IF(U952="",YEAR($AH$2)*12+MONTH($AH$2),YEAR(U952)*12+MONTH(U952)-1))-(YEAR(O952)*12+MONTH(O952))+1)))</f>
        <v/>
      </c>
      <c r="AF952" s="31">
        <f>IF(OR(N952&lt;&gt;"Yes",O952="",N(Q952)=0),"",EOMONTH(O952,Q952-1))</f>
        <v/>
      </c>
    </row>
    <row r="953">
      <c r="D953" s="24" t="n"/>
      <c r="E953" s="24" t="n"/>
      <c r="F953" s="24" t="n"/>
      <c r="G953" s="24" t="n"/>
      <c r="H953" s="23" t="n"/>
      <c r="J953" s="25" t="n"/>
      <c r="K953" s="24" t="n"/>
      <c r="L953" s="26" t="n"/>
      <c r="M953" s="27">
        <f>IF(OR(J953="",L953=""),"",ROUND(J953*L953,2))</f>
        <v/>
      </c>
      <c r="N953" s="28">
        <f>IF(M953="","",IF(H953&gt;$AH$2,"After period end",IF(OR(D953="",F953=""),"Check class and entity",IF(M953&gt;=SUMIFS(Settings!$C$9:$C$18,Settings!$A$9:$A$18,F953),"Yes","Expense"))))</f>
        <v/>
      </c>
      <c r="O953" s="23" t="n"/>
      <c r="P953" s="29" t="n"/>
      <c r="Q953" s="30">
        <f>IF(P953&lt;&gt;"",P953,IF(D953="","",SUMIFS(Settings!$B$22:$B$31,Settings!$A$22:$A$31,D953)))</f>
        <v/>
      </c>
      <c r="R953" s="27">
        <f>IF(N953&lt;&gt;"Yes",0,ROUND(M953*SUMIFS(Settings!$C$22:$C$31,Settings!$A$22:$A$31,D953),2))</f>
        <v/>
      </c>
      <c r="S953" s="27">
        <f>IF(AE953=0,0,IF(AE953&gt;=Q953,M953-R953,ROUND((M953-R953)*AE953/Q953,2)))</f>
        <v/>
      </c>
      <c r="T953" s="27">
        <f>IF(N953&lt;&gt;"Yes",0,IF(AND(U953&lt;&gt;"",U953&lt;=$AH$2),0,M953-S953))</f>
        <v/>
      </c>
      <c r="U953" s="23" t="n"/>
      <c r="V953" s="24" t="n"/>
      <c r="W953" s="25" t="n"/>
      <c r="X953" s="25" t="n"/>
      <c r="Y953" s="27">
        <f>IF(U953="","",IF(U953&gt;$AH$2,"After period end",IF(N953&lt;&gt;"Yes",0,M953-S953)))</f>
        <v/>
      </c>
      <c r="Z953" s="27">
        <f>IF(OR(U953="",U953&gt;$AH$2),"",N(W953)-N(X953)-Y953)</f>
        <v/>
      </c>
      <c r="AB953" s="23" t="n"/>
      <c r="AD953" s="27">
        <f>IF(OR(N953&lt;&gt;"Yes",N(Q953)=0),0,ROUND((M953-R953)/Q953,2))</f>
        <v/>
      </c>
      <c r="AE953" s="30">
        <f>IF(OR(N953&lt;&gt;"Yes",O953="",N(Q953)=0),0,MAX(0,MIN(Q953,MIN(YEAR($AH$2)*12+MONTH($AH$2),IF(U953="",YEAR($AH$2)*12+MONTH($AH$2),YEAR(U953)*12+MONTH(U953)-1))-(YEAR(O953)*12+MONTH(O953))+1)))</f>
        <v/>
      </c>
      <c r="AF953" s="31">
        <f>IF(OR(N953&lt;&gt;"Yes",O953="",N(Q953)=0),"",EOMONTH(O953,Q953-1))</f>
        <v/>
      </c>
    </row>
    <row r="954">
      <c r="D954" s="24" t="n"/>
      <c r="E954" s="24" t="n"/>
      <c r="F954" s="24" t="n"/>
      <c r="G954" s="24" t="n"/>
      <c r="H954" s="23" t="n"/>
      <c r="J954" s="25" t="n"/>
      <c r="K954" s="24" t="n"/>
      <c r="L954" s="26" t="n"/>
      <c r="M954" s="27">
        <f>IF(OR(J954="",L954=""),"",ROUND(J954*L954,2))</f>
        <v/>
      </c>
      <c r="N954" s="28">
        <f>IF(M954="","",IF(H954&gt;$AH$2,"After period end",IF(OR(D954="",F954=""),"Check class and entity",IF(M954&gt;=SUMIFS(Settings!$C$9:$C$18,Settings!$A$9:$A$18,F954),"Yes","Expense"))))</f>
        <v/>
      </c>
      <c r="O954" s="23" t="n"/>
      <c r="P954" s="29" t="n"/>
      <c r="Q954" s="30">
        <f>IF(P954&lt;&gt;"",P954,IF(D954="","",SUMIFS(Settings!$B$22:$B$31,Settings!$A$22:$A$31,D954)))</f>
        <v/>
      </c>
      <c r="R954" s="27">
        <f>IF(N954&lt;&gt;"Yes",0,ROUND(M954*SUMIFS(Settings!$C$22:$C$31,Settings!$A$22:$A$31,D954),2))</f>
        <v/>
      </c>
      <c r="S954" s="27">
        <f>IF(AE954=0,0,IF(AE954&gt;=Q954,M954-R954,ROUND((M954-R954)*AE954/Q954,2)))</f>
        <v/>
      </c>
      <c r="T954" s="27">
        <f>IF(N954&lt;&gt;"Yes",0,IF(AND(U954&lt;&gt;"",U954&lt;=$AH$2),0,M954-S954))</f>
        <v/>
      </c>
      <c r="U954" s="23" t="n"/>
      <c r="V954" s="24" t="n"/>
      <c r="W954" s="25" t="n"/>
      <c r="X954" s="25" t="n"/>
      <c r="Y954" s="27">
        <f>IF(U954="","",IF(U954&gt;$AH$2,"After period end",IF(N954&lt;&gt;"Yes",0,M954-S954)))</f>
        <v/>
      </c>
      <c r="Z954" s="27">
        <f>IF(OR(U954="",U954&gt;$AH$2),"",N(W954)-N(X954)-Y954)</f>
        <v/>
      </c>
      <c r="AB954" s="23" t="n"/>
      <c r="AD954" s="27">
        <f>IF(OR(N954&lt;&gt;"Yes",N(Q954)=0),0,ROUND((M954-R954)/Q954,2))</f>
        <v/>
      </c>
      <c r="AE954" s="30">
        <f>IF(OR(N954&lt;&gt;"Yes",O954="",N(Q954)=0),0,MAX(0,MIN(Q954,MIN(YEAR($AH$2)*12+MONTH($AH$2),IF(U954="",YEAR($AH$2)*12+MONTH($AH$2),YEAR(U954)*12+MONTH(U954)-1))-(YEAR(O954)*12+MONTH(O954))+1)))</f>
        <v/>
      </c>
      <c r="AF954" s="31">
        <f>IF(OR(N954&lt;&gt;"Yes",O954="",N(Q954)=0),"",EOMONTH(O954,Q954-1))</f>
        <v/>
      </c>
    </row>
    <row r="955">
      <c r="D955" s="24" t="n"/>
      <c r="E955" s="24" t="n"/>
      <c r="F955" s="24" t="n"/>
      <c r="G955" s="24" t="n"/>
      <c r="H955" s="23" t="n"/>
      <c r="J955" s="25" t="n"/>
      <c r="K955" s="24" t="n"/>
      <c r="L955" s="26" t="n"/>
      <c r="M955" s="27">
        <f>IF(OR(J955="",L955=""),"",ROUND(J955*L955,2))</f>
        <v/>
      </c>
      <c r="N955" s="28">
        <f>IF(M955="","",IF(H955&gt;$AH$2,"After period end",IF(OR(D955="",F955=""),"Check class and entity",IF(M955&gt;=SUMIFS(Settings!$C$9:$C$18,Settings!$A$9:$A$18,F955),"Yes","Expense"))))</f>
        <v/>
      </c>
      <c r="O955" s="23" t="n"/>
      <c r="P955" s="29" t="n"/>
      <c r="Q955" s="30">
        <f>IF(P955&lt;&gt;"",P955,IF(D955="","",SUMIFS(Settings!$B$22:$B$31,Settings!$A$22:$A$31,D955)))</f>
        <v/>
      </c>
      <c r="R955" s="27">
        <f>IF(N955&lt;&gt;"Yes",0,ROUND(M955*SUMIFS(Settings!$C$22:$C$31,Settings!$A$22:$A$31,D955),2))</f>
        <v/>
      </c>
      <c r="S955" s="27">
        <f>IF(AE955=0,0,IF(AE955&gt;=Q955,M955-R955,ROUND((M955-R955)*AE955/Q955,2)))</f>
        <v/>
      </c>
      <c r="T955" s="27">
        <f>IF(N955&lt;&gt;"Yes",0,IF(AND(U955&lt;&gt;"",U955&lt;=$AH$2),0,M955-S955))</f>
        <v/>
      </c>
      <c r="U955" s="23" t="n"/>
      <c r="V955" s="24" t="n"/>
      <c r="W955" s="25" t="n"/>
      <c r="X955" s="25" t="n"/>
      <c r="Y955" s="27">
        <f>IF(U955="","",IF(U955&gt;$AH$2,"After period end",IF(N955&lt;&gt;"Yes",0,M955-S955)))</f>
        <v/>
      </c>
      <c r="Z955" s="27">
        <f>IF(OR(U955="",U955&gt;$AH$2),"",N(W955)-N(X955)-Y955)</f>
        <v/>
      </c>
      <c r="AB955" s="23" t="n"/>
      <c r="AD955" s="27">
        <f>IF(OR(N955&lt;&gt;"Yes",N(Q955)=0),0,ROUND((M955-R955)/Q955,2))</f>
        <v/>
      </c>
      <c r="AE955" s="30">
        <f>IF(OR(N955&lt;&gt;"Yes",O955="",N(Q955)=0),0,MAX(0,MIN(Q955,MIN(YEAR($AH$2)*12+MONTH($AH$2),IF(U955="",YEAR($AH$2)*12+MONTH($AH$2),YEAR(U955)*12+MONTH(U955)-1))-(YEAR(O955)*12+MONTH(O955))+1)))</f>
        <v/>
      </c>
      <c r="AF955" s="31">
        <f>IF(OR(N955&lt;&gt;"Yes",O955="",N(Q955)=0),"",EOMONTH(O955,Q955-1))</f>
        <v/>
      </c>
    </row>
    <row r="956">
      <c r="D956" s="24" t="n"/>
      <c r="E956" s="24" t="n"/>
      <c r="F956" s="24" t="n"/>
      <c r="G956" s="24" t="n"/>
      <c r="H956" s="23" t="n"/>
      <c r="J956" s="25" t="n"/>
      <c r="K956" s="24" t="n"/>
      <c r="L956" s="26" t="n"/>
      <c r="M956" s="27">
        <f>IF(OR(J956="",L956=""),"",ROUND(J956*L956,2))</f>
        <v/>
      </c>
      <c r="N956" s="28">
        <f>IF(M956="","",IF(H956&gt;$AH$2,"After period end",IF(OR(D956="",F956=""),"Check class and entity",IF(M956&gt;=SUMIFS(Settings!$C$9:$C$18,Settings!$A$9:$A$18,F956),"Yes","Expense"))))</f>
        <v/>
      </c>
      <c r="O956" s="23" t="n"/>
      <c r="P956" s="29" t="n"/>
      <c r="Q956" s="30">
        <f>IF(P956&lt;&gt;"",P956,IF(D956="","",SUMIFS(Settings!$B$22:$B$31,Settings!$A$22:$A$31,D956)))</f>
        <v/>
      </c>
      <c r="R956" s="27">
        <f>IF(N956&lt;&gt;"Yes",0,ROUND(M956*SUMIFS(Settings!$C$22:$C$31,Settings!$A$22:$A$31,D956),2))</f>
        <v/>
      </c>
      <c r="S956" s="27">
        <f>IF(AE956=0,0,IF(AE956&gt;=Q956,M956-R956,ROUND((M956-R956)*AE956/Q956,2)))</f>
        <v/>
      </c>
      <c r="T956" s="27">
        <f>IF(N956&lt;&gt;"Yes",0,IF(AND(U956&lt;&gt;"",U956&lt;=$AH$2),0,M956-S956))</f>
        <v/>
      </c>
      <c r="U956" s="23" t="n"/>
      <c r="V956" s="24" t="n"/>
      <c r="W956" s="25" t="n"/>
      <c r="X956" s="25" t="n"/>
      <c r="Y956" s="27">
        <f>IF(U956="","",IF(U956&gt;$AH$2,"After period end",IF(N956&lt;&gt;"Yes",0,M956-S956)))</f>
        <v/>
      </c>
      <c r="Z956" s="27">
        <f>IF(OR(U956="",U956&gt;$AH$2),"",N(W956)-N(X956)-Y956)</f>
        <v/>
      </c>
      <c r="AB956" s="23" t="n"/>
      <c r="AD956" s="27">
        <f>IF(OR(N956&lt;&gt;"Yes",N(Q956)=0),0,ROUND((M956-R956)/Q956,2))</f>
        <v/>
      </c>
      <c r="AE956" s="30">
        <f>IF(OR(N956&lt;&gt;"Yes",O956="",N(Q956)=0),0,MAX(0,MIN(Q956,MIN(YEAR($AH$2)*12+MONTH($AH$2),IF(U956="",YEAR($AH$2)*12+MONTH($AH$2),YEAR(U956)*12+MONTH(U956)-1))-(YEAR(O956)*12+MONTH(O956))+1)))</f>
        <v/>
      </c>
      <c r="AF956" s="31">
        <f>IF(OR(N956&lt;&gt;"Yes",O956="",N(Q956)=0),"",EOMONTH(O956,Q956-1))</f>
        <v/>
      </c>
    </row>
    <row r="957">
      <c r="D957" s="24" t="n"/>
      <c r="E957" s="24" t="n"/>
      <c r="F957" s="24" t="n"/>
      <c r="G957" s="24" t="n"/>
      <c r="H957" s="23" t="n"/>
      <c r="J957" s="25" t="n"/>
      <c r="K957" s="24" t="n"/>
      <c r="L957" s="26" t="n"/>
      <c r="M957" s="27">
        <f>IF(OR(J957="",L957=""),"",ROUND(J957*L957,2))</f>
        <v/>
      </c>
      <c r="N957" s="28">
        <f>IF(M957="","",IF(H957&gt;$AH$2,"After period end",IF(OR(D957="",F957=""),"Check class and entity",IF(M957&gt;=SUMIFS(Settings!$C$9:$C$18,Settings!$A$9:$A$18,F957),"Yes","Expense"))))</f>
        <v/>
      </c>
      <c r="O957" s="23" t="n"/>
      <c r="P957" s="29" t="n"/>
      <c r="Q957" s="30">
        <f>IF(P957&lt;&gt;"",P957,IF(D957="","",SUMIFS(Settings!$B$22:$B$31,Settings!$A$22:$A$31,D957)))</f>
        <v/>
      </c>
      <c r="R957" s="27">
        <f>IF(N957&lt;&gt;"Yes",0,ROUND(M957*SUMIFS(Settings!$C$22:$C$31,Settings!$A$22:$A$31,D957),2))</f>
        <v/>
      </c>
      <c r="S957" s="27">
        <f>IF(AE957=0,0,IF(AE957&gt;=Q957,M957-R957,ROUND((M957-R957)*AE957/Q957,2)))</f>
        <v/>
      </c>
      <c r="T957" s="27">
        <f>IF(N957&lt;&gt;"Yes",0,IF(AND(U957&lt;&gt;"",U957&lt;=$AH$2),0,M957-S957))</f>
        <v/>
      </c>
      <c r="U957" s="23" t="n"/>
      <c r="V957" s="24" t="n"/>
      <c r="W957" s="25" t="n"/>
      <c r="X957" s="25" t="n"/>
      <c r="Y957" s="27">
        <f>IF(U957="","",IF(U957&gt;$AH$2,"After period end",IF(N957&lt;&gt;"Yes",0,M957-S957)))</f>
        <v/>
      </c>
      <c r="Z957" s="27">
        <f>IF(OR(U957="",U957&gt;$AH$2),"",N(W957)-N(X957)-Y957)</f>
        <v/>
      </c>
      <c r="AB957" s="23" t="n"/>
      <c r="AD957" s="27">
        <f>IF(OR(N957&lt;&gt;"Yes",N(Q957)=0),0,ROUND((M957-R957)/Q957,2))</f>
        <v/>
      </c>
      <c r="AE957" s="30">
        <f>IF(OR(N957&lt;&gt;"Yes",O957="",N(Q957)=0),0,MAX(0,MIN(Q957,MIN(YEAR($AH$2)*12+MONTH($AH$2),IF(U957="",YEAR($AH$2)*12+MONTH($AH$2),YEAR(U957)*12+MONTH(U957)-1))-(YEAR(O957)*12+MONTH(O957))+1)))</f>
        <v/>
      </c>
      <c r="AF957" s="31">
        <f>IF(OR(N957&lt;&gt;"Yes",O957="",N(Q957)=0),"",EOMONTH(O957,Q957-1))</f>
        <v/>
      </c>
    </row>
    <row r="958">
      <c r="D958" s="24" t="n"/>
      <c r="E958" s="24" t="n"/>
      <c r="F958" s="24" t="n"/>
      <c r="G958" s="24" t="n"/>
      <c r="H958" s="23" t="n"/>
      <c r="J958" s="25" t="n"/>
      <c r="K958" s="24" t="n"/>
      <c r="L958" s="26" t="n"/>
      <c r="M958" s="27">
        <f>IF(OR(J958="",L958=""),"",ROUND(J958*L958,2))</f>
        <v/>
      </c>
      <c r="N958" s="28">
        <f>IF(M958="","",IF(H958&gt;$AH$2,"After period end",IF(OR(D958="",F958=""),"Check class and entity",IF(M958&gt;=SUMIFS(Settings!$C$9:$C$18,Settings!$A$9:$A$18,F958),"Yes","Expense"))))</f>
        <v/>
      </c>
      <c r="O958" s="23" t="n"/>
      <c r="P958" s="29" t="n"/>
      <c r="Q958" s="30">
        <f>IF(P958&lt;&gt;"",P958,IF(D958="","",SUMIFS(Settings!$B$22:$B$31,Settings!$A$22:$A$31,D958)))</f>
        <v/>
      </c>
      <c r="R958" s="27">
        <f>IF(N958&lt;&gt;"Yes",0,ROUND(M958*SUMIFS(Settings!$C$22:$C$31,Settings!$A$22:$A$31,D958),2))</f>
        <v/>
      </c>
      <c r="S958" s="27">
        <f>IF(AE958=0,0,IF(AE958&gt;=Q958,M958-R958,ROUND((M958-R958)*AE958/Q958,2)))</f>
        <v/>
      </c>
      <c r="T958" s="27">
        <f>IF(N958&lt;&gt;"Yes",0,IF(AND(U958&lt;&gt;"",U958&lt;=$AH$2),0,M958-S958))</f>
        <v/>
      </c>
      <c r="U958" s="23" t="n"/>
      <c r="V958" s="24" t="n"/>
      <c r="W958" s="25" t="n"/>
      <c r="X958" s="25" t="n"/>
      <c r="Y958" s="27">
        <f>IF(U958="","",IF(U958&gt;$AH$2,"After period end",IF(N958&lt;&gt;"Yes",0,M958-S958)))</f>
        <v/>
      </c>
      <c r="Z958" s="27">
        <f>IF(OR(U958="",U958&gt;$AH$2),"",N(W958)-N(X958)-Y958)</f>
        <v/>
      </c>
      <c r="AB958" s="23" t="n"/>
      <c r="AD958" s="27">
        <f>IF(OR(N958&lt;&gt;"Yes",N(Q958)=0),0,ROUND((M958-R958)/Q958,2))</f>
        <v/>
      </c>
      <c r="AE958" s="30">
        <f>IF(OR(N958&lt;&gt;"Yes",O958="",N(Q958)=0),0,MAX(0,MIN(Q958,MIN(YEAR($AH$2)*12+MONTH($AH$2),IF(U958="",YEAR($AH$2)*12+MONTH($AH$2),YEAR(U958)*12+MONTH(U958)-1))-(YEAR(O958)*12+MONTH(O958))+1)))</f>
        <v/>
      </c>
      <c r="AF958" s="31">
        <f>IF(OR(N958&lt;&gt;"Yes",O958="",N(Q958)=0),"",EOMONTH(O958,Q958-1))</f>
        <v/>
      </c>
    </row>
    <row r="959">
      <c r="D959" s="24" t="n"/>
      <c r="E959" s="24" t="n"/>
      <c r="F959" s="24" t="n"/>
      <c r="G959" s="24" t="n"/>
      <c r="H959" s="23" t="n"/>
      <c r="J959" s="25" t="n"/>
      <c r="K959" s="24" t="n"/>
      <c r="L959" s="26" t="n"/>
      <c r="M959" s="27">
        <f>IF(OR(J959="",L959=""),"",ROUND(J959*L959,2))</f>
        <v/>
      </c>
      <c r="N959" s="28">
        <f>IF(M959="","",IF(H959&gt;$AH$2,"After period end",IF(OR(D959="",F959=""),"Check class and entity",IF(M959&gt;=SUMIFS(Settings!$C$9:$C$18,Settings!$A$9:$A$18,F959),"Yes","Expense"))))</f>
        <v/>
      </c>
      <c r="O959" s="23" t="n"/>
      <c r="P959" s="29" t="n"/>
      <c r="Q959" s="30">
        <f>IF(P959&lt;&gt;"",P959,IF(D959="","",SUMIFS(Settings!$B$22:$B$31,Settings!$A$22:$A$31,D959)))</f>
        <v/>
      </c>
      <c r="R959" s="27">
        <f>IF(N959&lt;&gt;"Yes",0,ROUND(M959*SUMIFS(Settings!$C$22:$C$31,Settings!$A$22:$A$31,D959),2))</f>
        <v/>
      </c>
      <c r="S959" s="27">
        <f>IF(AE959=0,0,IF(AE959&gt;=Q959,M959-R959,ROUND((M959-R959)*AE959/Q959,2)))</f>
        <v/>
      </c>
      <c r="T959" s="27">
        <f>IF(N959&lt;&gt;"Yes",0,IF(AND(U959&lt;&gt;"",U959&lt;=$AH$2),0,M959-S959))</f>
        <v/>
      </c>
      <c r="U959" s="23" t="n"/>
      <c r="V959" s="24" t="n"/>
      <c r="W959" s="25" t="n"/>
      <c r="X959" s="25" t="n"/>
      <c r="Y959" s="27">
        <f>IF(U959="","",IF(U959&gt;$AH$2,"After period end",IF(N959&lt;&gt;"Yes",0,M959-S959)))</f>
        <v/>
      </c>
      <c r="Z959" s="27">
        <f>IF(OR(U959="",U959&gt;$AH$2),"",N(W959)-N(X959)-Y959)</f>
        <v/>
      </c>
      <c r="AB959" s="23" t="n"/>
      <c r="AD959" s="27">
        <f>IF(OR(N959&lt;&gt;"Yes",N(Q959)=0),0,ROUND((M959-R959)/Q959,2))</f>
        <v/>
      </c>
      <c r="AE959" s="30">
        <f>IF(OR(N959&lt;&gt;"Yes",O959="",N(Q959)=0),0,MAX(0,MIN(Q959,MIN(YEAR($AH$2)*12+MONTH($AH$2),IF(U959="",YEAR($AH$2)*12+MONTH($AH$2),YEAR(U959)*12+MONTH(U959)-1))-(YEAR(O959)*12+MONTH(O959))+1)))</f>
        <v/>
      </c>
      <c r="AF959" s="31">
        <f>IF(OR(N959&lt;&gt;"Yes",O959="",N(Q959)=0),"",EOMONTH(O959,Q959-1))</f>
        <v/>
      </c>
    </row>
    <row r="960">
      <c r="D960" s="24" t="n"/>
      <c r="E960" s="24" t="n"/>
      <c r="F960" s="24" t="n"/>
      <c r="G960" s="24" t="n"/>
      <c r="H960" s="23" t="n"/>
      <c r="J960" s="25" t="n"/>
      <c r="K960" s="24" t="n"/>
      <c r="L960" s="26" t="n"/>
      <c r="M960" s="27">
        <f>IF(OR(J960="",L960=""),"",ROUND(J960*L960,2))</f>
        <v/>
      </c>
      <c r="N960" s="28">
        <f>IF(M960="","",IF(H960&gt;$AH$2,"After period end",IF(OR(D960="",F960=""),"Check class and entity",IF(M960&gt;=SUMIFS(Settings!$C$9:$C$18,Settings!$A$9:$A$18,F960),"Yes","Expense"))))</f>
        <v/>
      </c>
      <c r="O960" s="23" t="n"/>
      <c r="P960" s="29" t="n"/>
      <c r="Q960" s="30">
        <f>IF(P960&lt;&gt;"",P960,IF(D960="","",SUMIFS(Settings!$B$22:$B$31,Settings!$A$22:$A$31,D960)))</f>
        <v/>
      </c>
      <c r="R960" s="27">
        <f>IF(N960&lt;&gt;"Yes",0,ROUND(M960*SUMIFS(Settings!$C$22:$C$31,Settings!$A$22:$A$31,D960),2))</f>
        <v/>
      </c>
      <c r="S960" s="27">
        <f>IF(AE960=0,0,IF(AE960&gt;=Q960,M960-R960,ROUND((M960-R960)*AE960/Q960,2)))</f>
        <v/>
      </c>
      <c r="T960" s="27">
        <f>IF(N960&lt;&gt;"Yes",0,IF(AND(U960&lt;&gt;"",U960&lt;=$AH$2),0,M960-S960))</f>
        <v/>
      </c>
      <c r="U960" s="23" t="n"/>
      <c r="V960" s="24" t="n"/>
      <c r="W960" s="25" t="n"/>
      <c r="X960" s="25" t="n"/>
      <c r="Y960" s="27">
        <f>IF(U960="","",IF(U960&gt;$AH$2,"After period end",IF(N960&lt;&gt;"Yes",0,M960-S960)))</f>
        <v/>
      </c>
      <c r="Z960" s="27">
        <f>IF(OR(U960="",U960&gt;$AH$2),"",N(W960)-N(X960)-Y960)</f>
        <v/>
      </c>
      <c r="AB960" s="23" t="n"/>
      <c r="AD960" s="27">
        <f>IF(OR(N960&lt;&gt;"Yes",N(Q960)=0),0,ROUND((M960-R960)/Q960,2))</f>
        <v/>
      </c>
      <c r="AE960" s="30">
        <f>IF(OR(N960&lt;&gt;"Yes",O960="",N(Q960)=0),0,MAX(0,MIN(Q960,MIN(YEAR($AH$2)*12+MONTH($AH$2),IF(U960="",YEAR($AH$2)*12+MONTH($AH$2),YEAR(U960)*12+MONTH(U960)-1))-(YEAR(O960)*12+MONTH(O960))+1)))</f>
        <v/>
      </c>
      <c r="AF960" s="31">
        <f>IF(OR(N960&lt;&gt;"Yes",O960="",N(Q960)=0),"",EOMONTH(O960,Q960-1))</f>
        <v/>
      </c>
    </row>
    <row r="961">
      <c r="D961" s="24" t="n"/>
      <c r="E961" s="24" t="n"/>
      <c r="F961" s="24" t="n"/>
      <c r="G961" s="24" t="n"/>
      <c r="H961" s="23" t="n"/>
      <c r="J961" s="25" t="n"/>
      <c r="K961" s="24" t="n"/>
      <c r="L961" s="26" t="n"/>
      <c r="M961" s="27">
        <f>IF(OR(J961="",L961=""),"",ROUND(J961*L961,2))</f>
        <v/>
      </c>
      <c r="N961" s="28">
        <f>IF(M961="","",IF(H961&gt;$AH$2,"After period end",IF(OR(D961="",F961=""),"Check class and entity",IF(M961&gt;=SUMIFS(Settings!$C$9:$C$18,Settings!$A$9:$A$18,F961),"Yes","Expense"))))</f>
        <v/>
      </c>
      <c r="O961" s="23" t="n"/>
      <c r="P961" s="29" t="n"/>
      <c r="Q961" s="30">
        <f>IF(P961&lt;&gt;"",P961,IF(D961="","",SUMIFS(Settings!$B$22:$B$31,Settings!$A$22:$A$31,D961)))</f>
        <v/>
      </c>
      <c r="R961" s="27">
        <f>IF(N961&lt;&gt;"Yes",0,ROUND(M961*SUMIFS(Settings!$C$22:$C$31,Settings!$A$22:$A$31,D961),2))</f>
        <v/>
      </c>
      <c r="S961" s="27">
        <f>IF(AE961=0,0,IF(AE961&gt;=Q961,M961-R961,ROUND((M961-R961)*AE961/Q961,2)))</f>
        <v/>
      </c>
      <c r="T961" s="27">
        <f>IF(N961&lt;&gt;"Yes",0,IF(AND(U961&lt;&gt;"",U961&lt;=$AH$2),0,M961-S961))</f>
        <v/>
      </c>
      <c r="U961" s="23" t="n"/>
      <c r="V961" s="24" t="n"/>
      <c r="W961" s="25" t="n"/>
      <c r="X961" s="25" t="n"/>
      <c r="Y961" s="27">
        <f>IF(U961="","",IF(U961&gt;$AH$2,"After period end",IF(N961&lt;&gt;"Yes",0,M961-S961)))</f>
        <v/>
      </c>
      <c r="Z961" s="27">
        <f>IF(OR(U961="",U961&gt;$AH$2),"",N(W961)-N(X961)-Y961)</f>
        <v/>
      </c>
      <c r="AB961" s="23" t="n"/>
      <c r="AD961" s="27">
        <f>IF(OR(N961&lt;&gt;"Yes",N(Q961)=0),0,ROUND((M961-R961)/Q961,2))</f>
        <v/>
      </c>
      <c r="AE961" s="30">
        <f>IF(OR(N961&lt;&gt;"Yes",O961="",N(Q961)=0),0,MAX(0,MIN(Q961,MIN(YEAR($AH$2)*12+MONTH($AH$2),IF(U961="",YEAR($AH$2)*12+MONTH($AH$2),YEAR(U961)*12+MONTH(U961)-1))-(YEAR(O961)*12+MONTH(O961))+1)))</f>
        <v/>
      </c>
      <c r="AF961" s="31">
        <f>IF(OR(N961&lt;&gt;"Yes",O961="",N(Q961)=0),"",EOMONTH(O961,Q961-1))</f>
        <v/>
      </c>
    </row>
    <row r="962">
      <c r="D962" s="24" t="n"/>
      <c r="E962" s="24" t="n"/>
      <c r="F962" s="24" t="n"/>
      <c r="G962" s="24" t="n"/>
      <c r="H962" s="23" t="n"/>
      <c r="J962" s="25" t="n"/>
      <c r="K962" s="24" t="n"/>
      <c r="L962" s="26" t="n"/>
      <c r="M962" s="27">
        <f>IF(OR(J962="",L962=""),"",ROUND(J962*L962,2))</f>
        <v/>
      </c>
      <c r="N962" s="28">
        <f>IF(M962="","",IF(H962&gt;$AH$2,"After period end",IF(OR(D962="",F962=""),"Check class and entity",IF(M962&gt;=SUMIFS(Settings!$C$9:$C$18,Settings!$A$9:$A$18,F962),"Yes","Expense"))))</f>
        <v/>
      </c>
      <c r="O962" s="23" t="n"/>
      <c r="P962" s="29" t="n"/>
      <c r="Q962" s="30">
        <f>IF(P962&lt;&gt;"",P962,IF(D962="","",SUMIFS(Settings!$B$22:$B$31,Settings!$A$22:$A$31,D962)))</f>
        <v/>
      </c>
      <c r="R962" s="27">
        <f>IF(N962&lt;&gt;"Yes",0,ROUND(M962*SUMIFS(Settings!$C$22:$C$31,Settings!$A$22:$A$31,D962),2))</f>
        <v/>
      </c>
      <c r="S962" s="27">
        <f>IF(AE962=0,0,IF(AE962&gt;=Q962,M962-R962,ROUND((M962-R962)*AE962/Q962,2)))</f>
        <v/>
      </c>
      <c r="T962" s="27">
        <f>IF(N962&lt;&gt;"Yes",0,IF(AND(U962&lt;&gt;"",U962&lt;=$AH$2),0,M962-S962))</f>
        <v/>
      </c>
      <c r="U962" s="23" t="n"/>
      <c r="V962" s="24" t="n"/>
      <c r="W962" s="25" t="n"/>
      <c r="X962" s="25" t="n"/>
      <c r="Y962" s="27">
        <f>IF(U962="","",IF(U962&gt;$AH$2,"After period end",IF(N962&lt;&gt;"Yes",0,M962-S962)))</f>
        <v/>
      </c>
      <c r="Z962" s="27">
        <f>IF(OR(U962="",U962&gt;$AH$2),"",N(W962)-N(X962)-Y962)</f>
        <v/>
      </c>
      <c r="AB962" s="23" t="n"/>
      <c r="AD962" s="27">
        <f>IF(OR(N962&lt;&gt;"Yes",N(Q962)=0),0,ROUND((M962-R962)/Q962,2))</f>
        <v/>
      </c>
      <c r="AE962" s="30">
        <f>IF(OR(N962&lt;&gt;"Yes",O962="",N(Q962)=0),0,MAX(0,MIN(Q962,MIN(YEAR($AH$2)*12+MONTH($AH$2),IF(U962="",YEAR($AH$2)*12+MONTH($AH$2),YEAR(U962)*12+MONTH(U962)-1))-(YEAR(O962)*12+MONTH(O962))+1)))</f>
        <v/>
      </c>
      <c r="AF962" s="31">
        <f>IF(OR(N962&lt;&gt;"Yes",O962="",N(Q962)=0),"",EOMONTH(O962,Q962-1))</f>
        <v/>
      </c>
    </row>
    <row r="963">
      <c r="D963" s="24" t="n"/>
      <c r="E963" s="24" t="n"/>
      <c r="F963" s="24" t="n"/>
      <c r="G963" s="24" t="n"/>
      <c r="H963" s="23" t="n"/>
      <c r="J963" s="25" t="n"/>
      <c r="K963" s="24" t="n"/>
      <c r="L963" s="26" t="n"/>
      <c r="M963" s="27">
        <f>IF(OR(J963="",L963=""),"",ROUND(J963*L963,2))</f>
        <v/>
      </c>
      <c r="N963" s="28">
        <f>IF(M963="","",IF(H963&gt;$AH$2,"After period end",IF(OR(D963="",F963=""),"Check class and entity",IF(M963&gt;=SUMIFS(Settings!$C$9:$C$18,Settings!$A$9:$A$18,F963),"Yes","Expense"))))</f>
        <v/>
      </c>
      <c r="O963" s="23" t="n"/>
      <c r="P963" s="29" t="n"/>
      <c r="Q963" s="30">
        <f>IF(P963&lt;&gt;"",P963,IF(D963="","",SUMIFS(Settings!$B$22:$B$31,Settings!$A$22:$A$31,D963)))</f>
        <v/>
      </c>
      <c r="R963" s="27">
        <f>IF(N963&lt;&gt;"Yes",0,ROUND(M963*SUMIFS(Settings!$C$22:$C$31,Settings!$A$22:$A$31,D963),2))</f>
        <v/>
      </c>
      <c r="S963" s="27">
        <f>IF(AE963=0,0,IF(AE963&gt;=Q963,M963-R963,ROUND((M963-R963)*AE963/Q963,2)))</f>
        <v/>
      </c>
      <c r="T963" s="27">
        <f>IF(N963&lt;&gt;"Yes",0,IF(AND(U963&lt;&gt;"",U963&lt;=$AH$2),0,M963-S963))</f>
        <v/>
      </c>
      <c r="U963" s="23" t="n"/>
      <c r="V963" s="24" t="n"/>
      <c r="W963" s="25" t="n"/>
      <c r="X963" s="25" t="n"/>
      <c r="Y963" s="27">
        <f>IF(U963="","",IF(U963&gt;$AH$2,"After period end",IF(N963&lt;&gt;"Yes",0,M963-S963)))</f>
        <v/>
      </c>
      <c r="Z963" s="27">
        <f>IF(OR(U963="",U963&gt;$AH$2),"",N(W963)-N(X963)-Y963)</f>
        <v/>
      </c>
      <c r="AB963" s="23" t="n"/>
      <c r="AD963" s="27">
        <f>IF(OR(N963&lt;&gt;"Yes",N(Q963)=0),0,ROUND((M963-R963)/Q963,2))</f>
        <v/>
      </c>
      <c r="AE963" s="30">
        <f>IF(OR(N963&lt;&gt;"Yes",O963="",N(Q963)=0),0,MAX(0,MIN(Q963,MIN(YEAR($AH$2)*12+MONTH($AH$2),IF(U963="",YEAR($AH$2)*12+MONTH($AH$2),YEAR(U963)*12+MONTH(U963)-1))-(YEAR(O963)*12+MONTH(O963))+1)))</f>
        <v/>
      </c>
      <c r="AF963" s="31">
        <f>IF(OR(N963&lt;&gt;"Yes",O963="",N(Q963)=0),"",EOMONTH(O963,Q963-1))</f>
        <v/>
      </c>
    </row>
    <row r="964">
      <c r="D964" s="24" t="n"/>
      <c r="E964" s="24" t="n"/>
      <c r="F964" s="24" t="n"/>
      <c r="G964" s="24" t="n"/>
      <c r="H964" s="23" t="n"/>
      <c r="J964" s="25" t="n"/>
      <c r="K964" s="24" t="n"/>
      <c r="L964" s="26" t="n"/>
      <c r="M964" s="27">
        <f>IF(OR(J964="",L964=""),"",ROUND(J964*L964,2))</f>
        <v/>
      </c>
      <c r="N964" s="28">
        <f>IF(M964="","",IF(H964&gt;$AH$2,"After period end",IF(OR(D964="",F964=""),"Check class and entity",IF(M964&gt;=SUMIFS(Settings!$C$9:$C$18,Settings!$A$9:$A$18,F964),"Yes","Expense"))))</f>
        <v/>
      </c>
      <c r="O964" s="23" t="n"/>
      <c r="P964" s="29" t="n"/>
      <c r="Q964" s="30">
        <f>IF(P964&lt;&gt;"",P964,IF(D964="","",SUMIFS(Settings!$B$22:$B$31,Settings!$A$22:$A$31,D964)))</f>
        <v/>
      </c>
      <c r="R964" s="27">
        <f>IF(N964&lt;&gt;"Yes",0,ROUND(M964*SUMIFS(Settings!$C$22:$C$31,Settings!$A$22:$A$31,D964),2))</f>
        <v/>
      </c>
      <c r="S964" s="27">
        <f>IF(AE964=0,0,IF(AE964&gt;=Q964,M964-R964,ROUND((M964-R964)*AE964/Q964,2)))</f>
        <v/>
      </c>
      <c r="T964" s="27">
        <f>IF(N964&lt;&gt;"Yes",0,IF(AND(U964&lt;&gt;"",U964&lt;=$AH$2),0,M964-S964))</f>
        <v/>
      </c>
      <c r="U964" s="23" t="n"/>
      <c r="V964" s="24" t="n"/>
      <c r="W964" s="25" t="n"/>
      <c r="X964" s="25" t="n"/>
      <c r="Y964" s="27">
        <f>IF(U964="","",IF(U964&gt;$AH$2,"After period end",IF(N964&lt;&gt;"Yes",0,M964-S964)))</f>
        <v/>
      </c>
      <c r="Z964" s="27">
        <f>IF(OR(U964="",U964&gt;$AH$2),"",N(W964)-N(X964)-Y964)</f>
        <v/>
      </c>
      <c r="AB964" s="23" t="n"/>
      <c r="AD964" s="27">
        <f>IF(OR(N964&lt;&gt;"Yes",N(Q964)=0),0,ROUND((M964-R964)/Q964,2))</f>
        <v/>
      </c>
      <c r="AE964" s="30">
        <f>IF(OR(N964&lt;&gt;"Yes",O964="",N(Q964)=0),0,MAX(0,MIN(Q964,MIN(YEAR($AH$2)*12+MONTH($AH$2),IF(U964="",YEAR($AH$2)*12+MONTH($AH$2),YEAR(U964)*12+MONTH(U964)-1))-(YEAR(O964)*12+MONTH(O964))+1)))</f>
        <v/>
      </c>
      <c r="AF964" s="31">
        <f>IF(OR(N964&lt;&gt;"Yes",O964="",N(Q964)=0),"",EOMONTH(O964,Q964-1))</f>
        <v/>
      </c>
    </row>
    <row r="965">
      <c r="D965" s="24" t="n"/>
      <c r="E965" s="24" t="n"/>
      <c r="F965" s="24" t="n"/>
      <c r="G965" s="24" t="n"/>
      <c r="H965" s="23" t="n"/>
      <c r="J965" s="25" t="n"/>
      <c r="K965" s="24" t="n"/>
      <c r="L965" s="26" t="n"/>
      <c r="M965" s="27">
        <f>IF(OR(J965="",L965=""),"",ROUND(J965*L965,2))</f>
        <v/>
      </c>
      <c r="N965" s="28">
        <f>IF(M965="","",IF(H965&gt;$AH$2,"After period end",IF(OR(D965="",F965=""),"Check class and entity",IF(M965&gt;=SUMIFS(Settings!$C$9:$C$18,Settings!$A$9:$A$18,F965),"Yes","Expense"))))</f>
        <v/>
      </c>
      <c r="O965" s="23" t="n"/>
      <c r="P965" s="29" t="n"/>
      <c r="Q965" s="30">
        <f>IF(P965&lt;&gt;"",P965,IF(D965="","",SUMIFS(Settings!$B$22:$B$31,Settings!$A$22:$A$31,D965)))</f>
        <v/>
      </c>
      <c r="R965" s="27">
        <f>IF(N965&lt;&gt;"Yes",0,ROUND(M965*SUMIFS(Settings!$C$22:$C$31,Settings!$A$22:$A$31,D965),2))</f>
        <v/>
      </c>
      <c r="S965" s="27">
        <f>IF(AE965=0,0,IF(AE965&gt;=Q965,M965-R965,ROUND((M965-R965)*AE965/Q965,2)))</f>
        <v/>
      </c>
      <c r="T965" s="27">
        <f>IF(N965&lt;&gt;"Yes",0,IF(AND(U965&lt;&gt;"",U965&lt;=$AH$2),0,M965-S965))</f>
        <v/>
      </c>
      <c r="U965" s="23" t="n"/>
      <c r="V965" s="24" t="n"/>
      <c r="W965" s="25" t="n"/>
      <c r="X965" s="25" t="n"/>
      <c r="Y965" s="27">
        <f>IF(U965="","",IF(U965&gt;$AH$2,"After period end",IF(N965&lt;&gt;"Yes",0,M965-S965)))</f>
        <v/>
      </c>
      <c r="Z965" s="27">
        <f>IF(OR(U965="",U965&gt;$AH$2),"",N(W965)-N(X965)-Y965)</f>
        <v/>
      </c>
      <c r="AB965" s="23" t="n"/>
      <c r="AD965" s="27">
        <f>IF(OR(N965&lt;&gt;"Yes",N(Q965)=0),0,ROUND((M965-R965)/Q965,2))</f>
        <v/>
      </c>
      <c r="AE965" s="30">
        <f>IF(OR(N965&lt;&gt;"Yes",O965="",N(Q965)=0),0,MAX(0,MIN(Q965,MIN(YEAR($AH$2)*12+MONTH($AH$2),IF(U965="",YEAR($AH$2)*12+MONTH($AH$2),YEAR(U965)*12+MONTH(U965)-1))-(YEAR(O965)*12+MONTH(O965))+1)))</f>
        <v/>
      </c>
      <c r="AF965" s="31">
        <f>IF(OR(N965&lt;&gt;"Yes",O965="",N(Q965)=0),"",EOMONTH(O965,Q965-1))</f>
        <v/>
      </c>
    </row>
    <row r="966">
      <c r="D966" s="24" t="n"/>
      <c r="E966" s="24" t="n"/>
      <c r="F966" s="24" t="n"/>
      <c r="G966" s="24" t="n"/>
      <c r="H966" s="23" t="n"/>
      <c r="J966" s="25" t="n"/>
      <c r="K966" s="24" t="n"/>
      <c r="L966" s="26" t="n"/>
      <c r="M966" s="27">
        <f>IF(OR(J966="",L966=""),"",ROUND(J966*L966,2))</f>
        <v/>
      </c>
      <c r="N966" s="28">
        <f>IF(M966="","",IF(H966&gt;$AH$2,"After period end",IF(OR(D966="",F966=""),"Check class and entity",IF(M966&gt;=SUMIFS(Settings!$C$9:$C$18,Settings!$A$9:$A$18,F966),"Yes","Expense"))))</f>
        <v/>
      </c>
      <c r="O966" s="23" t="n"/>
      <c r="P966" s="29" t="n"/>
      <c r="Q966" s="30">
        <f>IF(P966&lt;&gt;"",P966,IF(D966="","",SUMIFS(Settings!$B$22:$B$31,Settings!$A$22:$A$31,D966)))</f>
        <v/>
      </c>
      <c r="R966" s="27">
        <f>IF(N966&lt;&gt;"Yes",0,ROUND(M966*SUMIFS(Settings!$C$22:$C$31,Settings!$A$22:$A$31,D966),2))</f>
        <v/>
      </c>
      <c r="S966" s="27">
        <f>IF(AE966=0,0,IF(AE966&gt;=Q966,M966-R966,ROUND((M966-R966)*AE966/Q966,2)))</f>
        <v/>
      </c>
      <c r="T966" s="27">
        <f>IF(N966&lt;&gt;"Yes",0,IF(AND(U966&lt;&gt;"",U966&lt;=$AH$2),0,M966-S966))</f>
        <v/>
      </c>
      <c r="U966" s="23" t="n"/>
      <c r="V966" s="24" t="n"/>
      <c r="W966" s="25" t="n"/>
      <c r="X966" s="25" t="n"/>
      <c r="Y966" s="27">
        <f>IF(U966="","",IF(U966&gt;$AH$2,"After period end",IF(N966&lt;&gt;"Yes",0,M966-S966)))</f>
        <v/>
      </c>
      <c r="Z966" s="27">
        <f>IF(OR(U966="",U966&gt;$AH$2),"",N(W966)-N(X966)-Y966)</f>
        <v/>
      </c>
      <c r="AB966" s="23" t="n"/>
      <c r="AD966" s="27">
        <f>IF(OR(N966&lt;&gt;"Yes",N(Q966)=0),0,ROUND((M966-R966)/Q966,2))</f>
        <v/>
      </c>
      <c r="AE966" s="30">
        <f>IF(OR(N966&lt;&gt;"Yes",O966="",N(Q966)=0),0,MAX(0,MIN(Q966,MIN(YEAR($AH$2)*12+MONTH($AH$2),IF(U966="",YEAR($AH$2)*12+MONTH($AH$2),YEAR(U966)*12+MONTH(U966)-1))-(YEAR(O966)*12+MONTH(O966))+1)))</f>
        <v/>
      </c>
      <c r="AF966" s="31">
        <f>IF(OR(N966&lt;&gt;"Yes",O966="",N(Q966)=0),"",EOMONTH(O966,Q966-1))</f>
        <v/>
      </c>
    </row>
    <row r="967">
      <c r="D967" s="24" t="n"/>
      <c r="E967" s="24" t="n"/>
      <c r="F967" s="24" t="n"/>
      <c r="G967" s="24" t="n"/>
      <c r="H967" s="23" t="n"/>
      <c r="J967" s="25" t="n"/>
      <c r="K967" s="24" t="n"/>
      <c r="L967" s="26" t="n"/>
      <c r="M967" s="27">
        <f>IF(OR(J967="",L967=""),"",ROUND(J967*L967,2))</f>
        <v/>
      </c>
      <c r="N967" s="28">
        <f>IF(M967="","",IF(H967&gt;$AH$2,"After period end",IF(OR(D967="",F967=""),"Check class and entity",IF(M967&gt;=SUMIFS(Settings!$C$9:$C$18,Settings!$A$9:$A$18,F967),"Yes","Expense"))))</f>
        <v/>
      </c>
      <c r="O967" s="23" t="n"/>
      <c r="P967" s="29" t="n"/>
      <c r="Q967" s="30">
        <f>IF(P967&lt;&gt;"",P967,IF(D967="","",SUMIFS(Settings!$B$22:$B$31,Settings!$A$22:$A$31,D967)))</f>
        <v/>
      </c>
      <c r="R967" s="27">
        <f>IF(N967&lt;&gt;"Yes",0,ROUND(M967*SUMIFS(Settings!$C$22:$C$31,Settings!$A$22:$A$31,D967),2))</f>
        <v/>
      </c>
      <c r="S967" s="27">
        <f>IF(AE967=0,0,IF(AE967&gt;=Q967,M967-R967,ROUND((M967-R967)*AE967/Q967,2)))</f>
        <v/>
      </c>
      <c r="T967" s="27">
        <f>IF(N967&lt;&gt;"Yes",0,IF(AND(U967&lt;&gt;"",U967&lt;=$AH$2),0,M967-S967))</f>
        <v/>
      </c>
      <c r="U967" s="23" t="n"/>
      <c r="V967" s="24" t="n"/>
      <c r="W967" s="25" t="n"/>
      <c r="X967" s="25" t="n"/>
      <c r="Y967" s="27">
        <f>IF(U967="","",IF(U967&gt;$AH$2,"After period end",IF(N967&lt;&gt;"Yes",0,M967-S967)))</f>
        <v/>
      </c>
      <c r="Z967" s="27">
        <f>IF(OR(U967="",U967&gt;$AH$2),"",N(W967)-N(X967)-Y967)</f>
        <v/>
      </c>
      <c r="AB967" s="23" t="n"/>
      <c r="AD967" s="27">
        <f>IF(OR(N967&lt;&gt;"Yes",N(Q967)=0),0,ROUND((M967-R967)/Q967,2))</f>
        <v/>
      </c>
      <c r="AE967" s="30">
        <f>IF(OR(N967&lt;&gt;"Yes",O967="",N(Q967)=0),0,MAX(0,MIN(Q967,MIN(YEAR($AH$2)*12+MONTH($AH$2),IF(U967="",YEAR($AH$2)*12+MONTH($AH$2),YEAR(U967)*12+MONTH(U967)-1))-(YEAR(O967)*12+MONTH(O967))+1)))</f>
        <v/>
      </c>
      <c r="AF967" s="31">
        <f>IF(OR(N967&lt;&gt;"Yes",O967="",N(Q967)=0),"",EOMONTH(O967,Q967-1))</f>
        <v/>
      </c>
    </row>
    <row r="968">
      <c r="D968" s="24" t="n"/>
      <c r="E968" s="24" t="n"/>
      <c r="F968" s="24" t="n"/>
      <c r="G968" s="24" t="n"/>
      <c r="H968" s="23" t="n"/>
      <c r="J968" s="25" t="n"/>
      <c r="K968" s="24" t="n"/>
      <c r="L968" s="26" t="n"/>
      <c r="M968" s="27">
        <f>IF(OR(J968="",L968=""),"",ROUND(J968*L968,2))</f>
        <v/>
      </c>
      <c r="N968" s="28">
        <f>IF(M968="","",IF(H968&gt;$AH$2,"After period end",IF(OR(D968="",F968=""),"Check class and entity",IF(M968&gt;=SUMIFS(Settings!$C$9:$C$18,Settings!$A$9:$A$18,F968),"Yes","Expense"))))</f>
        <v/>
      </c>
      <c r="O968" s="23" t="n"/>
      <c r="P968" s="29" t="n"/>
      <c r="Q968" s="30">
        <f>IF(P968&lt;&gt;"",P968,IF(D968="","",SUMIFS(Settings!$B$22:$B$31,Settings!$A$22:$A$31,D968)))</f>
        <v/>
      </c>
      <c r="R968" s="27">
        <f>IF(N968&lt;&gt;"Yes",0,ROUND(M968*SUMIFS(Settings!$C$22:$C$31,Settings!$A$22:$A$31,D968),2))</f>
        <v/>
      </c>
      <c r="S968" s="27">
        <f>IF(AE968=0,0,IF(AE968&gt;=Q968,M968-R968,ROUND((M968-R968)*AE968/Q968,2)))</f>
        <v/>
      </c>
      <c r="T968" s="27">
        <f>IF(N968&lt;&gt;"Yes",0,IF(AND(U968&lt;&gt;"",U968&lt;=$AH$2),0,M968-S968))</f>
        <v/>
      </c>
      <c r="U968" s="23" t="n"/>
      <c r="V968" s="24" t="n"/>
      <c r="W968" s="25" t="n"/>
      <c r="X968" s="25" t="n"/>
      <c r="Y968" s="27">
        <f>IF(U968="","",IF(U968&gt;$AH$2,"After period end",IF(N968&lt;&gt;"Yes",0,M968-S968)))</f>
        <v/>
      </c>
      <c r="Z968" s="27">
        <f>IF(OR(U968="",U968&gt;$AH$2),"",N(W968)-N(X968)-Y968)</f>
        <v/>
      </c>
      <c r="AB968" s="23" t="n"/>
      <c r="AD968" s="27">
        <f>IF(OR(N968&lt;&gt;"Yes",N(Q968)=0),0,ROUND((M968-R968)/Q968,2))</f>
        <v/>
      </c>
      <c r="AE968" s="30">
        <f>IF(OR(N968&lt;&gt;"Yes",O968="",N(Q968)=0),0,MAX(0,MIN(Q968,MIN(YEAR($AH$2)*12+MONTH($AH$2),IF(U968="",YEAR($AH$2)*12+MONTH($AH$2),YEAR(U968)*12+MONTH(U968)-1))-(YEAR(O968)*12+MONTH(O968))+1)))</f>
        <v/>
      </c>
      <c r="AF968" s="31">
        <f>IF(OR(N968&lt;&gt;"Yes",O968="",N(Q968)=0),"",EOMONTH(O968,Q968-1))</f>
        <v/>
      </c>
    </row>
    <row r="969">
      <c r="D969" s="24" t="n"/>
      <c r="E969" s="24" t="n"/>
      <c r="F969" s="24" t="n"/>
      <c r="G969" s="24" t="n"/>
      <c r="H969" s="23" t="n"/>
      <c r="J969" s="25" t="n"/>
      <c r="K969" s="24" t="n"/>
      <c r="L969" s="26" t="n"/>
      <c r="M969" s="27">
        <f>IF(OR(J969="",L969=""),"",ROUND(J969*L969,2))</f>
        <v/>
      </c>
      <c r="N969" s="28">
        <f>IF(M969="","",IF(H969&gt;$AH$2,"After period end",IF(OR(D969="",F969=""),"Check class and entity",IF(M969&gt;=SUMIFS(Settings!$C$9:$C$18,Settings!$A$9:$A$18,F969),"Yes","Expense"))))</f>
        <v/>
      </c>
      <c r="O969" s="23" t="n"/>
      <c r="P969" s="29" t="n"/>
      <c r="Q969" s="30">
        <f>IF(P969&lt;&gt;"",P969,IF(D969="","",SUMIFS(Settings!$B$22:$B$31,Settings!$A$22:$A$31,D969)))</f>
        <v/>
      </c>
      <c r="R969" s="27">
        <f>IF(N969&lt;&gt;"Yes",0,ROUND(M969*SUMIFS(Settings!$C$22:$C$31,Settings!$A$22:$A$31,D969),2))</f>
        <v/>
      </c>
      <c r="S969" s="27">
        <f>IF(AE969=0,0,IF(AE969&gt;=Q969,M969-R969,ROUND((M969-R969)*AE969/Q969,2)))</f>
        <v/>
      </c>
      <c r="T969" s="27">
        <f>IF(N969&lt;&gt;"Yes",0,IF(AND(U969&lt;&gt;"",U969&lt;=$AH$2),0,M969-S969))</f>
        <v/>
      </c>
      <c r="U969" s="23" t="n"/>
      <c r="V969" s="24" t="n"/>
      <c r="W969" s="25" t="n"/>
      <c r="X969" s="25" t="n"/>
      <c r="Y969" s="27">
        <f>IF(U969="","",IF(U969&gt;$AH$2,"After period end",IF(N969&lt;&gt;"Yes",0,M969-S969)))</f>
        <v/>
      </c>
      <c r="Z969" s="27">
        <f>IF(OR(U969="",U969&gt;$AH$2),"",N(W969)-N(X969)-Y969)</f>
        <v/>
      </c>
      <c r="AB969" s="23" t="n"/>
      <c r="AD969" s="27">
        <f>IF(OR(N969&lt;&gt;"Yes",N(Q969)=0),0,ROUND((M969-R969)/Q969,2))</f>
        <v/>
      </c>
      <c r="AE969" s="30">
        <f>IF(OR(N969&lt;&gt;"Yes",O969="",N(Q969)=0),0,MAX(0,MIN(Q969,MIN(YEAR($AH$2)*12+MONTH($AH$2),IF(U969="",YEAR($AH$2)*12+MONTH($AH$2),YEAR(U969)*12+MONTH(U969)-1))-(YEAR(O969)*12+MONTH(O969))+1)))</f>
        <v/>
      </c>
      <c r="AF969" s="31">
        <f>IF(OR(N969&lt;&gt;"Yes",O969="",N(Q969)=0),"",EOMONTH(O969,Q969-1))</f>
        <v/>
      </c>
    </row>
    <row r="970">
      <c r="D970" s="24" t="n"/>
      <c r="E970" s="24" t="n"/>
      <c r="F970" s="24" t="n"/>
      <c r="G970" s="24" t="n"/>
      <c r="H970" s="23" t="n"/>
      <c r="J970" s="25" t="n"/>
      <c r="K970" s="24" t="n"/>
      <c r="L970" s="26" t="n"/>
      <c r="M970" s="27">
        <f>IF(OR(J970="",L970=""),"",ROUND(J970*L970,2))</f>
        <v/>
      </c>
      <c r="N970" s="28">
        <f>IF(M970="","",IF(H970&gt;$AH$2,"After period end",IF(OR(D970="",F970=""),"Check class and entity",IF(M970&gt;=SUMIFS(Settings!$C$9:$C$18,Settings!$A$9:$A$18,F970),"Yes","Expense"))))</f>
        <v/>
      </c>
      <c r="O970" s="23" t="n"/>
      <c r="P970" s="29" t="n"/>
      <c r="Q970" s="30">
        <f>IF(P970&lt;&gt;"",P970,IF(D970="","",SUMIFS(Settings!$B$22:$B$31,Settings!$A$22:$A$31,D970)))</f>
        <v/>
      </c>
      <c r="R970" s="27">
        <f>IF(N970&lt;&gt;"Yes",0,ROUND(M970*SUMIFS(Settings!$C$22:$C$31,Settings!$A$22:$A$31,D970),2))</f>
        <v/>
      </c>
      <c r="S970" s="27">
        <f>IF(AE970=0,0,IF(AE970&gt;=Q970,M970-R970,ROUND((M970-R970)*AE970/Q970,2)))</f>
        <v/>
      </c>
      <c r="T970" s="27">
        <f>IF(N970&lt;&gt;"Yes",0,IF(AND(U970&lt;&gt;"",U970&lt;=$AH$2),0,M970-S970))</f>
        <v/>
      </c>
      <c r="U970" s="23" t="n"/>
      <c r="V970" s="24" t="n"/>
      <c r="W970" s="25" t="n"/>
      <c r="X970" s="25" t="n"/>
      <c r="Y970" s="27">
        <f>IF(U970="","",IF(U970&gt;$AH$2,"After period end",IF(N970&lt;&gt;"Yes",0,M970-S970)))</f>
        <v/>
      </c>
      <c r="Z970" s="27">
        <f>IF(OR(U970="",U970&gt;$AH$2),"",N(W970)-N(X970)-Y970)</f>
        <v/>
      </c>
      <c r="AB970" s="23" t="n"/>
      <c r="AD970" s="27">
        <f>IF(OR(N970&lt;&gt;"Yes",N(Q970)=0),0,ROUND((M970-R970)/Q970,2))</f>
        <v/>
      </c>
      <c r="AE970" s="30">
        <f>IF(OR(N970&lt;&gt;"Yes",O970="",N(Q970)=0),0,MAX(0,MIN(Q970,MIN(YEAR($AH$2)*12+MONTH($AH$2),IF(U970="",YEAR($AH$2)*12+MONTH($AH$2),YEAR(U970)*12+MONTH(U970)-1))-(YEAR(O970)*12+MONTH(O970))+1)))</f>
        <v/>
      </c>
      <c r="AF970" s="31">
        <f>IF(OR(N970&lt;&gt;"Yes",O970="",N(Q970)=0),"",EOMONTH(O970,Q970-1))</f>
        <v/>
      </c>
    </row>
    <row r="971">
      <c r="D971" s="24" t="n"/>
      <c r="E971" s="24" t="n"/>
      <c r="F971" s="24" t="n"/>
      <c r="G971" s="24" t="n"/>
      <c r="H971" s="23" t="n"/>
      <c r="J971" s="25" t="n"/>
      <c r="K971" s="24" t="n"/>
      <c r="L971" s="26" t="n"/>
      <c r="M971" s="27">
        <f>IF(OR(J971="",L971=""),"",ROUND(J971*L971,2))</f>
        <v/>
      </c>
      <c r="N971" s="28">
        <f>IF(M971="","",IF(H971&gt;$AH$2,"After period end",IF(OR(D971="",F971=""),"Check class and entity",IF(M971&gt;=SUMIFS(Settings!$C$9:$C$18,Settings!$A$9:$A$18,F971),"Yes","Expense"))))</f>
        <v/>
      </c>
      <c r="O971" s="23" t="n"/>
      <c r="P971" s="29" t="n"/>
      <c r="Q971" s="30">
        <f>IF(P971&lt;&gt;"",P971,IF(D971="","",SUMIFS(Settings!$B$22:$B$31,Settings!$A$22:$A$31,D971)))</f>
        <v/>
      </c>
      <c r="R971" s="27">
        <f>IF(N971&lt;&gt;"Yes",0,ROUND(M971*SUMIFS(Settings!$C$22:$C$31,Settings!$A$22:$A$31,D971),2))</f>
        <v/>
      </c>
      <c r="S971" s="27">
        <f>IF(AE971=0,0,IF(AE971&gt;=Q971,M971-R971,ROUND((M971-R971)*AE971/Q971,2)))</f>
        <v/>
      </c>
      <c r="T971" s="27">
        <f>IF(N971&lt;&gt;"Yes",0,IF(AND(U971&lt;&gt;"",U971&lt;=$AH$2),0,M971-S971))</f>
        <v/>
      </c>
      <c r="U971" s="23" t="n"/>
      <c r="V971" s="24" t="n"/>
      <c r="W971" s="25" t="n"/>
      <c r="X971" s="25" t="n"/>
      <c r="Y971" s="27">
        <f>IF(U971="","",IF(U971&gt;$AH$2,"After period end",IF(N971&lt;&gt;"Yes",0,M971-S971)))</f>
        <v/>
      </c>
      <c r="Z971" s="27">
        <f>IF(OR(U971="",U971&gt;$AH$2),"",N(W971)-N(X971)-Y971)</f>
        <v/>
      </c>
      <c r="AB971" s="23" t="n"/>
      <c r="AD971" s="27">
        <f>IF(OR(N971&lt;&gt;"Yes",N(Q971)=0),0,ROUND((M971-R971)/Q971,2))</f>
        <v/>
      </c>
      <c r="AE971" s="30">
        <f>IF(OR(N971&lt;&gt;"Yes",O971="",N(Q971)=0),0,MAX(0,MIN(Q971,MIN(YEAR($AH$2)*12+MONTH($AH$2),IF(U971="",YEAR($AH$2)*12+MONTH($AH$2),YEAR(U971)*12+MONTH(U971)-1))-(YEAR(O971)*12+MONTH(O971))+1)))</f>
        <v/>
      </c>
      <c r="AF971" s="31">
        <f>IF(OR(N971&lt;&gt;"Yes",O971="",N(Q971)=0),"",EOMONTH(O971,Q971-1))</f>
        <v/>
      </c>
    </row>
    <row r="972">
      <c r="D972" s="24" t="n"/>
      <c r="E972" s="24" t="n"/>
      <c r="F972" s="24" t="n"/>
      <c r="G972" s="24" t="n"/>
      <c r="H972" s="23" t="n"/>
      <c r="J972" s="25" t="n"/>
      <c r="K972" s="24" t="n"/>
      <c r="L972" s="26" t="n"/>
      <c r="M972" s="27">
        <f>IF(OR(J972="",L972=""),"",ROUND(J972*L972,2))</f>
        <v/>
      </c>
      <c r="N972" s="28">
        <f>IF(M972="","",IF(H972&gt;$AH$2,"After period end",IF(OR(D972="",F972=""),"Check class and entity",IF(M972&gt;=SUMIFS(Settings!$C$9:$C$18,Settings!$A$9:$A$18,F972),"Yes","Expense"))))</f>
        <v/>
      </c>
      <c r="O972" s="23" t="n"/>
      <c r="P972" s="29" t="n"/>
      <c r="Q972" s="30">
        <f>IF(P972&lt;&gt;"",P972,IF(D972="","",SUMIFS(Settings!$B$22:$B$31,Settings!$A$22:$A$31,D972)))</f>
        <v/>
      </c>
      <c r="R972" s="27">
        <f>IF(N972&lt;&gt;"Yes",0,ROUND(M972*SUMIFS(Settings!$C$22:$C$31,Settings!$A$22:$A$31,D972),2))</f>
        <v/>
      </c>
      <c r="S972" s="27">
        <f>IF(AE972=0,0,IF(AE972&gt;=Q972,M972-R972,ROUND((M972-R972)*AE972/Q972,2)))</f>
        <v/>
      </c>
      <c r="T972" s="27">
        <f>IF(N972&lt;&gt;"Yes",0,IF(AND(U972&lt;&gt;"",U972&lt;=$AH$2),0,M972-S972))</f>
        <v/>
      </c>
      <c r="U972" s="23" t="n"/>
      <c r="V972" s="24" t="n"/>
      <c r="W972" s="25" t="n"/>
      <c r="X972" s="25" t="n"/>
      <c r="Y972" s="27">
        <f>IF(U972="","",IF(U972&gt;$AH$2,"After period end",IF(N972&lt;&gt;"Yes",0,M972-S972)))</f>
        <v/>
      </c>
      <c r="Z972" s="27">
        <f>IF(OR(U972="",U972&gt;$AH$2),"",N(W972)-N(X972)-Y972)</f>
        <v/>
      </c>
      <c r="AB972" s="23" t="n"/>
      <c r="AD972" s="27">
        <f>IF(OR(N972&lt;&gt;"Yes",N(Q972)=0),0,ROUND((M972-R972)/Q972,2))</f>
        <v/>
      </c>
      <c r="AE972" s="30">
        <f>IF(OR(N972&lt;&gt;"Yes",O972="",N(Q972)=0),0,MAX(0,MIN(Q972,MIN(YEAR($AH$2)*12+MONTH($AH$2),IF(U972="",YEAR($AH$2)*12+MONTH($AH$2),YEAR(U972)*12+MONTH(U972)-1))-(YEAR(O972)*12+MONTH(O972))+1)))</f>
        <v/>
      </c>
      <c r="AF972" s="31">
        <f>IF(OR(N972&lt;&gt;"Yes",O972="",N(Q972)=0),"",EOMONTH(O972,Q972-1))</f>
        <v/>
      </c>
    </row>
    <row r="973">
      <c r="D973" s="24" t="n"/>
      <c r="E973" s="24" t="n"/>
      <c r="F973" s="24" t="n"/>
      <c r="G973" s="24" t="n"/>
      <c r="H973" s="23" t="n"/>
      <c r="J973" s="25" t="n"/>
      <c r="K973" s="24" t="n"/>
      <c r="L973" s="26" t="n"/>
      <c r="M973" s="27">
        <f>IF(OR(J973="",L973=""),"",ROUND(J973*L973,2))</f>
        <v/>
      </c>
      <c r="N973" s="28">
        <f>IF(M973="","",IF(H973&gt;$AH$2,"After period end",IF(OR(D973="",F973=""),"Check class and entity",IF(M973&gt;=SUMIFS(Settings!$C$9:$C$18,Settings!$A$9:$A$18,F973),"Yes","Expense"))))</f>
        <v/>
      </c>
      <c r="O973" s="23" t="n"/>
      <c r="P973" s="29" t="n"/>
      <c r="Q973" s="30">
        <f>IF(P973&lt;&gt;"",P973,IF(D973="","",SUMIFS(Settings!$B$22:$B$31,Settings!$A$22:$A$31,D973)))</f>
        <v/>
      </c>
      <c r="R973" s="27">
        <f>IF(N973&lt;&gt;"Yes",0,ROUND(M973*SUMIFS(Settings!$C$22:$C$31,Settings!$A$22:$A$31,D973),2))</f>
        <v/>
      </c>
      <c r="S973" s="27">
        <f>IF(AE973=0,0,IF(AE973&gt;=Q973,M973-R973,ROUND((M973-R973)*AE973/Q973,2)))</f>
        <v/>
      </c>
      <c r="T973" s="27">
        <f>IF(N973&lt;&gt;"Yes",0,IF(AND(U973&lt;&gt;"",U973&lt;=$AH$2),0,M973-S973))</f>
        <v/>
      </c>
      <c r="U973" s="23" t="n"/>
      <c r="V973" s="24" t="n"/>
      <c r="W973" s="25" t="n"/>
      <c r="X973" s="25" t="n"/>
      <c r="Y973" s="27">
        <f>IF(U973="","",IF(U973&gt;$AH$2,"After period end",IF(N973&lt;&gt;"Yes",0,M973-S973)))</f>
        <v/>
      </c>
      <c r="Z973" s="27">
        <f>IF(OR(U973="",U973&gt;$AH$2),"",N(W973)-N(X973)-Y973)</f>
        <v/>
      </c>
      <c r="AB973" s="23" t="n"/>
      <c r="AD973" s="27">
        <f>IF(OR(N973&lt;&gt;"Yes",N(Q973)=0),0,ROUND((M973-R973)/Q973,2))</f>
        <v/>
      </c>
      <c r="AE973" s="30">
        <f>IF(OR(N973&lt;&gt;"Yes",O973="",N(Q973)=0),0,MAX(0,MIN(Q973,MIN(YEAR($AH$2)*12+MONTH($AH$2),IF(U973="",YEAR($AH$2)*12+MONTH($AH$2),YEAR(U973)*12+MONTH(U973)-1))-(YEAR(O973)*12+MONTH(O973))+1)))</f>
        <v/>
      </c>
      <c r="AF973" s="31">
        <f>IF(OR(N973&lt;&gt;"Yes",O973="",N(Q973)=0),"",EOMONTH(O973,Q973-1))</f>
        <v/>
      </c>
    </row>
    <row r="974">
      <c r="D974" s="24" t="n"/>
      <c r="E974" s="24" t="n"/>
      <c r="F974" s="24" t="n"/>
      <c r="G974" s="24" t="n"/>
      <c r="H974" s="23" t="n"/>
      <c r="J974" s="25" t="n"/>
      <c r="K974" s="24" t="n"/>
      <c r="L974" s="26" t="n"/>
      <c r="M974" s="27">
        <f>IF(OR(J974="",L974=""),"",ROUND(J974*L974,2))</f>
        <v/>
      </c>
      <c r="N974" s="28">
        <f>IF(M974="","",IF(H974&gt;$AH$2,"After period end",IF(OR(D974="",F974=""),"Check class and entity",IF(M974&gt;=SUMIFS(Settings!$C$9:$C$18,Settings!$A$9:$A$18,F974),"Yes","Expense"))))</f>
        <v/>
      </c>
      <c r="O974" s="23" t="n"/>
      <c r="P974" s="29" t="n"/>
      <c r="Q974" s="30">
        <f>IF(P974&lt;&gt;"",P974,IF(D974="","",SUMIFS(Settings!$B$22:$B$31,Settings!$A$22:$A$31,D974)))</f>
        <v/>
      </c>
      <c r="R974" s="27">
        <f>IF(N974&lt;&gt;"Yes",0,ROUND(M974*SUMIFS(Settings!$C$22:$C$31,Settings!$A$22:$A$31,D974),2))</f>
        <v/>
      </c>
      <c r="S974" s="27">
        <f>IF(AE974=0,0,IF(AE974&gt;=Q974,M974-R974,ROUND((M974-R974)*AE974/Q974,2)))</f>
        <v/>
      </c>
      <c r="T974" s="27">
        <f>IF(N974&lt;&gt;"Yes",0,IF(AND(U974&lt;&gt;"",U974&lt;=$AH$2),0,M974-S974))</f>
        <v/>
      </c>
      <c r="U974" s="23" t="n"/>
      <c r="V974" s="24" t="n"/>
      <c r="W974" s="25" t="n"/>
      <c r="X974" s="25" t="n"/>
      <c r="Y974" s="27">
        <f>IF(U974="","",IF(U974&gt;$AH$2,"After period end",IF(N974&lt;&gt;"Yes",0,M974-S974)))</f>
        <v/>
      </c>
      <c r="Z974" s="27">
        <f>IF(OR(U974="",U974&gt;$AH$2),"",N(W974)-N(X974)-Y974)</f>
        <v/>
      </c>
      <c r="AB974" s="23" t="n"/>
      <c r="AD974" s="27">
        <f>IF(OR(N974&lt;&gt;"Yes",N(Q974)=0),0,ROUND((M974-R974)/Q974,2))</f>
        <v/>
      </c>
      <c r="AE974" s="30">
        <f>IF(OR(N974&lt;&gt;"Yes",O974="",N(Q974)=0),0,MAX(0,MIN(Q974,MIN(YEAR($AH$2)*12+MONTH($AH$2),IF(U974="",YEAR($AH$2)*12+MONTH($AH$2),YEAR(U974)*12+MONTH(U974)-1))-(YEAR(O974)*12+MONTH(O974))+1)))</f>
        <v/>
      </c>
      <c r="AF974" s="31">
        <f>IF(OR(N974&lt;&gt;"Yes",O974="",N(Q974)=0),"",EOMONTH(O974,Q974-1))</f>
        <v/>
      </c>
    </row>
    <row r="975">
      <c r="D975" s="24" t="n"/>
      <c r="E975" s="24" t="n"/>
      <c r="F975" s="24" t="n"/>
      <c r="G975" s="24" t="n"/>
      <c r="H975" s="23" t="n"/>
      <c r="J975" s="25" t="n"/>
      <c r="K975" s="24" t="n"/>
      <c r="L975" s="26" t="n"/>
      <c r="M975" s="27">
        <f>IF(OR(J975="",L975=""),"",ROUND(J975*L975,2))</f>
        <v/>
      </c>
      <c r="N975" s="28">
        <f>IF(M975="","",IF(H975&gt;$AH$2,"After period end",IF(OR(D975="",F975=""),"Check class and entity",IF(M975&gt;=SUMIFS(Settings!$C$9:$C$18,Settings!$A$9:$A$18,F975),"Yes","Expense"))))</f>
        <v/>
      </c>
      <c r="O975" s="23" t="n"/>
      <c r="P975" s="29" t="n"/>
      <c r="Q975" s="30">
        <f>IF(P975&lt;&gt;"",P975,IF(D975="","",SUMIFS(Settings!$B$22:$B$31,Settings!$A$22:$A$31,D975)))</f>
        <v/>
      </c>
      <c r="R975" s="27">
        <f>IF(N975&lt;&gt;"Yes",0,ROUND(M975*SUMIFS(Settings!$C$22:$C$31,Settings!$A$22:$A$31,D975),2))</f>
        <v/>
      </c>
      <c r="S975" s="27">
        <f>IF(AE975=0,0,IF(AE975&gt;=Q975,M975-R975,ROUND((M975-R975)*AE975/Q975,2)))</f>
        <v/>
      </c>
      <c r="T975" s="27">
        <f>IF(N975&lt;&gt;"Yes",0,IF(AND(U975&lt;&gt;"",U975&lt;=$AH$2),0,M975-S975))</f>
        <v/>
      </c>
      <c r="U975" s="23" t="n"/>
      <c r="V975" s="24" t="n"/>
      <c r="W975" s="25" t="n"/>
      <c r="X975" s="25" t="n"/>
      <c r="Y975" s="27">
        <f>IF(U975="","",IF(U975&gt;$AH$2,"After period end",IF(N975&lt;&gt;"Yes",0,M975-S975)))</f>
        <v/>
      </c>
      <c r="Z975" s="27">
        <f>IF(OR(U975="",U975&gt;$AH$2),"",N(W975)-N(X975)-Y975)</f>
        <v/>
      </c>
      <c r="AB975" s="23" t="n"/>
      <c r="AD975" s="27">
        <f>IF(OR(N975&lt;&gt;"Yes",N(Q975)=0),0,ROUND((M975-R975)/Q975,2))</f>
        <v/>
      </c>
      <c r="AE975" s="30">
        <f>IF(OR(N975&lt;&gt;"Yes",O975="",N(Q975)=0),0,MAX(0,MIN(Q975,MIN(YEAR($AH$2)*12+MONTH($AH$2),IF(U975="",YEAR($AH$2)*12+MONTH($AH$2),YEAR(U975)*12+MONTH(U975)-1))-(YEAR(O975)*12+MONTH(O975))+1)))</f>
        <v/>
      </c>
      <c r="AF975" s="31">
        <f>IF(OR(N975&lt;&gt;"Yes",O975="",N(Q975)=0),"",EOMONTH(O975,Q975-1))</f>
        <v/>
      </c>
    </row>
    <row r="976">
      <c r="D976" s="24" t="n"/>
      <c r="E976" s="24" t="n"/>
      <c r="F976" s="24" t="n"/>
      <c r="G976" s="24" t="n"/>
      <c r="H976" s="23" t="n"/>
      <c r="J976" s="25" t="n"/>
      <c r="K976" s="24" t="n"/>
      <c r="L976" s="26" t="n"/>
      <c r="M976" s="27">
        <f>IF(OR(J976="",L976=""),"",ROUND(J976*L976,2))</f>
        <v/>
      </c>
      <c r="N976" s="28">
        <f>IF(M976="","",IF(H976&gt;$AH$2,"After period end",IF(OR(D976="",F976=""),"Check class and entity",IF(M976&gt;=SUMIFS(Settings!$C$9:$C$18,Settings!$A$9:$A$18,F976),"Yes","Expense"))))</f>
        <v/>
      </c>
      <c r="O976" s="23" t="n"/>
      <c r="P976" s="29" t="n"/>
      <c r="Q976" s="30">
        <f>IF(P976&lt;&gt;"",P976,IF(D976="","",SUMIFS(Settings!$B$22:$B$31,Settings!$A$22:$A$31,D976)))</f>
        <v/>
      </c>
      <c r="R976" s="27">
        <f>IF(N976&lt;&gt;"Yes",0,ROUND(M976*SUMIFS(Settings!$C$22:$C$31,Settings!$A$22:$A$31,D976),2))</f>
        <v/>
      </c>
      <c r="S976" s="27">
        <f>IF(AE976=0,0,IF(AE976&gt;=Q976,M976-R976,ROUND((M976-R976)*AE976/Q976,2)))</f>
        <v/>
      </c>
      <c r="T976" s="27">
        <f>IF(N976&lt;&gt;"Yes",0,IF(AND(U976&lt;&gt;"",U976&lt;=$AH$2),0,M976-S976))</f>
        <v/>
      </c>
      <c r="U976" s="23" t="n"/>
      <c r="V976" s="24" t="n"/>
      <c r="W976" s="25" t="n"/>
      <c r="X976" s="25" t="n"/>
      <c r="Y976" s="27">
        <f>IF(U976="","",IF(U976&gt;$AH$2,"After period end",IF(N976&lt;&gt;"Yes",0,M976-S976)))</f>
        <v/>
      </c>
      <c r="Z976" s="27">
        <f>IF(OR(U976="",U976&gt;$AH$2),"",N(W976)-N(X976)-Y976)</f>
        <v/>
      </c>
      <c r="AB976" s="23" t="n"/>
      <c r="AD976" s="27">
        <f>IF(OR(N976&lt;&gt;"Yes",N(Q976)=0),0,ROUND((M976-R976)/Q976,2))</f>
        <v/>
      </c>
      <c r="AE976" s="30">
        <f>IF(OR(N976&lt;&gt;"Yes",O976="",N(Q976)=0),0,MAX(0,MIN(Q976,MIN(YEAR($AH$2)*12+MONTH($AH$2),IF(U976="",YEAR($AH$2)*12+MONTH($AH$2),YEAR(U976)*12+MONTH(U976)-1))-(YEAR(O976)*12+MONTH(O976))+1)))</f>
        <v/>
      </c>
      <c r="AF976" s="31">
        <f>IF(OR(N976&lt;&gt;"Yes",O976="",N(Q976)=0),"",EOMONTH(O976,Q976-1))</f>
        <v/>
      </c>
    </row>
    <row r="977">
      <c r="D977" s="24" t="n"/>
      <c r="E977" s="24" t="n"/>
      <c r="F977" s="24" t="n"/>
      <c r="G977" s="24" t="n"/>
      <c r="H977" s="23" t="n"/>
      <c r="J977" s="25" t="n"/>
      <c r="K977" s="24" t="n"/>
      <c r="L977" s="26" t="n"/>
      <c r="M977" s="27">
        <f>IF(OR(J977="",L977=""),"",ROUND(J977*L977,2))</f>
        <v/>
      </c>
      <c r="N977" s="28">
        <f>IF(M977="","",IF(H977&gt;$AH$2,"After period end",IF(OR(D977="",F977=""),"Check class and entity",IF(M977&gt;=SUMIFS(Settings!$C$9:$C$18,Settings!$A$9:$A$18,F977),"Yes","Expense"))))</f>
        <v/>
      </c>
      <c r="O977" s="23" t="n"/>
      <c r="P977" s="29" t="n"/>
      <c r="Q977" s="30">
        <f>IF(P977&lt;&gt;"",P977,IF(D977="","",SUMIFS(Settings!$B$22:$B$31,Settings!$A$22:$A$31,D977)))</f>
        <v/>
      </c>
      <c r="R977" s="27">
        <f>IF(N977&lt;&gt;"Yes",0,ROUND(M977*SUMIFS(Settings!$C$22:$C$31,Settings!$A$22:$A$31,D977),2))</f>
        <v/>
      </c>
      <c r="S977" s="27">
        <f>IF(AE977=0,0,IF(AE977&gt;=Q977,M977-R977,ROUND((M977-R977)*AE977/Q977,2)))</f>
        <v/>
      </c>
      <c r="T977" s="27">
        <f>IF(N977&lt;&gt;"Yes",0,IF(AND(U977&lt;&gt;"",U977&lt;=$AH$2),0,M977-S977))</f>
        <v/>
      </c>
      <c r="U977" s="23" t="n"/>
      <c r="V977" s="24" t="n"/>
      <c r="W977" s="25" t="n"/>
      <c r="X977" s="25" t="n"/>
      <c r="Y977" s="27">
        <f>IF(U977="","",IF(U977&gt;$AH$2,"After period end",IF(N977&lt;&gt;"Yes",0,M977-S977)))</f>
        <v/>
      </c>
      <c r="Z977" s="27">
        <f>IF(OR(U977="",U977&gt;$AH$2),"",N(W977)-N(X977)-Y977)</f>
        <v/>
      </c>
      <c r="AB977" s="23" t="n"/>
      <c r="AD977" s="27">
        <f>IF(OR(N977&lt;&gt;"Yes",N(Q977)=0),0,ROUND((M977-R977)/Q977,2))</f>
        <v/>
      </c>
      <c r="AE977" s="30">
        <f>IF(OR(N977&lt;&gt;"Yes",O977="",N(Q977)=0),0,MAX(0,MIN(Q977,MIN(YEAR($AH$2)*12+MONTH($AH$2),IF(U977="",YEAR($AH$2)*12+MONTH($AH$2),YEAR(U977)*12+MONTH(U977)-1))-(YEAR(O977)*12+MONTH(O977))+1)))</f>
        <v/>
      </c>
      <c r="AF977" s="31">
        <f>IF(OR(N977&lt;&gt;"Yes",O977="",N(Q977)=0),"",EOMONTH(O977,Q977-1))</f>
        <v/>
      </c>
    </row>
    <row r="978">
      <c r="D978" s="24" t="n"/>
      <c r="E978" s="24" t="n"/>
      <c r="F978" s="24" t="n"/>
      <c r="G978" s="24" t="n"/>
      <c r="H978" s="23" t="n"/>
      <c r="J978" s="25" t="n"/>
      <c r="K978" s="24" t="n"/>
      <c r="L978" s="26" t="n"/>
      <c r="M978" s="27">
        <f>IF(OR(J978="",L978=""),"",ROUND(J978*L978,2))</f>
        <v/>
      </c>
      <c r="N978" s="28">
        <f>IF(M978="","",IF(H978&gt;$AH$2,"After period end",IF(OR(D978="",F978=""),"Check class and entity",IF(M978&gt;=SUMIFS(Settings!$C$9:$C$18,Settings!$A$9:$A$18,F978),"Yes","Expense"))))</f>
        <v/>
      </c>
      <c r="O978" s="23" t="n"/>
      <c r="P978" s="29" t="n"/>
      <c r="Q978" s="30">
        <f>IF(P978&lt;&gt;"",P978,IF(D978="","",SUMIFS(Settings!$B$22:$B$31,Settings!$A$22:$A$31,D978)))</f>
        <v/>
      </c>
      <c r="R978" s="27">
        <f>IF(N978&lt;&gt;"Yes",0,ROUND(M978*SUMIFS(Settings!$C$22:$C$31,Settings!$A$22:$A$31,D978),2))</f>
        <v/>
      </c>
      <c r="S978" s="27">
        <f>IF(AE978=0,0,IF(AE978&gt;=Q978,M978-R978,ROUND((M978-R978)*AE978/Q978,2)))</f>
        <v/>
      </c>
      <c r="T978" s="27">
        <f>IF(N978&lt;&gt;"Yes",0,IF(AND(U978&lt;&gt;"",U978&lt;=$AH$2),0,M978-S978))</f>
        <v/>
      </c>
      <c r="U978" s="23" t="n"/>
      <c r="V978" s="24" t="n"/>
      <c r="W978" s="25" t="n"/>
      <c r="X978" s="25" t="n"/>
      <c r="Y978" s="27">
        <f>IF(U978="","",IF(U978&gt;$AH$2,"After period end",IF(N978&lt;&gt;"Yes",0,M978-S978)))</f>
        <v/>
      </c>
      <c r="Z978" s="27">
        <f>IF(OR(U978="",U978&gt;$AH$2),"",N(W978)-N(X978)-Y978)</f>
        <v/>
      </c>
      <c r="AB978" s="23" t="n"/>
      <c r="AD978" s="27">
        <f>IF(OR(N978&lt;&gt;"Yes",N(Q978)=0),0,ROUND((M978-R978)/Q978,2))</f>
        <v/>
      </c>
      <c r="AE978" s="30">
        <f>IF(OR(N978&lt;&gt;"Yes",O978="",N(Q978)=0),0,MAX(0,MIN(Q978,MIN(YEAR($AH$2)*12+MONTH($AH$2),IF(U978="",YEAR($AH$2)*12+MONTH($AH$2),YEAR(U978)*12+MONTH(U978)-1))-(YEAR(O978)*12+MONTH(O978))+1)))</f>
        <v/>
      </c>
      <c r="AF978" s="31">
        <f>IF(OR(N978&lt;&gt;"Yes",O978="",N(Q978)=0),"",EOMONTH(O978,Q978-1))</f>
        <v/>
      </c>
    </row>
    <row r="979">
      <c r="D979" s="24" t="n"/>
      <c r="E979" s="24" t="n"/>
      <c r="F979" s="24" t="n"/>
      <c r="G979" s="24" t="n"/>
      <c r="H979" s="23" t="n"/>
      <c r="J979" s="25" t="n"/>
      <c r="K979" s="24" t="n"/>
      <c r="L979" s="26" t="n"/>
      <c r="M979" s="27">
        <f>IF(OR(J979="",L979=""),"",ROUND(J979*L979,2))</f>
        <v/>
      </c>
      <c r="N979" s="28">
        <f>IF(M979="","",IF(H979&gt;$AH$2,"After period end",IF(OR(D979="",F979=""),"Check class and entity",IF(M979&gt;=SUMIFS(Settings!$C$9:$C$18,Settings!$A$9:$A$18,F979),"Yes","Expense"))))</f>
        <v/>
      </c>
      <c r="O979" s="23" t="n"/>
      <c r="P979" s="29" t="n"/>
      <c r="Q979" s="30">
        <f>IF(P979&lt;&gt;"",P979,IF(D979="","",SUMIFS(Settings!$B$22:$B$31,Settings!$A$22:$A$31,D979)))</f>
        <v/>
      </c>
      <c r="R979" s="27">
        <f>IF(N979&lt;&gt;"Yes",0,ROUND(M979*SUMIFS(Settings!$C$22:$C$31,Settings!$A$22:$A$31,D979),2))</f>
        <v/>
      </c>
      <c r="S979" s="27">
        <f>IF(AE979=0,0,IF(AE979&gt;=Q979,M979-R979,ROUND((M979-R979)*AE979/Q979,2)))</f>
        <v/>
      </c>
      <c r="T979" s="27">
        <f>IF(N979&lt;&gt;"Yes",0,IF(AND(U979&lt;&gt;"",U979&lt;=$AH$2),0,M979-S979))</f>
        <v/>
      </c>
      <c r="U979" s="23" t="n"/>
      <c r="V979" s="24" t="n"/>
      <c r="W979" s="25" t="n"/>
      <c r="X979" s="25" t="n"/>
      <c r="Y979" s="27">
        <f>IF(U979="","",IF(U979&gt;$AH$2,"After period end",IF(N979&lt;&gt;"Yes",0,M979-S979)))</f>
        <v/>
      </c>
      <c r="Z979" s="27">
        <f>IF(OR(U979="",U979&gt;$AH$2),"",N(W979)-N(X979)-Y979)</f>
        <v/>
      </c>
      <c r="AB979" s="23" t="n"/>
      <c r="AD979" s="27">
        <f>IF(OR(N979&lt;&gt;"Yes",N(Q979)=0),0,ROUND((M979-R979)/Q979,2))</f>
        <v/>
      </c>
      <c r="AE979" s="30">
        <f>IF(OR(N979&lt;&gt;"Yes",O979="",N(Q979)=0),0,MAX(0,MIN(Q979,MIN(YEAR($AH$2)*12+MONTH($AH$2),IF(U979="",YEAR($AH$2)*12+MONTH($AH$2),YEAR(U979)*12+MONTH(U979)-1))-(YEAR(O979)*12+MONTH(O979))+1)))</f>
        <v/>
      </c>
      <c r="AF979" s="31">
        <f>IF(OR(N979&lt;&gt;"Yes",O979="",N(Q979)=0),"",EOMONTH(O979,Q979-1))</f>
        <v/>
      </c>
    </row>
    <row r="980">
      <c r="D980" s="24" t="n"/>
      <c r="E980" s="24" t="n"/>
      <c r="F980" s="24" t="n"/>
      <c r="G980" s="24" t="n"/>
      <c r="H980" s="23" t="n"/>
      <c r="J980" s="25" t="n"/>
      <c r="K980" s="24" t="n"/>
      <c r="L980" s="26" t="n"/>
      <c r="M980" s="27">
        <f>IF(OR(J980="",L980=""),"",ROUND(J980*L980,2))</f>
        <v/>
      </c>
      <c r="N980" s="28">
        <f>IF(M980="","",IF(H980&gt;$AH$2,"After period end",IF(OR(D980="",F980=""),"Check class and entity",IF(M980&gt;=SUMIFS(Settings!$C$9:$C$18,Settings!$A$9:$A$18,F980),"Yes","Expense"))))</f>
        <v/>
      </c>
      <c r="O980" s="23" t="n"/>
      <c r="P980" s="29" t="n"/>
      <c r="Q980" s="30">
        <f>IF(P980&lt;&gt;"",P980,IF(D980="","",SUMIFS(Settings!$B$22:$B$31,Settings!$A$22:$A$31,D980)))</f>
        <v/>
      </c>
      <c r="R980" s="27">
        <f>IF(N980&lt;&gt;"Yes",0,ROUND(M980*SUMIFS(Settings!$C$22:$C$31,Settings!$A$22:$A$31,D980),2))</f>
        <v/>
      </c>
      <c r="S980" s="27">
        <f>IF(AE980=0,0,IF(AE980&gt;=Q980,M980-R980,ROUND((M980-R980)*AE980/Q980,2)))</f>
        <v/>
      </c>
      <c r="T980" s="27">
        <f>IF(N980&lt;&gt;"Yes",0,IF(AND(U980&lt;&gt;"",U980&lt;=$AH$2),0,M980-S980))</f>
        <v/>
      </c>
      <c r="U980" s="23" t="n"/>
      <c r="V980" s="24" t="n"/>
      <c r="W980" s="25" t="n"/>
      <c r="X980" s="25" t="n"/>
      <c r="Y980" s="27">
        <f>IF(U980="","",IF(U980&gt;$AH$2,"After period end",IF(N980&lt;&gt;"Yes",0,M980-S980)))</f>
        <v/>
      </c>
      <c r="Z980" s="27">
        <f>IF(OR(U980="",U980&gt;$AH$2),"",N(W980)-N(X980)-Y980)</f>
        <v/>
      </c>
      <c r="AB980" s="23" t="n"/>
      <c r="AD980" s="27">
        <f>IF(OR(N980&lt;&gt;"Yes",N(Q980)=0),0,ROUND((M980-R980)/Q980,2))</f>
        <v/>
      </c>
      <c r="AE980" s="30">
        <f>IF(OR(N980&lt;&gt;"Yes",O980="",N(Q980)=0),0,MAX(0,MIN(Q980,MIN(YEAR($AH$2)*12+MONTH($AH$2),IF(U980="",YEAR($AH$2)*12+MONTH($AH$2),YEAR(U980)*12+MONTH(U980)-1))-(YEAR(O980)*12+MONTH(O980))+1)))</f>
        <v/>
      </c>
      <c r="AF980" s="31">
        <f>IF(OR(N980&lt;&gt;"Yes",O980="",N(Q980)=0),"",EOMONTH(O980,Q980-1))</f>
        <v/>
      </c>
    </row>
    <row r="981">
      <c r="D981" s="24" t="n"/>
      <c r="E981" s="24" t="n"/>
      <c r="F981" s="24" t="n"/>
      <c r="G981" s="24" t="n"/>
      <c r="H981" s="23" t="n"/>
      <c r="J981" s="25" t="n"/>
      <c r="K981" s="24" t="n"/>
      <c r="L981" s="26" t="n"/>
      <c r="M981" s="27">
        <f>IF(OR(J981="",L981=""),"",ROUND(J981*L981,2))</f>
        <v/>
      </c>
      <c r="N981" s="28">
        <f>IF(M981="","",IF(H981&gt;$AH$2,"After period end",IF(OR(D981="",F981=""),"Check class and entity",IF(M981&gt;=SUMIFS(Settings!$C$9:$C$18,Settings!$A$9:$A$18,F981),"Yes","Expense"))))</f>
        <v/>
      </c>
      <c r="O981" s="23" t="n"/>
      <c r="P981" s="29" t="n"/>
      <c r="Q981" s="30">
        <f>IF(P981&lt;&gt;"",P981,IF(D981="","",SUMIFS(Settings!$B$22:$B$31,Settings!$A$22:$A$31,D981)))</f>
        <v/>
      </c>
      <c r="R981" s="27">
        <f>IF(N981&lt;&gt;"Yes",0,ROUND(M981*SUMIFS(Settings!$C$22:$C$31,Settings!$A$22:$A$31,D981),2))</f>
        <v/>
      </c>
      <c r="S981" s="27">
        <f>IF(AE981=0,0,IF(AE981&gt;=Q981,M981-R981,ROUND((M981-R981)*AE981/Q981,2)))</f>
        <v/>
      </c>
      <c r="T981" s="27">
        <f>IF(N981&lt;&gt;"Yes",0,IF(AND(U981&lt;&gt;"",U981&lt;=$AH$2),0,M981-S981))</f>
        <v/>
      </c>
      <c r="U981" s="23" t="n"/>
      <c r="V981" s="24" t="n"/>
      <c r="W981" s="25" t="n"/>
      <c r="X981" s="25" t="n"/>
      <c r="Y981" s="27">
        <f>IF(U981="","",IF(U981&gt;$AH$2,"After period end",IF(N981&lt;&gt;"Yes",0,M981-S981)))</f>
        <v/>
      </c>
      <c r="Z981" s="27">
        <f>IF(OR(U981="",U981&gt;$AH$2),"",N(W981)-N(X981)-Y981)</f>
        <v/>
      </c>
      <c r="AB981" s="23" t="n"/>
      <c r="AD981" s="27">
        <f>IF(OR(N981&lt;&gt;"Yes",N(Q981)=0),0,ROUND((M981-R981)/Q981,2))</f>
        <v/>
      </c>
      <c r="AE981" s="30">
        <f>IF(OR(N981&lt;&gt;"Yes",O981="",N(Q981)=0),0,MAX(0,MIN(Q981,MIN(YEAR($AH$2)*12+MONTH($AH$2),IF(U981="",YEAR($AH$2)*12+MONTH($AH$2),YEAR(U981)*12+MONTH(U981)-1))-(YEAR(O981)*12+MONTH(O981))+1)))</f>
        <v/>
      </c>
      <c r="AF981" s="31">
        <f>IF(OR(N981&lt;&gt;"Yes",O981="",N(Q981)=0),"",EOMONTH(O981,Q981-1))</f>
        <v/>
      </c>
    </row>
    <row r="982">
      <c r="D982" s="24" t="n"/>
      <c r="E982" s="24" t="n"/>
      <c r="F982" s="24" t="n"/>
      <c r="G982" s="24" t="n"/>
      <c r="H982" s="23" t="n"/>
      <c r="J982" s="25" t="n"/>
      <c r="K982" s="24" t="n"/>
      <c r="L982" s="26" t="n"/>
      <c r="M982" s="27">
        <f>IF(OR(J982="",L982=""),"",ROUND(J982*L982,2))</f>
        <v/>
      </c>
      <c r="N982" s="28">
        <f>IF(M982="","",IF(H982&gt;$AH$2,"After period end",IF(OR(D982="",F982=""),"Check class and entity",IF(M982&gt;=SUMIFS(Settings!$C$9:$C$18,Settings!$A$9:$A$18,F982),"Yes","Expense"))))</f>
        <v/>
      </c>
      <c r="O982" s="23" t="n"/>
      <c r="P982" s="29" t="n"/>
      <c r="Q982" s="30">
        <f>IF(P982&lt;&gt;"",P982,IF(D982="","",SUMIFS(Settings!$B$22:$B$31,Settings!$A$22:$A$31,D982)))</f>
        <v/>
      </c>
      <c r="R982" s="27">
        <f>IF(N982&lt;&gt;"Yes",0,ROUND(M982*SUMIFS(Settings!$C$22:$C$31,Settings!$A$22:$A$31,D982),2))</f>
        <v/>
      </c>
      <c r="S982" s="27">
        <f>IF(AE982=0,0,IF(AE982&gt;=Q982,M982-R982,ROUND((M982-R982)*AE982/Q982,2)))</f>
        <v/>
      </c>
      <c r="T982" s="27">
        <f>IF(N982&lt;&gt;"Yes",0,IF(AND(U982&lt;&gt;"",U982&lt;=$AH$2),0,M982-S982))</f>
        <v/>
      </c>
      <c r="U982" s="23" t="n"/>
      <c r="V982" s="24" t="n"/>
      <c r="W982" s="25" t="n"/>
      <c r="X982" s="25" t="n"/>
      <c r="Y982" s="27">
        <f>IF(U982="","",IF(U982&gt;$AH$2,"After period end",IF(N982&lt;&gt;"Yes",0,M982-S982)))</f>
        <v/>
      </c>
      <c r="Z982" s="27">
        <f>IF(OR(U982="",U982&gt;$AH$2),"",N(W982)-N(X982)-Y982)</f>
        <v/>
      </c>
      <c r="AB982" s="23" t="n"/>
      <c r="AD982" s="27">
        <f>IF(OR(N982&lt;&gt;"Yes",N(Q982)=0),0,ROUND((M982-R982)/Q982,2))</f>
        <v/>
      </c>
      <c r="AE982" s="30">
        <f>IF(OR(N982&lt;&gt;"Yes",O982="",N(Q982)=0),0,MAX(0,MIN(Q982,MIN(YEAR($AH$2)*12+MONTH($AH$2),IF(U982="",YEAR($AH$2)*12+MONTH($AH$2),YEAR(U982)*12+MONTH(U982)-1))-(YEAR(O982)*12+MONTH(O982))+1)))</f>
        <v/>
      </c>
      <c r="AF982" s="31">
        <f>IF(OR(N982&lt;&gt;"Yes",O982="",N(Q982)=0),"",EOMONTH(O982,Q982-1))</f>
        <v/>
      </c>
    </row>
    <row r="983">
      <c r="D983" s="24" t="n"/>
      <c r="E983" s="24" t="n"/>
      <c r="F983" s="24" t="n"/>
      <c r="G983" s="24" t="n"/>
      <c r="H983" s="23" t="n"/>
      <c r="J983" s="25" t="n"/>
      <c r="K983" s="24" t="n"/>
      <c r="L983" s="26" t="n"/>
      <c r="M983" s="27">
        <f>IF(OR(J983="",L983=""),"",ROUND(J983*L983,2))</f>
        <v/>
      </c>
      <c r="N983" s="28">
        <f>IF(M983="","",IF(H983&gt;$AH$2,"After period end",IF(OR(D983="",F983=""),"Check class and entity",IF(M983&gt;=SUMIFS(Settings!$C$9:$C$18,Settings!$A$9:$A$18,F983),"Yes","Expense"))))</f>
        <v/>
      </c>
      <c r="O983" s="23" t="n"/>
      <c r="P983" s="29" t="n"/>
      <c r="Q983" s="30">
        <f>IF(P983&lt;&gt;"",P983,IF(D983="","",SUMIFS(Settings!$B$22:$B$31,Settings!$A$22:$A$31,D983)))</f>
        <v/>
      </c>
      <c r="R983" s="27">
        <f>IF(N983&lt;&gt;"Yes",0,ROUND(M983*SUMIFS(Settings!$C$22:$C$31,Settings!$A$22:$A$31,D983),2))</f>
        <v/>
      </c>
      <c r="S983" s="27">
        <f>IF(AE983=0,0,IF(AE983&gt;=Q983,M983-R983,ROUND((M983-R983)*AE983/Q983,2)))</f>
        <v/>
      </c>
      <c r="T983" s="27">
        <f>IF(N983&lt;&gt;"Yes",0,IF(AND(U983&lt;&gt;"",U983&lt;=$AH$2),0,M983-S983))</f>
        <v/>
      </c>
      <c r="U983" s="23" t="n"/>
      <c r="V983" s="24" t="n"/>
      <c r="W983" s="25" t="n"/>
      <c r="X983" s="25" t="n"/>
      <c r="Y983" s="27">
        <f>IF(U983="","",IF(U983&gt;$AH$2,"After period end",IF(N983&lt;&gt;"Yes",0,M983-S983)))</f>
        <v/>
      </c>
      <c r="Z983" s="27">
        <f>IF(OR(U983="",U983&gt;$AH$2),"",N(W983)-N(X983)-Y983)</f>
        <v/>
      </c>
      <c r="AB983" s="23" t="n"/>
      <c r="AD983" s="27">
        <f>IF(OR(N983&lt;&gt;"Yes",N(Q983)=0),0,ROUND((M983-R983)/Q983,2))</f>
        <v/>
      </c>
      <c r="AE983" s="30">
        <f>IF(OR(N983&lt;&gt;"Yes",O983="",N(Q983)=0),0,MAX(0,MIN(Q983,MIN(YEAR($AH$2)*12+MONTH($AH$2),IF(U983="",YEAR($AH$2)*12+MONTH($AH$2),YEAR(U983)*12+MONTH(U983)-1))-(YEAR(O983)*12+MONTH(O983))+1)))</f>
        <v/>
      </c>
      <c r="AF983" s="31">
        <f>IF(OR(N983&lt;&gt;"Yes",O983="",N(Q983)=0),"",EOMONTH(O983,Q983-1))</f>
        <v/>
      </c>
    </row>
    <row r="984">
      <c r="D984" s="24" t="n"/>
      <c r="E984" s="24" t="n"/>
      <c r="F984" s="24" t="n"/>
      <c r="G984" s="24" t="n"/>
      <c r="H984" s="23" t="n"/>
      <c r="J984" s="25" t="n"/>
      <c r="K984" s="24" t="n"/>
      <c r="L984" s="26" t="n"/>
      <c r="M984" s="27">
        <f>IF(OR(J984="",L984=""),"",ROUND(J984*L984,2))</f>
        <v/>
      </c>
      <c r="N984" s="28">
        <f>IF(M984="","",IF(H984&gt;$AH$2,"After period end",IF(OR(D984="",F984=""),"Check class and entity",IF(M984&gt;=SUMIFS(Settings!$C$9:$C$18,Settings!$A$9:$A$18,F984),"Yes","Expense"))))</f>
        <v/>
      </c>
      <c r="O984" s="23" t="n"/>
      <c r="P984" s="29" t="n"/>
      <c r="Q984" s="30">
        <f>IF(P984&lt;&gt;"",P984,IF(D984="","",SUMIFS(Settings!$B$22:$B$31,Settings!$A$22:$A$31,D984)))</f>
        <v/>
      </c>
      <c r="R984" s="27">
        <f>IF(N984&lt;&gt;"Yes",0,ROUND(M984*SUMIFS(Settings!$C$22:$C$31,Settings!$A$22:$A$31,D984),2))</f>
        <v/>
      </c>
      <c r="S984" s="27">
        <f>IF(AE984=0,0,IF(AE984&gt;=Q984,M984-R984,ROUND((M984-R984)*AE984/Q984,2)))</f>
        <v/>
      </c>
      <c r="T984" s="27">
        <f>IF(N984&lt;&gt;"Yes",0,IF(AND(U984&lt;&gt;"",U984&lt;=$AH$2),0,M984-S984))</f>
        <v/>
      </c>
      <c r="U984" s="23" t="n"/>
      <c r="V984" s="24" t="n"/>
      <c r="W984" s="25" t="n"/>
      <c r="X984" s="25" t="n"/>
      <c r="Y984" s="27">
        <f>IF(U984="","",IF(U984&gt;$AH$2,"After period end",IF(N984&lt;&gt;"Yes",0,M984-S984)))</f>
        <v/>
      </c>
      <c r="Z984" s="27">
        <f>IF(OR(U984="",U984&gt;$AH$2),"",N(W984)-N(X984)-Y984)</f>
        <v/>
      </c>
      <c r="AB984" s="23" t="n"/>
      <c r="AD984" s="27">
        <f>IF(OR(N984&lt;&gt;"Yes",N(Q984)=0),0,ROUND((M984-R984)/Q984,2))</f>
        <v/>
      </c>
      <c r="AE984" s="30">
        <f>IF(OR(N984&lt;&gt;"Yes",O984="",N(Q984)=0),0,MAX(0,MIN(Q984,MIN(YEAR($AH$2)*12+MONTH($AH$2),IF(U984="",YEAR($AH$2)*12+MONTH($AH$2),YEAR(U984)*12+MONTH(U984)-1))-(YEAR(O984)*12+MONTH(O984))+1)))</f>
        <v/>
      </c>
      <c r="AF984" s="31">
        <f>IF(OR(N984&lt;&gt;"Yes",O984="",N(Q984)=0),"",EOMONTH(O984,Q984-1))</f>
        <v/>
      </c>
    </row>
    <row r="985">
      <c r="D985" s="24" t="n"/>
      <c r="E985" s="24" t="n"/>
      <c r="F985" s="24" t="n"/>
      <c r="G985" s="24" t="n"/>
      <c r="H985" s="23" t="n"/>
      <c r="J985" s="25" t="n"/>
      <c r="K985" s="24" t="n"/>
      <c r="L985" s="26" t="n"/>
      <c r="M985" s="27">
        <f>IF(OR(J985="",L985=""),"",ROUND(J985*L985,2))</f>
        <v/>
      </c>
      <c r="N985" s="28">
        <f>IF(M985="","",IF(H985&gt;$AH$2,"After period end",IF(OR(D985="",F985=""),"Check class and entity",IF(M985&gt;=SUMIFS(Settings!$C$9:$C$18,Settings!$A$9:$A$18,F985),"Yes","Expense"))))</f>
        <v/>
      </c>
      <c r="O985" s="23" t="n"/>
      <c r="P985" s="29" t="n"/>
      <c r="Q985" s="30">
        <f>IF(P985&lt;&gt;"",P985,IF(D985="","",SUMIFS(Settings!$B$22:$B$31,Settings!$A$22:$A$31,D985)))</f>
        <v/>
      </c>
      <c r="R985" s="27">
        <f>IF(N985&lt;&gt;"Yes",0,ROUND(M985*SUMIFS(Settings!$C$22:$C$31,Settings!$A$22:$A$31,D985),2))</f>
        <v/>
      </c>
      <c r="S985" s="27">
        <f>IF(AE985=0,0,IF(AE985&gt;=Q985,M985-R985,ROUND((M985-R985)*AE985/Q985,2)))</f>
        <v/>
      </c>
      <c r="T985" s="27">
        <f>IF(N985&lt;&gt;"Yes",0,IF(AND(U985&lt;&gt;"",U985&lt;=$AH$2),0,M985-S985))</f>
        <v/>
      </c>
      <c r="U985" s="23" t="n"/>
      <c r="V985" s="24" t="n"/>
      <c r="W985" s="25" t="n"/>
      <c r="X985" s="25" t="n"/>
      <c r="Y985" s="27">
        <f>IF(U985="","",IF(U985&gt;$AH$2,"After period end",IF(N985&lt;&gt;"Yes",0,M985-S985)))</f>
        <v/>
      </c>
      <c r="Z985" s="27">
        <f>IF(OR(U985="",U985&gt;$AH$2),"",N(W985)-N(X985)-Y985)</f>
        <v/>
      </c>
      <c r="AB985" s="23" t="n"/>
      <c r="AD985" s="27">
        <f>IF(OR(N985&lt;&gt;"Yes",N(Q985)=0),0,ROUND((M985-R985)/Q985,2))</f>
        <v/>
      </c>
      <c r="AE985" s="30">
        <f>IF(OR(N985&lt;&gt;"Yes",O985="",N(Q985)=0),0,MAX(0,MIN(Q985,MIN(YEAR($AH$2)*12+MONTH($AH$2),IF(U985="",YEAR($AH$2)*12+MONTH($AH$2),YEAR(U985)*12+MONTH(U985)-1))-(YEAR(O985)*12+MONTH(O985))+1)))</f>
        <v/>
      </c>
      <c r="AF985" s="31">
        <f>IF(OR(N985&lt;&gt;"Yes",O985="",N(Q985)=0),"",EOMONTH(O985,Q985-1))</f>
        <v/>
      </c>
    </row>
    <row r="986">
      <c r="D986" s="24" t="n"/>
      <c r="E986" s="24" t="n"/>
      <c r="F986" s="24" t="n"/>
      <c r="G986" s="24" t="n"/>
      <c r="H986" s="23" t="n"/>
      <c r="J986" s="25" t="n"/>
      <c r="K986" s="24" t="n"/>
      <c r="L986" s="26" t="n"/>
      <c r="M986" s="27">
        <f>IF(OR(J986="",L986=""),"",ROUND(J986*L986,2))</f>
        <v/>
      </c>
      <c r="N986" s="28">
        <f>IF(M986="","",IF(H986&gt;$AH$2,"After period end",IF(OR(D986="",F986=""),"Check class and entity",IF(M986&gt;=SUMIFS(Settings!$C$9:$C$18,Settings!$A$9:$A$18,F986),"Yes","Expense"))))</f>
        <v/>
      </c>
      <c r="O986" s="23" t="n"/>
      <c r="P986" s="29" t="n"/>
      <c r="Q986" s="30">
        <f>IF(P986&lt;&gt;"",P986,IF(D986="","",SUMIFS(Settings!$B$22:$B$31,Settings!$A$22:$A$31,D986)))</f>
        <v/>
      </c>
      <c r="R986" s="27">
        <f>IF(N986&lt;&gt;"Yes",0,ROUND(M986*SUMIFS(Settings!$C$22:$C$31,Settings!$A$22:$A$31,D986),2))</f>
        <v/>
      </c>
      <c r="S986" s="27">
        <f>IF(AE986=0,0,IF(AE986&gt;=Q986,M986-R986,ROUND((M986-R986)*AE986/Q986,2)))</f>
        <v/>
      </c>
      <c r="T986" s="27">
        <f>IF(N986&lt;&gt;"Yes",0,IF(AND(U986&lt;&gt;"",U986&lt;=$AH$2),0,M986-S986))</f>
        <v/>
      </c>
      <c r="U986" s="23" t="n"/>
      <c r="V986" s="24" t="n"/>
      <c r="W986" s="25" t="n"/>
      <c r="X986" s="25" t="n"/>
      <c r="Y986" s="27">
        <f>IF(U986="","",IF(U986&gt;$AH$2,"After period end",IF(N986&lt;&gt;"Yes",0,M986-S986)))</f>
        <v/>
      </c>
      <c r="Z986" s="27">
        <f>IF(OR(U986="",U986&gt;$AH$2),"",N(W986)-N(X986)-Y986)</f>
        <v/>
      </c>
      <c r="AB986" s="23" t="n"/>
      <c r="AD986" s="27">
        <f>IF(OR(N986&lt;&gt;"Yes",N(Q986)=0),0,ROUND((M986-R986)/Q986,2))</f>
        <v/>
      </c>
      <c r="AE986" s="30">
        <f>IF(OR(N986&lt;&gt;"Yes",O986="",N(Q986)=0),0,MAX(0,MIN(Q986,MIN(YEAR($AH$2)*12+MONTH($AH$2),IF(U986="",YEAR($AH$2)*12+MONTH($AH$2),YEAR(U986)*12+MONTH(U986)-1))-(YEAR(O986)*12+MONTH(O986))+1)))</f>
        <v/>
      </c>
      <c r="AF986" s="31">
        <f>IF(OR(N986&lt;&gt;"Yes",O986="",N(Q986)=0),"",EOMONTH(O986,Q986-1))</f>
        <v/>
      </c>
    </row>
    <row r="987">
      <c r="D987" s="24" t="n"/>
      <c r="E987" s="24" t="n"/>
      <c r="F987" s="24" t="n"/>
      <c r="G987" s="24" t="n"/>
      <c r="H987" s="23" t="n"/>
      <c r="J987" s="25" t="n"/>
      <c r="K987" s="24" t="n"/>
      <c r="L987" s="26" t="n"/>
      <c r="M987" s="27">
        <f>IF(OR(J987="",L987=""),"",ROUND(J987*L987,2))</f>
        <v/>
      </c>
      <c r="N987" s="28">
        <f>IF(M987="","",IF(H987&gt;$AH$2,"After period end",IF(OR(D987="",F987=""),"Check class and entity",IF(M987&gt;=SUMIFS(Settings!$C$9:$C$18,Settings!$A$9:$A$18,F987),"Yes","Expense"))))</f>
        <v/>
      </c>
      <c r="O987" s="23" t="n"/>
      <c r="P987" s="29" t="n"/>
      <c r="Q987" s="30">
        <f>IF(P987&lt;&gt;"",P987,IF(D987="","",SUMIFS(Settings!$B$22:$B$31,Settings!$A$22:$A$31,D987)))</f>
        <v/>
      </c>
      <c r="R987" s="27">
        <f>IF(N987&lt;&gt;"Yes",0,ROUND(M987*SUMIFS(Settings!$C$22:$C$31,Settings!$A$22:$A$31,D987),2))</f>
        <v/>
      </c>
      <c r="S987" s="27">
        <f>IF(AE987=0,0,IF(AE987&gt;=Q987,M987-R987,ROUND((M987-R987)*AE987/Q987,2)))</f>
        <v/>
      </c>
      <c r="T987" s="27">
        <f>IF(N987&lt;&gt;"Yes",0,IF(AND(U987&lt;&gt;"",U987&lt;=$AH$2),0,M987-S987))</f>
        <v/>
      </c>
      <c r="U987" s="23" t="n"/>
      <c r="V987" s="24" t="n"/>
      <c r="W987" s="25" t="n"/>
      <c r="X987" s="25" t="n"/>
      <c r="Y987" s="27">
        <f>IF(U987="","",IF(U987&gt;$AH$2,"After period end",IF(N987&lt;&gt;"Yes",0,M987-S987)))</f>
        <v/>
      </c>
      <c r="Z987" s="27">
        <f>IF(OR(U987="",U987&gt;$AH$2),"",N(W987)-N(X987)-Y987)</f>
        <v/>
      </c>
      <c r="AB987" s="23" t="n"/>
      <c r="AD987" s="27">
        <f>IF(OR(N987&lt;&gt;"Yes",N(Q987)=0),0,ROUND((M987-R987)/Q987,2))</f>
        <v/>
      </c>
      <c r="AE987" s="30">
        <f>IF(OR(N987&lt;&gt;"Yes",O987="",N(Q987)=0),0,MAX(0,MIN(Q987,MIN(YEAR($AH$2)*12+MONTH($AH$2),IF(U987="",YEAR($AH$2)*12+MONTH($AH$2),YEAR(U987)*12+MONTH(U987)-1))-(YEAR(O987)*12+MONTH(O987))+1)))</f>
        <v/>
      </c>
      <c r="AF987" s="31">
        <f>IF(OR(N987&lt;&gt;"Yes",O987="",N(Q987)=0),"",EOMONTH(O987,Q987-1))</f>
        <v/>
      </c>
    </row>
    <row r="988">
      <c r="D988" s="24" t="n"/>
      <c r="E988" s="24" t="n"/>
      <c r="F988" s="24" t="n"/>
      <c r="G988" s="24" t="n"/>
      <c r="H988" s="23" t="n"/>
      <c r="J988" s="25" t="n"/>
      <c r="K988" s="24" t="n"/>
      <c r="L988" s="26" t="n"/>
      <c r="M988" s="27">
        <f>IF(OR(J988="",L988=""),"",ROUND(J988*L988,2))</f>
        <v/>
      </c>
      <c r="N988" s="28">
        <f>IF(M988="","",IF(H988&gt;$AH$2,"After period end",IF(OR(D988="",F988=""),"Check class and entity",IF(M988&gt;=SUMIFS(Settings!$C$9:$C$18,Settings!$A$9:$A$18,F988),"Yes","Expense"))))</f>
        <v/>
      </c>
      <c r="O988" s="23" t="n"/>
      <c r="P988" s="29" t="n"/>
      <c r="Q988" s="30">
        <f>IF(P988&lt;&gt;"",P988,IF(D988="","",SUMIFS(Settings!$B$22:$B$31,Settings!$A$22:$A$31,D988)))</f>
        <v/>
      </c>
      <c r="R988" s="27">
        <f>IF(N988&lt;&gt;"Yes",0,ROUND(M988*SUMIFS(Settings!$C$22:$C$31,Settings!$A$22:$A$31,D988),2))</f>
        <v/>
      </c>
      <c r="S988" s="27">
        <f>IF(AE988=0,0,IF(AE988&gt;=Q988,M988-R988,ROUND((M988-R988)*AE988/Q988,2)))</f>
        <v/>
      </c>
      <c r="T988" s="27">
        <f>IF(N988&lt;&gt;"Yes",0,IF(AND(U988&lt;&gt;"",U988&lt;=$AH$2),0,M988-S988))</f>
        <v/>
      </c>
      <c r="U988" s="23" t="n"/>
      <c r="V988" s="24" t="n"/>
      <c r="W988" s="25" t="n"/>
      <c r="X988" s="25" t="n"/>
      <c r="Y988" s="27">
        <f>IF(U988="","",IF(U988&gt;$AH$2,"After period end",IF(N988&lt;&gt;"Yes",0,M988-S988)))</f>
        <v/>
      </c>
      <c r="Z988" s="27">
        <f>IF(OR(U988="",U988&gt;$AH$2),"",N(W988)-N(X988)-Y988)</f>
        <v/>
      </c>
      <c r="AB988" s="23" t="n"/>
      <c r="AD988" s="27">
        <f>IF(OR(N988&lt;&gt;"Yes",N(Q988)=0),0,ROUND((M988-R988)/Q988,2))</f>
        <v/>
      </c>
      <c r="AE988" s="30">
        <f>IF(OR(N988&lt;&gt;"Yes",O988="",N(Q988)=0),0,MAX(0,MIN(Q988,MIN(YEAR($AH$2)*12+MONTH($AH$2),IF(U988="",YEAR($AH$2)*12+MONTH($AH$2),YEAR(U988)*12+MONTH(U988)-1))-(YEAR(O988)*12+MONTH(O988))+1)))</f>
        <v/>
      </c>
      <c r="AF988" s="31">
        <f>IF(OR(N988&lt;&gt;"Yes",O988="",N(Q988)=0),"",EOMONTH(O988,Q988-1))</f>
        <v/>
      </c>
    </row>
    <row r="989">
      <c r="D989" s="24" t="n"/>
      <c r="E989" s="24" t="n"/>
      <c r="F989" s="24" t="n"/>
      <c r="G989" s="24" t="n"/>
      <c r="H989" s="23" t="n"/>
      <c r="J989" s="25" t="n"/>
      <c r="K989" s="24" t="n"/>
      <c r="L989" s="26" t="n"/>
      <c r="M989" s="27">
        <f>IF(OR(J989="",L989=""),"",ROUND(J989*L989,2))</f>
        <v/>
      </c>
      <c r="N989" s="28">
        <f>IF(M989="","",IF(H989&gt;$AH$2,"After period end",IF(OR(D989="",F989=""),"Check class and entity",IF(M989&gt;=SUMIFS(Settings!$C$9:$C$18,Settings!$A$9:$A$18,F989),"Yes","Expense"))))</f>
        <v/>
      </c>
      <c r="O989" s="23" t="n"/>
      <c r="P989" s="29" t="n"/>
      <c r="Q989" s="30">
        <f>IF(P989&lt;&gt;"",P989,IF(D989="","",SUMIFS(Settings!$B$22:$B$31,Settings!$A$22:$A$31,D989)))</f>
        <v/>
      </c>
      <c r="R989" s="27">
        <f>IF(N989&lt;&gt;"Yes",0,ROUND(M989*SUMIFS(Settings!$C$22:$C$31,Settings!$A$22:$A$31,D989),2))</f>
        <v/>
      </c>
      <c r="S989" s="27">
        <f>IF(AE989=0,0,IF(AE989&gt;=Q989,M989-R989,ROUND((M989-R989)*AE989/Q989,2)))</f>
        <v/>
      </c>
      <c r="T989" s="27">
        <f>IF(N989&lt;&gt;"Yes",0,IF(AND(U989&lt;&gt;"",U989&lt;=$AH$2),0,M989-S989))</f>
        <v/>
      </c>
      <c r="U989" s="23" t="n"/>
      <c r="V989" s="24" t="n"/>
      <c r="W989" s="25" t="n"/>
      <c r="X989" s="25" t="n"/>
      <c r="Y989" s="27">
        <f>IF(U989="","",IF(U989&gt;$AH$2,"After period end",IF(N989&lt;&gt;"Yes",0,M989-S989)))</f>
        <v/>
      </c>
      <c r="Z989" s="27">
        <f>IF(OR(U989="",U989&gt;$AH$2),"",N(W989)-N(X989)-Y989)</f>
        <v/>
      </c>
      <c r="AB989" s="23" t="n"/>
      <c r="AD989" s="27">
        <f>IF(OR(N989&lt;&gt;"Yes",N(Q989)=0),0,ROUND((M989-R989)/Q989,2))</f>
        <v/>
      </c>
      <c r="AE989" s="30">
        <f>IF(OR(N989&lt;&gt;"Yes",O989="",N(Q989)=0),0,MAX(0,MIN(Q989,MIN(YEAR($AH$2)*12+MONTH($AH$2),IF(U989="",YEAR($AH$2)*12+MONTH($AH$2),YEAR(U989)*12+MONTH(U989)-1))-(YEAR(O989)*12+MONTH(O989))+1)))</f>
        <v/>
      </c>
      <c r="AF989" s="31">
        <f>IF(OR(N989&lt;&gt;"Yes",O989="",N(Q989)=0),"",EOMONTH(O989,Q989-1))</f>
        <v/>
      </c>
    </row>
    <row r="990">
      <c r="D990" s="24" t="n"/>
      <c r="E990" s="24" t="n"/>
      <c r="F990" s="24" t="n"/>
      <c r="G990" s="24" t="n"/>
      <c r="H990" s="23" t="n"/>
      <c r="J990" s="25" t="n"/>
      <c r="K990" s="24" t="n"/>
      <c r="L990" s="26" t="n"/>
      <c r="M990" s="27">
        <f>IF(OR(J990="",L990=""),"",ROUND(J990*L990,2))</f>
        <v/>
      </c>
      <c r="N990" s="28">
        <f>IF(M990="","",IF(H990&gt;$AH$2,"After period end",IF(OR(D990="",F990=""),"Check class and entity",IF(M990&gt;=SUMIFS(Settings!$C$9:$C$18,Settings!$A$9:$A$18,F990),"Yes","Expense"))))</f>
        <v/>
      </c>
      <c r="O990" s="23" t="n"/>
      <c r="P990" s="29" t="n"/>
      <c r="Q990" s="30">
        <f>IF(P990&lt;&gt;"",P990,IF(D990="","",SUMIFS(Settings!$B$22:$B$31,Settings!$A$22:$A$31,D990)))</f>
        <v/>
      </c>
      <c r="R990" s="27">
        <f>IF(N990&lt;&gt;"Yes",0,ROUND(M990*SUMIFS(Settings!$C$22:$C$31,Settings!$A$22:$A$31,D990),2))</f>
        <v/>
      </c>
      <c r="S990" s="27">
        <f>IF(AE990=0,0,IF(AE990&gt;=Q990,M990-R990,ROUND((M990-R990)*AE990/Q990,2)))</f>
        <v/>
      </c>
      <c r="T990" s="27">
        <f>IF(N990&lt;&gt;"Yes",0,IF(AND(U990&lt;&gt;"",U990&lt;=$AH$2),0,M990-S990))</f>
        <v/>
      </c>
      <c r="U990" s="23" t="n"/>
      <c r="V990" s="24" t="n"/>
      <c r="W990" s="25" t="n"/>
      <c r="X990" s="25" t="n"/>
      <c r="Y990" s="27">
        <f>IF(U990="","",IF(U990&gt;$AH$2,"After period end",IF(N990&lt;&gt;"Yes",0,M990-S990)))</f>
        <v/>
      </c>
      <c r="Z990" s="27">
        <f>IF(OR(U990="",U990&gt;$AH$2),"",N(W990)-N(X990)-Y990)</f>
        <v/>
      </c>
      <c r="AB990" s="23" t="n"/>
      <c r="AD990" s="27">
        <f>IF(OR(N990&lt;&gt;"Yes",N(Q990)=0),0,ROUND((M990-R990)/Q990,2))</f>
        <v/>
      </c>
      <c r="AE990" s="30">
        <f>IF(OR(N990&lt;&gt;"Yes",O990="",N(Q990)=0),0,MAX(0,MIN(Q990,MIN(YEAR($AH$2)*12+MONTH($AH$2),IF(U990="",YEAR($AH$2)*12+MONTH($AH$2),YEAR(U990)*12+MONTH(U990)-1))-(YEAR(O990)*12+MONTH(O990))+1)))</f>
        <v/>
      </c>
      <c r="AF990" s="31">
        <f>IF(OR(N990&lt;&gt;"Yes",O990="",N(Q990)=0),"",EOMONTH(O990,Q990-1))</f>
        <v/>
      </c>
    </row>
    <row r="991">
      <c r="D991" s="24" t="n"/>
      <c r="E991" s="24" t="n"/>
      <c r="F991" s="24" t="n"/>
      <c r="G991" s="24" t="n"/>
      <c r="H991" s="23" t="n"/>
      <c r="J991" s="25" t="n"/>
      <c r="K991" s="24" t="n"/>
      <c r="L991" s="26" t="n"/>
      <c r="M991" s="27">
        <f>IF(OR(J991="",L991=""),"",ROUND(J991*L991,2))</f>
        <v/>
      </c>
      <c r="N991" s="28">
        <f>IF(M991="","",IF(H991&gt;$AH$2,"After period end",IF(OR(D991="",F991=""),"Check class and entity",IF(M991&gt;=SUMIFS(Settings!$C$9:$C$18,Settings!$A$9:$A$18,F991),"Yes","Expense"))))</f>
        <v/>
      </c>
      <c r="O991" s="23" t="n"/>
      <c r="P991" s="29" t="n"/>
      <c r="Q991" s="30">
        <f>IF(P991&lt;&gt;"",P991,IF(D991="","",SUMIFS(Settings!$B$22:$B$31,Settings!$A$22:$A$31,D991)))</f>
        <v/>
      </c>
      <c r="R991" s="27">
        <f>IF(N991&lt;&gt;"Yes",0,ROUND(M991*SUMIFS(Settings!$C$22:$C$31,Settings!$A$22:$A$31,D991),2))</f>
        <v/>
      </c>
      <c r="S991" s="27">
        <f>IF(AE991=0,0,IF(AE991&gt;=Q991,M991-R991,ROUND((M991-R991)*AE991/Q991,2)))</f>
        <v/>
      </c>
      <c r="T991" s="27">
        <f>IF(N991&lt;&gt;"Yes",0,IF(AND(U991&lt;&gt;"",U991&lt;=$AH$2),0,M991-S991))</f>
        <v/>
      </c>
      <c r="U991" s="23" t="n"/>
      <c r="V991" s="24" t="n"/>
      <c r="W991" s="25" t="n"/>
      <c r="X991" s="25" t="n"/>
      <c r="Y991" s="27">
        <f>IF(U991="","",IF(U991&gt;$AH$2,"After period end",IF(N991&lt;&gt;"Yes",0,M991-S991)))</f>
        <v/>
      </c>
      <c r="Z991" s="27">
        <f>IF(OR(U991="",U991&gt;$AH$2),"",N(W991)-N(X991)-Y991)</f>
        <v/>
      </c>
      <c r="AB991" s="23" t="n"/>
      <c r="AD991" s="27">
        <f>IF(OR(N991&lt;&gt;"Yes",N(Q991)=0),0,ROUND((M991-R991)/Q991,2))</f>
        <v/>
      </c>
      <c r="AE991" s="30">
        <f>IF(OR(N991&lt;&gt;"Yes",O991="",N(Q991)=0),0,MAX(0,MIN(Q991,MIN(YEAR($AH$2)*12+MONTH($AH$2),IF(U991="",YEAR($AH$2)*12+MONTH($AH$2),YEAR(U991)*12+MONTH(U991)-1))-(YEAR(O991)*12+MONTH(O991))+1)))</f>
        <v/>
      </c>
      <c r="AF991" s="31">
        <f>IF(OR(N991&lt;&gt;"Yes",O991="",N(Q991)=0),"",EOMONTH(O991,Q991-1))</f>
        <v/>
      </c>
    </row>
    <row r="992">
      <c r="D992" s="24" t="n"/>
      <c r="E992" s="24" t="n"/>
      <c r="F992" s="24" t="n"/>
      <c r="G992" s="24" t="n"/>
      <c r="H992" s="23" t="n"/>
      <c r="J992" s="25" t="n"/>
      <c r="K992" s="24" t="n"/>
      <c r="L992" s="26" t="n"/>
      <c r="M992" s="27">
        <f>IF(OR(J992="",L992=""),"",ROUND(J992*L992,2))</f>
        <v/>
      </c>
      <c r="N992" s="28">
        <f>IF(M992="","",IF(H992&gt;$AH$2,"After period end",IF(OR(D992="",F992=""),"Check class and entity",IF(M992&gt;=SUMIFS(Settings!$C$9:$C$18,Settings!$A$9:$A$18,F992),"Yes","Expense"))))</f>
        <v/>
      </c>
      <c r="O992" s="23" t="n"/>
      <c r="P992" s="29" t="n"/>
      <c r="Q992" s="30">
        <f>IF(P992&lt;&gt;"",P992,IF(D992="","",SUMIFS(Settings!$B$22:$B$31,Settings!$A$22:$A$31,D992)))</f>
        <v/>
      </c>
      <c r="R992" s="27">
        <f>IF(N992&lt;&gt;"Yes",0,ROUND(M992*SUMIFS(Settings!$C$22:$C$31,Settings!$A$22:$A$31,D992),2))</f>
        <v/>
      </c>
      <c r="S992" s="27">
        <f>IF(AE992=0,0,IF(AE992&gt;=Q992,M992-R992,ROUND((M992-R992)*AE992/Q992,2)))</f>
        <v/>
      </c>
      <c r="T992" s="27">
        <f>IF(N992&lt;&gt;"Yes",0,IF(AND(U992&lt;&gt;"",U992&lt;=$AH$2),0,M992-S992))</f>
        <v/>
      </c>
      <c r="U992" s="23" t="n"/>
      <c r="V992" s="24" t="n"/>
      <c r="W992" s="25" t="n"/>
      <c r="X992" s="25" t="n"/>
      <c r="Y992" s="27">
        <f>IF(U992="","",IF(U992&gt;$AH$2,"After period end",IF(N992&lt;&gt;"Yes",0,M992-S992)))</f>
        <v/>
      </c>
      <c r="Z992" s="27">
        <f>IF(OR(U992="",U992&gt;$AH$2),"",N(W992)-N(X992)-Y992)</f>
        <v/>
      </c>
      <c r="AB992" s="23" t="n"/>
      <c r="AD992" s="27">
        <f>IF(OR(N992&lt;&gt;"Yes",N(Q992)=0),0,ROUND((M992-R992)/Q992,2))</f>
        <v/>
      </c>
      <c r="AE992" s="30">
        <f>IF(OR(N992&lt;&gt;"Yes",O992="",N(Q992)=0),0,MAX(0,MIN(Q992,MIN(YEAR($AH$2)*12+MONTH($AH$2),IF(U992="",YEAR($AH$2)*12+MONTH($AH$2),YEAR(U992)*12+MONTH(U992)-1))-(YEAR(O992)*12+MONTH(O992))+1)))</f>
        <v/>
      </c>
      <c r="AF992" s="31">
        <f>IF(OR(N992&lt;&gt;"Yes",O992="",N(Q992)=0),"",EOMONTH(O992,Q992-1))</f>
        <v/>
      </c>
    </row>
    <row r="993">
      <c r="D993" s="24" t="n"/>
      <c r="E993" s="24" t="n"/>
      <c r="F993" s="24" t="n"/>
      <c r="G993" s="24" t="n"/>
      <c r="H993" s="23" t="n"/>
      <c r="J993" s="25" t="n"/>
      <c r="K993" s="24" t="n"/>
      <c r="L993" s="26" t="n"/>
      <c r="M993" s="27">
        <f>IF(OR(J993="",L993=""),"",ROUND(J993*L993,2))</f>
        <v/>
      </c>
      <c r="N993" s="28">
        <f>IF(M993="","",IF(H993&gt;$AH$2,"After period end",IF(OR(D993="",F993=""),"Check class and entity",IF(M993&gt;=SUMIFS(Settings!$C$9:$C$18,Settings!$A$9:$A$18,F993),"Yes","Expense"))))</f>
        <v/>
      </c>
      <c r="O993" s="23" t="n"/>
      <c r="P993" s="29" t="n"/>
      <c r="Q993" s="30">
        <f>IF(P993&lt;&gt;"",P993,IF(D993="","",SUMIFS(Settings!$B$22:$B$31,Settings!$A$22:$A$31,D993)))</f>
        <v/>
      </c>
      <c r="R993" s="27">
        <f>IF(N993&lt;&gt;"Yes",0,ROUND(M993*SUMIFS(Settings!$C$22:$C$31,Settings!$A$22:$A$31,D993),2))</f>
        <v/>
      </c>
      <c r="S993" s="27">
        <f>IF(AE993=0,0,IF(AE993&gt;=Q993,M993-R993,ROUND((M993-R993)*AE993/Q993,2)))</f>
        <v/>
      </c>
      <c r="T993" s="27">
        <f>IF(N993&lt;&gt;"Yes",0,IF(AND(U993&lt;&gt;"",U993&lt;=$AH$2),0,M993-S993))</f>
        <v/>
      </c>
      <c r="U993" s="23" t="n"/>
      <c r="V993" s="24" t="n"/>
      <c r="W993" s="25" t="n"/>
      <c r="X993" s="25" t="n"/>
      <c r="Y993" s="27">
        <f>IF(U993="","",IF(U993&gt;$AH$2,"After period end",IF(N993&lt;&gt;"Yes",0,M993-S993)))</f>
        <v/>
      </c>
      <c r="Z993" s="27">
        <f>IF(OR(U993="",U993&gt;$AH$2),"",N(W993)-N(X993)-Y993)</f>
        <v/>
      </c>
      <c r="AB993" s="23" t="n"/>
      <c r="AD993" s="27">
        <f>IF(OR(N993&lt;&gt;"Yes",N(Q993)=0),0,ROUND((M993-R993)/Q993,2))</f>
        <v/>
      </c>
      <c r="AE993" s="30">
        <f>IF(OR(N993&lt;&gt;"Yes",O993="",N(Q993)=0),0,MAX(0,MIN(Q993,MIN(YEAR($AH$2)*12+MONTH($AH$2),IF(U993="",YEAR($AH$2)*12+MONTH($AH$2),YEAR(U993)*12+MONTH(U993)-1))-(YEAR(O993)*12+MONTH(O993))+1)))</f>
        <v/>
      </c>
      <c r="AF993" s="31">
        <f>IF(OR(N993&lt;&gt;"Yes",O993="",N(Q993)=0),"",EOMONTH(O993,Q993-1))</f>
        <v/>
      </c>
    </row>
    <row r="994">
      <c r="D994" s="24" t="n"/>
      <c r="E994" s="24" t="n"/>
      <c r="F994" s="24" t="n"/>
      <c r="G994" s="24" t="n"/>
      <c r="H994" s="23" t="n"/>
      <c r="J994" s="25" t="n"/>
      <c r="K994" s="24" t="n"/>
      <c r="L994" s="26" t="n"/>
      <c r="M994" s="27">
        <f>IF(OR(J994="",L994=""),"",ROUND(J994*L994,2))</f>
        <v/>
      </c>
      <c r="N994" s="28">
        <f>IF(M994="","",IF(H994&gt;$AH$2,"After period end",IF(OR(D994="",F994=""),"Check class and entity",IF(M994&gt;=SUMIFS(Settings!$C$9:$C$18,Settings!$A$9:$A$18,F994),"Yes","Expense"))))</f>
        <v/>
      </c>
      <c r="O994" s="23" t="n"/>
      <c r="P994" s="29" t="n"/>
      <c r="Q994" s="30">
        <f>IF(P994&lt;&gt;"",P994,IF(D994="","",SUMIFS(Settings!$B$22:$B$31,Settings!$A$22:$A$31,D994)))</f>
        <v/>
      </c>
      <c r="R994" s="27">
        <f>IF(N994&lt;&gt;"Yes",0,ROUND(M994*SUMIFS(Settings!$C$22:$C$31,Settings!$A$22:$A$31,D994),2))</f>
        <v/>
      </c>
      <c r="S994" s="27">
        <f>IF(AE994=0,0,IF(AE994&gt;=Q994,M994-R994,ROUND((M994-R994)*AE994/Q994,2)))</f>
        <v/>
      </c>
      <c r="T994" s="27">
        <f>IF(N994&lt;&gt;"Yes",0,IF(AND(U994&lt;&gt;"",U994&lt;=$AH$2),0,M994-S994))</f>
        <v/>
      </c>
      <c r="U994" s="23" t="n"/>
      <c r="V994" s="24" t="n"/>
      <c r="W994" s="25" t="n"/>
      <c r="X994" s="25" t="n"/>
      <c r="Y994" s="27">
        <f>IF(U994="","",IF(U994&gt;$AH$2,"After period end",IF(N994&lt;&gt;"Yes",0,M994-S994)))</f>
        <v/>
      </c>
      <c r="Z994" s="27">
        <f>IF(OR(U994="",U994&gt;$AH$2),"",N(W994)-N(X994)-Y994)</f>
        <v/>
      </c>
      <c r="AB994" s="23" t="n"/>
      <c r="AD994" s="27">
        <f>IF(OR(N994&lt;&gt;"Yes",N(Q994)=0),0,ROUND((M994-R994)/Q994,2))</f>
        <v/>
      </c>
      <c r="AE994" s="30">
        <f>IF(OR(N994&lt;&gt;"Yes",O994="",N(Q994)=0),0,MAX(0,MIN(Q994,MIN(YEAR($AH$2)*12+MONTH($AH$2),IF(U994="",YEAR($AH$2)*12+MONTH($AH$2),YEAR(U994)*12+MONTH(U994)-1))-(YEAR(O994)*12+MONTH(O994))+1)))</f>
        <v/>
      </c>
      <c r="AF994" s="31">
        <f>IF(OR(N994&lt;&gt;"Yes",O994="",N(Q994)=0),"",EOMONTH(O994,Q994-1))</f>
        <v/>
      </c>
    </row>
    <row r="995">
      <c r="D995" s="24" t="n"/>
      <c r="E995" s="24" t="n"/>
      <c r="F995" s="24" t="n"/>
      <c r="G995" s="24" t="n"/>
      <c r="H995" s="23" t="n"/>
      <c r="J995" s="25" t="n"/>
      <c r="K995" s="24" t="n"/>
      <c r="L995" s="26" t="n"/>
      <c r="M995" s="27">
        <f>IF(OR(J995="",L995=""),"",ROUND(J995*L995,2))</f>
        <v/>
      </c>
      <c r="N995" s="28">
        <f>IF(M995="","",IF(H995&gt;$AH$2,"After period end",IF(OR(D995="",F995=""),"Check class and entity",IF(M995&gt;=SUMIFS(Settings!$C$9:$C$18,Settings!$A$9:$A$18,F995),"Yes","Expense"))))</f>
        <v/>
      </c>
      <c r="O995" s="23" t="n"/>
      <c r="P995" s="29" t="n"/>
      <c r="Q995" s="30">
        <f>IF(P995&lt;&gt;"",P995,IF(D995="","",SUMIFS(Settings!$B$22:$B$31,Settings!$A$22:$A$31,D995)))</f>
        <v/>
      </c>
      <c r="R995" s="27">
        <f>IF(N995&lt;&gt;"Yes",0,ROUND(M995*SUMIFS(Settings!$C$22:$C$31,Settings!$A$22:$A$31,D995),2))</f>
        <v/>
      </c>
      <c r="S995" s="27">
        <f>IF(AE995=0,0,IF(AE995&gt;=Q995,M995-R995,ROUND((M995-R995)*AE995/Q995,2)))</f>
        <v/>
      </c>
      <c r="T995" s="27">
        <f>IF(N995&lt;&gt;"Yes",0,IF(AND(U995&lt;&gt;"",U995&lt;=$AH$2),0,M995-S995))</f>
        <v/>
      </c>
      <c r="U995" s="23" t="n"/>
      <c r="V995" s="24" t="n"/>
      <c r="W995" s="25" t="n"/>
      <c r="X995" s="25" t="n"/>
      <c r="Y995" s="27">
        <f>IF(U995="","",IF(U995&gt;$AH$2,"After period end",IF(N995&lt;&gt;"Yes",0,M995-S995)))</f>
        <v/>
      </c>
      <c r="Z995" s="27">
        <f>IF(OR(U995="",U995&gt;$AH$2),"",N(W995)-N(X995)-Y995)</f>
        <v/>
      </c>
      <c r="AB995" s="23" t="n"/>
      <c r="AD995" s="27">
        <f>IF(OR(N995&lt;&gt;"Yes",N(Q995)=0),0,ROUND((M995-R995)/Q995,2))</f>
        <v/>
      </c>
      <c r="AE995" s="30">
        <f>IF(OR(N995&lt;&gt;"Yes",O995="",N(Q995)=0),0,MAX(0,MIN(Q995,MIN(YEAR($AH$2)*12+MONTH($AH$2),IF(U995="",YEAR($AH$2)*12+MONTH($AH$2),YEAR(U995)*12+MONTH(U995)-1))-(YEAR(O995)*12+MONTH(O995))+1)))</f>
        <v/>
      </c>
      <c r="AF995" s="31">
        <f>IF(OR(N995&lt;&gt;"Yes",O995="",N(Q995)=0),"",EOMONTH(O995,Q995-1))</f>
        <v/>
      </c>
    </row>
    <row r="996">
      <c r="D996" s="24" t="n"/>
      <c r="E996" s="24" t="n"/>
      <c r="F996" s="24" t="n"/>
      <c r="G996" s="24" t="n"/>
      <c r="H996" s="23" t="n"/>
      <c r="J996" s="25" t="n"/>
      <c r="K996" s="24" t="n"/>
      <c r="L996" s="26" t="n"/>
      <c r="M996" s="27">
        <f>IF(OR(J996="",L996=""),"",ROUND(J996*L996,2))</f>
        <v/>
      </c>
      <c r="N996" s="28">
        <f>IF(M996="","",IF(H996&gt;$AH$2,"After period end",IF(OR(D996="",F996=""),"Check class and entity",IF(M996&gt;=SUMIFS(Settings!$C$9:$C$18,Settings!$A$9:$A$18,F996),"Yes","Expense"))))</f>
        <v/>
      </c>
      <c r="O996" s="23" t="n"/>
      <c r="P996" s="29" t="n"/>
      <c r="Q996" s="30">
        <f>IF(P996&lt;&gt;"",P996,IF(D996="","",SUMIFS(Settings!$B$22:$B$31,Settings!$A$22:$A$31,D996)))</f>
        <v/>
      </c>
      <c r="R996" s="27">
        <f>IF(N996&lt;&gt;"Yes",0,ROUND(M996*SUMIFS(Settings!$C$22:$C$31,Settings!$A$22:$A$31,D996),2))</f>
        <v/>
      </c>
      <c r="S996" s="27">
        <f>IF(AE996=0,0,IF(AE996&gt;=Q996,M996-R996,ROUND((M996-R996)*AE996/Q996,2)))</f>
        <v/>
      </c>
      <c r="T996" s="27">
        <f>IF(N996&lt;&gt;"Yes",0,IF(AND(U996&lt;&gt;"",U996&lt;=$AH$2),0,M996-S996))</f>
        <v/>
      </c>
      <c r="U996" s="23" t="n"/>
      <c r="V996" s="24" t="n"/>
      <c r="W996" s="25" t="n"/>
      <c r="X996" s="25" t="n"/>
      <c r="Y996" s="27">
        <f>IF(U996="","",IF(U996&gt;$AH$2,"After period end",IF(N996&lt;&gt;"Yes",0,M996-S996)))</f>
        <v/>
      </c>
      <c r="Z996" s="27">
        <f>IF(OR(U996="",U996&gt;$AH$2),"",N(W996)-N(X996)-Y996)</f>
        <v/>
      </c>
      <c r="AB996" s="23" t="n"/>
      <c r="AD996" s="27">
        <f>IF(OR(N996&lt;&gt;"Yes",N(Q996)=0),0,ROUND((M996-R996)/Q996,2))</f>
        <v/>
      </c>
      <c r="AE996" s="30">
        <f>IF(OR(N996&lt;&gt;"Yes",O996="",N(Q996)=0),0,MAX(0,MIN(Q996,MIN(YEAR($AH$2)*12+MONTH($AH$2),IF(U996="",YEAR($AH$2)*12+MONTH($AH$2),YEAR(U996)*12+MONTH(U996)-1))-(YEAR(O996)*12+MONTH(O996))+1)))</f>
        <v/>
      </c>
      <c r="AF996" s="31">
        <f>IF(OR(N996&lt;&gt;"Yes",O996="",N(Q996)=0),"",EOMONTH(O996,Q996-1))</f>
        <v/>
      </c>
    </row>
    <row r="997">
      <c r="D997" s="24" t="n"/>
      <c r="E997" s="24" t="n"/>
      <c r="F997" s="24" t="n"/>
      <c r="G997" s="24" t="n"/>
      <c r="H997" s="23" t="n"/>
      <c r="J997" s="25" t="n"/>
      <c r="K997" s="24" t="n"/>
      <c r="L997" s="26" t="n"/>
      <c r="M997" s="27">
        <f>IF(OR(J997="",L997=""),"",ROUND(J997*L997,2))</f>
        <v/>
      </c>
      <c r="N997" s="28">
        <f>IF(M997="","",IF(H997&gt;$AH$2,"After period end",IF(OR(D997="",F997=""),"Check class and entity",IF(M997&gt;=SUMIFS(Settings!$C$9:$C$18,Settings!$A$9:$A$18,F997),"Yes","Expense"))))</f>
        <v/>
      </c>
      <c r="O997" s="23" t="n"/>
      <c r="P997" s="29" t="n"/>
      <c r="Q997" s="30">
        <f>IF(P997&lt;&gt;"",P997,IF(D997="","",SUMIFS(Settings!$B$22:$B$31,Settings!$A$22:$A$31,D997)))</f>
        <v/>
      </c>
      <c r="R997" s="27">
        <f>IF(N997&lt;&gt;"Yes",0,ROUND(M997*SUMIFS(Settings!$C$22:$C$31,Settings!$A$22:$A$31,D997),2))</f>
        <v/>
      </c>
      <c r="S997" s="27">
        <f>IF(AE997=0,0,IF(AE997&gt;=Q997,M997-R997,ROUND((M997-R997)*AE997/Q997,2)))</f>
        <v/>
      </c>
      <c r="T997" s="27">
        <f>IF(N997&lt;&gt;"Yes",0,IF(AND(U997&lt;&gt;"",U997&lt;=$AH$2),0,M997-S997))</f>
        <v/>
      </c>
      <c r="U997" s="23" t="n"/>
      <c r="V997" s="24" t="n"/>
      <c r="W997" s="25" t="n"/>
      <c r="X997" s="25" t="n"/>
      <c r="Y997" s="27">
        <f>IF(U997="","",IF(U997&gt;$AH$2,"After period end",IF(N997&lt;&gt;"Yes",0,M997-S997)))</f>
        <v/>
      </c>
      <c r="Z997" s="27">
        <f>IF(OR(U997="",U997&gt;$AH$2),"",N(W997)-N(X997)-Y997)</f>
        <v/>
      </c>
      <c r="AB997" s="23" t="n"/>
      <c r="AD997" s="27">
        <f>IF(OR(N997&lt;&gt;"Yes",N(Q997)=0),0,ROUND((M997-R997)/Q997,2))</f>
        <v/>
      </c>
      <c r="AE997" s="30">
        <f>IF(OR(N997&lt;&gt;"Yes",O997="",N(Q997)=0),0,MAX(0,MIN(Q997,MIN(YEAR($AH$2)*12+MONTH($AH$2),IF(U997="",YEAR($AH$2)*12+MONTH($AH$2),YEAR(U997)*12+MONTH(U997)-1))-(YEAR(O997)*12+MONTH(O997))+1)))</f>
        <v/>
      </c>
      <c r="AF997" s="31">
        <f>IF(OR(N997&lt;&gt;"Yes",O997="",N(Q997)=0),"",EOMONTH(O997,Q997-1))</f>
        <v/>
      </c>
    </row>
    <row r="998">
      <c r="D998" s="24" t="n"/>
      <c r="E998" s="24" t="n"/>
      <c r="F998" s="24" t="n"/>
      <c r="G998" s="24" t="n"/>
      <c r="H998" s="23" t="n"/>
      <c r="J998" s="25" t="n"/>
      <c r="K998" s="24" t="n"/>
      <c r="L998" s="26" t="n"/>
      <c r="M998" s="27">
        <f>IF(OR(J998="",L998=""),"",ROUND(J998*L998,2))</f>
        <v/>
      </c>
      <c r="N998" s="28">
        <f>IF(M998="","",IF(H998&gt;$AH$2,"After period end",IF(OR(D998="",F998=""),"Check class and entity",IF(M998&gt;=SUMIFS(Settings!$C$9:$C$18,Settings!$A$9:$A$18,F998),"Yes","Expense"))))</f>
        <v/>
      </c>
      <c r="O998" s="23" t="n"/>
      <c r="P998" s="29" t="n"/>
      <c r="Q998" s="30">
        <f>IF(P998&lt;&gt;"",P998,IF(D998="","",SUMIFS(Settings!$B$22:$B$31,Settings!$A$22:$A$31,D998)))</f>
        <v/>
      </c>
      <c r="R998" s="27">
        <f>IF(N998&lt;&gt;"Yes",0,ROUND(M998*SUMIFS(Settings!$C$22:$C$31,Settings!$A$22:$A$31,D998),2))</f>
        <v/>
      </c>
      <c r="S998" s="27">
        <f>IF(AE998=0,0,IF(AE998&gt;=Q998,M998-R998,ROUND((M998-R998)*AE998/Q998,2)))</f>
        <v/>
      </c>
      <c r="T998" s="27">
        <f>IF(N998&lt;&gt;"Yes",0,IF(AND(U998&lt;&gt;"",U998&lt;=$AH$2),0,M998-S998))</f>
        <v/>
      </c>
      <c r="U998" s="23" t="n"/>
      <c r="V998" s="24" t="n"/>
      <c r="W998" s="25" t="n"/>
      <c r="X998" s="25" t="n"/>
      <c r="Y998" s="27">
        <f>IF(U998="","",IF(U998&gt;$AH$2,"After period end",IF(N998&lt;&gt;"Yes",0,M998-S998)))</f>
        <v/>
      </c>
      <c r="Z998" s="27">
        <f>IF(OR(U998="",U998&gt;$AH$2),"",N(W998)-N(X998)-Y998)</f>
        <v/>
      </c>
      <c r="AB998" s="23" t="n"/>
      <c r="AD998" s="27">
        <f>IF(OR(N998&lt;&gt;"Yes",N(Q998)=0),0,ROUND((M998-R998)/Q998,2))</f>
        <v/>
      </c>
      <c r="AE998" s="30">
        <f>IF(OR(N998&lt;&gt;"Yes",O998="",N(Q998)=0),0,MAX(0,MIN(Q998,MIN(YEAR($AH$2)*12+MONTH($AH$2),IF(U998="",YEAR($AH$2)*12+MONTH($AH$2),YEAR(U998)*12+MONTH(U998)-1))-(YEAR(O998)*12+MONTH(O998))+1)))</f>
        <v/>
      </c>
      <c r="AF998" s="31">
        <f>IF(OR(N998&lt;&gt;"Yes",O998="",N(Q998)=0),"",EOMONTH(O998,Q998-1))</f>
        <v/>
      </c>
    </row>
    <row r="999">
      <c r="D999" s="24" t="n"/>
      <c r="E999" s="24" t="n"/>
      <c r="F999" s="24" t="n"/>
      <c r="G999" s="24" t="n"/>
      <c r="H999" s="23" t="n"/>
      <c r="J999" s="25" t="n"/>
      <c r="K999" s="24" t="n"/>
      <c r="L999" s="26" t="n"/>
      <c r="M999" s="27">
        <f>IF(OR(J999="",L999=""),"",ROUND(J999*L999,2))</f>
        <v/>
      </c>
      <c r="N999" s="28">
        <f>IF(M999="","",IF(H999&gt;$AH$2,"After period end",IF(OR(D999="",F999=""),"Check class and entity",IF(M999&gt;=SUMIFS(Settings!$C$9:$C$18,Settings!$A$9:$A$18,F999),"Yes","Expense"))))</f>
        <v/>
      </c>
      <c r="O999" s="23" t="n"/>
      <c r="P999" s="29" t="n"/>
      <c r="Q999" s="30">
        <f>IF(P999&lt;&gt;"",P999,IF(D999="","",SUMIFS(Settings!$B$22:$B$31,Settings!$A$22:$A$31,D999)))</f>
        <v/>
      </c>
      <c r="R999" s="27">
        <f>IF(N999&lt;&gt;"Yes",0,ROUND(M999*SUMIFS(Settings!$C$22:$C$31,Settings!$A$22:$A$31,D999),2))</f>
        <v/>
      </c>
      <c r="S999" s="27">
        <f>IF(AE999=0,0,IF(AE999&gt;=Q999,M999-R999,ROUND((M999-R999)*AE999/Q999,2)))</f>
        <v/>
      </c>
      <c r="T999" s="27">
        <f>IF(N999&lt;&gt;"Yes",0,IF(AND(U999&lt;&gt;"",U999&lt;=$AH$2),0,M999-S999))</f>
        <v/>
      </c>
      <c r="U999" s="23" t="n"/>
      <c r="V999" s="24" t="n"/>
      <c r="W999" s="25" t="n"/>
      <c r="X999" s="25" t="n"/>
      <c r="Y999" s="27">
        <f>IF(U999="","",IF(U999&gt;$AH$2,"After period end",IF(N999&lt;&gt;"Yes",0,M999-S999)))</f>
        <v/>
      </c>
      <c r="Z999" s="27">
        <f>IF(OR(U999="",U999&gt;$AH$2),"",N(W999)-N(X999)-Y999)</f>
        <v/>
      </c>
      <c r="AB999" s="23" t="n"/>
      <c r="AD999" s="27">
        <f>IF(OR(N999&lt;&gt;"Yes",N(Q999)=0),0,ROUND((M999-R999)/Q999,2))</f>
        <v/>
      </c>
      <c r="AE999" s="30">
        <f>IF(OR(N999&lt;&gt;"Yes",O999="",N(Q999)=0),0,MAX(0,MIN(Q999,MIN(YEAR($AH$2)*12+MONTH($AH$2),IF(U999="",YEAR($AH$2)*12+MONTH($AH$2),YEAR(U999)*12+MONTH(U999)-1))-(YEAR(O999)*12+MONTH(O999))+1)))</f>
        <v/>
      </c>
      <c r="AF999" s="31">
        <f>IF(OR(N999&lt;&gt;"Yes",O999="",N(Q999)=0),"",EOMONTH(O999,Q999-1))</f>
        <v/>
      </c>
    </row>
    <row r="1000">
      <c r="D1000" s="24" t="n"/>
      <c r="E1000" s="24" t="n"/>
      <c r="F1000" s="24" t="n"/>
      <c r="G1000" s="24" t="n"/>
      <c r="H1000" s="23" t="n"/>
      <c r="J1000" s="25" t="n"/>
      <c r="K1000" s="24" t="n"/>
      <c r="L1000" s="26" t="n"/>
      <c r="M1000" s="27">
        <f>IF(OR(J1000="",L1000=""),"",ROUND(J1000*L1000,2))</f>
        <v/>
      </c>
      <c r="N1000" s="28">
        <f>IF(M1000="","",IF(H1000&gt;$AH$2,"After period end",IF(OR(D1000="",F1000=""),"Check class and entity",IF(M1000&gt;=SUMIFS(Settings!$C$9:$C$18,Settings!$A$9:$A$18,F1000),"Yes","Expense"))))</f>
        <v/>
      </c>
      <c r="O1000" s="23" t="n"/>
      <c r="P1000" s="29" t="n"/>
      <c r="Q1000" s="30">
        <f>IF(P1000&lt;&gt;"",P1000,IF(D1000="","",SUMIFS(Settings!$B$22:$B$31,Settings!$A$22:$A$31,D1000)))</f>
        <v/>
      </c>
      <c r="R1000" s="27">
        <f>IF(N1000&lt;&gt;"Yes",0,ROUND(M1000*SUMIFS(Settings!$C$22:$C$31,Settings!$A$22:$A$31,D1000),2))</f>
        <v/>
      </c>
      <c r="S1000" s="27">
        <f>IF(AE1000=0,0,IF(AE1000&gt;=Q1000,M1000-R1000,ROUND((M1000-R1000)*AE1000/Q1000,2)))</f>
        <v/>
      </c>
      <c r="T1000" s="27">
        <f>IF(N1000&lt;&gt;"Yes",0,IF(AND(U1000&lt;&gt;"",U1000&lt;=$AH$2),0,M1000-S1000))</f>
        <v/>
      </c>
      <c r="U1000" s="23" t="n"/>
      <c r="V1000" s="24" t="n"/>
      <c r="W1000" s="25" t="n"/>
      <c r="X1000" s="25" t="n"/>
      <c r="Y1000" s="27">
        <f>IF(U1000="","",IF(U1000&gt;$AH$2,"After period end",IF(N1000&lt;&gt;"Yes",0,M1000-S1000)))</f>
        <v/>
      </c>
      <c r="Z1000" s="27">
        <f>IF(OR(U1000="",U1000&gt;$AH$2),"",N(W1000)-N(X1000)-Y1000)</f>
        <v/>
      </c>
      <c r="AB1000" s="23" t="n"/>
      <c r="AD1000" s="27">
        <f>IF(OR(N1000&lt;&gt;"Yes",N(Q1000)=0),0,ROUND((M1000-R1000)/Q1000,2))</f>
        <v/>
      </c>
      <c r="AE1000" s="30">
        <f>IF(OR(N1000&lt;&gt;"Yes",O1000="",N(Q1000)=0),0,MAX(0,MIN(Q1000,MIN(YEAR($AH$2)*12+MONTH($AH$2),IF(U1000="",YEAR($AH$2)*12+MONTH($AH$2),YEAR(U1000)*12+MONTH(U1000)-1))-(YEAR(O1000)*12+MONTH(O1000))+1)))</f>
        <v/>
      </c>
      <c r="AF1000" s="31">
        <f>IF(OR(N1000&lt;&gt;"Yes",O1000="",N(Q1000)=0),"",EOMONTH(O1000,Q1000-1))</f>
        <v/>
      </c>
    </row>
    <row r="1001">
      <c r="D1001" s="24" t="n"/>
      <c r="E1001" s="24" t="n"/>
      <c r="F1001" s="24" t="n"/>
      <c r="G1001" s="24" t="n"/>
      <c r="H1001" s="23" t="n"/>
      <c r="J1001" s="25" t="n"/>
      <c r="K1001" s="24" t="n"/>
      <c r="L1001" s="26" t="n"/>
      <c r="M1001" s="27">
        <f>IF(OR(J1001="",L1001=""),"",ROUND(J1001*L1001,2))</f>
        <v/>
      </c>
      <c r="N1001" s="28">
        <f>IF(M1001="","",IF(H1001&gt;$AH$2,"After period end",IF(OR(D1001="",F1001=""),"Check class and entity",IF(M1001&gt;=SUMIFS(Settings!$C$9:$C$18,Settings!$A$9:$A$18,F1001),"Yes","Expense"))))</f>
        <v/>
      </c>
      <c r="O1001" s="23" t="n"/>
      <c r="P1001" s="29" t="n"/>
      <c r="Q1001" s="30">
        <f>IF(P1001&lt;&gt;"",P1001,IF(D1001="","",SUMIFS(Settings!$B$22:$B$31,Settings!$A$22:$A$31,D1001)))</f>
        <v/>
      </c>
      <c r="R1001" s="27">
        <f>IF(N1001&lt;&gt;"Yes",0,ROUND(M1001*SUMIFS(Settings!$C$22:$C$31,Settings!$A$22:$A$31,D1001),2))</f>
        <v/>
      </c>
      <c r="S1001" s="27">
        <f>IF(AE1001=0,0,IF(AE1001&gt;=Q1001,M1001-R1001,ROUND((M1001-R1001)*AE1001/Q1001,2)))</f>
        <v/>
      </c>
      <c r="T1001" s="27">
        <f>IF(N1001&lt;&gt;"Yes",0,IF(AND(U1001&lt;&gt;"",U1001&lt;=$AH$2),0,M1001-S1001))</f>
        <v/>
      </c>
      <c r="U1001" s="23" t="n"/>
      <c r="V1001" s="24" t="n"/>
      <c r="W1001" s="25" t="n"/>
      <c r="X1001" s="25" t="n"/>
      <c r="Y1001" s="27">
        <f>IF(U1001="","",IF(U1001&gt;$AH$2,"After period end",IF(N1001&lt;&gt;"Yes",0,M1001-S1001)))</f>
        <v/>
      </c>
      <c r="Z1001" s="27">
        <f>IF(OR(U1001="",U1001&gt;$AH$2),"",N(W1001)-N(X1001)-Y1001)</f>
        <v/>
      </c>
      <c r="AB1001" s="23" t="n"/>
      <c r="AD1001" s="27">
        <f>IF(OR(N1001&lt;&gt;"Yes",N(Q1001)=0),0,ROUND((M1001-R1001)/Q1001,2))</f>
        <v/>
      </c>
      <c r="AE1001" s="30">
        <f>IF(OR(N1001&lt;&gt;"Yes",O1001="",N(Q1001)=0),0,MAX(0,MIN(Q1001,MIN(YEAR($AH$2)*12+MONTH($AH$2),IF(U1001="",YEAR($AH$2)*12+MONTH($AH$2),YEAR(U1001)*12+MONTH(U1001)-1))-(YEAR(O1001)*12+MONTH(O1001))+1)))</f>
        <v/>
      </c>
      <c r="AF1001" s="31">
        <f>IF(OR(N1001&lt;&gt;"Yes",O1001="",N(Q1001)=0),"",EOMONTH(O1001,Q1001-1))</f>
        <v/>
      </c>
    </row>
    <row r="1002">
      <c r="D1002" s="24" t="n"/>
      <c r="E1002" s="24" t="n"/>
      <c r="F1002" s="24" t="n"/>
      <c r="G1002" s="24" t="n"/>
      <c r="H1002" s="23" t="n"/>
      <c r="J1002" s="25" t="n"/>
      <c r="K1002" s="24" t="n"/>
      <c r="L1002" s="26" t="n"/>
      <c r="M1002" s="27">
        <f>IF(OR(J1002="",L1002=""),"",ROUND(J1002*L1002,2))</f>
        <v/>
      </c>
      <c r="N1002" s="28">
        <f>IF(M1002="","",IF(H1002&gt;$AH$2,"After period end",IF(OR(D1002="",F1002=""),"Check class and entity",IF(M1002&gt;=SUMIFS(Settings!$C$9:$C$18,Settings!$A$9:$A$18,F1002),"Yes","Expense"))))</f>
        <v/>
      </c>
      <c r="O1002" s="23" t="n"/>
      <c r="P1002" s="29" t="n"/>
      <c r="Q1002" s="30">
        <f>IF(P1002&lt;&gt;"",P1002,IF(D1002="","",SUMIFS(Settings!$B$22:$B$31,Settings!$A$22:$A$31,D1002)))</f>
        <v/>
      </c>
      <c r="R1002" s="27">
        <f>IF(N1002&lt;&gt;"Yes",0,ROUND(M1002*SUMIFS(Settings!$C$22:$C$31,Settings!$A$22:$A$31,D1002),2))</f>
        <v/>
      </c>
      <c r="S1002" s="27">
        <f>IF(AE1002=0,0,IF(AE1002&gt;=Q1002,M1002-R1002,ROUND((M1002-R1002)*AE1002/Q1002,2)))</f>
        <v/>
      </c>
      <c r="T1002" s="27">
        <f>IF(N1002&lt;&gt;"Yes",0,IF(AND(U1002&lt;&gt;"",U1002&lt;=$AH$2),0,M1002-S1002))</f>
        <v/>
      </c>
      <c r="U1002" s="23" t="n"/>
      <c r="V1002" s="24" t="n"/>
      <c r="W1002" s="25" t="n"/>
      <c r="X1002" s="25" t="n"/>
      <c r="Y1002" s="27">
        <f>IF(U1002="","",IF(U1002&gt;$AH$2,"After period end",IF(N1002&lt;&gt;"Yes",0,M1002-S1002)))</f>
        <v/>
      </c>
      <c r="Z1002" s="27">
        <f>IF(OR(U1002="",U1002&gt;$AH$2),"",N(W1002)-N(X1002)-Y1002)</f>
        <v/>
      </c>
      <c r="AB1002" s="23" t="n"/>
      <c r="AD1002" s="27">
        <f>IF(OR(N1002&lt;&gt;"Yes",N(Q1002)=0),0,ROUND((M1002-R1002)/Q1002,2))</f>
        <v/>
      </c>
      <c r="AE1002" s="30">
        <f>IF(OR(N1002&lt;&gt;"Yes",O1002="",N(Q1002)=0),0,MAX(0,MIN(Q1002,MIN(YEAR($AH$2)*12+MONTH($AH$2),IF(U1002="",YEAR($AH$2)*12+MONTH($AH$2),YEAR(U1002)*12+MONTH(U1002)-1))-(YEAR(O1002)*12+MONTH(O1002))+1)))</f>
        <v/>
      </c>
      <c r="AF1002" s="31">
        <f>IF(OR(N1002&lt;&gt;"Yes",O1002="",N(Q1002)=0),"",EOMONTH(O1002,Q1002-1))</f>
        <v/>
      </c>
    </row>
  </sheetData>
  <autoFilter ref="A2:AF1002"/>
  <mergeCells count="7">
    <mergeCell ref="AD1:AF1"/>
    <mergeCell ref="AB1:AC1"/>
    <mergeCell ref="O1:T1"/>
    <mergeCell ref="A1:E1"/>
    <mergeCell ref="F1:G1"/>
    <mergeCell ref="H1:N1"/>
    <mergeCell ref="U1:AA1"/>
  </mergeCells>
  <conditionalFormatting sqref="B3:B1002">
    <cfRule type="expression" priority="1" dxfId="0">
      <formula>AND($B3&lt;&gt;"",COUNTIF($B$3:$B$1002,$B3)&gt;1)</formula>
    </cfRule>
  </conditionalFormatting>
  <conditionalFormatting sqref="E3:E1002">
    <cfRule type="expression" priority="2" dxfId="0">
      <formula>AND($E3="Retired",$U3="")</formula>
    </cfRule>
    <cfRule type="expression" priority="4" dxfId="1">
      <formula>$E3="Pending return"</formula>
    </cfRule>
  </conditionalFormatting>
  <conditionalFormatting sqref="U3:U1002">
    <cfRule type="expression" priority="3" dxfId="1">
      <formula>AND($U3&lt;&gt;"",$E3&lt;&gt;"Retired")</formula>
    </cfRule>
  </conditionalFormatting>
  <conditionalFormatting sqref="O3:O1002">
    <cfRule type="expression" priority="5" dxfId="1">
      <formula>AND($N3="Yes",$O3="")</formula>
    </cfRule>
  </conditionalFormatting>
  <conditionalFormatting sqref="N3:N1002">
    <cfRule type="expression" priority="6" dxfId="1">
      <formula>$N3="Check class and entity"</formula>
    </cfRule>
  </conditionalFormatting>
  <conditionalFormatting sqref="AB3:AB1002">
    <cfRule type="expression" priority="7" dxfId="1">
      <formula>AND($B3&lt;&gt;"",$E3&lt;&gt;"Retired",$N3&lt;&gt;"After period end",OR($AB3="",$AH$2-$AB3&gt;90))</formula>
    </cfRule>
  </conditionalFormatting>
  <dataValidations count="6">
    <dataValidation sqref="D3:D1002" showDropDown="0" showInputMessage="0" showErrorMessage="1" allowBlank="1" errorTitle="Pick from the list" error="Choose a value from the Asset class list. Edit the Lists tab to add one." type="list">
      <formula1>Lists!$A$2:$A$11</formula1>
    </dataValidation>
    <dataValidation sqref="E3:E1002" showDropDown="0" showInputMessage="0" showErrorMessage="1" allowBlank="1" errorTitle="Pick from the list" error="Choose a value from the Status list. Edit the Lists tab to add one." type="list">
      <formula1>Lists!$C$2:$C$7</formula1>
    </dataValidation>
    <dataValidation sqref="F3:F1002" showDropDown="0" showInputMessage="0" showErrorMessage="1" allowBlank="1" errorTitle="Pick from the list" error="Choose a value from the Entity list. Edit the Lists tab to add one." type="list">
      <formula1>Lists!$B$2:$B$11</formula1>
    </dataValidation>
    <dataValidation sqref="G3:G1002" showDropDown="0" showInputMessage="0" showErrorMessage="1" allowBlank="1" errorTitle="Pick from the list" error="Choose a value from the Country list. Edit the Lists tab to add one." type="list">
      <formula1>Lists!$E$2:$E$200</formula1>
    </dataValidation>
    <dataValidation sqref="K3:K1002" showDropDown="0" showInputMessage="0" showErrorMessage="1" allowBlank="1" errorTitle="Pick from the list" error="Choose a value from the Currency list. Edit the Lists tab to add one." type="list">
      <formula1>Lists!$F$2:$F$42</formula1>
    </dataValidation>
    <dataValidation sqref="V3:V1002" showDropDown="0" showInputMessage="0" showErrorMessage="1" allowBlank="1" errorTitle="Pick from the list" error="Choose a value from the Disposal type list. Edit the Lists tab to add one." type="list">
      <formula1>Lists!$D$2:$D$6</formula1>
    </dataValidation>
  </dataValidations>
  <pageMargins left="0.75" right="0.75" top="1" bottom="1" header="0.5" footer="0.5"/>
  <pageSetup orientation="landscape" fitToHeight="0" fitToWidth="1"/>
  <headerFooter>
    <oddHeader/>
    <oddFooter>&amp;CTemplate by Tequipy, tequipy.com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AD1004"/>
  <sheetViews>
    <sheetView tabSelected="0" workbookViewId="0">
      <pane xSplit="4" ySplit="4" topLeftCell="E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5" customWidth="1" min="3" max="3"/>
    <col width="9"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3" customWidth="1" min="17" max="17"/>
    <col width="3" customWidth="1" min="18" max="18"/>
    <col width="15" customWidth="1" min="19" max="19"/>
    <col width="9" customWidth="1" min="20" max="20"/>
    <col width="13" customWidth="1" min="21" max="21"/>
  </cols>
  <sheetData>
    <row r="1">
      <c r="A1" s="4" t="inlineStr">
        <is>
          <t>Depreciation schedule: straight-line, by full months, to the period end</t>
        </is>
      </c>
    </row>
    <row r="2">
      <c r="A2" t="inlineStr">
        <is>
          <t>Period end</t>
        </is>
      </c>
      <c r="B2" s="23">
        <f>Settings!$B$3</f>
        <v/>
      </c>
      <c r="C2" t="inlineStr">
        <is>
          <t>Month index</t>
        </is>
      </c>
      <c r="D2">
        <f>YEAR(B2)*12+MONTH(B2)</f>
        <v/>
      </c>
      <c r="S2" s="7" t="inlineStr">
        <is>
          <t>Charge to period end by entity (each in its own currency)</t>
        </is>
      </c>
    </row>
    <row r="3">
      <c r="A3" s="8" t="inlineStr">
        <is>
          <t>Asset ID</t>
        </is>
      </c>
      <c r="B3" s="8" t="inlineStr">
        <is>
          <t>Asset class</t>
        </is>
      </c>
      <c r="C3" s="8" t="inlineStr">
        <is>
          <t>Entity</t>
        </is>
      </c>
      <c r="D3" s="8" t="inlineStr">
        <is>
          <t>Currency</t>
        </is>
      </c>
      <c r="E3" s="32">
        <f>DATE(YEAR($B$2)-IF(MONTH($B$2)&lt;Settings!$B$4,1,0),Settings!$B$4,1)</f>
        <v/>
      </c>
      <c r="F3" s="32">
        <f>EOMONTH(E3,0)+1</f>
        <v/>
      </c>
      <c r="G3" s="32">
        <f>EOMONTH(F3,0)+1</f>
        <v/>
      </c>
      <c r="H3" s="32">
        <f>EOMONTH(G3,0)+1</f>
        <v/>
      </c>
      <c r="I3" s="32">
        <f>EOMONTH(H3,0)+1</f>
        <v/>
      </c>
      <c r="J3" s="32">
        <f>EOMONTH(I3,0)+1</f>
        <v/>
      </c>
      <c r="K3" s="32">
        <f>EOMONTH(J3,0)+1</f>
        <v/>
      </c>
      <c r="L3" s="32">
        <f>EOMONTH(K3,0)+1</f>
        <v/>
      </c>
      <c r="M3" s="32">
        <f>EOMONTH(L3,0)+1</f>
        <v/>
      </c>
      <c r="N3" s="32">
        <f>EOMONTH(M3,0)+1</f>
        <v/>
      </c>
      <c r="O3" s="32">
        <f>EOMONTH(N3,0)+1</f>
        <v/>
      </c>
      <c r="P3" s="32">
        <f>EOMONTH(O3,0)+1</f>
        <v/>
      </c>
      <c r="Q3" s="8" t="inlineStr">
        <is>
          <t>Charge to period end</t>
        </is>
      </c>
      <c r="S3" s="8" t="inlineStr">
        <is>
          <t>Entity</t>
        </is>
      </c>
      <c r="T3" s="8" t="inlineStr">
        <is>
          <t>Currency</t>
        </is>
      </c>
      <c r="U3" s="8" t="inlineStr">
        <is>
          <t>Charge to period end</t>
        </is>
      </c>
    </row>
    <row r="4">
      <c r="D4" t="inlineStr">
        <is>
          <t>Month index</t>
        </is>
      </c>
      <c r="E4">
        <f>YEAR(E3)*12+MONTH(E3)</f>
        <v/>
      </c>
      <c r="F4">
        <f>YEAR(F3)*12+MONTH(F3)</f>
        <v/>
      </c>
      <c r="G4">
        <f>YEAR(G3)*12+MONTH(G3)</f>
        <v/>
      </c>
      <c r="H4">
        <f>YEAR(H3)*12+MONTH(H3)</f>
        <v/>
      </c>
      <c r="I4">
        <f>YEAR(I3)*12+MONTH(I3)</f>
        <v/>
      </c>
      <c r="J4">
        <f>YEAR(J3)*12+MONTH(J3)</f>
        <v/>
      </c>
      <c r="K4">
        <f>YEAR(K3)*12+MONTH(K3)</f>
        <v/>
      </c>
      <c r="L4">
        <f>YEAR(L3)*12+MONTH(L3)</f>
        <v/>
      </c>
      <c r="M4">
        <f>YEAR(M3)*12+MONTH(M3)</f>
        <v/>
      </c>
      <c r="N4">
        <f>YEAR(N3)*12+MONTH(N3)</f>
        <v/>
      </c>
      <c r="O4">
        <f>YEAR(O3)*12+MONTH(O3)</f>
        <v/>
      </c>
      <c r="P4">
        <f>YEAR(P3)*12+MONTH(P3)</f>
        <v/>
      </c>
      <c r="S4">
        <f>IF(Settings!$A$9="","",Settings!$A$9)</f>
        <v/>
      </c>
      <c r="T4">
        <f>IF(S4="","",Settings!$B$9)</f>
        <v/>
      </c>
      <c r="U4" s="25">
        <f>IF(S4="","",SUMIFS($Q$5:$Q$1004,$C$5:$C$1004,S4))</f>
        <v/>
      </c>
    </row>
    <row r="5">
      <c r="A5" s="28">
        <f>IF(Register!$A3="","",Register!$A3)</f>
        <v/>
      </c>
      <c r="B5" s="28">
        <f>IF(Register!$D3="","",Register!$D3)</f>
        <v/>
      </c>
      <c r="C5" s="28">
        <f>IF(Register!$F3="","",Register!$F3)</f>
        <v/>
      </c>
      <c r="D5" s="28">
        <f>IF(C5="","",IF(C5=Settings!$A$9,Settings!$B$9,IF(C5=Settings!$A$10,Settings!$B$10,IF(C5=Settings!$A$11,Settings!$B$11,IF(C5=Settings!$A$12,Settings!$B$12,IF(C5=Settings!$A$13,Settings!$B$13,IF(C5=Settings!$A$14,Settings!$B$14,IF(C5=Settings!$A$15,Settings!$B$15,IF(C5=Settings!$A$16,Settings!$B$16,IF(C5=Settings!$A$17,Settings!$B$17,IF(C5=Settings!$A$18,Settings!$B$18,"")))))))))))</f>
        <v/>
      </c>
      <c r="E5" s="27">
        <f>IF(OR(Register!$N3&lt;&gt;"Yes",Register!$O3="",N(Register!$Q3)=0),0,ROUND((Register!$M3-Register!$R3)*MIN(Register!$Q3,MAX(0,MIN(E$4,IF(Register!$U3="",$D$2,MIN($D$2,YEAR(Register!$U3)*12+MONTH(Register!$U3)-1)))-(YEAR(Register!$O3)*12+MONTH(Register!$O3))+1))/Register!$Q3,2)-ROUND((Register!$M3-Register!$R3)*MIN(Register!$Q3,MAX(0,MIN(E$4-1,IF(Register!$U3="",$D$2,MIN($D$2,YEAR(Register!$U3)*12+MONTH(Register!$U3)-1)))-(YEAR(Register!$O3)*12+MONTH(Register!$O3))+1))/Register!$Q3,2))</f>
        <v/>
      </c>
      <c r="F5" s="27">
        <f>IF(OR(Register!$N3&lt;&gt;"Yes",Register!$O3="",N(Register!$Q3)=0),0,ROUND((Register!$M3-Register!$R3)*MIN(Register!$Q3,MAX(0,MIN(F$4,IF(Register!$U3="",$D$2,MIN($D$2,YEAR(Register!$U3)*12+MONTH(Register!$U3)-1)))-(YEAR(Register!$O3)*12+MONTH(Register!$O3))+1))/Register!$Q3,2)-ROUND((Register!$M3-Register!$R3)*MIN(Register!$Q3,MAX(0,MIN(F$4-1,IF(Register!$U3="",$D$2,MIN($D$2,YEAR(Register!$U3)*12+MONTH(Register!$U3)-1)))-(YEAR(Register!$O3)*12+MONTH(Register!$O3))+1))/Register!$Q3,2))</f>
        <v/>
      </c>
      <c r="G5" s="27">
        <f>IF(OR(Register!$N3&lt;&gt;"Yes",Register!$O3="",N(Register!$Q3)=0),0,ROUND((Register!$M3-Register!$R3)*MIN(Register!$Q3,MAX(0,MIN(G$4,IF(Register!$U3="",$D$2,MIN($D$2,YEAR(Register!$U3)*12+MONTH(Register!$U3)-1)))-(YEAR(Register!$O3)*12+MONTH(Register!$O3))+1))/Register!$Q3,2)-ROUND((Register!$M3-Register!$R3)*MIN(Register!$Q3,MAX(0,MIN(G$4-1,IF(Register!$U3="",$D$2,MIN($D$2,YEAR(Register!$U3)*12+MONTH(Register!$U3)-1)))-(YEAR(Register!$O3)*12+MONTH(Register!$O3))+1))/Register!$Q3,2))</f>
        <v/>
      </c>
      <c r="H5" s="27">
        <f>IF(OR(Register!$N3&lt;&gt;"Yes",Register!$O3="",N(Register!$Q3)=0),0,ROUND((Register!$M3-Register!$R3)*MIN(Register!$Q3,MAX(0,MIN(H$4,IF(Register!$U3="",$D$2,MIN($D$2,YEAR(Register!$U3)*12+MONTH(Register!$U3)-1)))-(YEAR(Register!$O3)*12+MONTH(Register!$O3))+1))/Register!$Q3,2)-ROUND((Register!$M3-Register!$R3)*MIN(Register!$Q3,MAX(0,MIN(H$4-1,IF(Register!$U3="",$D$2,MIN($D$2,YEAR(Register!$U3)*12+MONTH(Register!$U3)-1)))-(YEAR(Register!$O3)*12+MONTH(Register!$O3))+1))/Register!$Q3,2))</f>
        <v/>
      </c>
      <c r="I5" s="27">
        <f>IF(OR(Register!$N3&lt;&gt;"Yes",Register!$O3="",N(Register!$Q3)=0),0,ROUND((Register!$M3-Register!$R3)*MIN(Register!$Q3,MAX(0,MIN(I$4,IF(Register!$U3="",$D$2,MIN($D$2,YEAR(Register!$U3)*12+MONTH(Register!$U3)-1)))-(YEAR(Register!$O3)*12+MONTH(Register!$O3))+1))/Register!$Q3,2)-ROUND((Register!$M3-Register!$R3)*MIN(Register!$Q3,MAX(0,MIN(I$4-1,IF(Register!$U3="",$D$2,MIN($D$2,YEAR(Register!$U3)*12+MONTH(Register!$U3)-1)))-(YEAR(Register!$O3)*12+MONTH(Register!$O3))+1))/Register!$Q3,2))</f>
        <v/>
      </c>
      <c r="J5" s="27">
        <f>IF(OR(Register!$N3&lt;&gt;"Yes",Register!$O3="",N(Register!$Q3)=0),0,ROUND((Register!$M3-Register!$R3)*MIN(Register!$Q3,MAX(0,MIN(J$4,IF(Register!$U3="",$D$2,MIN($D$2,YEAR(Register!$U3)*12+MONTH(Register!$U3)-1)))-(YEAR(Register!$O3)*12+MONTH(Register!$O3))+1))/Register!$Q3,2)-ROUND((Register!$M3-Register!$R3)*MIN(Register!$Q3,MAX(0,MIN(J$4-1,IF(Register!$U3="",$D$2,MIN($D$2,YEAR(Register!$U3)*12+MONTH(Register!$U3)-1)))-(YEAR(Register!$O3)*12+MONTH(Register!$O3))+1))/Register!$Q3,2))</f>
        <v/>
      </c>
      <c r="K5" s="27">
        <f>IF(OR(Register!$N3&lt;&gt;"Yes",Register!$O3="",N(Register!$Q3)=0),0,ROUND((Register!$M3-Register!$R3)*MIN(Register!$Q3,MAX(0,MIN(K$4,IF(Register!$U3="",$D$2,MIN($D$2,YEAR(Register!$U3)*12+MONTH(Register!$U3)-1)))-(YEAR(Register!$O3)*12+MONTH(Register!$O3))+1))/Register!$Q3,2)-ROUND((Register!$M3-Register!$R3)*MIN(Register!$Q3,MAX(0,MIN(K$4-1,IF(Register!$U3="",$D$2,MIN($D$2,YEAR(Register!$U3)*12+MONTH(Register!$U3)-1)))-(YEAR(Register!$O3)*12+MONTH(Register!$O3))+1))/Register!$Q3,2))</f>
        <v/>
      </c>
      <c r="L5" s="27">
        <f>IF(OR(Register!$N3&lt;&gt;"Yes",Register!$O3="",N(Register!$Q3)=0),0,ROUND((Register!$M3-Register!$R3)*MIN(Register!$Q3,MAX(0,MIN(L$4,IF(Register!$U3="",$D$2,MIN($D$2,YEAR(Register!$U3)*12+MONTH(Register!$U3)-1)))-(YEAR(Register!$O3)*12+MONTH(Register!$O3))+1))/Register!$Q3,2)-ROUND((Register!$M3-Register!$R3)*MIN(Register!$Q3,MAX(0,MIN(L$4-1,IF(Register!$U3="",$D$2,MIN($D$2,YEAR(Register!$U3)*12+MONTH(Register!$U3)-1)))-(YEAR(Register!$O3)*12+MONTH(Register!$O3))+1))/Register!$Q3,2))</f>
        <v/>
      </c>
      <c r="M5" s="27">
        <f>IF(OR(Register!$N3&lt;&gt;"Yes",Register!$O3="",N(Register!$Q3)=0),0,ROUND((Register!$M3-Register!$R3)*MIN(Register!$Q3,MAX(0,MIN(M$4,IF(Register!$U3="",$D$2,MIN($D$2,YEAR(Register!$U3)*12+MONTH(Register!$U3)-1)))-(YEAR(Register!$O3)*12+MONTH(Register!$O3))+1))/Register!$Q3,2)-ROUND((Register!$M3-Register!$R3)*MIN(Register!$Q3,MAX(0,MIN(M$4-1,IF(Register!$U3="",$D$2,MIN($D$2,YEAR(Register!$U3)*12+MONTH(Register!$U3)-1)))-(YEAR(Register!$O3)*12+MONTH(Register!$O3))+1))/Register!$Q3,2))</f>
        <v/>
      </c>
      <c r="N5" s="27">
        <f>IF(OR(Register!$N3&lt;&gt;"Yes",Register!$O3="",N(Register!$Q3)=0),0,ROUND((Register!$M3-Register!$R3)*MIN(Register!$Q3,MAX(0,MIN(N$4,IF(Register!$U3="",$D$2,MIN($D$2,YEAR(Register!$U3)*12+MONTH(Register!$U3)-1)))-(YEAR(Register!$O3)*12+MONTH(Register!$O3))+1))/Register!$Q3,2)-ROUND((Register!$M3-Register!$R3)*MIN(Register!$Q3,MAX(0,MIN(N$4-1,IF(Register!$U3="",$D$2,MIN($D$2,YEAR(Register!$U3)*12+MONTH(Register!$U3)-1)))-(YEAR(Register!$O3)*12+MONTH(Register!$O3))+1))/Register!$Q3,2))</f>
        <v/>
      </c>
      <c r="O5" s="27">
        <f>IF(OR(Register!$N3&lt;&gt;"Yes",Register!$O3="",N(Register!$Q3)=0),0,ROUND((Register!$M3-Register!$R3)*MIN(Register!$Q3,MAX(0,MIN(O$4,IF(Register!$U3="",$D$2,MIN($D$2,YEAR(Register!$U3)*12+MONTH(Register!$U3)-1)))-(YEAR(Register!$O3)*12+MONTH(Register!$O3))+1))/Register!$Q3,2)-ROUND((Register!$M3-Register!$R3)*MIN(Register!$Q3,MAX(0,MIN(O$4-1,IF(Register!$U3="",$D$2,MIN($D$2,YEAR(Register!$U3)*12+MONTH(Register!$U3)-1)))-(YEAR(Register!$O3)*12+MONTH(Register!$O3))+1))/Register!$Q3,2))</f>
        <v/>
      </c>
      <c r="P5" s="27">
        <f>IF(OR(Register!$N3&lt;&gt;"Yes",Register!$O3="",N(Register!$Q3)=0),0,ROUND((Register!$M3-Register!$R3)*MIN(Register!$Q3,MAX(0,MIN(P$4,IF(Register!$U3="",$D$2,MIN($D$2,YEAR(Register!$U3)*12+MONTH(Register!$U3)-1)))-(YEAR(Register!$O3)*12+MONTH(Register!$O3))+1))/Register!$Q3,2)-ROUND((Register!$M3-Register!$R3)*MIN(Register!$Q3,MAX(0,MIN(P$4-1,IF(Register!$U3="",$D$2,MIN($D$2,YEAR(Register!$U3)*12+MONTH(Register!$U3)-1)))-(YEAR(Register!$O3)*12+MONTH(Register!$O3))+1))/Register!$Q3,2))</f>
        <v/>
      </c>
      <c r="Q5" s="27">
        <f>E5+F5+G5+H5+I5+J5+K5+L5+M5+N5+O5+P5</f>
        <v/>
      </c>
      <c r="S5">
        <f>IF(Settings!$A$10="","",Settings!$A$10)</f>
        <v/>
      </c>
      <c r="T5">
        <f>IF(S5="","",Settings!$B$10)</f>
        <v/>
      </c>
      <c r="U5" s="25">
        <f>IF(S5="","",SUMIFS($Q$5:$Q$1004,$C$5:$C$1004,S5))</f>
        <v/>
      </c>
    </row>
    <row r="6">
      <c r="A6" s="28">
        <f>IF(Register!$A4="","",Register!$A4)</f>
        <v/>
      </c>
      <c r="B6" s="28">
        <f>IF(Register!$D4="","",Register!$D4)</f>
        <v/>
      </c>
      <c r="C6" s="28">
        <f>IF(Register!$F4="","",Register!$F4)</f>
        <v/>
      </c>
      <c r="D6" s="28">
        <f>IF(C6="","",IF(C6=Settings!$A$9,Settings!$B$9,IF(C6=Settings!$A$10,Settings!$B$10,IF(C6=Settings!$A$11,Settings!$B$11,IF(C6=Settings!$A$12,Settings!$B$12,IF(C6=Settings!$A$13,Settings!$B$13,IF(C6=Settings!$A$14,Settings!$B$14,IF(C6=Settings!$A$15,Settings!$B$15,IF(C6=Settings!$A$16,Settings!$B$16,IF(C6=Settings!$A$17,Settings!$B$17,IF(C6=Settings!$A$18,Settings!$B$18,"")))))))))))</f>
        <v/>
      </c>
      <c r="E6" s="27">
        <f>IF(OR(Register!$N4&lt;&gt;"Yes",Register!$O4="",N(Register!$Q4)=0),0,ROUND((Register!$M4-Register!$R4)*MIN(Register!$Q4,MAX(0,MIN(E$4,IF(Register!$U4="",$D$2,MIN($D$2,YEAR(Register!$U4)*12+MONTH(Register!$U4)-1)))-(YEAR(Register!$O4)*12+MONTH(Register!$O4))+1))/Register!$Q4,2)-ROUND((Register!$M4-Register!$R4)*MIN(Register!$Q4,MAX(0,MIN(E$4-1,IF(Register!$U4="",$D$2,MIN($D$2,YEAR(Register!$U4)*12+MONTH(Register!$U4)-1)))-(YEAR(Register!$O4)*12+MONTH(Register!$O4))+1))/Register!$Q4,2))</f>
        <v/>
      </c>
      <c r="F6" s="27">
        <f>IF(OR(Register!$N4&lt;&gt;"Yes",Register!$O4="",N(Register!$Q4)=0),0,ROUND((Register!$M4-Register!$R4)*MIN(Register!$Q4,MAX(0,MIN(F$4,IF(Register!$U4="",$D$2,MIN($D$2,YEAR(Register!$U4)*12+MONTH(Register!$U4)-1)))-(YEAR(Register!$O4)*12+MONTH(Register!$O4))+1))/Register!$Q4,2)-ROUND((Register!$M4-Register!$R4)*MIN(Register!$Q4,MAX(0,MIN(F$4-1,IF(Register!$U4="",$D$2,MIN($D$2,YEAR(Register!$U4)*12+MONTH(Register!$U4)-1)))-(YEAR(Register!$O4)*12+MONTH(Register!$O4))+1))/Register!$Q4,2))</f>
        <v/>
      </c>
      <c r="G6" s="27">
        <f>IF(OR(Register!$N4&lt;&gt;"Yes",Register!$O4="",N(Register!$Q4)=0),0,ROUND((Register!$M4-Register!$R4)*MIN(Register!$Q4,MAX(0,MIN(G$4,IF(Register!$U4="",$D$2,MIN($D$2,YEAR(Register!$U4)*12+MONTH(Register!$U4)-1)))-(YEAR(Register!$O4)*12+MONTH(Register!$O4))+1))/Register!$Q4,2)-ROUND((Register!$M4-Register!$R4)*MIN(Register!$Q4,MAX(0,MIN(G$4-1,IF(Register!$U4="",$D$2,MIN($D$2,YEAR(Register!$U4)*12+MONTH(Register!$U4)-1)))-(YEAR(Register!$O4)*12+MONTH(Register!$O4))+1))/Register!$Q4,2))</f>
        <v/>
      </c>
      <c r="H6" s="27">
        <f>IF(OR(Register!$N4&lt;&gt;"Yes",Register!$O4="",N(Register!$Q4)=0),0,ROUND((Register!$M4-Register!$R4)*MIN(Register!$Q4,MAX(0,MIN(H$4,IF(Register!$U4="",$D$2,MIN($D$2,YEAR(Register!$U4)*12+MONTH(Register!$U4)-1)))-(YEAR(Register!$O4)*12+MONTH(Register!$O4))+1))/Register!$Q4,2)-ROUND((Register!$M4-Register!$R4)*MIN(Register!$Q4,MAX(0,MIN(H$4-1,IF(Register!$U4="",$D$2,MIN($D$2,YEAR(Register!$U4)*12+MONTH(Register!$U4)-1)))-(YEAR(Register!$O4)*12+MONTH(Register!$O4))+1))/Register!$Q4,2))</f>
        <v/>
      </c>
      <c r="I6" s="27">
        <f>IF(OR(Register!$N4&lt;&gt;"Yes",Register!$O4="",N(Register!$Q4)=0),0,ROUND((Register!$M4-Register!$R4)*MIN(Register!$Q4,MAX(0,MIN(I$4,IF(Register!$U4="",$D$2,MIN($D$2,YEAR(Register!$U4)*12+MONTH(Register!$U4)-1)))-(YEAR(Register!$O4)*12+MONTH(Register!$O4))+1))/Register!$Q4,2)-ROUND((Register!$M4-Register!$R4)*MIN(Register!$Q4,MAX(0,MIN(I$4-1,IF(Register!$U4="",$D$2,MIN($D$2,YEAR(Register!$U4)*12+MONTH(Register!$U4)-1)))-(YEAR(Register!$O4)*12+MONTH(Register!$O4))+1))/Register!$Q4,2))</f>
        <v/>
      </c>
      <c r="J6" s="27">
        <f>IF(OR(Register!$N4&lt;&gt;"Yes",Register!$O4="",N(Register!$Q4)=0),0,ROUND((Register!$M4-Register!$R4)*MIN(Register!$Q4,MAX(0,MIN(J$4,IF(Register!$U4="",$D$2,MIN($D$2,YEAR(Register!$U4)*12+MONTH(Register!$U4)-1)))-(YEAR(Register!$O4)*12+MONTH(Register!$O4))+1))/Register!$Q4,2)-ROUND((Register!$M4-Register!$R4)*MIN(Register!$Q4,MAX(0,MIN(J$4-1,IF(Register!$U4="",$D$2,MIN($D$2,YEAR(Register!$U4)*12+MONTH(Register!$U4)-1)))-(YEAR(Register!$O4)*12+MONTH(Register!$O4))+1))/Register!$Q4,2))</f>
        <v/>
      </c>
      <c r="K6" s="27">
        <f>IF(OR(Register!$N4&lt;&gt;"Yes",Register!$O4="",N(Register!$Q4)=0),0,ROUND((Register!$M4-Register!$R4)*MIN(Register!$Q4,MAX(0,MIN(K$4,IF(Register!$U4="",$D$2,MIN($D$2,YEAR(Register!$U4)*12+MONTH(Register!$U4)-1)))-(YEAR(Register!$O4)*12+MONTH(Register!$O4))+1))/Register!$Q4,2)-ROUND((Register!$M4-Register!$R4)*MIN(Register!$Q4,MAX(0,MIN(K$4-1,IF(Register!$U4="",$D$2,MIN($D$2,YEAR(Register!$U4)*12+MONTH(Register!$U4)-1)))-(YEAR(Register!$O4)*12+MONTH(Register!$O4))+1))/Register!$Q4,2))</f>
        <v/>
      </c>
      <c r="L6" s="27">
        <f>IF(OR(Register!$N4&lt;&gt;"Yes",Register!$O4="",N(Register!$Q4)=0),0,ROUND((Register!$M4-Register!$R4)*MIN(Register!$Q4,MAX(0,MIN(L$4,IF(Register!$U4="",$D$2,MIN($D$2,YEAR(Register!$U4)*12+MONTH(Register!$U4)-1)))-(YEAR(Register!$O4)*12+MONTH(Register!$O4))+1))/Register!$Q4,2)-ROUND((Register!$M4-Register!$R4)*MIN(Register!$Q4,MAX(0,MIN(L$4-1,IF(Register!$U4="",$D$2,MIN($D$2,YEAR(Register!$U4)*12+MONTH(Register!$U4)-1)))-(YEAR(Register!$O4)*12+MONTH(Register!$O4))+1))/Register!$Q4,2))</f>
        <v/>
      </c>
      <c r="M6" s="27">
        <f>IF(OR(Register!$N4&lt;&gt;"Yes",Register!$O4="",N(Register!$Q4)=0),0,ROUND((Register!$M4-Register!$R4)*MIN(Register!$Q4,MAX(0,MIN(M$4,IF(Register!$U4="",$D$2,MIN($D$2,YEAR(Register!$U4)*12+MONTH(Register!$U4)-1)))-(YEAR(Register!$O4)*12+MONTH(Register!$O4))+1))/Register!$Q4,2)-ROUND((Register!$M4-Register!$R4)*MIN(Register!$Q4,MAX(0,MIN(M$4-1,IF(Register!$U4="",$D$2,MIN($D$2,YEAR(Register!$U4)*12+MONTH(Register!$U4)-1)))-(YEAR(Register!$O4)*12+MONTH(Register!$O4))+1))/Register!$Q4,2))</f>
        <v/>
      </c>
      <c r="N6" s="27">
        <f>IF(OR(Register!$N4&lt;&gt;"Yes",Register!$O4="",N(Register!$Q4)=0),0,ROUND((Register!$M4-Register!$R4)*MIN(Register!$Q4,MAX(0,MIN(N$4,IF(Register!$U4="",$D$2,MIN($D$2,YEAR(Register!$U4)*12+MONTH(Register!$U4)-1)))-(YEAR(Register!$O4)*12+MONTH(Register!$O4))+1))/Register!$Q4,2)-ROUND((Register!$M4-Register!$R4)*MIN(Register!$Q4,MAX(0,MIN(N$4-1,IF(Register!$U4="",$D$2,MIN($D$2,YEAR(Register!$U4)*12+MONTH(Register!$U4)-1)))-(YEAR(Register!$O4)*12+MONTH(Register!$O4))+1))/Register!$Q4,2))</f>
        <v/>
      </c>
      <c r="O6" s="27">
        <f>IF(OR(Register!$N4&lt;&gt;"Yes",Register!$O4="",N(Register!$Q4)=0),0,ROUND((Register!$M4-Register!$R4)*MIN(Register!$Q4,MAX(0,MIN(O$4,IF(Register!$U4="",$D$2,MIN($D$2,YEAR(Register!$U4)*12+MONTH(Register!$U4)-1)))-(YEAR(Register!$O4)*12+MONTH(Register!$O4))+1))/Register!$Q4,2)-ROUND((Register!$M4-Register!$R4)*MIN(Register!$Q4,MAX(0,MIN(O$4-1,IF(Register!$U4="",$D$2,MIN($D$2,YEAR(Register!$U4)*12+MONTH(Register!$U4)-1)))-(YEAR(Register!$O4)*12+MONTH(Register!$O4))+1))/Register!$Q4,2))</f>
        <v/>
      </c>
      <c r="P6" s="27">
        <f>IF(OR(Register!$N4&lt;&gt;"Yes",Register!$O4="",N(Register!$Q4)=0),0,ROUND((Register!$M4-Register!$R4)*MIN(Register!$Q4,MAX(0,MIN(P$4,IF(Register!$U4="",$D$2,MIN($D$2,YEAR(Register!$U4)*12+MONTH(Register!$U4)-1)))-(YEAR(Register!$O4)*12+MONTH(Register!$O4))+1))/Register!$Q4,2)-ROUND((Register!$M4-Register!$R4)*MIN(Register!$Q4,MAX(0,MIN(P$4-1,IF(Register!$U4="",$D$2,MIN($D$2,YEAR(Register!$U4)*12+MONTH(Register!$U4)-1)))-(YEAR(Register!$O4)*12+MONTH(Register!$O4))+1))/Register!$Q4,2))</f>
        <v/>
      </c>
      <c r="Q6" s="27">
        <f>E6+F6+G6+H6+I6+J6+K6+L6+M6+N6+O6+P6</f>
        <v/>
      </c>
      <c r="S6">
        <f>IF(Settings!$A$11="","",Settings!$A$11)</f>
        <v/>
      </c>
      <c r="T6">
        <f>IF(S6="","",Settings!$B$11)</f>
        <v/>
      </c>
      <c r="U6" s="25">
        <f>IF(S6="","",SUMIFS($Q$5:$Q$1004,$C$5:$C$1004,S6))</f>
        <v/>
      </c>
    </row>
    <row r="7">
      <c r="A7" s="28">
        <f>IF(Register!$A5="","",Register!$A5)</f>
        <v/>
      </c>
      <c r="B7" s="28">
        <f>IF(Register!$D5="","",Register!$D5)</f>
        <v/>
      </c>
      <c r="C7" s="28">
        <f>IF(Register!$F5="","",Register!$F5)</f>
        <v/>
      </c>
      <c r="D7" s="28">
        <f>IF(C7="","",IF(C7=Settings!$A$9,Settings!$B$9,IF(C7=Settings!$A$10,Settings!$B$10,IF(C7=Settings!$A$11,Settings!$B$11,IF(C7=Settings!$A$12,Settings!$B$12,IF(C7=Settings!$A$13,Settings!$B$13,IF(C7=Settings!$A$14,Settings!$B$14,IF(C7=Settings!$A$15,Settings!$B$15,IF(C7=Settings!$A$16,Settings!$B$16,IF(C7=Settings!$A$17,Settings!$B$17,IF(C7=Settings!$A$18,Settings!$B$18,"")))))))))))</f>
        <v/>
      </c>
      <c r="E7" s="27">
        <f>IF(OR(Register!$N5&lt;&gt;"Yes",Register!$O5="",N(Register!$Q5)=0),0,ROUND((Register!$M5-Register!$R5)*MIN(Register!$Q5,MAX(0,MIN(E$4,IF(Register!$U5="",$D$2,MIN($D$2,YEAR(Register!$U5)*12+MONTH(Register!$U5)-1)))-(YEAR(Register!$O5)*12+MONTH(Register!$O5))+1))/Register!$Q5,2)-ROUND((Register!$M5-Register!$R5)*MIN(Register!$Q5,MAX(0,MIN(E$4-1,IF(Register!$U5="",$D$2,MIN($D$2,YEAR(Register!$U5)*12+MONTH(Register!$U5)-1)))-(YEAR(Register!$O5)*12+MONTH(Register!$O5))+1))/Register!$Q5,2))</f>
        <v/>
      </c>
      <c r="F7" s="27">
        <f>IF(OR(Register!$N5&lt;&gt;"Yes",Register!$O5="",N(Register!$Q5)=0),0,ROUND((Register!$M5-Register!$R5)*MIN(Register!$Q5,MAX(0,MIN(F$4,IF(Register!$U5="",$D$2,MIN($D$2,YEAR(Register!$U5)*12+MONTH(Register!$U5)-1)))-(YEAR(Register!$O5)*12+MONTH(Register!$O5))+1))/Register!$Q5,2)-ROUND((Register!$M5-Register!$R5)*MIN(Register!$Q5,MAX(0,MIN(F$4-1,IF(Register!$U5="",$D$2,MIN($D$2,YEAR(Register!$U5)*12+MONTH(Register!$U5)-1)))-(YEAR(Register!$O5)*12+MONTH(Register!$O5))+1))/Register!$Q5,2))</f>
        <v/>
      </c>
      <c r="G7" s="27">
        <f>IF(OR(Register!$N5&lt;&gt;"Yes",Register!$O5="",N(Register!$Q5)=0),0,ROUND((Register!$M5-Register!$R5)*MIN(Register!$Q5,MAX(0,MIN(G$4,IF(Register!$U5="",$D$2,MIN($D$2,YEAR(Register!$U5)*12+MONTH(Register!$U5)-1)))-(YEAR(Register!$O5)*12+MONTH(Register!$O5))+1))/Register!$Q5,2)-ROUND((Register!$M5-Register!$R5)*MIN(Register!$Q5,MAX(0,MIN(G$4-1,IF(Register!$U5="",$D$2,MIN($D$2,YEAR(Register!$U5)*12+MONTH(Register!$U5)-1)))-(YEAR(Register!$O5)*12+MONTH(Register!$O5))+1))/Register!$Q5,2))</f>
        <v/>
      </c>
      <c r="H7" s="27">
        <f>IF(OR(Register!$N5&lt;&gt;"Yes",Register!$O5="",N(Register!$Q5)=0),0,ROUND((Register!$M5-Register!$R5)*MIN(Register!$Q5,MAX(0,MIN(H$4,IF(Register!$U5="",$D$2,MIN($D$2,YEAR(Register!$U5)*12+MONTH(Register!$U5)-1)))-(YEAR(Register!$O5)*12+MONTH(Register!$O5))+1))/Register!$Q5,2)-ROUND((Register!$M5-Register!$R5)*MIN(Register!$Q5,MAX(0,MIN(H$4-1,IF(Register!$U5="",$D$2,MIN($D$2,YEAR(Register!$U5)*12+MONTH(Register!$U5)-1)))-(YEAR(Register!$O5)*12+MONTH(Register!$O5))+1))/Register!$Q5,2))</f>
        <v/>
      </c>
      <c r="I7" s="27">
        <f>IF(OR(Register!$N5&lt;&gt;"Yes",Register!$O5="",N(Register!$Q5)=0),0,ROUND((Register!$M5-Register!$R5)*MIN(Register!$Q5,MAX(0,MIN(I$4,IF(Register!$U5="",$D$2,MIN($D$2,YEAR(Register!$U5)*12+MONTH(Register!$U5)-1)))-(YEAR(Register!$O5)*12+MONTH(Register!$O5))+1))/Register!$Q5,2)-ROUND((Register!$M5-Register!$R5)*MIN(Register!$Q5,MAX(0,MIN(I$4-1,IF(Register!$U5="",$D$2,MIN($D$2,YEAR(Register!$U5)*12+MONTH(Register!$U5)-1)))-(YEAR(Register!$O5)*12+MONTH(Register!$O5))+1))/Register!$Q5,2))</f>
        <v/>
      </c>
      <c r="J7" s="27">
        <f>IF(OR(Register!$N5&lt;&gt;"Yes",Register!$O5="",N(Register!$Q5)=0),0,ROUND((Register!$M5-Register!$R5)*MIN(Register!$Q5,MAX(0,MIN(J$4,IF(Register!$U5="",$D$2,MIN($D$2,YEAR(Register!$U5)*12+MONTH(Register!$U5)-1)))-(YEAR(Register!$O5)*12+MONTH(Register!$O5))+1))/Register!$Q5,2)-ROUND((Register!$M5-Register!$R5)*MIN(Register!$Q5,MAX(0,MIN(J$4-1,IF(Register!$U5="",$D$2,MIN($D$2,YEAR(Register!$U5)*12+MONTH(Register!$U5)-1)))-(YEAR(Register!$O5)*12+MONTH(Register!$O5))+1))/Register!$Q5,2))</f>
        <v/>
      </c>
      <c r="K7" s="27">
        <f>IF(OR(Register!$N5&lt;&gt;"Yes",Register!$O5="",N(Register!$Q5)=0),0,ROUND((Register!$M5-Register!$R5)*MIN(Register!$Q5,MAX(0,MIN(K$4,IF(Register!$U5="",$D$2,MIN($D$2,YEAR(Register!$U5)*12+MONTH(Register!$U5)-1)))-(YEAR(Register!$O5)*12+MONTH(Register!$O5))+1))/Register!$Q5,2)-ROUND((Register!$M5-Register!$R5)*MIN(Register!$Q5,MAX(0,MIN(K$4-1,IF(Register!$U5="",$D$2,MIN($D$2,YEAR(Register!$U5)*12+MONTH(Register!$U5)-1)))-(YEAR(Register!$O5)*12+MONTH(Register!$O5))+1))/Register!$Q5,2))</f>
        <v/>
      </c>
      <c r="L7" s="27">
        <f>IF(OR(Register!$N5&lt;&gt;"Yes",Register!$O5="",N(Register!$Q5)=0),0,ROUND((Register!$M5-Register!$R5)*MIN(Register!$Q5,MAX(0,MIN(L$4,IF(Register!$U5="",$D$2,MIN($D$2,YEAR(Register!$U5)*12+MONTH(Register!$U5)-1)))-(YEAR(Register!$O5)*12+MONTH(Register!$O5))+1))/Register!$Q5,2)-ROUND((Register!$M5-Register!$R5)*MIN(Register!$Q5,MAX(0,MIN(L$4-1,IF(Register!$U5="",$D$2,MIN($D$2,YEAR(Register!$U5)*12+MONTH(Register!$U5)-1)))-(YEAR(Register!$O5)*12+MONTH(Register!$O5))+1))/Register!$Q5,2))</f>
        <v/>
      </c>
      <c r="M7" s="27">
        <f>IF(OR(Register!$N5&lt;&gt;"Yes",Register!$O5="",N(Register!$Q5)=0),0,ROUND((Register!$M5-Register!$R5)*MIN(Register!$Q5,MAX(0,MIN(M$4,IF(Register!$U5="",$D$2,MIN($D$2,YEAR(Register!$U5)*12+MONTH(Register!$U5)-1)))-(YEAR(Register!$O5)*12+MONTH(Register!$O5))+1))/Register!$Q5,2)-ROUND((Register!$M5-Register!$R5)*MIN(Register!$Q5,MAX(0,MIN(M$4-1,IF(Register!$U5="",$D$2,MIN($D$2,YEAR(Register!$U5)*12+MONTH(Register!$U5)-1)))-(YEAR(Register!$O5)*12+MONTH(Register!$O5))+1))/Register!$Q5,2))</f>
        <v/>
      </c>
      <c r="N7" s="27">
        <f>IF(OR(Register!$N5&lt;&gt;"Yes",Register!$O5="",N(Register!$Q5)=0),0,ROUND((Register!$M5-Register!$R5)*MIN(Register!$Q5,MAX(0,MIN(N$4,IF(Register!$U5="",$D$2,MIN($D$2,YEAR(Register!$U5)*12+MONTH(Register!$U5)-1)))-(YEAR(Register!$O5)*12+MONTH(Register!$O5))+1))/Register!$Q5,2)-ROUND((Register!$M5-Register!$R5)*MIN(Register!$Q5,MAX(0,MIN(N$4-1,IF(Register!$U5="",$D$2,MIN($D$2,YEAR(Register!$U5)*12+MONTH(Register!$U5)-1)))-(YEAR(Register!$O5)*12+MONTH(Register!$O5))+1))/Register!$Q5,2))</f>
        <v/>
      </c>
      <c r="O7" s="27">
        <f>IF(OR(Register!$N5&lt;&gt;"Yes",Register!$O5="",N(Register!$Q5)=0),0,ROUND((Register!$M5-Register!$R5)*MIN(Register!$Q5,MAX(0,MIN(O$4,IF(Register!$U5="",$D$2,MIN($D$2,YEAR(Register!$U5)*12+MONTH(Register!$U5)-1)))-(YEAR(Register!$O5)*12+MONTH(Register!$O5))+1))/Register!$Q5,2)-ROUND((Register!$M5-Register!$R5)*MIN(Register!$Q5,MAX(0,MIN(O$4-1,IF(Register!$U5="",$D$2,MIN($D$2,YEAR(Register!$U5)*12+MONTH(Register!$U5)-1)))-(YEAR(Register!$O5)*12+MONTH(Register!$O5))+1))/Register!$Q5,2))</f>
        <v/>
      </c>
      <c r="P7" s="27">
        <f>IF(OR(Register!$N5&lt;&gt;"Yes",Register!$O5="",N(Register!$Q5)=0),0,ROUND((Register!$M5-Register!$R5)*MIN(Register!$Q5,MAX(0,MIN(P$4,IF(Register!$U5="",$D$2,MIN($D$2,YEAR(Register!$U5)*12+MONTH(Register!$U5)-1)))-(YEAR(Register!$O5)*12+MONTH(Register!$O5))+1))/Register!$Q5,2)-ROUND((Register!$M5-Register!$R5)*MIN(Register!$Q5,MAX(0,MIN(P$4-1,IF(Register!$U5="",$D$2,MIN($D$2,YEAR(Register!$U5)*12+MONTH(Register!$U5)-1)))-(YEAR(Register!$O5)*12+MONTH(Register!$O5))+1))/Register!$Q5,2))</f>
        <v/>
      </c>
      <c r="Q7" s="27">
        <f>E7+F7+G7+H7+I7+J7+K7+L7+M7+N7+O7+P7</f>
        <v/>
      </c>
      <c r="S7">
        <f>IF(Settings!$A$12="","",Settings!$A$12)</f>
        <v/>
      </c>
      <c r="T7">
        <f>IF(S7="","",Settings!$B$12)</f>
        <v/>
      </c>
      <c r="U7" s="25">
        <f>IF(S7="","",SUMIFS($Q$5:$Q$1004,$C$5:$C$1004,S7))</f>
        <v/>
      </c>
    </row>
    <row r="8">
      <c r="A8" s="28">
        <f>IF(Register!$A6="","",Register!$A6)</f>
        <v/>
      </c>
      <c r="B8" s="28">
        <f>IF(Register!$D6="","",Register!$D6)</f>
        <v/>
      </c>
      <c r="C8" s="28">
        <f>IF(Register!$F6="","",Register!$F6)</f>
        <v/>
      </c>
      <c r="D8" s="28">
        <f>IF(C8="","",IF(C8=Settings!$A$9,Settings!$B$9,IF(C8=Settings!$A$10,Settings!$B$10,IF(C8=Settings!$A$11,Settings!$B$11,IF(C8=Settings!$A$12,Settings!$B$12,IF(C8=Settings!$A$13,Settings!$B$13,IF(C8=Settings!$A$14,Settings!$B$14,IF(C8=Settings!$A$15,Settings!$B$15,IF(C8=Settings!$A$16,Settings!$B$16,IF(C8=Settings!$A$17,Settings!$B$17,IF(C8=Settings!$A$18,Settings!$B$18,"")))))))))))</f>
        <v/>
      </c>
      <c r="E8" s="27">
        <f>IF(OR(Register!$N6&lt;&gt;"Yes",Register!$O6="",N(Register!$Q6)=0),0,ROUND((Register!$M6-Register!$R6)*MIN(Register!$Q6,MAX(0,MIN(E$4,IF(Register!$U6="",$D$2,MIN($D$2,YEAR(Register!$U6)*12+MONTH(Register!$U6)-1)))-(YEAR(Register!$O6)*12+MONTH(Register!$O6))+1))/Register!$Q6,2)-ROUND((Register!$M6-Register!$R6)*MIN(Register!$Q6,MAX(0,MIN(E$4-1,IF(Register!$U6="",$D$2,MIN($D$2,YEAR(Register!$U6)*12+MONTH(Register!$U6)-1)))-(YEAR(Register!$O6)*12+MONTH(Register!$O6))+1))/Register!$Q6,2))</f>
        <v/>
      </c>
      <c r="F8" s="27">
        <f>IF(OR(Register!$N6&lt;&gt;"Yes",Register!$O6="",N(Register!$Q6)=0),0,ROUND((Register!$M6-Register!$R6)*MIN(Register!$Q6,MAX(0,MIN(F$4,IF(Register!$U6="",$D$2,MIN($D$2,YEAR(Register!$U6)*12+MONTH(Register!$U6)-1)))-(YEAR(Register!$O6)*12+MONTH(Register!$O6))+1))/Register!$Q6,2)-ROUND((Register!$M6-Register!$R6)*MIN(Register!$Q6,MAX(0,MIN(F$4-1,IF(Register!$U6="",$D$2,MIN($D$2,YEAR(Register!$U6)*12+MONTH(Register!$U6)-1)))-(YEAR(Register!$O6)*12+MONTH(Register!$O6))+1))/Register!$Q6,2))</f>
        <v/>
      </c>
      <c r="G8" s="27">
        <f>IF(OR(Register!$N6&lt;&gt;"Yes",Register!$O6="",N(Register!$Q6)=0),0,ROUND((Register!$M6-Register!$R6)*MIN(Register!$Q6,MAX(0,MIN(G$4,IF(Register!$U6="",$D$2,MIN($D$2,YEAR(Register!$U6)*12+MONTH(Register!$U6)-1)))-(YEAR(Register!$O6)*12+MONTH(Register!$O6))+1))/Register!$Q6,2)-ROUND((Register!$M6-Register!$R6)*MIN(Register!$Q6,MAX(0,MIN(G$4-1,IF(Register!$U6="",$D$2,MIN($D$2,YEAR(Register!$U6)*12+MONTH(Register!$U6)-1)))-(YEAR(Register!$O6)*12+MONTH(Register!$O6))+1))/Register!$Q6,2))</f>
        <v/>
      </c>
      <c r="H8" s="27">
        <f>IF(OR(Register!$N6&lt;&gt;"Yes",Register!$O6="",N(Register!$Q6)=0),0,ROUND((Register!$M6-Register!$R6)*MIN(Register!$Q6,MAX(0,MIN(H$4,IF(Register!$U6="",$D$2,MIN($D$2,YEAR(Register!$U6)*12+MONTH(Register!$U6)-1)))-(YEAR(Register!$O6)*12+MONTH(Register!$O6))+1))/Register!$Q6,2)-ROUND((Register!$M6-Register!$R6)*MIN(Register!$Q6,MAX(0,MIN(H$4-1,IF(Register!$U6="",$D$2,MIN($D$2,YEAR(Register!$U6)*12+MONTH(Register!$U6)-1)))-(YEAR(Register!$O6)*12+MONTH(Register!$O6))+1))/Register!$Q6,2))</f>
        <v/>
      </c>
      <c r="I8" s="27">
        <f>IF(OR(Register!$N6&lt;&gt;"Yes",Register!$O6="",N(Register!$Q6)=0),0,ROUND((Register!$M6-Register!$R6)*MIN(Register!$Q6,MAX(0,MIN(I$4,IF(Register!$U6="",$D$2,MIN($D$2,YEAR(Register!$U6)*12+MONTH(Register!$U6)-1)))-(YEAR(Register!$O6)*12+MONTH(Register!$O6))+1))/Register!$Q6,2)-ROUND((Register!$M6-Register!$R6)*MIN(Register!$Q6,MAX(0,MIN(I$4-1,IF(Register!$U6="",$D$2,MIN($D$2,YEAR(Register!$U6)*12+MONTH(Register!$U6)-1)))-(YEAR(Register!$O6)*12+MONTH(Register!$O6))+1))/Register!$Q6,2))</f>
        <v/>
      </c>
      <c r="J8" s="27">
        <f>IF(OR(Register!$N6&lt;&gt;"Yes",Register!$O6="",N(Register!$Q6)=0),0,ROUND((Register!$M6-Register!$R6)*MIN(Register!$Q6,MAX(0,MIN(J$4,IF(Register!$U6="",$D$2,MIN($D$2,YEAR(Register!$U6)*12+MONTH(Register!$U6)-1)))-(YEAR(Register!$O6)*12+MONTH(Register!$O6))+1))/Register!$Q6,2)-ROUND((Register!$M6-Register!$R6)*MIN(Register!$Q6,MAX(0,MIN(J$4-1,IF(Register!$U6="",$D$2,MIN($D$2,YEAR(Register!$U6)*12+MONTH(Register!$U6)-1)))-(YEAR(Register!$O6)*12+MONTH(Register!$O6))+1))/Register!$Q6,2))</f>
        <v/>
      </c>
      <c r="K8" s="27">
        <f>IF(OR(Register!$N6&lt;&gt;"Yes",Register!$O6="",N(Register!$Q6)=0),0,ROUND((Register!$M6-Register!$R6)*MIN(Register!$Q6,MAX(0,MIN(K$4,IF(Register!$U6="",$D$2,MIN($D$2,YEAR(Register!$U6)*12+MONTH(Register!$U6)-1)))-(YEAR(Register!$O6)*12+MONTH(Register!$O6))+1))/Register!$Q6,2)-ROUND((Register!$M6-Register!$R6)*MIN(Register!$Q6,MAX(0,MIN(K$4-1,IF(Register!$U6="",$D$2,MIN($D$2,YEAR(Register!$U6)*12+MONTH(Register!$U6)-1)))-(YEAR(Register!$O6)*12+MONTH(Register!$O6))+1))/Register!$Q6,2))</f>
        <v/>
      </c>
      <c r="L8" s="27">
        <f>IF(OR(Register!$N6&lt;&gt;"Yes",Register!$O6="",N(Register!$Q6)=0),0,ROUND((Register!$M6-Register!$R6)*MIN(Register!$Q6,MAX(0,MIN(L$4,IF(Register!$U6="",$D$2,MIN($D$2,YEAR(Register!$U6)*12+MONTH(Register!$U6)-1)))-(YEAR(Register!$O6)*12+MONTH(Register!$O6))+1))/Register!$Q6,2)-ROUND((Register!$M6-Register!$R6)*MIN(Register!$Q6,MAX(0,MIN(L$4-1,IF(Register!$U6="",$D$2,MIN($D$2,YEAR(Register!$U6)*12+MONTH(Register!$U6)-1)))-(YEAR(Register!$O6)*12+MONTH(Register!$O6))+1))/Register!$Q6,2))</f>
        <v/>
      </c>
      <c r="M8" s="27">
        <f>IF(OR(Register!$N6&lt;&gt;"Yes",Register!$O6="",N(Register!$Q6)=0),0,ROUND((Register!$M6-Register!$R6)*MIN(Register!$Q6,MAX(0,MIN(M$4,IF(Register!$U6="",$D$2,MIN($D$2,YEAR(Register!$U6)*12+MONTH(Register!$U6)-1)))-(YEAR(Register!$O6)*12+MONTH(Register!$O6))+1))/Register!$Q6,2)-ROUND((Register!$M6-Register!$R6)*MIN(Register!$Q6,MAX(0,MIN(M$4-1,IF(Register!$U6="",$D$2,MIN($D$2,YEAR(Register!$U6)*12+MONTH(Register!$U6)-1)))-(YEAR(Register!$O6)*12+MONTH(Register!$O6))+1))/Register!$Q6,2))</f>
        <v/>
      </c>
      <c r="N8" s="27">
        <f>IF(OR(Register!$N6&lt;&gt;"Yes",Register!$O6="",N(Register!$Q6)=0),0,ROUND((Register!$M6-Register!$R6)*MIN(Register!$Q6,MAX(0,MIN(N$4,IF(Register!$U6="",$D$2,MIN($D$2,YEAR(Register!$U6)*12+MONTH(Register!$U6)-1)))-(YEAR(Register!$O6)*12+MONTH(Register!$O6))+1))/Register!$Q6,2)-ROUND((Register!$M6-Register!$R6)*MIN(Register!$Q6,MAX(0,MIN(N$4-1,IF(Register!$U6="",$D$2,MIN($D$2,YEAR(Register!$U6)*12+MONTH(Register!$U6)-1)))-(YEAR(Register!$O6)*12+MONTH(Register!$O6))+1))/Register!$Q6,2))</f>
        <v/>
      </c>
      <c r="O8" s="27">
        <f>IF(OR(Register!$N6&lt;&gt;"Yes",Register!$O6="",N(Register!$Q6)=0),0,ROUND((Register!$M6-Register!$R6)*MIN(Register!$Q6,MAX(0,MIN(O$4,IF(Register!$U6="",$D$2,MIN($D$2,YEAR(Register!$U6)*12+MONTH(Register!$U6)-1)))-(YEAR(Register!$O6)*12+MONTH(Register!$O6))+1))/Register!$Q6,2)-ROUND((Register!$M6-Register!$R6)*MIN(Register!$Q6,MAX(0,MIN(O$4-1,IF(Register!$U6="",$D$2,MIN($D$2,YEAR(Register!$U6)*12+MONTH(Register!$U6)-1)))-(YEAR(Register!$O6)*12+MONTH(Register!$O6))+1))/Register!$Q6,2))</f>
        <v/>
      </c>
      <c r="P8" s="27">
        <f>IF(OR(Register!$N6&lt;&gt;"Yes",Register!$O6="",N(Register!$Q6)=0),0,ROUND((Register!$M6-Register!$R6)*MIN(Register!$Q6,MAX(0,MIN(P$4,IF(Register!$U6="",$D$2,MIN($D$2,YEAR(Register!$U6)*12+MONTH(Register!$U6)-1)))-(YEAR(Register!$O6)*12+MONTH(Register!$O6))+1))/Register!$Q6,2)-ROUND((Register!$M6-Register!$R6)*MIN(Register!$Q6,MAX(0,MIN(P$4-1,IF(Register!$U6="",$D$2,MIN($D$2,YEAR(Register!$U6)*12+MONTH(Register!$U6)-1)))-(YEAR(Register!$O6)*12+MONTH(Register!$O6))+1))/Register!$Q6,2))</f>
        <v/>
      </c>
      <c r="Q8" s="27">
        <f>E8+F8+G8+H8+I8+J8+K8+L8+M8+N8+O8+P8</f>
        <v/>
      </c>
      <c r="S8">
        <f>IF(Settings!$A$13="","",Settings!$A$13)</f>
        <v/>
      </c>
      <c r="T8">
        <f>IF(S8="","",Settings!$B$13)</f>
        <v/>
      </c>
      <c r="U8" s="25">
        <f>IF(S8="","",SUMIFS($Q$5:$Q$1004,$C$5:$C$1004,S8))</f>
        <v/>
      </c>
    </row>
    <row r="9">
      <c r="A9" s="28">
        <f>IF(Register!$A7="","",Register!$A7)</f>
        <v/>
      </c>
      <c r="B9" s="28">
        <f>IF(Register!$D7="","",Register!$D7)</f>
        <v/>
      </c>
      <c r="C9" s="28">
        <f>IF(Register!$F7="","",Register!$F7)</f>
        <v/>
      </c>
      <c r="D9" s="28">
        <f>IF(C9="","",IF(C9=Settings!$A$9,Settings!$B$9,IF(C9=Settings!$A$10,Settings!$B$10,IF(C9=Settings!$A$11,Settings!$B$11,IF(C9=Settings!$A$12,Settings!$B$12,IF(C9=Settings!$A$13,Settings!$B$13,IF(C9=Settings!$A$14,Settings!$B$14,IF(C9=Settings!$A$15,Settings!$B$15,IF(C9=Settings!$A$16,Settings!$B$16,IF(C9=Settings!$A$17,Settings!$B$17,IF(C9=Settings!$A$18,Settings!$B$18,"")))))))))))</f>
        <v/>
      </c>
      <c r="E9" s="27">
        <f>IF(OR(Register!$N7&lt;&gt;"Yes",Register!$O7="",N(Register!$Q7)=0),0,ROUND((Register!$M7-Register!$R7)*MIN(Register!$Q7,MAX(0,MIN(E$4,IF(Register!$U7="",$D$2,MIN($D$2,YEAR(Register!$U7)*12+MONTH(Register!$U7)-1)))-(YEAR(Register!$O7)*12+MONTH(Register!$O7))+1))/Register!$Q7,2)-ROUND((Register!$M7-Register!$R7)*MIN(Register!$Q7,MAX(0,MIN(E$4-1,IF(Register!$U7="",$D$2,MIN($D$2,YEAR(Register!$U7)*12+MONTH(Register!$U7)-1)))-(YEAR(Register!$O7)*12+MONTH(Register!$O7))+1))/Register!$Q7,2))</f>
        <v/>
      </c>
      <c r="F9" s="27">
        <f>IF(OR(Register!$N7&lt;&gt;"Yes",Register!$O7="",N(Register!$Q7)=0),0,ROUND((Register!$M7-Register!$R7)*MIN(Register!$Q7,MAX(0,MIN(F$4,IF(Register!$U7="",$D$2,MIN($D$2,YEAR(Register!$U7)*12+MONTH(Register!$U7)-1)))-(YEAR(Register!$O7)*12+MONTH(Register!$O7))+1))/Register!$Q7,2)-ROUND((Register!$M7-Register!$R7)*MIN(Register!$Q7,MAX(0,MIN(F$4-1,IF(Register!$U7="",$D$2,MIN($D$2,YEAR(Register!$U7)*12+MONTH(Register!$U7)-1)))-(YEAR(Register!$O7)*12+MONTH(Register!$O7))+1))/Register!$Q7,2))</f>
        <v/>
      </c>
      <c r="G9" s="27">
        <f>IF(OR(Register!$N7&lt;&gt;"Yes",Register!$O7="",N(Register!$Q7)=0),0,ROUND((Register!$M7-Register!$R7)*MIN(Register!$Q7,MAX(0,MIN(G$4,IF(Register!$U7="",$D$2,MIN($D$2,YEAR(Register!$U7)*12+MONTH(Register!$U7)-1)))-(YEAR(Register!$O7)*12+MONTH(Register!$O7))+1))/Register!$Q7,2)-ROUND((Register!$M7-Register!$R7)*MIN(Register!$Q7,MAX(0,MIN(G$4-1,IF(Register!$U7="",$D$2,MIN($D$2,YEAR(Register!$U7)*12+MONTH(Register!$U7)-1)))-(YEAR(Register!$O7)*12+MONTH(Register!$O7))+1))/Register!$Q7,2))</f>
        <v/>
      </c>
      <c r="H9" s="27">
        <f>IF(OR(Register!$N7&lt;&gt;"Yes",Register!$O7="",N(Register!$Q7)=0),0,ROUND((Register!$M7-Register!$R7)*MIN(Register!$Q7,MAX(0,MIN(H$4,IF(Register!$U7="",$D$2,MIN($D$2,YEAR(Register!$U7)*12+MONTH(Register!$U7)-1)))-(YEAR(Register!$O7)*12+MONTH(Register!$O7))+1))/Register!$Q7,2)-ROUND((Register!$M7-Register!$R7)*MIN(Register!$Q7,MAX(0,MIN(H$4-1,IF(Register!$U7="",$D$2,MIN($D$2,YEAR(Register!$U7)*12+MONTH(Register!$U7)-1)))-(YEAR(Register!$O7)*12+MONTH(Register!$O7))+1))/Register!$Q7,2))</f>
        <v/>
      </c>
      <c r="I9" s="27">
        <f>IF(OR(Register!$N7&lt;&gt;"Yes",Register!$O7="",N(Register!$Q7)=0),0,ROUND((Register!$M7-Register!$R7)*MIN(Register!$Q7,MAX(0,MIN(I$4,IF(Register!$U7="",$D$2,MIN($D$2,YEAR(Register!$U7)*12+MONTH(Register!$U7)-1)))-(YEAR(Register!$O7)*12+MONTH(Register!$O7))+1))/Register!$Q7,2)-ROUND((Register!$M7-Register!$R7)*MIN(Register!$Q7,MAX(0,MIN(I$4-1,IF(Register!$U7="",$D$2,MIN($D$2,YEAR(Register!$U7)*12+MONTH(Register!$U7)-1)))-(YEAR(Register!$O7)*12+MONTH(Register!$O7))+1))/Register!$Q7,2))</f>
        <v/>
      </c>
      <c r="J9" s="27">
        <f>IF(OR(Register!$N7&lt;&gt;"Yes",Register!$O7="",N(Register!$Q7)=0),0,ROUND((Register!$M7-Register!$R7)*MIN(Register!$Q7,MAX(0,MIN(J$4,IF(Register!$U7="",$D$2,MIN($D$2,YEAR(Register!$U7)*12+MONTH(Register!$U7)-1)))-(YEAR(Register!$O7)*12+MONTH(Register!$O7))+1))/Register!$Q7,2)-ROUND((Register!$M7-Register!$R7)*MIN(Register!$Q7,MAX(0,MIN(J$4-1,IF(Register!$U7="",$D$2,MIN($D$2,YEAR(Register!$U7)*12+MONTH(Register!$U7)-1)))-(YEAR(Register!$O7)*12+MONTH(Register!$O7))+1))/Register!$Q7,2))</f>
        <v/>
      </c>
      <c r="K9" s="27">
        <f>IF(OR(Register!$N7&lt;&gt;"Yes",Register!$O7="",N(Register!$Q7)=0),0,ROUND((Register!$M7-Register!$R7)*MIN(Register!$Q7,MAX(0,MIN(K$4,IF(Register!$U7="",$D$2,MIN($D$2,YEAR(Register!$U7)*12+MONTH(Register!$U7)-1)))-(YEAR(Register!$O7)*12+MONTH(Register!$O7))+1))/Register!$Q7,2)-ROUND((Register!$M7-Register!$R7)*MIN(Register!$Q7,MAX(0,MIN(K$4-1,IF(Register!$U7="",$D$2,MIN($D$2,YEAR(Register!$U7)*12+MONTH(Register!$U7)-1)))-(YEAR(Register!$O7)*12+MONTH(Register!$O7))+1))/Register!$Q7,2))</f>
        <v/>
      </c>
      <c r="L9" s="27">
        <f>IF(OR(Register!$N7&lt;&gt;"Yes",Register!$O7="",N(Register!$Q7)=0),0,ROUND((Register!$M7-Register!$R7)*MIN(Register!$Q7,MAX(0,MIN(L$4,IF(Register!$U7="",$D$2,MIN($D$2,YEAR(Register!$U7)*12+MONTH(Register!$U7)-1)))-(YEAR(Register!$O7)*12+MONTH(Register!$O7))+1))/Register!$Q7,2)-ROUND((Register!$M7-Register!$R7)*MIN(Register!$Q7,MAX(0,MIN(L$4-1,IF(Register!$U7="",$D$2,MIN($D$2,YEAR(Register!$U7)*12+MONTH(Register!$U7)-1)))-(YEAR(Register!$O7)*12+MONTH(Register!$O7))+1))/Register!$Q7,2))</f>
        <v/>
      </c>
      <c r="M9" s="27">
        <f>IF(OR(Register!$N7&lt;&gt;"Yes",Register!$O7="",N(Register!$Q7)=0),0,ROUND((Register!$M7-Register!$R7)*MIN(Register!$Q7,MAX(0,MIN(M$4,IF(Register!$U7="",$D$2,MIN($D$2,YEAR(Register!$U7)*12+MONTH(Register!$U7)-1)))-(YEAR(Register!$O7)*12+MONTH(Register!$O7))+1))/Register!$Q7,2)-ROUND((Register!$M7-Register!$R7)*MIN(Register!$Q7,MAX(0,MIN(M$4-1,IF(Register!$U7="",$D$2,MIN($D$2,YEAR(Register!$U7)*12+MONTH(Register!$U7)-1)))-(YEAR(Register!$O7)*12+MONTH(Register!$O7))+1))/Register!$Q7,2))</f>
        <v/>
      </c>
      <c r="N9" s="27">
        <f>IF(OR(Register!$N7&lt;&gt;"Yes",Register!$O7="",N(Register!$Q7)=0),0,ROUND((Register!$M7-Register!$R7)*MIN(Register!$Q7,MAX(0,MIN(N$4,IF(Register!$U7="",$D$2,MIN($D$2,YEAR(Register!$U7)*12+MONTH(Register!$U7)-1)))-(YEAR(Register!$O7)*12+MONTH(Register!$O7))+1))/Register!$Q7,2)-ROUND((Register!$M7-Register!$R7)*MIN(Register!$Q7,MAX(0,MIN(N$4-1,IF(Register!$U7="",$D$2,MIN($D$2,YEAR(Register!$U7)*12+MONTH(Register!$U7)-1)))-(YEAR(Register!$O7)*12+MONTH(Register!$O7))+1))/Register!$Q7,2))</f>
        <v/>
      </c>
      <c r="O9" s="27">
        <f>IF(OR(Register!$N7&lt;&gt;"Yes",Register!$O7="",N(Register!$Q7)=0),0,ROUND((Register!$M7-Register!$R7)*MIN(Register!$Q7,MAX(0,MIN(O$4,IF(Register!$U7="",$D$2,MIN($D$2,YEAR(Register!$U7)*12+MONTH(Register!$U7)-1)))-(YEAR(Register!$O7)*12+MONTH(Register!$O7))+1))/Register!$Q7,2)-ROUND((Register!$M7-Register!$R7)*MIN(Register!$Q7,MAX(0,MIN(O$4-1,IF(Register!$U7="",$D$2,MIN($D$2,YEAR(Register!$U7)*12+MONTH(Register!$U7)-1)))-(YEAR(Register!$O7)*12+MONTH(Register!$O7))+1))/Register!$Q7,2))</f>
        <v/>
      </c>
      <c r="P9" s="27">
        <f>IF(OR(Register!$N7&lt;&gt;"Yes",Register!$O7="",N(Register!$Q7)=0),0,ROUND((Register!$M7-Register!$R7)*MIN(Register!$Q7,MAX(0,MIN(P$4,IF(Register!$U7="",$D$2,MIN($D$2,YEAR(Register!$U7)*12+MONTH(Register!$U7)-1)))-(YEAR(Register!$O7)*12+MONTH(Register!$O7))+1))/Register!$Q7,2)-ROUND((Register!$M7-Register!$R7)*MIN(Register!$Q7,MAX(0,MIN(P$4-1,IF(Register!$U7="",$D$2,MIN($D$2,YEAR(Register!$U7)*12+MONTH(Register!$U7)-1)))-(YEAR(Register!$O7)*12+MONTH(Register!$O7))+1))/Register!$Q7,2))</f>
        <v/>
      </c>
      <c r="Q9" s="27">
        <f>E9+F9+G9+H9+I9+J9+K9+L9+M9+N9+O9+P9</f>
        <v/>
      </c>
      <c r="S9">
        <f>IF(Settings!$A$14="","",Settings!$A$14)</f>
        <v/>
      </c>
      <c r="T9">
        <f>IF(S9="","",Settings!$B$14)</f>
        <v/>
      </c>
      <c r="U9" s="25">
        <f>IF(S9="","",SUMIFS($Q$5:$Q$1004,$C$5:$C$1004,S9))</f>
        <v/>
      </c>
    </row>
    <row r="10">
      <c r="A10" s="28">
        <f>IF(Register!$A8="","",Register!$A8)</f>
        <v/>
      </c>
      <c r="B10" s="28">
        <f>IF(Register!$D8="","",Register!$D8)</f>
        <v/>
      </c>
      <c r="C10" s="28">
        <f>IF(Register!$F8="","",Register!$F8)</f>
        <v/>
      </c>
      <c r="D10" s="28">
        <f>IF(C10="","",IF(C10=Settings!$A$9,Settings!$B$9,IF(C10=Settings!$A$10,Settings!$B$10,IF(C10=Settings!$A$11,Settings!$B$11,IF(C10=Settings!$A$12,Settings!$B$12,IF(C10=Settings!$A$13,Settings!$B$13,IF(C10=Settings!$A$14,Settings!$B$14,IF(C10=Settings!$A$15,Settings!$B$15,IF(C10=Settings!$A$16,Settings!$B$16,IF(C10=Settings!$A$17,Settings!$B$17,IF(C10=Settings!$A$18,Settings!$B$18,"")))))))))))</f>
        <v/>
      </c>
      <c r="E10" s="27">
        <f>IF(OR(Register!$N8&lt;&gt;"Yes",Register!$O8="",N(Register!$Q8)=0),0,ROUND((Register!$M8-Register!$R8)*MIN(Register!$Q8,MAX(0,MIN(E$4,IF(Register!$U8="",$D$2,MIN($D$2,YEAR(Register!$U8)*12+MONTH(Register!$U8)-1)))-(YEAR(Register!$O8)*12+MONTH(Register!$O8))+1))/Register!$Q8,2)-ROUND((Register!$M8-Register!$R8)*MIN(Register!$Q8,MAX(0,MIN(E$4-1,IF(Register!$U8="",$D$2,MIN($D$2,YEAR(Register!$U8)*12+MONTH(Register!$U8)-1)))-(YEAR(Register!$O8)*12+MONTH(Register!$O8))+1))/Register!$Q8,2))</f>
        <v/>
      </c>
      <c r="F10" s="27">
        <f>IF(OR(Register!$N8&lt;&gt;"Yes",Register!$O8="",N(Register!$Q8)=0),0,ROUND((Register!$M8-Register!$R8)*MIN(Register!$Q8,MAX(0,MIN(F$4,IF(Register!$U8="",$D$2,MIN($D$2,YEAR(Register!$U8)*12+MONTH(Register!$U8)-1)))-(YEAR(Register!$O8)*12+MONTH(Register!$O8))+1))/Register!$Q8,2)-ROUND((Register!$M8-Register!$R8)*MIN(Register!$Q8,MAX(0,MIN(F$4-1,IF(Register!$U8="",$D$2,MIN($D$2,YEAR(Register!$U8)*12+MONTH(Register!$U8)-1)))-(YEAR(Register!$O8)*12+MONTH(Register!$O8))+1))/Register!$Q8,2))</f>
        <v/>
      </c>
      <c r="G10" s="27">
        <f>IF(OR(Register!$N8&lt;&gt;"Yes",Register!$O8="",N(Register!$Q8)=0),0,ROUND((Register!$M8-Register!$R8)*MIN(Register!$Q8,MAX(0,MIN(G$4,IF(Register!$U8="",$D$2,MIN($D$2,YEAR(Register!$U8)*12+MONTH(Register!$U8)-1)))-(YEAR(Register!$O8)*12+MONTH(Register!$O8))+1))/Register!$Q8,2)-ROUND((Register!$M8-Register!$R8)*MIN(Register!$Q8,MAX(0,MIN(G$4-1,IF(Register!$U8="",$D$2,MIN($D$2,YEAR(Register!$U8)*12+MONTH(Register!$U8)-1)))-(YEAR(Register!$O8)*12+MONTH(Register!$O8))+1))/Register!$Q8,2))</f>
        <v/>
      </c>
      <c r="H10" s="27">
        <f>IF(OR(Register!$N8&lt;&gt;"Yes",Register!$O8="",N(Register!$Q8)=0),0,ROUND((Register!$M8-Register!$R8)*MIN(Register!$Q8,MAX(0,MIN(H$4,IF(Register!$U8="",$D$2,MIN($D$2,YEAR(Register!$U8)*12+MONTH(Register!$U8)-1)))-(YEAR(Register!$O8)*12+MONTH(Register!$O8))+1))/Register!$Q8,2)-ROUND((Register!$M8-Register!$R8)*MIN(Register!$Q8,MAX(0,MIN(H$4-1,IF(Register!$U8="",$D$2,MIN($D$2,YEAR(Register!$U8)*12+MONTH(Register!$U8)-1)))-(YEAR(Register!$O8)*12+MONTH(Register!$O8))+1))/Register!$Q8,2))</f>
        <v/>
      </c>
      <c r="I10" s="27">
        <f>IF(OR(Register!$N8&lt;&gt;"Yes",Register!$O8="",N(Register!$Q8)=0),0,ROUND((Register!$M8-Register!$R8)*MIN(Register!$Q8,MAX(0,MIN(I$4,IF(Register!$U8="",$D$2,MIN($D$2,YEAR(Register!$U8)*12+MONTH(Register!$U8)-1)))-(YEAR(Register!$O8)*12+MONTH(Register!$O8))+1))/Register!$Q8,2)-ROUND((Register!$M8-Register!$R8)*MIN(Register!$Q8,MAX(0,MIN(I$4-1,IF(Register!$U8="",$D$2,MIN($D$2,YEAR(Register!$U8)*12+MONTH(Register!$U8)-1)))-(YEAR(Register!$O8)*12+MONTH(Register!$O8))+1))/Register!$Q8,2))</f>
        <v/>
      </c>
      <c r="J10" s="27">
        <f>IF(OR(Register!$N8&lt;&gt;"Yes",Register!$O8="",N(Register!$Q8)=0),0,ROUND((Register!$M8-Register!$R8)*MIN(Register!$Q8,MAX(0,MIN(J$4,IF(Register!$U8="",$D$2,MIN($D$2,YEAR(Register!$U8)*12+MONTH(Register!$U8)-1)))-(YEAR(Register!$O8)*12+MONTH(Register!$O8))+1))/Register!$Q8,2)-ROUND((Register!$M8-Register!$R8)*MIN(Register!$Q8,MAX(0,MIN(J$4-1,IF(Register!$U8="",$D$2,MIN($D$2,YEAR(Register!$U8)*12+MONTH(Register!$U8)-1)))-(YEAR(Register!$O8)*12+MONTH(Register!$O8))+1))/Register!$Q8,2))</f>
        <v/>
      </c>
      <c r="K10" s="27">
        <f>IF(OR(Register!$N8&lt;&gt;"Yes",Register!$O8="",N(Register!$Q8)=0),0,ROUND((Register!$M8-Register!$R8)*MIN(Register!$Q8,MAX(0,MIN(K$4,IF(Register!$U8="",$D$2,MIN($D$2,YEAR(Register!$U8)*12+MONTH(Register!$U8)-1)))-(YEAR(Register!$O8)*12+MONTH(Register!$O8))+1))/Register!$Q8,2)-ROUND((Register!$M8-Register!$R8)*MIN(Register!$Q8,MAX(0,MIN(K$4-1,IF(Register!$U8="",$D$2,MIN($D$2,YEAR(Register!$U8)*12+MONTH(Register!$U8)-1)))-(YEAR(Register!$O8)*12+MONTH(Register!$O8))+1))/Register!$Q8,2))</f>
        <v/>
      </c>
      <c r="L10" s="27">
        <f>IF(OR(Register!$N8&lt;&gt;"Yes",Register!$O8="",N(Register!$Q8)=0),0,ROUND((Register!$M8-Register!$R8)*MIN(Register!$Q8,MAX(0,MIN(L$4,IF(Register!$U8="",$D$2,MIN($D$2,YEAR(Register!$U8)*12+MONTH(Register!$U8)-1)))-(YEAR(Register!$O8)*12+MONTH(Register!$O8))+1))/Register!$Q8,2)-ROUND((Register!$M8-Register!$R8)*MIN(Register!$Q8,MAX(0,MIN(L$4-1,IF(Register!$U8="",$D$2,MIN($D$2,YEAR(Register!$U8)*12+MONTH(Register!$U8)-1)))-(YEAR(Register!$O8)*12+MONTH(Register!$O8))+1))/Register!$Q8,2))</f>
        <v/>
      </c>
      <c r="M10" s="27">
        <f>IF(OR(Register!$N8&lt;&gt;"Yes",Register!$O8="",N(Register!$Q8)=0),0,ROUND((Register!$M8-Register!$R8)*MIN(Register!$Q8,MAX(0,MIN(M$4,IF(Register!$U8="",$D$2,MIN($D$2,YEAR(Register!$U8)*12+MONTH(Register!$U8)-1)))-(YEAR(Register!$O8)*12+MONTH(Register!$O8))+1))/Register!$Q8,2)-ROUND((Register!$M8-Register!$R8)*MIN(Register!$Q8,MAX(0,MIN(M$4-1,IF(Register!$U8="",$D$2,MIN($D$2,YEAR(Register!$U8)*12+MONTH(Register!$U8)-1)))-(YEAR(Register!$O8)*12+MONTH(Register!$O8))+1))/Register!$Q8,2))</f>
        <v/>
      </c>
      <c r="N10" s="27">
        <f>IF(OR(Register!$N8&lt;&gt;"Yes",Register!$O8="",N(Register!$Q8)=0),0,ROUND((Register!$M8-Register!$R8)*MIN(Register!$Q8,MAX(0,MIN(N$4,IF(Register!$U8="",$D$2,MIN($D$2,YEAR(Register!$U8)*12+MONTH(Register!$U8)-1)))-(YEAR(Register!$O8)*12+MONTH(Register!$O8))+1))/Register!$Q8,2)-ROUND((Register!$M8-Register!$R8)*MIN(Register!$Q8,MAX(0,MIN(N$4-1,IF(Register!$U8="",$D$2,MIN($D$2,YEAR(Register!$U8)*12+MONTH(Register!$U8)-1)))-(YEAR(Register!$O8)*12+MONTH(Register!$O8))+1))/Register!$Q8,2))</f>
        <v/>
      </c>
      <c r="O10" s="27">
        <f>IF(OR(Register!$N8&lt;&gt;"Yes",Register!$O8="",N(Register!$Q8)=0),0,ROUND((Register!$M8-Register!$R8)*MIN(Register!$Q8,MAX(0,MIN(O$4,IF(Register!$U8="",$D$2,MIN($D$2,YEAR(Register!$U8)*12+MONTH(Register!$U8)-1)))-(YEAR(Register!$O8)*12+MONTH(Register!$O8))+1))/Register!$Q8,2)-ROUND((Register!$M8-Register!$R8)*MIN(Register!$Q8,MAX(0,MIN(O$4-1,IF(Register!$U8="",$D$2,MIN($D$2,YEAR(Register!$U8)*12+MONTH(Register!$U8)-1)))-(YEAR(Register!$O8)*12+MONTH(Register!$O8))+1))/Register!$Q8,2))</f>
        <v/>
      </c>
      <c r="P10" s="27">
        <f>IF(OR(Register!$N8&lt;&gt;"Yes",Register!$O8="",N(Register!$Q8)=0),0,ROUND((Register!$M8-Register!$R8)*MIN(Register!$Q8,MAX(0,MIN(P$4,IF(Register!$U8="",$D$2,MIN($D$2,YEAR(Register!$U8)*12+MONTH(Register!$U8)-1)))-(YEAR(Register!$O8)*12+MONTH(Register!$O8))+1))/Register!$Q8,2)-ROUND((Register!$M8-Register!$R8)*MIN(Register!$Q8,MAX(0,MIN(P$4-1,IF(Register!$U8="",$D$2,MIN($D$2,YEAR(Register!$U8)*12+MONTH(Register!$U8)-1)))-(YEAR(Register!$O8)*12+MONTH(Register!$O8))+1))/Register!$Q8,2))</f>
        <v/>
      </c>
      <c r="Q10" s="27">
        <f>E10+F10+G10+H10+I10+J10+K10+L10+M10+N10+O10+P10</f>
        <v/>
      </c>
      <c r="S10">
        <f>IF(Settings!$A$15="","",Settings!$A$15)</f>
        <v/>
      </c>
      <c r="T10">
        <f>IF(S10="","",Settings!$B$15)</f>
        <v/>
      </c>
      <c r="U10" s="25">
        <f>IF(S10="","",SUMIFS($Q$5:$Q$1004,$C$5:$C$1004,S10))</f>
        <v/>
      </c>
    </row>
    <row r="11">
      <c r="A11" s="28">
        <f>IF(Register!$A9="","",Register!$A9)</f>
        <v/>
      </c>
      <c r="B11" s="28">
        <f>IF(Register!$D9="","",Register!$D9)</f>
        <v/>
      </c>
      <c r="C11" s="28">
        <f>IF(Register!$F9="","",Register!$F9)</f>
        <v/>
      </c>
      <c r="D11" s="28">
        <f>IF(C11="","",IF(C11=Settings!$A$9,Settings!$B$9,IF(C11=Settings!$A$10,Settings!$B$10,IF(C11=Settings!$A$11,Settings!$B$11,IF(C11=Settings!$A$12,Settings!$B$12,IF(C11=Settings!$A$13,Settings!$B$13,IF(C11=Settings!$A$14,Settings!$B$14,IF(C11=Settings!$A$15,Settings!$B$15,IF(C11=Settings!$A$16,Settings!$B$16,IF(C11=Settings!$A$17,Settings!$B$17,IF(C11=Settings!$A$18,Settings!$B$18,"")))))))))))</f>
        <v/>
      </c>
      <c r="E11" s="27">
        <f>IF(OR(Register!$N9&lt;&gt;"Yes",Register!$O9="",N(Register!$Q9)=0),0,ROUND((Register!$M9-Register!$R9)*MIN(Register!$Q9,MAX(0,MIN(E$4,IF(Register!$U9="",$D$2,MIN($D$2,YEAR(Register!$U9)*12+MONTH(Register!$U9)-1)))-(YEAR(Register!$O9)*12+MONTH(Register!$O9))+1))/Register!$Q9,2)-ROUND((Register!$M9-Register!$R9)*MIN(Register!$Q9,MAX(0,MIN(E$4-1,IF(Register!$U9="",$D$2,MIN($D$2,YEAR(Register!$U9)*12+MONTH(Register!$U9)-1)))-(YEAR(Register!$O9)*12+MONTH(Register!$O9))+1))/Register!$Q9,2))</f>
        <v/>
      </c>
      <c r="F11" s="27">
        <f>IF(OR(Register!$N9&lt;&gt;"Yes",Register!$O9="",N(Register!$Q9)=0),0,ROUND((Register!$M9-Register!$R9)*MIN(Register!$Q9,MAX(0,MIN(F$4,IF(Register!$U9="",$D$2,MIN($D$2,YEAR(Register!$U9)*12+MONTH(Register!$U9)-1)))-(YEAR(Register!$O9)*12+MONTH(Register!$O9))+1))/Register!$Q9,2)-ROUND((Register!$M9-Register!$R9)*MIN(Register!$Q9,MAX(0,MIN(F$4-1,IF(Register!$U9="",$D$2,MIN($D$2,YEAR(Register!$U9)*12+MONTH(Register!$U9)-1)))-(YEAR(Register!$O9)*12+MONTH(Register!$O9))+1))/Register!$Q9,2))</f>
        <v/>
      </c>
      <c r="G11" s="27">
        <f>IF(OR(Register!$N9&lt;&gt;"Yes",Register!$O9="",N(Register!$Q9)=0),0,ROUND((Register!$M9-Register!$R9)*MIN(Register!$Q9,MAX(0,MIN(G$4,IF(Register!$U9="",$D$2,MIN($D$2,YEAR(Register!$U9)*12+MONTH(Register!$U9)-1)))-(YEAR(Register!$O9)*12+MONTH(Register!$O9))+1))/Register!$Q9,2)-ROUND((Register!$M9-Register!$R9)*MIN(Register!$Q9,MAX(0,MIN(G$4-1,IF(Register!$U9="",$D$2,MIN($D$2,YEAR(Register!$U9)*12+MONTH(Register!$U9)-1)))-(YEAR(Register!$O9)*12+MONTH(Register!$O9))+1))/Register!$Q9,2))</f>
        <v/>
      </c>
      <c r="H11" s="27">
        <f>IF(OR(Register!$N9&lt;&gt;"Yes",Register!$O9="",N(Register!$Q9)=0),0,ROUND((Register!$M9-Register!$R9)*MIN(Register!$Q9,MAX(0,MIN(H$4,IF(Register!$U9="",$D$2,MIN($D$2,YEAR(Register!$U9)*12+MONTH(Register!$U9)-1)))-(YEAR(Register!$O9)*12+MONTH(Register!$O9))+1))/Register!$Q9,2)-ROUND((Register!$M9-Register!$R9)*MIN(Register!$Q9,MAX(0,MIN(H$4-1,IF(Register!$U9="",$D$2,MIN($D$2,YEAR(Register!$U9)*12+MONTH(Register!$U9)-1)))-(YEAR(Register!$O9)*12+MONTH(Register!$O9))+1))/Register!$Q9,2))</f>
        <v/>
      </c>
      <c r="I11" s="27">
        <f>IF(OR(Register!$N9&lt;&gt;"Yes",Register!$O9="",N(Register!$Q9)=0),0,ROUND((Register!$M9-Register!$R9)*MIN(Register!$Q9,MAX(0,MIN(I$4,IF(Register!$U9="",$D$2,MIN($D$2,YEAR(Register!$U9)*12+MONTH(Register!$U9)-1)))-(YEAR(Register!$O9)*12+MONTH(Register!$O9))+1))/Register!$Q9,2)-ROUND((Register!$M9-Register!$R9)*MIN(Register!$Q9,MAX(0,MIN(I$4-1,IF(Register!$U9="",$D$2,MIN($D$2,YEAR(Register!$U9)*12+MONTH(Register!$U9)-1)))-(YEAR(Register!$O9)*12+MONTH(Register!$O9))+1))/Register!$Q9,2))</f>
        <v/>
      </c>
      <c r="J11" s="27">
        <f>IF(OR(Register!$N9&lt;&gt;"Yes",Register!$O9="",N(Register!$Q9)=0),0,ROUND((Register!$M9-Register!$R9)*MIN(Register!$Q9,MAX(0,MIN(J$4,IF(Register!$U9="",$D$2,MIN($D$2,YEAR(Register!$U9)*12+MONTH(Register!$U9)-1)))-(YEAR(Register!$O9)*12+MONTH(Register!$O9))+1))/Register!$Q9,2)-ROUND((Register!$M9-Register!$R9)*MIN(Register!$Q9,MAX(0,MIN(J$4-1,IF(Register!$U9="",$D$2,MIN($D$2,YEAR(Register!$U9)*12+MONTH(Register!$U9)-1)))-(YEAR(Register!$O9)*12+MONTH(Register!$O9))+1))/Register!$Q9,2))</f>
        <v/>
      </c>
      <c r="K11" s="27">
        <f>IF(OR(Register!$N9&lt;&gt;"Yes",Register!$O9="",N(Register!$Q9)=0),0,ROUND((Register!$M9-Register!$R9)*MIN(Register!$Q9,MAX(0,MIN(K$4,IF(Register!$U9="",$D$2,MIN($D$2,YEAR(Register!$U9)*12+MONTH(Register!$U9)-1)))-(YEAR(Register!$O9)*12+MONTH(Register!$O9))+1))/Register!$Q9,2)-ROUND((Register!$M9-Register!$R9)*MIN(Register!$Q9,MAX(0,MIN(K$4-1,IF(Register!$U9="",$D$2,MIN($D$2,YEAR(Register!$U9)*12+MONTH(Register!$U9)-1)))-(YEAR(Register!$O9)*12+MONTH(Register!$O9))+1))/Register!$Q9,2))</f>
        <v/>
      </c>
      <c r="L11" s="27">
        <f>IF(OR(Register!$N9&lt;&gt;"Yes",Register!$O9="",N(Register!$Q9)=0),0,ROUND((Register!$M9-Register!$R9)*MIN(Register!$Q9,MAX(0,MIN(L$4,IF(Register!$U9="",$D$2,MIN($D$2,YEAR(Register!$U9)*12+MONTH(Register!$U9)-1)))-(YEAR(Register!$O9)*12+MONTH(Register!$O9))+1))/Register!$Q9,2)-ROUND((Register!$M9-Register!$R9)*MIN(Register!$Q9,MAX(0,MIN(L$4-1,IF(Register!$U9="",$D$2,MIN($D$2,YEAR(Register!$U9)*12+MONTH(Register!$U9)-1)))-(YEAR(Register!$O9)*12+MONTH(Register!$O9))+1))/Register!$Q9,2))</f>
        <v/>
      </c>
      <c r="M11" s="27">
        <f>IF(OR(Register!$N9&lt;&gt;"Yes",Register!$O9="",N(Register!$Q9)=0),0,ROUND((Register!$M9-Register!$R9)*MIN(Register!$Q9,MAX(0,MIN(M$4,IF(Register!$U9="",$D$2,MIN($D$2,YEAR(Register!$U9)*12+MONTH(Register!$U9)-1)))-(YEAR(Register!$O9)*12+MONTH(Register!$O9))+1))/Register!$Q9,2)-ROUND((Register!$M9-Register!$R9)*MIN(Register!$Q9,MAX(0,MIN(M$4-1,IF(Register!$U9="",$D$2,MIN($D$2,YEAR(Register!$U9)*12+MONTH(Register!$U9)-1)))-(YEAR(Register!$O9)*12+MONTH(Register!$O9))+1))/Register!$Q9,2))</f>
        <v/>
      </c>
      <c r="N11" s="27">
        <f>IF(OR(Register!$N9&lt;&gt;"Yes",Register!$O9="",N(Register!$Q9)=0),0,ROUND((Register!$M9-Register!$R9)*MIN(Register!$Q9,MAX(0,MIN(N$4,IF(Register!$U9="",$D$2,MIN($D$2,YEAR(Register!$U9)*12+MONTH(Register!$U9)-1)))-(YEAR(Register!$O9)*12+MONTH(Register!$O9))+1))/Register!$Q9,2)-ROUND((Register!$M9-Register!$R9)*MIN(Register!$Q9,MAX(0,MIN(N$4-1,IF(Register!$U9="",$D$2,MIN($D$2,YEAR(Register!$U9)*12+MONTH(Register!$U9)-1)))-(YEAR(Register!$O9)*12+MONTH(Register!$O9))+1))/Register!$Q9,2))</f>
        <v/>
      </c>
      <c r="O11" s="27">
        <f>IF(OR(Register!$N9&lt;&gt;"Yes",Register!$O9="",N(Register!$Q9)=0),0,ROUND((Register!$M9-Register!$R9)*MIN(Register!$Q9,MAX(0,MIN(O$4,IF(Register!$U9="",$D$2,MIN($D$2,YEAR(Register!$U9)*12+MONTH(Register!$U9)-1)))-(YEAR(Register!$O9)*12+MONTH(Register!$O9))+1))/Register!$Q9,2)-ROUND((Register!$M9-Register!$R9)*MIN(Register!$Q9,MAX(0,MIN(O$4-1,IF(Register!$U9="",$D$2,MIN($D$2,YEAR(Register!$U9)*12+MONTH(Register!$U9)-1)))-(YEAR(Register!$O9)*12+MONTH(Register!$O9))+1))/Register!$Q9,2))</f>
        <v/>
      </c>
      <c r="P11" s="27">
        <f>IF(OR(Register!$N9&lt;&gt;"Yes",Register!$O9="",N(Register!$Q9)=0),0,ROUND((Register!$M9-Register!$R9)*MIN(Register!$Q9,MAX(0,MIN(P$4,IF(Register!$U9="",$D$2,MIN($D$2,YEAR(Register!$U9)*12+MONTH(Register!$U9)-1)))-(YEAR(Register!$O9)*12+MONTH(Register!$O9))+1))/Register!$Q9,2)-ROUND((Register!$M9-Register!$R9)*MIN(Register!$Q9,MAX(0,MIN(P$4-1,IF(Register!$U9="",$D$2,MIN($D$2,YEAR(Register!$U9)*12+MONTH(Register!$U9)-1)))-(YEAR(Register!$O9)*12+MONTH(Register!$O9))+1))/Register!$Q9,2))</f>
        <v/>
      </c>
      <c r="Q11" s="27">
        <f>E11+F11+G11+H11+I11+J11+K11+L11+M11+N11+O11+P11</f>
        <v/>
      </c>
      <c r="S11">
        <f>IF(Settings!$A$16="","",Settings!$A$16)</f>
        <v/>
      </c>
      <c r="T11">
        <f>IF(S11="","",Settings!$B$16)</f>
        <v/>
      </c>
      <c r="U11" s="25">
        <f>IF(S11="","",SUMIFS($Q$5:$Q$1004,$C$5:$C$1004,S11))</f>
        <v/>
      </c>
    </row>
    <row r="12">
      <c r="A12" s="28">
        <f>IF(Register!$A10="","",Register!$A10)</f>
        <v/>
      </c>
      <c r="B12" s="28">
        <f>IF(Register!$D10="","",Register!$D10)</f>
        <v/>
      </c>
      <c r="C12" s="28">
        <f>IF(Register!$F10="","",Register!$F10)</f>
        <v/>
      </c>
      <c r="D12" s="28">
        <f>IF(C12="","",IF(C12=Settings!$A$9,Settings!$B$9,IF(C12=Settings!$A$10,Settings!$B$10,IF(C12=Settings!$A$11,Settings!$B$11,IF(C12=Settings!$A$12,Settings!$B$12,IF(C12=Settings!$A$13,Settings!$B$13,IF(C12=Settings!$A$14,Settings!$B$14,IF(C12=Settings!$A$15,Settings!$B$15,IF(C12=Settings!$A$16,Settings!$B$16,IF(C12=Settings!$A$17,Settings!$B$17,IF(C12=Settings!$A$18,Settings!$B$18,"")))))))))))</f>
        <v/>
      </c>
      <c r="E12" s="27">
        <f>IF(OR(Register!$N10&lt;&gt;"Yes",Register!$O10="",N(Register!$Q10)=0),0,ROUND((Register!$M10-Register!$R10)*MIN(Register!$Q10,MAX(0,MIN(E$4,IF(Register!$U10="",$D$2,MIN($D$2,YEAR(Register!$U10)*12+MONTH(Register!$U10)-1)))-(YEAR(Register!$O10)*12+MONTH(Register!$O10))+1))/Register!$Q10,2)-ROUND((Register!$M10-Register!$R10)*MIN(Register!$Q10,MAX(0,MIN(E$4-1,IF(Register!$U10="",$D$2,MIN($D$2,YEAR(Register!$U10)*12+MONTH(Register!$U10)-1)))-(YEAR(Register!$O10)*12+MONTH(Register!$O10))+1))/Register!$Q10,2))</f>
        <v/>
      </c>
      <c r="F12" s="27">
        <f>IF(OR(Register!$N10&lt;&gt;"Yes",Register!$O10="",N(Register!$Q10)=0),0,ROUND((Register!$M10-Register!$R10)*MIN(Register!$Q10,MAX(0,MIN(F$4,IF(Register!$U10="",$D$2,MIN($D$2,YEAR(Register!$U10)*12+MONTH(Register!$U10)-1)))-(YEAR(Register!$O10)*12+MONTH(Register!$O10))+1))/Register!$Q10,2)-ROUND((Register!$M10-Register!$R10)*MIN(Register!$Q10,MAX(0,MIN(F$4-1,IF(Register!$U10="",$D$2,MIN($D$2,YEAR(Register!$U10)*12+MONTH(Register!$U10)-1)))-(YEAR(Register!$O10)*12+MONTH(Register!$O10))+1))/Register!$Q10,2))</f>
        <v/>
      </c>
      <c r="G12" s="27">
        <f>IF(OR(Register!$N10&lt;&gt;"Yes",Register!$O10="",N(Register!$Q10)=0),0,ROUND((Register!$M10-Register!$R10)*MIN(Register!$Q10,MAX(0,MIN(G$4,IF(Register!$U10="",$D$2,MIN($D$2,YEAR(Register!$U10)*12+MONTH(Register!$U10)-1)))-(YEAR(Register!$O10)*12+MONTH(Register!$O10))+1))/Register!$Q10,2)-ROUND((Register!$M10-Register!$R10)*MIN(Register!$Q10,MAX(0,MIN(G$4-1,IF(Register!$U10="",$D$2,MIN($D$2,YEAR(Register!$U10)*12+MONTH(Register!$U10)-1)))-(YEAR(Register!$O10)*12+MONTH(Register!$O10))+1))/Register!$Q10,2))</f>
        <v/>
      </c>
      <c r="H12" s="27">
        <f>IF(OR(Register!$N10&lt;&gt;"Yes",Register!$O10="",N(Register!$Q10)=0),0,ROUND((Register!$M10-Register!$R10)*MIN(Register!$Q10,MAX(0,MIN(H$4,IF(Register!$U10="",$D$2,MIN($D$2,YEAR(Register!$U10)*12+MONTH(Register!$U10)-1)))-(YEAR(Register!$O10)*12+MONTH(Register!$O10))+1))/Register!$Q10,2)-ROUND((Register!$M10-Register!$R10)*MIN(Register!$Q10,MAX(0,MIN(H$4-1,IF(Register!$U10="",$D$2,MIN($D$2,YEAR(Register!$U10)*12+MONTH(Register!$U10)-1)))-(YEAR(Register!$O10)*12+MONTH(Register!$O10))+1))/Register!$Q10,2))</f>
        <v/>
      </c>
      <c r="I12" s="27">
        <f>IF(OR(Register!$N10&lt;&gt;"Yes",Register!$O10="",N(Register!$Q10)=0),0,ROUND((Register!$M10-Register!$R10)*MIN(Register!$Q10,MAX(0,MIN(I$4,IF(Register!$U10="",$D$2,MIN($D$2,YEAR(Register!$U10)*12+MONTH(Register!$U10)-1)))-(YEAR(Register!$O10)*12+MONTH(Register!$O10))+1))/Register!$Q10,2)-ROUND((Register!$M10-Register!$R10)*MIN(Register!$Q10,MAX(0,MIN(I$4-1,IF(Register!$U10="",$D$2,MIN($D$2,YEAR(Register!$U10)*12+MONTH(Register!$U10)-1)))-(YEAR(Register!$O10)*12+MONTH(Register!$O10))+1))/Register!$Q10,2))</f>
        <v/>
      </c>
      <c r="J12" s="27">
        <f>IF(OR(Register!$N10&lt;&gt;"Yes",Register!$O10="",N(Register!$Q10)=0),0,ROUND((Register!$M10-Register!$R10)*MIN(Register!$Q10,MAX(0,MIN(J$4,IF(Register!$U10="",$D$2,MIN($D$2,YEAR(Register!$U10)*12+MONTH(Register!$U10)-1)))-(YEAR(Register!$O10)*12+MONTH(Register!$O10))+1))/Register!$Q10,2)-ROUND((Register!$M10-Register!$R10)*MIN(Register!$Q10,MAX(0,MIN(J$4-1,IF(Register!$U10="",$D$2,MIN($D$2,YEAR(Register!$U10)*12+MONTH(Register!$U10)-1)))-(YEAR(Register!$O10)*12+MONTH(Register!$O10))+1))/Register!$Q10,2))</f>
        <v/>
      </c>
      <c r="K12" s="27">
        <f>IF(OR(Register!$N10&lt;&gt;"Yes",Register!$O10="",N(Register!$Q10)=0),0,ROUND((Register!$M10-Register!$R10)*MIN(Register!$Q10,MAX(0,MIN(K$4,IF(Register!$U10="",$D$2,MIN($D$2,YEAR(Register!$U10)*12+MONTH(Register!$U10)-1)))-(YEAR(Register!$O10)*12+MONTH(Register!$O10))+1))/Register!$Q10,2)-ROUND((Register!$M10-Register!$R10)*MIN(Register!$Q10,MAX(0,MIN(K$4-1,IF(Register!$U10="",$D$2,MIN($D$2,YEAR(Register!$U10)*12+MONTH(Register!$U10)-1)))-(YEAR(Register!$O10)*12+MONTH(Register!$O10))+1))/Register!$Q10,2))</f>
        <v/>
      </c>
      <c r="L12" s="27">
        <f>IF(OR(Register!$N10&lt;&gt;"Yes",Register!$O10="",N(Register!$Q10)=0),0,ROUND((Register!$M10-Register!$R10)*MIN(Register!$Q10,MAX(0,MIN(L$4,IF(Register!$U10="",$D$2,MIN($D$2,YEAR(Register!$U10)*12+MONTH(Register!$U10)-1)))-(YEAR(Register!$O10)*12+MONTH(Register!$O10))+1))/Register!$Q10,2)-ROUND((Register!$M10-Register!$R10)*MIN(Register!$Q10,MAX(0,MIN(L$4-1,IF(Register!$U10="",$D$2,MIN($D$2,YEAR(Register!$U10)*12+MONTH(Register!$U10)-1)))-(YEAR(Register!$O10)*12+MONTH(Register!$O10))+1))/Register!$Q10,2))</f>
        <v/>
      </c>
      <c r="M12" s="27">
        <f>IF(OR(Register!$N10&lt;&gt;"Yes",Register!$O10="",N(Register!$Q10)=0),0,ROUND((Register!$M10-Register!$R10)*MIN(Register!$Q10,MAX(0,MIN(M$4,IF(Register!$U10="",$D$2,MIN($D$2,YEAR(Register!$U10)*12+MONTH(Register!$U10)-1)))-(YEAR(Register!$O10)*12+MONTH(Register!$O10))+1))/Register!$Q10,2)-ROUND((Register!$M10-Register!$R10)*MIN(Register!$Q10,MAX(0,MIN(M$4-1,IF(Register!$U10="",$D$2,MIN($D$2,YEAR(Register!$U10)*12+MONTH(Register!$U10)-1)))-(YEAR(Register!$O10)*12+MONTH(Register!$O10))+1))/Register!$Q10,2))</f>
        <v/>
      </c>
      <c r="N12" s="27">
        <f>IF(OR(Register!$N10&lt;&gt;"Yes",Register!$O10="",N(Register!$Q10)=0),0,ROUND((Register!$M10-Register!$R10)*MIN(Register!$Q10,MAX(0,MIN(N$4,IF(Register!$U10="",$D$2,MIN($D$2,YEAR(Register!$U10)*12+MONTH(Register!$U10)-1)))-(YEAR(Register!$O10)*12+MONTH(Register!$O10))+1))/Register!$Q10,2)-ROUND((Register!$M10-Register!$R10)*MIN(Register!$Q10,MAX(0,MIN(N$4-1,IF(Register!$U10="",$D$2,MIN($D$2,YEAR(Register!$U10)*12+MONTH(Register!$U10)-1)))-(YEAR(Register!$O10)*12+MONTH(Register!$O10))+1))/Register!$Q10,2))</f>
        <v/>
      </c>
      <c r="O12" s="27">
        <f>IF(OR(Register!$N10&lt;&gt;"Yes",Register!$O10="",N(Register!$Q10)=0),0,ROUND((Register!$M10-Register!$R10)*MIN(Register!$Q10,MAX(0,MIN(O$4,IF(Register!$U10="",$D$2,MIN($D$2,YEAR(Register!$U10)*12+MONTH(Register!$U10)-1)))-(YEAR(Register!$O10)*12+MONTH(Register!$O10))+1))/Register!$Q10,2)-ROUND((Register!$M10-Register!$R10)*MIN(Register!$Q10,MAX(0,MIN(O$4-1,IF(Register!$U10="",$D$2,MIN($D$2,YEAR(Register!$U10)*12+MONTH(Register!$U10)-1)))-(YEAR(Register!$O10)*12+MONTH(Register!$O10))+1))/Register!$Q10,2))</f>
        <v/>
      </c>
      <c r="P12" s="27">
        <f>IF(OR(Register!$N10&lt;&gt;"Yes",Register!$O10="",N(Register!$Q10)=0),0,ROUND((Register!$M10-Register!$R10)*MIN(Register!$Q10,MAX(0,MIN(P$4,IF(Register!$U10="",$D$2,MIN($D$2,YEAR(Register!$U10)*12+MONTH(Register!$U10)-1)))-(YEAR(Register!$O10)*12+MONTH(Register!$O10))+1))/Register!$Q10,2)-ROUND((Register!$M10-Register!$R10)*MIN(Register!$Q10,MAX(0,MIN(P$4-1,IF(Register!$U10="",$D$2,MIN($D$2,YEAR(Register!$U10)*12+MONTH(Register!$U10)-1)))-(YEAR(Register!$O10)*12+MONTH(Register!$O10))+1))/Register!$Q10,2))</f>
        <v/>
      </c>
      <c r="Q12" s="27">
        <f>E12+F12+G12+H12+I12+J12+K12+L12+M12+N12+O12+P12</f>
        <v/>
      </c>
      <c r="S12">
        <f>IF(Settings!$A$17="","",Settings!$A$17)</f>
        <v/>
      </c>
      <c r="T12">
        <f>IF(S12="","",Settings!$B$17)</f>
        <v/>
      </c>
      <c r="U12" s="25">
        <f>IF(S12="","",SUMIFS($Q$5:$Q$1004,$C$5:$C$1004,S12))</f>
        <v/>
      </c>
    </row>
    <row r="13">
      <c r="A13" s="28">
        <f>IF(Register!$A11="","",Register!$A11)</f>
        <v/>
      </c>
      <c r="B13" s="28">
        <f>IF(Register!$D11="","",Register!$D11)</f>
        <v/>
      </c>
      <c r="C13" s="28">
        <f>IF(Register!$F11="","",Register!$F11)</f>
        <v/>
      </c>
      <c r="D13" s="28">
        <f>IF(C13="","",IF(C13=Settings!$A$9,Settings!$B$9,IF(C13=Settings!$A$10,Settings!$B$10,IF(C13=Settings!$A$11,Settings!$B$11,IF(C13=Settings!$A$12,Settings!$B$12,IF(C13=Settings!$A$13,Settings!$B$13,IF(C13=Settings!$A$14,Settings!$B$14,IF(C13=Settings!$A$15,Settings!$B$15,IF(C13=Settings!$A$16,Settings!$B$16,IF(C13=Settings!$A$17,Settings!$B$17,IF(C13=Settings!$A$18,Settings!$B$18,"")))))))))))</f>
        <v/>
      </c>
      <c r="E13" s="27">
        <f>IF(OR(Register!$N11&lt;&gt;"Yes",Register!$O11="",N(Register!$Q11)=0),0,ROUND((Register!$M11-Register!$R11)*MIN(Register!$Q11,MAX(0,MIN(E$4,IF(Register!$U11="",$D$2,MIN($D$2,YEAR(Register!$U11)*12+MONTH(Register!$U11)-1)))-(YEAR(Register!$O11)*12+MONTH(Register!$O11))+1))/Register!$Q11,2)-ROUND((Register!$M11-Register!$R11)*MIN(Register!$Q11,MAX(0,MIN(E$4-1,IF(Register!$U11="",$D$2,MIN($D$2,YEAR(Register!$U11)*12+MONTH(Register!$U11)-1)))-(YEAR(Register!$O11)*12+MONTH(Register!$O11))+1))/Register!$Q11,2))</f>
        <v/>
      </c>
      <c r="F13" s="27">
        <f>IF(OR(Register!$N11&lt;&gt;"Yes",Register!$O11="",N(Register!$Q11)=0),0,ROUND((Register!$M11-Register!$R11)*MIN(Register!$Q11,MAX(0,MIN(F$4,IF(Register!$U11="",$D$2,MIN($D$2,YEAR(Register!$U11)*12+MONTH(Register!$U11)-1)))-(YEAR(Register!$O11)*12+MONTH(Register!$O11))+1))/Register!$Q11,2)-ROUND((Register!$M11-Register!$R11)*MIN(Register!$Q11,MAX(0,MIN(F$4-1,IF(Register!$U11="",$D$2,MIN($D$2,YEAR(Register!$U11)*12+MONTH(Register!$U11)-1)))-(YEAR(Register!$O11)*12+MONTH(Register!$O11))+1))/Register!$Q11,2))</f>
        <v/>
      </c>
      <c r="G13" s="27">
        <f>IF(OR(Register!$N11&lt;&gt;"Yes",Register!$O11="",N(Register!$Q11)=0),0,ROUND((Register!$M11-Register!$R11)*MIN(Register!$Q11,MAX(0,MIN(G$4,IF(Register!$U11="",$D$2,MIN($D$2,YEAR(Register!$U11)*12+MONTH(Register!$U11)-1)))-(YEAR(Register!$O11)*12+MONTH(Register!$O11))+1))/Register!$Q11,2)-ROUND((Register!$M11-Register!$R11)*MIN(Register!$Q11,MAX(0,MIN(G$4-1,IF(Register!$U11="",$D$2,MIN($D$2,YEAR(Register!$U11)*12+MONTH(Register!$U11)-1)))-(YEAR(Register!$O11)*12+MONTH(Register!$O11))+1))/Register!$Q11,2))</f>
        <v/>
      </c>
      <c r="H13" s="27">
        <f>IF(OR(Register!$N11&lt;&gt;"Yes",Register!$O11="",N(Register!$Q11)=0),0,ROUND((Register!$M11-Register!$R11)*MIN(Register!$Q11,MAX(0,MIN(H$4,IF(Register!$U11="",$D$2,MIN($D$2,YEAR(Register!$U11)*12+MONTH(Register!$U11)-1)))-(YEAR(Register!$O11)*12+MONTH(Register!$O11))+1))/Register!$Q11,2)-ROUND((Register!$M11-Register!$R11)*MIN(Register!$Q11,MAX(0,MIN(H$4-1,IF(Register!$U11="",$D$2,MIN($D$2,YEAR(Register!$U11)*12+MONTH(Register!$U11)-1)))-(YEAR(Register!$O11)*12+MONTH(Register!$O11))+1))/Register!$Q11,2))</f>
        <v/>
      </c>
      <c r="I13" s="27">
        <f>IF(OR(Register!$N11&lt;&gt;"Yes",Register!$O11="",N(Register!$Q11)=0),0,ROUND((Register!$M11-Register!$R11)*MIN(Register!$Q11,MAX(0,MIN(I$4,IF(Register!$U11="",$D$2,MIN($D$2,YEAR(Register!$U11)*12+MONTH(Register!$U11)-1)))-(YEAR(Register!$O11)*12+MONTH(Register!$O11))+1))/Register!$Q11,2)-ROUND((Register!$M11-Register!$R11)*MIN(Register!$Q11,MAX(0,MIN(I$4-1,IF(Register!$U11="",$D$2,MIN($D$2,YEAR(Register!$U11)*12+MONTH(Register!$U11)-1)))-(YEAR(Register!$O11)*12+MONTH(Register!$O11))+1))/Register!$Q11,2))</f>
        <v/>
      </c>
      <c r="J13" s="27">
        <f>IF(OR(Register!$N11&lt;&gt;"Yes",Register!$O11="",N(Register!$Q11)=0),0,ROUND((Register!$M11-Register!$R11)*MIN(Register!$Q11,MAX(0,MIN(J$4,IF(Register!$U11="",$D$2,MIN($D$2,YEAR(Register!$U11)*12+MONTH(Register!$U11)-1)))-(YEAR(Register!$O11)*12+MONTH(Register!$O11))+1))/Register!$Q11,2)-ROUND((Register!$M11-Register!$R11)*MIN(Register!$Q11,MAX(0,MIN(J$4-1,IF(Register!$U11="",$D$2,MIN($D$2,YEAR(Register!$U11)*12+MONTH(Register!$U11)-1)))-(YEAR(Register!$O11)*12+MONTH(Register!$O11))+1))/Register!$Q11,2))</f>
        <v/>
      </c>
      <c r="K13" s="27">
        <f>IF(OR(Register!$N11&lt;&gt;"Yes",Register!$O11="",N(Register!$Q11)=0),0,ROUND((Register!$M11-Register!$R11)*MIN(Register!$Q11,MAX(0,MIN(K$4,IF(Register!$U11="",$D$2,MIN($D$2,YEAR(Register!$U11)*12+MONTH(Register!$U11)-1)))-(YEAR(Register!$O11)*12+MONTH(Register!$O11))+1))/Register!$Q11,2)-ROUND((Register!$M11-Register!$R11)*MIN(Register!$Q11,MAX(0,MIN(K$4-1,IF(Register!$U11="",$D$2,MIN($D$2,YEAR(Register!$U11)*12+MONTH(Register!$U11)-1)))-(YEAR(Register!$O11)*12+MONTH(Register!$O11))+1))/Register!$Q11,2))</f>
        <v/>
      </c>
      <c r="L13" s="27">
        <f>IF(OR(Register!$N11&lt;&gt;"Yes",Register!$O11="",N(Register!$Q11)=0),0,ROUND((Register!$M11-Register!$R11)*MIN(Register!$Q11,MAX(0,MIN(L$4,IF(Register!$U11="",$D$2,MIN($D$2,YEAR(Register!$U11)*12+MONTH(Register!$U11)-1)))-(YEAR(Register!$O11)*12+MONTH(Register!$O11))+1))/Register!$Q11,2)-ROUND((Register!$M11-Register!$R11)*MIN(Register!$Q11,MAX(0,MIN(L$4-1,IF(Register!$U11="",$D$2,MIN($D$2,YEAR(Register!$U11)*12+MONTH(Register!$U11)-1)))-(YEAR(Register!$O11)*12+MONTH(Register!$O11))+1))/Register!$Q11,2))</f>
        <v/>
      </c>
      <c r="M13" s="27">
        <f>IF(OR(Register!$N11&lt;&gt;"Yes",Register!$O11="",N(Register!$Q11)=0),0,ROUND((Register!$M11-Register!$R11)*MIN(Register!$Q11,MAX(0,MIN(M$4,IF(Register!$U11="",$D$2,MIN($D$2,YEAR(Register!$U11)*12+MONTH(Register!$U11)-1)))-(YEAR(Register!$O11)*12+MONTH(Register!$O11))+1))/Register!$Q11,2)-ROUND((Register!$M11-Register!$R11)*MIN(Register!$Q11,MAX(0,MIN(M$4-1,IF(Register!$U11="",$D$2,MIN($D$2,YEAR(Register!$U11)*12+MONTH(Register!$U11)-1)))-(YEAR(Register!$O11)*12+MONTH(Register!$O11))+1))/Register!$Q11,2))</f>
        <v/>
      </c>
      <c r="N13" s="27">
        <f>IF(OR(Register!$N11&lt;&gt;"Yes",Register!$O11="",N(Register!$Q11)=0),0,ROUND((Register!$M11-Register!$R11)*MIN(Register!$Q11,MAX(0,MIN(N$4,IF(Register!$U11="",$D$2,MIN($D$2,YEAR(Register!$U11)*12+MONTH(Register!$U11)-1)))-(YEAR(Register!$O11)*12+MONTH(Register!$O11))+1))/Register!$Q11,2)-ROUND((Register!$M11-Register!$R11)*MIN(Register!$Q11,MAX(0,MIN(N$4-1,IF(Register!$U11="",$D$2,MIN($D$2,YEAR(Register!$U11)*12+MONTH(Register!$U11)-1)))-(YEAR(Register!$O11)*12+MONTH(Register!$O11))+1))/Register!$Q11,2))</f>
        <v/>
      </c>
      <c r="O13" s="27">
        <f>IF(OR(Register!$N11&lt;&gt;"Yes",Register!$O11="",N(Register!$Q11)=0),0,ROUND((Register!$M11-Register!$R11)*MIN(Register!$Q11,MAX(0,MIN(O$4,IF(Register!$U11="",$D$2,MIN($D$2,YEAR(Register!$U11)*12+MONTH(Register!$U11)-1)))-(YEAR(Register!$O11)*12+MONTH(Register!$O11))+1))/Register!$Q11,2)-ROUND((Register!$M11-Register!$R11)*MIN(Register!$Q11,MAX(0,MIN(O$4-1,IF(Register!$U11="",$D$2,MIN($D$2,YEAR(Register!$U11)*12+MONTH(Register!$U11)-1)))-(YEAR(Register!$O11)*12+MONTH(Register!$O11))+1))/Register!$Q11,2))</f>
        <v/>
      </c>
      <c r="P13" s="27">
        <f>IF(OR(Register!$N11&lt;&gt;"Yes",Register!$O11="",N(Register!$Q11)=0),0,ROUND((Register!$M11-Register!$R11)*MIN(Register!$Q11,MAX(0,MIN(P$4,IF(Register!$U11="",$D$2,MIN($D$2,YEAR(Register!$U11)*12+MONTH(Register!$U11)-1)))-(YEAR(Register!$O11)*12+MONTH(Register!$O11))+1))/Register!$Q11,2)-ROUND((Register!$M11-Register!$R11)*MIN(Register!$Q11,MAX(0,MIN(P$4-1,IF(Register!$U11="",$D$2,MIN($D$2,YEAR(Register!$U11)*12+MONTH(Register!$U11)-1)))-(YEAR(Register!$O11)*12+MONTH(Register!$O11))+1))/Register!$Q11,2))</f>
        <v/>
      </c>
      <c r="Q13" s="27">
        <f>E13+F13+G13+H13+I13+J13+K13+L13+M13+N13+O13+P13</f>
        <v/>
      </c>
      <c r="S13">
        <f>IF(Settings!$A$18="","",Settings!$A$18)</f>
        <v/>
      </c>
      <c r="T13">
        <f>IF(S13="","",Settings!$B$18)</f>
        <v/>
      </c>
      <c r="U13" s="25">
        <f>IF(S13="","",SUMIFS($Q$5:$Q$1004,$C$5:$C$1004,S13))</f>
        <v/>
      </c>
    </row>
    <row r="14">
      <c r="A14" s="28">
        <f>IF(Register!$A12="","",Register!$A12)</f>
        <v/>
      </c>
      <c r="B14" s="28">
        <f>IF(Register!$D12="","",Register!$D12)</f>
        <v/>
      </c>
      <c r="C14" s="28">
        <f>IF(Register!$F12="","",Register!$F12)</f>
        <v/>
      </c>
      <c r="D14" s="28">
        <f>IF(C14="","",IF(C14=Settings!$A$9,Settings!$B$9,IF(C14=Settings!$A$10,Settings!$B$10,IF(C14=Settings!$A$11,Settings!$B$11,IF(C14=Settings!$A$12,Settings!$B$12,IF(C14=Settings!$A$13,Settings!$B$13,IF(C14=Settings!$A$14,Settings!$B$14,IF(C14=Settings!$A$15,Settings!$B$15,IF(C14=Settings!$A$16,Settings!$B$16,IF(C14=Settings!$A$17,Settings!$B$17,IF(C14=Settings!$A$18,Settings!$B$18,"")))))))))))</f>
        <v/>
      </c>
      <c r="E14" s="27">
        <f>IF(OR(Register!$N12&lt;&gt;"Yes",Register!$O12="",N(Register!$Q12)=0),0,ROUND((Register!$M12-Register!$R12)*MIN(Register!$Q12,MAX(0,MIN(E$4,IF(Register!$U12="",$D$2,MIN($D$2,YEAR(Register!$U12)*12+MONTH(Register!$U12)-1)))-(YEAR(Register!$O12)*12+MONTH(Register!$O12))+1))/Register!$Q12,2)-ROUND((Register!$M12-Register!$R12)*MIN(Register!$Q12,MAX(0,MIN(E$4-1,IF(Register!$U12="",$D$2,MIN($D$2,YEAR(Register!$U12)*12+MONTH(Register!$U12)-1)))-(YEAR(Register!$O12)*12+MONTH(Register!$O12))+1))/Register!$Q12,2))</f>
        <v/>
      </c>
      <c r="F14" s="27">
        <f>IF(OR(Register!$N12&lt;&gt;"Yes",Register!$O12="",N(Register!$Q12)=0),0,ROUND((Register!$M12-Register!$R12)*MIN(Register!$Q12,MAX(0,MIN(F$4,IF(Register!$U12="",$D$2,MIN($D$2,YEAR(Register!$U12)*12+MONTH(Register!$U12)-1)))-(YEAR(Register!$O12)*12+MONTH(Register!$O12))+1))/Register!$Q12,2)-ROUND((Register!$M12-Register!$R12)*MIN(Register!$Q12,MAX(0,MIN(F$4-1,IF(Register!$U12="",$D$2,MIN($D$2,YEAR(Register!$U12)*12+MONTH(Register!$U12)-1)))-(YEAR(Register!$O12)*12+MONTH(Register!$O12))+1))/Register!$Q12,2))</f>
        <v/>
      </c>
      <c r="G14" s="27">
        <f>IF(OR(Register!$N12&lt;&gt;"Yes",Register!$O12="",N(Register!$Q12)=0),0,ROUND((Register!$M12-Register!$R12)*MIN(Register!$Q12,MAX(0,MIN(G$4,IF(Register!$U12="",$D$2,MIN($D$2,YEAR(Register!$U12)*12+MONTH(Register!$U12)-1)))-(YEAR(Register!$O12)*12+MONTH(Register!$O12))+1))/Register!$Q12,2)-ROUND((Register!$M12-Register!$R12)*MIN(Register!$Q12,MAX(0,MIN(G$4-1,IF(Register!$U12="",$D$2,MIN($D$2,YEAR(Register!$U12)*12+MONTH(Register!$U12)-1)))-(YEAR(Register!$O12)*12+MONTH(Register!$O12))+1))/Register!$Q12,2))</f>
        <v/>
      </c>
      <c r="H14" s="27">
        <f>IF(OR(Register!$N12&lt;&gt;"Yes",Register!$O12="",N(Register!$Q12)=0),0,ROUND((Register!$M12-Register!$R12)*MIN(Register!$Q12,MAX(0,MIN(H$4,IF(Register!$U12="",$D$2,MIN($D$2,YEAR(Register!$U12)*12+MONTH(Register!$U12)-1)))-(YEAR(Register!$O12)*12+MONTH(Register!$O12))+1))/Register!$Q12,2)-ROUND((Register!$M12-Register!$R12)*MIN(Register!$Q12,MAX(0,MIN(H$4-1,IF(Register!$U12="",$D$2,MIN($D$2,YEAR(Register!$U12)*12+MONTH(Register!$U12)-1)))-(YEAR(Register!$O12)*12+MONTH(Register!$O12))+1))/Register!$Q12,2))</f>
        <v/>
      </c>
      <c r="I14" s="27">
        <f>IF(OR(Register!$N12&lt;&gt;"Yes",Register!$O12="",N(Register!$Q12)=0),0,ROUND((Register!$M12-Register!$R12)*MIN(Register!$Q12,MAX(0,MIN(I$4,IF(Register!$U12="",$D$2,MIN($D$2,YEAR(Register!$U12)*12+MONTH(Register!$U12)-1)))-(YEAR(Register!$O12)*12+MONTH(Register!$O12))+1))/Register!$Q12,2)-ROUND((Register!$M12-Register!$R12)*MIN(Register!$Q12,MAX(0,MIN(I$4-1,IF(Register!$U12="",$D$2,MIN($D$2,YEAR(Register!$U12)*12+MONTH(Register!$U12)-1)))-(YEAR(Register!$O12)*12+MONTH(Register!$O12))+1))/Register!$Q12,2))</f>
        <v/>
      </c>
      <c r="J14" s="27">
        <f>IF(OR(Register!$N12&lt;&gt;"Yes",Register!$O12="",N(Register!$Q12)=0),0,ROUND((Register!$M12-Register!$R12)*MIN(Register!$Q12,MAX(0,MIN(J$4,IF(Register!$U12="",$D$2,MIN($D$2,YEAR(Register!$U12)*12+MONTH(Register!$U12)-1)))-(YEAR(Register!$O12)*12+MONTH(Register!$O12))+1))/Register!$Q12,2)-ROUND((Register!$M12-Register!$R12)*MIN(Register!$Q12,MAX(0,MIN(J$4-1,IF(Register!$U12="",$D$2,MIN($D$2,YEAR(Register!$U12)*12+MONTH(Register!$U12)-1)))-(YEAR(Register!$O12)*12+MONTH(Register!$O12))+1))/Register!$Q12,2))</f>
        <v/>
      </c>
      <c r="K14" s="27">
        <f>IF(OR(Register!$N12&lt;&gt;"Yes",Register!$O12="",N(Register!$Q12)=0),0,ROUND((Register!$M12-Register!$R12)*MIN(Register!$Q12,MAX(0,MIN(K$4,IF(Register!$U12="",$D$2,MIN($D$2,YEAR(Register!$U12)*12+MONTH(Register!$U12)-1)))-(YEAR(Register!$O12)*12+MONTH(Register!$O12))+1))/Register!$Q12,2)-ROUND((Register!$M12-Register!$R12)*MIN(Register!$Q12,MAX(0,MIN(K$4-1,IF(Register!$U12="",$D$2,MIN($D$2,YEAR(Register!$U12)*12+MONTH(Register!$U12)-1)))-(YEAR(Register!$O12)*12+MONTH(Register!$O12))+1))/Register!$Q12,2))</f>
        <v/>
      </c>
      <c r="L14" s="27">
        <f>IF(OR(Register!$N12&lt;&gt;"Yes",Register!$O12="",N(Register!$Q12)=0),0,ROUND((Register!$M12-Register!$R12)*MIN(Register!$Q12,MAX(0,MIN(L$4,IF(Register!$U12="",$D$2,MIN($D$2,YEAR(Register!$U12)*12+MONTH(Register!$U12)-1)))-(YEAR(Register!$O12)*12+MONTH(Register!$O12))+1))/Register!$Q12,2)-ROUND((Register!$M12-Register!$R12)*MIN(Register!$Q12,MAX(0,MIN(L$4-1,IF(Register!$U12="",$D$2,MIN($D$2,YEAR(Register!$U12)*12+MONTH(Register!$U12)-1)))-(YEAR(Register!$O12)*12+MONTH(Register!$O12))+1))/Register!$Q12,2))</f>
        <v/>
      </c>
      <c r="M14" s="27">
        <f>IF(OR(Register!$N12&lt;&gt;"Yes",Register!$O12="",N(Register!$Q12)=0),0,ROUND((Register!$M12-Register!$R12)*MIN(Register!$Q12,MAX(0,MIN(M$4,IF(Register!$U12="",$D$2,MIN($D$2,YEAR(Register!$U12)*12+MONTH(Register!$U12)-1)))-(YEAR(Register!$O12)*12+MONTH(Register!$O12))+1))/Register!$Q12,2)-ROUND((Register!$M12-Register!$R12)*MIN(Register!$Q12,MAX(0,MIN(M$4-1,IF(Register!$U12="",$D$2,MIN($D$2,YEAR(Register!$U12)*12+MONTH(Register!$U12)-1)))-(YEAR(Register!$O12)*12+MONTH(Register!$O12))+1))/Register!$Q12,2))</f>
        <v/>
      </c>
      <c r="N14" s="27">
        <f>IF(OR(Register!$N12&lt;&gt;"Yes",Register!$O12="",N(Register!$Q12)=0),0,ROUND((Register!$M12-Register!$R12)*MIN(Register!$Q12,MAX(0,MIN(N$4,IF(Register!$U12="",$D$2,MIN($D$2,YEAR(Register!$U12)*12+MONTH(Register!$U12)-1)))-(YEAR(Register!$O12)*12+MONTH(Register!$O12))+1))/Register!$Q12,2)-ROUND((Register!$M12-Register!$R12)*MIN(Register!$Q12,MAX(0,MIN(N$4-1,IF(Register!$U12="",$D$2,MIN($D$2,YEAR(Register!$U12)*12+MONTH(Register!$U12)-1)))-(YEAR(Register!$O12)*12+MONTH(Register!$O12))+1))/Register!$Q12,2))</f>
        <v/>
      </c>
      <c r="O14" s="27">
        <f>IF(OR(Register!$N12&lt;&gt;"Yes",Register!$O12="",N(Register!$Q12)=0),0,ROUND((Register!$M12-Register!$R12)*MIN(Register!$Q12,MAX(0,MIN(O$4,IF(Register!$U12="",$D$2,MIN($D$2,YEAR(Register!$U12)*12+MONTH(Register!$U12)-1)))-(YEAR(Register!$O12)*12+MONTH(Register!$O12))+1))/Register!$Q12,2)-ROUND((Register!$M12-Register!$R12)*MIN(Register!$Q12,MAX(0,MIN(O$4-1,IF(Register!$U12="",$D$2,MIN($D$2,YEAR(Register!$U12)*12+MONTH(Register!$U12)-1)))-(YEAR(Register!$O12)*12+MONTH(Register!$O12))+1))/Register!$Q12,2))</f>
        <v/>
      </c>
      <c r="P14" s="27">
        <f>IF(OR(Register!$N12&lt;&gt;"Yes",Register!$O12="",N(Register!$Q12)=0),0,ROUND((Register!$M12-Register!$R12)*MIN(Register!$Q12,MAX(0,MIN(P$4,IF(Register!$U12="",$D$2,MIN($D$2,YEAR(Register!$U12)*12+MONTH(Register!$U12)-1)))-(YEAR(Register!$O12)*12+MONTH(Register!$O12))+1))/Register!$Q12,2)-ROUND((Register!$M12-Register!$R12)*MIN(Register!$Q12,MAX(0,MIN(P$4-1,IF(Register!$U12="",$D$2,MIN($D$2,YEAR(Register!$U12)*12+MONTH(Register!$U12)-1)))-(YEAR(Register!$O12)*12+MONTH(Register!$O12))+1))/Register!$Q12,2))</f>
        <v/>
      </c>
      <c r="Q14" s="27">
        <f>E14+F14+G14+H14+I14+J14+K14+L14+M14+N14+O14+P14</f>
        <v/>
      </c>
    </row>
    <row r="15">
      <c r="A15" s="28">
        <f>IF(Register!$A13="","",Register!$A13)</f>
        <v/>
      </c>
      <c r="B15" s="28">
        <f>IF(Register!$D13="","",Register!$D13)</f>
        <v/>
      </c>
      <c r="C15" s="28">
        <f>IF(Register!$F13="","",Register!$F13)</f>
        <v/>
      </c>
      <c r="D15" s="28">
        <f>IF(C15="","",IF(C15=Settings!$A$9,Settings!$B$9,IF(C15=Settings!$A$10,Settings!$B$10,IF(C15=Settings!$A$11,Settings!$B$11,IF(C15=Settings!$A$12,Settings!$B$12,IF(C15=Settings!$A$13,Settings!$B$13,IF(C15=Settings!$A$14,Settings!$B$14,IF(C15=Settings!$A$15,Settings!$B$15,IF(C15=Settings!$A$16,Settings!$B$16,IF(C15=Settings!$A$17,Settings!$B$17,IF(C15=Settings!$A$18,Settings!$B$18,"")))))))))))</f>
        <v/>
      </c>
      <c r="E15" s="27">
        <f>IF(OR(Register!$N13&lt;&gt;"Yes",Register!$O13="",N(Register!$Q13)=0),0,ROUND((Register!$M13-Register!$R13)*MIN(Register!$Q13,MAX(0,MIN(E$4,IF(Register!$U13="",$D$2,MIN($D$2,YEAR(Register!$U13)*12+MONTH(Register!$U13)-1)))-(YEAR(Register!$O13)*12+MONTH(Register!$O13))+1))/Register!$Q13,2)-ROUND((Register!$M13-Register!$R13)*MIN(Register!$Q13,MAX(0,MIN(E$4-1,IF(Register!$U13="",$D$2,MIN($D$2,YEAR(Register!$U13)*12+MONTH(Register!$U13)-1)))-(YEAR(Register!$O13)*12+MONTH(Register!$O13))+1))/Register!$Q13,2))</f>
        <v/>
      </c>
      <c r="F15" s="27">
        <f>IF(OR(Register!$N13&lt;&gt;"Yes",Register!$O13="",N(Register!$Q13)=0),0,ROUND((Register!$M13-Register!$R13)*MIN(Register!$Q13,MAX(0,MIN(F$4,IF(Register!$U13="",$D$2,MIN($D$2,YEAR(Register!$U13)*12+MONTH(Register!$U13)-1)))-(YEAR(Register!$O13)*12+MONTH(Register!$O13))+1))/Register!$Q13,2)-ROUND((Register!$M13-Register!$R13)*MIN(Register!$Q13,MAX(0,MIN(F$4-1,IF(Register!$U13="",$D$2,MIN($D$2,YEAR(Register!$U13)*12+MONTH(Register!$U13)-1)))-(YEAR(Register!$O13)*12+MONTH(Register!$O13))+1))/Register!$Q13,2))</f>
        <v/>
      </c>
      <c r="G15" s="27">
        <f>IF(OR(Register!$N13&lt;&gt;"Yes",Register!$O13="",N(Register!$Q13)=0),0,ROUND((Register!$M13-Register!$R13)*MIN(Register!$Q13,MAX(0,MIN(G$4,IF(Register!$U13="",$D$2,MIN($D$2,YEAR(Register!$U13)*12+MONTH(Register!$U13)-1)))-(YEAR(Register!$O13)*12+MONTH(Register!$O13))+1))/Register!$Q13,2)-ROUND((Register!$M13-Register!$R13)*MIN(Register!$Q13,MAX(0,MIN(G$4-1,IF(Register!$U13="",$D$2,MIN($D$2,YEAR(Register!$U13)*12+MONTH(Register!$U13)-1)))-(YEAR(Register!$O13)*12+MONTH(Register!$O13))+1))/Register!$Q13,2))</f>
        <v/>
      </c>
      <c r="H15" s="27">
        <f>IF(OR(Register!$N13&lt;&gt;"Yes",Register!$O13="",N(Register!$Q13)=0),0,ROUND((Register!$M13-Register!$R13)*MIN(Register!$Q13,MAX(0,MIN(H$4,IF(Register!$U13="",$D$2,MIN($D$2,YEAR(Register!$U13)*12+MONTH(Register!$U13)-1)))-(YEAR(Register!$O13)*12+MONTH(Register!$O13))+1))/Register!$Q13,2)-ROUND((Register!$M13-Register!$R13)*MIN(Register!$Q13,MAX(0,MIN(H$4-1,IF(Register!$U13="",$D$2,MIN($D$2,YEAR(Register!$U13)*12+MONTH(Register!$U13)-1)))-(YEAR(Register!$O13)*12+MONTH(Register!$O13))+1))/Register!$Q13,2))</f>
        <v/>
      </c>
      <c r="I15" s="27">
        <f>IF(OR(Register!$N13&lt;&gt;"Yes",Register!$O13="",N(Register!$Q13)=0),0,ROUND((Register!$M13-Register!$R13)*MIN(Register!$Q13,MAX(0,MIN(I$4,IF(Register!$U13="",$D$2,MIN($D$2,YEAR(Register!$U13)*12+MONTH(Register!$U13)-1)))-(YEAR(Register!$O13)*12+MONTH(Register!$O13))+1))/Register!$Q13,2)-ROUND((Register!$M13-Register!$R13)*MIN(Register!$Q13,MAX(0,MIN(I$4-1,IF(Register!$U13="",$D$2,MIN($D$2,YEAR(Register!$U13)*12+MONTH(Register!$U13)-1)))-(YEAR(Register!$O13)*12+MONTH(Register!$O13))+1))/Register!$Q13,2))</f>
        <v/>
      </c>
      <c r="J15" s="27">
        <f>IF(OR(Register!$N13&lt;&gt;"Yes",Register!$O13="",N(Register!$Q13)=0),0,ROUND((Register!$M13-Register!$R13)*MIN(Register!$Q13,MAX(0,MIN(J$4,IF(Register!$U13="",$D$2,MIN($D$2,YEAR(Register!$U13)*12+MONTH(Register!$U13)-1)))-(YEAR(Register!$O13)*12+MONTH(Register!$O13))+1))/Register!$Q13,2)-ROUND((Register!$M13-Register!$R13)*MIN(Register!$Q13,MAX(0,MIN(J$4-1,IF(Register!$U13="",$D$2,MIN($D$2,YEAR(Register!$U13)*12+MONTH(Register!$U13)-1)))-(YEAR(Register!$O13)*12+MONTH(Register!$O13))+1))/Register!$Q13,2))</f>
        <v/>
      </c>
      <c r="K15" s="27">
        <f>IF(OR(Register!$N13&lt;&gt;"Yes",Register!$O13="",N(Register!$Q13)=0),0,ROUND((Register!$M13-Register!$R13)*MIN(Register!$Q13,MAX(0,MIN(K$4,IF(Register!$U13="",$D$2,MIN($D$2,YEAR(Register!$U13)*12+MONTH(Register!$U13)-1)))-(YEAR(Register!$O13)*12+MONTH(Register!$O13))+1))/Register!$Q13,2)-ROUND((Register!$M13-Register!$R13)*MIN(Register!$Q13,MAX(0,MIN(K$4-1,IF(Register!$U13="",$D$2,MIN($D$2,YEAR(Register!$U13)*12+MONTH(Register!$U13)-1)))-(YEAR(Register!$O13)*12+MONTH(Register!$O13))+1))/Register!$Q13,2))</f>
        <v/>
      </c>
      <c r="L15" s="27">
        <f>IF(OR(Register!$N13&lt;&gt;"Yes",Register!$O13="",N(Register!$Q13)=0),0,ROUND((Register!$M13-Register!$R13)*MIN(Register!$Q13,MAX(0,MIN(L$4,IF(Register!$U13="",$D$2,MIN($D$2,YEAR(Register!$U13)*12+MONTH(Register!$U13)-1)))-(YEAR(Register!$O13)*12+MONTH(Register!$O13))+1))/Register!$Q13,2)-ROUND((Register!$M13-Register!$R13)*MIN(Register!$Q13,MAX(0,MIN(L$4-1,IF(Register!$U13="",$D$2,MIN($D$2,YEAR(Register!$U13)*12+MONTH(Register!$U13)-1)))-(YEAR(Register!$O13)*12+MONTH(Register!$O13))+1))/Register!$Q13,2))</f>
        <v/>
      </c>
      <c r="M15" s="27">
        <f>IF(OR(Register!$N13&lt;&gt;"Yes",Register!$O13="",N(Register!$Q13)=0),0,ROUND((Register!$M13-Register!$R13)*MIN(Register!$Q13,MAX(0,MIN(M$4,IF(Register!$U13="",$D$2,MIN($D$2,YEAR(Register!$U13)*12+MONTH(Register!$U13)-1)))-(YEAR(Register!$O13)*12+MONTH(Register!$O13))+1))/Register!$Q13,2)-ROUND((Register!$M13-Register!$R13)*MIN(Register!$Q13,MAX(0,MIN(M$4-1,IF(Register!$U13="",$D$2,MIN($D$2,YEAR(Register!$U13)*12+MONTH(Register!$U13)-1)))-(YEAR(Register!$O13)*12+MONTH(Register!$O13))+1))/Register!$Q13,2))</f>
        <v/>
      </c>
      <c r="N15" s="27">
        <f>IF(OR(Register!$N13&lt;&gt;"Yes",Register!$O13="",N(Register!$Q13)=0),0,ROUND((Register!$M13-Register!$R13)*MIN(Register!$Q13,MAX(0,MIN(N$4,IF(Register!$U13="",$D$2,MIN($D$2,YEAR(Register!$U13)*12+MONTH(Register!$U13)-1)))-(YEAR(Register!$O13)*12+MONTH(Register!$O13))+1))/Register!$Q13,2)-ROUND((Register!$M13-Register!$R13)*MIN(Register!$Q13,MAX(0,MIN(N$4-1,IF(Register!$U13="",$D$2,MIN($D$2,YEAR(Register!$U13)*12+MONTH(Register!$U13)-1)))-(YEAR(Register!$O13)*12+MONTH(Register!$O13))+1))/Register!$Q13,2))</f>
        <v/>
      </c>
      <c r="O15" s="27">
        <f>IF(OR(Register!$N13&lt;&gt;"Yes",Register!$O13="",N(Register!$Q13)=0),0,ROUND((Register!$M13-Register!$R13)*MIN(Register!$Q13,MAX(0,MIN(O$4,IF(Register!$U13="",$D$2,MIN($D$2,YEAR(Register!$U13)*12+MONTH(Register!$U13)-1)))-(YEAR(Register!$O13)*12+MONTH(Register!$O13))+1))/Register!$Q13,2)-ROUND((Register!$M13-Register!$R13)*MIN(Register!$Q13,MAX(0,MIN(O$4-1,IF(Register!$U13="",$D$2,MIN($D$2,YEAR(Register!$U13)*12+MONTH(Register!$U13)-1)))-(YEAR(Register!$O13)*12+MONTH(Register!$O13))+1))/Register!$Q13,2))</f>
        <v/>
      </c>
      <c r="P15" s="27">
        <f>IF(OR(Register!$N13&lt;&gt;"Yes",Register!$O13="",N(Register!$Q13)=0),0,ROUND((Register!$M13-Register!$R13)*MIN(Register!$Q13,MAX(0,MIN(P$4,IF(Register!$U13="",$D$2,MIN($D$2,YEAR(Register!$U13)*12+MONTH(Register!$U13)-1)))-(YEAR(Register!$O13)*12+MONTH(Register!$O13))+1))/Register!$Q13,2)-ROUND((Register!$M13-Register!$R13)*MIN(Register!$Q13,MAX(0,MIN(P$4-1,IF(Register!$U13="",$D$2,MIN($D$2,YEAR(Register!$U13)*12+MONTH(Register!$U13)-1)))-(YEAR(Register!$O13)*12+MONTH(Register!$O13))+1))/Register!$Q13,2))</f>
        <v/>
      </c>
      <c r="Q15" s="27">
        <f>E15+F15+G15+H15+I15+J15+K15+L15+M15+N15+O15+P15</f>
        <v/>
      </c>
    </row>
    <row r="16">
      <c r="A16" s="28">
        <f>IF(Register!$A14="","",Register!$A14)</f>
        <v/>
      </c>
      <c r="B16" s="28">
        <f>IF(Register!$D14="","",Register!$D14)</f>
        <v/>
      </c>
      <c r="C16" s="28">
        <f>IF(Register!$F14="","",Register!$F14)</f>
        <v/>
      </c>
      <c r="D16" s="28">
        <f>IF(C16="","",IF(C16=Settings!$A$9,Settings!$B$9,IF(C16=Settings!$A$10,Settings!$B$10,IF(C16=Settings!$A$11,Settings!$B$11,IF(C16=Settings!$A$12,Settings!$B$12,IF(C16=Settings!$A$13,Settings!$B$13,IF(C16=Settings!$A$14,Settings!$B$14,IF(C16=Settings!$A$15,Settings!$B$15,IF(C16=Settings!$A$16,Settings!$B$16,IF(C16=Settings!$A$17,Settings!$B$17,IF(C16=Settings!$A$18,Settings!$B$18,"")))))))))))</f>
        <v/>
      </c>
      <c r="E16" s="27">
        <f>IF(OR(Register!$N14&lt;&gt;"Yes",Register!$O14="",N(Register!$Q14)=0),0,ROUND((Register!$M14-Register!$R14)*MIN(Register!$Q14,MAX(0,MIN(E$4,IF(Register!$U14="",$D$2,MIN($D$2,YEAR(Register!$U14)*12+MONTH(Register!$U14)-1)))-(YEAR(Register!$O14)*12+MONTH(Register!$O14))+1))/Register!$Q14,2)-ROUND((Register!$M14-Register!$R14)*MIN(Register!$Q14,MAX(0,MIN(E$4-1,IF(Register!$U14="",$D$2,MIN($D$2,YEAR(Register!$U14)*12+MONTH(Register!$U14)-1)))-(YEAR(Register!$O14)*12+MONTH(Register!$O14))+1))/Register!$Q14,2))</f>
        <v/>
      </c>
      <c r="F16" s="27">
        <f>IF(OR(Register!$N14&lt;&gt;"Yes",Register!$O14="",N(Register!$Q14)=0),0,ROUND((Register!$M14-Register!$R14)*MIN(Register!$Q14,MAX(0,MIN(F$4,IF(Register!$U14="",$D$2,MIN($D$2,YEAR(Register!$U14)*12+MONTH(Register!$U14)-1)))-(YEAR(Register!$O14)*12+MONTH(Register!$O14))+1))/Register!$Q14,2)-ROUND((Register!$M14-Register!$R14)*MIN(Register!$Q14,MAX(0,MIN(F$4-1,IF(Register!$U14="",$D$2,MIN($D$2,YEAR(Register!$U14)*12+MONTH(Register!$U14)-1)))-(YEAR(Register!$O14)*12+MONTH(Register!$O14))+1))/Register!$Q14,2))</f>
        <v/>
      </c>
      <c r="G16" s="27">
        <f>IF(OR(Register!$N14&lt;&gt;"Yes",Register!$O14="",N(Register!$Q14)=0),0,ROUND((Register!$M14-Register!$R14)*MIN(Register!$Q14,MAX(0,MIN(G$4,IF(Register!$U14="",$D$2,MIN($D$2,YEAR(Register!$U14)*12+MONTH(Register!$U14)-1)))-(YEAR(Register!$O14)*12+MONTH(Register!$O14))+1))/Register!$Q14,2)-ROUND((Register!$M14-Register!$R14)*MIN(Register!$Q14,MAX(0,MIN(G$4-1,IF(Register!$U14="",$D$2,MIN($D$2,YEAR(Register!$U14)*12+MONTH(Register!$U14)-1)))-(YEAR(Register!$O14)*12+MONTH(Register!$O14))+1))/Register!$Q14,2))</f>
        <v/>
      </c>
      <c r="H16" s="27">
        <f>IF(OR(Register!$N14&lt;&gt;"Yes",Register!$O14="",N(Register!$Q14)=0),0,ROUND((Register!$M14-Register!$R14)*MIN(Register!$Q14,MAX(0,MIN(H$4,IF(Register!$U14="",$D$2,MIN($D$2,YEAR(Register!$U14)*12+MONTH(Register!$U14)-1)))-(YEAR(Register!$O14)*12+MONTH(Register!$O14))+1))/Register!$Q14,2)-ROUND((Register!$M14-Register!$R14)*MIN(Register!$Q14,MAX(0,MIN(H$4-1,IF(Register!$U14="",$D$2,MIN($D$2,YEAR(Register!$U14)*12+MONTH(Register!$U14)-1)))-(YEAR(Register!$O14)*12+MONTH(Register!$O14))+1))/Register!$Q14,2))</f>
        <v/>
      </c>
      <c r="I16" s="27">
        <f>IF(OR(Register!$N14&lt;&gt;"Yes",Register!$O14="",N(Register!$Q14)=0),0,ROUND((Register!$M14-Register!$R14)*MIN(Register!$Q14,MAX(0,MIN(I$4,IF(Register!$U14="",$D$2,MIN($D$2,YEAR(Register!$U14)*12+MONTH(Register!$U14)-1)))-(YEAR(Register!$O14)*12+MONTH(Register!$O14))+1))/Register!$Q14,2)-ROUND((Register!$M14-Register!$R14)*MIN(Register!$Q14,MAX(0,MIN(I$4-1,IF(Register!$U14="",$D$2,MIN($D$2,YEAR(Register!$U14)*12+MONTH(Register!$U14)-1)))-(YEAR(Register!$O14)*12+MONTH(Register!$O14))+1))/Register!$Q14,2))</f>
        <v/>
      </c>
      <c r="J16" s="27">
        <f>IF(OR(Register!$N14&lt;&gt;"Yes",Register!$O14="",N(Register!$Q14)=0),0,ROUND((Register!$M14-Register!$R14)*MIN(Register!$Q14,MAX(0,MIN(J$4,IF(Register!$U14="",$D$2,MIN($D$2,YEAR(Register!$U14)*12+MONTH(Register!$U14)-1)))-(YEAR(Register!$O14)*12+MONTH(Register!$O14))+1))/Register!$Q14,2)-ROUND((Register!$M14-Register!$R14)*MIN(Register!$Q14,MAX(0,MIN(J$4-1,IF(Register!$U14="",$D$2,MIN($D$2,YEAR(Register!$U14)*12+MONTH(Register!$U14)-1)))-(YEAR(Register!$O14)*12+MONTH(Register!$O14))+1))/Register!$Q14,2))</f>
        <v/>
      </c>
      <c r="K16" s="27">
        <f>IF(OR(Register!$N14&lt;&gt;"Yes",Register!$O14="",N(Register!$Q14)=0),0,ROUND((Register!$M14-Register!$R14)*MIN(Register!$Q14,MAX(0,MIN(K$4,IF(Register!$U14="",$D$2,MIN($D$2,YEAR(Register!$U14)*12+MONTH(Register!$U14)-1)))-(YEAR(Register!$O14)*12+MONTH(Register!$O14))+1))/Register!$Q14,2)-ROUND((Register!$M14-Register!$R14)*MIN(Register!$Q14,MAX(0,MIN(K$4-1,IF(Register!$U14="",$D$2,MIN($D$2,YEAR(Register!$U14)*12+MONTH(Register!$U14)-1)))-(YEAR(Register!$O14)*12+MONTH(Register!$O14))+1))/Register!$Q14,2))</f>
        <v/>
      </c>
      <c r="L16" s="27">
        <f>IF(OR(Register!$N14&lt;&gt;"Yes",Register!$O14="",N(Register!$Q14)=0),0,ROUND((Register!$M14-Register!$R14)*MIN(Register!$Q14,MAX(0,MIN(L$4,IF(Register!$U14="",$D$2,MIN($D$2,YEAR(Register!$U14)*12+MONTH(Register!$U14)-1)))-(YEAR(Register!$O14)*12+MONTH(Register!$O14))+1))/Register!$Q14,2)-ROUND((Register!$M14-Register!$R14)*MIN(Register!$Q14,MAX(0,MIN(L$4-1,IF(Register!$U14="",$D$2,MIN($D$2,YEAR(Register!$U14)*12+MONTH(Register!$U14)-1)))-(YEAR(Register!$O14)*12+MONTH(Register!$O14))+1))/Register!$Q14,2))</f>
        <v/>
      </c>
      <c r="M16" s="27">
        <f>IF(OR(Register!$N14&lt;&gt;"Yes",Register!$O14="",N(Register!$Q14)=0),0,ROUND((Register!$M14-Register!$R14)*MIN(Register!$Q14,MAX(0,MIN(M$4,IF(Register!$U14="",$D$2,MIN($D$2,YEAR(Register!$U14)*12+MONTH(Register!$U14)-1)))-(YEAR(Register!$O14)*12+MONTH(Register!$O14))+1))/Register!$Q14,2)-ROUND((Register!$M14-Register!$R14)*MIN(Register!$Q14,MAX(0,MIN(M$4-1,IF(Register!$U14="",$D$2,MIN($D$2,YEAR(Register!$U14)*12+MONTH(Register!$U14)-1)))-(YEAR(Register!$O14)*12+MONTH(Register!$O14))+1))/Register!$Q14,2))</f>
        <v/>
      </c>
      <c r="N16" s="27">
        <f>IF(OR(Register!$N14&lt;&gt;"Yes",Register!$O14="",N(Register!$Q14)=0),0,ROUND((Register!$M14-Register!$R14)*MIN(Register!$Q14,MAX(0,MIN(N$4,IF(Register!$U14="",$D$2,MIN($D$2,YEAR(Register!$U14)*12+MONTH(Register!$U14)-1)))-(YEAR(Register!$O14)*12+MONTH(Register!$O14))+1))/Register!$Q14,2)-ROUND((Register!$M14-Register!$R14)*MIN(Register!$Q14,MAX(0,MIN(N$4-1,IF(Register!$U14="",$D$2,MIN($D$2,YEAR(Register!$U14)*12+MONTH(Register!$U14)-1)))-(YEAR(Register!$O14)*12+MONTH(Register!$O14))+1))/Register!$Q14,2))</f>
        <v/>
      </c>
      <c r="O16" s="27">
        <f>IF(OR(Register!$N14&lt;&gt;"Yes",Register!$O14="",N(Register!$Q14)=0),0,ROUND((Register!$M14-Register!$R14)*MIN(Register!$Q14,MAX(0,MIN(O$4,IF(Register!$U14="",$D$2,MIN($D$2,YEAR(Register!$U14)*12+MONTH(Register!$U14)-1)))-(YEAR(Register!$O14)*12+MONTH(Register!$O14))+1))/Register!$Q14,2)-ROUND((Register!$M14-Register!$R14)*MIN(Register!$Q14,MAX(0,MIN(O$4-1,IF(Register!$U14="",$D$2,MIN($D$2,YEAR(Register!$U14)*12+MONTH(Register!$U14)-1)))-(YEAR(Register!$O14)*12+MONTH(Register!$O14))+1))/Register!$Q14,2))</f>
        <v/>
      </c>
      <c r="P16" s="27">
        <f>IF(OR(Register!$N14&lt;&gt;"Yes",Register!$O14="",N(Register!$Q14)=0),0,ROUND((Register!$M14-Register!$R14)*MIN(Register!$Q14,MAX(0,MIN(P$4,IF(Register!$U14="",$D$2,MIN($D$2,YEAR(Register!$U14)*12+MONTH(Register!$U14)-1)))-(YEAR(Register!$O14)*12+MONTH(Register!$O14))+1))/Register!$Q14,2)-ROUND((Register!$M14-Register!$R14)*MIN(Register!$Q14,MAX(0,MIN(P$4-1,IF(Register!$U14="",$D$2,MIN($D$2,YEAR(Register!$U14)*12+MONTH(Register!$U14)-1)))-(YEAR(Register!$O14)*12+MONTH(Register!$O14))+1))/Register!$Q14,2))</f>
        <v/>
      </c>
      <c r="Q16" s="27">
        <f>E16+F16+G16+H16+I16+J16+K16+L16+M16+N16+O16+P16</f>
        <v/>
      </c>
      <c r="S16" s="7" t="inlineStr">
        <is>
          <t>Charge to period end by entity and class (each entity in its own currency)</t>
        </is>
      </c>
    </row>
    <row r="17">
      <c r="A17" s="28">
        <f>IF(Register!$A15="","",Register!$A15)</f>
        <v/>
      </c>
      <c r="B17" s="28">
        <f>IF(Register!$D15="","",Register!$D15)</f>
        <v/>
      </c>
      <c r="C17" s="28">
        <f>IF(Register!$F15="","",Register!$F15)</f>
        <v/>
      </c>
      <c r="D17" s="28">
        <f>IF(C17="","",IF(C17=Settings!$A$9,Settings!$B$9,IF(C17=Settings!$A$10,Settings!$B$10,IF(C17=Settings!$A$11,Settings!$B$11,IF(C17=Settings!$A$12,Settings!$B$12,IF(C17=Settings!$A$13,Settings!$B$13,IF(C17=Settings!$A$14,Settings!$B$14,IF(C17=Settings!$A$15,Settings!$B$15,IF(C17=Settings!$A$16,Settings!$B$16,IF(C17=Settings!$A$17,Settings!$B$17,IF(C17=Settings!$A$18,Settings!$B$18,"")))))))))))</f>
        <v/>
      </c>
      <c r="E17" s="27">
        <f>IF(OR(Register!$N15&lt;&gt;"Yes",Register!$O15="",N(Register!$Q15)=0),0,ROUND((Register!$M15-Register!$R15)*MIN(Register!$Q15,MAX(0,MIN(E$4,IF(Register!$U15="",$D$2,MIN($D$2,YEAR(Register!$U15)*12+MONTH(Register!$U15)-1)))-(YEAR(Register!$O15)*12+MONTH(Register!$O15))+1))/Register!$Q15,2)-ROUND((Register!$M15-Register!$R15)*MIN(Register!$Q15,MAX(0,MIN(E$4-1,IF(Register!$U15="",$D$2,MIN($D$2,YEAR(Register!$U15)*12+MONTH(Register!$U15)-1)))-(YEAR(Register!$O15)*12+MONTH(Register!$O15))+1))/Register!$Q15,2))</f>
        <v/>
      </c>
      <c r="F17" s="27">
        <f>IF(OR(Register!$N15&lt;&gt;"Yes",Register!$O15="",N(Register!$Q15)=0),0,ROUND((Register!$M15-Register!$R15)*MIN(Register!$Q15,MAX(0,MIN(F$4,IF(Register!$U15="",$D$2,MIN($D$2,YEAR(Register!$U15)*12+MONTH(Register!$U15)-1)))-(YEAR(Register!$O15)*12+MONTH(Register!$O15))+1))/Register!$Q15,2)-ROUND((Register!$M15-Register!$R15)*MIN(Register!$Q15,MAX(0,MIN(F$4-1,IF(Register!$U15="",$D$2,MIN($D$2,YEAR(Register!$U15)*12+MONTH(Register!$U15)-1)))-(YEAR(Register!$O15)*12+MONTH(Register!$O15))+1))/Register!$Q15,2))</f>
        <v/>
      </c>
      <c r="G17" s="27">
        <f>IF(OR(Register!$N15&lt;&gt;"Yes",Register!$O15="",N(Register!$Q15)=0),0,ROUND((Register!$M15-Register!$R15)*MIN(Register!$Q15,MAX(0,MIN(G$4,IF(Register!$U15="",$D$2,MIN($D$2,YEAR(Register!$U15)*12+MONTH(Register!$U15)-1)))-(YEAR(Register!$O15)*12+MONTH(Register!$O15))+1))/Register!$Q15,2)-ROUND((Register!$M15-Register!$R15)*MIN(Register!$Q15,MAX(0,MIN(G$4-1,IF(Register!$U15="",$D$2,MIN($D$2,YEAR(Register!$U15)*12+MONTH(Register!$U15)-1)))-(YEAR(Register!$O15)*12+MONTH(Register!$O15))+1))/Register!$Q15,2))</f>
        <v/>
      </c>
      <c r="H17" s="27">
        <f>IF(OR(Register!$N15&lt;&gt;"Yes",Register!$O15="",N(Register!$Q15)=0),0,ROUND((Register!$M15-Register!$R15)*MIN(Register!$Q15,MAX(0,MIN(H$4,IF(Register!$U15="",$D$2,MIN($D$2,YEAR(Register!$U15)*12+MONTH(Register!$U15)-1)))-(YEAR(Register!$O15)*12+MONTH(Register!$O15))+1))/Register!$Q15,2)-ROUND((Register!$M15-Register!$R15)*MIN(Register!$Q15,MAX(0,MIN(H$4-1,IF(Register!$U15="",$D$2,MIN($D$2,YEAR(Register!$U15)*12+MONTH(Register!$U15)-1)))-(YEAR(Register!$O15)*12+MONTH(Register!$O15))+1))/Register!$Q15,2))</f>
        <v/>
      </c>
      <c r="I17" s="27">
        <f>IF(OR(Register!$N15&lt;&gt;"Yes",Register!$O15="",N(Register!$Q15)=0),0,ROUND((Register!$M15-Register!$R15)*MIN(Register!$Q15,MAX(0,MIN(I$4,IF(Register!$U15="",$D$2,MIN($D$2,YEAR(Register!$U15)*12+MONTH(Register!$U15)-1)))-(YEAR(Register!$O15)*12+MONTH(Register!$O15))+1))/Register!$Q15,2)-ROUND((Register!$M15-Register!$R15)*MIN(Register!$Q15,MAX(0,MIN(I$4-1,IF(Register!$U15="",$D$2,MIN($D$2,YEAR(Register!$U15)*12+MONTH(Register!$U15)-1)))-(YEAR(Register!$O15)*12+MONTH(Register!$O15))+1))/Register!$Q15,2))</f>
        <v/>
      </c>
      <c r="J17" s="27">
        <f>IF(OR(Register!$N15&lt;&gt;"Yes",Register!$O15="",N(Register!$Q15)=0),0,ROUND((Register!$M15-Register!$R15)*MIN(Register!$Q15,MAX(0,MIN(J$4,IF(Register!$U15="",$D$2,MIN($D$2,YEAR(Register!$U15)*12+MONTH(Register!$U15)-1)))-(YEAR(Register!$O15)*12+MONTH(Register!$O15))+1))/Register!$Q15,2)-ROUND((Register!$M15-Register!$R15)*MIN(Register!$Q15,MAX(0,MIN(J$4-1,IF(Register!$U15="",$D$2,MIN($D$2,YEAR(Register!$U15)*12+MONTH(Register!$U15)-1)))-(YEAR(Register!$O15)*12+MONTH(Register!$O15))+1))/Register!$Q15,2))</f>
        <v/>
      </c>
      <c r="K17" s="27">
        <f>IF(OR(Register!$N15&lt;&gt;"Yes",Register!$O15="",N(Register!$Q15)=0),0,ROUND((Register!$M15-Register!$R15)*MIN(Register!$Q15,MAX(0,MIN(K$4,IF(Register!$U15="",$D$2,MIN($D$2,YEAR(Register!$U15)*12+MONTH(Register!$U15)-1)))-(YEAR(Register!$O15)*12+MONTH(Register!$O15))+1))/Register!$Q15,2)-ROUND((Register!$M15-Register!$R15)*MIN(Register!$Q15,MAX(0,MIN(K$4-1,IF(Register!$U15="",$D$2,MIN($D$2,YEAR(Register!$U15)*12+MONTH(Register!$U15)-1)))-(YEAR(Register!$O15)*12+MONTH(Register!$O15))+1))/Register!$Q15,2))</f>
        <v/>
      </c>
      <c r="L17" s="27">
        <f>IF(OR(Register!$N15&lt;&gt;"Yes",Register!$O15="",N(Register!$Q15)=0),0,ROUND((Register!$M15-Register!$R15)*MIN(Register!$Q15,MAX(0,MIN(L$4,IF(Register!$U15="",$D$2,MIN($D$2,YEAR(Register!$U15)*12+MONTH(Register!$U15)-1)))-(YEAR(Register!$O15)*12+MONTH(Register!$O15))+1))/Register!$Q15,2)-ROUND((Register!$M15-Register!$R15)*MIN(Register!$Q15,MAX(0,MIN(L$4-1,IF(Register!$U15="",$D$2,MIN($D$2,YEAR(Register!$U15)*12+MONTH(Register!$U15)-1)))-(YEAR(Register!$O15)*12+MONTH(Register!$O15))+1))/Register!$Q15,2))</f>
        <v/>
      </c>
      <c r="M17" s="27">
        <f>IF(OR(Register!$N15&lt;&gt;"Yes",Register!$O15="",N(Register!$Q15)=0),0,ROUND((Register!$M15-Register!$R15)*MIN(Register!$Q15,MAX(0,MIN(M$4,IF(Register!$U15="",$D$2,MIN($D$2,YEAR(Register!$U15)*12+MONTH(Register!$U15)-1)))-(YEAR(Register!$O15)*12+MONTH(Register!$O15))+1))/Register!$Q15,2)-ROUND((Register!$M15-Register!$R15)*MIN(Register!$Q15,MAX(0,MIN(M$4-1,IF(Register!$U15="",$D$2,MIN($D$2,YEAR(Register!$U15)*12+MONTH(Register!$U15)-1)))-(YEAR(Register!$O15)*12+MONTH(Register!$O15))+1))/Register!$Q15,2))</f>
        <v/>
      </c>
      <c r="N17" s="27">
        <f>IF(OR(Register!$N15&lt;&gt;"Yes",Register!$O15="",N(Register!$Q15)=0),0,ROUND((Register!$M15-Register!$R15)*MIN(Register!$Q15,MAX(0,MIN(N$4,IF(Register!$U15="",$D$2,MIN($D$2,YEAR(Register!$U15)*12+MONTH(Register!$U15)-1)))-(YEAR(Register!$O15)*12+MONTH(Register!$O15))+1))/Register!$Q15,2)-ROUND((Register!$M15-Register!$R15)*MIN(Register!$Q15,MAX(0,MIN(N$4-1,IF(Register!$U15="",$D$2,MIN($D$2,YEAR(Register!$U15)*12+MONTH(Register!$U15)-1)))-(YEAR(Register!$O15)*12+MONTH(Register!$O15))+1))/Register!$Q15,2))</f>
        <v/>
      </c>
      <c r="O17" s="27">
        <f>IF(OR(Register!$N15&lt;&gt;"Yes",Register!$O15="",N(Register!$Q15)=0),0,ROUND((Register!$M15-Register!$R15)*MIN(Register!$Q15,MAX(0,MIN(O$4,IF(Register!$U15="",$D$2,MIN($D$2,YEAR(Register!$U15)*12+MONTH(Register!$U15)-1)))-(YEAR(Register!$O15)*12+MONTH(Register!$O15))+1))/Register!$Q15,2)-ROUND((Register!$M15-Register!$R15)*MIN(Register!$Q15,MAX(0,MIN(O$4-1,IF(Register!$U15="",$D$2,MIN($D$2,YEAR(Register!$U15)*12+MONTH(Register!$U15)-1)))-(YEAR(Register!$O15)*12+MONTH(Register!$O15))+1))/Register!$Q15,2))</f>
        <v/>
      </c>
      <c r="P17" s="27">
        <f>IF(OR(Register!$N15&lt;&gt;"Yes",Register!$O15="",N(Register!$Q15)=0),0,ROUND((Register!$M15-Register!$R15)*MIN(Register!$Q15,MAX(0,MIN(P$4,IF(Register!$U15="",$D$2,MIN($D$2,YEAR(Register!$U15)*12+MONTH(Register!$U15)-1)))-(YEAR(Register!$O15)*12+MONTH(Register!$O15))+1))/Register!$Q15,2)-ROUND((Register!$M15-Register!$R15)*MIN(Register!$Q15,MAX(0,MIN(P$4-1,IF(Register!$U15="",$D$2,MIN($D$2,YEAR(Register!$U15)*12+MONTH(Register!$U15)-1)))-(YEAR(Register!$O15)*12+MONTH(Register!$O15))+1))/Register!$Q15,2))</f>
        <v/>
      </c>
      <c r="Q17" s="27">
        <f>E17+F17+G17+H17+I17+J17+K17+L17+M17+N17+O17+P17</f>
        <v/>
      </c>
      <c r="S17" s="8" t="inlineStr">
        <is>
          <t>Entity</t>
        </is>
      </c>
      <c r="T17" s="8" t="inlineStr">
        <is>
          <t>Currency</t>
        </is>
      </c>
      <c r="U17" s="33">
        <f>IF(Settings!$A$22="","",Settings!$A$22)</f>
        <v/>
      </c>
      <c r="V17" s="33">
        <f>IF(Settings!$A$23="","",Settings!$A$23)</f>
        <v/>
      </c>
      <c r="W17" s="33">
        <f>IF(Settings!$A$24="","",Settings!$A$24)</f>
        <v/>
      </c>
      <c r="X17" s="33">
        <f>IF(Settings!$A$25="","",Settings!$A$25)</f>
        <v/>
      </c>
      <c r="Y17" s="33">
        <f>IF(Settings!$A$26="","",Settings!$A$26)</f>
        <v/>
      </c>
      <c r="Z17" s="33">
        <f>IF(Settings!$A$27="","",Settings!$A$27)</f>
        <v/>
      </c>
      <c r="AA17" s="33">
        <f>IF(Settings!$A$28="","",Settings!$A$28)</f>
        <v/>
      </c>
      <c r="AB17" s="33">
        <f>IF(Settings!$A$29="","",Settings!$A$29)</f>
        <v/>
      </c>
      <c r="AC17" s="33">
        <f>IF(Settings!$A$30="","",Settings!$A$30)</f>
        <v/>
      </c>
      <c r="AD17" s="33">
        <f>IF(Settings!$A$31="","",Settings!$A$31)</f>
        <v/>
      </c>
    </row>
    <row r="18">
      <c r="A18" s="28">
        <f>IF(Register!$A16="","",Register!$A16)</f>
        <v/>
      </c>
      <c r="B18" s="28">
        <f>IF(Register!$D16="","",Register!$D16)</f>
        <v/>
      </c>
      <c r="C18" s="28">
        <f>IF(Register!$F16="","",Register!$F16)</f>
        <v/>
      </c>
      <c r="D18" s="28">
        <f>IF(C18="","",IF(C18=Settings!$A$9,Settings!$B$9,IF(C18=Settings!$A$10,Settings!$B$10,IF(C18=Settings!$A$11,Settings!$B$11,IF(C18=Settings!$A$12,Settings!$B$12,IF(C18=Settings!$A$13,Settings!$B$13,IF(C18=Settings!$A$14,Settings!$B$14,IF(C18=Settings!$A$15,Settings!$B$15,IF(C18=Settings!$A$16,Settings!$B$16,IF(C18=Settings!$A$17,Settings!$B$17,IF(C18=Settings!$A$18,Settings!$B$18,"")))))))))))</f>
        <v/>
      </c>
      <c r="E18" s="27">
        <f>IF(OR(Register!$N16&lt;&gt;"Yes",Register!$O16="",N(Register!$Q16)=0),0,ROUND((Register!$M16-Register!$R16)*MIN(Register!$Q16,MAX(0,MIN(E$4,IF(Register!$U16="",$D$2,MIN($D$2,YEAR(Register!$U16)*12+MONTH(Register!$U16)-1)))-(YEAR(Register!$O16)*12+MONTH(Register!$O16))+1))/Register!$Q16,2)-ROUND((Register!$M16-Register!$R16)*MIN(Register!$Q16,MAX(0,MIN(E$4-1,IF(Register!$U16="",$D$2,MIN($D$2,YEAR(Register!$U16)*12+MONTH(Register!$U16)-1)))-(YEAR(Register!$O16)*12+MONTH(Register!$O16))+1))/Register!$Q16,2))</f>
        <v/>
      </c>
      <c r="F18" s="27">
        <f>IF(OR(Register!$N16&lt;&gt;"Yes",Register!$O16="",N(Register!$Q16)=0),0,ROUND((Register!$M16-Register!$R16)*MIN(Register!$Q16,MAX(0,MIN(F$4,IF(Register!$U16="",$D$2,MIN($D$2,YEAR(Register!$U16)*12+MONTH(Register!$U16)-1)))-(YEAR(Register!$O16)*12+MONTH(Register!$O16))+1))/Register!$Q16,2)-ROUND((Register!$M16-Register!$R16)*MIN(Register!$Q16,MAX(0,MIN(F$4-1,IF(Register!$U16="",$D$2,MIN($D$2,YEAR(Register!$U16)*12+MONTH(Register!$U16)-1)))-(YEAR(Register!$O16)*12+MONTH(Register!$O16))+1))/Register!$Q16,2))</f>
        <v/>
      </c>
      <c r="G18" s="27">
        <f>IF(OR(Register!$N16&lt;&gt;"Yes",Register!$O16="",N(Register!$Q16)=0),0,ROUND((Register!$M16-Register!$R16)*MIN(Register!$Q16,MAX(0,MIN(G$4,IF(Register!$U16="",$D$2,MIN($D$2,YEAR(Register!$U16)*12+MONTH(Register!$U16)-1)))-(YEAR(Register!$O16)*12+MONTH(Register!$O16))+1))/Register!$Q16,2)-ROUND((Register!$M16-Register!$R16)*MIN(Register!$Q16,MAX(0,MIN(G$4-1,IF(Register!$U16="",$D$2,MIN($D$2,YEAR(Register!$U16)*12+MONTH(Register!$U16)-1)))-(YEAR(Register!$O16)*12+MONTH(Register!$O16))+1))/Register!$Q16,2))</f>
        <v/>
      </c>
      <c r="H18" s="27">
        <f>IF(OR(Register!$N16&lt;&gt;"Yes",Register!$O16="",N(Register!$Q16)=0),0,ROUND((Register!$M16-Register!$R16)*MIN(Register!$Q16,MAX(0,MIN(H$4,IF(Register!$U16="",$D$2,MIN($D$2,YEAR(Register!$U16)*12+MONTH(Register!$U16)-1)))-(YEAR(Register!$O16)*12+MONTH(Register!$O16))+1))/Register!$Q16,2)-ROUND((Register!$M16-Register!$R16)*MIN(Register!$Q16,MAX(0,MIN(H$4-1,IF(Register!$U16="",$D$2,MIN($D$2,YEAR(Register!$U16)*12+MONTH(Register!$U16)-1)))-(YEAR(Register!$O16)*12+MONTH(Register!$O16))+1))/Register!$Q16,2))</f>
        <v/>
      </c>
      <c r="I18" s="27">
        <f>IF(OR(Register!$N16&lt;&gt;"Yes",Register!$O16="",N(Register!$Q16)=0),0,ROUND((Register!$M16-Register!$R16)*MIN(Register!$Q16,MAX(0,MIN(I$4,IF(Register!$U16="",$D$2,MIN($D$2,YEAR(Register!$U16)*12+MONTH(Register!$U16)-1)))-(YEAR(Register!$O16)*12+MONTH(Register!$O16))+1))/Register!$Q16,2)-ROUND((Register!$M16-Register!$R16)*MIN(Register!$Q16,MAX(0,MIN(I$4-1,IF(Register!$U16="",$D$2,MIN($D$2,YEAR(Register!$U16)*12+MONTH(Register!$U16)-1)))-(YEAR(Register!$O16)*12+MONTH(Register!$O16))+1))/Register!$Q16,2))</f>
        <v/>
      </c>
      <c r="J18" s="27">
        <f>IF(OR(Register!$N16&lt;&gt;"Yes",Register!$O16="",N(Register!$Q16)=0),0,ROUND((Register!$M16-Register!$R16)*MIN(Register!$Q16,MAX(0,MIN(J$4,IF(Register!$U16="",$D$2,MIN($D$2,YEAR(Register!$U16)*12+MONTH(Register!$U16)-1)))-(YEAR(Register!$O16)*12+MONTH(Register!$O16))+1))/Register!$Q16,2)-ROUND((Register!$M16-Register!$R16)*MIN(Register!$Q16,MAX(0,MIN(J$4-1,IF(Register!$U16="",$D$2,MIN($D$2,YEAR(Register!$U16)*12+MONTH(Register!$U16)-1)))-(YEAR(Register!$O16)*12+MONTH(Register!$O16))+1))/Register!$Q16,2))</f>
        <v/>
      </c>
      <c r="K18" s="27">
        <f>IF(OR(Register!$N16&lt;&gt;"Yes",Register!$O16="",N(Register!$Q16)=0),0,ROUND((Register!$M16-Register!$R16)*MIN(Register!$Q16,MAX(0,MIN(K$4,IF(Register!$U16="",$D$2,MIN($D$2,YEAR(Register!$U16)*12+MONTH(Register!$U16)-1)))-(YEAR(Register!$O16)*12+MONTH(Register!$O16))+1))/Register!$Q16,2)-ROUND((Register!$M16-Register!$R16)*MIN(Register!$Q16,MAX(0,MIN(K$4-1,IF(Register!$U16="",$D$2,MIN($D$2,YEAR(Register!$U16)*12+MONTH(Register!$U16)-1)))-(YEAR(Register!$O16)*12+MONTH(Register!$O16))+1))/Register!$Q16,2))</f>
        <v/>
      </c>
      <c r="L18" s="27">
        <f>IF(OR(Register!$N16&lt;&gt;"Yes",Register!$O16="",N(Register!$Q16)=0),0,ROUND((Register!$M16-Register!$R16)*MIN(Register!$Q16,MAX(0,MIN(L$4,IF(Register!$U16="",$D$2,MIN($D$2,YEAR(Register!$U16)*12+MONTH(Register!$U16)-1)))-(YEAR(Register!$O16)*12+MONTH(Register!$O16))+1))/Register!$Q16,2)-ROUND((Register!$M16-Register!$R16)*MIN(Register!$Q16,MAX(0,MIN(L$4-1,IF(Register!$U16="",$D$2,MIN($D$2,YEAR(Register!$U16)*12+MONTH(Register!$U16)-1)))-(YEAR(Register!$O16)*12+MONTH(Register!$O16))+1))/Register!$Q16,2))</f>
        <v/>
      </c>
      <c r="M18" s="27">
        <f>IF(OR(Register!$N16&lt;&gt;"Yes",Register!$O16="",N(Register!$Q16)=0),0,ROUND((Register!$M16-Register!$R16)*MIN(Register!$Q16,MAX(0,MIN(M$4,IF(Register!$U16="",$D$2,MIN($D$2,YEAR(Register!$U16)*12+MONTH(Register!$U16)-1)))-(YEAR(Register!$O16)*12+MONTH(Register!$O16))+1))/Register!$Q16,2)-ROUND((Register!$M16-Register!$R16)*MIN(Register!$Q16,MAX(0,MIN(M$4-1,IF(Register!$U16="",$D$2,MIN($D$2,YEAR(Register!$U16)*12+MONTH(Register!$U16)-1)))-(YEAR(Register!$O16)*12+MONTH(Register!$O16))+1))/Register!$Q16,2))</f>
        <v/>
      </c>
      <c r="N18" s="27">
        <f>IF(OR(Register!$N16&lt;&gt;"Yes",Register!$O16="",N(Register!$Q16)=0),0,ROUND((Register!$M16-Register!$R16)*MIN(Register!$Q16,MAX(0,MIN(N$4,IF(Register!$U16="",$D$2,MIN($D$2,YEAR(Register!$U16)*12+MONTH(Register!$U16)-1)))-(YEAR(Register!$O16)*12+MONTH(Register!$O16))+1))/Register!$Q16,2)-ROUND((Register!$M16-Register!$R16)*MIN(Register!$Q16,MAX(0,MIN(N$4-1,IF(Register!$U16="",$D$2,MIN($D$2,YEAR(Register!$U16)*12+MONTH(Register!$U16)-1)))-(YEAR(Register!$O16)*12+MONTH(Register!$O16))+1))/Register!$Q16,2))</f>
        <v/>
      </c>
      <c r="O18" s="27">
        <f>IF(OR(Register!$N16&lt;&gt;"Yes",Register!$O16="",N(Register!$Q16)=0),0,ROUND((Register!$M16-Register!$R16)*MIN(Register!$Q16,MAX(0,MIN(O$4,IF(Register!$U16="",$D$2,MIN($D$2,YEAR(Register!$U16)*12+MONTH(Register!$U16)-1)))-(YEAR(Register!$O16)*12+MONTH(Register!$O16))+1))/Register!$Q16,2)-ROUND((Register!$M16-Register!$R16)*MIN(Register!$Q16,MAX(0,MIN(O$4-1,IF(Register!$U16="",$D$2,MIN($D$2,YEAR(Register!$U16)*12+MONTH(Register!$U16)-1)))-(YEAR(Register!$O16)*12+MONTH(Register!$O16))+1))/Register!$Q16,2))</f>
        <v/>
      </c>
      <c r="P18" s="27">
        <f>IF(OR(Register!$N16&lt;&gt;"Yes",Register!$O16="",N(Register!$Q16)=0),0,ROUND((Register!$M16-Register!$R16)*MIN(Register!$Q16,MAX(0,MIN(P$4,IF(Register!$U16="",$D$2,MIN($D$2,YEAR(Register!$U16)*12+MONTH(Register!$U16)-1)))-(YEAR(Register!$O16)*12+MONTH(Register!$O16))+1))/Register!$Q16,2)-ROUND((Register!$M16-Register!$R16)*MIN(Register!$Q16,MAX(0,MIN(P$4-1,IF(Register!$U16="",$D$2,MIN($D$2,YEAR(Register!$U16)*12+MONTH(Register!$U16)-1)))-(YEAR(Register!$O16)*12+MONTH(Register!$O16))+1))/Register!$Q16,2))</f>
        <v/>
      </c>
      <c r="Q18" s="27">
        <f>E18+F18+G18+H18+I18+J18+K18+L18+M18+N18+O18+P18</f>
        <v/>
      </c>
      <c r="S18">
        <f>IF(Settings!$A$9="","",Settings!$A$9)</f>
        <v/>
      </c>
      <c r="T18">
        <f>IF(S18="","",Settings!$B$9)</f>
        <v/>
      </c>
      <c r="U18" s="25">
        <f>IF(OR($S18="",U$17=""),"",SUMIFS($Q$5:$Q$1004,$C$5:$C$1004,$S18,$B$5:$B$1004,U$17))</f>
        <v/>
      </c>
      <c r="V18" s="25">
        <f>IF(OR($S18="",V$17=""),"",SUMIFS($Q$5:$Q$1004,$C$5:$C$1004,$S18,$B$5:$B$1004,V$17))</f>
        <v/>
      </c>
      <c r="W18" s="25">
        <f>IF(OR($S18="",W$17=""),"",SUMIFS($Q$5:$Q$1004,$C$5:$C$1004,$S18,$B$5:$B$1004,W$17))</f>
        <v/>
      </c>
      <c r="X18" s="25">
        <f>IF(OR($S18="",X$17=""),"",SUMIFS($Q$5:$Q$1004,$C$5:$C$1004,$S18,$B$5:$B$1004,X$17))</f>
        <v/>
      </c>
      <c r="Y18" s="25">
        <f>IF(OR($S18="",Y$17=""),"",SUMIFS($Q$5:$Q$1004,$C$5:$C$1004,$S18,$B$5:$B$1004,Y$17))</f>
        <v/>
      </c>
      <c r="Z18" s="25">
        <f>IF(OR($S18="",Z$17=""),"",SUMIFS($Q$5:$Q$1004,$C$5:$C$1004,$S18,$B$5:$B$1004,Z$17))</f>
        <v/>
      </c>
      <c r="AA18" s="25">
        <f>IF(OR($S18="",AA$17=""),"",SUMIFS($Q$5:$Q$1004,$C$5:$C$1004,$S18,$B$5:$B$1004,AA$17))</f>
        <v/>
      </c>
      <c r="AB18" s="25">
        <f>IF(OR($S18="",AB$17=""),"",SUMIFS($Q$5:$Q$1004,$C$5:$C$1004,$S18,$B$5:$B$1004,AB$17))</f>
        <v/>
      </c>
      <c r="AC18" s="25">
        <f>IF(OR($S18="",AC$17=""),"",SUMIFS($Q$5:$Q$1004,$C$5:$C$1004,$S18,$B$5:$B$1004,AC$17))</f>
        <v/>
      </c>
      <c r="AD18" s="25">
        <f>IF(OR($S18="",AD$17=""),"",SUMIFS($Q$5:$Q$1004,$C$5:$C$1004,$S18,$B$5:$B$1004,AD$17))</f>
        <v/>
      </c>
    </row>
    <row r="19">
      <c r="A19" s="28">
        <f>IF(Register!$A17="","",Register!$A17)</f>
        <v/>
      </c>
      <c r="B19" s="28">
        <f>IF(Register!$D17="","",Register!$D17)</f>
        <v/>
      </c>
      <c r="C19" s="28">
        <f>IF(Register!$F17="","",Register!$F17)</f>
        <v/>
      </c>
      <c r="D19" s="28">
        <f>IF(C19="","",IF(C19=Settings!$A$9,Settings!$B$9,IF(C19=Settings!$A$10,Settings!$B$10,IF(C19=Settings!$A$11,Settings!$B$11,IF(C19=Settings!$A$12,Settings!$B$12,IF(C19=Settings!$A$13,Settings!$B$13,IF(C19=Settings!$A$14,Settings!$B$14,IF(C19=Settings!$A$15,Settings!$B$15,IF(C19=Settings!$A$16,Settings!$B$16,IF(C19=Settings!$A$17,Settings!$B$17,IF(C19=Settings!$A$18,Settings!$B$18,"")))))))))))</f>
        <v/>
      </c>
      <c r="E19" s="27">
        <f>IF(OR(Register!$N17&lt;&gt;"Yes",Register!$O17="",N(Register!$Q17)=0),0,ROUND((Register!$M17-Register!$R17)*MIN(Register!$Q17,MAX(0,MIN(E$4,IF(Register!$U17="",$D$2,MIN($D$2,YEAR(Register!$U17)*12+MONTH(Register!$U17)-1)))-(YEAR(Register!$O17)*12+MONTH(Register!$O17))+1))/Register!$Q17,2)-ROUND((Register!$M17-Register!$R17)*MIN(Register!$Q17,MAX(0,MIN(E$4-1,IF(Register!$U17="",$D$2,MIN($D$2,YEAR(Register!$U17)*12+MONTH(Register!$U17)-1)))-(YEAR(Register!$O17)*12+MONTH(Register!$O17))+1))/Register!$Q17,2))</f>
        <v/>
      </c>
      <c r="F19" s="27">
        <f>IF(OR(Register!$N17&lt;&gt;"Yes",Register!$O17="",N(Register!$Q17)=0),0,ROUND((Register!$M17-Register!$R17)*MIN(Register!$Q17,MAX(0,MIN(F$4,IF(Register!$U17="",$D$2,MIN($D$2,YEAR(Register!$U17)*12+MONTH(Register!$U17)-1)))-(YEAR(Register!$O17)*12+MONTH(Register!$O17))+1))/Register!$Q17,2)-ROUND((Register!$M17-Register!$R17)*MIN(Register!$Q17,MAX(0,MIN(F$4-1,IF(Register!$U17="",$D$2,MIN($D$2,YEAR(Register!$U17)*12+MONTH(Register!$U17)-1)))-(YEAR(Register!$O17)*12+MONTH(Register!$O17))+1))/Register!$Q17,2))</f>
        <v/>
      </c>
      <c r="G19" s="27">
        <f>IF(OR(Register!$N17&lt;&gt;"Yes",Register!$O17="",N(Register!$Q17)=0),0,ROUND((Register!$M17-Register!$R17)*MIN(Register!$Q17,MAX(0,MIN(G$4,IF(Register!$U17="",$D$2,MIN($D$2,YEAR(Register!$U17)*12+MONTH(Register!$U17)-1)))-(YEAR(Register!$O17)*12+MONTH(Register!$O17))+1))/Register!$Q17,2)-ROUND((Register!$M17-Register!$R17)*MIN(Register!$Q17,MAX(0,MIN(G$4-1,IF(Register!$U17="",$D$2,MIN($D$2,YEAR(Register!$U17)*12+MONTH(Register!$U17)-1)))-(YEAR(Register!$O17)*12+MONTH(Register!$O17))+1))/Register!$Q17,2))</f>
        <v/>
      </c>
      <c r="H19" s="27">
        <f>IF(OR(Register!$N17&lt;&gt;"Yes",Register!$O17="",N(Register!$Q17)=0),0,ROUND((Register!$M17-Register!$R17)*MIN(Register!$Q17,MAX(0,MIN(H$4,IF(Register!$U17="",$D$2,MIN($D$2,YEAR(Register!$U17)*12+MONTH(Register!$U17)-1)))-(YEAR(Register!$O17)*12+MONTH(Register!$O17))+1))/Register!$Q17,2)-ROUND((Register!$M17-Register!$R17)*MIN(Register!$Q17,MAX(0,MIN(H$4-1,IF(Register!$U17="",$D$2,MIN($D$2,YEAR(Register!$U17)*12+MONTH(Register!$U17)-1)))-(YEAR(Register!$O17)*12+MONTH(Register!$O17))+1))/Register!$Q17,2))</f>
        <v/>
      </c>
      <c r="I19" s="27">
        <f>IF(OR(Register!$N17&lt;&gt;"Yes",Register!$O17="",N(Register!$Q17)=0),0,ROUND((Register!$M17-Register!$R17)*MIN(Register!$Q17,MAX(0,MIN(I$4,IF(Register!$U17="",$D$2,MIN($D$2,YEAR(Register!$U17)*12+MONTH(Register!$U17)-1)))-(YEAR(Register!$O17)*12+MONTH(Register!$O17))+1))/Register!$Q17,2)-ROUND((Register!$M17-Register!$R17)*MIN(Register!$Q17,MAX(0,MIN(I$4-1,IF(Register!$U17="",$D$2,MIN($D$2,YEAR(Register!$U17)*12+MONTH(Register!$U17)-1)))-(YEAR(Register!$O17)*12+MONTH(Register!$O17))+1))/Register!$Q17,2))</f>
        <v/>
      </c>
      <c r="J19" s="27">
        <f>IF(OR(Register!$N17&lt;&gt;"Yes",Register!$O17="",N(Register!$Q17)=0),0,ROUND((Register!$M17-Register!$R17)*MIN(Register!$Q17,MAX(0,MIN(J$4,IF(Register!$U17="",$D$2,MIN($D$2,YEAR(Register!$U17)*12+MONTH(Register!$U17)-1)))-(YEAR(Register!$O17)*12+MONTH(Register!$O17))+1))/Register!$Q17,2)-ROUND((Register!$M17-Register!$R17)*MIN(Register!$Q17,MAX(0,MIN(J$4-1,IF(Register!$U17="",$D$2,MIN($D$2,YEAR(Register!$U17)*12+MONTH(Register!$U17)-1)))-(YEAR(Register!$O17)*12+MONTH(Register!$O17))+1))/Register!$Q17,2))</f>
        <v/>
      </c>
      <c r="K19" s="27">
        <f>IF(OR(Register!$N17&lt;&gt;"Yes",Register!$O17="",N(Register!$Q17)=0),0,ROUND((Register!$M17-Register!$R17)*MIN(Register!$Q17,MAX(0,MIN(K$4,IF(Register!$U17="",$D$2,MIN($D$2,YEAR(Register!$U17)*12+MONTH(Register!$U17)-1)))-(YEAR(Register!$O17)*12+MONTH(Register!$O17))+1))/Register!$Q17,2)-ROUND((Register!$M17-Register!$R17)*MIN(Register!$Q17,MAX(0,MIN(K$4-1,IF(Register!$U17="",$D$2,MIN($D$2,YEAR(Register!$U17)*12+MONTH(Register!$U17)-1)))-(YEAR(Register!$O17)*12+MONTH(Register!$O17))+1))/Register!$Q17,2))</f>
        <v/>
      </c>
      <c r="L19" s="27">
        <f>IF(OR(Register!$N17&lt;&gt;"Yes",Register!$O17="",N(Register!$Q17)=0),0,ROUND((Register!$M17-Register!$R17)*MIN(Register!$Q17,MAX(0,MIN(L$4,IF(Register!$U17="",$D$2,MIN($D$2,YEAR(Register!$U17)*12+MONTH(Register!$U17)-1)))-(YEAR(Register!$O17)*12+MONTH(Register!$O17))+1))/Register!$Q17,2)-ROUND((Register!$M17-Register!$R17)*MIN(Register!$Q17,MAX(0,MIN(L$4-1,IF(Register!$U17="",$D$2,MIN($D$2,YEAR(Register!$U17)*12+MONTH(Register!$U17)-1)))-(YEAR(Register!$O17)*12+MONTH(Register!$O17))+1))/Register!$Q17,2))</f>
        <v/>
      </c>
      <c r="M19" s="27">
        <f>IF(OR(Register!$N17&lt;&gt;"Yes",Register!$O17="",N(Register!$Q17)=0),0,ROUND((Register!$M17-Register!$R17)*MIN(Register!$Q17,MAX(0,MIN(M$4,IF(Register!$U17="",$D$2,MIN($D$2,YEAR(Register!$U17)*12+MONTH(Register!$U17)-1)))-(YEAR(Register!$O17)*12+MONTH(Register!$O17))+1))/Register!$Q17,2)-ROUND((Register!$M17-Register!$R17)*MIN(Register!$Q17,MAX(0,MIN(M$4-1,IF(Register!$U17="",$D$2,MIN($D$2,YEAR(Register!$U17)*12+MONTH(Register!$U17)-1)))-(YEAR(Register!$O17)*12+MONTH(Register!$O17))+1))/Register!$Q17,2))</f>
        <v/>
      </c>
      <c r="N19" s="27">
        <f>IF(OR(Register!$N17&lt;&gt;"Yes",Register!$O17="",N(Register!$Q17)=0),0,ROUND((Register!$M17-Register!$R17)*MIN(Register!$Q17,MAX(0,MIN(N$4,IF(Register!$U17="",$D$2,MIN($D$2,YEAR(Register!$U17)*12+MONTH(Register!$U17)-1)))-(YEAR(Register!$O17)*12+MONTH(Register!$O17))+1))/Register!$Q17,2)-ROUND((Register!$M17-Register!$R17)*MIN(Register!$Q17,MAX(0,MIN(N$4-1,IF(Register!$U17="",$D$2,MIN($D$2,YEAR(Register!$U17)*12+MONTH(Register!$U17)-1)))-(YEAR(Register!$O17)*12+MONTH(Register!$O17))+1))/Register!$Q17,2))</f>
        <v/>
      </c>
      <c r="O19" s="27">
        <f>IF(OR(Register!$N17&lt;&gt;"Yes",Register!$O17="",N(Register!$Q17)=0),0,ROUND((Register!$M17-Register!$R17)*MIN(Register!$Q17,MAX(0,MIN(O$4,IF(Register!$U17="",$D$2,MIN($D$2,YEAR(Register!$U17)*12+MONTH(Register!$U17)-1)))-(YEAR(Register!$O17)*12+MONTH(Register!$O17))+1))/Register!$Q17,2)-ROUND((Register!$M17-Register!$R17)*MIN(Register!$Q17,MAX(0,MIN(O$4-1,IF(Register!$U17="",$D$2,MIN($D$2,YEAR(Register!$U17)*12+MONTH(Register!$U17)-1)))-(YEAR(Register!$O17)*12+MONTH(Register!$O17))+1))/Register!$Q17,2))</f>
        <v/>
      </c>
      <c r="P19" s="27">
        <f>IF(OR(Register!$N17&lt;&gt;"Yes",Register!$O17="",N(Register!$Q17)=0),0,ROUND((Register!$M17-Register!$R17)*MIN(Register!$Q17,MAX(0,MIN(P$4,IF(Register!$U17="",$D$2,MIN($D$2,YEAR(Register!$U17)*12+MONTH(Register!$U17)-1)))-(YEAR(Register!$O17)*12+MONTH(Register!$O17))+1))/Register!$Q17,2)-ROUND((Register!$M17-Register!$R17)*MIN(Register!$Q17,MAX(0,MIN(P$4-1,IF(Register!$U17="",$D$2,MIN($D$2,YEAR(Register!$U17)*12+MONTH(Register!$U17)-1)))-(YEAR(Register!$O17)*12+MONTH(Register!$O17))+1))/Register!$Q17,2))</f>
        <v/>
      </c>
      <c r="Q19" s="27">
        <f>E19+F19+G19+H19+I19+J19+K19+L19+M19+N19+O19+P19</f>
        <v/>
      </c>
      <c r="S19">
        <f>IF(Settings!$A$10="","",Settings!$A$10)</f>
        <v/>
      </c>
      <c r="T19">
        <f>IF(S19="","",Settings!$B$10)</f>
        <v/>
      </c>
      <c r="U19" s="25">
        <f>IF(OR($S19="",U$17=""),"",SUMIFS($Q$5:$Q$1004,$C$5:$C$1004,$S19,$B$5:$B$1004,U$17))</f>
        <v/>
      </c>
      <c r="V19" s="25">
        <f>IF(OR($S19="",V$17=""),"",SUMIFS($Q$5:$Q$1004,$C$5:$C$1004,$S19,$B$5:$B$1004,V$17))</f>
        <v/>
      </c>
      <c r="W19" s="25">
        <f>IF(OR($S19="",W$17=""),"",SUMIFS($Q$5:$Q$1004,$C$5:$C$1004,$S19,$B$5:$B$1004,W$17))</f>
        <v/>
      </c>
      <c r="X19" s="25">
        <f>IF(OR($S19="",X$17=""),"",SUMIFS($Q$5:$Q$1004,$C$5:$C$1004,$S19,$B$5:$B$1004,X$17))</f>
        <v/>
      </c>
      <c r="Y19" s="25">
        <f>IF(OR($S19="",Y$17=""),"",SUMIFS($Q$5:$Q$1004,$C$5:$C$1004,$S19,$B$5:$B$1004,Y$17))</f>
        <v/>
      </c>
      <c r="Z19" s="25">
        <f>IF(OR($S19="",Z$17=""),"",SUMIFS($Q$5:$Q$1004,$C$5:$C$1004,$S19,$B$5:$B$1004,Z$17))</f>
        <v/>
      </c>
      <c r="AA19" s="25">
        <f>IF(OR($S19="",AA$17=""),"",SUMIFS($Q$5:$Q$1004,$C$5:$C$1004,$S19,$B$5:$B$1004,AA$17))</f>
        <v/>
      </c>
      <c r="AB19" s="25">
        <f>IF(OR($S19="",AB$17=""),"",SUMIFS($Q$5:$Q$1004,$C$5:$C$1004,$S19,$B$5:$B$1004,AB$17))</f>
        <v/>
      </c>
      <c r="AC19" s="25">
        <f>IF(OR($S19="",AC$17=""),"",SUMIFS($Q$5:$Q$1004,$C$5:$C$1004,$S19,$B$5:$B$1004,AC$17))</f>
        <v/>
      </c>
      <c r="AD19" s="25">
        <f>IF(OR($S19="",AD$17=""),"",SUMIFS($Q$5:$Q$1004,$C$5:$C$1004,$S19,$B$5:$B$1004,AD$17))</f>
        <v/>
      </c>
    </row>
    <row r="20">
      <c r="A20" s="28">
        <f>IF(Register!$A18="","",Register!$A18)</f>
        <v/>
      </c>
      <c r="B20" s="28">
        <f>IF(Register!$D18="","",Register!$D18)</f>
        <v/>
      </c>
      <c r="C20" s="28">
        <f>IF(Register!$F18="","",Register!$F18)</f>
        <v/>
      </c>
      <c r="D20" s="28">
        <f>IF(C20="","",IF(C20=Settings!$A$9,Settings!$B$9,IF(C20=Settings!$A$10,Settings!$B$10,IF(C20=Settings!$A$11,Settings!$B$11,IF(C20=Settings!$A$12,Settings!$B$12,IF(C20=Settings!$A$13,Settings!$B$13,IF(C20=Settings!$A$14,Settings!$B$14,IF(C20=Settings!$A$15,Settings!$B$15,IF(C20=Settings!$A$16,Settings!$B$16,IF(C20=Settings!$A$17,Settings!$B$17,IF(C20=Settings!$A$18,Settings!$B$18,"")))))))))))</f>
        <v/>
      </c>
      <c r="E20" s="27">
        <f>IF(OR(Register!$N18&lt;&gt;"Yes",Register!$O18="",N(Register!$Q18)=0),0,ROUND((Register!$M18-Register!$R18)*MIN(Register!$Q18,MAX(0,MIN(E$4,IF(Register!$U18="",$D$2,MIN($D$2,YEAR(Register!$U18)*12+MONTH(Register!$U18)-1)))-(YEAR(Register!$O18)*12+MONTH(Register!$O18))+1))/Register!$Q18,2)-ROUND((Register!$M18-Register!$R18)*MIN(Register!$Q18,MAX(0,MIN(E$4-1,IF(Register!$U18="",$D$2,MIN($D$2,YEAR(Register!$U18)*12+MONTH(Register!$U18)-1)))-(YEAR(Register!$O18)*12+MONTH(Register!$O18))+1))/Register!$Q18,2))</f>
        <v/>
      </c>
      <c r="F20" s="27">
        <f>IF(OR(Register!$N18&lt;&gt;"Yes",Register!$O18="",N(Register!$Q18)=0),0,ROUND((Register!$M18-Register!$R18)*MIN(Register!$Q18,MAX(0,MIN(F$4,IF(Register!$U18="",$D$2,MIN($D$2,YEAR(Register!$U18)*12+MONTH(Register!$U18)-1)))-(YEAR(Register!$O18)*12+MONTH(Register!$O18))+1))/Register!$Q18,2)-ROUND((Register!$M18-Register!$R18)*MIN(Register!$Q18,MAX(0,MIN(F$4-1,IF(Register!$U18="",$D$2,MIN($D$2,YEAR(Register!$U18)*12+MONTH(Register!$U18)-1)))-(YEAR(Register!$O18)*12+MONTH(Register!$O18))+1))/Register!$Q18,2))</f>
        <v/>
      </c>
      <c r="G20" s="27">
        <f>IF(OR(Register!$N18&lt;&gt;"Yes",Register!$O18="",N(Register!$Q18)=0),0,ROUND((Register!$M18-Register!$R18)*MIN(Register!$Q18,MAX(0,MIN(G$4,IF(Register!$U18="",$D$2,MIN($D$2,YEAR(Register!$U18)*12+MONTH(Register!$U18)-1)))-(YEAR(Register!$O18)*12+MONTH(Register!$O18))+1))/Register!$Q18,2)-ROUND((Register!$M18-Register!$R18)*MIN(Register!$Q18,MAX(0,MIN(G$4-1,IF(Register!$U18="",$D$2,MIN($D$2,YEAR(Register!$U18)*12+MONTH(Register!$U18)-1)))-(YEAR(Register!$O18)*12+MONTH(Register!$O18))+1))/Register!$Q18,2))</f>
        <v/>
      </c>
      <c r="H20" s="27">
        <f>IF(OR(Register!$N18&lt;&gt;"Yes",Register!$O18="",N(Register!$Q18)=0),0,ROUND((Register!$M18-Register!$R18)*MIN(Register!$Q18,MAX(0,MIN(H$4,IF(Register!$U18="",$D$2,MIN($D$2,YEAR(Register!$U18)*12+MONTH(Register!$U18)-1)))-(YEAR(Register!$O18)*12+MONTH(Register!$O18))+1))/Register!$Q18,2)-ROUND((Register!$M18-Register!$R18)*MIN(Register!$Q18,MAX(0,MIN(H$4-1,IF(Register!$U18="",$D$2,MIN($D$2,YEAR(Register!$U18)*12+MONTH(Register!$U18)-1)))-(YEAR(Register!$O18)*12+MONTH(Register!$O18))+1))/Register!$Q18,2))</f>
        <v/>
      </c>
      <c r="I20" s="27">
        <f>IF(OR(Register!$N18&lt;&gt;"Yes",Register!$O18="",N(Register!$Q18)=0),0,ROUND((Register!$M18-Register!$R18)*MIN(Register!$Q18,MAX(0,MIN(I$4,IF(Register!$U18="",$D$2,MIN($D$2,YEAR(Register!$U18)*12+MONTH(Register!$U18)-1)))-(YEAR(Register!$O18)*12+MONTH(Register!$O18))+1))/Register!$Q18,2)-ROUND((Register!$M18-Register!$R18)*MIN(Register!$Q18,MAX(0,MIN(I$4-1,IF(Register!$U18="",$D$2,MIN($D$2,YEAR(Register!$U18)*12+MONTH(Register!$U18)-1)))-(YEAR(Register!$O18)*12+MONTH(Register!$O18))+1))/Register!$Q18,2))</f>
        <v/>
      </c>
      <c r="J20" s="27">
        <f>IF(OR(Register!$N18&lt;&gt;"Yes",Register!$O18="",N(Register!$Q18)=0),0,ROUND((Register!$M18-Register!$R18)*MIN(Register!$Q18,MAX(0,MIN(J$4,IF(Register!$U18="",$D$2,MIN($D$2,YEAR(Register!$U18)*12+MONTH(Register!$U18)-1)))-(YEAR(Register!$O18)*12+MONTH(Register!$O18))+1))/Register!$Q18,2)-ROUND((Register!$M18-Register!$R18)*MIN(Register!$Q18,MAX(0,MIN(J$4-1,IF(Register!$U18="",$D$2,MIN($D$2,YEAR(Register!$U18)*12+MONTH(Register!$U18)-1)))-(YEAR(Register!$O18)*12+MONTH(Register!$O18))+1))/Register!$Q18,2))</f>
        <v/>
      </c>
      <c r="K20" s="27">
        <f>IF(OR(Register!$N18&lt;&gt;"Yes",Register!$O18="",N(Register!$Q18)=0),0,ROUND((Register!$M18-Register!$R18)*MIN(Register!$Q18,MAX(0,MIN(K$4,IF(Register!$U18="",$D$2,MIN($D$2,YEAR(Register!$U18)*12+MONTH(Register!$U18)-1)))-(YEAR(Register!$O18)*12+MONTH(Register!$O18))+1))/Register!$Q18,2)-ROUND((Register!$M18-Register!$R18)*MIN(Register!$Q18,MAX(0,MIN(K$4-1,IF(Register!$U18="",$D$2,MIN($D$2,YEAR(Register!$U18)*12+MONTH(Register!$U18)-1)))-(YEAR(Register!$O18)*12+MONTH(Register!$O18))+1))/Register!$Q18,2))</f>
        <v/>
      </c>
      <c r="L20" s="27">
        <f>IF(OR(Register!$N18&lt;&gt;"Yes",Register!$O18="",N(Register!$Q18)=0),0,ROUND((Register!$M18-Register!$R18)*MIN(Register!$Q18,MAX(0,MIN(L$4,IF(Register!$U18="",$D$2,MIN($D$2,YEAR(Register!$U18)*12+MONTH(Register!$U18)-1)))-(YEAR(Register!$O18)*12+MONTH(Register!$O18))+1))/Register!$Q18,2)-ROUND((Register!$M18-Register!$R18)*MIN(Register!$Q18,MAX(0,MIN(L$4-1,IF(Register!$U18="",$D$2,MIN($D$2,YEAR(Register!$U18)*12+MONTH(Register!$U18)-1)))-(YEAR(Register!$O18)*12+MONTH(Register!$O18))+1))/Register!$Q18,2))</f>
        <v/>
      </c>
      <c r="M20" s="27">
        <f>IF(OR(Register!$N18&lt;&gt;"Yes",Register!$O18="",N(Register!$Q18)=0),0,ROUND((Register!$M18-Register!$R18)*MIN(Register!$Q18,MAX(0,MIN(M$4,IF(Register!$U18="",$D$2,MIN($D$2,YEAR(Register!$U18)*12+MONTH(Register!$U18)-1)))-(YEAR(Register!$O18)*12+MONTH(Register!$O18))+1))/Register!$Q18,2)-ROUND((Register!$M18-Register!$R18)*MIN(Register!$Q18,MAX(0,MIN(M$4-1,IF(Register!$U18="",$D$2,MIN($D$2,YEAR(Register!$U18)*12+MONTH(Register!$U18)-1)))-(YEAR(Register!$O18)*12+MONTH(Register!$O18))+1))/Register!$Q18,2))</f>
        <v/>
      </c>
      <c r="N20" s="27">
        <f>IF(OR(Register!$N18&lt;&gt;"Yes",Register!$O18="",N(Register!$Q18)=0),0,ROUND((Register!$M18-Register!$R18)*MIN(Register!$Q18,MAX(0,MIN(N$4,IF(Register!$U18="",$D$2,MIN($D$2,YEAR(Register!$U18)*12+MONTH(Register!$U18)-1)))-(YEAR(Register!$O18)*12+MONTH(Register!$O18))+1))/Register!$Q18,2)-ROUND((Register!$M18-Register!$R18)*MIN(Register!$Q18,MAX(0,MIN(N$4-1,IF(Register!$U18="",$D$2,MIN($D$2,YEAR(Register!$U18)*12+MONTH(Register!$U18)-1)))-(YEAR(Register!$O18)*12+MONTH(Register!$O18))+1))/Register!$Q18,2))</f>
        <v/>
      </c>
      <c r="O20" s="27">
        <f>IF(OR(Register!$N18&lt;&gt;"Yes",Register!$O18="",N(Register!$Q18)=0),0,ROUND((Register!$M18-Register!$R18)*MIN(Register!$Q18,MAX(0,MIN(O$4,IF(Register!$U18="",$D$2,MIN($D$2,YEAR(Register!$U18)*12+MONTH(Register!$U18)-1)))-(YEAR(Register!$O18)*12+MONTH(Register!$O18))+1))/Register!$Q18,2)-ROUND((Register!$M18-Register!$R18)*MIN(Register!$Q18,MAX(0,MIN(O$4-1,IF(Register!$U18="",$D$2,MIN($D$2,YEAR(Register!$U18)*12+MONTH(Register!$U18)-1)))-(YEAR(Register!$O18)*12+MONTH(Register!$O18))+1))/Register!$Q18,2))</f>
        <v/>
      </c>
      <c r="P20" s="27">
        <f>IF(OR(Register!$N18&lt;&gt;"Yes",Register!$O18="",N(Register!$Q18)=0),0,ROUND((Register!$M18-Register!$R18)*MIN(Register!$Q18,MAX(0,MIN(P$4,IF(Register!$U18="",$D$2,MIN($D$2,YEAR(Register!$U18)*12+MONTH(Register!$U18)-1)))-(YEAR(Register!$O18)*12+MONTH(Register!$O18))+1))/Register!$Q18,2)-ROUND((Register!$M18-Register!$R18)*MIN(Register!$Q18,MAX(0,MIN(P$4-1,IF(Register!$U18="",$D$2,MIN($D$2,YEAR(Register!$U18)*12+MONTH(Register!$U18)-1)))-(YEAR(Register!$O18)*12+MONTH(Register!$O18))+1))/Register!$Q18,2))</f>
        <v/>
      </c>
      <c r="Q20" s="27">
        <f>E20+F20+G20+H20+I20+J20+K20+L20+M20+N20+O20+P20</f>
        <v/>
      </c>
      <c r="S20">
        <f>IF(Settings!$A$11="","",Settings!$A$11)</f>
        <v/>
      </c>
      <c r="T20">
        <f>IF(S20="","",Settings!$B$11)</f>
        <v/>
      </c>
      <c r="U20" s="25">
        <f>IF(OR($S20="",U$17=""),"",SUMIFS($Q$5:$Q$1004,$C$5:$C$1004,$S20,$B$5:$B$1004,U$17))</f>
        <v/>
      </c>
      <c r="V20" s="25">
        <f>IF(OR($S20="",V$17=""),"",SUMIFS($Q$5:$Q$1004,$C$5:$C$1004,$S20,$B$5:$B$1004,V$17))</f>
        <v/>
      </c>
      <c r="W20" s="25">
        <f>IF(OR($S20="",W$17=""),"",SUMIFS($Q$5:$Q$1004,$C$5:$C$1004,$S20,$B$5:$B$1004,W$17))</f>
        <v/>
      </c>
      <c r="X20" s="25">
        <f>IF(OR($S20="",X$17=""),"",SUMIFS($Q$5:$Q$1004,$C$5:$C$1004,$S20,$B$5:$B$1004,X$17))</f>
        <v/>
      </c>
      <c r="Y20" s="25">
        <f>IF(OR($S20="",Y$17=""),"",SUMIFS($Q$5:$Q$1004,$C$5:$C$1004,$S20,$B$5:$B$1004,Y$17))</f>
        <v/>
      </c>
      <c r="Z20" s="25">
        <f>IF(OR($S20="",Z$17=""),"",SUMIFS($Q$5:$Q$1004,$C$5:$C$1004,$S20,$B$5:$B$1004,Z$17))</f>
        <v/>
      </c>
      <c r="AA20" s="25">
        <f>IF(OR($S20="",AA$17=""),"",SUMIFS($Q$5:$Q$1004,$C$5:$C$1004,$S20,$B$5:$B$1004,AA$17))</f>
        <v/>
      </c>
      <c r="AB20" s="25">
        <f>IF(OR($S20="",AB$17=""),"",SUMIFS($Q$5:$Q$1004,$C$5:$C$1004,$S20,$B$5:$B$1004,AB$17))</f>
        <v/>
      </c>
      <c r="AC20" s="25">
        <f>IF(OR($S20="",AC$17=""),"",SUMIFS($Q$5:$Q$1004,$C$5:$C$1004,$S20,$B$5:$B$1004,AC$17))</f>
        <v/>
      </c>
      <c r="AD20" s="25">
        <f>IF(OR($S20="",AD$17=""),"",SUMIFS($Q$5:$Q$1004,$C$5:$C$1004,$S20,$B$5:$B$1004,AD$17))</f>
        <v/>
      </c>
    </row>
    <row r="21">
      <c r="A21" s="28">
        <f>IF(Register!$A19="","",Register!$A19)</f>
        <v/>
      </c>
      <c r="B21" s="28">
        <f>IF(Register!$D19="","",Register!$D19)</f>
        <v/>
      </c>
      <c r="C21" s="28">
        <f>IF(Register!$F19="","",Register!$F19)</f>
        <v/>
      </c>
      <c r="D21" s="28">
        <f>IF(C21="","",IF(C21=Settings!$A$9,Settings!$B$9,IF(C21=Settings!$A$10,Settings!$B$10,IF(C21=Settings!$A$11,Settings!$B$11,IF(C21=Settings!$A$12,Settings!$B$12,IF(C21=Settings!$A$13,Settings!$B$13,IF(C21=Settings!$A$14,Settings!$B$14,IF(C21=Settings!$A$15,Settings!$B$15,IF(C21=Settings!$A$16,Settings!$B$16,IF(C21=Settings!$A$17,Settings!$B$17,IF(C21=Settings!$A$18,Settings!$B$18,"")))))))))))</f>
        <v/>
      </c>
      <c r="E21" s="27">
        <f>IF(OR(Register!$N19&lt;&gt;"Yes",Register!$O19="",N(Register!$Q19)=0),0,ROUND((Register!$M19-Register!$R19)*MIN(Register!$Q19,MAX(0,MIN(E$4,IF(Register!$U19="",$D$2,MIN($D$2,YEAR(Register!$U19)*12+MONTH(Register!$U19)-1)))-(YEAR(Register!$O19)*12+MONTH(Register!$O19))+1))/Register!$Q19,2)-ROUND((Register!$M19-Register!$R19)*MIN(Register!$Q19,MAX(0,MIN(E$4-1,IF(Register!$U19="",$D$2,MIN($D$2,YEAR(Register!$U19)*12+MONTH(Register!$U19)-1)))-(YEAR(Register!$O19)*12+MONTH(Register!$O19))+1))/Register!$Q19,2))</f>
        <v/>
      </c>
      <c r="F21" s="27">
        <f>IF(OR(Register!$N19&lt;&gt;"Yes",Register!$O19="",N(Register!$Q19)=0),0,ROUND((Register!$M19-Register!$R19)*MIN(Register!$Q19,MAX(0,MIN(F$4,IF(Register!$U19="",$D$2,MIN($D$2,YEAR(Register!$U19)*12+MONTH(Register!$U19)-1)))-(YEAR(Register!$O19)*12+MONTH(Register!$O19))+1))/Register!$Q19,2)-ROUND((Register!$M19-Register!$R19)*MIN(Register!$Q19,MAX(0,MIN(F$4-1,IF(Register!$U19="",$D$2,MIN($D$2,YEAR(Register!$U19)*12+MONTH(Register!$U19)-1)))-(YEAR(Register!$O19)*12+MONTH(Register!$O19))+1))/Register!$Q19,2))</f>
        <v/>
      </c>
      <c r="G21" s="27">
        <f>IF(OR(Register!$N19&lt;&gt;"Yes",Register!$O19="",N(Register!$Q19)=0),0,ROUND((Register!$M19-Register!$R19)*MIN(Register!$Q19,MAX(0,MIN(G$4,IF(Register!$U19="",$D$2,MIN($D$2,YEAR(Register!$U19)*12+MONTH(Register!$U19)-1)))-(YEAR(Register!$O19)*12+MONTH(Register!$O19))+1))/Register!$Q19,2)-ROUND((Register!$M19-Register!$R19)*MIN(Register!$Q19,MAX(0,MIN(G$4-1,IF(Register!$U19="",$D$2,MIN($D$2,YEAR(Register!$U19)*12+MONTH(Register!$U19)-1)))-(YEAR(Register!$O19)*12+MONTH(Register!$O19))+1))/Register!$Q19,2))</f>
        <v/>
      </c>
      <c r="H21" s="27">
        <f>IF(OR(Register!$N19&lt;&gt;"Yes",Register!$O19="",N(Register!$Q19)=0),0,ROUND((Register!$M19-Register!$R19)*MIN(Register!$Q19,MAX(0,MIN(H$4,IF(Register!$U19="",$D$2,MIN($D$2,YEAR(Register!$U19)*12+MONTH(Register!$U19)-1)))-(YEAR(Register!$O19)*12+MONTH(Register!$O19))+1))/Register!$Q19,2)-ROUND((Register!$M19-Register!$R19)*MIN(Register!$Q19,MAX(0,MIN(H$4-1,IF(Register!$U19="",$D$2,MIN($D$2,YEAR(Register!$U19)*12+MONTH(Register!$U19)-1)))-(YEAR(Register!$O19)*12+MONTH(Register!$O19))+1))/Register!$Q19,2))</f>
        <v/>
      </c>
      <c r="I21" s="27">
        <f>IF(OR(Register!$N19&lt;&gt;"Yes",Register!$O19="",N(Register!$Q19)=0),0,ROUND((Register!$M19-Register!$R19)*MIN(Register!$Q19,MAX(0,MIN(I$4,IF(Register!$U19="",$D$2,MIN($D$2,YEAR(Register!$U19)*12+MONTH(Register!$U19)-1)))-(YEAR(Register!$O19)*12+MONTH(Register!$O19))+1))/Register!$Q19,2)-ROUND((Register!$M19-Register!$R19)*MIN(Register!$Q19,MAX(0,MIN(I$4-1,IF(Register!$U19="",$D$2,MIN($D$2,YEAR(Register!$U19)*12+MONTH(Register!$U19)-1)))-(YEAR(Register!$O19)*12+MONTH(Register!$O19))+1))/Register!$Q19,2))</f>
        <v/>
      </c>
      <c r="J21" s="27">
        <f>IF(OR(Register!$N19&lt;&gt;"Yes",Register!$O19="",N(Register!$Q19)=0),0,ROUND((Register!$M19-Register!$R19)*MIN(Register!$Q19,MAX(0,MIN(J$4,IF(Register!$U19="",$D$2,MIN($D$2,YEAR(Register!$U19)*12+MONTH(Register!$U19)-1)))-(YEAR(Register!$O19)*12+MONTH(Register!$O19))+1))/Register!$Q19,2)-ROUND((Register!$M19-Register!$R19)*MIN(Register!$Q19,MAX(0,MIN(J$4-1,IF(Register!$U19="",$D$2,MIN($D$2,YEAR(Register!$U19)*12+MONTH(Register!$U19)-1)))-(YEAR(Register!$O19)*12+MONTH(Register!$O19))+1))/Register!$Q19,2))</f>
        <v/>
      </c>
      <c r="K21" s="27">
        <f>IF(OR(Register!$N19&lt;&gt;"Yes",Register!$O19="",N(Register!$Q19)=0),0,ROUND((Register!$M19-Register!$R19)*MIN(Register!$Q19,MAX(0,MIN(K$4,IF(Register!$U19="",$D$2,MIN($D$2,YEAR(Register!$U19)*12+MONTH(Register!$U19)-1)))-(YEAR(Register!$O19)*12+MONTH(Register!$O19))+1))/Register!$Q19,2)-ROUND((Register!$M19-Register!$R19)*MIN(Register!$Q19,MAX(0,MIN(K$4-1,IF(Register!$U19="",$D$2,MIN($D$2,YEAR(Register!$U19)*12+MONTH(Register!$U19)-1)))-(YEAR(Register!$O19)*12+MONTH(Register!$O19))+1))/Register!$Q19,2))</f>
        <v/>
      </c>
      <c r="L21" s="27">
        <f>IF(OR(Register!$N19&lt;&gt;"Yes",Register!$O19="",N(Register!$Q19)=0),0,ROUND((Register!$M19-Register!$R19)*MIN(Register!$Q19,MAX(0,MIN(L$4,IF(Register!$U19="",$D$2,MIN($D$2,YEAR(Register!$U19)*12+MONTH(Register!$U19)-1)))-(YEAR(Register!$O19)*12+MONTH(Register!$O19))+1))/Register!$Q19,2)-ROUND((Register!$M19-Register!$R19)*MIN(Register!$Q19,MAX(0,MIN(L$4-1,IF(Register!$U19="",$D$2,MIN($D$2,YEAR(Register!$U19)*12+MONTH(Register!$U19)-1)))-(YEAR(Register!$O19)*12+MONTH(Register!$O19))+1))/Register!$Q19,2))</f>
        <v/>
      </c>
      <c r="M21" s="27">
        <f>IF(OR(Register!$N19&lt;&gt;"Yes",Register!$O19="",N(Register!$Q19)=0),0,ROUND((Register!$M19-Register!$R19)*MIN(Register!$Q19,MAX(0,MIN(M$4,IF(Register!$U19="",$D$2,MIN($D$2,YEAR(Register!$U19)*12+MONTH(Register!$U19)-1)))-(YEAR(Register!$O19)*12+MONTH(Register!$O19))+1))/Register!$Q19,2)-ROUND((Register!$M19-Register!$R19)*MIN(Register!$Q19,MAX(0,MIN(M$4-1,IF(Register!$U19="",$D$2,MIN($D$2,YEAR(Register!$U19)*12+MONTH(Register!$U19)-1)))-(YEAR(Register!$O19)*12+MONTH(Register!$O19))+1))/Register!$Q19,2))</f>
        <v/>
      </c>
      <c r="N21" s="27">
        <f>IF(OR(Register!$N19&lt;&gt;"Yes",Register!$O19="",N(Register!$Q19)=0),0,ROUND((Register!$M19-Register!$R19)*MIN(Register!$Q19,MAX(0,MIN(N$4,IF(Register!$U19="",$D$2,MIN($D$2,YEAR(Register!$U19)*12+MONTH(Register!$U19)-1)))-(YEAR(Register!$O19)*12+MONTH(Register!$O19))+1))/Register!$Q19,2)-ROUND((Register!$M19-Register!$R19)*MIN(Register!$Q19,MAX(0,MIN(N$4-1,IF(Register!$U19="",$D$2,MIN($D$2,YEAR(Register!$U19)*12+MONTH(Register!$U19)-1)))-(YEAR(Register!$O19)*12+MONTH(Register!$O19))+1))/Register!$Q19,2))</f>
        <v/>
      </c>
      <c r="O21" s="27">
        <f>IF(OR(Register!$N19&lt;&gt;"Yes",Register!$O19="",N(Register!$Q19)=0),0,ROUND((Register!$M19-Register!$R19)*MIN(Register!$Q19,MAX(0,MIN(O$4,IF(Register!$U19="",$D$2,MIN($D$2,YEAR(Register!$U19)*12+MONTH(Register!$U19)-1)))-(YEAR(Register!$O19)*12+MONTH(Register!$O19))+1))/Register!$Q19,2)-ROUND((Register!$M19-Register!$R19)*MIN(Register!$Q19,MAX(0,MIN(O$4-1,IF(Register!$U19="",$D$2,MIN($D$2,YEAR(Register!$U19)*12+MONTH(Register!$U19)-1)))-(YEAR(Register!$O19)*12+MONTH(Register!$O19))+1))/Register!$Q19,2))</f>
        <v/>
      </c>
      <c r="P21" s="27">
        <f>IF(OR(Register!$N19&lt;&gt;"Yes",Register!$O19="",N(Register!$Q19)=0),0,ROUND((Register!$M19-Register!$R19)*MIN(Register!$Q19,MAX(0,MIN(P$4,IF(Register!$U19="",$D$2,MIN($D$2,YEAR(Register!$U19)*12+MONTH(Register!$U19)-1)))-(YEAR(Register!$O19)*12+MONTH(Register!$O19))+1))/Register!$Q19,2)-ROUND((Register!$M19-Register!$R19)*MIN(Register!$Q19,MAX(0,MIN(P$4-1,IF(Register!$U19="",$D$2,MIN($D$2,YEAR(Register!$U19)*12+MONTH(Register!$U19)-1)))-(YEAR(Register!$O19)*12+MONTH(Register!$O19))+1))/Register!$Q19,2))</f>
        <v/>
      </c>
      <c r="Q21" s="27">
        <f>E21+F21+G21+H21+I21+J21+K21+L21+M21+N21+O21+P21</f>
        <v/>
      </c>
      <c r="S21">
        <f>IF(Settings!$A$12="","",Settings!$A$12)</f>
        <v/>
      </c>
      <c r="T21">
        <f>IF(S21="","",Settings!$B$12)</f>
        <v/>
      </c>
      <c r="U21" s="25">
        <f>IF(OR($S21="",U$17=""),"",SUMIFS($Q$5:$Q$1004,$C$5:$C$1004,$S21,$B$5:$B$1004,U$17))</f>
        <v/>
      </c>
      <c r="V21" s="25">
        <f>IF(OR($S21="",V$17=""),"",SUMIFS($Q$5:$Q$1004,$C$5:$C$1004,$S21,$B$5:$B$1004,V$17))</f>
        <v/>
      </c>
      <c r="W21" s="25">
        <f>IF(OR($S21="",W$17=""),"",SUMIFS($Q$5:$Q$1004,$C$5:$C$1004,$S21,$B$5:$B$1004,W$17))</f>
        <v/>
      </c>
      <c r="X21" s="25">
        <f>IF(OR($S21="",X$17=""),"",SUMIFS($Q$5:$Q$1004,$C$5:$C$1004,$S21,$B$5:$B$1004,X$17))</f>
        <v/>
      </c>
      <c r="Y21" s="25">
        <f>IF(OR($S21="",Y$17=""),"",SUMIFS($Q$5:$Q$1004,$C$5:$C$1004,$S21,$B$5:$B$1004,Y$17))</f>
        <v/>
      </c>
      <c r="Z21" s="25">
        <f>IF(OR($S21="",Z$17=""),"",SUMIFS($Q$5:$Q$1004,$C$5:$C$1004,$S21,$B$5:$B$1004,Z$17))</f>
        <v/>
      </c>
      <c r="AA21" s="25">
        <f>IF(OR($S21="",AA$17=""),"",SUMIFS($Q$5:$Q$1004,$C$5:$C$1004,$S21,$B$5:$B$1004,AA$17))</f>
        <v/>
      </c>
      <c r="AB21" s="25">
        <f>IF(OR($S21="",AB$17=""),"",SUMIFS($Q$5:$Q$1004,$C$5:$C$1004,$S21,$B$5:$B$1004,AB$17))</f>
        <v/>
      </c>
      <c r="AC21" s="25">
        <f>IF(OR($S21="",AC$17=""),"",SUMIFS($Q$5:$Q$1004,$C$5:$C$1004,$S21,$B$5:$B$1004,AC$17))</f>
        <v/>
      </c>
      <c r="AD21" s="25">
        <f>IF(OR($S21="",AD$17=""),"",SUMIFS($Q$5:$Q$1004,$C$5:$C$1004,$S21,$B$5:$B$1004,AD$17))</f>
        <v/>
      </c>
    </row>
    <row r="22">
      <c r="A22" s="28">
        <f>IF(Register!$A20="","",Register!$A20)</f>
        <v/>
      </c>
      <c r="B22" s="28">
        <f>IF(Register!$D20="","",Register!$D20)</f>
        <v/>
      </c>
      <c r="C22" s="28">
        <f>IF(Register!$F20="","",Register!$F20)</f>
        <v/>
      </c>
      <c r="D22" s="28">
        <f>IF(C22="","",IF(C22=Settings!$A$9,Settings!$B$9,IF(C22=Settings!$A$10,Settings!$B$10,IF(C22=Settings!$A$11,Settings!$B$11,IF(C22=Settings!$A$12,Settings!$B$12,IF(C22=Settings!$A$13,Settings!$B$13,IF(C22=Settings!$A$14,Settings!$B$14,IF(C22=Settings!$A$15,Settings!$B$15,IF(C22=Settings!$A$16,Settings!$B$16,IF(C22=Settings!$A$17,Settings!$B$17,IF(C22=Settings!$A$18,Settings!$B$18,"")))))))))))</f>
        <v/>
      </c>
      <c r="E22" s="27">
        <f>IF(OR(Register!$N20&lt;&gt;"Yes",Register!$O20="",N(Register!$Q20)=0),0,ROUND((Register!$M20-Register!$R20)*MIN(Register!$Q20,MAX(0,MIN(E$4,IF(Register!$U20="",$D$2,MIN($D$2,YEAR(Register!$U20)*12+MONTH(Register!$U20)-1)))-(YEAR(Register!$O20)*12+MONTH(Register!$O20))+1))/Register!$Q20,2)-ROUND((Register!$M20-Register!$R20)*MIN(Register!$Q20,MAX(0,MIN(E$4-1,IF(Register!$U20="",$D$2,MIN($D$2,YEAR(Register!$U20)*12+MONTH(Register!$U20)-1)))-(YEAR(Register!$O20)*12+MONTH(Register!$O20))+1))/Register!$Q20,2))</f>
        <v/>
      </c>
      <c r="F22" s="27">
        <f>IF(OR(Register!$N20&lt;&gt;"Yes",Register!$O20="",N(Register!$Q20)=0),0,ROUND((Register!$M20-Register!$R20)*MIN(Register!$Q20,MAX(0,MIN(F$4,IF(Register!$U20="",$D$2,MIN($D$2,YEAR(Register!$U20)*12+MONTH(Register!$U20)-1)))-(YEAR(Register!$O20)*12+MONTH(Register!$O20))+1))/Register!$Q20,2)-ROUND((Register!$M20-Register!$R20)*MIN(Register!$Q20,MAX(0,MIN(F$4-1,IF(Register!$U20="",$D$2,MIN($D$2,YEAR(Register!$U20)*12+MONTH(Register!$U20)-1)))-(YEAR(Register!$O20)*12+MONTH(Register!$O20))+1))/Register!$Q20,2))</f>
        <v/>
      </c>
      <c r="G22" s="27">
        <f>IF(OR(Register!$N20&lt;&gt;"Yes",Register!$O20="",N(Register!$Q20)=0),0,ROUND((Register!$M20-Register!$R20)*MIN(Register!$Q20,MAX(0,MIN(G$4,IF(Register!$U20="",$D$2,MIN($D$2,YEAR(Register!$U20)*12+MONTH(Register!$U20)-1)))-(YEAR(Register!$O20)*12+MONTH(Register!$O20))+1))/Register!$Q20,2)-ROUND((Register!$M20-Register!$R20)*MIN(Register!$Q20,MAX(0,MIN(G$4-1,IF(Register!$U20="",$D$2,MIN($D$2,YEAR(Register!$U20)*12+MONTH(Register!$U20)-1)))-(YEAR(Register!$O20)*12+MONTH(Register!$O20))+1))/Register!$Q20,2))</f>
        <v/>
      </c>
      <c r="H22" s="27">
        <f>IF(OR(Register!$N20&lt;&gt;"Yes",Register!$O20="",N(Register!$Q20)=0),0,ROUND((Register!$M20-Register!$R20)*MIN(Register!$Q20,MAX(0,MIN(H$4,IF(Register!$U20="",$D$2,MIN($D$2,YEAR(Register!$U20)*12+MONTH(Register!$U20)-1)))-(YEAR(Register!$O20)*12+MONTH(Register!$O20))+1))/Register!$Q20,2)-ROUND((Register!$M20-Register!$R20)*MIN(Register!$Q20,MAX(0,MIN(H$4-1,IF(Register!$U20="",$D$2,MIN($D$2,YEAR(Register!$U20)*12+MONTH(Register!$U20)-1)))-(YEAR(Register!$O20)*12+MONTH(Register!$O20))+1))/Register!$Q20,2))</f>
        <v/>
      </c>
      <c r="I22" s="27">
        <f>IF(OR(Register!$N20&lt;&gt;"Yes",Register!$O20="",N(Register!$Q20)=0),0,ROUND((Register!$M20-Register!$R20)*MIN(Register!$Q20,MAX(0,MIN(I$4,IF(Register!$U20="",$D$2,MIN($D$2,YEAR(Register!$U20)*12+MONTH(Register!$U20)-1)))-(YEAR(Register!$O20)*12+MONTH(Register!$O20))+1))/Register!$Q20,2)-ROUND((Register!$M20-Register!$R20)*MIN(Register!$Q20,MAX(0,MIN(I$4-1,IF(Register!$U20="",$D$2,MIN($D$2,YEAR(Register!$U20)*12+MONTH(Register!$U20)-1)))-(YEAR(Register!$O20)*12+MONTH(Register!$O20))+1))/Register!$Q20,2))</f>
        <v/>
      </c>
      <c r="J22" s="27">
        <f>IF(OR(Register!$N20&lt;&gt;"Yes",Register!$O20="",N(Register!$Q20)=0),0,ROUND((Register!$M20-Register!$R20)*MIN(Register!$Q20,MAX(0,MIN(J$4,IF(Register!$U20="",$D$2,MIN($D$2,YEAR(Register!$U20)*12+MONTH(Register!$U20)-1)))-(YEAR(Register!$O20)*12+MONTH(Register!$O20))+1))/Register!$Q20,2)-ROUND((Register!$M20-Register!$R20)*MIN(Register!$Q20,MAX(0,MIN(J$4-1,IF(Register!$U20="",$D$2,MIN($D$2,YEAR(Register!$U20)*12+MONTH(Register!$U20)-1)))-(YEAR(Register!$O20)*12+MONTH(Register!$O20))+1))/Register!$Q20,2))</f>
        <v/>
      </c>
      <c r="K22" s="27">
        <f>IF(OR(Register!$N20&lt;&gt;"Yes",Register!$O20="",N(Register!$Q20)=0),0,ROUND((Register!$M20-Register!$R20)*MIN(Register!$Q20,MAX(0,MIN(K$4,IF(Register!$U20="",$D$2,MIN($D$2,YEAR(Register!$U20)*12+MONTH(Register!$U20)-1)))-(YEAR(Register!$O20)*12+MONTH(Register!$O20))+1))/Register!$Q20,2)-ROUND((Register!$M20-Register!$R20)*MIN(Register!$Q20,MAX(0,MIN(K$4-1,IF(Register!$U20="",$D$2,MIN($D$2,YEAR(Register!$U20)*12+MONTH(Register!$U20)-1)))-(YEAR(Register!$O20)*12+MONTH(Register!$O20))+1))/Register!$Q20,2))</f>
        <v/>
      </c>
      <c r="L22" s="27">
        <f>IF(OR(Register!$N20&lt;&gt;"Yes",Register!$O20="",N(Register!$Q20)=0),0,ROUND((Register!$M20-Register!$R20)*MIN(Register!$Q20,MAX(0,MIN(L$4,IF(Register!$U20="",$D$2,MIN($D$2,YEAR(Register!$U20)*12+MONTH(Register!$U20)-1)))-(YEAR(Register!$O20)*12+MONTH(Register!$O20))+1))/Register!$Q20,2)-ROUND((Register!$M20-Register!$R20)*MIN(Register!$Q20,MAX(0,MIN(L$4-1,IF(Register!$U20="",$D$2,MIN($D$2,YEAR(Register!$U20)*12+MONTH(Register!$U20)-1)))-(YEAR(Register!$O20)*12+MONTH(Register!$O20))+1))/Register!$Q20,2))</f>
        <v/>
      </c>
      <c r="M22" s="27">
        <f>IF(OR(Register!$N20&lt;&gt;"Yes",Register!$O20="",N(Register!$Q20)=0),0,ROUND((Register!$M20-Register!$R20)*MIN(Register!$Q20,MAX(0,MIN(M$4,IF(Register!$U20="",$D$2,MIN($D$2,YEAR(Register!$U20)*12+MONTH(Register!$U20)-1)))-(YEAR(Register!$O20)*12+MONTH(Register!$O20))+1))/Register!$Q20,2)-ROUND((Register!$M20-Register!$R20)*MIN(Register!$Q20,MAX(0,MIN(M$4-1,IF(Register!$U20="",$D$2,MIN($D$2,YEAR(Register!$U20)*12+MONTH(Register!$U20)-1)))-(YEAR(Register!$O20)*12+MONTH(Register!$O20))+1))/Register!$Q20,2))</f>
        <v/>
      </c>
      <c r="N22" s="27">
        <f>IF(OR(Register!$N20&lt;&gt;"Yes",Register!$O20="",N(Register!$Q20)=0),0,ROUND((Register!$M20-Register!$R20)*MIN(Register!$Q20,MAX(0,MIN(N$4,IF(Register!$U20="",$D$2,MIN($D$2,YEAR(Register!$U20)*12+MONTH(Register!$U20)-1)))-(YEAR(Register!$O20)*12+MONTH(Register!$O20))+1))/Register!$Q20,2)-ROUND((Register!$M20-Register!$R20)*MIN(Register!$Q20,MAX(0,MIN(N$4-1,IF(Register!$U20="",$D$2,MIN($D$2,YEAR(Register!$U20)*12+MONTH(Register!$U20)-1)))-(YEAR(Register!$O20)*12+MONTH(Register!$O20))+1))/Register!$Q20,2))</f>
        <v/>
      </c>
      <c r="O22" s="27">
        <f>IF(OR(Register!$N20&lt;&gt;"Yes",Register!$O20="",N(Register!$Q20)=0),0,ROUND((Register!$M20-Register!$R20)*MIN(Register!$Q20,MAX(0,MIN(O$4,IF(Register!$U20="",$D$2,MIN($D$2,YEAR(Register!$U20)*12+MONTH(Register!$U20)-1)))-(YEAR(Register!$O20)*12+MONTH(Register!$O20))+1))/Register!$Q20,2)-ROUND((Register!$M20-Register!$R20)*MIN(Register!$Q20,MAX(0,MIN(O$4-1,IF(Register!$U20="",$D$2,MIN($D$2,YEAR(Register!$U20)*12+MONTH(Register!$U20)-1)))-(YEAR(Register!$O20)*12+MONTH(Register!$O20))+1))/Register!$Q20,2))</f>
        <v/>
      </c>
      <c r="P22" s="27">
        <f>IF(OR(Register!$N20&lt;&gt;"Yes",Register!$O20="",N(Register!$Q20)=0),0,ROUND((Register!$M20-Register!$R20)*MIN(Register!$Q20,MAX(0,MIN(P$4,IF(Register!$U20="",$D$2,MIN($D$2,YEAR(Register!$U20)*12+MONTH(Register!$U20)-1)))-(YEAR(Register!$O20)*12+MONTH(Register!$O20))+1))/Register!$Q20,2)-ROUND((Register!$M20-Register!$R20)*MIN(Register!$Q20,MAX(0,MIN(P$4-1,IF(Register!$U20="",$D$2,MIN($D$2,YEAR(Register!$U20)*12+MONTH(Register!$U20)-1)))-(YEAR(Register!$O20)*12+MONTH(Register!$O20))+1))/Register!$Q20,2))</f>
        <v/>
      </c>
      <c r="Q22" s="27">
        <f>E22+F22+G22+H22+I22+J22+K22+L22+M22+N22+O22+P22</f>
        <v/>
      </c>
      <c r="S22">
        <f>IF(Settings!$A$13="","",Settings!$A$13)</f>
        <v/>
      </c>
      <c r="T22">
        <f>IF(S22="","",Settings!$B$13)</f>
        <v/>
      </c>
      <c r="U22" s="25">
        <f>IF(OR($S22="",U$17=""),"",SUMIFS($Q$5:$Q$1004,$C$5:$C$1004,$S22,$B$5:$B$1004,U$17))</f>
        <v/>
      </c>
      <c r="V22" s="25">
        <f>IF(OR($S22="",V$17=""),"",SUMIFS($Q$5:$Q$1004,$C$5:$C$1004,$S22,$B$5:$B$1004,V$17))</f>
        <v/>
      </c>
      <c r="W22" s="25">
        <f>IF(OR($S22="",W$17=""),"",SUMIFS($Q$5:$Q$1004,$C$5:$C$1004,$S22,$B$5:$B$1004,W$17))</f>
        <v/>
      </c>
      <c r="X22" s="25">
        <f>IF(OR($S22="",X$17=""),"",SUMIFS($Q$5:$Q$1004,$C$5:$C$1004,$S22,$B$5:$B$1004,X$17))</f>
        <v/>
      </c>
      <c r="Y22" s="25">
        <f>IF(OR($S22="",Y$17=""),"",SUMIFS($Q$5:$Q$1004,$C$5:$C$1004,$S22,$B$5:$B$1004,Y$17))</f>
        <v/>
      </c>
      <c r="Z22" s="25">
        <f>IF(OR($S22="",Z$17=""),"",SUMIFS($Q$5:$Q$1004,$C$5:$C$1004,$S22,$B$5:$B$1004,Z$17))</f>
        <v/>
      </c>
      <c r="AA22" s="25">
        <f>IF(OR($S22="",AA$17=""),"",SUMIFS($Q$5:$Q$1004,$C$5:$C$1004,$S22,$B$5:$B$1004,AA$17))</f>
        <v/>
      </c>
      <c r="AB22" s="25">
        <f>IF(OR($S22="",AB$17=""),"",SUMIFS($Q$5:$Q$1004,$C$5:$C$1004,$S22,$B$5:$B$1004,AB$17))</f>
        <v/>
      </c>
      <c r="AC22" s="25">
        <f>IF(OR($S22="",AC$17=""),"",SUMIFS($Q$5:$Q$1004,$C$5:$C$1004,$S22,$B$5:$B$1004,AC$17))</f>
        <v/>
      </c>
      <c r="AD22" s="25">
        <f>IF(OR($S22="",AD$17=""),"",SUMIFS($Q$5:$Q$1004,$C$5:$C$1004,$S22,$B$5:$B$1004,AD$17))</f>
        <v/>
      </c>
    </row>
    <row r="23">
      <c r="A23" s="28">
        <f>IF(Register!$A21="","",Register!$A21)</f>
        <v/>
      </c>
      <c r="B23" s="28">
        <f>IF(Register!$D21="","",Register!$D21)</f>
        <v/>
      </c>
      <c r="C23" s="28">
        <f>IF(Register!$F21="","",Register!$F21)</f>
        <v/>
      </c>
      <c r="D23" s="28">
        <f>IF(C23="","",IF(C23=Settings!$A$9,Settings!$B$9,IF(C23=Settings!$A$10,Settings!$B$10,IF(C23=Settings!$A$11,Settings!$B$11,IF(C23=Settings!$A$12,Settings!$B$12,IF(C23=Settings!$A$13,Settings!$B$13,IF(C23=Settings!$A$14,Settings!$B$14,IF(C23=Settings!$A$15,Settings!$B$15,IF(C23=Settings!$A$16,Settings!$B$16,IF(C23=Settings!$A$17,Settings!$B$17,IF(C23=Settings!$A$18,Settings!$B$18,"")))))))))))</f>
        <v/>
      </c>
      <c r="E23" s="27">
        <f>IF(OR(Register!$N21&lt;&gt;"Yes",Register!$O21="",N(Register!$Q21)=0),0,ROUND((Register!$M21-Register!$R21)*MIN(Register!$Q21,MAX(0,MIN(E$4,IF(Register!$U21="",$D$2,MIN($D$2,YEAR(Register!$U21)*12+MONTH(Register!$U21)-1)))-(YEAR(Register!$O21)*12+MONTH(Register!$O21))+1))/Register!$Q21,2)-ROUND((Register!$M21-Register!$R21)*MIN(Register!$Q21,MAX(0,MIN(E$4-1,IF(Register!$U21="",$D$2,MIN($D$2,YEAR(Register!$U21)*12+MONTH(Register!$U21)-1)))-(YEAR(Register!$O21)*12+MONTH(Register!$O21))+1))/Register!$Q21,2))</f>
        <v/>
      </c>
      <c r="F23" s="27">
        <f>IF(OR(Register!$N21&lt;&gt;"Yes",Register!$O21="",N(Register!$Q21)=0),0,ROUND((Register!$M21-Register!$R21)*MIN(Register!$Q21,MAX(0,MIN(F$4,IF(Register!$U21="",$D$2,MIN($D$2,YEAR(Register!$U21)*12+MONTH(Register!$U21)-1)))-(YEAR(Register!$O21)*12+MONTH(Register!$O21))+1))/Register!$Q21,2)-ROUND((Register!$M21-Register!$R21)*MIN(Register!$Q21,MAX(0,MIN(F$4-1,IF(Register!$U21="",$D$2,MIN($D$2,YEAR(Register!$U21)*12+MONTH(Register!$U21)-1)))-(YEAR(Register!$O21)*12+MONTH(Register!$O21))+1))/Register!$Q21,2))</f>
        <v/>
      </c>
      <c r="G23" s="27">
        <f>IF(OR(Register!$N21&lt;&gt;"Yes",Register!$O21="",N(Register!$Q21)=0),0,ROUND((Register!$M21-Register!$R21)*MIN(Register!$Q21,MAX(0,MIN(G$4,IF(Register!$U21="",$D$2,MIN($D$2,YEAR(Register!$U21)*12+MONTH(Register!$U21)-1)))-(YEAR(Register!$O21)*12+MONTH(Register!$O21))+1))/Register!$Q21,2)-ROUND((Register!$M21-Register!$R21)*MIN(Register!$Q21,MAX(0,MIN(G$4-1,IF(Register!$U21="",$D$2,MIN($D$2,YEAR(Register!$U21)*12+MONTH(Register!$U21)-1)))-(YEAR(Register!$O21)*12+MONTH(Register!$O21))+1))/Register!$Q21,2))</f>
        <v/>
      </c>
      <c r="H23" s="27">
        <f>IF(OR(Register!$N21&lt;&gt;"Yes",Register!$O21="",N(Register!$Q21)=0),0,ROUND((Register!$M21-Register!$R21)*MIN(Register!$Q21,MAX(0,MIN(H$4,IF(Register!$U21="",$D$2,MIN($D$2,YEAR(Register!$U21)*12+MONTH(Register!$U21)-1)))-(YEAR(Register!$O21)*12+MONTH(Register!$O21))+1))/Register!$Q21,2)-ROUND((Register!$M21-Register!$R21)*MIN(Register!$Q21,MAX(0,MIN(H$4-1,IF(Register!$U21="",$D$2,MIN($D$2,YEAR(Register!$U21)*12+MONTH(Register!$U21)-1)))-(YEAR(Register!$O21)*12+MONTH(Register!$O21))+1))/Register!$Q21,2))</f>
        <v/>
      </c>
      <c r="I23" s="27">
        <f>IF(OR(Register!$N21&lt;&gt;"Yes",Register!$O21="",N(Register!$Q21)=0),0,ROUND((Register!$M21-Register!$R21)*MIN(Register!$Q21,MAX(0,MIN(I$4,IF(Register!$U21="",$D$2,MIN($D$2,YEAR(Register!$U21)*12+MONTH(Register!$U21)-1)))-(YEAR(Register!$O21)*12+MONTH(Register!$O21))+1))/Register!$Q21,2)-ROUND((Register!$M21-Register!$R21)*MIN(Register!$Q21,MAX(0,MIN(I$4-1,IF(Register!$U21="",$D$2,MIN($D$2,YEAR(Register!$U21)*12+MONTH(Register!$U21)-1)))-(YEAR(Register!$O21)*12+MONTH(Register!$O21))+1))/Register!$Q21,2))</f>
        <v/>
      </c>
      <c r="J23" s="27">
        <f>IF(OR(Register!$N21&lt;&gt;"Yes",Register!$O21="",N(Register!$Q21)=0),0,ROUND((Register!$M21-Register!$R21)*MIN(Register!$Q21,MAX(0,MIN(J$4,IF(Register!$U21="",$D$2,MIN($D$2,YEAR(Register!$U21)*12+MONTH(Register!$U21)-1)))-(YEAR(Register!$O21)*12+MONTH(Register!$O21))+1))/Register!$Q21,2)-ROUND((Register!$M21-Register!$R21)*MIN(Register!$Q21,MAX(0,MIN(J$4-1,IF(Register!$U21="",$D$2,MIN($D$2,YEAR(Register!$U21)*12+MONTH(Register!$U21)-1)))-(YEAR(Register!$O21)*12+MONTH(Register!$O21))+1))/Register!$Q21,2))</f>
        <v/>
      </c>
      <c r="K23" s="27">
        <f>IF(OR(Register!$N21&lt;&gt;"Yes",Register!$O21="",N(Register!$Q21)=0),0,ROUND((Register!$M21-Register!$R21)*MIN(Register!$Q21,MAX(0,MIN(K$4,IF(Register!$U21="",$D$2,MIN($D$2,YEAR(Register!$U21)*12+MONTH(Register!$U21)-1)))-(YEAR(Register!$O21)*12+MONTH(Register!$O21))+1))/Register!$Q21,2)-ROUND((Register!$M21-Register!$R21)*MIN(Register!$Q21,MAX(0,MIN(K$4-1,IF(Register!$U21="",$D$2,MIN($D$2,YEAR(Register!$U21)*12+MONTH(Register!$U21)-1)))-(YEAR(Register!$O21)*12+MONTH(Register!$O21))+1))/Register!$Q21,2))</f>
        <v/>
      </c>
      <c r="L23" s="27">
        <f>IF(OR(Register!$N21&lt;&gt;"Yes",Register!$O21="",N(Register!$Q21)=0),0,ROUND((Register!$M21-Register!$R21)*MIN(Register!$Q21,MAX(0,MIN(L$4,IF(Register!$U21="",$D$2,MIN($D$2,YEAR(Register!$U21)*12+MONTH(Register!$U21)-1)))-(YEAR(Register!$O21)*12+MONTH(Register!$O21))+1))/Register!$Q21,2)-ROUND((Register!$M21-Register!$R21)*MIN(Register!$Q21,MAX(0,MIN(L$4-1,IF(Register!$U21="",$D$2,MIN($D$2,YEAR(Register!$U21)*12+MONTH(Register!$U21)-1)))-(YEAR(Register!$O21)*12+MONTH(Register!$O21))+1))/Register!$Q21,2))</f>
        <v/>
      </c>
      <c r="M23" s="27">
        <f>IF(OR(Register!$N21&lt;&gt;"Yes",Register!$O21="",N(Register!$Q21)=0),0,ROUND((Register!$M21-Register!$R21)*MIN(Register!$Q21,MAX(0,MIN(M$4,IF(Register!$U21="",$D$2,MIN($D$2,YEAR(Register!$U21)*12+MONTH(Register!$U21)-1)))-(YEAR(Register!$O21)*12+MONTH(Register!$O21))+1))/Register!$Q21,2)-ROUND((Register!$M21-Register!$R21)*MIN(Register!$Q21,MAX(0,MIN(M$4-1,IF(Register!$U21="",$D$2,MIN($D$2,YEAR(Register!$U21)*12+MONTH(Register!$U21)-1)))-(YEAR(Register!$O21)*12+MONTH(Register!$O21))+1))/Register!$Q21,2))</f>
        <v/>
      </c>
      <c r="N23" s="27">
        <f>IF(OR(Register!$N21&lt;&gt;"Yes",Register!$O21="",N(Register!$Q21)=0),0,ROUND((Register!$M21-Register!$R21)*MIN(Register!$Q21,MAX(0,MIN(N$4,IF(Register!$U21="",$D$2,MIN($D$2,YEAR(Register!$U21)*12+MONTH(Register!$U21)-1)))-(YEAR(Register!$O21)*12+MONTH(Register!$O21))+1))/Register!$Q21,2)-ROUND((Register!$M21-Register!$R21)*MIN(Register!$Q21,MAX(0,MIN(N$4-1,IF(Register!$U21="",$D$2,MIN($D$2,YEAR(Register!$U21)*12+MONTH(Register!$U21)-1)))-(YEAR(Register!$O21)*12+MONTH(Register!$O21))+1))/Register!$Q21,2))</f>
        <v/>
      </c>
      <c r="O23" s="27">
        <f>IF(OR(Register!$N21&lt;&gt;"Yes",Register!$O21="",N(Register!$Q21)=0),0,ROUND((Register!$M21-Register!$R21)*MIN(Register!$Q21,MAX(0,MIN(O$4,IF(Register!$U21="",$D$2,MIN($D$2,YEAR(Register!$U21)*12+MONTH(Register!$U21)-1)))-(YEAR(Register!$O21)*12+MONTH(Register!$O21))+1))/Register!$Q21,2)-ROUND((Register!$M21-Register!$R21)*MIN(Register!$Q21,MAX(0,MIN(O$4-1,IF(Register!$U21="",$D$2,MIN($D$2,YEAR(Register!$U21)*12+MONTH(Register!$U21)-1)))-(YEAR(Register!$O21)*12+MONTH(Register!$O21))+1))/Register!$Q21,2))</f>
        <v/>
      </c>
      <c r="P23" s="27">
        <f>IF(OR(Register!$N21&lt;&gt;"Yes",Register!$O21="",N(Register!$Q21)=0),0,ROUND((Register!$M21-Register!$R21)*MIN(Register!$Q21,MAX(0,MIN(P$4,IF(Register!$U21="",$D$2,MIN($D$2,YEAR(Register!$U21)*12+MONTH(Register!$U21)-1)))-(YEAR(Register!$O21)*12+MONTH(Register!$O21))+1))/Register!$Q21,2)-ROUND((Register!$M21-Register!$R21)*MIN(Register!$Q21,MAX(0,MIN(P$4-1,IF(Register!$U21="",$D$2,MIN($D$2,YEAR(Register!$U21)*12+MONTH(Register!$U21)-1)))-(YEAR(Register!$O21)*12+MONTH(Register!$O21))+1))/Register!$Q21,2))</f>
        <v/>
      </c>
      <c r="Q23" s="27">
        <f>E23+F23+G23+H23+I23+J23+K23+L23+M23+N23+O23+P23</f>
        <v/>
      </c>
      <c r="S23">
        <f>IF(Settings!$A$14="","",Settings!$A$14)</f>
        <v/>
      </c>
      <c r="T23">
        <f>IF(S23="","",Settings!$B$14)</f>
        <v/>
      </c>
      <c r="U23" s="25">
        <f>IF(OR($S23="",U$17=""),"",SUMIFS($Q$5:$Q$1004,$C$5:$C$1004,$S23,$B$5:$B$1004,U$17))</f>
        <v/>
      </c>
      <c r="V23" s="25">
        <f>IF(OR($S23="",V$17=""),"",SUMIFS($Q$5:$Q$1004,$C$5:$C$1004,$S23,$B$5:$B$1004,V$17))</f>
        <v/>
      </c>
      <c r="W23" s="25">
        <f>IF(OR($S23="",W$17=""),"",SUMIFS($Q$5:$Q$1004,$C$5:$C$1004,$S23,$B$5:$B$1004,W$17))</f>
        <v/>
      </c>
      <c r="X23" s="25">
        <f>IF(OR($S23="",X$17=""),"",SUMIFS($Q$5:$Q$1004,$C$5:$C$1004,$S23,$B$5:$B$1004,X$17))</f>
        <v/>
      </c>
      <c r="Y23" s="25">
        <f>IF(OR($S23="",Y$17=""),"",SUMIFS($Q$5:$Q$1004,$C$5:$C$1004,$S23,$B$5:$B$1004,Y$17))</f>
        <v/>
      </c>
      <c r="Z23" s="25">
        <f>IF(OR($S23="",Z$17=""),"",SUMIFS($Q$5:$Q$1004,$C$5:$C$1004,$S23,$B$5:$B$1004,Z$17))</f>
        <v/>
      </c>
      <c r="AA23" s="25">
        <f>IF(OR($S23="",AA$17=""),"",SUMIFS($Q$5:$Q$1004,$C$5:$C$1004,$S23,$B$5:$B$1004,AA$17))</f>
        <v/>
      </c>
      <c r="AB23" s="25">
        <f>IF(OR($S23="",AB$17=""),"",SUMIFS($Q$5:$Q$1004,$C$5:$C$1004,$S23,$B$5:$B$1004,AB$17))</f>
        <v/>
      </c>
      <c r="AC23" s="25">
        <f>IF(OR($S23="",AC$17=""),"",SUMIFS($Q$5:$Q$1004,$C$5:$C$1004,$S23,$B$5:$B$1004,AC$17))</f>
        <v/>
      </c>
      <c r="AD23" s="25">
        <f>IF(OR($S23="",AD$17=""),"",SUMIFS($Q$5:$Q$1004,$C$5:$C$1004,$S23,$B$5:$B$1004,AD$17))</f>
        <v/>
      </c>
    </row>
    <row r="24">
      <c r="A24" s="28">
        <f>IF(Register!$A22="","",Register!$A22)</f>
        <v/>
      </c>
      <c r="B24" s="28">
        <f>IF(Register!$D22="","",Register!$D22)</f>
        <v/>
      </c>
      <c r="C24" s="28">
        <f>IF(Register!$F22="","",Register!$F22)</f>
        <v/>
      </c>
      <c r="D24" s="28">
        <f>IF(C24="","",IF(C24=Settings!$A$9,Settings!$B$9,IF(C24=Settings!$A$10,Settings!$B$10,IF(C24=Settings!$A$11,Settings!$B$11,IF(C24=Settings!$A$12,Settings!$B$12,IF(C24=Settings!$A$13,Settings!$B$13,IF(C24=Settings!$A$14,Settings!$B$14,IF(C24=Settings!$A$15,Settings!$B$15,IF(C24=Settings!$A$16,Settings!$B$16,IF(C24=Settings!$A$17,Settings!$B$17,IF(C24=Settings!$A$18,Settings!$B$18,"")))))))))))</f>
        <v/>
      </c>
      <c r="E24" s="27">
        <f>IF(OR(Register!$N22&lt;&gt;"Yes",Register!$O22="",N(Register!$Q22)=0),0,ROUND((Register!$M22-Register!$R22)*MIN(Register!$Q22,MAX(0,MIN(E$4,IF(Register!$U22="",$D$2,MIN($D$2,YEAR(Register!$U22)*12+MONTH(Register!$U22)-1)))-(YEAR(Register!$O22)*12+MONTH(Register!$O22))+1))/Register!$Q22,2)-ROUND((Register!$M22-Register!$R22)*MIN(Register!$Q22,MAX(0,MIN(E$4-1,IF(Register!$U22="",$D$2,MIN($D$2,YEAR(Register!$U22)*12+MONTH(Register!$U22)-1)))-(YEAR(Register!$O22)*12+MONTH(Register!$O22))+1))/Register!$Q22,2))</f>
        <v/>
      </c>
      <c r="F24" s="27">
        <f>IF(OR(Register!$N22&lt;&gt;"Yes",Register!$O22="",N(Register!$Q22)=0),0,ROUND((Register!$M22-Register!$R22)*MIN(Register!$Q22,MAX(0,MIN(F$4,IF(Register!$U22="",$D$2,MIN($D$2,YEAR(Register!$U22)*12+MONTH(Register!$U22)-1)))-(YEAR(Register!$O22)*12+MONTH(Register!$O22))+1))/Register!$Q22,2)-ROUND((Register!$M22-Register!$R22)*MIN(Register!$Q22,MAX(0,MIN(F$4-1,IF(Register!$U22="",$D$2,MIN($D$2,YEAR(Register!$U22)*12+MONTH(Register!$U22)-1)))-(YEAR(Register!$O22)*12+MONTH(Register!$O22))+1))/Register!$Q22,2))</f>
        <v/>
      </c>
      <c r="G24" s="27">
        <f>IF(OR(Register!$N22&lt;&gt;"Yes",Register!$O22="",N(Register!$Q22)=0),0,ROUND((Register!$M22-Register!$R22)*MIN(Register!$Q22,MAX(0,MIN(G$4,IF(Register!$U22="",$D$2,MIN($D$2,YEAR(Register!$U22)*12+MONTH(Register!$U22)-1)))-(YEAR(Register!$O22)*12+MONTH(Register!$O22))+1))/Register!$Q22,2)-ROUND((Register!$M22-Register!$R22)*MIN(Register!$Q22,MAX(0,MIN(G$4-1,IF(Register!$U22="",$D$2,MIN($D$2,YEAR(Register!$U22)*12+MONTH(Register!$U22)-1)))-(YEAR(Register!$O22)*12+MONTH(Register!$O22))+1))/Register!$Q22,2))</f>
        <v/>
      </c>
      <c r="H24" s="27">
        <f>IF(OR(Register!$N22&lt;&gt;"Yes",Register!$O22="",N(Register!$Q22)=0),0,ROUND((Register!$M22-Register!$R22)*MIN(Register!$Q22,MAX(0,MIN(H$4,IF(Register!$U22="",$D$2,MIN($D$2,YEAR(Register!$U22)*12+MONTH(Register!$U22)-1)))-(YEAR(Register!$O22)*12+MONTH(Register!$O22))+1))/Register!$Q22,2)-ROUND((Register!$M22-Register!$R22)*MIN(Register!$Q22,MAX(0,MIN(H$4-1,IF(Register!$U22="",$D$2,MIN($D$2,YEAR(Register!$U22)*12+MONTH(Register!$U22)-1)))-(YEAR(Register!$O22)*12+MONTH(Register!$O22))+1))/Register!$Q22,2))</f>
        <v/>
      </c>
      <c r="I24" s="27">
        <f>IF(OR(Register!$N22&lt;&gt;"Yes",Register!$O22="",N(Register!$Q22)=0),0,ROUND((Register!$M22-Register!$R22)*MIN(Register!$Q22,MAX(0,MIN(I$4,IF(Register!$U22="",$D$2,MIN($D$2,YEAR(Register!$U22)*12+MONTH(Register!$U22)-1)))-(YEAR(Register!$O22)*12+MONTH(Register!$O22))+1))/Register!$Q22,2)-ROUND((Register!$M22-Register!$R22)*MIN(Register!$Q22,MAX(0,MIN(I$4-1,IF(Register!$U22="",$D$2,MIN($D$2,YEAR(Register!$U22)*12+MONTH(Register!$U22)-1)))-(YEAR(Register!$O22)*12+MONTH(Register!$O22))+1))/Register!$Q22,2))</f>
        <v/>
      </c>
      <c r="J24" s="27">
        <f>IF(OR(Register!$N22&lt;&gt;"Yes",Register!$O22="",N(Register!$Q22)=0),0,ROUND((Register!$M22-Register!$R22)*MIN(Register!$Q22,MAX(0,MIN(J$4,IF(Register!$U22="",$D$2,MIN($D$2,YEAR(Register!$U22)*12+MONTH(Register!$U22)-1)))-(YEAR(Register!$O22)*12+MONTH(Register!$O22))+1))/Register!$Q22,2)-ROUND((Register!$M22-Register!$R22)*MIN(Register!$Q22,MAX(0,MIN(J$4-1,IF(Register!$U22="",$D$2,MIN($D$2,YEAR(Register!$U22)*12+MONTH(Register!$U22)-1)))-(YEAR(Register!$O22)*12+MONTH(Register!$O22))+1))/Register!$Q22,2))</f>
        <v/>
      </c>
      <c r="K24" s="27">
        <f>IF(OR(Register!$N22&lt;&gt;"Yes",Register!$O22="",N(Register!$Q22)=0),0,ROUND((Register!$M22-Register!$R22)*MIN(Register!$Q22,MAX(0,MIN(K$4,IF(Register!$U22="",$D$2,MIN($D$2,YEAR(Register!$U22)*12+MONTH(Register!$U22)-1)))-(YEAR(Register!$O22)*12+MONTH(Register!$O22))+1))/Register!$Q22,2)-ROUND((Register!$M22-Register!$R22)*MIN(Register!$Q22,MAX(0,MIN(K$4-1,IF(Register!$U22="",$D$2,MIN($D$2,YEAR(Register!$U22)*12+MONTH(Register!$U22)-1)))-(YEAR(Register!$O22)*12+MONTH(Register!$O22))+1))/Register!$Q22,2))</f>
        <v/>
      </c>
      <c r="L24" s="27">
        <f>IF(OR(Register!$N22&lt;&gt;"Yes",Register!$O22="",N(Register!$Q22)=0),0,ROUND((Register!$M22-Register!$R22)*MIN(Register!$Q22,MAX(0,MIN(L$4,IF(Register!$U22="",$D$2,MIN($D$2,YEAR(Register!$U22)*12+MONTH(Register!$U22)-1)))-(YEAR(Register!$O22)*12+MONTH(Register!$O22))+1))/Register!$Q22,2)-ROUND((Register!$M22-Register!$R22)*MIN(Register!$Q22,MAX(0,MIN(L$4-1,IF(Register!$U22="",$D$2,MIN($D$2,YEAR(Register!$U22)*12+MONTH(Register!$U22)-1)))-(YEAR(Register!$O22)*12+MONTH(Register!$O22))+1))/Register!$Q22,2))</f>
        <v/>
      </c>
      <c r="M24" s="27">
        <f>IF(OR(Register!$N22&lt;&gt;"Yes",Register!$O22="",N(Register!$Q22)=0),0,ROUND((Register!$M22-Register!$R22)*MIN(Register!$Q22,MAX(0,MIN(M$4,IF(Register!$U22="",$D$2,MIN($D$2,YEAR(Register!$U22)*12+MONTH(Register!$U22)-1)))-(YEAR(Register!$O22)*12+MONTH(Register!$O22))+1))/Register!$Q22,2)-ROUND((Register!$M22-Register!$R22)*MIN(Register!$Q22,MAX(0,MIN(M$4-1,IF(Register!$U22="",$D$2,MIN($D$2,YEAR(Register!$U22)*12+MONTH(Register!$U22)-1)))-(YEAR(Register!$O22)*12+MONTH(Register!$O22))+1))/Register!$Q22,2))</f>
        <v/>
      </c>
      <c r="N24" s="27">
        <f>IF(OR(Register!$N22&lt;&gt;"Yes",Register!$O22="",N(Register!$Q22)=0),0,ROUND((Register!$M22-Register!$R22)*MIN(Register!$Q22,MAX(0,MIN(N$4,IF(Register!$U22="",$D$2,MIN($D$2,YEAR(Register!$U22)*12+MONTH(Register!$U22)-1)))-(YEAR(Register!$O22)*12+MONTH(Register!$O22))+1))/Register!$Q22,2)-ROUND((Register!$M22-Register!$R22)*MIN(Register!$Q22,MAX(0,MIN(N$4-1,IF(Register!$U22="",$D$2,MIN($D$2,YEAR(Register!$U22)*12+MONTH(Register!$U22)-1)))-(YEAR(Register!$O22)*12+MONTH(Register!$O22))+1))/Register!$Q22,2))</f>
        <v/>
      </c>
      <c r="O24" s="27">
        <f>IF(OR(Register!$N22&lt;&gt;"Yes",Register!$O22="",N(Register!$Q22)=0),0,ROUND((Register!$M22-Register!$R22)*MIN(Register!$Q22,MAX(0,MIN(O$4,IF(Register!$U22="",$D$2,MIN($D$2,YEAR(Register!$U22)*12+MONTH(Register!$U22)-1)))-(YEAR(Register!$O22)*12+MONTH(Register!$O22))+1))/Register!$Q22,2)-ROUND((Register!$M22-Register!$R22)*MIN(Register!$Q22,MAX(0,MIN(O$4-1,IF(Register!$U22="",$D$2,MIN($D$2,YEAR(Register!$U22)*12+MONTH(Register!$U22)-1)))-(YEAR(Register!$O22)*12+MONTH(Register!$O22))+1))/Register!$Q22,2))</f>
        <v/>
      </c>
      <c r="P24" s="27">
        <f>IF(OR(Register!$N22&lt;&gt;"Yes",Register!$O22="",N(Register!$Q22)=0),0,ROUND((Register!$M22-Register!$R22)*MIN(Register!$Q22,MAX(0,MIN(P$4,IF(Register!$U22="",$D$2,MIN($D$2,YEAR(Register!$U22)*12+MONTH(Register!$U22)-1)))-(YEAR(Register!$O22)*12+MONTH(Register!$O22))+1))/Register!$Q22,2)-ROUND((Register!$M22-Register!$R22)*MIN(Register!$Q22,MAX(0,MIN(P$4-1,IF(Register!$U22="",$D$2,MIN($D$2,YEAR(Register!$U22)*12+MONTH(Register!$U22)-1)))-(YEAR(Register!$O22)*12+MONTH(Register!$O22))+1))/Register!$Q22,2))</f>
        <v/>
      </c>
      <c r="Q24" s="27">
        <f>E24+F24+G24+H24+I24+J24+K24+L24+M24+N24+O24+P24</f>
        <v/>
      </c>
      <c r="S24">
        <f>IF(Settings!$A$15="","",Settings!$A$15)</f>
        <v/>
      </c>
      <c r="T24">
        <f>IF(S24="","",Settings!$B$15)</f>
        <v/>
      </c>
      <c r="U24" s="25">
        <f>IF(OR($S24="",U$17=""),"",SUMIFS($Q$5:$Q$1004,$C$5:$C$1004,$S24,$B$5:$B$1004,U$17))</f>
        <v/>
      </c>
      <c r="V24" s="25">
        <f>IF(OR($S24="",V$17=""),"",SUMIFS($Q$5:$Q$1004,$C$5:$C$1004,$S24,$B$5:$B$1004,V$17))</f>
        <v/>
      </c>
      <c r="W24" s="25">
        <f>IF(OR($S24="",W$17=""),"",SUMIFS($Q$5:$Q$1004,$C$5:$C$1004,$S24,$B$5:$B$1004,W$17))</f>
        <v/>
      </c>
      <c r="X24" s="25">
        <f>IF(OR($S24="",X$17=""),"",SUMIFS($Q$5:$Q$1004,$C$5:$C$1004,$S24,$B$5:$B$1004,X$17))</f>
        <v/>
      </c>
      <c r="Y24" s="25">
        <f>IF(OR($S24="",Y$17=""),"",SUMIFS($Q$5:$Q$1004,$C$5:$C$1004,$S24,$B$5:$B$1004,Y$17))</f>
        <v/>
      </c>
      <c r="Z24" s="25">
        <f>IF(OR($S24="",Z$17=""),"",SUMIFS($Q$5:$Q$1004,$C$5:$C$1004,$S24,$B$5:$B$1004,Z$17))</f>
        <v/>
      </c>
      <c r="AA24" s="25">
        <f>IF(OR($S24="",AA$17=""),"",SUMIFS($Q$5:$Q$1004,$C$5:$C$1004,$S24,$B$5:$B$1004,AA$17))</f>
        <v/>
      </c>
      <c r="AB24" s="25">
        <f>IF(OR($S24="",AB$17=""),"",SUMIFS($Q$5:$Q$1004,$C$5:$C$1004,$S24,$B$5:$B$1004,AB$17))</f>
        <v/>
      </c>
      <c r="AC24" s="25">
        <f>IF(OR($S24="",AC$17=""),"",SUMIFS($Q$5:$Q$1004,$C$5:$C$1004,$S24,$B$5:$B$1004,AC$17))</f>
        <v/>
      </c>
      <c r="AD24" s="25">
        <f>IF(OR($S24="",AD$17=""),"",SUMIFS($Q$5:$Q$1004,$C$5:$C$1004,$S24,$B$5:$B$1004,AD$17))</f>
        <v/>
      </c>
    </row>
    <row r="25">
      <c r="A25" s="28">
        <f>IF(Register!$A23="","",Register!$A23)</f>
        <v/>
      </c>
      <c r="B25" s="28">
        <f>IF(Register!$D23="","",Register!$D23)</f>
        <v/>
      </c>
      <c r="C25" s="28">
        <f>IF(Register!$F23="","",Register!$F23)</f>
        <v/>
      </c>
      <c r="D25" s="28">
        <f>IF(C25="","",IF(C25=Settings!$A$9,Settings!$B$9,IF(C25=Settings!$A$10,Settings!$B$10,IF(C25=Settings!$A$11,Settings!$B$11,IF(C25=Settings!$A$12,Settings!$B$12,IF(C25=Settings!$A$13,Settings!$B$13,IF(C25=Settings!$A$14,Settings!$B$14,IF(C25=Settings!$A$15,Settings!$B$15,IF(C25=Settings!$A$16,Settings!$B$16,IF(C25=Settings!$A$17,Settings!$B$17,IF(C25=Settings!$A$18,Settings!$B$18,"")))))))))))</f>
        <v/>
      </c>
      <c r="E25" s="27">
        <f>IF(OR(Register!$N23&lt;&gt;"Yes",Register!$O23="",N(Register!$Q23)=0),0,ROUND((Register!$M23-Register!$R23)*MIN(Register!$Q23,MAX(0,MIN(E$4,IF(Register!$U23="",$D$2,MIN($D$2,YEAR(Register!$U23)*12+MONTH(Register!$U23)-1)))-(YEAR(Register!$O23)*12+MONTH(Register!$O23))+1))/Register!$Q23,2)-ROUND((Register!$M23-Register!$R23)*MIN(Register!$Q23,MAX(0,MIN(E$4-1,IF(Register!$U23="",$D$2,MIN($D$2,YEAR(Register!$U23)*12+MONTH(Register!$U23)-1)))-(YEAR(Register!$O23)*12+MONTH(Register!$O23))+1))/Register!$Q23,2))</f>
        <v/>
      </c>
      <c r="F25" s="27">
        <f>IF(OR(Register!$N23&lt;&gt;"Yes",Register!$O23="",N(Register!$Q23)=0),0,ROUND((Register!$M23-Register!$R23)*MIN(Register!$Q23,MAX(0,MIN(F$4,IF(Register!$U23="",$D$2,MIN($D$2,YEAR(Register!$U23)*12+MONTH(Register!$U23)-1)))-(YEAR(Register!$O23)*12+MONTH(Register!$O23))+1))/Register!$Q23,2)-ROUND((Register!$M23-Register!$R23)*MIN(Register!$Q23,MAX(0,MIN(F$4-1,IF(Register!$U23="",$D$2,MIN($D$2,YEAR(Register!$U23)*12+MONTH(Register!$U23)-1)))-(YEAR(Register!$O23)*12+MONTH(Register!$O23))+1))/Register!$Q23,2))</f>
        <v/>
      </c>
      <c r="G25" s="27">
        <f>IF(OR(Register!$N23&lt;&gt;"Yes",Register!$O23="",N(Register!$Q23)=0),0,ROUND((Register!$M23-Register!$R23)*MIN(Register!$Q23,MAX(0,MIN(G$4,IF(Register!$U23="",$D$2,MIN($D$2,YEAR(Register!$U23)*12+MONTH(Register!$U23)-1)))-(YEAR(Register!$O23)*12+MONTH(Register!$O23))+1))/Register!$Q23,2)-ROUND((Register!$M23-Register!$R23)*MIN(Register!$Q23,MAX(0,MIN(G$4-1,IF(Register!$U23="",$D$2,MIN($D$2,YEAR(Register!$U23)*12+MONTH(Register!$U23)-1)))-(YEAR(Register!$O23)*12+MONTH(Register!$O23))+1))/Register!$Q23,2))</f>
        <v/>
      </c>
      <c r="H25" s="27">
        <f>IF(OR(Register!$N23&lt;&gt;"Yes",Register!$O23="",N(Register!$Q23)=0),0,ROUND((Register!$M23-Register!$R23)*MIN(Register!$Q23,MAX(0,MIN(H$4,IF(Register!$U23="",$D$2,MIN($D$2,YEAR(Register!$U23)*12+MONTH(Register!$U23)-1)))-(YEAR(Register!$O23)*12+MONTH(Register!$O23))+1))/Register!$Q23,2)-ROUND((Register!$M23-Register!$R23)*MIN(Register!$Q23,MAX(0,MIN(H$4-1,IF(Register!$U23="",$D$2,MIN($D$2,YEAR(Register!$U23)*12+MONTH(Register!$U23)-1)))-(YEAR(Register!$O23)*12+MONTH(Register!$O23))+1))/Register!$Q23,2))</f>
        <v/>
      </c>
      <c r="I25" s="27">
        <f>IF(OR(Register!$N23&lt;&gt;"Yes",Register!$O23="",N(Register!$Q23)=0),0,ROUND((Register!$M23-Register!$R23)*MIN(Register!$Q23,MAX(0,MIN(I$4,IF(Register!$U23="",$D$2,MIN($D$2,YEAR(Register!$U23)*12+MONTH(Register!$U23)-1)))-(YEAR(Register!$O23)*12+MONTH(Register!$O23))+1))/Register!$Q23,2)-ROUND((Register!$M23-Register!$R23)*MIN(Register!$Q23,MAX(0,MIN(I$4-1,IF(Register!$U23="",$D$2,MIN($D$2,YEAR(Register!$U23)*12+MONTH(Register!$U23)-1)))-(YEAR(Register!$O23)*12+MONTH(Register!$O23))+1))/Register!$Q23,2))</f>
        <v/>
      </c>
      <c r="J25" s="27">
        <f>IF(OR(Register!$N23&lt;&gt;"Yes",Register!$O23="",N(Register!$Q23)=0),0,ROUND((Register!$M23-Register!$R23)*MIN(Register!$Q23,MAX(0,MIN(J$4,IF(Register!$U23="",$D$2,MIN($D$2,YEAR(Register!$U23)*12+MONTH(Register!$U23)-1)))-(YEAR(Register!$O23)*12+MONTH(Register!$O23))+1))/Register!$Q23,2)-ROUND((Register!$M23-Register!$R23)*MIN(Register!$Q23,MAX(0,MIN(J$4-1,IF(Register!$U23="",$D$2,MIN($D$2,YEAR(Register!$U23)*12+MONTH(Register!$U23)-1)))-(YEAR(Register!$O23)*12+MONTH(Register!$O23))+1))/Register!$Q23,2))</f>
        <v/>
      </c>
      <c r="K25" s="27">
        <f>IF(OR(Register!$N23&lt;&gt;"Yes",Register!$O23="",N(Register!$Q23)=0),0,ROUND((Register!$M23-Register!$R23)*MIN(Register!$Q23,MAX(0,MIN(K$4,IF(Register!$U23="",$D$2,MIN($D$2,YEAR(Register!$U23)*12+MONTH(Register!$U23)-1)))-(YEAR(Register!$O23)*12+MONTH(Register!$O23))+1))/Register!$Q23,2)-ROUND((Register!$M23-Register!$R23)*MIN(Register!$Q23,MAX(0,MIN(K$4-1,IF(Register!$U23="",$D$2,MIN($D$2,YEAR(Register!$U23)*12+MONTH(Register!$U23)-1)))-(YEAR(Register!$O23)*12+MONTH(Register!$O23))+1))/Register!$Q23,2))</f>
        <v/>
      </c>
      <c r="L25" s="27">
        <f>IF(OR(Register!$N23&lt;&gt;"Yes",Register!$O23="",N(Register!$Q23)=0),0,ROUND((Register!$M23-Register!$R23)*MIN(Register!$Q23,MAX(0,MIN(L$4,IF(Register!$U23="",$D$2,MIN($D$2,YEAR(Register!$U23)*12+MONTH(Register!$U23)-1)))-(YEAR(Register!$O23)*12+MONTH(Register!$O23))+1))/Register!$Q23,2)-ROUND((Register!$M23-Register!$R23)*MIN(Register!$Q23,MAX(0,MIN(L$4-1,IF(Register!$U23="",$D$2,MIN($D$2,YEAR(Register!$U23)*12+MONTH(Register!$U23)-1)))-(YEAR(Register!$O23)*12+MONTH(Register!$O23))+1))/Register!$Q23,2))</f>
        <v/>
      </c>
      <c r="M25" s="27">
        <f>IF(OR(Register!$N23&lt;&gt;"Yes",Register!$O23="",N(Register!$Q23)=0),0,ROUND((Register!$M23-Register!$R23)*MIN(Register!$Q23,MAX(0,MIN(M$4,IF(Register!$U23="",$D$2,MIN($D$2,YEAR(Register!$U23)*12+MONTH(Register!$U23)-1)))-(YEAR(Register!$O23)*12+MONTH(Register!$O23))+1))/Register!$Q23,2)-ROUND((Register!$M23-Register!$R23)*MIN(Register!$Q23,MAX(0,MIN(M$4-1,IF(Register!$U23="",$D$2,MIN($D$2,YEAR(Register!$U23)*12+MONTH(Register!$U23)-1)))-(YEAR(Register!$O23)*12+MONTH(Register!$O23))+1))/Register!$Q23,2))</f>
        <v/>
      </c>
      <c r="N25" s="27">
        <f>IF(OR(Register!$N23&lt;&gt;"Yes",Register!$O23="",N(Register!$Q23)=0),0,ROUND((Register!$M23-Register!$R23)*MIN(Register!$Q23,MAX(0,MIN(N$4,IF(Register!$U23="",$D$2,MIN($D$2,YEAR(Register!$U23)*12+MONTH(Register!$U23)-1)))-(YEAR(Register!$O23)*12+MONTH(Register!$O23))+1))/Register!$Q23,2)-ROUND((Register!$M23-Register!$R23)*MIN(Register!$Q23,MAX(0,MIN(N$4-1,IF(Register!$U23="",$D$2,MIN($D$2,YEAR(Register!$U23)*12+MONTH(Register!$U23)-1)))-(YEAR(Register!$O23)*12+MONTH(Register!$O23))+1))/Register!$Q23,2))</f>
        <v/>
      </c>
      <c r="O25" s="27">
        <f>IF(OR(Register!$N23&lt;&gt;"Yes",Register!$O23="",N(Register!$Q23)=0),0,ROUND((Register!$M23-Register!$R23)*MIN(Register!$Q23,MAX(0,MIN(O$4,IF(Register!$U23="",$D$2,MIN($D$2,YEAR(Register!$U23)*12+MONTH(Register!$U23)-1)))-(YEAR(Register!$O23)*12+MONTH(Register!$O23))+1))/Register!$Q23,2)-ROUND((Register!$M23-Register!$R23)*MIN(Register!$Q23,MAX(0,MIN(O$4-1,IF(Register!$U23="",$D$2,MIN($D$2,YEAR(Register!$U23)*12+MONTH(Register!$U23)-1)))-(YEAR(Register!$O23)*12+MONTH(Register!$O23))+1))/Register!$Q23,2))</f>
        <v/>
      </c>
      <c r="P25" s="27">
        <f>IF(OR(Register!$N23&lt;&gt;"Yes",Register!$O23="",N(Register!$Q23)=0),0,ROUND((Register!$M23-Register!$R23)*MIN(Register!$Q23,MAX(0,MIN(P$4,IF(Register!$U23="",$D$2,MIN($D$2,YEAR(Register!$U23)*12+MONTH(Register!$U23)-1)))-(YEAR(Register!$O23)*12+MONTH(Register!$O23))+1))/Register!$Q23,2)-ROUND((Register!$M23-Register!$R23)*MIN(Register!$Q23,MAX(0,MIN(P$4-1,IF(Register!$U23="",$D$2,MIN($D$2,YEAR(Register!$U23)*12+MONTH(Register!$U23)-1)))-(YEAR(Register!$O23)*12+MONTH(Register!$O23))+1))/Register!$Q23,2))</f>
        <v/>
      </c>
      <c r="Q25" s="27">
        <f>E25+F25+G25+H25+I25+J25+K25+L25+M25+N25+O25+P25</f>
        <v/>
      </c>
      <c r="S25">
        <f>IF(Settings!$A$16="","",Settings!$A$16)</f>
        <v/>
      </c>
      <c r="T25">
        <f>IF(S25="","",Settings!$B$16)</f>
        <v/>
      </c>
      <c r="U25" s="25">
        <f>IF(OR($S25="",U$17=""),"",SUMIFS($Q$5:$Q$1004,$C$5:$C$1004,$S25,$B$5:$B$1004,U$17))</f>
        <v/>
      </c>
      <c r="V25" s="25">
        <f>IF(OR($S25="",V$17=""),"",SUMIFS($Q$5:$Q$1004,$C$5:$C$1004,$S25,$B$5:$B$1004,V$17))</f>
        <v/>
      </c>
      <c r="W25" s="25">
        <f>IF(OR($S25="",W$17=""),"",SUMIFS($Q$5:$Q$1004,$C$5:$C$1004,$S25,$B$5:$B$1004,W$17))</f>
        <v/>
      </c>
      <c r="X25" s="25">
        <f>IF(OR($S25="",X$17=""),"",SUMIFS($Q$5:$Q$1004,$C$5:$C$1004,$S25,$B$5:$B$1004,X$17))</f>
        <v/>
      </c>
      <c r="Y25" s="25">
        <f>IF(OR($S25="",Y$17=""),"",SUMIFS($Q$5:$Q$1004,$C$5:$C$1004,$S25,$B$5:$B$1004,Y$17))</f>
        <v/>
      </c>
      <c r="Z25" s="25">
        <f>IF(OR($S25="",Z$17=""),"",SUMIFS($Q$5:$Q$1004,$C$5:$C$1004,$S25,$B$5:$B$1004,Z$17))</f>
        <v/>
      </c>
      <c r="AA25" s="25">
        <f>IF(OR($S25="",AA$17=""),"",SUMIFS($Q$5:$Q$1004,$C$5:$C$1004,$S25,$B$5:$B$1004,AA$17))</f>
        <v/>
      </c>
      <c r="AB25" s="25">
        <f>IF(OR($S25="",AB$17=""),"",SUMIFS($Q$5:$Q$1004,$C$5:$C$1004,$S25,$B$5:$B$1004,AB$17))</f>
        <v/>
      </c>
      <c r="AC25" s="25">
        <f>IF(OR($S25="",AC$17=""),"",SUMIFS($Q$5:$Q$1004,$C$5:$C$1004,$S25,$B$5:$B$1004,AC$17))</f>
        <v/>
      </c>
      <c r="AD25" s="25">
        <f>IF(OR($S25="",AD$17=""),"",SUMIFS($Q$5:$Q$1004,$C$5:$C$1004,$S25,$B$5:$B$1004,AD$17))</f>
        <v/>
      </c>
    </row>
    <row r="26">
      <c r="A26" s="28">
        <f>IF(Register!$A24="","",Register!$A24)</f>
        <v/>
      </c>
      <c r="B26" s="28">
        <f>IF(Register!$D24="","",Register!$D24)</f>
        <v/>
      </c>
      <c r="C26" s="28">
        <f>IF(Register!$F24="","",Register!$F24)</f>
        <v/>
      </c>
      <c r="D26" s="28">
        <f>IF(C26="","",IF(C26=Settings!$A$9,Settings!$B$9,IF(C26=Settings!$A$10,Settings!$B$10,IF(C26=Settings!$A$11,Settings!$B$11,IF(C26=Settings!$A$12,Settings!$B$12,IF(C26=Settings!$A$13,Settings!$B$13,IF(C26=Settings!$A$14,Settings!$B$14,IF(C26=Settings!$A$15,Settings!$B$15,IF(C26=Settings!$A$16,Settings!$B$16,IF(C26=Settings!$A$17,Settings!$B$17,IF(C26=Settings!$A$18,Settings!$B$18,"")))))))))))</f>
        <v/>
      </c>
      <c r="E26" s="27">
        <f>IF(OR(Register!$N24&lt;&gt;"Yes",Register!$O24="",N(Register!$Q24)=0),0,ROUND((Register!$M24-Register!$R24)*MIN(Register!$Q24,MAX(0,MIN(E$4,IF(Register!$U24="",$D$2,MIN($D$2,YEAR(Register!$U24)*12+MONTH(Register!$U24)-1)))-(YEAR(Register!$O24)*12+MONTH(Register!$O24))+1))/Register!$Q24,2)-ROUND((Register!$M24-Register!$R24)*MIN(Register!$Q24,MAX(0,MIN(E$4-1,IF(Register!$U24="",$D$2,MIN($D$2,YEAR(Register!$U24)*12+MONTH(Register!$U24)-1)))-(YEAR(Register!$O24)*12+MONTH(Register!$O24))+1))/Register!$Q24,2))</f>
        <v/>
      </c>
      <c r="F26" s="27">
        <f>IF(OR(Register!$N24&lt;&gt;"Yes",Register!$O24="",N(Register!$Q24)=0),0,ROUND((Register!$M24-Register!$R24)*MIN(Register!$Q24,MAX(0,MIN(F$4,IF(Register!$U24="",$D$2,MIN($D$2,YEAR(Register!$U24)*12+MONTH(Register!$U24)-1)))-(YEAR(Register!$O24)*12+MONTH(Register!$O24))+1))/Register!$Q24,2)-ROUND((Register!$M24-Register!$R24)*MIN(Register!$Q24,MAX(0,MIN(F$4-1,IF(Register!$U24="",$D$2,MIN($D$2,YEAR(Register!$U24)*12+MONTH(Register!$U24)-1)))-(YEAR(Register!$O24)*12+MONTH(Register!$O24))+1))/Register!$Q24,2))</f>
        <v/>
      </c>
      <c r="G26" s="27">
        <f>IF(OR(Register!$N24&lt;&gt;"Yes",Register!$O24="",N(Register!$Q24)=0),0,ROUND((Register!$M24-Register!$R24)*MIN(Register!$Q24,MAX(0,MIN(G$4,IF(Register!$U24="",$D$2,MIN($D$2,YEAR(Register!$U24)*12+MONTH(Register!$U24)-1)))-(YEAR(Register!$O24)*12+MONTH(Register!$O24))+1))/Register!$Q24,2)-ROUND((Register!$M24-Register!$R24)*MIN(Register!$Q24,MAX(0,MIN(G$4-1,IF(Register!$U24="",$D$2,MIN($D$2,YEAR(Register!$U24)*12+MONTH(Register!$U24)-1)))-(YEAR(Register!$O24)*12+MONTH(Register!$O24))+1))/Register!$Q24,2))</f>
        <v/>
      </c>
      <c r="H26" s="27">
        <f>IF(OR(Register!$N24&lt;&gt;"Yes",Register!$O24="",N(Register!$Q24)=0),0,ROUND((Register!$M24-Register!$R24)*MIN(Register!$Q24,MAX(0,MIN(H$4,IF(Register!$U24="",$D$2,MIN($D$2,YEAR(Register!$U24)*12+MONTH(Register!$U24)-1)))-(YEAR(Register!$O24)*12+MONTH(Register!$O24))+1))/Register!$Q24,2)-ROUND((Register!$M24-Register!$R24)*MIN(Register!$Q24,MAX(0,MIN(H$4-1,IF(Register!$U24="",$D$2,MIN($D$2,YEAR(Register!$U24)*12+MONTH(Register!$U24)-1)))-(YEAR(Register!$O24)*12+MONTH(Register!$O24))+1))/Register!$Q24,2))</f>
        <v/>
      </c>
      <c r="I26" s="27">
        <f>IF(OR(Register!$N24&lt;&gt;"Yes",Register!$O24="",N(Register!$Q24)=0),0,ROUND((Register!$M24-Register!$R24)*MIN(Register!$Q24,MAX(0,MIN(I$4,IF(Register!$U24="",$D$2,MIN($D$2,YEAR(Register!$U24)*12+MONTH(Register!$U24)-1)))-(YEAR(Register!$O24)*12+MONTH(Register!$O24))+1))/Register!$Q24,2)-ROUND((Register!$M24-Register!$R24)*MIN(Register!$Q24,MAX(0,MIN(I$4-1,IF(Register!$U24="",$D$2,MIN($D$2,YEAR(Register!$U24)*12+MONTH(Register!$U24)-1)))-(YEAR(Register!$O24)*12+MONTH(Register!$O24))+1))/Register!$Q24,2))</f>
        <v/>
      </c>
      <c r="J26" s="27">
        <f>IF(OR(Register!$N24&lt;&gt;"Yes",Register!$O24="",N(Register!$Q24)=0),0,ROUND((Register!$M24-Register!$R24)*MIN(Register!$Q24,MAX(0,MIN(J$4,IF(Register!$U24="",$D$2,MIN($D$2,YEAR(Register!$U24)*12+MONTH(Register!$U24)-1)))-(YEAR(Register!$O24)*12+MONTH(Register!$O24))+1))/Register!$Q24,2)-ROUND((Register!$M24-Register!$R24)*MIN(Register!$Q24,MAX(0,MIN(J$4-1,IF(Register!$U24="",$D$2,MIN($D$2,YEAR(Register!$U24)*12+MONTH(Register!$U24)-1)))-(YEAR(Register!$O24)*12+MONTH(Register!$O24))+1))/Register!$Q24,2))</f>
        <v/>
      </c>
      <c r="K26" s="27">
        <f>IF(OR(Register!$N24&lt;&gt;"Yes",Register!$O24="",N(Register!$Q24)=0),0,ROUND((Register!$M24-Register!$R24)*MIN(Register!$Q24,MAX(0,MIN(K$4,IF(Register!$U24="",$D$2,MIN($D$2,YEAR(Register!$U24)*12+MONTH(Register!$U24)-1)))-(YEAR(Register!$O24)*12+MONTH(Register!$O24))+1))/Register!$Q24,2)-ROUND((Register!$M24-Register!$R24)*MIN(Register!$Q24,MAX(0,MIN(K$4-1,IF(Register!$U24="",$D$2,MIN($D$2,YEAR(Register!$U24)*12+MONTH(Register!$U24)-1)))-(YEAR(Register!$O24)*12+MONTH(Register!$O24))+1))/Register!$Q24,2))</f>
        <v/>
      </c>
      <c r="L26" s="27">
        <f>IF(OR(Register!$N24&lt;&gt;"Yes",Register!$O24="",N(Register!$Q24)=0),0,ROUND((Register!$M24-Register!$R24)*MIN(Register!$Q24,MAX(0,MIN(L$4,IF(Register!$U24="",$D$2,MIN($D$2,YEAR(Register!$U24)*12+MONTH(Register!$U24)-1)))-(YEAR(Register!$O24)*12+MONTH(Register!$O24))+1))/Register!$Q24,2)-ROUND((Register!$M24-Register!$R24)*MIN(Register!$Q24,MAX(0,MIN(L$4-1,IF(Register!$U24="",$D$2,MIN($D$2,YEAR(Register!$U24)*12+MONTH(Register!$U24)-1)))-(YEAR(Register!$O24)*12+MONTH(Register!$O24))+1))/Register!$Q24,2))</f>
        <v/>
      </c>
      <c r="M26" s="27">
        <f>IF(OR(Register!$N24&lt;&gt;"Yes",Register!$O24="",N(Register!$Q24)=0),0,ROUND((Register!$M24-Register!$R24)*MIN(Register!$Q24,MAX(0,MIN(M$4,IF(Register!$U24="",$D$2,MIN($D$2,YEAR(Register!$U24)*12+MONTH(Register!$U24)-1)))-(YEAR(Register!$O24)*12+MONTH(Register!$O24))+1))/Register!$Q24,2)-ROUND((Register!$M24-Register!$R24)*MIN(Register!$Q24,MAX(0,MIN(M$4-1,IF(Register!$U24="",$D$2,MIN($D$2,YEAR(Register!$U24)*12+MONTH(Register!$U24)-1)))-(YEAR(Register!$O24)*12+MONTH(Register!$O24))+1))/Register!$Q24,2))</f>
        <v/>
      </c>
      <c r="N26" s="27">
        <f>IF(OR(Register!$N24&lt;&gt;"Yes",Register!$O24="",N(Register!$Q24)=0),0,ROUND((Register!$M24-Register!$R24)*MIN(Register!$Q24,MAX(0,MIN(N$4,IF(Register!$U24="",$D$2,MIN($D$2,YEAR(Register!$U24)*12+MONTH(Register!$U24)-1)))-(YEAR(Register!$O24)*12+MONTH(Register!$O24))+1))/Register!$Q24,2)-ROUND((Register!$M24-Register!$R24)*MIN(Register!$Q24,MAX(0,MIN(N$4-1,IF(Register!$U24="",$D$2,MIN($D$2,YEAR(Register!$U24)*12+MONTH(Register!$U24)-1)))-(YEAR(Register!$O24)*12+MONTH(Register!$O24))+1))/Register!$Q24,2))</f>
        <v/>
      </c>
      <c r="O26" s="27">
        <f>IF(OR(Register!$N24&lt;&gt;"Yes",Register!$O24="",N(Register!$Q24)=0),0,ROUND((Register!$M24-Register!$R24)*MIN(Register!$Q24,MAX(0,MIN(O$4,IF(Register!$U24="",$D$2,MIN($D$2,YEAR(Register!$U24)*12+MONTH(Register!$U24)-1)))-(YEAR(Register!$O24)*12+MONTH(Register!$O24))+1))/Register!$Q24,2)-ROUND((Register!$M24-Register!$R24)*MIN(Register!$Q24,MAX(0,MIN(O$4-1,IF(Register!$U24="",$D$2,MIN($D$2,YEAR(Register!$U24)*12+MONTH(Register!$U24)-1)))-(YEAR(Register!$O24)*12+MONTH(Register!$O24))+1))/Register!$Q24,2))</f>
        <v/>
      </c>
      <c r="P26" s="27">
        <f>IF(OR(Register!$N24&lt;&gt;"Yes",Register!$O24="",N(Register!$Q24)=0),0,ROUND((Register!$M24-Register!$R24)*MIN(Register!$Q24,MAX(0,MIN(P$4,IF(Register!$U24="",$D$2,MIN($D$2,YEAR(Register!$U24)*12+MONTH(Register!$U24)-1)))-(YEAR(Register!$O24)*12+MONTH(Register!$O24))+1))/Register!$Q24,2)-ROUND((Register!$M24-Register!$R24)*MIN(Register!$Q24,MAX(0,MIN(P$4-1,IF(Register!$U24="",$D$2,MIN($D$2,YEAR(Register!$U24)*12+MONTH(Register!$U24)-1)))-(YEAR(Register!$O24)*12+MONTH(Register!$O24))+1))/Register!$Q24,2))</f>
        <v/>
      </c>
      <c r="Q26" s="27">
        <f>E26+F26+G26+H26+I26+J26+K26+L26+M26+N26+O26+P26</f>
        <v/>
      </c>
      <c r="S26">
        <f>IF(Settings!$A$17="","",Settings!$A$17)</f>
        <v/>
      </c>
      <c r="T26">
        <f>IF(S26="","",Settings!$B$17)</f>
        <v/>
      </c>
      <c r="U26" s="25">
        <f>IF(OR($S26="",U$17=""),"",SUMIFS($Q$5:$Q$1004,$C$5:$C$1004,$S26,$B$5:$B$1004,U$17))</f>
        <v/>
      </c>
      <c r="V26" s="25">
        <f>IF(OR($S26="",V$17=""),"",SUMIFS($Q$5:$Q$1004,$C$5:$C$1004,$S26,$B$5:$B$1004,V$17))</f>
        <v/>
      </c>
      <c r="W26" s="25">
        <f>IF(OR($S26="",W$17=""),"",SUMIFS($Q$5:$Q$1004,$C$5:$C$1004,$S26,$B$5:$B$1004,W$17))</f>
        <v/>
      </c>
      <c r="X26" s="25">
        <f>IF(OR($S26="",X$17=""),"",SUMIFS($Q$5:$Q$1004,$C$5:$C$1004,$S26,$B$5:$B$1004,X$17))</f>
        <v/>
      </c>
      <c r="Y26" s="25">
        <f>IF(OR($S26="",Y$17=""),"",SUMIFS($Q$5:$Q$1004,$C$5:$C$1004,$S26,$B$5:$B$1004,Y$17))</f>
        <v/>
      </c>
      <c r="Z26" s="25">
        <f>IF(OR($S26="",Z$17=""),"",SUMIFS($Q$5:$Q$1004,$C$5:$C$1004,$S26,$B$5:$B$1004,Z$17))</f>
        <v/>
      </c>
      <c r="AA26" s="25">
        <f>IF(OR($S26="",AA$17=""),"",SUMIFS($Q$5:$Q$1004,$C$5:$C$1004,$S26,$B$5:$B$1004,AA$17))</f>
        <v/>
      </c>
      <c r="AB26" s="25">
        <f>IF(OR($S26="",AB$17=""),"",SUMIFS($Q$5:$Q$1004,$C$5:$C$1004,$S26,$B$5:$B$1004,AB$17))</f>
        <v/>
      </c>
      <c r="AC26" s="25">
        <f>IF(OR($S26="",AC$17=""),"",SUMIFS($Q$5:$Q$1004,$C$5:$C$1004,$S26,$B$5:$B$1004,AC$17))</f>
        <v/>
      </c>
      <c r="AD26" s="25">
        <f>IF(OR($S26="",AD$17=""),"",SUMIFS($Q$5:$Q$1004,$C$5:$C$1004,$S26,$B$5:$B$1004,AD$17))</f>
        <v/>
      </c>
    </row>
    <row r="27">
      <c r="A27" s="28">
        <f>IF(Register!$A25="","",Register!$A25)</f>
        <v/>
      </c>
      <c r="B27" s="28">
        <f>IF(Register!$D25="","",Register!$D25)</f>
        <v/>
      </c>
      <c r="C27" s="28">
        <f>IF(Register!$F25="","",Register!$F25)</f>
        <v/>
      </c>
      <c r="D27" s="28">
        <f>IF(C27="","",IF(C27=Settings!$A$9,Settings!$B$9,IF(C27=Settings!$A$10,Settings!$B$10,IF(C27=Settings!$A$11,Settings!$B$11,IF(C27=Settings!$A$12,Settings!$B$12,IF(C27=Settings!$A$13,Settings!$B$13,IF(C27=Settings!$A$14,Settings!$B$14,IF(C27=Settings!$A$15,Settings!$B$15,IF(C27=Settings!$A$16,Settings!$B$16,IF(C27=Settings!$A$17,Settings!$B$17,IF(C27=Settings!$A$18,Settings!$B$18,"")))))))))))</f>
        <v/>
      </c>
      <c r="E27" s="27">
        <f>IF(OR(Register!$N25&lt;&gt;"Yes",Register!$O25="",N(Register!$Q25)=0),0,ROUND((Register!$M25-Register!$R25)*MIN(Register!$Q25,MAX(0,MIN(E$4,IF(Register!$U25="",$D$2,MIN($D$2,YEAR(Register!$U25)*12+MONTH(Register!$U25)-1)))-(YEAR(Register!$O25)*12+MONTH(Register!$O25))+1))/Register!$Q25,2)-ROUND((Register!$M25-Register!$R25)*MIN(Register!$Q25,MAX(0,MIN(E$4-1,IF(Register!$U25="",$D$2,MIN($D$2,YEAR(Register!$U25)*12+MONTH(Register!$U25)-1)))-(YEAR(Register!$O25)*12+MONTH(Register!$O25))+1))/Register!$Q25,2))</f>
        <v/>
      </c>
      <c r="F27" s="27">
        <f>IF(OR(Register!$N25&lt;&gt;"Yes",Register!$O25="",N(Register!$Q25)=0),0,ROUND((Register!$M25-Register!$R25)*MIN(Register!$Q25,MAX(0,MIN(F$4,IF(Register!$U25="",$D$2,MIN($D$2,YEAR(Register!$U25)*12+MONTH(Register!$U25)-1)))-(YEAR(Register!$O25)*12+MONTH(Register!$O25))+1))/Register!$Q25,2)-ROUND((Register!$M25-Register!$R25)*MIN(Register!$Q25,MAX(0,MIN(F$4-1,IF(Register!$U25="",$D$2,MIN($D$2,YEAR(Register!$U25)*12+MONTH(Register!$U25)-1)))-(YEAR(Register!$O25)*12+MONTH(Register!$O25))+1))/Register!$Q25,2))</f>
        <v/>
      </c>
      <c r="G27" s="27">
        <f>IF(OR(Register!$N25&lt;&gt;"Yes",Register!$O25="",N(Register!$Q25)=0),0,ROUND((Register!$M25-Register!$R25)*MIN(Register!$Q25,MAX(0,MIN(G$4,IF(Register!$U25="",$D$2,MIN($D$2,YEAR(Register!$U25)*12+MONTH(Register!$U25)-1)))-(YEAR(Register!$O25)*12+MONTH(Register!$O25))+1))/Register!$Q25,2)-ROUND((Register!$M25-Register!$R25)*MIN(Register!$Q25,MAX(0,MIN(G$4-1,IF(Register!$U25="",$D$2,MIN($D$2,YEAR(Register!$U25)*12+MONTH(Register!$U25)-1)))-(YEAR(Register!$O25)*12+MONTH(Register!$O25))+1))/Register!$Q25,2))</f>
        <v/>
      </c>
      <c r="H27" s="27">
        <f>IF(OR(Register!$N25&lt;&gt;"Yes",Register!$O25="",N(Register!$Q25)=0),0,ROUND((Register!$M25-Register!$R25)*MIN(Register!$Q25,MAX(0,MIN(H$4,IF(Register!$U25="",$D$2,MIN($D$2,YEAR(Register!$U25)*12+MONTH(Register!$U25)-1)))-(YEAR(Register!$O25)*12+MONTH(Register!$O25))+1))/Register!$Q25,2)-ROUND((Register!$M25-Register!$R25)*MIN(Register!$Q25,MAX(0,MIN(H$4-1,IF(Register!$U25="",$D$2,MIN($D$2,YEAR(Register!$U25)*12+MONTH(Register!$U25)-1)))-(YEAR(Register!$O25)*12+MONTH(Register!$O25))+1))/Register!$Q25,2))</f>
        <v/>
      </c>
      <c r="I27" s="27">
        <f>IF(OR(Register!$N25&lt;&gt;"Yes",Register!$O25="",N(Register!$Q25)=0),0,ROUND((Register!$M25-Register!$R25)*MIN(Register!$Q25,MAX(0,MIN(I$4,IF(Register!$U25="",$D$2,MIN($D$2,YEAR(Register!$U25)*12+MONTH(Register!$U25)-1)))-(YEAR(Register!$O25)*12+MONTH(Register!$O25))+1))/Register!$Q25,2)-ROUND((Register!$M25-Register!$R25)*MIN(Register!$Q25,MAX(0,MIN(I$4-1,IF(Register!$U25="",$D$2,MIN($D$2,YEAR(Register!$U25)*12+MONTH(Register!$U25)-1)))-(YEAR(Register!$O25)*12+MONTH(Register!$O25))+1))/Register!$Q25,2))</f>
        <v/>
      </c>
      <c r="J27" s="27">
        <f>IF(OR(Register!$N25&lt;&gt;"Yes",Register!$O25="",N(Register!$Q25)=0),0,ROUND((Register!$M25-Register!$R25)*MIN(Register!$Q25,MAX(0,MIN(J$4,IF(Register!$U25="",$D$2,MIN($D$2,YEAR(Register!$U25)*12+MONTH(Register!$U25)-1)))-(YEAR(Register!$O25)*12+MONTH(Register!$O25))+1))/Register!$Q25,2)-ROUND((Register!$M25-Register!$R25)*MIN(Register!$Q25,MAX(0,MIN(J$4-1,IF(Register!$U25="",$D$2,MIN($D$2,YEAR(Register!$U25)*12+MONTH(Register!$U25)-1)))-(YEAR(Register!$O25)*12+MONTH(Register!$O25))+1))/Register!$Q25,2))</f>
        <v/>
      </c>
      <c r="K27" s="27">
        <f>IF(OR(Register!$N25&lt;&gt;"Yes",Register!$O25="",N(Register!$Q25)=0),0,ROUND((Register!$M25-Register!$R25)*MIN(Register!$Q25,MAX(0,MIN(K$4,IF(Register!$U25="",$D$2,MIN($D$2,YEAR(Register!$U25)*12+MONTH(Register!$U25)-1)))-(YEAR(Register!$O25)*12+MONTH(Register!$O25))+1))/Register!$Q25,2)-ROUND((Register!$M25-Register!$R25)*MIN(Register!$Q25,MAX(0,MIN(K$4-1,IF(Register!$U25="",$D$2,MIN($D$2,YEAR(Register!$U25)*12+MONTH(Register!$U25)-1)))-(YEAR(Register!$O25)*12+MONTH(Register!$O25))+1))/Register!$Q25,2))</f>
        <v/>
      </c>
      <c r="L27" s="27">
        <f>IF(OR(Register!$N25&lt;&gt;"Yes",Register!$O25="",N(Register!$Q25)=0),0,ROUND((Register!$M25-Register!$R25)*MIN(Register!$Q25,MAX(0,MIN(L$4,IF(Register!$U25="",$D$2,MIN($D$2,YEAR(Register!$U25)*12+MONTH(Register!$U25)-1)))-(YEAR(Register!$O25)*12+MONTH(Register!$O25))+1))/Register!$Q25,2)-ROUND((Register!$M25-Register!$R25)*MIN(Register!$Q25,MAX(0,MIN(L$4-1,IF(Register!$U25="",$D$2,MIN($D$2,YEAR(Register!$U25)*12+MONTH(Register!$U25)-1)))-(YEAR(Register!$O25)*12+MONTH(Register!$O25))+1))/Register!$Q25,2))</f>
        <v/>
      </c>
      <c r="M27" s="27">
        <f>IF(OR(Register!$N25&lt;&gt;"Yes",Register!$O25="",N(Register!$Q25)=0),0,ROUND((Register!$M25-Register!$R25)*MIN(Register!$Q25,MAX(0,MIN(M$4,IF(Register!$U25="",$D$2,MIN($D$2,YEAR(Register!$U25)*12+MONTH(Register!$U25)-1)))-(YEAR(Register!$O25)*12+MONTH(Register!$O25))+1))/Register!$Q25,2)-ROUND((Register!$M25-Register!$R25)*MIN(Register!$Q25,MAX(0,MIN(M$4-1,IF(Register!$U25="",$D$2,MIN($D$2,YEAR(Register!$U25)*12+MONTH(Register!$U25)-1)))-(YEAR(Register!$O25)*12+MONTH(Register!$O25))+1))/Register!$Q25,2))</f>
        <v/>
      </c>
      <c r="N27" s="27">
        <f>IF(OR(Register!$N25&lt;&gt;"Yes",Register!$O25="",N(Register!$Q25)=0),0,ROUND((Register!$M25-Register!$R25)*MIN(Register!$Q25,MAX(0,MIN(N$4,IF(Register!$U25="",$D$2,MIN($D$2,YEAR(Register!$U25)*12+MONTH(Register!$U25)-1)))-(YEAR(Register!$O25)*12+MONTH(Register!$O25))+1))/Register!$Q25,2)-ROUND((Register!$M25-Register!$R25)*MIN(Register!$Q25,MAX(0,MIN(N$4-1,IF(Register!$U25="",$D$2,MIN($D$2,YEAR(Register!$U25)*12+MONTH(Register!$U25)-1)))-(YEAR(Register!$O25)*12+MONTH(Register!$O25))+1))/Register!$Q25,2))</f>
        <v/>
      </c>
      <c r="O27" s="27">
        <f>IF(OR(Register!$N25&lt;&gt;"Yes",Register!$O25="",N(Register!$Q25)=0),0,ROUND((Register!$M25-Register!$R25)*MIN(Register!$Q25,MAX(0,MIN(O$4,IF(Register!$U25="",$D$2,MIN($D$2,YEAR(Register!$U25)*12+MONTH(Register!$U25)-1)))-(YEAR(Register!$O25)*12+MONTH(Register!$O25))+1))/Register!$Q25,2)-ROUND((Register!$M25-Register!$R25)*MIN(Register!$Q25,MAX(0,MIN(O$4-1,IF(Register!$U25="",$D$2,MIN($D$2,YEAR(Register!$U25)*12+MONTH(Register!$U25)-1)))-(YEAR(Register!$O25)*12+MONTH(Register!$O25))+1))/Register!$Q25,2))</f>
        <v/>
      </c>
      <c r="P27" s="27">
        <f>IF(OR(Register!$N25&lt;&gt;"Yes",Register!$O25="",N(Register!$Q25)=0),0,ROUND((Register!$M25-Register!$R25)*MIN(Register!$Q25,MAX(0,MIN(P$4,IF(Register!$U25="",$D$2,MIN($D$2,YEAR(Register!$U25)*12+MONTH(Register!$U25)-1)))-(YEAR(Register!$O25)*12+MONTH(Register!$O25))+1))/Register!$Q25,2)-ROUND((Register!$M25-Register!$R25)*MIN(Register!$Q25,MAX(0,MIN(P$4-1,IF(Register!$U25="",$D$2,MIN($D$2,YEAR(Register!$U25)*12+MONTH(Register!$U25)-1)))-(YEAR(Register!$O25)*12+MONTH(Register!$O25))+1))/Register!$Q25,2))</f>
        <v/>
      </c>
      <c r="Q27" s="27">
        <f>E27+F27+G27+H27+I27+J27+K27+L27+M27+N27+O27+P27</f>
        <v/>
      </c>
      <c r="S27">
        <f>IF(Settings!$A$18="","",Settings!$A$18)</f>
        <v/>
      </c>
      <c r="T27">
        <f>IF(S27="","",Settings!$B$18)</f>
        <v/>
      </c>
      <c r="U27" s="25">
        <f>IF(OR($S27="",U$17=""),"",SUMIFS($Q$5:$Q$1004,$C$5:$C$1004,$S27,$B$5:$B$1004,U$17))</f>
        <v/>
      </c>
      <c r="V27" s="25">
        <f>IF(OR($S27="",V$17=""),"",SUMIFS($Q$5:$Q$1004,$C$5:$C$1004,$S27,$B$5:$B$1004,V$17))</f>
        <v/>
      </c>
      <c r="W27" s="25">
        <f>IF(OR($S27="",W$17=""),"",SUMIFS($Q$5:$Q$1004,$C$5:$C$1004,$S27,$B$5:$B$1004,W$17))</f>
        <v/>
      </c>
      <c r="X27" s="25">
        <f>IF(OR($S27="",X$17=""),"",SUMIFS($Q$5:$Q$1004,$C$5:$C$1004,$S27,$B$5:$B$1004,X$17))</f>
        <v/>
      </c>
      <c r="Y27" s="25">
        <f>IF(OR($S27="",Y$17=""),"",SUMIFS($Q$5:$Q$1004,$C$5:$C$1004,$S27,$B$5:$B$1004,Y$17))</f>
        <v/>
      </c>
      <c r="Z27" s="25">
        <f>IF(OR($S27="",Z$17=""),"",SUMIFS($Q$5:$Q$1004,$C$5:$C$1004,$S27,$B$5:$B$1004,Z$17))</f>
        <v/>
      </c>
      <c r="AA27" s="25">
        <f>IF(OR($S27="",AA$17=""),"",SUMIFS($Q$5:$Q$1004,$C$5:$C$1004,$S27,$B$5:$B$1004,AA$17))</f>
        <v/>
      </c>
      <c r="AB27" s="25">
        <f>IF(OR($S27="",AB$17=""),"",SUMIFS($Q$5:$Q$1004,$C$5:$C$1004,$S27,$B$5:$B$1004,AB$17))</f>
        <v/>
      </c>
      <c r="AC27" s="25">
        <f>IF(OR($S27="",AC$17=""),"",SUMIFS($Q$5:$Q$1004,$C$5:$C$1004,$S27,$B$5:$B$1004,AC$17))</f>
        <v/>
      </c>
      <c r="AD27" s="25">
        <f>IF(OR($S27="",AD$17=""),"",SUMIFS($Q$5:$Q$1004,$C$5:$C$1004,$S27,$B$5:$B$1004,AD$17))</f>
        <v/>
      </c>
    </row>
    <row r="28">
      <c r="A28" s="28">
        <f>IF(Register!$A26="","",Register!$A26)</f>
        <v/>
      </c>
      <c r="B28" s="28">
        <f>IF(Register!$D26="","",Register!$D26)</f>
        <v/>
      </c>
      <c r="C28" s="28">
        <f>IF(Register!$F26="","",Register!$F26)</f>
        <v/>
      </c>
      <c r="D28" s="28">
        <f>IF(C28="","",IF(C28=Settings!$A$9,Settings!$B$9,IF(C28=Settings!$A$10,Settings!$B$10,IF(C28=Settings!$A$11,Settings!$B$11,IF(C28=Settings!$A$12,Settings!$B$12,IF(C28=Settings!$A$13,Settings!$B$13,IF(C28=Settings!$A$14,Settings!$B$14,IF(C28=Settings!$A$15,Settings!$B$15,IF(C28=Settings!$A$16,Settings!$B$16,IF(C28=Settings!$A$17,Settings!$B$17,IF(C28=Settings!$A$18,Settings!$B$18,"")))))))))))</f>
        <v/>
      </c>
      <c r="E28" s="27">
        <f>IF(OR(Register!$N26&lt;&gt;"Yes",Register!$O26="",N(Register!$Q26)=0),0,ROUND((Register!$M26-Register!$R26)*MIN(Register!$Q26,MAX(0,MIN(E$4,IF(Register!$U26="",$D$2,MIN($D$2,YEAR(Register!$U26)*12+MONTH(Register!$U26)-1)))-(YEAR(Register!$O26)*12+MONTH(Register!$O26))+1))/Register!$Q26,2)-ROUND((Register!$M26-Register!$R26)*MIN(Register!$Q26,MAX(0,MIN(E$4-1,IF(Register!$U26="",$D$2,MIN($D$2,YEAR(Register!$U26)*12+MONTH(Register!$U26)-1)))-(YEAR(Register!$O26)*12+MONTH(Register!$O26))+1))/Register!$Q26,2))</f>
        <v/>
      </c>
      <c r="F28" s="27">
        <f>IF(OR(Register!$N26&lt;&gt;"Yes",Register!$O26="",N(Register!$Q26)=0),0,ROUND((Register!$M26-Register!$R26)*MIN(Register!$Q26,MAX(0,MIN(F$4,IF(Register!$U26="",$D$2,MIN($D$2,YEAR(Register!$U26)*12+MONTH(Register!$U26)-1)))-(YEAR(Register!$O26)*12+MONTH(Register!$O26))+1))/Register!$Q26,2)-ROUND((Register!$M26-Register!$R26)*MIN(Register!$Q26,MAX(0,MIN(F$4-1,IF(Register!$U26="",$D$2,MIN($D$2,YEAR(Register!$U26)*12+MONTH(Register!$U26)-1)))-(YEAR(Register!$O26)*12+MONTH(Register!$O26))+1))/Register!$Q26,2))</f>
        <v/>
      </c>
      <c r="G28" s="27">
        <f>IF(OR(Register!$N26&lt;&gt;"Yes",Register!$O26="",N(Register!$Q26)=0),0,ROUND((Register!$M26-Register!$R26)*MIN(Register!$Q26,MAX(0,MIN(G$4,IF(Register!$U26="",$D$2,MIN($D$2,YEAR(Register!$U26)*12+MONTH(Register!$U26)-1)))-(YEAR(Register!$O26)*12+MONTH(Register!$O26))+1))/Register!$Q26,2)-ROUND((Register!$M26-Register!$R26)*MIN(Register!$Q26,MAX(0,MIN(G$4-1,IF(Register!$U26="",$D$2,MIN($D$2,YEAR(Register!$U26)*12+MONTH(Register!$U26)-1)))-(YEAR(Register!$O26)*12+MONTH(Register!$O26))+1))/Register!$Q26,2))</f>
        <v/>
      </c>
      <c r="H28" s="27">
        <f>IF(OR(Register!$N26&lt;&gt;"Yes",Register!$O26="",N(Register!$Q26)=0),0,ROUND((Register!$M26-Register!$R26)*MIN(Register!$Q26,MAX(0,MIN(H$4,IF(Register!$U26="",$D$2,MIN($D$2,YEAR(Register!$U26)*12+MONTH(Register!$U26)-1)))-(YEAR(Register!$O26)*12+MONTH(Register!$O26))+1))/Register!$Q26,2)-ROUND((Register!$M26-Register!$R26)*MIN(Register!$Q26,MAX(0,MIN(H$4-1,IF(Register!$U26="",$D$2,MIN($D$2,YEAR(Register!$U26)*12+MONTH(Register!$U26)-1)))-(YEAR(Register!$O26)*12+MONTH(Register!$O26))+1))/Register!$Q26,2))</f>
        <v/>
      </c>
      <c r="I28" s="27">
        <f>IF(OR(Register!$N26&lt;&gt;"Yes",Register!$O26="",N(Register!$Q26)=0),0,ROUND((Register!$M26-Register!$R26)*MIN(Register!$Q26,MAX(0,MIN(I$4,IF(Register!$U26="",$D$2,MIN($D$2,YEAR(Register!$U26)*12+MONTH(Register!$U26)-1)))-(YEAR(Register!$O26)*12+MONTH(Register!$O26))+1))/Register!$Q26,2)-ROUND((Register!$M26-Register!$R26)*MIN(Register!$Q26,MAX(0,MIN(I$4-1,IF(Register!$U26="",$D$2,MIN($D$2,YEAR(Register!$U26)*12+MONTH(Register!$U26)-1)))-(YEAR(Register!$O26)*12+MONTH(Register!$O26))+1))/Register!$Q26,2))</f>
        <v/>
      </c>
      <c r="J28" s="27">
        <f>IF(OR(Register!$N26&lt;&gt;"Yes",Register!$O26="",N(Register!$Q26)=0),0,ROUND((Register!$M26-Register!$R26)*MIN(Register!$Q26,MAX(0,MIN(J$4,IF(Register!$U26="",$D$2,MIN($D$2,YEAR(Register!$U26)*12+MONTH(Register!$U26)-1)))-(YEAR(Register!$O26)*12+MONTH(Register!$O26))+1))/Register!$Q26,2)-ROUND((Register!$M26-Register!$R26)*MIN(Register!$Q26,MAX(0,MIN(J$4-1,IF(Register!$U26="",$D$2,MIN($D$2,YEAR(Register!$U26)*12+MONTH(Register!$U26)-1)))-(YEAR(Register!$O26)*12+MONTH(Register!$O26))+1))/Register!$Q26,2))</f>
        <v/>
      </c>
      <c r="K28" s="27">
        <f>IF(OR(Register!$N26&lt;&gt;"Yes",Register!$O26="",N(Register!$Q26)=0),0,ROUND((Register!$M26-Register!$R26)*MIN(Register!$Q26,MAX(0,MIN(K$4,IF(Register!$U26="",$D$2,MIN($D$2,YEAR(Register!$U26)*12+MONTH(Register!$U26)-1)))-(YEAR(Register!$O26)*12+MONTH(Register!$O26))+1))/Register!$Q26,2)-ROUND((Register!$M26-Register!$R26)*MIN(Register!$Q26,MAX(0,MIN(K$4-1,IF(Register!$U26="",$D$2,MIN($D$2,YEAR(Register!$U26)*12+MONTH(Register!$U26)-1)))-(YEAR(Register!$O26)*12+MONTH(Register!$O26))+1))/Register!$Q26,2))</f>
        <v/>
      </c>
      <c r="L28" s="27">
        <f>IF(OR(Register!$N26&lt;&gt;"Yes",Register!$O26="",N(Register!$Q26)=0),0,ROUND((Register!$M26-Register!$R26)*MIN(Register!$Q26,MAX(0,MIN(L$4,IF(Register!$U26="",$D$2,MIN($D$2,YEAR(Register!$U26)*12+MONTH(Register!$U26)-1)))-(YEAR(Register!$O26)*12+MONTH(Register!$O26))+1))/Register!$Q26,2)-ROUND((Register!$M26-Register!$R26)*MIN(Register!$Q26,MAX(0,MIN(L$4-1,IF(Register!$U26="",$D$2,MIN($D$2,YEAR(Register!$U26)*12+MONTH(Register!$U26)-1)))-(YEAR(Register!$O26)*12+MONTH(Register!$O26))+1))/Register!$Q26,2))</f>
        <v/>
      </c>
      <c r="M28" s="27">
        <f>IF(OR(Register!$N26&lt;&gt;"Yes",Register!$O26="",N(Register!$Q26)=0),0,ROUND((Register!$M26-Register!$R26)*MIN(Register!$Q26,MAX(0,MIN(M$4,IF(Register!$U26="",$D$2,MIN($D$2,YEAR(Register!$U26)*12+MONTH(Register!$U26)-1)))-(YEAR(Register!$O26)*12+MONTH(Register!$O26))+1))/Register!$Q26,2)-ROUND((Register!$M26-Register!$R26)*MIN(Register!$Q26,MAX(0,MIN(M$4-1,IF(Register!$U26="",$D$2,MIN($D$2,YEAR(Register!$U26)*12+MONTH(Register!$U26)-1)))-(YEAR(Register!$O26)*12+MONTH(Register!$O26))+1))/Register!$Q26,2))</f>
        <v/>
      </c>
      <c r="N28" s="27">
        <f>IF(OR(Register!$N26&lt;&gt;"Yes",Register!$O26="",N(Register!$Q26)=0),0,ROUND((Register!$M26-Register!$R26)*MIN(Register!$Q26,MAX(0,MIN(N$4,IF(Register!$U26="",$D$2,MIN($D$2,YEAR(Register!$U26)*12+MONTH(Register!$U26)-1)))-(YEAR(Register!$O26)*12+MONTH(Register!$O26))+1))/Register!$Q26,2)-ROUND((Register!$M26-Register!$R26)*MIN(Register!$Q26,MAX(0,MIN(N$4-1,IF(Register!$U26="",$D$2,MIN($D$2,YEAR(Register!$U26)*12+MONTH(Register!$U26)-1)))-(YEAR(Register!$O26)*12+MONTH(Register!$O26))+1))/Register!$Q26,2))</f>
        <v/>
      </c>
      <c r="O28" s="27">
        <f>IF(OR(Register!$N26&lt;&gt;"Yes",Register!$O26="",N(Register!$Q26)=0),0,ROUND((Register!$M26-Register!$R26)*MIN(Register!$Q26,MAX(0,MIN(O$4,IF(Register!$U26="",$D$2,MIN($D$2,YEAR(Register!$U26)*12+MONTH(Register!$U26)-1)))-(YEAR(Register!$O26)*12+MONTH(Register!$O26))+1))/Register!$Q26,2)-ROUND((Register!$M26-Register!$R26)*MIN(Register!$Q26,MAX(0,MIN(O$4-1,IF(Register!$U26="",$D$2,MIN($D$2,YEAR(Register!$U26)*12+MONTH(Register!$U26)-1)))-(YEAR(Register!$O26)*12+MONTH(Register!$O26))+1))/Register!$Q26,2))</f>
        <v/>
      </c>
      <c r="P28" s="27">
        <f>IF(OR(Register!$N26&lt;&gt;"Yes",Register!$O26="",N(Register!$Q26)=0),0,ROUND((Register!$M26-Register!$R26)*MIN(Register!$Q26,MAX(0,MIN(P$4,IF(Register!$U26="",$D$2,MIN($D$2,YEAR(Register!$U26)*12+MONTH(Register!$U26)-1)))-(YEAR(Register!$O26)*12+MONTH(Register!$O26))+1))/Register!$Q26,2)-ROUND((Register!$M26-Register!$R26)*MIN(Register!$Q26,MAX(0,MIN(P$4-1,IF(Register!$U26="",$D$2,MIN($D$2,YEAR(Register!$U26)*12+MONTH(Register!$U26)-1)))-(YEAR(Register!$O26)*12+MONTH(Register!$O26))+1))/Register!$Q26,2))</f>
        <v/>
      </c>
      <c r="Q28" s="27">
        <f>E28+F28+G28+H28+I28+J28+K28+L28+M28+N28+O28+P28</f>
        <v/>
      </c>
    </row>
    <row r="29">
      <c r="A29" s="28">
        <f>IF(Register!$A27="","",Register!$A27)</f>
        <v/>
      </c>
      <c r="B29" s="28">
        <f>IF(Register!$D27="","",Register!$D27)</f>
        <v/>
      </c>
      <c r="C29" s="28">
        <f>IF(Register!$F27="","",Register!$F27)</f>
        <v/>
      </c>
      <c r="D29" s="28">
        <f>IF(C29="","",IF(C29=Settings!$A$9,Settings!$B$9,IF(C29=Settings!$A$10,Settings!$B$10,IF(C29=Settings!$A$11,Settings!$B$11,IF(C29=Settings!$A$12,Settings!$B$12,IF(C29=Settings!$A$13,Settings!$B$13,IF(C29=Settings!$A$14,Settings!$B$14,IF(C29=Settings!$A$15,Settings!$B$15,IF(C29=Settings!$A$16,Settings!$B$16,IF(C29=Settings!$A$17,Settings!$B$17,IF(C29=Settings!$A$18,Settings!$B$18,"")))))))))))</f>
        <v/>
      </c>
      <c r="E29" s="27">
        <f>IF(OR(Register!$N27&lt;&gt;"Yes",Register!$O27="",N(Register!$Q27)=0),0,ROUND((Register!$M27-Register!$R27)*MIN(Register!$Q27,MAX(0,MIN(E$4,IF(Register!$U27="",$D$2,MIN($D$2,YEAR(Register!$U27)*12+MONTH(Register!$U27)-1)))-(YEAR(Register!$O27)*12+MONTH(Register!$O27))+1))/Register!$Q27,2)-ROUND((Register!$M27-Register!$R27)*MIN(Register!$Q27,MAX(0,MIN(E$4-1,IF(Register!$U27="",$D$2,MIN($D$2,YEAR(Register!$U27)*12+MONTH(Register!$U27)-1)))-(YEAR(Register!$O27)*12+MONTH(Register!$O27))+1))/Register!$Q27,2))</f>
        <v/>
      </c>
      <c r="F29" s="27">
        <f>IF(OR(Register!$N27&lt;&gt;"Yes",Register!$O27="",N(Register!$Q27)=0),0,ROUND((Register!$M27-Register!$R27)*MIN(Register!$Q27,MAX(0,MIN(F$4,IF(Register!$U27="",$D$2,MIN($D$2,YEAR(Register!$U27)*12+MONTH(Register!$U27)-1)))-(YEAR(Register!$O27)*12+MONTH(Register!$O27))+1))/Register!$Q27,2)-ROUND((Register!$M27-Register!$R27)*MIN(Register!$Q27,MAX(0,MIN(F$4-1,IF(Register!$U27="",$D$2,MIN($D$2,YEAR(Register!$U27)*12+MONTH(Register!$U27)-1)))-(YEAR(Register!$O27)*12+MONTH(Register!$O27))+1))/Register!$Q27,2))</f>
        <v/>
      </c>
      <c r="G29" s="27">
        <f>IF(OR(Register!$N27&lt;&gt;"Yes",Register!$O27="",N(Register!$Q27)=0),0,ROUND((Register!$M27-Register!$R27)*MIN(Register!$Q27,MAX(0,MIN(G$4,IF(Register!$U27="",$D$2,MIN($D$2,YEAR(Register!$U27)*12+MONTH(Register!$U27)-1)))-(YEAR(Register!$O27)*12+MONTH(Register!$O27))+1))/Register!$Q27,2)-ROUND((Register!$M27-Register!$R27)*MIN(Register!$Q27,MAX(0,MIN(G$4-1,IF(Register!$U27="",$D$2,MIN($D$2,YEAR(Register!$U27)*12+MONTH(Register!$U27)-1)))-(YEAR(Register!$O27)*12+MONTH(Register!$O27))+1))/Register!$Q27,2))</f>
        <v/>
      </c>
      <c r="H29" s="27">
        <f>IF(OR(Register!$N27&lt;&gt;"Yes",Register!$O27="",N(Register!$Q27)=0),0,ROUND((Register!$M27-Register!$R27)*MIN(Register!$Q27,MAX(0,MIN(H$4,IF(Register!$U27="",$D$2,MIN($D$2,YEAR(Register!$U27)*12+MONTH(Register!$U27)-1)))-(YEAR(Register!$O27)*12+MONTH(Register!$O27))+1))/Register!$Q27,2)-ROUND((Register!$M27-Register!$R27)*MIN(Register!$Q27,MAX(0,MIN(H$4-1,IF(Register!$U27="",$D$2,MIN($D$2,YEAR(Register!$U27)*12+MONTH(Register!$U27)-1)))-(YEAR(Register!$O27)*12+MONTH(Register!$O27))+1))/Register!$Q27,2))</f>
        <v/>
      </c>
      <c r="I29" s="27">
        <f>IF(OR(Register!$N27&lt;&gt;"Yes",Register!$O27="",N(Register!$Q27)=0),0,ROUND((Register!$M27-Register!$R27)*MIN(Register!$Q27,MAX(0,MIN(I$4,IF(Register!$U27="",$D$2,MIN($D$2,YEAR(Register!$U27)*12+MONTH(Register!$U27)-1)))-(YEAR(Register!$O27)*12+MONTH(Register!$O27))+1))/Register!$Q27,2)-ROUND((Register!$M27-Register!$R27)*MIN(Register!$Q27,MAX(0,MIN(I$4-1,IF(Register!$U27="",$D$2,MIN($D$2,YEAR(Register!$U27)*12+MONTH(Register!$U27)-1)))-(YEAR(Register!$O27)*12+MONTH(Register!$O27))+1))/Register!$Q27,2))</f>
        <v/>
      </c>
      <c r="J29" s="27">
        <f>IF(OR(Register!$N27&lt;&gt;"Yes",Register!$O27="",N(Register!$Q27)=0),0,ROUND((Register!$M27-Register!$R27)*MIN(Register!$Q27,MAX(0,MIN(J$4,IF(Register!$U27="",$D$2,MIN($D$2,YEAR(Register!$U27)*12+MONTH(Register!$U27)-1)))-(YEAR(Register!$O27)*12+MONTH(Register!$O27))+1))/Register!$Q27,2)-ROUND((Register!$M27-Register!$R27)*MIN(Register!$Q27,MAX(0,MIN(J$4-1,IF(Register!$U27="",$D$2,MIN($D$2,YEAR(Register!$U27)*12+MONTH(Register!$U27)-1)))-(YEAR(Register!$O27)*12+MONTH(Register!$O27))+1))/Register!$Q27,2))</f>
        <v/>
      </c>
      <c r="K29" s="27">
        <f>IF(OR(Register!$N27&lt;&gt;"Yes",Register!$O27="",N(Register!$Q27)=0),0,ROUND((Register!$M27-Register!$R27)*MIN(Register!$Q27,MAX(0,MIN(K$4,IF(Register!$U27="",$D$2,MIN($D$2,YEAR(Register!$U27)*12+MONTH(Register!$U27)-1)))-(YEAR(Register!$O27)*12+MONTH(Register!$O27))+1))/Register!$Q27,2)-ROUND((Register!$M27-Register!$R27)*MIN(Register!$Q27,MAX(0,MIN(K$4-1,IF(Register!$U27="",$D$2,MIN($D$2,YEAR(Register!$U27)*12+MONTH(Register!$U27)-1)))-(YEAR(Register!$O27)*12+MONTH(Register!$O27))+1))/Register!$Q27,2))</f>
        <v/>
      </c>
      <c r="L29" s="27">
        <f>IF(OR(Register!$N27&lt;&gt;"Yes",Register!$O27="",N(Register!$Q27)=0),0,ROUND((Register!$M27-Register!$R27)*MIN(Register!$Q27,MAX(0,MIN(L$4,IF(Register!$U27="",$D$2,MIN($D$2,YEAR(Register!$U27)*12+MONTH(Register!$U27)-1)))-(YEAR(Register!$O27)*12+MONTH(Register!$O27))+1))/Register!$Q27,2)-ROUND((Register!$M27-Register!$R27)*MIN(Register!$Q27,MAX(0,MIN(L$4-1,IF(Register!$U27="",$D$2,MIN($D$2,YEAR(Register!$U27)*12+MONTH(Register!$U27)-1)))-(YEAR(Register!$O27)*12+MONTH(Register!$O27))+1))/Register!$Q27,2))</f>
        <v/>
      </c>
      <c r="M29" s="27">
        <f>IF(OR(Register!$N27&lt;&gt;"Yes",Register!$O27="",N(Register!$Q27)=0),0,ROUND((Register!$M27-Register!$R27)*MIN(Register!$Q27,MAX(0,MIN(M$4,IF(Register!$U27="",$D$2,MIN($D$2,YEAR(Register!$U27)*12+MONTH(Register!$U27)-1)))-(YEAR(Register!$O27)*12+MONTH(Register!$O27))+1))/Register!$Q27,2)-ROUND((Register!$M27-Register!$R27)*MIN(Register!$Q27,MAX(0,MIN(M$4-1,IF(Register!$U27="",$D$2,MIN($D$2,YEAR(Register!$U27)*12+MONTH(Register!$U27)-1)))-(YEAR(Register!$O27)*12+MONTH(Register!$O27))+1))/Register!$Q27,2))</f>
        <v/>
      </c>
      <c r="N29" s="27">
        <f>IF(OR(Register!$N27&lt;&gt;"Yes",Register!$O27="",N(Register!$Q27)=0),0,ROUND((Register!$M27-Register!$R27)*MIN(Register!$Q27,MAX(0,MIN(N$4,IF(Register!$U27="",$D$2,MIN($D$2,YEAR(Register!$U27)*12+MONTH(Register!$U27)-1)))-(YEAR(Register!$O27)*12+MONTH(Register!$O27))+1))/Register!$Q27,2)-ROUND((Register!$M27-Register!$R27)*MIN(Register!$Q27,MAX(0,MIN(N$4-1,IF(Register!$U27="",$D$2,MIN($D$2,YEAR(Register!$U27)*12+MONTH(Register!$U27)-1)))-(YEAR(Register!$O27)*12+MONTH(Register!$O27))+1))/Register!$Q27,2))</f>
        <v/>
      </c>
      <c r="O29" s="27">
        <f>IF(OR(Register!$N27&lt;&gt;"Yes",Register!$O27="",N(Register!$Q27)=0),0,ROUND((Register!$M27-Register!$R27)*MIN(Register!$Q27,MAX(0,MIN(O$4,IF(Register!$U27="",$D$2,MIN($D$2,YEAR(Register!$U27)*12+MONTH(Register!$U27)-1)))-(YEAR(Register!$O27)*12+MONTH(Register!$O27))+1))/Register!$Q27,2)-ROUND((Register!$M27-Register!$R27)*MIN(Register!$Q27,MAX(0,MIN(O$4-1,IF(Register!$U27="",$D$2,MIN($D$2,YEAR(Register!$U27)*12+MONTH(Register!$U27)-1)))-(YEAR(Register!$O27)*12+MONTH(Register!$O27))+1))/Register!$Q27,2))</f>
        <v/>
      </c>
      <c r="P29" s="27">
        <f>IF(OR(Register!$N27&lt;&gt;"Yes",Register!$O27="",N(Register!$Q27)=0),0,ROUND((Register!$M27-Register!$R27)*MIN(Register!$Q27,MAX(0,MIN(P$4,IF(Register!$U27="",$D$2,MIN($D$2,YEAR(Register!$U27)*12+MONTH(Register!$U27)-1)))-(YEAR(Register!$O27)*12+MONTH(Register!$O27))+1))/Register!$Q27,2)-ROUND((Register!$M27-Register!$R27)*MIN(Register!$Q27,MAX(0,MIN(P$4-1,IF(Register!$U27="",$D$2,MIN($D$2,YEAR(Register!$U27)*12+MONTH(Register!$U27)-1)))-(YEAR(Register!$O27)*12+MONTH(Register!$O27))+1))/Register!$Q27,2))</f>
        <v/>
      </c>
      <c r="Q29" s="27">
        <f>E29+F29+G29+H29+I29+J29+K29+L29+M29+N29+O29+P29</f>
        <v/>
      </c>
    </row>
    <row r="30">
      <c r="A30" s="28">
        <f>IF(Register!$A28="","",Register!$A28)</f>
        <v/>
      </c>
      <c r="B30" s="28">
        <f>IF(Register!$D28="","",Register!$D28)</f>
        <v/>
      </c>
      <c r="C30" s="28">
        <f>IF(Register!$F28="","",Register!$F28)</f>
        <v/>
      </c>
      <c r="D30" s="28">
        <f>IF(C30="","",IF(C30=Settings!$A$9,Settings!$B$9,IF(C30=Settings!$A$10,Settings!$B$10,IF(C30=Settings!$A$11,Settings!$B$11,IF(C30=Settings!$A$12,Settings!$B$12,IF(C30=Settings!$A$13,Settings!$B$13,IF(C30=Settings!$A$14,Settings!$B$14,IF(C30=Settings!$A$15,Settings!$B$15,IF(C30=Settings!$A$16,Settings!$B$16,IF(C30=Settings!$A$17,Settings!$B$17,IF(C30=Settings!$A$18,Settings!$B$18,"")))))))))))</f>
        <v/>
      </c>
      <c r="E30" s="27">
        <f>IF(OR(Register!$N28&lt;&gt;"Yes",Register!$O28="",N(Register!$Q28)=0),0,ROUND((Register!$M28-Register!$R28)*MIN(Register!$Q28,MAX(0,MIN(E$4,IF(Register!$U28="",$D$2,MIN($D$2,YEAR(Register!$U28)*12+MONTH(Register!$U28)-1)))-(YEAR(Register!$O28)*12+MONTH(Register!$O28))+1))/Register!$Q28,2)-ROUND((Register!$M28-Register!$R28)*MIN(Register!$Q28,MAX(0,MIN(E$4-1,IF(Register!$U28="",$D$2,MIN($D$2,YEAR(Register!$U28)*12+MONTH(Register!$U28)-1)))-(YEAR(Register!$O28)*12+MONTH(Register!$O28))+1))/Register!$Q28,2))</f>
        <v/>
      </c>
      <c r="F30" s="27">
        <f>IF(OR(Register!$N28&lt;&gt;"Yes",Register!$O28="",N(Register!$Q28)=0),0,ROUND((Register!$M28-Register!$R28)*MIN(Register!$Q28,MAX(0,MIN(F$4,IF(Register!$U28="",$D$2,MIN($D$2,YEAR(Register!$U28)*12+MONTH(Register!$U28)-1)))-(YEAR(Register!$O28)*12+MONTH(Register!$O28))+1))/Register!$Q28,2)-ROUND((Register!$M28-Register!$R28)*MIN(Register!$Q28,MAX(0,MIN(F$4-1,IF(Register!$U28="",$D$2,MIN($D$2,YEAR(Register!$U28)*12+MONTH(Register!$U28)-1)))-(YEAR(Register!$O28)*12+MONTH(Register!$O28))+1))/Register!$Q28,2))</f>
        <v/>
      </c>
      <c r="G30" s="27">
        <f>IF(OR(Register!$N28&lt;&gt;"Yes",Register!$O28="",N(Register!$Q28)=0),0,ROUND((Register!$M28-Register!$R28)*MIN(Register!$Q28,MAX(0,MIN(G$4,IF(Register!$U28="",$D$2,MIN($D$2,YEAR(Register!$U28)*12+MONTH(Register!$U28)-1)))-(YEAR(Register!$O28)*12+MONTH(Register!$O28))+1))/Register!$Q28,2)-ROUND((Register!$M28-Register!$R28)*MIN(Register!$Q28,MAX(0,MIN(G$4-1,IF(Register!$U28="",$D$2,MIN($D$2,YEAR(Register!$U28)*12+MONTH(Register!$U28)-1)))-(YEAR(Register!$O28)*12+MONTH(Register!$O28))+1))/Register!$Q28,2))</f>
        <v/>
      </c>
      <c r="H30" s="27">
        <f>IF(OR(Register!$N28&lt;&gt;"Yes",Register!$O28="",N(Register!$Q28)=0),0,ROUND((Register!$M28-Register!$R28)*MIN(Register!$Q28,MAX(0,MIN(H$4,IF(Register!$U28="",$D$2,MIN($D$2,YEAR(Register!$U28)*12+MONTH(Register!$U28)-1)))-(YEAR(Register!$O28)*12+MONTH(Register!$O28))+1))/Register!$Q28,2)-ROUND((Register!$M28-Register!$R28)*MIN(Register!$Q28,MAX(0,MIN(H$4-1,IF(Register!$U28="",$D$2,MIN($D$2,YEAR(Register!$U28)*12+MONTH(Register!$U28)-1)))-(YEAR(Register!$O28)*12+MONTH(Register!$O28))+1))/Register!$Q28,2))</f>
        <v/>
      </c>
      <c r="I30" s="27">
        <f>IF(OR(Register!$N28&lt;&gt;"Yes",Register!$O28="",N(Register!$Q28)=0),0,ROUND((Register!$M28-Register!$R28)*MIN(Register!$Q28,MAX(0,MIN(I$4,IF(Register!$U28="",$D$2,MIN($D$2,YEAR(Register!$U28)*12+MONTH(Register!$U28)-1)))-(YEAR(Register!$O28)*12+MONTH(Register!$O28))+1))/Register!$Q28,2)-ROUND((Register!$M28-Register!$R28)*MIN(Register!$Q28,MAX(0,MIN(I$4-1,IF(Register!$U28="",$D$2,MIN($D$2,YEAR(Register!$U28)*12+MONTH(Register!$U28)-1)))-(YEAR(Register!$O28)*12+MONTH(Register!$O28))+1))/Register!$Q28,2))</f>
        <v/>
      </c>
      <c r="J30" s="27">
        <f>IF(OR(Register!$N28&lt;&gt;"Yes",Register!$O28="",N(Register!$Q28)=0),0,ROUND((Register!$M28-Register!$R28)*MIN(Register!$Q28,MAX(0,MIN(J$4,IF(Register!$U28="",$D$2,MIN($D$2,YEAR(Register!$U28)*12+MONTH(Register!$U28)-1)))-(YEAR(Register!$O28)*12+MONTH(Register!$O28))+1))/Register!$Q28,2)-ROUND((Register!$M28-Register!$R28)*MIN(Register!$Q28,MAX(0,MIN(J$4-1,IF(Register!$U28="",$D$2,MIN($D$2,YEAR(Register!$U28)*12+MONTH(Register!$U28)-1)))-(YEAR(Register!$O28)*12+MONTH(Register!$O28))+1))/Register!$Q28,2))</f>
        <v/>
      </c>
      <c r="K30" s="27">
        <f>IF(OR(Register!$N28&lt;&gt;"Yes",Register!$O28="",N(Register!$Q28)=0),0,ROUND((Register!$M28-Register!$R28)*MIN(Register!$Q28,MAX(0,MIN(K$4,IF(Register!$U28="",$D$2,MIN($D$2,YEAR(Register!$U28)*12+MONTH(Register!$U28)-1)))-(YEAR(Register!$O28)*12+MONTH(Register!$O28))+1))/Register!$Q28,2)-ROUND((Register!$M28-Register!$R28)*MIN(Register!$Q28,MAX(0,MIN(K$4-1,IF(Register!$U28="",$D$2,MIN($D$2,YEAR(Register!$U28)*12+MONTH(Register!$U28)-1)))-(YEAR(Register!$O28)*12+MONTH(Register!$O28))+1))/Register!$Q28,2))</f>
        <v/>
      </c>
      <c r="L30" s="27">
        <f>IF(OR(Register!$N28&lt;&gt;"Yes",Register!$O28="",N(Register!$Q28)=0),0,ROUND((Register!$M28-Register!$R28)*MIN(Register!$Q28,MAX(0,MIN(L$4,IF(Register!$U28="",$D$2,MIN($D$2,YEAR(Register!$U28)*12+MONTH(Register!$U28)-1)))-(YEAR(Register!$O28)*12+MONTH(Register!$O28))+1))/Register!$Q28,2)-ROUND((Register!$M28-Register!$R28)*MIN(Register!$Q28,MAX(0,MIN(L$4-1,IF(Register!$U28="",$D$2,MIN($D$2,YEAR(Register!$U28)*12+MONTH(Register!$U28)-1)))-(YEAR(Register!$O28)*12+MONTH(Register!$O28))+1))/Register!$Q28,2))</f>
        <v/>
      </c>
      <c r="M30" s="27">
        <f>IF(OR(Register!$N28&lt;&gt;"Yes",Register!$O28="",N(Register!$Q28)=0),0,ROUND((Register!$M28-Register!$R28)*MIN(Register!$Q28,MAX(0,MIN(M$4,IF(Register!$U28="",$D$2,MIN($D$2,YEAR(Register!$U28)*12+MONTH(Register!$U28)-1)))-(YEAR(Register!$O28)*12+MONTH(Register!$O28))+1))/Register!$Q28,2)-ROUND((Register!$M28-Register!$R28)*MIN(Register!$Q28,MAX(0,MIN(M$4-1,IF(Register!$U28="",$D$2,MIN($D$2,YEAR(Register!$U28)*12+MONTH(Register!$U28)-1)))-(YEAR(Register!$O28)*12+MONTH(Register!$O28))+1))/Register!$Q28,2))</f>
        <v/>
      </c>
      <c r="N30" s="27">
        <f>IF(OR(Register!$N28&lt;&gt;"Yes",Register!$O28="",N(Register!$Q28)=0),0,ROUND((Register!$M28-Register!$R28)*MIN(Register!$Q28,MAX(0,MIN(N$4,IF(Register!$U28="",$D$2,MIN($D$2,YEAR(Register!$U28)*12+MONTH(Register!$U28)-1)))-(YEAR(Register!$O28)*12+MONTH(Register!$O28))+1))/Register!$Q28,2)-ROUND((Register!$M28-Register!$R28)*MIN(Register!$Q28,MAX(0,MIN(N$4-1,IF(Register!$U28="",$D$2,MIN($D$2,YEAR(Register!$U28)*12+MONTH(Register!$U28)-1)))-(YEAR(Register!$O28)*12+MONTH(Register!$O28))+1))/Register!$Q28,2))</f>
        <v/>
      </c>
      <c r="O30" s="27">
        <f>IF(OR(Register!$N28&lt;&gt;"Yes",Register!$O28="",N(Register!$Q28)=0),0,ROUND((Register!$M28-Register!$R28)*MIN(Register!$Q28,MAX(0,MIN(O$4,IF(Register!$U28="",$D$2,MIN($D$2,YEAR(Register!$U28)*12+MONTH(Register!$U28)-1)))-(YEAR(Register!$O28)*12+MONTH(Register!$O28))+1))/Register!$Q28,2)-ROUND((Register!$M28-Register!$R28)*MIN(Register!$Q28,MAX(0,MIN(O$4-1,IF(Register!$U28="",$D$2,MIN($D$2,YEAR(Register!$U28)*12+MONTH(Register!$U28)-1)))-(YEAR(Register!$O28)*12+MONTH(Register!$O28))+1))/Register!$Q28,2))</f>
        <v/>
      </c>
      <c r="P30" s="27">
        <f>IF(OR(Register!$N28&lt;&gt;"Yes",Register!$O28="",N(Register!$Q28)=0),0,ROUND((Register!$M28-Register!$R28)*MIN(Register!$Q28,MAX(0,MIN(P$4,IF(Register!$U28="",$D$2,MIN($D$2,YEAR(Register!$U28)*12+MONTH(Register!$U28)-1)))-(YEAR(Register!$O28)*12+MONTH(Register!$O28))+1))/Register!$Q28,2)-ROUND((Register!$M28-Register!$R28)*MIN(Register!$Q28,MAX(0,MIN(P$4-1,IF(Register!$U28="",$D$2,MIN($D$2,YEAR(Register!$U28)*12+MONTH(Register!$U28)-1)))-(YEAR(Register!$O28)*12+MONTH(Register!$O28))+1))/Register!$Q28,2))</f>
        <v/>
      </c>
      <c r="Q30" s="27">
        <f>E30+F30+G30+H30+I30+J30+K30+L30+M30+N30+O30+P30</f>
        <v/>
      </c>
    </row>
    <row r="31">
      <c r="A31" s="28">
        <f>IF(Register!$A29="","",Register!$A29)</f>
        <v/>
      </c>
      <c r="B31" s="28">
        <f>IF(Register!$D29="","",Register!$D29)</f>
        <v/>
      </c>
      <c r="C31" s="28">
        <f>IF(Register!$F29="","",Register!$F29)</f>
        <v/>
      </c>
      <c r="D31" s="28">
        <f>IF(C31="","",IF(C31=Settings!$A$9,Settings!$B$9,IF(C31=Settings!$A$10,Settings!$B$10,IF(C31=Settings!$A$11,Settings!$B$11,IF(C31=Settings!$A$12,Settings!$B$12,IF(C31=Settings!$A$13,Settings!$B$13,IF(C31=Settings!$A$14,Settings!$B$14,IF(C31=Settings!$A$15,Settings!$B$15,IF(C31=Settings!$A$16,Settings!$B$16,IF(C31=Settings!$A$17,Settings!$B$17,IF(C31=Settings!$A$18,Settings!$B$18,"")))))))))))</f>
        <v/>
      </c>
      <c r="E31" s="27">
        <f>IF(OR(Register!$N29&lt;&gt;"Yes",Register!$O29="",N(Register!$Q29)=0),0,ROUND((Register!$M29-Register!$R29)*MIN(Register!$Q29,MAX(0,MIN(E$4,IF(Register!$U29="",$D$2,MIN($D$2,YEAR(Register!$U29)*12+MONTH(Register!$U29)-1)))-(YEAR(Register!$O29)*12+MONTH(Register!$O29))+1))/Register!$Q29,2)-ROUND((Register!$M29-Register!$R29)*MIN(Register!$Q29,MAX(0,MIN(E$4-1,IF(Register!$U29="",$D$2,MIN($D$2,YEAR(Register!$U29)*12+MONTH(Register!$U29)-1)))-(YEAR(Register!$O29)*12+MONTH(Register!$O29))+1))/Register!$Q29,2))</f>
        <v/>
      </c>
      <c r="F31" s="27">
        <f>IF(OR(Register!$N29&lt;&gt;"Yes",Register!$O29="",N(Register!$Q29)=0),0,ROUND((Register!$M29-Register!$R29)*MIN(Register!$Q29,MAX(0,MIN(F$4,IF(Register!$U29="",$D$2,MIN($D$2,YEAR(Register!$U29)*12+MONTH(Register!$U29)-1)))-(YEAR(Register!$O29)*12+MONTH(Register!$O29))+1))/Register!$Q29,2)-ROUND((Register!$M29-Register!$R29)*MIN(Register!$Q29,MAX(0,MIN(F$4-1,IF(Register!$U29="",$D$2,MIN($D$2,YEAR(Register!$U29)*12+MONTH(Register!$U29)-1)))-(YEAR(Register!$O29)*12+MONTH(Register!$O29))+1))/Register!$Q29,2))</f>
        <v/>
      </c>
      <c r="G31" s="27">
        <f>IF(OR(Register!$N29&lt;&gt;"Yes",Register!$O29="",N(Register!$Q29)=0),0,ROUND((Register!$M29-Register!$R29)*MIN(Register!$Q29,MAX(0,MIN(G$4,IF(Register!$U29="",$D$2,MIN($D$2,YEAR(Register!$U29)*12+MONTH(Register!$U29)-1)))-(YEAR(Register!$O29)*12+MONTH(Register!$O29))+1))/Register!$Q29,2)-ROUND((Register!$M29-Register!$R29)*MIN(Register!$Q29,MAX(0,MIN(G$4-1,IF(Register!$U29="",$D$2,MIN($D$2,YEAR(Register!$U29)*12+MONTH(Register!$U29)-1)))-(YEAR(Register!$O29)*12+MONTH(Register!$O29))+1))/Register!$Q29,2))</f>
        <v/>
      </c>
      <c r="H31" s="27">
        <f>IF(OR(Register!$N29&lt;&gt;"Yes",Register!$O29="",N(Register!$Q29)=0),0,ROUND((Register!$M29-Register!$R29)*MIN(Register!$Q29,MAX(0,MIN(H$4,IF(Register!$U29="",$D$2,MIN($D$2,YEAR(Register!$U29)*12+MONTH(Register!$U29)-1)))-(YEAR(Register!$O29)*12+MONTH(Register!$O29))+1))/Register!$Q29,2)-ROUND((Register!$M29-Register!$R29)*MIN(Register!$Q29,MAX(0,MIN(H$4-1,IF(Register!$U29="",$D$2,MIN($D$2,YEAR(Register!$U29)*12+MONTH(Register!$U29)-1)))-(YEAR(Register!$O29)*12+MONTH(Register!$O29))+1))/Register!$Q29,2))</f>
        <v/>
      </c>
      <c r="I31" s="27">
        <f>IF(OR(Register!$N29&lt;&gt;"Yes",Register!$O29="",N(Register!$Q29)=0),0,ROUND((Register!$M29-Register!$R29)*MIN(Register!$Q29,MAX(0,MIN(I$4,IF(Register!$U29="",$D$2,MIN($D$2,YEAR(Register!$U29)*12+MONTH(Register!$U29)-1)))-(YEAR(Register!$O29)*12+MONTH(Register!$O29))+1))/Register!$Q29,2)-ROUND((Register!$M29-Register!$R29)*MIN(Register!$Q29,MAX(0,MIN(I$4-1,IF(Register!$U29="",$D$2,MIN($D$2,YEAR(Register!$U29)*12+MONTH(Register!$U29)-1)))-(YEAR(Register!$O29)*12+MONTH(Register!$O29))+1))/Register!$Q29,2))</f>
        <v/>
      </c>
      <c r="J31" s="27">
        <f>IF(OR(Register!$N29&lt;&gt;"Yes",Register!$O29="",N(Register!$Q29)=0),0,ROUND((Register!$M29-Register!$R29)*MIN(Register!$Q29,MAX(0,MIN(J$4,IF(Register!$U29="",$D$2,MIN($D$2,YEAR(Register!$U29)*12+MONTH(Register!$U29)-1)))-(YEAR(Register!$O29)*12+MONTH(Register!$O29))+1))/Register!$Q29,2)-ROUND((Register!$M29-Register!$R29)*MIN(Register!$Q29,MAX(0,MIN(J$4-1,IF(Register!$U29="",$D$2,MIN($D$2,YEAR(Register!$U29)*12+MONTH(Register!$U29)-1)))-(YEAR(Register!$O29)*12+MONTH(Register!$O29))+1))/Register!$Q29,2))</f>
        <v/>
      </c>
      <c r="K31" s="27">
        <f>IF(OR(Register!$N29&lt;&gt;"Yes",Register!$O29="",N(Register!$Q29)=0),0,ROUND((Register!$M29-Register!$R29)*MIN(Register!$Q29,MAX(0,MIN(K$4,IF(Register!$U29="",$D$2,MIN($D$2,YEAR(Register!$U29)*12+MONTH(Register!$U29)-1)))-(YEAR(Register!$O29)*12+MONTH(Register!$O29))+1))/Register!$Q29,2)-ROUND((Register!$M29-Register!$R29)*MIN(Register!$Q29,MAX(0,MIN(K$4-1,IF(Register!$U29="",$D$2,MIN($D$2,YEAR(Register!$U29)*12+MONTH(Register!$U29)-1)))-(YEAR(Register!$O29)*12+MONTH(Register!$O29))+1))/Register!$Q29,2))</f>
        <v/>
      </c>
      <c r="L31" s="27">
        <f>IF(OR(Register!$N29&lt;&gt;"Yes",Register!$O29="",N(Register!$Q29)=0),0,ROUND((Register!$M29-Register!$R29)*MIN(Register!$Q29,MAX(0,MIN(L$4,IF(Register!$U29="",$D$2,MIN($D$2,YEAR(Register!$U29)*12+MONTH(Register!$U29)-1)))-(YEAR(Register!$O29)*12+MONTH(Register!$O29))+1))/Register!$Q29,2)-ROUND((Register!$M29-Register!$R29)*MIN(Register!$Q29,MAX(0,MIN(L$4-1,IF(Register!$U29="",$D$2,MIN($D$2,YEAR(Register!$U29)*12+MONTH(Register!$U29)-1)))-(YEAR(Register!$O29)*12+MONTH(Register!$O29))+1))/Register!$Q29,2))</f>
        <v/>
      </c>
      <c r="M31" s="27">
        <f>IF(OR(Register!$N29&lt;&gt;"Yes",Register!$O29="",N(Register!$Q29)=0),0,ROUND((Register!$M29-Register!$R29)*MIN(Register!$Q29,MAX(0,MIN(M$4,IF(Register!$U29="",$D$2,MIN($D$2,YEAR(Register!$U29)*12+MONTH(Register!$U29)-1)))-(YEAR(Register!$O29)*12+MONTH(Register!$O29))+1))/Register!$Q29,2)-ROUND((Register!$M29-Register!$R29)*MIN(Register!$Q29,MAX(0,MIN(M$4-1,IF(Register!$U29="",$D$2,MIN($D$2,YEAR(Register!$U29)*12+MONTH(Register!$U29)-1)))-(YEAR(Register!$O29)*12+MONTH(Register!$O29))+1))/Register!$Q29,2))</f>
        <v/>
      </c>
      <c r="N31" s="27">
        <f>IF(OR(Register!$N29&lt;&gt;"Yes",Register!$O29="",N(Register!$Q29)=0),0,ROUND((Register!$M29-Register!$R29)*MIN(Register!$Q29,MAX(0,MIN(N$4,IF(Register!$U29="",$D$2,MIN($D$2,YEAR(Register!$U29)*12+MONTH(Register!$U29)-1)))-(YEAR(Register!$O29)*12+MONTH(Register!$O29))+1))/Register!$Q29,2)-ROUND((Register!$M29-Register!$R29)*MIN(Register!$Q29,MAX(0,MIN(N$4-1,IF(Register!$U29="",$D$2,MIN($D$2,YEAR(Register!$U29)*12+MONTH(Register!$U29)-1)))-(YEAR(Register!$O29)*12+MONTH(Register!$O29))+1))/Register!$Q29,2))</f>
        <v/>
      </c>
      <c r="O31" s="27">
        <f>IF(OR(Register!$N29&lt;&gt;"Yes",Register!$O29="",N(Register!$Q29)=0),0,ROUND((Register!$M29-Register!$R29)*MIN(Register!$Q29,MAX(0,MIN(O$4,IF(Register!$U29="",$D$2,MIN($D$2,YEAR(Register!$U29)*12+MONTH(Register!$U29)-1)))-(YEAR(Register!$O29)*12+MONTH(Register!$O29))+1))/Register!$Q29,2)-ROUND((Register!$M29-Register!$R29)*MIN(Register!$Q29,MAX(0,MIN(O$4-1,IF(Register!$U29="",$D$2,MIN($D$2,YEAR(Register!$U29)*12+MONTH(Register!$U29)-1)))-(YEAR(Register!$O29)*12+MONTH(Register!$O29))+1))/Register!$Q29,2))</f>
        <v/>
      </c>
      <c r="P31" s="27">
        <f>IF(OR(Register!$N29&lt;&gt;"Yes",Register!$O29="",N(Register!$Q29)=0),0,ROUND((Register!$M29-Register!$R29)*MIN(Register!$Q29,MAX(0,MIN(P$4,IF(Register!$U29="",$D$2,MIN($D$2,YEAR(Register!$U29)*12+MONTH(Register!$U29)-1)))-(YEAR(Register!$O29)*12+MONTH(Register!$O29))+1))/Register!$Q29,2)-ROUND((Register!$M29-Register!$R29)*MIN(Register!$Q29,MAX(0,MIN(P$4-1,IF(Register!$U29="",$D$2,MIN($D$2,YEAR(Register!$U29)*12+MONTH(Register!$U29)-1)))-(YEAR(Register!$O29)*12+MONTH(Register!$O29))+1))/Register!$Q29,2))</f>
        <v/>
      </c>
      <c r="Q31" s="27">
        <f>E31+F31+G31+H31+I31+J31+K31+L31+M31+N31+O31+P31</f>
        <v/>
      </c>
    </row>
    <row r="32">
      <c r="A32" s="28">
        <f>IF(Register!$A30="","",Register!$A30)</f>
        <v/>
      </c>
      <c r="B32" s="28">
        <f>IF(Register!$D30="","",Register!$D30)</f>
        <v/>
      </c>
      <c r="C32" s="28">
        <f>IF(Register!$F30="","",Register!$F30)</f>
        <v/>
      </c>
      <c r="D32" s="28">
        <f>IF(C32="","",IF(C32=Settings!$A$9,Settings!$B$9,IF(C32=Settings!$A$10,Settings!$B$10,IF(C32=Settings!$A$11,Settings!$B$11,IF(C32=Settings!$A$12,Settings!$B$12,IF(C32=Settings!$A$13,Settings!$B$13,IF(C32=Settings!$A$14,Settings!$B$14,IF(C32=Settings!$A$15,Settings!$B$15,IF(C32=Settings!$A$16,Settings!$B$16,IF(C32=Settings!$A$17,Settings!$B$17,IF(C32=Settings!$A$18,Settings!$B$18,"")))))))))))</f>
        <v/>
      </c>
      <c r="E32" s="27">
        <f>IF(OR(Register!$N30&lt;&gt;"Yes",Register!$O30="",N(Register!$Q30)=0),0,ROUND((Register!$M30-Register!$R30)*MIN(Register!$Q30,MAX(0,MIN(E$4,IF(Register!$U30="",$D$2,MIN($D$2,YEAR(Register!$U30)*12+MONTH(Register!$U30)-1)))-(YEAR(Register!$O30)*12+MONTH(Register!$O30))+1))/Register!$Q30,2)-ROUND((Register!$M30-Register!$R30)*MIN(Register!$Q30,MAX(0,MIN(E$4-1,IF(Register!$U30="",$D$2,MIN($D$2,YEAR(Register!$U30)*12+MONTH(Register!$U30)-1)))-(YEAR(Register!$O30)*12+MONTH(Register!$O30))+1))/Register!$Q30,2))</f>
        <v/>
      </c>
      <c r="F32" s="27">
        <f>IF(OR(Register!$N30&lt;&gt;"Yes",Register!$O30="",N(Register!$Q30)=0),0,ROUND((Register!$M30-Register!$R30)*MIN(Register!$Q30,MAX(0,MIN(F$4,IF(Register!$U30="",$D$2,MIN($D$2,YEAR(Register!$U30)*12+MONTH(Register!$U30)-1)))-(YEAR(Register!$O30)*12+MONTH(Register!$O30))+1))/Register!$Q30,2)-ROUND((Register!$M30-Register!$R30)*MIN(Register!$Q30,MAX(0,MIN(F$4-1,IF(Register!$U30="",$D$2,MIN($D$2,YEAR(Register!$U30)*12+MONTH(Register!$U30)-1)))-(YEAR(Register!$O30)*12+MONTH(Register!$O30))+1))/Register!$Q30,2))</f>
        <v/>
      </c>
      <c r="G32" s="27">
        <f>IF(OR(Register!$N30&lt;&gt;"Yes",Register!$O30="",N(Register!$Q30)=0),0,ROUND((Register!$M30-Register!$R30)*MIN(Register!$Q30,MAX(0,MIN(G$4,IF(Register!$U30="",$D$2,MIN($D$2,YEAR(Register!$U30)*12+MONTH(Register!$U30)-1)))-(YEAR(Register!$O30)*12+MONTH(Register!$O30))+1))/Register!$Q30,2)-ROUND((Register!$M30-Register!$R30)*MIN(Register!$Q30,MAX(0,MIN(G$4-1,IF(Register!$U30="",$D$2,MIN($D$2,YEAR(Register!$U30)*12+MONTH(Register!$U30)-1)))-(YEAR(Register!$O30)*12+MONTH(Register!$O30))+1))/Register!$Q30,2))</f>
        <v/>
      </c>
      <c r="H32" s="27">
        <f>IF(OR(Register!$N30&lt;&gt;"Yes",Register!$O30="",N(Register!$Q30)=0),0,ROUND((Register!$M30-Register!$R30)*MIN(Register!$Q30,MAX(0,MIN(H$4,IF(Register!$U30="",$D$2,MIN($D$2,YEAR(Register!$U30)*12+MONTH(Register!$U30)-1)))-(YEAR(Register!$O30)*12+MONTH(Register!$O30))+1))/Register!$Q30,2)-ROUND((Register!$M30-Register!$R30)*MIN(Register!$Q30,MAX(0,MIN(H$4-1,IF(Register!$U30="",$D$2,MIN($D$2,YEAR(Register!$U30)*12+MONTH(Register!$U30)-1)))-(YEAR(Register!$O30)*12+MONTH(Register!$O30))+1))/Register!$Q30,2))</f>
        <v/>
      </c>
      <c r="I32" s="27">
        <f>IF(OR(Register!$N30&lt;&gt;"Yes",Register!$O30="",N(Register!$Q30)=0),0,ROUND((Register!$M30-Register!$R30)*MIN(Register!$Q30,MAX(0,MIN(I$4,IF(Register!$U30="",$D$2,MIN($D$2,YEAR(Register!$U30)*12+MONTH(Register!$U30)-1)))-(YEAR(Register!$O30)*12+MONTH(Register!$O30))+1))/Register!$Q30,2)-ROUND((Register!$M30-Register!$R30)*MIN(Register!$Q30,MAX(0,MIN(I$4-1,IF(Register!$U30="",$D$2,MIN($D$2,YEAR(Register!$U30)*12+MONTH(Register!$U30)-1)))-(YEAR(Register!$O30)*12+MONTH(Register!$O30))+1))/Register!$Q30,2))</f>
        <v/>
      </c>
      <c r="J32" s="27">
        <f>IF(OR(Register!$N30&lt;&gt;"Yes",Register!$O30="",N(Register!$Q30)=0),0,ROUND((Register!$M30-Register!$R30)*MIN(Register!$Q30,MAX(0,MIN(J$4,IF(Register!$U30="",$D$2,MIN($D$2,YEAR(Register!$U30)*12+MONTH(Register!$U30)-1)))-(YEAR(Register!$O30)*12+MONTH(Register!$O30))+1))/Register!$Q30,2)-ROUND((Register!$M30-Register!$R30)*MIN(Register!$Q30,MAX(0,MIN(J$4-1,IF(Register!$U30="",$D$2,MIN($D$2,YEAR(Register!$U30)*12+MONTH(Register!$U30)-1)))-(YEAR(Register!$O30)*12+MONTH(Register!$O30))+1))/Register!$Q30,2))</f>
        <v/>
      </c>
      <c r="K32" s="27">
        <f>IF(OR(Register!$N30&lt;&gt;"Yes",Register!$O30="",N(Register!$Q30)=0),0,ROUND((Register!$M30-Register!$R30)*MIN(Register!$Q30,MAX(0,MIN(K$4,IF(Register!$U30="",$D$2,MIN($D$2,YEAR(Register!$U30)*12+MONTH(Register!$U30)-1)))-(YEAR(Register!$O30)*12+MONTH(Register!$O30))+1))/Register!$Q30,2)-ROUND((Register!$M30-Register!$R30)*MIN(Register!$Q30,MAX(0,MIN(K$4-1,IF(Register!$U30="",$D$2,MIN($D$2,YEAR(Register!$U30)*12+MONTH(Register!$U30)-1)))-(YEAR(Register!$O30)*12+MONTH(Register!$O30))+1))/Register!$Q30,2))</f>
        <v/>
      </c>
      <c r="L32" s="27">
        <f>IF(OR(Register!$N30&lt;&gt;"Yes",Register!$O30="",N(Register!$Q30)=0),0,ROUND((Register!$M30-Register!$R30)*MIN(Register!$Q30,MAX(0,MIN(L$4,IF(Register!$U30="",$D$2,MIN($D$2,YEAR(Register!$U30)*12+MONTH(Register!$U30)-1)))-(YEAR(Register!$O30)*12+MONTH(Register!$O30))+1))/Register!$Q30,2)-ROUND((Register!$M30-Register!$R30)*MIN(Register!$Q30,MAX(0,MIN(L$4-1,IF(Register!$U30="",$D$2,MIN($D$2,YEAR(Register!$U30)*12+MONTH(Register!$U30)-1)))-(YEAR(Register!$O30)*12+MONTH(Register!$O30))+1))/Register!$Q30,2))</f>
        <v/>
      </c>
      <c r="M32" s="27">
        <f>IF(OR(Register!$N30&lt;&gt;"Yes",Register!$O30="",N(Register!$Q30)=0),0,ROUND((Register!$M30-Register!$R30)*MIN(Register!$Q30,MAX(0,MIN(M$4,IF(Register!$U30="",$D$2,MIN($D$2,YEAR(Register!$U30)*12+MONTH(Register!$U30)-1)))-(YEAR(Register!$O30)*12+MONTH(Register!$O30))+1))/Register!$Q30,2)-ROUND((Register!$M30-Register!$R30)*MIN(Register!$Q30,MAX(0,MIN(M$4-1,IF(Register!$U30="",$D$2,MIN($D$2,YEAR(Register!$U30)*12+MONTH(Register!$U30)-1)))-(YEAR(Register!$O30)*12+MONTH(Register!$O30))+1))/Register!$Q30,2))</f>
        <v/>
      </c>
      <c r="N32" s="27">
        <f>IF(OR(Register!$N30&lt;&gt;"Yes",Register!$O30="",N(Register!$Q30)=0),0,ROUND((Register!$M30-Register!$R30)*MIN(Register!$Q30,MAX(0,MIN(N$4,IF(Register!$U30="",$D$2,MIN($D$2,YEAR(Register!$U30)*12+MONTH(Register!$U30)-1)))-(YEAR(Register!$O30)*12+MONTH(Register!$O30))+1))/Register!$Q30,2)-ROUND((Register!$M30-Register!$R30)*MIN(Register!$Q30,MAX(0,MIN(N$4-1,IF(Register!$U30="",$D$2,MIN($D$2,YEAR(Register!$U30)*12+MONTH(Register!$U30)-1)))-(YEAR(Register!$O30)*12+MONTH(Register!$O30))+1))/Register!$Q30,2))</f>
        <v/>
      </c>
      <c r="O32" s="27">
        <f>IF(OR(Register!$N30&lt;&gt;"Yes",Register!$O30="",N(Register!$Q30)=0),0,ROUND((Register!$M30-Register!$R30)*MIN(Register!$Q30,MAX(0,MIN(O$4,IF(Register!$U30="",$D$2,MIN($D$2,YEAR(Register!$U30)*12+MONTH(Register!$U30)-1)))-(YEAR(Register!$O30)*12+MONTH(Register!$O30))+1))/Register!$Q30,2)-ROUND((Register!$M30-Register!$R30)*MIN(Register!$Q30,MAX(0,MIN(O$4-1,IF(Register!$U30="",$D$2,MIN($D$2,YEAR(Register!$U30)*12+MONTH(Register!$U30)-1)))-(YEAR(Register!$O30)*12+MONTH(Register!$O30))+1))/Register!$Q30,2))</f>
        <v/>
      </c>
      <c r="P32" s="27">
        <f>IF(OR(Register!$N30&lt;&gt;"Yes",Register!$O30="",N(Register!$Q30)=0),0,ROUND((Register!$M30-Register!$R30)*MIN(Register!$Q30,MAX(0,MIN(P$4,IF(Register!$U30="",$D$2,MIN($D$2,YEAR(Register!$U30)*12+MONTH(Register!$U30)-1)))-(YEAR(Register!$O30)*12+MONTH(Register!$O30))+1))/Register!$Q30,2)-ROUND((Register!$M30-Register!$R30)*MIN(Register!$Q30,MAX(0,MIN(P$4-1,IF(Register!$U30="",$D$2,MIN($D$2,YEAR(Register!$U30)*12+MONTH(Register!$U30)-1)))-(YEAR(Register!$O30)*12+MONTH(Register!$O30))+1))/Register!$Q30,2))</f>
        <v/>
      </c>
      <c r="Q32" s="27">
        <f>E32+F32+G32+H32+I32+J32+K32+L32+M32+N32+O32+P32</f>
        <v/>
      </c>
    </row>
    <row r="33">
      <c r="A33" s="28">
        <f>IF(Register!$A31="","",Register!$A31)</f>
        <v/>
      </c>
      <c r="B33" s="28">
        <f>IF(Register!$D31="","",Register!$D31)</f>
        <v/>
      </c>
      <c r="C33" s="28">
        <f>IF(Register!$F31="","",Register!$F31)</f>
        <v/>
      </c>
      <c r="D33" s="28">
        <f>IF(C33="","",IF(C33=Settings!$A$9,Settings!$B$9,IF(C33=Settings!$A$10,Settings!$B$10,IF(C33=Settings!$A$11,Settings!$B$11,IF(C33=Settings!$A$12,Settings!$B$12,IF(C33=Settings!$A$13,Settings!$B$13,IF(C33=Settings!$A$14,Settings!$B$14,IF(C33=Settings!$A$15,Settings!$B$15,IF(C33=Settings!$A$16,Settings!$B$16,IF(C33=Settings!$A$17,Settings!$B$17,IF(C33=Settings!$A$18,Settings!$B$18,"")))))))))))</f>
        <v/>
      </c>
      <c r="E33" s="27">
        <f>IF(OR(Register!$N31&lt;&gt;"Yes",Register!$O31="",N(Register!$Q31)=0),0,ROUND((Register!$M31-Register!$R31)*MIN(Register!$Q31,MAX(0,MIN(E$4,IF(Register!$U31="",$D$2,MIN($D$2,YEAR(Register!$U31)*12+MONTH(Register!$U31)-1)))-(YEAR(Register!$O31)*12+MONTH(Register!$O31))+1))/Register!$Q31,2)-ROUND((Register!$M31-Register!$R31)*MIN(Register!$Q31,MAX(0,MIN(E$4-1,IF(Register!$U31="",$D$2,MIN($D$2,YEAR(Register!$U31)*12+MONTH(Register!$U31)-1)))-(YEAR(Register!$O31)*12+MONTH(Register!$O31))+1))/Register!$Q31,2))</f>
        <v/>
      </c>
      <c r="F33" s="27">
        <f>IF(OR(Register!$N31&lt;&gt;"Yes",Register!$O31="",N(Register!$Q31)=0),0,ROUND((Register!$M31-Register!$R31)*MIN(Register!$Q31,MAX(0,MIN(F$4,IF(Register!$U31="",$D$2,MIN($D$2,YEAR(Register!$U31)*12+MONTH(Register!$U31)-1)))-(YEAR(Register!$O31)*12+MONTH(Register!$O31))+1))/Register!$Q31,2)-ROUND((Register!$M31-Register!$R31)*MIN(Register!$Q31,MAX(0,MIN(F$4-1,IF(Register!$U31="",$D$2,MIN($D$2,YEAR(Register!$U31)*12+MONTH(Register!$U31)-1)))-(YEAR(Register!$O31)*12+MONTH(Register!$O31))+1))/Register!$Q31,2))</f>
        <v/>
      </c>
      <c r="G33" s="27">
        <f>IF(OR(Register!$N31&lt;&gt;"Yes",Register!$O31="",N(Register!$Q31)=0),0,ROUND((Register!$M31-Register!$R31)*MIN(Register!$Q31,MAX(0,MIN(G$4,IF(Register!$U31="",$D$2,MIN($D$2,YEAR(Register!$U31)*12+MONTH(Register!$U31)-1)))-(YEAR(Register!$O31)*12+MONTH(Register!$O31))+1))/Register!$Q31,2)-ROUND((Register!$M31-Register!$R31)*MIN(Register!$Q31,MAX(0,MIN(G$4-1,IF(Register!$U31="",$D$2,MIN($D$2,YEAR(Register!$U31)*12+MONTH(Register!$U31)-1)))-(YEAR(Register!$O31)*12+MONTH(Register!$O31))+1))/Register!$Q31,2))</f>
        <v/>
      </c>
      <c r="H33" s="27">
        <f>IF(OR(Register!$N31&lt;&gt;"Yes",Register!$O31="",N(Register!$Q31)=0),0,ROUND((Register!$M31-Register!$R31)*MIN(Register!$Q31,MAX(0,MIN(H$4,IF(Register!$U31="",$D$2,MIN($D$2,YEAR(Register!$U31)*12+MONTH(Register!$U31)-1)))-(YEAR(Register!$O31)*12+MONTH(Register!$O31))+1))/Register!$Q31,2)-ROUND((Register!$M31-Register!$R31)*MIN(Register!$Q31,MAX(0,MIN(H$4-1,IF(Register!$U31="",$D$2,MIN($D$2,YEAR(Register!$U31)*12+MONTH(Register!$U31)-1)))-(YEAR(Register!$O31)*12+MONTH(Register!$O31))+1))/Register!$Q31,2))</f>
        <v/>
      </c>
      <c r="I33" s="27">
        <f>IF(OR(Register!$N31&lt;&gt;"Yes",Register!$O31="",N(Register!$Q31)=0),0,ROUND((Register!$M31-Register!$R31)*MIN(Register!$Q31,MAX(0,MIN(I$4,IF(Register!$U31="",$D$2,MIN($D$2,YEAR(Register!$U31)*12+MONTH(Register!$U31)-1)))-(YEAR(Register!$O31)*12+MONTH(Register!$O31))+1))/Register!$Q31,2)-ROUND((Register!$M31-Register!$R31)*MIN(Register!$Q31,MAX(0,MIN(I$4-1,IF(Register!$U31="",$D$2,MIN($D$2,YEAR(Register!$U31)*12+MONTH(Register!$U31)-1)))-(YEAR(Register!$O31)*12+MONTH(Register!$O31))+1))/Register!$Q31,2))</f>
        <v/>
      </c>
      <c r="J33" s="27">
        <f>IF(OR(Register!$N31&lt;&gt;"Yes",Register!$O31="",N(Register!$Q31)=0),0,ROUND((Register!$M31-Register!$R31)*MIN(Register!$Q31,MAX(0,MIN(J$4,IF(Register!$U31="",$D$2,MIN($D$2,YEAR(Register!$U31)*12+MONTH(Register!$U31)-1)))-(YEAR(Register!$O31)*12+MONTH(Register!$O31))+1))/Register!$Q31,2)-ROUND((Register!$M31-Register!$R31)*MIN(Register!$Q31,MAX(0,MIN(J$4-1,IF(Register!$U31="",$D$2,MIN($D$2,YEAR(Register!$U31)*12+MONTH(Register!$U31)-1)))-(YEAR(Register!$O31)*12+MONTH(Register!$O31))+1))/Register!$Q31,2))</f>
        <v/>
      </c>
      <c r="K33" s="27">
        <f>IF(OR(Register!$N31&lt;&gt;"Yes",Register!$O31="",N(Register!$Q31)=0),0,ROUND((Register!$M31-Register!$R31)*MIN(Register!$Q31,MAX(0,MIN(K$4,IF(Register!$U31="",$D$2,MIN($D$2,YEAR(Register!$U31)*12+MONTH(Register!$U31)-1)))-(YEAR(Register!$O31)*12+MONTH(Register!$O31))+1))/Register!$Q31,2)-ROUND((Register!$M31-Register!$R31)*MIN(Register!$Q31,MAX(0,MIN(K$4-1,IF(Register!$U31="",$D$2,MIN($D$2,YEAR(Register!$U31)*12+MONTH(Register!$U31)-1)))-(YEAR(Register!$O31)*12+MONTH(Register!$O31))+1))/Register!$Q31,2))</f>
        <v/>
      </c>
      <c r="L33" s="27">
        <f>IF(OR(Register!$N31&lt;&gt;"Yes",Register!$O31="",N(Register!$Q31)=0),0,ROUND((Register!$M31-Register!$R31)*MIN(Register!$Q31,MAX(0,MIN(L$4,IF(Register!$U31="",$D$2,MIN($D$2,YEAR(Register!$U31)*12+MONTH(Register!$U31)-1)))-(YEAR(Register!$O31)*12+MONTH(Register!$O31))+1))/Register!$Q31,2)-ROUND((Register!$M31-Register!$R31)*MIN(Register!$Q31,MAX(0,MIN(L$4-1,IF(Register!$U31="",$D$2,MIN($D$2,YEAR(Register!$U31)*12+MONTH(Register!$U31)-1)))-(YEAR(Register!$O31)*12+MONTH(Register!$O31))+1))/Register!$Q31,2))</f>
        <v/>
      </c>
      <c r="M33" s="27">
        <f>IF(OR(Register!$N31&lt;&gt;"Yes",Register!$O31="",N(Register!$Q31)=0),0,ROUND((Register!$M31-Register!$R31)*MIN(Register!$Q31,MAX(0,MIN(M$4,IF(Register!$U31="",$D$2,MIN($D$2,YEAR(Register!$U31)*12+MONTH(Register!$U31)-1)))-(YEAR(Register!$O31)*12+MONTH(Register!$O31))+1))/Register!$Q31,2)-ROUND((Register!$M31-Register!$R31)*MIN(Register!$Q31,MAX(0,MIN(M$4-1,IF(Register!$U31="",$D$2,MIN($D$2,YEAR(Register!$U31)*12+MONTH(Register!$U31)-1)))-(YEAR(Register!$O31)*12+MONTH(Register!$O31))+1))/Register!$Q31,2))</f>
        <v/>
      </c>
      <c r="N33" s="27">
        <f>IF(OR(Register!$N31&lt;&gt;"Yes",Register!$O31="",N(Register!$Q31)=0),0,ROUND((Register!$M31-Register!$R31)*MIN(Register!$Q31,MAX(0,MIN(N$4,IF(Register!$U31="",$D$2,MIN($D$2,YEAR(Register!$U31)*12+MONTH(Register!$U31)-1)))-(YEAR(Register!$O31)*12+MONTH(Register!$O31))+1))/Register!$Q31,2)-ROUND((Register!$M31-Register!$R31)*MIN(Register!$Q31,MAX(0,MIN(N$4-1,IF(Register!$U31="",$D$2,MIN($D$2,YEAR(Register!$U31)*12+MONTH(Register!$U31)-1)))-(YEAR(Register!$O31)*12+MONTH(Register!$O31))+1))/Register!$Q31,2))</f>
        <v/>
      </c>
      <c r="O33" s="27">
        <f>IF(OR(Register!$N31&lt;&gt;"Yes",Register!$O31="",N(Register!$Q31)=0),0,ROUND((Register!$M31-Register!$R31)*MIN(Register!$Q31,MAX(0,MIN(O$4,IF(Register!$U31="",$D$2,MIN($D$2,YEAR(Register!$U31)*12+MONTH(Register!$U31)-1)))-(YEAR(Register!$O31)*12+MONTH(Register!$O31))+1))/Register!$Q31,2)-ROUND((Register!$M31-Register!$R31)*MIN(Register!$Q31,MAX(0,MIN(O$4-1,IF(Register!$U31="",$D$2,MIN($D$2,YEAR(Register!$U31)*12+MONTH(Register!$U31)-1)))-(YEAR(Register!$O31)*12+MONTH(Register!$O31))+1))/Register!$Q31,2))</f>
        <v/>
      </c>
      <c r="P33" s="27">
        <f>IF(OR(Register!$N31&lt;&gt;"Yes",Register!$O31="",N(Register!$Q31)=0),0,ROUND((Register!$M31-Register!$R31)*MIN(Register!$Q31,MAX(0,MIN(P$4,IF(Register!$U31="",$D$2,MIN($D$2,YEAR(Register!$U31)*12+MONTH(Register!$U31)-1)))-(YEAR(Register!$O31)*12+MONTH(Register!$O31))+1))/Register!$Q31,2)-ROUND((Register!$M31-Register!$R31)*MIN(Register!$Q31,MAX(0,MIN(P$4-1,IF(Register!$U31="",$D$2,MIN($D$2,YEAR(Register!$U31)*12+MONTH(Register!$U31)-1)))-(YEAR(Register!$O31)*12+MONTH(Register!$O31))+1))/Register!$Q31,2))</f>
        <v/>
      </c>
      <c r="Q33" s="27">
        <f>E33+F33+G33+H33+I33+J33+K33+L33+M33+N33+O33+P33</f>
        <v/>
      </c>
    </row>
    <row r="34">
      <c r="A34" s="28">
        <f>IF(Register!$A32="","",Register!$A32)</f>
        <v/>
      </c>
      <c r="B34" s="28">
        <f>IF(Register!$D32="","",Register!$D32)</f>
        <v/>
      </c>
      <c r="C34" s="28">
        <f>IF(Register!$F32="","",Register!$F32)</f>
        <v/>
      </c>
      <c r="D34" s="28">
        <f>IF(C34="","",IF(C34=Settings!$A$9,Settings!$B$9,IF(C34=Settings!$A$10,Settings!$B$10,IF(C34=Settings!$A$11,Settings!$B$11,IF(C34=Settings!$A$12,Settings!$B$12,IF(C34=Settings!$A$13,Settings!$B$13,IF(C34=Settings!$A$14,Settings!$B$14,IF(C34=Settings!$A$15,Settings!$B$15,IF(C34=Settings!$A$16,Settings!$B$16,IF(C34=Settings!$A$17,Settings!$B$17,IF(C34=Settings!$A$18,Settings!$B$18,"")))))))))))</f>
        <v/>
      </c>
      <c r="E34" s="27">
        <f>IF(OR(Register!$N32&lt;&gt;"Yes",Register!$O32="",N(Register!$Q32)=0),0,ROUND((Register!$M32-Register!$R32)*MIN(Register!$Q32,MAX(0,MIN(E$4,IF(Register!$U32="",$D$2,MIN($D$2,YEAR(Register!$U32)*12+MONTH(Register!$U32)-1)))-(YEAR(Register!$O32)*12+MONTH(Register!$O32))+1))/Register!$Q32,2)-ROUND((Register!$M32-Register!$R32)*MIN(Register!$Q32,MAX(0,MIN(E$4-1,IF(Register!$U32="",$D$2,MIN($D$2,YEAR(Register!$U32)*12+MONTH(Register!$U32)-1)))-(YEAR(Register!$O32)*12+MONTH(Register!$O32))+1))/Register!$Q32,2))</f>
        <v/>
      </c>
      <c r="F34" s="27">
        <f>IF(OR(Register!$N32&lt;&gt;"Yes",Register!$O32="",N(Register!$Q32)=0),0,ROUND((Register!$M32-Register!$R32)*MIN(Register!$Q32,MAX(0,MIN(F$4,IF(Register!$U32="",$D$2,MIN($D$2,YEAR(Register!$U32)*12+MONTH(Register!$U32)-1)))-(YEAR(Register!$O32)*12+MONTH(Register!$O32))+1))/Register!$Q32,2)-ROUND((Register!$M32-Register!$R32)*MIN(Register!$Q32,MAX(0,MIN(F$4-1,IF(Register!$U32="",$D$2,MIN($D$2,YEAR(Register!$U32)*12+MONTH(Register!$U32)-1)))-(YEAR(Register!$O32)*12+MONTH(Register!$O32))+1))/Register!$Q32,2))</f>
        <v/>
      </c>
      <c r="G34" s="27">
        <f>IF(OR(Register!$N32&lt;&gt;"Yes",Register!$O32="",N(Register!$Q32)=0),0,ROUND((Register!$M32-Register!$R32)*MIN(Register!$Q32,MAX(0,MIN(G$4,IF(Register!$U32="",$D$2,MIN($D$2,YEAR(Register!$U32)*12+MONTH(Register!$U32)-1)))-(YEAR(Register!$O32)*12+MONTH(Register!$O32))+1))/Register!$Q32,2)-ROUND((Register!$M32-Register!$R32)*MIN(Register!$Q32,MAX(0,MIN(G$4-1,IF(Register!$U32="",$D$2,MIN($D$2,YEAR(Register!$U32)*12+MONTH(Register!$U32)-1)))-(YEAR(Register!$O32)*12+MONTH(Register!$O32))+1))/Register!$Q32,2))</f>
        <v/>
      </c>
      <c r="H34" s="27">
        <f>IF(OR(Register!$N32&lt;&gt;"Yes",Register!$O32="",N(Register!$Q32)=0),0,ROUND((Register!$M32-Register!$R32)*MIN(Register!$Q32,MAX(0,MIN(H$4,IF(Register!$U32="",$D$2,MIN($D$2,YEAR(Register!$U32)*12+MONTH(Register!$U32)-1)))-(YEAR(Register!$O32)*12+MONTH(Register!$O32))+1))/Register!$Q32,2)-ROUND((Register!$M32-Register!$R32)*MIN(Register!$Q32,MAX(0,MIN(H$4-1,IF(Register!$U32="",$D$2,MIN($D$2,YEAR(Register!$U32)*12+MONTH(Register!$U32)-1)))-(YEAR(Register!$O32)*12+MONTH(Register!$O32))+1))/Register!$Q32,2))</f>
        <v/>
      </c>
      <c r="I34" s="27">
        <f>IF(OR(Register!$N32&lt;&gt;"Yes",Register!$O32="",N(Register!$Q32)=0),0,ROUND((Register!$M32-Register!$R32)*MIN(Register!$Q32,MAX(0,MIN(I$4,IF(Register!$U32="",$D$2,MIN($D$2,YEAR(Register!$U32)*12+MONTH(Register!$U32)-1)))-(YEAR(Register!$O32)*12+MONTH(Register!$O32))+1))/Register!$Q32,2)-ROUND((Register!$M32-Register!$R32)*MIN(Register!$Q32,MAX(0,MIN(I$4-1,IF(Register!$U32="",$D$2,MIN($D$2,YEAR(Register!$U32)*12+MONTH(Register!$U32)-1)))-(YEAR(Register!$O32)*12+MONTH(Register!$O32))+1))/Register!$Q32,2))</f>
        <v/>
      </c>
      <c r="J34" s="27">
        <f>IF(OR(Register!$N32&lt;&gt;"Yes",Register!$O32="",N(Register!$Q32)=0),0,ROUND((Register!$M32-Register!$R32)*MIN(Register!$Q32,MAX(0,MIN(J$4,IF(Register!$U32="",$D$2,MIN($D$2,YEAR(Register!$U32)*12+MONTH(Register!$U32)-1)))-(YEAR(Register!$O32)*12+MONTH(Register!$O32))+1))/Register!$Q32,2)-ROUND((Register!$M32-Register!$R32)*MIN(Register!$Q32,MAX(0,MIN(J$4-1,IF(Register!$U32="",$D$2,MIN($D$2,YEAR(Register!$U32)*12+MONTH(Register!$U32)-1)))-(YEAR(Register!$O32)*12+MONTH(Register!$O32))+1))/Register!$Q32,2))</f>
        <v/>
      </c>
      <c r="K34" s="27">
        <f>IF(OR(Register!$N32&lt;&gt;"Yes",Register!$O32="",N(Register!$Q32)=0),0,ROUND((Register!$M32-Register!$R32)*MIN(Register!$Q32,MAX(0,MIN(K$4,IF(Register!$U32="",$D$2,MIN($D$2,YEAR(Register!$U32)*12+MONTH(Register!$U32)-1)))-(YEAR(Register!$O32)*12+MONTH(Register!$O32))+1))/Register!$Q32,2)-ROUND((Register!$M32-Register!$R32)*MIN(Register!$Q32,MAX(0,MIN(K$4-1,IF(Register!$U32="",$D$2,MIN($D$2,YEAR(Register!$U32)*12+MONTH(Register!$U32)-1)))-(YEAR(Register!$O32)*12+MONTH(Register!$O32))+1))/Register!$Q32,2))</f>
        <v/>
      </c>
      <c r="L34" s="27">
        <f>IF(OR(Register!$N32&lt;&gt;"Yes",Register!$O32="",N(Register!$Q32)=0),0,ROUND((Register!$M32-Register!$R32)*MIN(Register!$Q32,MAX(0,MIN(L$4,IF(Register!$U32="",$D$2,MIN($D$2,YEAR(Register!$U32)*12+MONTH(Register!$U32)-1)))-(YEAR(Register!$O32)*12+MONTH(Register!$O32))+1))/Register!$Q32,2)-ROUND((Register!$M32-Register!$R32)*MIN(Register!$Q32,MAX(0,MIN(L$4-1,IF(Register!$U32="",$D$2,MIN($D$2,YEAR(Register!$U32)*12+MONTH(Register!$U32)-1)))-(YEAR(Register!$O32)*12+MONTH(Register!$O32))+1))/Register!$Q32,2))</f>
        <v/>
      </c>
      <c r="M34" s="27">
        <f>IF(OR(Register!$N32&lt;&gt;"Yes",Register!$O32="",N(Register!$Q32)=0),0,ROUND((Register!$M32-Register!$R32)*MIN(Register!$Q32,MAX(0,MIN(M$4,IF(Register!$U32="",$D$2,MIN($D$2,YEAR(Register!$U32)*12+MONTH(Register!$U32)-1)))-(YEAR(Register!$O32)*12+MONTH(Register!$O32))+1))/Register!$Q32,2)-ROUND((Register!$M32-Register!$R32)*MIN(Register!$Q32,MAX(0,MIN(M$4-1,IF(Register!$U32="",$D$2,MIN($D$2,YEAR(Register!$U32)*12+MONTH(Register!$U32)-1)))-(YEAR(Register!$O32)*12+MONTH(Register!$O32))+1))/Register!$Q32,2))</f>
        <v/>
      </c>
      <c r="N34" s="27">
        <f>IF(OR(Register!$N32&lt;&gt;"Yes",Register!$O32="",N(Register!$Q32)=0),0,ROUND((Register!$M32-Register!$R32)*MIN(Register!$Q32,MAX(0,MIN(N$4,IF(Register!$U32="",$D$2,MIN($D$2,YEAR(Register!$U32)*12+MONTH(Register!$U32)-1)))-(YEAR(Register!$O32)*12+MONTH(Register!$O32))+1))/Register!$Q32,2)-ROUND((Register!$M32-Register!$R32)*MIN(Register!$Q32,MAX(0,MIN(N$4-1,IF(Register!$U32="",$D$2,MIN($D$2,YEAR(Register!$U32)*12+MONTH(Register!$U32)-1)))-(YEAR(Register!$O32)*12+MONTH(Register!$O32))+1))/Register!$Q32,2))</f>
        <v/>
      </c>
      <c r="O34" s="27">
        <f>IF(OR(Register!$N32&lt;&gt;"Yes",Register!$O32="",N(Register!$Q32)=0),0,ROUND((Register!$M32-Register!$R32)*MIN(Register!$Q32,MAX(0,MIN(O$4,IF(Register!$U32="",$D$2,MIN($D$2,YEAR(Register!$U32)*12+MONTH(Register!$U32)-1)))-(YEAR(Register!$O32)*12+MONTH(Register!$O32))+1))/Register!$Q32,2)-ROUND((Register!$M32-Register!$R32)*MIN(Register!$Q32,MAX(0,MIN(O$4-1,IF(Register!$U32="",$D$2,MIN($D$2,YEAR(Register!$U32)*12+MONTH(Register!$U32)-1)))-(YEAR(Register!$O32)*12+MONTH(Register!$O32))+1))/Register!$Q32,2))</f>
        <v/>
      </c>
      <c r="P34" s="27">
        <f>IF(OR(Register!$N32&lt;&gt;"Yes",Register!$O32="",N(Register!$Q32)=0),0,ROUND((Register!$M32-Register!$R32)*MIN(Register!$Q32,MAX(0,MIN(P$4,IF(Register!$U32="",$D$2,MIN($D$2,YEAR(Register!$U32)*12+MONTH(Register!$U32)-1)))-(YEAR(Register!$O32)*12+MONTH(Register!$O32))+1))/Register!$Q32,2)-ROUND((Register!$M32-Register!$R32)*MIN(Register!$Q32,MAX(0,MIN(P$4-1,IF(Register!$U32="",$D$2,MIN($D$2,YEAR(Register!$U32)*12+MONTH(Register!$U32)-1)))-(YEAR(Register!$O32)*12+MONTH(Register!$O32))+1))/Register!$Q32,2))</f>
        <v/>
      </c>
      <c r="Q34" s="27">
        <f>E34+F34+G34+H34+I34+J34+K34+L34+M34+N34+O34+P34</f>
        <v/>
      </c>
    </row>
    <row r="35">
      <c r="A35" s="28">
        <f>IF(Register!$A33="","",Register!$A33)</f>
        <v/>
      </c>
      <c r="B35" s="28">
        <f>IF(Register!$D33="","",Register!$D33)</f>
        <v/>
      </c>
      <c r="C35" s="28">
        <f>IF(Register!$F33="","",Register!$F33)</f>
        <v/>
      </c>
      <c r="D35" s="28">
        <f>IF(C35="","",IF(C35=Settings!$A$9,Settings!$B$9,IF(C35=Settings!$A$10,Settings!$B$10,IF(C35=Settings!$A$11,Settings!$B$11,IF(C35=Settings!$A$12,Settings!$B$12,IF(C35=Settings!$A$13,Settings!$B$13,IF(C35=Settings!$A$14,Settings!$B$14,IF(C35=Settings!$A$15,Settings!$B$15,IF(C35=Settings!$A$16,Settings!$B$16,IF(C35=Settings!$A$17,Settings!$B$17,IF(C35=Settings!$A$18,Settings!$B$18,"")))))))))))</f>
        <v/>
      </c>
      <c r="E35" s="27">
        <f>IF(OR(Register!$N33&lt;&gt;"Yes",Register!$O33="",N(Register!$Q33)=0),0,ROUND((Register!$M33-Register!$R33)*MIN(Register!$Q33,MAX(0,MIN(E$4,IF(Register!$U33="",$D$2,MIN($D$2,YEAR(Register!$U33)*12+MONTH(Register!$U33)-1)))-(YEAR(Register!$O33)*12+MONTH(Register!$O33))+1))/Register!$Q33,2)-ROUND((Register!$M33-Register!$R33)*MIN(Register!$Q33,MAX(0,MIN(E$4-1,IF(Register!$U33="",$D$2,MIN($D$2,YEAR(Register!$U33)*12+MONTH(Register!$U33)-1)))-(YEAR(Register!$O33)*12+MONTH(Register!$O33))+1))/Register!$Q33,2))</f>
        <v/>
      </c>
      <c r="F35" s="27">
        <f>IF(OR(Register!$N33&lt;&gt;"Yes",Register!$O33="",N(Register!$Q33)=0),0,ROUND((Register!$M33-Register!$R33)*MIN(Register!$Q33,MAX(0,MIN(F$4,IF(Register!$U33="",$D$2,MIN($D$2,YEAR(Register!$U33)*12+MONTH(Register!$U33)-1)))-(YEAR(Register!$O33)*12+MONTH(Register!$O33))+1))/Register!$Q33,2)-ROUND((Register!$M33-Register!$R33)*MIN(Register!$Q33,MAX(0,MIN(F$4-1,IF(Register!$U33="",$D$2,MIN($D$2,YEAR(Register!$U33)*12+MONTH(Register!$U33)-1)))-(YEAR(Register!$O33)*12+MONTH(Register!$O33))+1))/Register!$Q33,2))</f>
        <v/>
      </c>
      <c r="G35" s="27">
        <f>IF(OR(Register!$N33&lt;&gt;"Yes",Register!$O33="",N(Register!$Q33)=0),0,ROUND((Register!$M33-Register!$R33)*MIN(Register!$Q33,MAX(0,MIN(G$4,IF(Register!$U33="",$D$2,MIN($D$2,YEAR(Register!$U33)*12+MONTH(Register!$U33)-1)))-(YEAR(Register!$O33)*12+MONTH(Register!$O33))+1))/Register!$Q33,2)-ROUND((Register!$M33-Register!$R33)*MIN(Register!$Q33,MAX(0,MIN(G$4-1,IF(Register!$U33="",$D$2,MIN($D$2,YEAR(Register!$U33)*12+MONTH(Register!$U33)-1)))-(YEAR(Register!$O33)*12+MONTH(Register!$O33))+1))/Register!$Q33,2))</f>
        <v/>
      </c>
      <c r="H35" s="27">
        <f>IF(OR(Register!$N33&lt;&gt;"Yes",Register!$O33="",N(Register!$Q33)=0),0,ROUND((Register!$M33-Register!$R33)*MIN(Register!$Q33,MAX(0,MIN(H$4,IF(Register!$U33="",$D$2,MIN($D$2,YEAR(Register!$U33)*12+MONTH(Register!$U33)-1)))-(YEAR(Register!$O33)*12+MONTH(Register!$O33))+1))/Register!$Q33,2)-ROUND((Register!$M33-Register!$R33)*MIN(Register!$Q33,MAX(0,MIN(H$4-1,IF(Register!$U33="",$D$2,MIN($D$2,YEAR(Register!$U33)*12+MONTH(Register!$U33)-1)))-(YEAR(Register!$O33)*12+MONTH(Register!$O33))+1))/Register!$Q33,2))</f>
        <v/>
      </c>
      <c r="I35" s="27">
        <f>IF(OR(Register!$N33&lt;&gt;"Yes",Register!$O33="",N(Register!$Q33)=0),0,ROUND((Register!$M33-Register!$R33)*MIN(Register!$Q33,MAX(0,MIN(I$4,IF(Register!$U33="",$D$2,MIN($D$2,YEAR(Register!$U33)*12+MONTH(Register!$U33)-1)))-(YEAR(Register!$O33)*12+MONTH(Register!$O33))+1))/Register!$Q33,2)-ROUND((Register!$M33-Register!$R33)*MIN(Register!$Q33,MAX(0,MIN(I$4-1,IF(Register!$U33="",$D$2,MIN($D$2,YEAR(Register!$U33)*12+MONTH(Register!$U33)-1)))-(YEAR(Register!$O33)*12+MONTH(Register!$O33))+1))/Register!$Q33,2))</f>
        <v/>
      </c>
      <c r="J35" s="27">
        <f>IF(OR(Register!$N33&lt;&gt;"Yes",Register!$O33="",N(Register!$Q33)=0),0,ROUND((Register!$M33-Register!$R33)*MIN(Register!$Q33,MAX(0,MIN(J$4,IF(Register!$U33="",$D$2,MIN($D$2,YEAR(Register!$U33)*12+MONTH(Register!$U33)-1)))-(YEAR(Register!$O33)*12+MONTH(Register!$O33))+1))/Register!$Q33,2)-ROUND((Register!$M33-Register!$R33)*MIN(Register!$Q33,MAX(0,MIN(J$4-1,IF(Register!$U33="",$D$2,MIN($D$2,YEAR(Register!$U33)*12+MONTH(Register!$U33)-1)))-(YEAR(Register!$O33)*12+MONTH(Register!$O33))+1))/Register!$Q33,2))</f>
        <v/>
      </c>
      <c r="K35" s="27">
        <f>IF(OR(Register!$N33&lt;&gt;"Yes",Register!$O33="",N(Register!$Q33)=0),0,ROUND((Register!$M33-Register!$R33)*MIN(Register!$Q33,MAX(0,MIN(K$4,IF(Register!$U33="",$D$2,MIN($D$2,YEAR(Register!$U33)*12+MONTH(Register!$U33)-1)))-(YEAR(Register!$O33)*12+MONTH(Register!$O33))+1))/Register!$Q33,2)-ROUND((Register!$M33-Register!$R33)*MIN(Register!$Q33,MAX(0,MIN(K$4-1,IF(Register!$U33="",$D$2,MIN($D$2,YEAR(Register!$U33)*12+MONTH(Register!$U33)-1)))-(YEAR(Register!$O33)*12+MONTH(Register!$O33))+1))/Register!$Q33,2))</f>
        <v/>
      </c>
      <c r="L35" s="27">
        <f>IF(OR(Register!$N33&lt;&gt;"Yes",Register!$O33="",N(Register!$Q33)=0),0,ROUND((Register!$M33-Register!$R33)*MIN(Register!$Q33,MAX(0,MIN(L$4,IF(Register!$U33="",$D$2,MIN($D$2,YEAR(Register!$U33)*12+MONTH(Register!$U33)-1)))-(YEAR(Register!$O33)*12+MONTH(Register!$O33))+1))/Register!$Q33,2)-ROUND((Register!$M33-Register!$R33)*MIN(Register!$Q33,MAX(0,MIN(L$4-1,IF(Register!$U33="",$D$2,MIN($D$2,YEAR(Register!$U33)*12+MONTH(Register!$U33)-1)))-(YEAR(Register!$O33)*12+MONTH(Register!$O33))+1))/Register!$Q33,2))</f>
        <v/>
      </c>
      <c r="M35" s="27">
        <f>IF(OR(Register!$N33&lt;&gt;"Yes",Register!$O33="",N(Register!$Q33)=0),0,ROUND((Register!$M33-Register!$R33)*MIN(Register!$Q33,MAX(0,MIN(M$4,IF(Register!$U33="",$D$2,MIN($D$2,YEAR(Register!$U33)*12+MONTH(Register!$U33)-1)))-(YEAR(Register!$O33)*12+MONTH(Register!$O33))+1))/Register!$Q33,2)-ROUND((Register!$M33-Register!$R33)*MIN(Register!$Q33,MAX(0,MIN(M$4-1,IF(Register!$U33="",$D$2,MIN($D$2,YEAR(Register!$U33)*12+MONTH(Register!$U33)-1)))-(YEAR(Register!$O33)*12+MONTH(Register!$O33))+1))/Register!$Q33,2))</f>
        <v/>
      </c>
      <c r="N35" s="27">
        <f>IF(OR(Register!$N33&lt;&gt;"Yes",Register!$O33="",N(Register!$Q33)=0),0,ROUND((Register!$M33-Register!$R33)*MIN(Register!$Q33,MAX(0,MIN(N$4,IF(Register!$U33="",$D$2,MIN($D$2,YEAR(Register!$U33)*12+MONTH(Register!$U33)-1)))-(YEAR(Register!$O33)*12+MONTH(Register!$O33))+1))/Register!$Q33,2)-ROUND((Register!$M33-Register!$R33)*MIN(Register!$Q33,MAX(0,MIN(N$4-1,IF(Register!$U33="",$D$2,MIN($D$2,YEAR(Register!$U33)*12+MONTH(Register!$U33)-1)))-(YEAR(Register!$O33)*12+MONTH(Register!$O33))+1))/Register!$Q33,2))</f>
        <v/>
      </c>
      <c r="O35" s="27">
        <f>IF(OR(Register!$N33&lt;&gt;"Yes",Register!$O33="",N(Register!$Q33)=0),0,ROUND((Register!$M33-Register!$R33)*MIN(Register!$Q33,MAX(0,MIN(O$4,IF(Register!$U33="",$D$2,MIN($D$2,YEAR(Register!$U33)*12+MONTH(Register!$U33)-1)))-(YEAR(Register!$O33)*12+MONTH(Register!$O33))+1))/Register!$Q33,2)-ROUND((Register!$M33-Register!$R33)*MIN(Register!$Q33,MAX(0,MIN(O$4-1,IF(Register!$U33="",$D$2,MIN($D$2,YEAR(Register!$U33)*12+MONTH(Register!$U33)-1)))-(YEAR(Register!$O33)*12+MONTH(Register!$O33))+1))/Register!$Q33,2))</f>
        <v/>
      </c>
      <c r="P35" s="27">
        <f>IF(OR(Register!$N33&lt;&gt;"Yes",Register!$O33="",N(Register!$Q33)=0),0,ROUND((Register!$M33-Register!$R33)*MIN(Register!$Q33,MAX(0,MIN(P$4,IF(Register!$U33="",$D$2,MIN($D$2,YEAR(Register!$U33)*12+MONTH(Register!$U33)-1)))-(YEAR(Register!$O33)*12+MONTH(Register!$O33))+1))/Register!$Q33,2)-ROUND((Register!$M33-Register!$R33)*MIN(Register!$Q33,MAX(0,MIN(P$4-1,IF(Register!$U33="",$D$2,MIN($D$2,YEAR(Register!$U33)*12+MONTH(Register!$U33)-1)))-(YEAR(Register!$O33)*12+MONTH(Register!$O33))+1))/Register!$Q33,2))</f>
        <v/>
      </c>
      <c r="Q35" s="27">
        <f>E35+F35+G35+H35+I35+J35+K35+L35+M35+N35+O35+P35</f>
        <v/>
      </c>
    </row>
    <row r="36">
      <c r="A36" s="28">
        <f>IF(Register!$A34="","",Register!$A34)</f>
        <v/>
      </c>
      <c r="B36" s="28">
        <f>IF(Register!$D34="","",Register!$D34)</f>
        <v/>
      </c>
      <c r="C36" s="28">
        <f>IF(Register!$F34="","",Register!$F34)</f>
        <v/>
      </c>
      <c r="D36" s="28">
        <f>IF(C36="","",IF(C36=Settings!$A$9,Settings!$B$9,IF(C36=Settings!$A$10,Settings!$B$10,IF(C36=Settings!$A$11,Settings!$B$11,IF(C36=Settings!$A$12,Settings!$B$12,IF(C36=Settings!$A$13,Settings!$B$13,IF(C36=Settings!$A$14,Settings!$B$14,IF(C36=Settings!$A$15,Settings!$B$15,IF(C36=Settings!$A$16,Settings!$B$16,IF(C36=Settings!$A$17,Settings!$B$17,IF(C36=Settings!$A$18,Settings!$B$18,"")))))))))))</f>
        <v/>
      </c>
      <c r="E36" s="27">
        <f>IF(OR(Register!$N34&lt;&gt;"Yes",Register!$O34="",N(Register!$Q34)=0),0,ROUND((Register!$M34-Register!$R34)*MIN(Register!$Q34,MAX(0,MIN(E$4,IF(Register!$U34="",$D$2,MIN($D$2,YEAR(Register!$U34)*12+MONTH(Register!$U34)-1)))-(YEAR(Register!$O34)*12+MONTH(Register!$O34))+1))/Register!$Q34,2)-ROUND((Register!$M34-Register!$R34)*MIN(Register!$Q34,MAX(0,MIN(E$4-1,IF(Register!$U34="",$D$2,MIN($D$2,YEAR(Register!$U34)*12+MONTH(Register!$U34)-1)))-(YEAR(Register!$O34)*12+MONTH(Register!$O34))+1))/Register!$Q34,2))</f>
        <v/>
      </c>
      <c r="F36" s="27">
        <f>IF(OR(Register!$N34&lt;&gt;"Yes",Register!$O34="",N(Register!$Q34)=0),0,ROUND((Register!$M34-Register!$R34)*MIN(Register!$Q34,MAX(0,MIN(F$4,IF(Register!$U34="",$D$2,MIN($D$2,YEAR(Register!$U34)*12+MONTH(Register!$U34)-1)))-(YEAR(Register!$O34)*12+MONTH(Register!$O34))+1))/Register!$Q34,2)-ROUND((Register!$M34-Register!$R34)*MIN(Register!$Q34,MAX(0,MIN(F$4-1,IF(Register!$U34="",$D$2,MIN($D$2,YEAR(Register!$U34)*12+MONTH(Register!$U34)-1)))-(YEAR(Register!$O34)*12+MONTH(Register!$O34))+1))/Register!$Q34,2))</f>
        <v/>
      </c>
      <c r="G36" s="27">
        <f>IF(OR(Register!$N34&lt;&gt;"Yes",Register!$O34="",N(Register!$Q34)=0),0,ROUND((Register!$M34-Register!$R34)*MIN(Register!$Q34,MAX(0,MIN(G$4,IF(Register!$U34="",$D$2,MIN($D$2,YEAR(Register!$U34)*12+MONTH(Register!$U34)-1)))-(YEAR(Register!$O34)*12+MONTH(Register!$O34))+1))/Register!$Q34,2)-ROUND((Register!$M34-Register!$R34)*MIN(Register!$Q34,MAX(0,MIN(G$4-1,IF(Register!$U34="",$D$2,MIN($D$2,YEAR(Register!$U34)*12+MONTH(Register!$U34)-1)))-(YEAR(Register!$O34)*12+MONTH(Register!$O34))+1))/Register!$Q34,2))</f>
        <v/>
      </c>
      <c r="H36" s="27">
        <f>IF(OR(Register!$N34&lt;&gt;"Yes",Register!$O34="",N(Register!$Q34)=0),0,ROUND((Register!$M34-Register!$R34)*MIN(Register!$Q34,MAX(0,MIN(H$4,IF(Register!$U34="",$D$2,MIN($D$2,YEAR(Register!$U34)*12+MONTH(Register!$U34)-1)))-(YEAR(Register!$O34)*12+MONTH(Register!$O34))+1))/Register!$Q34,2)-ROUND((Register!$M34-Register!$R34)*MIN(Register!$Q34,MAX(0,MIN(H$4-1,IF(Register!$U34="",$D$2,MIN($D$2,YEAR(Register!$U34)*12+MONTH(Register!$U34)-1)))-(YEAR(Register!$O34)*12+MONTH(Register!$O34))+1))/Register!$Q34,2))</f>
        <v/>
      </c>
      <c r="I36" s="27">
        <f>IF(OR(Register!$N34&lt;&gt;"Yes",Register!$O34="",N(Register!$Q34)=0),0,ROUND((Register!$M34-Register!$R34)*MIN(Register!$Q34,MAX(0,MIN(I$4,IF(Register!$U34="",$D$2,MIN($D$2,YEAR(Register!$U34)*12+MONTH(Register!$U34)-1)))-(YEAR(Register!$O34)*12+MONTH(Register!$O34))+1))/Register!$Q34,2)-ROUND((Register!$M34-Register!$R34)*MIN(Register!$Q34,MAX(0,MIN(I$4-1,IF(Register!$U34="",$D$2,MIN($D$2,YEAR(Register!$U34)*12+MONTH(Register!$U34)-1)))-(YEAR(Register!$O34)*12+MONTH(Register!$O34))+1))/Register!$Q34,2))</f>
        <v/>
      </c>
      <c r="J36" s="27">
        <f>IF(OR(Register!$N34&lt;&gt;"Yes",Register!$O34="",N(Register!$Q34)=0),0,ROUND((Register!$M34-Register!$R34)*MIN(Register!$Q34,MAX(0,MIN(J$4,IF(Register!$U34="",$D$2,MIN($D$2,YEAR(Register!$U34)*12+MONTH(Register!$U34)-1)))-(YEAR(Register!$O34)*12+MONTH(Register!$O34))+1))/Register!$Q34,2)-ROUND((Register!$M34-Register!$R34)*MIN(Register!$Q34,MAX(0,MIN(J$4-1,IF(Register!$U34="",$D$2,MIN($D$2,YEAR(Register!$U34)*12+MONTH(Register!$U34)-1)))-(YEAR(Register!$O34)*12+MONTH(Register!$O34))+1))/Register!$Q34,2))</f>
        <v/>
      </c>
      <c r="K36" s="27">
        <f>IF(OR(Register!$N34&lt;&gt;"Yes",Register!$O34="",N(Register!$Q34)=0),0,ROUND((Register!$M34-Register!$R34)*MIN(Register!$Q34,MAX(0,MIN(K$4,IF(Register!$U34="",$D$2,MIN($D$2,YEAR(Register!$U34)*12+MONTH(Register!$U34)-1)))-(YEAR(Register!$O34)*12+MONTH(Register!$O34))+1))/Register!$Q34,2)-ROUND((Register!$M34-Register!$R34)*MIN(Register!$Q34,MAX(0,MIN(K$4-1,IF(Register!$U34="",$D$2,MIN($D$2,YEAR(Register!$U34)*12+MONTH(Register!$U34)-1)))-(YEAR(Register!$O34)*12+MONTH(Register!$O34))+1))/Register!$Q34,2))</f>
        <v/>
      </c>
      <c r="L36" s="27">
        <f>IF(OR(Register!$N34&lt;&gt;"Yes",Register!$O34="",N(Register!$Q34)=0),0,ROUND((Register!$M34-Register!$R34)*MIN(Register!$Q34,MAX(0,MIN(L$4,IF(Register!$U34="",$D$2,MIN($D$2,YEAR(Register!$U34)*12+MONTH(Register!$U34)-1)))-(YEAR(Register!$O34)*12+MONTH(Register!$O34))+1))/Register!$Q34,2)-ROUND((Register!$M34-Register!$R34)*MIN(Register!$Q34,MAX(0,MIN(L$4-1,IF(Register!$U34="",$D$2,MIN($D$2,YEAR(Register!$U34)*12+MONTH(Register!$U34)-1)))-(YEAR(Register!$O34)*12+MONTH(Register!$O34))+1))/Register!$Q34,2))</f>
        <v/>
      </c>
      <c r="M36" s="27">
        <f>IF(OR(Register!$N34&lt;&gt;"Yes",Register!$O34="",N(Register!$Q34)=0),0,ROUND((Register!$M34-Register!$R34)*MIN(Register!$Q34,MAX(0,MIN(M$4,IF(Register!$U34="",$D$2,MIN($D$2,YEAR(Register!$U34)*12+MONTH(Register!$U34)-1)))-(YEAR(Register!$O34)*12+MONTH(Register!$O34))+1))/Register!$Q34,2)-ROUND((Register!$M34-Register!$R34)*MIN(Register!$Q34,MAX(0,MIN(M$4-1,IF(Register!$U34="",$D$2,MIN($D$2,YEAR(Register!$U34)*12+MONTH(Register!$U34)-1)))-(YEAR(Register!$O34)*12+MONTH(Register!$O34))+1))/Register!$Q34,2))</f>
        <v/>
      </c>
      <c r="N36" s="27">
        <f>IF(OR(Register!$N34&lt;&gt;"Yes",Register!$O34="",N(Register!$Q34)=0),0,ROUND((Register!$M34-Register!$R34)*MIN(Register!$Q34,MAX(0,MIN(N$4,IF(Register!$U34="",$D$2,MIN($D$2,YEAR(Register!$U34)*12+MONTH(Register!$U34)-1)))-(YEAR(Register!$O34)*12+MONTH(Register!$O34))+1))/Register!$Q34,2)-ROUND((Register!$M34-Register!$R34)*MIN(Register!$Q34,MAX(0,MIN(N$4-1,IF(Register!$U34="",$D$2,MIN($D$2,YEAR(Register!$U34)*12+MONTH(Register!$U34)-1)))-(YEAR(Register!$O34)*12+MONTH(Register!$O34))+1))/Register!$Q34,2))</f>
        <v/>
      </c>
      <c r="O36" s="27">
        <f>IF(OR(Register!$N34&lt;&gt;"Yes",Register!$O34="",N(Register!$Q34)=0),0,ROUND((Register!$M34-Register!$R34)*MIN(Register!$Q34,MAX(0,MIN(O$4,IF(Register!$U34="",$D$2,MIN($D$2,YEAR(Register!$U34)*12+MONTH(Register!$U34)-1)))-(YEAR(Register!$O34)*12+MONTH(Register!$O34))+1))/Register!$Q34,2)-ROUND((Register!$M34-Register!$R34)*MIN(Register!$Q34,MAX(0,MIN(O$4-1,IF(Register!$U34="",$D$2,MIN($D$2,YEAR(Register!$U34)*12+MONTH(Register!$U34)-1)))-(YEAR(Register!$O34)*12+MONTH(Register!$O34))+1))/Register!$Q34,2))</f>
        <v/>
      </c>
      <c r="P36" s="27">
        <f>IF(OR(Register!$N34&lt;&gt;"Yes",Register!$O34="",N(Register!$Q34)=0),0,ROUND((Register!$M34-Register!$R34)*MIN(Register!$Q34,MAX(0,MIN(P$4,IF(Register!$U34="",$D$2,MIN($D$2,YEAR(Register!$U34)*12+MONTH(Register!$U34)-1)))-(YEAR(Register!$O34)*12+MONTH(Register!$O34))+1))/Register!$Q34,2)-ROUND((Register!$M34-Register!$R34)*MIN(Register!$Q34,MAX(0,MIN(P$4-1,IF(Register!$U34="",$D$2,MIN($D$2,YEAR(Register!$U34)*12+MONTH(Register!$U34)-1)))-(YEAR(Register!$O34)*12+MONTH(Register!$O34))+1))/Register!$Q34,2))</f>
        <v/>
      </c>
      <c r="Q36" s="27">
        <f>E36+F36+G36+H36+I36+J36+K36+L36+M36+N36+O36+P36</f>
        <v/>
      </c>
    </row>
    <row r="37">
      <c r="A37" s="28">
        <f>IF(Register!$A35="","",Register!$A35)</f>
        <v/>
      </c>
      <c r="B37" s="28">
        <f>IF(Register!$D35="","",Register!$D35)</f>
        <v/>
      </c>
      <c r="C37" s="28">
        <f>IF(Register!$F35="","",Register!$F35)</f>
        <v/>
      </c>
      <c r="D37" s="28">
        <f>IF(C37="","",IF(C37=Settings!$A$9,Settings!$B$9,IF(C37=Settings!$A$10,Settings!$B$10,IF(C37=Settings!$A$11,Settings!$B$11,IF(C37=Settings!$A$12,Settings!$B$12,IF(C37=Settings!$A$13,Settings!$B$13,IF(C37=Settings!$A$14,Settings!$B$14,IF(C37=Settings!$A$15,Settings!$B$15,IF(C37=Settings!$A$16,Settings!$B$16,IF(C37=Settings!$A$17,Settings!$B$17,IF(C37=Settings!$A$18,Settings!$B$18,"")))))))))))</f>
        <v/>
      </c>
      <c r="E37" s="27">
        <f>IF(OR(Register!$N35&lt;&gt;"Yes",Register!$O35="",N(Register!$Q35)=0),0,ROUND((Register!$M35-Register!$R35)*MIN(Register!$Q35,MAX(0,MIN(E$4,IF(Register!$U35="",$D$2,MIN($D$2,YEAR(Register!$U35)*12+MONTH(Register!$U35)-1)))-(YEAR(Register!$O35)*12+MONTH(Register!$O35))+1))/Register!$Q35,2)-ROUND((Register!$M35-Register!$R35)*MIN(Register!$Q35,MAX(0,MIN(E$4-1,IF(Register!$U35="",$D$2,MIN($D$2,YEAR(Register!$U35)*12+MONTH(Register!$U35)-1)))-(YEAR(Register!$O35)*12+MONTH(Register!$O35))+1))/Register!$Q35,2))</f>
        <v/>
      </c>
      <c r="F37" s="27">
        <f>IF(OR(Register!$N35&lt;&gt;"Yes",Register!$O35="",N(Register!$Q35)=0),0,ROUND((Register!$M35-Register!$R35)*MIN(Register!$Q35,MAX(0,MIN(F$4,IF(Register!$U35="",$D$2,MIN($D$2,YEAR(Register!$U35)*12+MONTH(Register!$U35)-1)))-(YEAR(Register!$O35)*12+MONTH(Register!$O35))+1))/Register!$Q35,2)-ROUND((Register!$M35-Register!$R35)*MIN(Register!$Q35,MAX(0,MIN(F$4-1,IF(Register!$U35="",$D$2,MIN($D$2,YEAR(Register!$U35)*12+MONTH(Register!$U35)-1)))-(YEAR(Register!$O35)*12+MONTH(Register!$O35))+1))/Register!$Q35,2))</f>
        <v/>
      </c>
      <c r="G37" s="27">
        <f>IF(OR(Register!$N35&lt;&gt;"Yes",Register!$O35="",N(Register!$Q35)=0),0,ROUND((Register!$M35-Register!$R35)*MIN(Register!$Q35,MAX(0,MIN(G$4,IF(Register!$U35="",$D$2,MIN($D$2,YEAR(Register!$U35)*12+MONTH(Register!$U35)-1)))-(YEAR(Register!$O35)*12+MONTH(Register!$O35))+1))/Register!$Q35,2)-ROUND((Register!$M35-Register!$R35)*MIN(Register!$Q35,MAX(0,MIN(G$4-1,IF(Register!$U35="",$D$2,MIN($D$2,YEAR(Register!$U35)*12+MONTH(Register!$U35)-1)))-(YEAR(Register!$O35)*12+MONTH(Register!$O35))+1))/Register!$Q35,2))</f>
        <v/>
      </c>
      <c r="H37" s="27">
        <f>IF(OR(Register!$N35&lt;&gt;"Yes",Register!$O35="",N(Register!$Q35)=0),0,ROUND((Register!$M35-Register!$R35)*MIN(Register!$Q35,MAX(0,MIN(H$4,IF(Register!$U35="",$D$2,MIN($D$2,YEAR(Register!$U35)*12+MONTH(Register!$U35)-1)))-(YEAR(Register!$O35)*12+MONTH(Register!$O35))+1))/Register!$Q35,2)-ROUND((Register!$M35-Register!$R35)*MIN(Register!$Q35,MAX(0,MIN(H$4-1,IF(Register!$U35="",$D$2,MIN($D$2,YEAR(Register!$U35)*12+MONTH(Register!$U35)-1)))-(YEAR(Register!$O35)*12+MONTH(Register!$O35))+1))/Register!$Q35,2))</f>
        <v/>
      </c>
      <c r="I37" s="27">
        <f>IF(OR(Register!$N35&lt;&gt;"Yes",Register!$O35="",N(Register!$Q35)=0),0,ROUND((Register!$M35-Register!$R35)*MIN(Register!$Q35,MAX(0,MIN(I$4,IF(Register!$U35="",$D$2,MIN($D$2,YEAR(Register!$U35)*12+MONTH(Register!$U35)-1)))-(YEAR(Register!$O35)*12+MONTH(Register!$O35))+1))/Register!$Q35,2)-ROUND((Register!$M35-Register!$R35)*MIN(Register!$Q35,MAX(0,MIN(I$4-1,IF(Register!$U35="",$D$2,MIN($D$2,YEAR(Register!$U35)*12+MONTH(Register!$U35)-1)))-(YEAR(Register!$O35)*12+MONTH(Register!$O35))+1))/Register!$Q35,2))</f>
        <v/>
      </c>
      <c r="J37" s="27">
        <f>IF(OR(Register!$N35&lt;&gt;"Yes",Register!$O35="",N(Register!$Q35)=0),0,ROUND((Register!$M35-Register!$R35)*MIN(Register!$Q35,MAX(0,MIN(J$4,IF(Register!$U35="",$D$2,MIN($D$2,YEAR(Register!$U35)*12+MONTH(Register!$U35)-1)))-(YEAR(Register!$O35)*12+MONTH(Register!$O35))+1))/Register!$Q35,2)-ROUND((Register!$M35-Register!$R35)*MIN(Register!$Q35,MAX(0,MIN(J$4-1,IF(Register!$U35="",$D$2,MIN($D$2,YEAR(Register!$U35)*12+MONTH(Register!$U35)-1)))-(YEAR(Register!$O35)*12+MONTH(Register!$O35))+1))/Register!$Q35,2))</f>
        <v/>
      </c>
      <c r="K37" s="27">
        <f>IF(OR(Register!$N35&lt;&gt;"Yes",Register!$O35="",N(Register!$Q35)=0),0,ROUND((Register!$M35-Register!$R35)*MIN(Register!$Q35,MAX(0,MIN(K$4,IF(Register!$U35="",$D$2,MIN($D$2,YEAR(Register!$U35)*12+MONTH(Register!$U35)-1)))-(YEAR(Register!$O35)*12+MONTH(Register!$O35))+1))/Register!$Q35,2)-ROUND((Register!$M35-Register!$R35)*MIN(Register!$Q35,MAX(0,MIN(K$4-1,IF(Register!$U35="",$D$2,MIN($D$2,YEAR(Register!$U35)*12+MONTH(Register!$U35)-1)))-(YEAR(Register!$O35)*12+MONTH(Register!$O35))+1))/Register!$Q35,2))</f>
        <v/>
      </c>
      <c r="L37" s="27">
        <f>IF(OR(Register!$N35&lt;&gt;"Yes",Register!$O35="",N(Register!$Q35)=0),0,ROUND((Register!$M35-Register!$R35)*MIN(Register!$Q35,MAX(0,MIN(L$4,IF(Register!$U35="",$D$2,MIN($D$2,YEAR(Register!$U35)*12+MONTH(Register!$U35)-1)))-(YEAR(Register!$O35)*12+MONTH(Register!$O35))+1))/Register!$Q35,2)-ROUND((Register!$M35-Register!$R35)*MIN(Register!$Q35,MAX(0,MIN(L$4-1,IF(Register!$U35="",$D$2,MIN($D$2,YEAR(Register!$U35)*12+MONTH(Register!$U35)-1)))-(YEAR(Register!$O35)*12+MONTH(Register!$O35))+1))/Register!$Q35,2))</f>
        <v/>
      </c>
      <c r="M37" s="27">
        <f>IF(OR(Register!$N35&lt;&gt;"Yes",Register!$O35="",N(Register!$Q35)=0),0,ROUND((Register!$M35-Register!$R35)*MIN(Register!$Q35,MAX(0,MIN(M$4,IF(Register!$U35="",$D$2,MIN($D$2,YEAR(Register!$U35)*12+MONTH(Register!$U35)-1)))-(YEAR(Register!$O35)*12+MONTH(Register!$O35))+1))/Register!$Q35,2)-ROUND((Register!$M35-Register!$R35)*MIN(Register!$Q35,MAX(0,MIN(M$4-1,IF(Register!$U35="",$D$2,MIN($D$2,YEAR(Register!$U35)*12+MONTH(Register!$U35)-1)))-(YEAR(Register!$O35)*12+MONTH(Register!$O35))+1))/Register!$Q35,2))</f>
        <v/>
      </c>
      <c r="N37" s="27">
        <f>IF(OR(Register!$N35&lt;&gt;"Yes",Register!$O35="",N(Register!$Q35)=0),0,ROUND((Register!$M35-Register!$R35)*MIN(Register!$Q35,MAX(0,MIN(N$4,IF(Register!$U35="",$D$2,MIN($D$2,YEAR(Register!$U35)*12+MONTH(Register!$U35)-1)))-(YEAR(Register!$O35)*12+MONTH(Register!$O35))+1))/Register!$Q35,2)-ROUND((Register!$M35-Register!$R35)*MIN(Register!$Q35,MAX(0,MIN(N$4-1,IF(Register!$U35="",$D$2,MIN($D$2,YEAR(Register!$U35)*12+MONTH(Register!$U35)-1)))-(YEAR(Register!$O35)*12+MONTH(Register!$O35))+1))/Register!$Q35,2))</f>
        <v/>
      </c>
      <c r="O37" s="27">
        <f>IF(OR(Register!$N35&lt;&gt;"Yes",Register!$O35="",N(Register!$Q35)=0),0,ROUND((Register!$M35-Register!$R35)*MIN(Register!$Q35,MAX(0,MIN(O$4,IF(Register!$U35="",$D$2,MIN($D$2,YEAR(Register!$U35)*12+MONTH(Register!$U35)-1)))-(YEAR(Register!$O35)*12+MONTH(Register!$O35))+1))/Register!$Q35,2)-ROUND((Register!$M35-Register!$R35)*MIN(Register!$Q35,MAX(0,MIN(O$4-1,IF(Register!$U35="",$D$2,MIN($D$2,YEAR(Register!$U35)*12+MONTH(Register!$U35)-1)))-(YEAR(Register!$O35)*12+MONTH(Register!$O35))+1))/Register!$Q35,2))</f>
        <v/>
      </c>
      <c r="P37" s="27">
        <f>IF(OR(Register!$N35&lt;&gt;"Yes",Register!$O35="",N(Register!$Q35)=0),0,ROUND((Register!$M35-Register!$R35)*MIN(Register!$Q35,MAX(0,MIN(P$4,IF(Register!$U35="",$D$2,MIN($D$2,YEAR(Register!$U35)*12+MONTH(Register!$U35)-1)))-(YEAR(Register!$O35)*12+MONTH(Register!$O35))+1))/Register!$Q35,2)-ROUND((Register!$M35-Register!$R35)*MIN(Register!$Q35,MAX(0,MIN(P$4-1,IF(Register!$U35="",$D$2,MIN($D$2,YEAR(Register!$U35)*12+MONTH(Register!$U35)-1)))-(YEAR(Register!$O35)*12+MONTH(Register!$O35))+1))/Register!$Q35,2))</f>
        <v/>
      </c>
      <c r="Q37" s="27">
        <f>E37+F37+G37+H37+I37+J37+K37+L37+M37+N37+O37+P37</f>
        <v/>
      </c>
    </row>
    <row r="38">
      <c r="A38" s="28">
        <f>IF(Register!$A36="","",Register!$A36)</f>
        <v/>
      </c>
      <c r="B38" s="28">
        <f>IF(Register!$D36="","",Register!$D36)</f>
        <v/>
      </c>
      <c r="C38" s="28">
        <f>IF(Register!$F36="","",Register!$F36)</f>
        <v/>
      </c>
      <c r="D38" s="28">
        <f>IF(C38="","",IF(C38=Settings!$A$9,Settings!$B$9,IF(C38=Settings!$A$10,Settings!$B$10,IF(C38=Settings!$A$11,Settings!$B$11,IF(C38=Settings!$A$12,Settings!$B$12,IF(C38=Settings!$A$13,Settings!$B$13,IF(C38=Settings!$A$14,Settings!$B$14,IF(C38=Settings!$A$15,Settings!$B$15,IF(C38=Settings!$A$16,Settings!$B$16,IF(C38=Settings!$A$17,Settings!$B$17,IF(C38=Settings!$A$18,Settings!$B$18,"")))))))))))</f>
        <v/>
      </c>
      <c r="E38" s="27">
        <f>IF(OR(Register!$N36&lt;&gt;"Yes",Register!$O36="",N(Register!$Q36)=0),0,ROUND((Register!$M36-Register!$R36)*MIN(Register!$Q36,MAX(0,MIN(E$4,IF(Register!$U36="",$D$2,MIN($D$2,YEAR(Register!$U36)*12+MONTH(Register!$U36)-1)))-(YEAR(Register!$O36)*12+MONTH(Register!$O36))+1))/Register!$Q36,2)-ROUND((Register!$M36-Register!$R36)*MIN(Register!$Q36,MAX(0,MIN(E$4-1,IF(Register!$U36="",$D$2,MIN($D$2,YEAR(Register!$U36)*12+MONTH(Register!$U36)-1)))-(YEAR(Register!$O36)*12+MONTH(Register!$O36))+1))/Register!$Q36,2))</f>
        <v/>
      </c>
      <c r="F38" s="27">
        <f>IF(OR(Register!$N36&lt;&gt;"Yes",Register!$O36="",N(Register!$Q36)=0),0,ROUND((Register!$M36-Register!$R36)*MIN(Register!$Q36,MAX(0,MIN(F$4,IF(Register!$U36="",$D$2,MIN($D$2,YEAR(Register!$U36)*12+MONTH(Register!$U36)-1)))-(YEAR(Register!$O36)*12+MONTH(Register!$O36))+1))/Register!$Q36,2)-ROUND((Register!$M36-Register!$R36)*MIN(Register!$Q36,MAX(0,MIN(F$4-1,IF(Register!$U36="",$D$2,MIN($D$2,YEAR(Register!$U36)*12+MONTH(Register!$U36)-1)))-(YEAR(Register!$O36)*12+MONTH(Register!$O36))+1))/Register!$Q36,2))</f>
        <v/>
      </c>
      <c r="G38" s="27">
        <f>IF(OR(Register!$N36&lt;&gt;"Yes",Register!$O36="",N(Register!$Q36)=0),0,ROUND((Register!$M36-Register!$R36)*MIN(Register!$Q36,MAX(0,MIN(G$4,IF(Register!$U36="",$D$2,MIN($D$2,YEAR(Register!$U36)*12+MONTH(Register!$U36)-1)))-(YEAR(Register!$O36)*12+MONTH(Register!$O36))+1))/Register!$Q36,2)-ROUND((Register!$M36-Register!$R36)*MIN(Register!$Q36,MAX(0,MIN(G$4-1,IF(Register!$U36="",$D$2,MIN($D$2,YEAR(Register!$U36)*12+MONTH(Register!$U36)-1)))-(YEAR(Register!$O36)*12+MONTH(Register!$O36))+1))/Register!$Q36,2))</f>
        <v/>
      </c>
      <c r="H38" s="27">
        <f>IF(OR(Register!$N36&lt;&gt;"Yes",Register!$O36="",N(Register!$Q36)=0),0,ROUND((Register!$M36-Register!$R36)*MIN(Register!$Q36,MAX(0,MIN(H$4,IF(Register!$U36="",$D$2,MIN($D$2,YEAR(Register!$U36)*12+MONTH(Register!$U36)-1)))-(YEAR(Register!$O36)*12+MONTH(Register!$O36))+1))/Register!$Q36,2)-ROUND((Register!$M36-Register!$R36)*MIN(Register!$Q36,MAX(0,MIN(H$4-1,IF(Register!$U36="",$D$2,MIN($D$2,YEAR(Register!$U36)*12+MONTH(Register!$U36)-1)))-(YEAR(Register!$O36)*12+MONTH(Register!$O36))+1))/Register!$Q36,2))</f>
        <v/>
      </c>
      <c r="I38" s="27">
        <f>IF(OR(Register!$N36&lt;&gt;"Yes",Register!$O36="",N(Register!$Q36)=0),0,ROUND((Register!$M36-Register!$R36)*MIN(Register!$Q36,MAX(0,MIN(I$4,IF(Register!$U36="",$D$2,MIN($D$2,YEAR(Register!$U36)*12+MONTH(Register!$U36)-1)))-(YEAR(Register!$O36)*12+MONTH(Register!$O36))+1))/Register!$Q36,2)-ROUND((Register!$M36-Register!$R36)*MIN(Register!$Q36,MAX(0,MIN(I$4-1,IF(Register!$U36="",$D$2,MIN($D$2,YEAR(Register!$U36)*12+MONTH(Register!$U36)-1)))-(YEAR(Register!$O36)*12+MONTH(Register!$O36))+1))/Register!$Q36,2))</f>
        <v/>
      </c>
      <c r="J38" s="27">
        <f>IF(OR(Register!$N36&lt;&gt;"Yes",Register!$O36="",N(Register!$Q36)=0),0,ROUND((Register!$M36-Register!$R36)*MIN(Register!$Q36,MAX(0,MIN(J$4,IF(Register!$U36="",$D$2,MIN($D$2,YEAR(Register!$U36)*12+MONTH(Register!$U36)-1)))-(YEAR(Register!$O36)*12+MONTH(Register!$O36))+1))/Register!$Q36,2)-ROUND((Register!$M36-Register!$R36)*MIN(Register!$Q36,MAX(0,MIN(J$4-1,IF(Register!$U36="",$D$2,MIN($D$2,YEAR(Register!$U36)*12+MONTH(Register!$U36)-1)))-(YEAR(Register!$O36)*12+MONTH(Register!$O36))+1))/Register!$Q36,2))</f>
        <v/>
      </c>
      <c r="K38" s="27">
        <f>IF(OR(Register!$N36&lt;&gt;"Yes",Register!$O36="",N(Register!$Q36)=0),0,ROUND((Register!$M36-Register!$R36)*MIN(Register!$Q36,MAX(0,MIN(K$4,IF(Register!$U36="",$D$2,MIN($D$2,YEAR(Register!$U36)*12+MONTH(Register!$U36)-1)))-(YEAR(Register!$O36)*12+MONTH(Register!$O36))+1))/Register!$Q36,2)-ROUND((Register!$M36-Register!$R36)*MIN(Register!$Q36,MAX(0,MIN(K$4-1,IF(Register!$U36="",$D$2,MIN($D$2,YEAR(Register!$U36)*12+MONTH(Register!$U36)-1)))-(YEAR(Register!$O36)*12+MONTH(Register!$O36))+1))/Register!$Q36,2))</f>
        <v/>
      </c>
      <c r="L38" s="27">
        <f>IF(OR(Register!$N36&lt;&gt;"Yes",Register!$O36="",N(Register!$Q36)=0),0,ROUND((Register!$M36-Register!$R36)*MIN(Register!$Q36,MAX(0,MIN(L$4,IF(Register!$U36="",$D$2,MIN($D$2,YEAR(Register!$U36)*12+MONTH(Register!$U36)-1)))-(YEAR(Register!$O36)*12+MONTH(Register!$O36))+1))/Register!$Q36,2)-ROUND((Register!$M36-Register!$R36)*MIN(Register!$Q36,MAX(0,MIN(L$4-1,IF(Register!$U36="",$D$2,MIN($D$2,YEAR(Register!$U36)*12+MONTH(Register!$U36)-1)))-(YEAR(Register!$O36)*12+MONTH(Register!$O36))+1))/Register!$Q36,2))</f>
        <v/>
      </c>
      <c r="M38" s="27">
        <f>IF(OR(Register!$N36&lt;&gt;"Yes",Register!$O36="",N(Register!$Q36)=0),0,ROUND((Register!$M36-Register!$R36)*MIN(Register!$Q36,MAX(0,MIN(M$4,IF(Register!$U36="",$D$2,MIN($D$2,YEAR(Register!$U36)*12+MONTH(Register!$U36)-1)))-(YEAR(Register!$O36)*12+MONTH(Register!$O36))+1))/Register!$Q36,2)-ROUND((Register!$M36-Register!$R36)*MIN(Register!$Q36,MAX(0,MIN(M$4-1,IF(Register!$U36="",$D$2,MIN($D$2,YEAR(Register!$U36)*12+MONTH(Register!$U36)-1)))-(YEAR(Register!$O36)*12+MONTH(Register!$O36))+1))/Register!$Q36,2))</f>
        <v/>
      </c>
      <c r="N38" s="27">
        <f>IF(OR(Register!$N36&lt;&gt;"Yes",Register!$O36="",N(Register!$Q36)=0),0,ROUND((Register!$M36-Register!$R36)*MIN(Register!$Q36,MAX(0,MIN(N$4,IF(Register!$U36="",$D$2,MIN($D$2,YEAR(Register!$U36)*12+MONTH(Register!$U36)-1)))-(YEAR(Register!$O36)*12+MONTH(Register!$O36))+1))/Register!$Q36,2)-ROUND((Register!$M36-Register!$R36)*MIN(Register!$Q36,MAX(0,MIN(N$4-1,IF(Register!$U36="",$D$2,MIN($D$2,YEAR(Register!$U36)*12+MONTH(Register!$U36)-1)))-(YEAR(Register!$O36)*12+MONTH(Register!$O36))+1))/Register!$Q36,2))</f>
        <v/>
      </c>
      <c r="O38" s="27">
        <f>IF(OR(Register!$N36&lt;&gt;"Yes",Register!$O36="",N(Register!$Q36)=0),0,ROUND((Register!$M36-Register!$R36)*MIN(Register!$Q36,MAX(0,MIN(O$4,IF(Register!$U36="",$D$2,MIN($D$2,YEAR(Register!$U36)*12+MONTH(Register!$U36)-1)))-(YEAR(Register!$O36)*12+MONTH(Register!$O36))+1))/Register!$Q36,2)-ROUND((Register!$M36-Register!$R36)*MIN(Register!$Q36,MAX(0,MIN(O$4-1,IF(Register!$U36="",$D$2,MIN($D$2,YEAR(Register!$U36)*12+MONTH(Register!$U36)-1)))-(YEAR(Register!$O36)*12+MONTH(Register!$O36))+1))/Register!$Q36,2))</f>
        <v/>
      </c>
      <c r="P38" s="27">
        <f>IF(OR(Register!$N36&lt;&gt;"Yes",Register!$O36="",N(Register!$Q36)=0),0,ROUND((Register!$M36-Register!$R36)*MIN(Register!$Q36,MAX(0,MIN(P$4,IF(Register!$U36="",$D$2,MIN($D$2,YEAR(Register!$U36)*12+MONTH(Register!$U36)-1)))-(YEAR(Register!$O36)*12+MONTH(Register!$O36))+1))/Register!$Q36,2)-ROUND((Register!$M36-Register!$R36)*MIN(Register!$Q36,MAX(0,MIN(P$4-1,IF(Register!$U36="",$D$2,MIN($D$2,YEAR(Register!$U36)*12+MONTH(Register!$U36)-1)))-(YEAR(Register!$O36)*12+MONTH(Register!$O36))+1))/Register!$Q36,2))</f>
        <v/>
      </c>
      <c r="Q38" s="27">
        <f>E38+F38+G38+H38+I38+J38+K38+L38+M38+N38+O38+P38</f>
        <v/>
      </c>
    </row>
    <row r="39">
      <c r="A39" s="28">
        <f>IF(Register!$A37="","",Register!$A37)</f>
        <v/>
      </c>
      <c r="B39" s="28">
        <f>IF(Register!$D37="","",Register!$D37)</f>
        <v/>
      </c>
      <c r="C39" s="28">
        <f>IF(Register!$F37="","",Register!$F37)</f>
        <v/>
      </c>
      <c r="D39" s="28">
        <f>IF(C39="","",IF(C39=Settings!$A$9,Settings!$B$9,IF(C39=Settings!$A$10,Settings!$B$10,IF(C39=Settings!$A$11,Settings!$B$11,IF(C39=Settings!$A$12,Settings!$B$12,IF(C39=Settings!$A$13,Settings!$B$13,IF(C39=Settings!$A$14,Settings!$B$14,IF(C39=Settings!$A$15,Settings!$B$15,IF(C39=Settings!$A$16,Settings!$B$16,IF(C39=Settings!$A$17,Settings!$B$17,IF(C39=Settings!$A$18,Settings!$B$18,"")))))))))))</f>
        <v/>
      </c>
      <c r="E39" s="27">
        <f>IF(OR(Register!$N37&lt;&gt;"Yes",Register!$O37="",N(Register!$Q37)=0),0,ROUND((Register!$M37-Register!$R37)*MIN(Register!$Q37,MAX(0,MIN(E$4,IF(Register!$U37="",$D$2,MIN($D$2,YEAR(Register!$U37)*12+MONTH(Register!$U37)-1)))-(YEAR(Register!$O37)*12+MONTH(Register!$O37))+1))/Register!$Q37,2)-ROUND((Register!$M37-Register!$R37)*MIN(Register!$Q37,MAX(0,MIN(E$4-1,IF(Register!$U37="",$D$2,MIN($D$2,YEAR(Register!$U37)*12+MONTH(Register!$U37)-1)))-(YEAR(Register!$O37)*12+MONTH(Register!$O37))+1))/Register!$Q37,2))</f>
        <v/>
      </c>
      <c r="F39" s="27">
        <f>IF(OR(Register!$N37&lt;&gt;"Yes",Register!$O37="",N(Register!$Q37)=0),0,ROUND((Register!$M37-Register!$R37)*MIN(Register!$Q37,MAX(0,MIN(F$4,IF(Register!$U37="",$D$2,MIN($D$2,YEAR(Register!$U37)*12+MONTH(Register!$U37)-1)))-(YEAR(Register!$O37)*12+MONTH(Register!$O37))+1))/Register!$Q37,2)-ROUND((Register!$M37-Register!$R37)*MIN(Register!$Q37,MAX(0,MIN(F$4-1,IF(Register!$U37="",$D$2,MIN($D$2,YEAR(Register!$U37)*12+MONTH(Register!$U37)-1)))-(YEAR(Register!$O37)*12+MONTH(Register!$O37))+1))/Register!$Q37,2))</f>
        <v/>
      </c>
      <c r="G39" s="27">
        <f>IF(OR(Register!$N37&lt;&gt;"Yes",Register!$O37="",N(Register!$Q37)=0),0,ROUND((Register!$M37-Register!$R37)*MIN(Register!$Q37,MAX(0,MIN(G$4,IF(Register!$U37="",$D$2,MIN($D$2,YEAR(Register!$U37)*12+MONTH(Register!$U37)-1)))-(YEAR(Register!$O37)*12+MONTH(Register!$O37))+1))/Register!$Q37,2)-ROUND((Register!$M37-Register!$R37)*MIN(Register!$Q37,MAX(0,MIN(G$4-1,IF(Register!$U37="",$D$2,MIN($D$2,YEAR(Register!$U37)*12+MONTH(Register!$U37)-1)))-(YEAR(Register!$O37)*12+MONTH(Register!$O37))+1))/Register!$Q37,2))</f>
        <v/>
      </c>
      <c r="H39" s="27">
        <f>IF(OR(Register!$N37&lt;&gt;"Yes",Register!$O37="",N(Register!$Q37)=0),0,ROUND((Register!$M37-Register!$R37)*MIN(Register!$Q37,MAX(0,MIN(H$4,IF(Register!$U37="",$D$2,MIN($D$2,YEAR(Register!$U37)*12+MONTH(Register!$U37)-1)))-(YEAR(Register!$O37)*12+MONTH(Register!$O37))+1))/Register!$Q37,2)-ROUND((Register!$M37-Register!$R37)*MIN(Register!$Q37,MAX(0,MIN(H$4-1,IF(Register!$U37="",$D$2,MIN($D$2,YEAR(Register!$U37)*12+MONTH(Register!$U37)-1)))-(YEAR(Register!$O37)*12+MONTH(Register!$O37))+1))/Register!$Q37,2))</f>
        <v/>
      </c>
      <c r="I39" s="27">
        <f>IF(OR(Register!$N37&lt;&gt;"Yes",Register!$O37="",N(Register!$Q37)=0),0,ROUND((Register!$M37-Register!$R37)*MIN(Register!$Q37,MAX(0,MIN(I$4,IF(Register!$U37="",$D$2,MIN($D$2,YEAR(Register!$U37)*12+MONTH(Register!$U37)-1)))-(YEAR(Register!$O37)*12+MONTH(Register!$O37))+1))/Register!$Q37,2)-ROUND((Register!$M37-Register!$R37)*MIN(Register!$Q37,MAX(0,MIN(I$4-1,IF(Register!$U37="",$D$2,MIN($D$2,YEAR(Register!$U37)*12+MONTH(Register!$U37)-1)))-(YEAR(Register!$O37)*12+MONTH(Register!$O37))+1))/Register!$Q37,2))</f>
        <v/>
      </c>
      <c r="J39" s="27">
        <f>IF(OR(Register!$N37&lt;&gt;"Yes",Register!$O37="",N(Register!$Q37)=0),0,ROUND((Register!$M37-Register!$R37)*MIN(Register!$Q37,MAX(0,MIN(J$4,IF(Register!$U37="",$D$2,MIN($D$2,YEAR(Register!$U37)*12+MONTH(Register!$U37)-1)))-(YEAR(Register!$O37)*12+MONTH(Register!$O37))+1))/Register!$Q37,2)-ROUND((Register!$M37-Register!$R37)*MIN(Register!$Q37,MAX(0,MIN(J$4-1,IF(Register!$U37="",$D$2,MIN($D$2,YEAR(Register!$U37)*12+MONTH(Register!$U37)-1)))-(YEAR(Register!$O37)*12+MONTH(Register!$O37))+1))/Register!$Q37,2))</f>
        <v/>
      </c>
      <c r="K39" s="27">
        <f>IF(OR(Register!$N37&lt;&gt;"Yes",Register!$O37="",N(Register!$Q37)=0),0,ROUND((Register!$M37-Register!$R37)*MIN(Register!$Q37,MAX(0,MIN(K$4,IF(Register!$U37="",$D$2,MIN($D$2,YEAR(Register!$U37)*12+MONTH(Register!$U37)-1)))-(YEAR(Register!$O37)*12+MONTH(Register!$O37))+1))/Register!$Q37,2)-ROUND((Register!$M37-Register!$R37)*MIN(Register!$Q37,MAX(0,MIN(K$4-1,IF(Register!$U37="",$D$2,MIN($D$2,YEAR(Register!$U37)*12+MONTH(Register!$U37)-1)))-(YEAR(Register!$O37)*12+MONTH(Register!$O37))+1))/Register!$Q37,2))</f>
        <v/>
      </c>
      <c r="L39" s="27">
        <f>IF(OR(Register!$N37&lt;&gt;"Yes",Register!$O37="",N(Register!$Q37)=0),0,ROUND((Register!$M37-Register!$R37)*MIN(Register!$Q37,MAX(0,MIN(L$4,IF(Register!$U37="",$D$2,MIN($D$2,YEAR(Register!$U37)*12+MONTH(Register!$U37)-1)))-(YEAR(Register!$O37)*12+MONTH(Register!$O37))+1))/Register!$Q37,2)-ROUND((Register!$M37-Register!$R37)*MIN(Register!$Q37,MAX(0,MIN(L$4-1,IF(Register!$U37="",$D$2,MIN($D$2,YEAR(Register!$U37)*12+MONTH(Register!$U37)-1)))-(YEAR(Register!$O37)*12+MONTH(Register!$O37))+1))/Register!$Q37,2))</f>
        <v/>
      </c>
      <c r="M39" s="27">
        <f>IF(OR(Register!$N37&lt;&gt;"Yes",Register!$O37="",N(Register!$Q37)=0),0,ROUND((Register!$M37-Register!$R37)*MIN(Register!$Q37,MAX(0,MIN(M$4,IF(Register!$U37="",$D$2,MIN($D$2,YEAR(Register!$U37)*12+MONTH(Register!$U37)-1)))-(YEAR(Register!$O37)*12+MONTH(Register!$O37))+1))/Register!$Q37,2)-ROUND((Register!$M37-Register!$R37)*MIN(Register!$Q37,MAX(0,MIN(M$4-1,IF(Register!$U37="",$D$2,MIN($D$2,YEAR(Register!$U37)*12+MONTH(Register!$U37)-1)))-(YEAR(Register!$O37)*12+MONTH(Register!$O37))+1))/Register!$Q37,2))</f>
        <v/>
      </c>
      <c r="N39" s="27">
        <f>IF(OR(Register!$N37&lt;&gt;"Yes",Register!$O37="",N(Register!$Q37)=0),0,ROUND((Register!$M37-Register!$R37)*MIN(Register!$Q37,MAX(0,MIN(N$4,IF(Register!$U37="",$D$2,MIN($D$2,YEAR(Register!$U37)*12+MONTH(Register!$U37)-1)))-(YEAR(Register!$O37)*12+MONTH(Register!$O37))+1))/Register!$Q37,2)-ROUND((Register!$M37-Register!$R37)*MIN(Register!$Q37,MAX(0,MIN(N$4-1,IF(Register!$U37="",$D$2,MIN($D$2,YEAR(Register!$U37)*12+MONTH(Register!$U37)-1)))-(YEAR(Register!$O37)*12+MONTH(Register!$O37))+1))/Register!$Q37,2))</f>
        <v/>
      </c>
      <c r="O39" s="27">
        <f>IF(OR(Register!$N37&lt;&gt;"Yes",Register!$O37="",N(Register!$Q37)=0),0,ROUND((Register!$M37-Register!$R37)*MIN(Register!$Q37,MAX(0,MIN(O$4,IF(Register!$U37="",$D$2,MIN($D$2,YEAR(Register!$U37)*12+MONTH(Register!$U37)-1)))-(YEAR(Register!$O37)*12+MONTH(Register!$O37))+1))/Register!$Q37,2)-ROUND((Register!$M37-Register!$R37)*MIN(Register!$Q37,MAX(0,MIN(O$4-1,IF(Register!$U37="",$D$2,MIN($D$2,YEAR(Register!$U37)*12+MONTH(Register!$U37)-1)))-(YEAR(Register!$O37)*12+MONTH(Register!$O37))+1))/Register!$Q37,2))</f>
        <v/>
      </c>
      <c r="P39" s="27">
        <f>IF(OR(Register!$N37&lt;&gt;"Yes",Register!$O37="",N(Register!$Q37)=0),0,ROUND((Register!$M37-Register!$R37)*MIN(Register!$Q37,MAX(0,MIN(P$4,IF(Register!$U37="",$D$2,MIN($D$2,YEAR(Register!$U37)*12+MONTH(Register!$U37)-1)))-(YEAR(Register!$O37)*12+MONTH(Register!$O37))+1))/Register!$Q37,2)-ROUND((Register!$M37-Register!$R37)*MIN(Register!$Q37,MAX(0,MIN(P$4-1,IF(Register!$U37="",$D$2,MIN($D$2,YEAR(Register!$U37)*12+MONTH(Register!$U37)-1)))-(YEAR(Register!$O37)*12+MONTH(Register!$O37))+1))/Register!$Q37,2))</f>
        <v/>
      </c>
      <c r="Q39" s="27">
        <f>E39+F39+G39+H39+I39+J39+K39+L39+M39+N39+O39+P39</f>
        <v/>
      </c>
    </row>
    <row r="40">
      <c r="A40" s="28">
        <f>IF(Register!$A38="","",Register!$A38)</f>
        <v/>
      </c>
      <c r="B40" s="28">
        <f>IF(Register!$D38="","",Register!$D38)</f>
        <v/>
      </c>
      <c r="C40" s="28">
        <f>IF(Register!$F38="","",Register!$F38)</f>
        <v/>
      </c>
      <c r="D40" s="28">
        <f>IF(C40="","",IF(C40=Settings!$A$9,Settings!$B$9,IF(C40=Settings!$A$10,Settings!$B$10,IF(C40=Settings!$A$11,Settings!$B$11,IF(C40=Settings!$A$12,Settings!$B$12,IF(C40=Settings!$A$13,Settings!$B$13,IF(C40=Settings!$A$14,Settings!$B$14,IF(C40=Settings!$A$15,Settings!$B$15,IF(C40=Settings!$A$16,Settings!$B$16,IF(C40=Settings!$A$17,Settings!$B$17,IF(C40=Settings!$A$18,Settings!$B$18,"")))))))))))</f>
        <v/>
      </c>
      <c r="E40" s="27">
        <f>IF(OR(Register!$N38&lt;&gt;"Yes",Register!$O38="",N(Register!$Q38)=0),0,ROUND((Register!$M38-Register!$R38)*MIN(Register!$Q38,MAX(0,MIN(E$4,IF(Register!$U38="",$D$2,MIN($D$2,YEAR(Register!$U38)*12+MONTH(Register!$U38)-1)))-(YEAR(Register!$O38)*12+MONTH(Register!$O38))+1))/Register!$Q38,2)-ROUND((Register!$M38-Register!$R38)*MIN(Register!$Q38,MAX(0,MIN(E$4-1,IF(Register!$U38="",$D$2,MIN($D$2,YEAR(Register!$U38)*12+MONTH(Register!$U38)-1)))-(YEAR(Register!$O38)*12+MONTH(Register!$O38))+1))/Register!$Q38,2))</f>
        <v/>
      </c>
      <c r="F40" s="27">
        <f>IF(OR(Register!$N38&lt;&gt;"Yes",Register!$O38="",N(Register!$Q38)=0),0,ROUND((Register!$M38-Register!$R38)*MIN(Register!$Q38,MAX(0,MIN(F$4,IF(Register!$U38="",$D$2,MIN($D$2,YEAR(Register!$U38)*12+MONTH(Register!$U38)-1)))-(YEAR(Register!$O38)*12+MONTH(Register!$O38))+1))/Register!$Q38,2)-ROUND((Register!$M38-Register!$R38)*MIN(Register!$Q38,MAX(0,MIN(F$4-1,IF(Register!$U38="",$D$2,MIN($D$2,YEAR(Register!$U38)*12+MONTH(Register!$U38)-1)))-(YEAR(Register!$O38)*12+MONTH(Register!$O38))+1))/Register!$Q38,2))</f>
        <v/>
      </c>
      <c r="G40" s="27">
        <f>IF(OR(Register!$N38&lt;&gt;"Yes",Register!$O38="",N(Register!$Q38)=0),0,ROUND((Register!$M38-Register!$R38)*MIN(Register!$Q38,MAX(0,MIN(G$4,IF(Register!$U38="",$D$2,MIN($D$2,YEAR(Register!$U38)*12+MONTH(Register!$U38)-1)))-(YEAR(Register!$O38)*12+MONTH(Register!$O38))+1))/Register!$Q38,2)-ROUND((Register!$M38-Register!$R38)*MIN(Register!$Q38,MAX(0,MIN(G$4-1,IF(Register!$U38="",$D$2,MIN($D$2,YEAR(Register!$U38)*12+MONTH(Register!$U38)-1)))-(YEAR(Register!$O38)*12+MONTH(Register!$O38))+1))/Register!$Q38,2))</f>
        <v/>
      </c>
      <c r="H40" s="27">
        <f>IF(OR(Register!$N38&lt;&gt;"Yes",Register!$O38="",N(Register!$Q38)=0),0,ROUND((Register!$M38-Register!$R38)*MIN(Register!$Q38,MAX(0,MIN(H$4,IF(Register!$U38="",$D$2,MIN($D$2,YEAR(Register!$U38)*12+MONTH(Register!$U38)-1)))-(YEAR(Register!$O38)*12+MONTH(Register!$O38))+1))/Register!$Q38,2)-ROUND((Register!$M38-Register!$R38)*MIN(Register!$Q38,MAX(0,MIN(H$4-1,IF(Register!$U38="",$D$2,MIN($D$2,YEAR(Register!$U38)*12+MONTH(Register!$U38)-1)))-(YEAR(Register!$O38)*12+MONTH(Register!$O38))+1))/Register!$Q38,2))</f>
        <v/>
      </c>
      <c r="I40" s="27">
        <f>IF(OR(Register!$N38&lt;&gt;"Yes",Register!$O38="",N(Register!$Q38)=0),0,ROUND((Register!$M38-Register!$R38)*MIN(Register!$Q38,MAX(0,MIN(I$4,IF(Register!$U38="",$D$2,MIN($D$2,YEAR(Register!$U38)*12+MONTH(Register!$U38)-1)))-(YEAR(Register!$O38)*12+MONTH(Register!$O38))+1))/Register!$Q38,2)-ROUND((Register!$M38-Register!$R38)*MIN(Register!$Q38,MAX(0,MIN(I$4-1,IF(Register!$U38="",$D$2,MIN($D$2,YEAR(Register!$U38)*12+MONTH(Register!$U38)-1)))-(YEAR(Register!$O38)*12+MONTH(Register!$O38))+1))/Register!$Q38,2))</f>
        <v/>
      </c>
      <c r="J40" s="27">
        <f>IF(OR(Register!$N38&lt;&gt;"Yes",Register!$O38="",N(Register!$Q38)=0),0,ROUND((Register!$M38-Register!$R38)*MIN(Register!$Q38,MAX(0,MIN(J$4,IF(Register!$U38="",$D$2,MIN($D$2,YEAR(Register!$U38)*12+MONTH(Register!$U38)-1)))-(YEAR(Register!$O38)*12+MONTH(Register!$O38))+1))/Register!$Q38,2)-ROUND((Register!$M38-Register!$R38)*MIN(Register!$Q38,MAX(0,MIN(J$4-1,IF(Register!$U38="",$D$2,MIN($D$2,YEAR(Register!$U38)*12+MONTH(Register!$U38)-1)))-(YEAR(Register!$O38)*12+MONTH(Register!$O38))+1))/Register!$Q38,2))</f>
        <v/>
      </c>
      <c r="K40" s="27">
        <f>IF(OR(Register!$N38&lt;&gt;"Yes",Register!$O38="",N(Register!$Q38)=0),0,ROUND((Register!$M38-Register!$R38)*MIN(Register!$Q38,MAX(0,MIN(K$4,IF(Register!$U38="",$D$2,MIN($D$2,YEAR(Register!$U38)*12+MONTH(Register!$U38)-1)))-(YEAR(Register!$O38)*12+MONTH(Register!$O38))+1))/Register!$Q38,2)-ROUND((Register!$M38-Register!$R38)*MIN(Register!$Q38,MAX(0,MIN(K$4-1,IF(Register!$U38="",$D$2,MIN($D$2,YEAR(Register!$U38)*12+MONTH(Register!$U38)-1)))-(YEAR(Register!$O38)*12+MONTH(Register!$O38))+1))/Register!$Q38,2))</f>
        <v/>
      </c>
      <c r="L40" s="27">
        <f>IF(OR(Register!$N38&lt;&gt;"Yes",Register!$O38="",N(Register!$Q38)=0),0,ROUND((Register!$M38-Register!$R38)*MIN(Register!$Q38,MAX(0,MIN(L$4,IF(Register!$U38="",$D$2,MIN($D$2,YEAR(Register!$U38)*12+MONTH(Register!$U38)-1)))-(YEAR(Register!$O38)*12+MONTH(Register!$O38))+1))/Register!$Q38,2)-ROUND((Register!$M38-Register!$R38)*MIN(Register!$Q38,MAX(0,MIN(L$4-1,IF(Register!$U38="",$D$2,MIN($D$2,YEAR(Register!$U38)*12+MONTH(Register!$U38)-1)))-(YEAR(Register!$O38)*12+MONTH(Register!$O38))+1))/Register!$Q38,2))</f>
        <v/>
      </c>
      <c r="M40" s="27">
        <f>IF(OR(Register!$N38&lt;&gt;"Yes",Register!$O38="",N(Register!$Q38)=0),0,ROUND((Register!$M38-Register!$R38)*MIN(Register!$Q38,MAX(0,MIN(M$4,IF(Register!$U38="",$D$2,MIN($D$2,YEAR(Register!$U38)*12+MONTH(Register!$U38)-1)))-(YEAR(Register!$O38)*12+MONTH(Register!$O38))+1))/Register!$Q38,2)-ROUND((Register!$M38-Register!$R38)*MIN(Register!$Q38,MAX(0,MIN(M$4-1,IF(Register!$U38="",$D$2,MIN($D$2,YEAR(Register!$U38)*12+MONTH(Register!$U38)-1)))-(YEAR(Register!$O38)*12+MONTH(Register!$O38))+1))/Register!$Q38,2))</f>
        <v/>
      </c>
      <c r="N40" s="27">
        <f>IF(OR(Register!$N38&lt;&gt;"Yes",Register!$O38="",N(Register!$Q38)=0),0,ROUND((Register!$M38-Register!$R38)*MIN(Register!$Q38,MAX(0,MIN(N$4,IF(Register!$U38="",$D$2,MIN($D$2,YEAR(Register!$U38)*12+MONTH(Register!$U38)-1)))-(YEAR(Register!$O38)*12+MONTH(Register!$O38))+1))/Register!$Q38,2)-ROUND((Register!$M38-Register!$R38)*MIN(Register!$Q38,MAX(0,MIN(N$4-1,IF(Register!$U38="",$D$2,MIN($D$2,YEAR(Register!$U38)*12+MONTH(Register!$U38)-1)))-(YEAR(Register!$O38)*12+MONTH(Register!$O38))+1))/Register!$Q38,2))</f>
        <v/>
      </c>
      <c r="O40" s="27">
        <f>IF(OR(Register!$N38&lt;&gt;"Yes",Register!$O38="",N(Register!$Q38)=0),0,ROUND((Register!$M38-Register!$R38)*MIN(Register!$Q38,MAX(0,MIN(O$4,IF(Register!$U38="",$D$2,MIN($D$2,YEAR(Register!$U38)*12+MONTH(Register!$U38)-1)))-(YEAR(Register!$O38)*12+MONTH(Register!$O38))+1))/Register!$Q38,2)-ROUND((Register!$M38-Register!$R38)*MIN(Register!$Q38,MAX(0,MIN(O$4-1,IF(Register!$U38="",$D$2,MIN($D$2,YEAR(Register!$U38)*12+MONTH(Register!$U38)-1)))-(YEAR(Register!$O38)*12+MONTH(Register!$O38))+1))/Register!$Q38,2))</f>
        <v/>
      </c>
      <c r="P40" s="27">
        <f>IF(OR(Register!$N38&lt;&gt;"Yes",Register!$O38="",N(Register!$Q38)=0),0,ROUND((Register!$M38-Register!$R38)*MIN(Register!$Q38,MAX(0,MIN(P$4,IF(Register!$U38="",$D$2,MIN($D$2,YEAR(Register!$U38)*12+MONTH(Register!$U38)-1)))-(YEAR(Register!$O38)*12+MONTH(Register!$O38))+1))/Register!$Q38,2)-ROUND((Register!$M38-Register!$R38)*MIN(Register!$Q38,MAX(0,MIN(P$4-1,IF(Register!$U38="",$D$2,MIN($D$2,YEAR(Register!$U38)*12+MONTH(Register!$U38)-1)))-(YEAR(Register!$O38)*12+MONTH(Register!$O38))+1))/Register!$Q38,2))</f>
        <v/>
      </c>
      <c r="Q40" s="27">
        <f>E40+F40+G40+H40+I40+J40+K40+L40+M40+N40+O40+P40</f>
        <v/>
      </c>
    </row>
    <row r="41">
      <c r="A41" s="28">
        <f>IF(Register!$A39="","",Register!$A39)</f>
        <v/>
      </c>
      <c r="B41" s="28">
        <f>IF(Register!$D39="","",Register!$D39)</f>
        <v/>
      </c>
      <c r="C41" s="28">
        <f>IF(Register!$F39="","",Register!$F39)</f>
        <v/>
      </c>
      <c r="D41" s="28">
        <f>IF(C41="","",IF(C41=Settings!$A$9,Settings!$B$9,IF(C41=Settings!$A$10,Settings!$B$10,IF(C41=Settings!$A$11,Settings!$B$11,IF(C41=Settings!$A$12,Settings!$B$12,IF(C41=Settings!$A$13,Settings!$B$13,IF(C41=Settings!$A$14,Settings!$B$14,IF(C41=Settings!$A$15,Settings!$B$15,IF(C41=Settings!$A$16,Settings!$B$16,IF(C41=Settings!$A$17,Settings!$B$17,IF(C41=Settings!$A$18,Settings!$B$18,"")))))))))))</f>
        <v/>
      </c>
      <c r="E41" s="27">
        <f>IF(OR(Register!$N39&lt;&gt;"Yes",Register!$O39="",N(Register!$Q39)=0),0,ROUND((Register!$M39-Register!$R39)*MIN(Register!$Q39,MAX(0,MIN(E$4,IF(Register!$U39="",$D$2,MIN($D$2,YEAR(Register!$U39)*12+MONTH(Register!$U39)-1)))-(YEAR(Register!$O39)*12+MONTH(Register!$O39))+1))/Register!$Q39,2)-ROUND((Register!$M39-Register!$R39)*MIN(Register!$Q39,MAX(0,MIN(E$4-1,IF(Register!$U39="",$D$2,MIN($D$2,YEAR(Register!$U39)*12+MONTH(Register!$U39)-1)))-(YEAR(Register!$O39)*12+MONTH(Register!$O39))+1))/Register!$Q39,2))</f>
        <v/>
      </c>
      <c r="F41" s="27">
        <f>IF(OR(Register!$N39&lt;&gt;"Yes",Register!$O39="",N(Register!$Q39)=0),0,ROUND((Register!$M39-Register!$R39)*MIN(Register!$Q39,MAX(0,MIN(F$4,IF(Register!$U39="",$D$2,MIN($D$2,YEAR(Register!$U39)*12+MONTH(Register!$U39)-1)))-(YEAR(Register!$O39)*12+MONTH(Register!$O39))+1))/Register!$Q39,2)-ROUND((Register!$M39-Register!$R39)*MIN(Register!$Q39,MAX(0,MIN(F$4-1,IF(Register!$U39="",$D$2,MIN($D$2,YEAR(Register!$U39)*12+MONTH(Register!$U39)-1)))-(YEAR(Register!$O39)*12+MONTH(Register!$O39))+1))/Register!$Q39,2))</f>
        <v/>
      </c>
      <c r="G41" s="27">
        <f>IF(OR(Register!$N39&lt;&gt;"Yes",Register!$O39="",N(Register!$Q39)=0),0,ROUND((Register!$M39-Register!$R39)*MIN(Register!$Q39,MAX(0,MIN(G$4,IF(Register!$U39="",$D$2,MIN($D$2,YEAR(Register!$U39)*12+MONTH(Register!$U39)-1)))-(YEAR(Register!$O39)*12+MONTH(Register!$O39))+1))/Register!$Q39,2)-ROUND((Register!$M39-Register!$R39)*MIN(Register!$Q39,MAX(0,MIN(G$4-1,IF(Register!$U39="",$D$2,MIN($D$2,YEAR(Register!$U39)*12+MONTH(Register!$U39)-1)))-(YEAR(Register!$O39)*12+MONTH(Register!$O39))+1))/Register!$Q39,2))</f>
        <v/>
      </c>
      <c r="H41" s="27">
        <f>IF(OR(Register!$N39&lt;&gt;"Yes",Register!$O39="",N(Register!$Q39)=0),0,ROUND((Register!$M39-Register!$R39)*MIN(Register!$Q39,MAX(0,MIN(H$4,IF(Register!$U39="",$D$2,MIN($D$2,YEAR(Register!$U39)*12+MONTH(Register!$U39)-1)))-(YEAR(Register!$O39)*12+MONTH(Register!$O39))+1))/Register!$Q39,2)-ROUND((Register!$M39-Register!$R39)*MIN(Register!$Q39,MAX(0,MIN(H$4-1,IF(Register!$U39="",$D$2,MIN($D$2,YEAR(Register!$U39)*12+MONTH(Register!$U39)-1)))-(YEAR(Register!$O39)*12+MONTH(Register!$O39))+1))/Register!$Q39,2))</f>
        <v/>
      </c>
      <c r="I41" s="27">
        <f>IF(OR(Register!$N39&lt;&gt;"Yes",Register!$O39="",N(Register!$Q39)=0),0,ROUND((Register!$M39-Register!$R39)*MIN(Register!$Q39,MAX(0,MIN(I$4,IF(Register!$U39="",$D$2,MIN($D$2,YEAR(Register!$U39)*12+MONTH(Register!$U39)-1)))-(YEAR(Register!$O39)*12+MONTH(Register!$O39))+1))/Register!$Q39,2)-ROUND((Register!$M39-Register!$R39)*MIN(Register!$Q39,MAX(0,MIN(I$4-1,IF(Register!$U39="",$D$2,MIN($D$2,YEAR(Register!$U39)*12+MONTH(Register!$U39)-1)))-(YEAR(Register!$O39)*12+MONTH(Register!$O39))+1))/Register!$Q39,2))</f>
        <v/>
      </c>
      <c r="J41" s="27">
        <f>IF(OR(Register!$N39&lt;&gt;"Yes",Register!$O39="",N(Register!$Q39)=0),0,ROUND((Register!$M39-Register!$R39)*MIN(Register!$Q39,MAX(0,MIN(J$4,IF(Register!$U39="",$D$2,MIN($D$2,YEAR(Register!$U39)*12+MONTH(Register!$U39)-1)))-(YEAR(Register!$O39)*12+MONTH(Register!$O39))+1))/Register!$Q39,2)-ROUND((Register!$M39-Register!$R39)*MIN(Register!$Q39,MAX(0,MIN(J$4-1,IF(Register!$U39="",$D$2,MIN($D$2,YEAR(Register!$U39)*12+MONTH(Register!$U39)-1)))-(YEAR(Register!$O39)*12+MONTH(Register!$O39))+1))/Register!$Q39,2))</f>
        <v/>
      </c>
      <c r="K41" s="27">
        <f>IF(OR(Register!$N39&lt;&gt;"Yes",Register!$O39="",N(Register!$Q39)=0),0,ROUND((Register!$M39-Register!$R39)*MIN(Register!$Q39,MAX(0,MIN(K$4,IF(Register!$U39="",$D$2,MIN($D$2,YEAR(Register!$U39)*12+MONTH(Register!$U39)-1)))-(YEAR(Register!$O39)*12+MONTH(Register!$O39))+1))/Register!$Q39,2)-ROUND((Register!$M39-Register!$R39)*MIN(Register!$Q39,MAX(0,MIN(K$4-1,IF(Register!$U39="",$D$2,MIN($D$2,YEAR(Register!$U39)*12+MONTH(Register!$U39)-1)))-(YEAR(Register!$O39)*12+MONTH(Register!$O39))+1))/Register!$Q39,2))</f>
        <v/>
      </c>
      <c r="L41" s="27">
        <f>IF(OR(Register!$N39&lt;&gt;"Yes",Register!$O39="",N(Register!$Q39)=0),0,ROUND((Register!$M39-Register!$R39)*MIN(Register!$Q39,MAX(0,MIN(L$4,IF(Register!$U39="",$D$2,MIN($D$2,YEAR(Register!$U39)*12+MONTH(Register!$U39)-1)))-(YEAR(Register!$O39)*12+MONTH(Register!$O39))+1))/Register!$Q39,2)-ROUND((Register!$M39-Register!$R39)*MIN(Register!$Q39,MAX(0,MIN(L$4-1,IF(Register!$U39="",$D$2,MIN($D$2,YEAR(Register!$U39)*12+MONTH(Register!$U39)-1)))-(YEAR(Register!$O39)*12+MONTH(Register!$O39))+1))/Register!$Q39,2))</f>
        <v/>
      </c>
      <c r="M41" s="27">
        <f>IF(OR(Register!$N39&lt;&gt;"Yes",Register!$O39="",N(Register!$Q39)=0),0,ROUND((Register!$M39-Register!$R39)*MIN(Register!$Q39,MAX(0,MIN(M$4,IF(Register!$U39="",$D$2,MIN($D$2,YEAR(Register!$U39)*12+MONTH(Register!$U39)-1)))-(YEAR(Register!$O39)*12+MONTH(Register!$O39))+1))/Register!$Q39,2)-ROUND((Register!$M39-Register!$R39)*MIN(Register!$Q39,MAX(0,MIN(M$4-1,IF(Register!$U39="",$D$2,MIN($D$2,YEAR(Register!$U39)*12+MONTH(Register!$U39)-1)))-(YEAR(Register!$O39)*12+MONTH(Register!$O39))+1))/Register!$Q39,2))</f>
        <v/>
      </c>
      <c r="N41" s="27">
        <f>IF(OR(Register!$N39&lt;&gt;"Yes",Register!$O39="",N(Register!$Q39)=0),0,ROUND((Register!$M39-Register!$R39)*MIN(Register!$Q39,MAX(0,MIN(N$4,IF(Register!$U39="",$D$2,MIN($D$2,YEAR(Register!$U39)*12+MONTH(Register!$U39)-1)))-(YEAR(Register!$O39)*12+MONTH(Register!$O39))+1))/Register!$Q39,2)-ROUND((Register!$M39-Register!$R39)*MIN(Register!$Q39,MAX(0,MIN(N$4-1,IF(Register!$U39="",$D$2,MIN($D$2,YEAR(Register!$U39)*12+MONTH(Register!$U39)-1)))-(YEAR(Register!$O39)*12+MONTH(Register!$O39))+1))/Register!$Q39,2))</f>
        <v/>
      </c>
      <c r="O41" s="27">
        <f>IF(OR(Register!$N39&lt;&gt;"Yes",Register!$O39="",N(Register!$Q39)=0),0,ROUND((Register!$M39-Register!$R39)*MIN(Register!$Q39,MAX(0,MIN(O$4,IF(Register!$U39="",$D$2,MIN($D$2,YEAR(Register!$U39)*12+MONTH(Register!$U39)-1)))-(YEAR(Register!$O39)*12+MONTH(Register!$O39))+1))/Register!$Q39,2)-ROUND((Register!$M39-Register!$R39)*MIN(Register!$Q39,MAX(0,MIN(O$4-1,IF(Register!$U39="",$D$2,MIN($D$2,YEAR(Register!$U39)*12+MONTH(Register!$U39)-1)))-(YEAR(Register!$O39)*12+MONTH(Register!$O39))+1))/Register!$Q39,2))</f>
        <v/>
      </c>
      <c r="P41" s="27">
        <f>IF(OR(Register!$N39&lt;&gt;"Yes",Register!$O39="",N(Register!$Q39)=0),0,ROUND((Register!$M39-Register!$R39)*MIN(Register!$Q39,MAX(0,MIN(P$4,IF(Register!$U39="",$D$2,MIN($D$2,YEAR(Register!$U39)*12+MONTH(Register!$U39)-1)))-(YEAR(Register!$O39)*12+MONTH(Register!$O39))+1))/Register!$Q39,2)-ROUND((Register!$M39-Register!$R39)*MIN(Register!$Q39,MAX(0,MIN(P$4-1,IF(Register!$U39="",$D$2,MIN($D$2,YEAR(Register!$U39)*12+MONTH(Register!$U39)-1)))-(YEAR(Register!$O39)*12+MONTH(Register!$O39))+1))/Register!$Q39,2))</f>
        <v/>
      </c>
      <c r="Q41" s="27">
        <f>E41+F41+G41+H41+I41+J41+K41+L41+M41+N41+O41+P41</f>
        <v/>
      </c>
    </row>
    <row r="42">
      <c r="A42" s="28">
        <f>IF(Register!$A40="","",Register!$A40)</f>
        <v/>
      </c>
      <c r="B42" s="28">
        <f>IF(Register!$D40="","",Register!$D40)</f>
        <v/>
      </c>
      <c r="C42" s="28">
        <f>IF(Register!$F40="","",Register!$F40)</f>
        <v/>
      </c>
      <c r="D42" s="28">
        <f>IF(C42="","",IF(C42=Settings!$A$9,Settings!$B$9,IF(C42=Settings!$A$10,Settings!$B$10,IF(C42=Settings!$A$11,Settings!$B$11,IF(C42=Settings!$A$12,Settings!$B$12,IF(C42=Settings!$A$13,Settings!$B$13,IF(C42=Settings!$A$14,Settings!$B$14,IF(C42=Settings!$A$15,Settings!$B$15,IF(C42=Settings!$A$16,Settings!$B$16,IF(C42=Settings!$A$17,Settings!$B$17,IF(C42=Settings!$A$18,Settings!$B$18,"")))))))))))</f>
        <v/>
      </c>
      <c r="E42" s="27">
        <f>IF(OR(Register!$N40&lt;&gt;"Yes",Register!$O40="",N(Register!$Q40)=0),0,ROUND((Register!$M40-Register!$R40)*MIN(Register!$Q40,MAX(0,MIN(E$4,IF(Register!$U40="",$D$2,MIN($D$2,YEAR(Register!$U40)*12+MONTH(Register!$U40)-1)))-(YEAR(Register!$O40)*12+MONTH(Register!$O40))+1))/Register!$Q40,2)-ROUND((Register!$M40-Register!$R40)*MIN(Register!$Q40,MAX(0,MIN(E$4-1,IF(Register!$U40="",$D$2,MIN($D$2,YEAR(Register!$U40)*12+MONTH(Register!$U40)-1)))-(YEAR(Register!$O40)*12+MONTH(Register!$O40))+1))/Register!$Q40,2))</f>
        <v/>
      </c>
      <c r="F42" s="27">
        <f>IF(OR(Register!$N40&lt;&gt;"Yes",Register!$O40="",N(Register!$Q40)=0),0,ROUND((Register!$M40-Register!$R40)*MIN(Register!$Q40,MAX(0,MIN(F$4,IF(Register!$U40="",$D$2,MIN($D$2,YEAR(Register!$U40)*12+MONTH(Register!$U40)-1)))-(YEAR(Register!$O40)*12+MONTH(Register!$O40))+1))/Register!$Q40,2)-ROUND((Register!$M40-Register!$R40)*MIN(Register!$Q40,MAX(0,MIN(F$4-1,IF(Register!$U40="",$D$2,MIN($D$2,YEAR(Register!$U40)*12+MONTH(Register!$U40)-1)))-(YEAR(Register!$O40)*12+MONTH(Register!$O40))+1))/Register!$Q40,2))</f>
        <v/>
      </c>
      <c r="G42" s="27">
        <f>IF(OR(Register!$N40&lt;&gt;"Yes",Register!$O40="",N(Register!$Q40)=0),0,ROUND((Register!$M40-Register!$R40)*MIN(Register!$Q40,MAX(0,MIN(G$4,IF(Register!$U40="",$D$2,MIN($D$2,YEAR(Register!$U40)*12+MONTH(Register!$U40)-1)))-(YEAR(Register!$O40)*12+MONTH(Register!$O40))+1))/Register!$Q40,2)-ROUND((Register!$M40-Register!$R40)*MIN(Register!$Q40,MAX(0,MIN(G$4-1,IF(Register!$U40="",$D$2,MIN($D$2,YEAR(Register!$U40)*12+MONTH(Register!$U40)-1)))-(YEAR(Register!$O40)*12+MONTH(Register!$O40))+1))/Register!$Q40,2))</f>
        <v/>
      </c>
      <c r="H42" s="27">
        <f>IF(OR(Register!$N40&lt;&gt;"Yes",Register!$O40="",N(Register!$Q40)=0),0,ROUND((Register!$M40-Register!$R40)*MIN(Register!$Q40,MAX(0,MIN(H$4,IF(Register!$U40="",$D$2,MIN($D$2,YEAR(Register!$U40)*12+MONTH(Register!$U40)-1)))-(YEAR(Register!$O40)*12+MONTH(Register!$O40))+1))/Register!$Q40,2)-ROUND((Register!$M40-Register!$R40)*MIN(Register!$Q40,MAX(0,MIN(H$4-1,IF(Register!$U40="",$D$2,MIN($D$2,YEAR(Register!$U40)*12+MONTH(Register!$U40)-1)))-(YEAR(Register!$O40)*12+MONTH(Register!$O40))+1))/Register!$Q40,2))</f>
        <v/>
      </c>
      <c r="I42" s="27">
        <f>IF(OR(Register!$N40&lt;&gt;"Yes",Register!$O40="",N(Register!$Q40)=0),0,ROUND((Register!$M40-Register!$R40)*MIN(Register!$Q40,MAX(0,MIN(I$4,IF(Register!$U40="",$D$2,MIN($D$2,YEAR(Register!$U40)*12+MONTH(Register!$U40)-1)))-(YEAR(Register!$O40)*12+MONTH(Register!$O40))+1))/Register!$Q40,2)-ROUND((Register!$M40-Register!$R40)*MIN(Register!$Q40,MAX(0,MIN(I$4-1,IF(Register!$U40="",$D$2,MIN($D$2,YEAR(Register!$U40)*12+MONTH(Register!$U40)-1)))-(YEAR(Register!$O40)*12+MONTH(Register!$O40))+1))/Register!$Q40,2))</f>
        <v/>
      </c>
      <c r="J42" s="27">
        <f>IF(OR(Register!$N40&lt;&gt;"Yes",Register!$O40="",N(Register!$Q40)=0),0,ROUND((Register!$M40-Register!$R40)*MIN(Register!$Q40,MAX(0,MIN(J$4,IF(Register!$U40="",$D$2,MIN($D$2,YEAR(Register!$U40)*12+MONTH(Register!$U40)-1)))-(YEAR(Register!$O40)*12+MONTH(Register!$O40))+1))/Register!$Q40,2)-ROUND((Register!$M40-Register!$R40)*MIN(Register!$Q40,MAX(0,MIN(J$4-1,IF(Register!$U40="",$D$2,MIN($D$2,YEAR(Register!$U40)*12+MONTH(Register!$U40)-1)))-(YEAR(Register!$O40)*12+MONTH(Register!$O40))+1))/Register!$Q40,2))</f>
        <v/>
      </c>
      <c r="K42" s="27">
        <f>IF(OR(Register!$N40&lt;&gt;"Yes",Register!$O40="",N(Register!$Q40)=0),0,ROUND((Register!$M40-Register!$R40)*MIN(Register!$Q40,MAX(0,MIN(K$4,IF(Register!$U40="",$D$2,MIN($D$2,YEAR(Register!$U40)*12+MONTH(Register!$U40)-1)))-(YEAR(Register!$O40)*12+MONTH(Register!$O40))+1))/Register!$Q40,2)-ROUND((Register!$M40-Register!$R40)*MIN(Register!$Q40,MAX(0,MIN(K$4-1,IF(Register!$U40="",$D$2,MIN($D$2,YEAR(Register!$U40)*12+MONTH(Register!$U40)-1)))-(YEAR(Register!$O40)*12+MONTH(Register!$O40))+1))/Register!$Q40,2))</f>
        <v/>
      </c>
      <c r="L42" s="27">
        <f>IF(OR(Register!$N40&lt;&gt;"Yes",Register!$O40="",N(Register!$Q40)=0),0,ROUND((Register!$M40-Register!$R40)*MIN(Register!$Q40,MAX(0,MIN(L$4,IF(Register!$U40="",$D$2,MIN($D$2,YEAR(Register!$U40)*12+MONTH(Register!$U40)-1)))-(YEAR(Register!$O40)*12+MONTH(Register!$O40))+1))/Register!$Q40,2)-ROUND((Register!$M40-Register!$R40)*MIN(Register!$Q40,MAX(0,MIN(L$4-1,IF(Register!$U40="",$D$2,MIN($D$2,YEAR(Register!$U40)*12+MONTH(Register!$U40)-1)))-(YEAR(Register!$O40)*12+MONTH(Register!$O40))+1))/Register!$Q40,2))</f>
        <v/>
      </c>
      <c r="M42" s="27">
        <f>IF(OR(Register!$N40&lt;&gt;"Yes",Register!$O40="",N(Register!$Q40)=0),0,ROUND((Register!$M40-Register!$R40)*MIN(Register!$Q40,MAX(0,MIN(M$4,IF(Register!$U40="",$D$2,MIN($D$2,YEAR(Register!$U40)*12+MONTH(Register!$U40)-1)))-(YEAR(Register!$O40)*12+MONTH(Register!$O40))+1))/Register!$Q40,2)-ROUND((Register!$M40-Register!$R40)*MIN(Register!$Q40,MAX(0,MIN(M$4-1,IF(Register!$U40="",$D$2,MIN($D$2,YEAR(Register!$U40)*12+MONTH(Register!$U40)-1)))-(YEAR(Register!$O40)*12+MONTH(Register!$O40))+1))/Register!$Q40,2))</f>
        <v/>
      </c>
      <c r="N42" s="27">
        <f>IF(OR(Register!$N40&lt;&gt;"Yes",Register!$O40="",N(Register!$Q40)=0),0,ROUND((Register!$M40-Register!$R40)*MIN(Register!$Q40,MAX(0,MIN(N$4,IF(Register!$U40="",$D$2,MIN($D$2,YEAR(Register!$U40)*12+MONTH(Register!$U40)-1)))-(YEAR(Register!$O40)*12+MONTH(Register!$O40))+1))/Register!$Q40,2)-ROUND((Register!$M40-Register!$R40)*MIN(Register!$Q40,MAX(0,MIN(N$4-1,IF(Register!$U40="",$D$2,MIN($D$2,YEAR(Register!$U40)*12+MONTH(Register!$U40)-1)))-(YEAR(Register!$O40)*12+MONTH(Register!$O40))+1))/Register!$Q40,2))</f>
        <v/>
      </c>
      <c r="O42" s="27">
        <f>IF(OR(Register!$N40&lt;&gt;"Yes",Register!$O40="",N(Register!$Q40)=0),0,ROUND((Register!$M40-Register!$R40)*MIN(Register!$Q40,MAX(0,MIN(O$4,IF(Register!$U40="",$D$2,MIN($D$2,YEAR(Register!$U40)*12+MONTH(Register!$U40)-1)))-(YEAR(Register!$O40)*12+MONTH(Register!$O40))+1))/Register!$Q40,2)-ROUND((Register!$M40-Register!$R40)*MIN(Register!$Q40,MAX(0,MIN(O$4-1,IF(Register!$U40="",$D$2,MIN($D$2,YEAR(Register!$U40)*12+MONTH(Register!$U40)-1)))-(YEAR(Register!$O40)*12+MONTH(Register!$O40))+1))/Register!$Q40,2))</f>
        <v/>
      </c>
      <c r="P42" s="27">
        <f>IF(OR(Register!$N40&lt;&gt;"Yes",Register!$O40="",N(Register!$Q40)=0),0,ROUND((Register!$M40-Register!$R40)*MIN(Register!$Q40,MAX(0,MIN(P$4,IF(Register!$U40="",$D$2,MIN($D$2,YEAR(Register!$U40)*12+MONTH(Register!$U40)-1)))-(YEAR(Register!$O40)*12+MONTH(Register!$O40))+1))/Register!$Q40,2)-ROUND((Register!$M40-Register!$R40)*MIN(Register!$Q40,MAX(0,MIN(P$4-1,IF(Register!$U40="",$D$2,MIN($D$2,YEAR(Register!$U40)*12+MONTH(Register!$U40)-1)))-(YEAR(Register!$O40)*12+MONTH(Register!$O40))+1))/Register!$Q40,2))</f>
        <v/>
      </c>
      <c r="Q42" s="27">
        <f>E42+F42+G42+H42+I42+J42+K42+L42+M42+N42+O42+P42</f>
        <v/>
      </c>
    </row>
    <row r="43">
      <c r="A43" s="28">
        <f>IF(Register!$A41="","",Register!$A41)</f>
        <v/>
      </c>
      <c r="B43" s="28">
        <f>IF(Register!$D41="","",Register!$D41)</f>
        <v/>
      </c>
      <c r="C43" s="28">
        <f>IF(Register!$F41="","",Register!$F41)</f>
        <v/>
      </c>
      <c r="D43" s="28">
        <f>IF(C43="","",IF(C43=Settings!$A$9,Settings!$B$9,IF(C43=Settings!$A$10,Settings!$B$10,IF(C43=Settings!$A$11,Settings!$B$11,IF(C43=Settings!$A$12,Settings!$B$12,IF(C43=Settings!$A$13,Settings!$B$13,IF(C43=Settings!$A$14,Settings!$B$14,IF(C43=Settings!$A$15,Settings!$B$15,IF(C43=Settings!$A$16,Settings!$B$16,IF(C43=Settings!$A$17,Settings!$B$17,IF(C43=Settings!$A$18,Settings!$B$18,"")))))))))))</f>
        <v/>
      </c>
      <c r="E43" s="27">
        <f>IF(OR(Register!$N41&lt;&gt;"Yes",Register!$O41="",N(Register!$Q41)=0),0,ROUND((Register!$M41-Register!$R41)*MIN(Register!$Q41,MAX(0,MIN(E$4,IF(Register!$U41="",$D$2,MIN($D$2,YEAR(Register!$U41)*12+MONTH(Register!$U41)-1)))-(YEAR(Register!$O41)*12+MONTH(Register!$O41))+1))/Register!$Q41,2)-ROUND((Register!$M41-Register!$R41)*MIN(Register!$Q41,MAX(0,MIN(E$4-1,IF(Register!$U41="",$D$2,MIN($D$2,YEAR(Register!$U41)*12+MONTH(Register!$U41)-1)))-(YEAR(Register!$O41)*12+MONTH(Register!$O41))+1))/Register!$Q41,2))</f>
        <v/>
      </c>
      <c r="F43" s="27">
        <f>IF(OR(Register!$N41&lt;&gt;"Yes",Register!$O41="",N(Register!$Q41)=0),0,ROUND((Register!$M41-Register!$R41)*MIN(Register!$Q41,MAX(0,MIN(F$4,IF(Register!$U41="",$D$2,MIN($D$2,YEAR(Register!$U41)*12+MONTH(Register!$U41)-1)))-(YEAR(Register!$O41)*12+MONTH(Register!$O41))+1))/Register!$Q41,2)-ROUND((Register!$M41-Register!$R41)*MIN(Register!$Q41,MAX(0,MIN(F$4-1,IF(Register!$U41="",$D$2,MIN($D$2,YEAR(Register!$U41)*12+MONTH(Register!$U41)-1)))-(YEAR(Register!$O41)*12+MONTH(Register!$O41))+1))/Register!$Q41,2))</f>
        <v/>
      </c>
      <c r="G43" s="27">
        <f>IF(OR(Register!$N41&lt;&gt;"Yes",Register!$O41="",N(Register!$Q41)=0),0,ROUND((Register!$M41-Register!$R41)*MIN(Register!$Q41,MAX(0,MIN(G$4,IF(Register!$U41="",$D$2,MIN($D$2,YEAR(Register!$U41)*12+MONTH(Register!$U41)-1)))-(YEAR(Register!$O41)*12+MONTH(Register!$O41))+1))/Register!$Q41,2)-ROUND((Register!$M41-Register!$R41)*MIN(Register!$Q41,MAX(0,MIN(G$4-1,IF(Register!$U41="",$D$2,MIN($D$2,YEAR(Register!$U41)*12+MONTH(Register!$U41)-1)))-(YEAR(Register!$O41)*12+MONTH(Register!$O41))+1))/Register!$Q41,2))</f>
        <v/>
      </c>
      <c r="H43" s="27">
        <f>IF(OR(Register!$N41&lt;&gt;"Yes",Register!$O41="",N(Register!$Q41)=0),0,ROUND((Register!$M41-Register!$R41)*MIN(Register!$Q41,MAX(0,MIN(H$4,IF(Register!$U41="",$D$2,MIN($D$2,YEAR(Register!$U41)*12+MONTH(Register!$U41)-1)))-(YEAR(Register!$O41)*12+MONTH(Register!$O41))+1))/Register!$Q41,2)-ROUND((Register!$M41-Register!$R41)*MIN(Register!$Q41,MAX(0,MIN(H$4-1,IF(Register!$U41="",$D$2,MIN($D$2,YEAR(Register!$U41)*12+MONTH(Register!$U41)-1)))-(YEAR(Register!$O41)*12+MONTH(Register!$O41))+1))/Register!$Q41,2))</f>
        <v/>
      </c>
      <c r="I43" s="27">
        <f>IF(OR(Register!$N41&lt;&gt;"Yes",Register!$O41="",N(Register!$Q41)=0),0,ROUND((Register!$M41-Register!$R41)*MIN(Register!$Q41,MAX(0,MIN(I$4,IF(Register!$U41="",$D$2,MIN($D$2,YEAR(Register!$U41)*12+MONTH(Register!$U41)-1)))-(YEAR(Register!$O41)*12+MONTH(Register!$O41))+1))/Register!$Q41,2)-ROUND((Register!$M41-Register!$R41)*MIN(Register!$Q41,MAX(0,MIN(I$4-1,IF(Register!$U41="",$D$2,MIN($D$2,YEAR(Register!$U41)*12+MONTH(Register!$U41)-1)))-(YEAR(Register!$O41)*12+MONTH(Register!$O41))+1))/Register!$Q41,2))</f>
        <v/>
      </c>
      <c r="J43" s="27">
        <f>IF(OR(Register!$N41&lt;&gt;"Yes",Register!$O41="",N(Register!$Q41)=0),0,ROUND((Register!$M41-Register!$R41)*MIN(Register!$Q41,MAX(0,MIN(J$4,IF(Register!$U41="",$D$2,MIN($D$2,YEAR(Register!$U41)*12+MONTH(Register!$U41)-1)))-(YEAR(Register!$O41)*12+MONTH(Register!$O41))+1))/Register!$Q41,2)-ROUND((Register!$M41-Register!$R41)*MIN(Register!$Q41,MAX(0,MIN(J$4-1,IF(Register!$U41="",$D$2,MIN($D$2,YEAR(Register!$U41)*12+MONTH(Register!$U41)-1)))-(YEAR(Register!$O41)*12+MONTH(Register!$O41))+1))/Register!$Q41,2))</f>
        <v/>
      </c>
      <c r="K43" s="27">
        <f>IF(OR(Register!$N41&lt;&gt;"Yes",Register!$O41="",N(Register!$Q41)=0),0,ROUND((Register!$M41-Register!$R41)*MIN(Register!$Q41,MAX(0,MIN(K$4,IF(Register!$U41="",$D$2,MIN($D$2,YEAR(Register!$U41)*12+MONTH(Register!$U41)-1)))-(YEAR(Register!$O41)*12+MONTH(Register!$O41))+1))/Register!$Q41,2)-ROUND((Register!$M41-Register!$R41)*MIN(Register!$Q41,MAX(0,MIN(K$4-1,IF(Register!$U41="",$D$2,MIN($D$2,YEAR(Register!$U41)*12+MONTH(Register!$U41)-1)))-(YEAR(Register!$O41)*12+MONTH(Register!$O41))+1))/Register!$Q41,2))</f>
        <v/>
      </c>
      <c r="L43" s="27">
        <f>IF(OR(Register!$N41&lt;&gt;"Yes",Register!$O41="",N(Register!$Q41)=0),0,ROUND((Register!$M41-Register!$R41)*MIN(Register!$Q41,MAX(0,MIN(L$4,IF(Register!$U41="",$D$2,MIN($D$2,YEAR(Register!$U41)*12+MONTH(Register!$U41)-1)))-(YEAR(Register!$O41)*12+MONTH(Register!$O41))+1))/Register!$Q41,2)-ROUND((Register!$M41-Register!$R41)*MIN(Register!$Q41,MAX(0,MIN(L$4-1,IF(Register!$U41="",$D$2,MIN($D$2,YEAR(Register!$U41)*12+MONTH(Register!$U41)-1)))-(YEAR(Register!$O41)*12+MONTH(Register!$O41))+1))/Register!$Q41,2))</f>
        <v/>
      </c>
      <c r="M43" s="27">
        <f>IF(OR(Register!$N41&lt;&gt;"Yes",Register!$O41="",N(Register!$Q41)=0),0,ROUND((Register!$M41-Register!$R41)*MIN(Register!$Q41,MAX(0,MIN(M$4,IF(Register!$U41="",$D$2,MIN($D$2,YEAR(Register!$U41)*12+MONTH(Register!$U41)-1)))-(YEAR(Register!$O41)*12+MONTH(Register!$O41))+1))/Register!$Q41,2)-ROUND((Register!$M41-Register!$R41)*MIN(Register!$Q41,MAX(0,MIN(M$4-1,IF(Register!$U41="",$D$2,MIN($D$2,YEAR(Register!$U41)*12+MONTH(Register!$U41)-1)))-(YEAR(Register!$O41)*12+MONTH(Register!$O41))+1))/Register!$Q41,2))</f>
        <v/>
      </c>
      <c r="N43" s="27">
        <f>IF(OR(Register!$N41&lt;&gt;"Yes",Register!$O41="",N(Register!$Q41)=0),0,ROUND((Register!$M41-Register!$R41)*MIN(Register!$Q41,MAX(0,MIN(N$4,IF(Register!$U41="",$D$2,MIN($D$2,YEAR(Register!$U41)*12+MONTH(Register!$U41)-1)))-(YEAR(Register!$O41)*12+MONTH(Register!$O41))+1))/Register!$Q41,2)-ROUND((Register!$M41-Register!$R41)*MIN(Register!$Q41,MAX(0,MIN(N$4-1,IF(Register!$U41="",$D$2,MIN($D$2,YEAR(Register!$U41)*12+MONTH(Register!$U41)-1)))-(YEAR(Register!$O41)*12+MONTH(Register!$O41))+1))/Register!$Q41,2))</f>
        <v/>
      </c>
      <c r="O43" s="27">
        <f>IF(OR(Register!$N41&lt;&gt;"Yes",Register!$O41="",N(Register!$Q41)=0),0,ROUND((Register!$M41-Register!$R41)*MIN(Register!$Q41,MAX(0,MIN(O$4,IF(Register!$U41="",$D$2,MIN($D$2,YEAR(Register!$U41)*12+MONTH(Register!$U41)-1)))-(YEAR(Register!$O41)*12+MONTH(Register!$O41))+1))/Register!$Q41,2)-ROUND((Register!$M41-Register!$R41)*MIN(Register!$Q41,MAX(0,MIN(O$4-1,IF(Register!$U41="",$D$2,MIN($D$2,YEAR(Register!$U41)*12+MONTH(Register!$U41)-1)))-(YEAR(Register!$O41)*12+MONTH(Register!$O41))+1))/Register!$Q41,2))</f>
        <v/>
      </c>
      <c r="P43" s="27">
        <f>IF(OR(Register!$N41&lt;&gt;"Yes",Register!$O41="",N(Register!$Q41)=0),0,ROUND((Register!$M41-Register!$R41)*MIN(Register!$Q41,MAX(0,MIN(P$4,IF(Register!$U41="",$D$2,MIN($D$2,YEAR(Register!$U41)*12+MONTH(Register!$U41)-1)))-(YEAR(Register!$O41)*12+MONTH(Register!$O41))+1))/Register!$Q41,2)-ROUND((Register!$M41-Register!$R41)*MIN(Register!$Q41,MAX(0,MIN(P$4-1,IF(Register!$U41="",$D$2,MIN($D$2,YEAR(Register!$U41)*12+MONTH(Register!$U41)-1)))-(YEAR(Register!$O41)*12+MONTH(Register!$O41))+1))/Register!$Q41,2))</f>
        <v/>
      </c>
      <c r="Q43" s="27">
        <f>E43+F43+G43+H43+I43+J43+K43+L43+M43+N43+O43+P43</f>
        <v/>
      </c>
    </row>
    <row r="44">
      <c r="A44" s="28">
        <f>IF(Register!$A42="","",Register!$A42)</f>
        <v/>
      </c>
      <c r="B44" s="28">
        <f>IF(Register!$D42="","",Register!$D42)</f>
        <v/>
      </c>
      <c r="C44" s="28">
        <f>IF(Register!$F42="","",Register!$F42)</f>
        <v/>
      </c>
      <c r="D44" s="28">
        <f>IF(C44="","",IF(C44=Settings!$A$9,Settings!$B$9,IF(C44=Settings!$A$10,Settings!$B$10,IF(C44=Settings!$A$11,Settings!$B$11,IF(C44=Settings!$A$12,Settings!$B$12,IF(C44=Settings!$A$13,Settings!$B$13,IF(C44=Settings!$A$14,Settings!$B$14,IF(C44=Settings!$A$15,Settings!$B$15,IF(C44=Settings!$A$16,Settings!$B$16,IF(C44=Settings!$A$17,Settings!$B$17,IF(C44=Settings!$A$18,Settings!$B$18,"")))))))))))</f>
        <v/>
      </c>
      <c r="E44" s="27">
        <f>IF(OR(Register!$N42&lt;&gt;"Yes",Register!$O42="",N(Register!$Q42)=0),0,ROUND((Register!$M42-Register!$R42)*MIN(Register!$Q42,MAX(0,MIN(E$4,IF(Register!$U42="",$D$2,MIN($D$2,YEAR(Register!$U42)*12+MONTH(Register!$U42)-1)))-(YEAR(Register!$O42)*12+MONTH(Register!$O42))+1))/Register!$Q42,2)-ROUND((Register!$M42-Register!$R42)*MIN(Register!$Q42,MAX(0,MIN(E$4-1,IF(Register!$U42="",$D$2,MIN($D$2,YEAR(Register!$U42)*12+MONTH(Register!$U42)-1)))-(YEAR(Register!$O42)*12+MONTH(Register!$O42))+1))/Register!$Q42,2))</f>
        <v/>
      </c>
      <c r="F44" s="27">
        <f>IF(OR(Register!$N42&lt;&gt;"Yes",Register!$O42="",N(Register!$Q42)=0),0,ROUND((Register!$M42-Register!$R42)*MIN(Register!$Q42,MAX(0,MIN(F$4,IF(Register!$U42="",$D$2,MIN($D$2,YEAR(Register!$U42)*12+MONTH(Register!$U42)-1)))-(YEAR(Register!$O42)*12+MONTH(Register!$O42))+1))/Register!$Q42,2)-ROUND((Register!$M42-Register!$R42)*MIN(Register!$Q42,MAX(0,MIN(F$4-1,IF(Register!$U42="",$D$2,MIN($D$2,YEAR(Register!$U42)*12+MONTH(Register!$U42)-1)))-(YEAR(Register!$O42)*12+MONTH(Register!$O42))+1))/Register!$Q42,2))</f>
        <v/>
      </c>
      <c r="G44" s="27">
        <f>IF(OR(Register!$N42&lt;&gt;"Yes",Register!$O42="",N(Register!$Q42)=0),0,ROUND((Register!$M42-Register!$R42)*MIN(Register!$Q42,MAX(0,MIN(G$4,IF(Register!$U42="",$D$2,MIN($D$2,YEAR(Register!$U42)*12+MONTH(Register!$U42)-1)))-(YEAR(Register!$O42)*12+MONTH(Register!$O42))+1))/Register!$Q42,2)-ROUND((Register!$M42-Register!$R42)*MIN(Register!$Q42,MAX(0,MIN(G$4-1,IF(Register!$U42="",$D$2,MIN($D$2,YEAR(Register!$U42)*12+MONTH(Register!$U42)-1)))-(YEAR(Register!$O42)*12+MONTH(Register!$O42))+1))/Register!$Q42,2))</f>
        <v/>
      </c>
      <c r="H44" s="27">
        <f>IF(OR(Register!$N42&lt;&gt;"Yes",Register!$O42="",N(Register!$Q42)=0),0,ROUND((Register!$M42-Register!$R42)*MIN(Register!$Q42,MAX(0,MIN(H$4,IF(Register!$U42="",$D$2,MIN($D$2,YEAR(Register!$U42)*12+MONTH(Register!$U42)-1)))-(YEAR(Register!$O42)*12+MONTH(Register!$O42))+1))/Register!$Q42,2)-ROUND((Register!$M42-Register!$R42)*MIN(Register!$Q42,MAX(0,MIN(H$4-1,IF(Register!$U42="",$D$2,MIN($D$2,YEAR(Register!$U42)*12+MONTH(Register!$U42)-1)))-(YEAR(Register!$O42)*12+MONTH(Register!$O42))+1))/Register!$Q42,2))</f>
        <v/>
      </c>
      <c r="I44" s="27">
        <f>IF(OR(Register!$N42&lt;&gt;"Yes",Register!$O42="",N(Register!$Q42)=0),0,ROUND((Register!$M42-Register!$R42)*MIN(Register!$Q42,MAX(0,MIN(I$4,IF(Register!$U42="",$D$2,MIN($D$2,YEAR(Register!$U42)*12+MONTH(Register!$U42)-1)))-(YEAR(Register!$O42)*12+MONTH(Register!$O42))+1))/Register!$Q42,2)-ROUND((Register!$M42-Register!$R42)*MIN(Register!$Q42,MAX(0,MIN(I$4-1,IF(Register!$U42="",$D$2,MIN($D$2,YEAR(Register!$U42)*12+MONTH(Register!$U42)-1)))-(YEAR(Register!$O42)*12+MONTH(Register!$O42))+1))/Register!$Q42,2))</f>
        <v/>
      </c>
      <c r="J44" s="27">
        <f>IF(OR(Register!$N42&lt;&gt;"Yes",Register!$O42="",N(Register!$Q42)=0),0,ROUND((Register!$M42-Register!$R42)*MIN(Register!$Q42,MAX(0,MIN(J$4,IF(Register!$U42="",$D$2,MIN($D$2,YEAR(Register!$U42)*12+MONTH(Register!$U42)-1)))-(YEAR(Register!$O42)*12+MONTH(Register!$O42))+1))/Register!$Q42,2)-ROUND((Register!$M42-Register!$R42)*MIN(Register!$Q42,MAX(0,MIN(J$4-1,IF(Register!$U42="",$D$2,MIN($D$2,YEAR(Register!$U42)*12+MONTH(Register!$U42)-1)))-(YEAR(Register!$O42)*12+MONTH(Register!$O42))+1))/Register!$Q42,2))</f>
        <v/>
      </c>
      <c r="K44" s="27">
        <f>IF(OR(Register!$N42&lt;&gt;"Yes",Register!$O42="",N(Register!$Q42)=0),0,ROUND((Register!$M42-Register!$R42)*MIN(Register!$Q42,MAX(0,MIN(K$4,IF(Register!$U42="",$D$2,MIN($D$2,YEAR(Register!$U42)*12+MONTH(Register!$U42)-1)))-(YEAR(Register!$O42)*12+MONTH(Register!$O42))+1))/Register!$Q42,2)-ROUND((Register!$M42-Register!$R42)*MIN(Register!$Q42,MAX(0,MIN(K$4-1,IF(Register!$U42="",$D$2,MIN($D$2,YEAR(Register!$U42)*12+MONTH(Register!$U42)-1)))-(YEAR(Register!$O42)*12+MONTH(Register!$O42))+1))/Register!$Q42,2))</f>
        <v/>
      </c>
      <c r="L44" s="27">
        <f>IF(OR(Register!$N42&lt;&gt;"Yes",Register!$O42="",N(Register!$Q42)=0),0,ROUND((Register!$M42-Register!$R42)*MIN(Register!$Q42,MAX(0,MIN(L$4,IF(Register!$U42="",$D$2,MIN($D$2,YEAR(Register!$U42)*12+MONTH(Register!$U42)-1)))-(YEAR(Register!$O42)*12+MONTH(Register!$O42))+1))/Register!$Q42,2)-ROUND((Register!$M42-Register!$R42)*MIN(Register!$Q42,MAX(0,MIN(L$4-1,IF(Register!$U42="",$D$2,MIN($D$2,YEAR(Register!$U42)*12+MONTH(Register!$U42)-1)))-(YEAR(Register!$O42)*12+MONTH(Register!$O42))+1))/Register!$Q42,2))</f>
        <v/>
      </c>
      <c r="M44" s="27">
        <f>IF(OR(Register!$N42&lt;&gt;"Yes",Register!$O42="",N(Register!$Q42)=0),0,ROUND((Register!$M42-Register!$R42)*MIN(Register!$Q42,MAX(0,MIN(M$4,IF(Register!$U42="",$D$2,MIN($D$2,YEAR(Register!$U42)*12+MONTH(Register!$U42)-1)))-(YEAR(Register!$O42)*12+MONTH(Register!$O42))+1))/Register!$Q42,2)-ROUND((Register!$M42-Register!$R42)*MIN(Register!$Q42,MAX(0,MIN(M$4-1,IF(Register!$U42="",$D$2,MIN($D$2,YEAR(Register!$U42)*12+MONTH(Register!$U42)-1)))-(YEAR(Register!$O42)*12+MONTH(Register!$O42))+1))/Register!$Q42,2))</f>
        <v/>
      </c>
      <c r="N44" s="27">
        <f>IF(OR(Register!$N42&lt;&gt;"Yes",Register!$O42="",N(Register!$Q42)=0),0,ROUND((Register!$M42-Register!$R42)*MIN(Register!$Q42,MAX(0,MIN(N$4,IF(Register!$U42="",$D$2,MIN($D$2,YEAR(Register!$U42)*12+MONTH(Register!$U42)-1)))-(YEAR(Register!$O42)*12+MONTH(Register!$O42))+1))/Register!$Q42,2)-ROUND((Register!$M42-Register!$R42)*MIN(Register!$Q42,MAX(0,MIN(N$4-1,IF(Register!$U42="",$D$2,MIN($D$2,YEAR(Register!$U42)*12+MONTH(Register!$U42)-1)))-(YEAR(Register!$O42)*12+MONTH(Register!$O42))+1))/Register!$Q42,2))</f>
        <v/>
      </c>
      <c r="O44" s="27">
        <f>IF(OR(Register!$N42&lt;&gt;"Yes",Register!$O42="",N(Register!$Q42)=0),0,ROUND((Register!$M42-Register!$R42)*MIN(Register!$Q42,MAX(0,MIN(O$4,IF(Register!$U42="",$D$2,MIN($D$2,YEAR(Register!$U42)*12+MONTH(Register!$U42)-1)))-(YEAR(Register!$O42)*12+MONTH(Register!$O42))+1))/Register!$Q42,2)-ROUND((Register!$M42-Register!$R42)*MIN(Register!$Q42,MAX(0,MIN(O$4-1,IF(Register!$U42="",$D$2,MIN($D$2,YEAR(Register!$U42)*12+MONTH(Register!$U42)-1)))-(YEAR(Register!$O42)*12+MONTH(Register!$O42))+1))/Register!$Q42,2))</f>
        <v/>
      </c>
      <c r="P44" s="27">
        <f>IF(OR(Register!$N42&lt;&gt;"Yes",Register!$O42="",N(Register!$Q42)=0),0,ROUND((Register!$M42-Register!$R42)*MIN(Register!$Q42,MAX(0,MIN(P$4,IF(Register!$U42="",$D$2,MIN($D$2,YEAR(Register!$U42)*12+MONTH(Register!$U42)-1)))-(YEAR(Register!$O42)*12+MONTH(Register!$O42))+1))/Register!$Q42,2)-ROUND((Register!$M42-Register!$R42)*MIN(Register!$Q42,MAX(0,MIN(P$4-1,IF(Register!$U42="",$D$2,MIN($D$2,YEAR(Register!$U42)*12+MONTH(Register!$U42)-1)))-(YEAR(Register!$O42)*12+MONTH(Register!$O42))+1))/Register!$Q42,2))</f>
        <v/>
      </c>
      <c r="Q44" s="27">
        <f>E44+F44+G44+H44+I44+J44+K44+L44+M44+N44+O44+P44</f>
        <v/>
      </c>
    </row>
    <row r="45">
      <c r="A45" s="28">
        <f>IF(Register!$A43="","",Register!$A43)</f>
        <v/>
      </c>
      <c r="B45" s="28">
        <f>IF(Register!$D43="","",Register!$D43)</f>
        <v/>
      </c>
      <c r="C45" s="28">
        <f>IF(Register!$F43="","",Register!$F43)</f>
        <v/>
      </c>
      <c r="D45" s="28">
        <f>IF(C45="","",IF(C45=Settings!$A$9,Settings!$B$9,IF(C45=Settings!$A$10,Settings!$B$10,IF(C45=Settings!$A$11,Settings!$B$11,IF(C45=Settings!$A$12,Settings!$B$12,IF(C45=Settings!$A$13,Settings!$B$13,IF(C45=Settings!$A$14,Settings!$B$14,IF(C45=Settings!$A$15,Settings!$B$15,IF(C45=Settings!$A$16,Settings!$B$16,IF(C45=Settings!$A$17,Settings!$B$17,IF(C45=Settings!$A$18,Settings!$B$18,"")))))))))))</f>
        <v/>
      </c>
      <c r="E45" s="27">
        <f>IF(OR(Register!$N43&lt;&gt;"Yes",Register!$O43="",N(Register!$Q43)=0),0,ROUND((Register!$M43-Register!$R43)*MIN(Register!$Q43,MAX(0,MIN(E$4,IF(Register!$U43="",$D$2,MIN($D$2,YEAR(Register!$U43)*12+MONTH(Register!$U43)-1)))-(YEAR(Register!$O43)*12+MONTH(Register!$O43))+1))/Register!$Q43,2)-ROUND((Register!$M43-Register!$R43)*MIN(Register!$Q43,MAX(0,MIN(E$4-1,IF(Register!$U43="",$D$2,MIN($D$2,YEAR(Register!$U43)*12+MONTH(Register!$U43)-1)))-(YEAR(Register!$O43)*12+MONTH(Register!$O43))+1))/Register!$Q43,2))</f>
        <v/>
      </c>
      <c r="F45" s="27">
        <f>IF(OR(Register!$N43&lt;&gt;"Yes",Register!$O43="",N(Register!$Q43)=0),0,ROUND((Register!$M43-Register!$R43)*MIN(Register!$Q43,MAX(0,MIN(F$4,IF(Register!$U43="",$D$2,MIN($D$2,YEAR(Register!$U43)*12+MONTH(Register!$U43)-1)))-(YEAR(Register!$O43)*12+MONTH(Register!$O43))+1))/Register!$Q43,2)-ROUND((Register!$M43-Register!$R43)*MIN(Register!$Q43,MAX(0,MIN(F$4-1,IF(Register!$U43="",$D$2,MIN($D$2,YEAR(Register!$U43)*12+MONTH(Register!$U43)-1)))-(YEAR(Register!$O43)*12+MONTH(Register!$O43))+1))/Register!$Q43,2))</f>
        <v/>
      </c>
      <c r="G45" s="27">
        <f>IF(OR(Register!$N43&lt;&gt;"Yes",Register!$O43="",N(Register!$Q43)=0),0,ROUND((Register!$M43-Register!$R43)*MIN(Register!$Q43,MAX(0,MIN(G$4,IF(Register!$U43="",$D$2,MIN($D$2,YEAR(Register!$U43)*12+MONTH(Register!$U43)-1)))-(YEAR(Register!$O43)*12+MONTH(Register!$O43))+1))/Register!$Q43,2)-ROUND((Register!$M43-Register!$R43)*MIN(Register!$Q43,MAX(0,MIN(G$4-1,IF(Register!$U43="",$D$2,MIN($D$2,YEAR(Register!$U43)*12+MONTH(Register!$U43)-1)))-(YEAR(Register!$O43)*12+MONTH(Register!$O43))+1))/Register!$Q43,2))</f>
        <v/>
      </c>
      <c r="H45" s="27">
        <f>IF(OR(Register!$N43&lt;&gt;"Yes",Register!$O43="",N(Register!$Q43)=0),0,ROUND((Register!$M43-Register!$R43)*MIN(Register!$Q43,MAX(0,MIN(H$4,IF(Register!$U43="",$D$2,MIN($D$2,YEAR(Register!$U43)*12+MONTH(Register!$U43)-1)))-(YEAR(Register!$O43)*12+MONTH(Register!$O43))+1))/Register!$Q43,2)-ROUND((Register!$M43-Register!$R43)*MIN(Register!$Q43,MAX(0,MIN(H$4-1,IF(Register!$U43="",$D$2,MIN($D$2,YEAR(Register!$U43)*12+MONTH(Register!$U43)-1)))-(YEAR(Register!$O43)*12+MONTH(Register!$O43))+1))/Register!$Q43,2))</f>
        <v/>
      </c>
      <c r="I45" s="27">
        <f>IF(OR(Register!$N43&lt;&gt;"Yes",Register!$O43="",N(Register!$Q43)=0),0,ROUND((Register!$M43-Register!$R43)*MIN(Register!$Q43,MAX(0,MIN(I$4,IF(Register!$U43="",$D$2,MIN($D$2,YEAR(Register!$U43)*12+MONTH(Register!$U43)-1)))-(YEAR(Register!$O43)*12+MONTH(Register!$O43))+1))/Register!$Q43,2)-ROUND((Register!$M43-Register!$R43)*MIN(Register!$Q43,MAX(0,MIN(I$4-1,IF(Register!$U43="",$D$2,MIN($D$2,YEAR(Register!$U43)*12+MONTH(Register!$U43)-1)))-(YEAR(Register!$O43)*12+MONTH(Register!$O43))+1))/Register!$Q43,2))</f>
        <v/>
      </c>
      <c r="J45" s="27">
        <f>IF(OR(Register!$N43&lt;&gt;"Yes",Register!$O43="",N(Register!$Q43)=0),0,ROUND((Register!$M43-Register!$R43)*MIN(Register!$Q43,MAX(0,MIN(J$4,IF(Register!$U43="",$D$2,MIN($D$2,YEAR(Register!$U43)*12+MONTH(Register!$U43)-1)))-(YEAR(Register!$O43)*12+MONTH(Register!$O43))+1))/Register!$Q43,2)-ROUND((Register!$M43-Register!$R43)*MIN(Register!$Q43,MAX(0,MIN(J$4-1,IF(Register!$U43="",$D$2,MIN($D$2,YEAR(Register!$U43)*12+MONTH(Register!$U43)-1)))-(YEAR(Register!$O43)*12+MONTH(Register!$O43))+1))/Register!$Q43,2))</f>
        <v/>
      </c>
      <c r="K45" s="27">
        <f>IF(OR(Register!$N43&lt;&gt;"Yes",Register!$O43="",N(Register!$Q43)=0),0,ROUND((Register!$M43-Register!$R43)*MIN(Register!$Q43,MAX(0,MIN(K$4,IF(Register!$U43="",$D$2,MIN($D$2,YEAR(Register!$U43)*12+MONTH(Register!$U43)-1)))-(YEAR(Register!$O43)*12+MONTH(Register!$O43))+1))/Register!$Q43,2)-ROUND((Register!$M43-Register!$R43)*MIN(Register!$Q43,MAX(0,MIN(K$4-1,IF(Register!$U43="",$D$2,MIN($D$2,YEAR(Register!$U43)*12+MONTH(Register!$U43)-1)))-(YEAR(Register!$O43)*12+MONTH(Register!$O43))+1))/Register!$Q43,2))</f>
        <v/>
      </c>
      <c r="L45" s="27">
        <f>IF(OR(Register!$N43&lt;&gt;"Yes",Register!$O43="",N(Register!$Q43)=0),0,ROUND((Register!$M43-Register!$R43)*MIN(Register!$Q43,MAX(0,MIN(L$4,IF(Register!$U43="",$D$2,MIN($D$2,YEAR(Register!$U43)*12+MONTH(Register!$U43)-1)))-(YEAR(Register!$O43)*12+MONTH(Register!$O43))+1))/Register!$Q43,2)-ROUND((Register!$M43-Register!$R43)*MIN(Register!$Q43,MAX(0,MIN(L$4-1,IF(Register!$U43="",$D$2,MIN($D$2,YEAR(Register!$U43)*12+MONTH(Register!$U43)-1)))-(YEAR(Register!$O43)*12+MONTH(Register!$O43))+1))/Register!$Q43,2))</f>
        <v/>
      </c>
      <c r="M45" s="27">
        <f>IF(OR(Register!$N43&lt;&gt;"Yes",Register!$O43="",N(Register!$Q43)=0),0,ROUND((Register!$M43-Register!$R43)*MIN(Register!$Q43,MAX(0,MIN(M$4,IF(Register!$U43="",$D$2,MIN($D$2,YEAR(Register!$U43)*12+MONTH(Register!$U43)-1)))-(YEAR(Register!$O43)*12+MONTH(Register!$O43))+1))/Register!$Q43,2)-ROUND((Register!$M43-Register!$R43)*MIN(Register!$Q43,MAX(0,MIN(M$4-1,IF(Register!$U43="",$D$2,MIN($D$2,YEAR(Register!$U43)*12+MONTH(Register!$U43)-1)))-(YEAR(Register!$O43)*12+MONTH(Register!$O43))+1))/Register!$Q43,2))</f>
        <v/>
      </c>
      <c r="N45" s="27">
        <f>IF(OR(Register!$N43&lt;&gt;"Yes",Register!$O43="",N(Register!$Q43)=0),0,ROUND((Register!$M43-Register!$R43)*MIN(Register!$Q43,MAX(0,MIN(N$4,IF(Register!$U43="",$D$2,MIN($D$2,YEAR(Register!$U43)*12+MONTH(Register!$U43)-1)))-(YEAR(Register!$O43)*12+MONTH(Register!$O43))+1))/Register!$Q43,2)-ROUND((Register!$M43-Register!$R43)*MIN(Register!$Q43,MAX(0,MIN(N$4-1,IF(Register!$U43="",$D$2,MIN($D$2,YEAR(Register!$U43)*12+MONTH(Register!$U43)-1)))-(YEAR(Register!$O43)*12+MONTH(Register!$O43))+1))/Register!$Q43,2))</f>
        <v/>
      </c>
      <c r="O45" s="27">
        <f>IF(OR(Register!$N43&lt;&gt;"Yes",Register!$O43="",N(Register!$Q43)=0),0,ROUND((Register!$M43-Register!$R43)*MIN(Register!$Q43,MAX(0,MIN(O$4,IF(Register!$U43="",$D$2,MIN($D$2,YEAR(Register!$U43)*12+MONTH(Register!$U43)-1)))-(YEAR(Register!$O43)*12+MONTH(Register!$O43))+1))/Register!$Q43,2)-ROUND((Register!$M43-Register!$R43)*MIN(Register!$Q43,MAX(0,MIN(O$4-1,IF(Register!$U43="",$D$2,MIN($D$2,YEAR(Register!$U43)*12+MONTH(Register!$U43)-1)))-(YEAR(Register!$O43)*12+MONTH(Register!$O43))+1))/Register!$Q43,2))</f>
        <v/>
      </c>
      <c r="P45" s="27">
        <f>IF(OR(Register!$N43&lt;&gt;"Yes",Register!$O43="",N(Register!$Q43)=0),0,ROUND((Register!$M43-Register!$R43)*MIN(Register!$Q43,MAX(0,MIN(P$4,IF(Register!$U43="",$D$2,MIN($D$2,YEAR(Register!$U43)*12+MONTH(Register!$U43)-1)))-(YEAR(Register!$O43)*12+MONTH(Register!$O43))+1))/Register!$Q43,2)-ROUND((Register!$M43-Register!$R43)*MIN(Register!$Q43,MAX(0,MIN(P$4-1,IF(Register!$U43="",$D$2,MIN($D$2,YEAR(Register!$U43)*12+MONTH(Register!$U43)-1)))-(YEAR(Register!$O43)*12+MONTH(Register!$O43))+1))/Register!$Q43,2))</f>
        <v/>
      </c>
      <c r="Q45" s="27">
        <f>E45+F45+G45+H45+I45+J45+K45+L45+M45+N45+O45+P45</f>
        <v/>
      </c>
    </row>
    <row r="46">
      <c r="A46" s="28">
        <f>IF(Register!$A44="","",Register!$A44)</f>
        <v/>
      </c>
      <c r="B46" s="28">
        <f>IF(Register!$D44="","",Register!$D44)</f>
        <v/>
      </c>
      <c r="C46" s="28">
        <f>IF(Register!$F44="","",Register!$F44)</f>
        <v/>
      </c>
      <c r="D46" s="28">
        <f>IF(C46="","",IF(C46=Settings!$A$9,Settings!$B$9,IF(C46=Settings!$A$10,Settings!$B$10,IF(C46=Settings!$A$11,Settings!$B$11,IF(C46=Settings!$A$12,Settings!$B$12,IF(C46=Settings!$A$13,Settings!$B$13,IF(C46=Settings!$A$14,Settings!$B$14,IF(C46=Settings!$A$15,Settings!$B$15,IF(C46=Settings!$A$16,Settings!$B$16,IF(C46=Settings!$A$17,Settings!$B$17,IF(C46=Settings!$A$18,Settings!$B$18,"")))))))))))</f>
        <v/>
      </c>
      <c r="E46" s="27">
        <f>IF(OR(Register!$N44&lt;&gt;"Yes",Register!$O44="",N(Register!$Q44)=0),0,ROUND((Register!$M44-Register!$R44)*MIN(Register!$Q44,MAX(0,MIN(E$4,IF(Register!$U44="",$D$2,MIN($D$2,YEAR(Register!$U44)*12+MONTH(Register!$U44)-1)))-(YEAR(Register!$O44)*12+MONTH(Register!$O44))+1))/Register!$Q44,2)-ROUND((Register!$M44-Register!$R44)*MIN(Register!$Q44,MAX(0,MIN(E$4-1,IF(Register!$U44="",$D$2,MIN($D$2,YEAR(Register!$U44)*12+MONTH(Register!$U44)-1)))-(YEAR(Register!$O44)*12+MONTH(Register!$O44))+1))/Register!$Q44,2))</f>
        <v/>
      </c>
      <c r="F46" s="27">
        <f>IF(OR(Register!$N44&lt;&gt;"Yes",Register!$O44="",N(Register!$Q44)=0),0,ROUND((Register!$M44-Register!$R44)*MIN(Register!$Q44,MAX(0,MIN(F$4,IF(Register!$U44="",$D$2,MIN($D$2,YEAR(Register!$U44)*12+MONTH(Register!$U44)-1)))-(YEAR(Register!$O44)*12+MONTH(Register!$O44))+1))/Register!$Q44,2)-ROUND((Register!$M44-Register!$R44)*MIN(Register!$Q44,MAX(0,MIN(F$4-1,IF(Register!$U44="",$D$2,MIN($D$2,YEAR(Register!$U44)*12+MONTH(Register!$U44)-1)))-(YEAR(Register!$O44)*12+MONTH(Register!$O44))+1))/Register!$Q44,2))</f>
        <v/>
      </c>
      <c r="G46" s="27">
        <f>IF(OR(Register!$N44&lt;&gt;"Yes",Register!$O44="",N(Register!$Q44)=0),0,ROUND((Register!$M44-Register!$R44)*MIN(Register!$Q44,MAX(0,MIN(G$4,IF(Register!$U44="",$D$2,MIN($D$2,YEAR(Register!$U44)*12+MONTH(Register!$U44)-1)))-(YEAR(Register!$O44)*12+MONTH(Register!$O44))+1))/Register!$Q44,2)-ROUND((Register!$M44-Register!$R44)*MIN(Register!$Q44,MAX(0,MIN(G$4-1,IF(Register!$U44="",$D$2,MIN($D$2,YEAR(Register!$U44)*12+MONTH(Register!$U44)-1)))-(YEAR(Register!$O44)*12+MONTH(Register!$O44))+1))/Register!$Q44,2))</f>
        <v/>
      </c>
      <c r="H46" s="27">
        <f>IF(OR(Register!$N44&lt;&gt;"Yes",Register!$O44="",N(Register!$Q44)=0),0,ROUND((Register!$M44-Register!$R44)*MIN(Register!$Q44,MAX(0,MIN(H$4,IF(Register!$U44="",$D$2,MIN($D$2,YEAR(Register!$U44)*12+MONTH(Register!$U44)-1)))-(YEAR(Register!$O44)*12+MONTH(Register!$O44))+1))/Register!$Q44,2)-ROUND((Register!$M44-Register!$R44)*MIN(Register!$Q44,MAX(0,MIN(H$4-1,IF(Register!$U44="",$D$2,MIN($D$2,YEAR(Register!$U44)*12+MONTH(Register!$U44)-1)))-(YEAR(Register!$O44)*12+MONTH(Register!$O44))+1))/Register!$Q44,2))</f>
        <v/>
      </c>
      <c r="I46" s="27">
        <f>IF(OR(Register!$N44&lt;&gt;"Yes",Register!$O44="",N(Register!$Q44)=0),0,ROUND((Register!$M44-Register!$R44)*MIN(Register!$Q44,MAX(0,MIN(I$4,IF(Register!$U44="",$D$2,MIN($D$2,YEAR(Register!$U44)*12+MONTH(Register!$U44)-1)))-(YEAR(Register!$O44)*12+MONTH(Register!$O44))+1))/Register!$Q44,2)-ROUND((Register!$M44-Register!$R44)*MIN(Register!$Q44,MAX(0,MIN(I$4-1,IF(Register!$U44="",$D$2,MIN($D$2,YEAR(Register!$U44)*12+MONTH(Register!$U44)-1)))-(YEAR(Register!$O44)*12+MONTH(Register!$O44))+1))/Register!$Q44,2))</f>
        <v/>
      </c>
      <c r="J46" s="27">
        <f>IF(OR(Register!$N44&lt;&gt;"Yes",Register!$O44="",N(Register!$Q44)=0),0,ROUND((Register!$M44-Register!$R44)*MIN(Register!$Q44,MAX(0,MIN(J$4,IF(Register!$U44="",$D$2,MIN($D$2,YEAR(Register!$U44)*12+MONTH(Register!$U44)-1)))-(YEAR(Register!$O44)*12+MONTH(Register!$O44))+1))/Register!$Q44,2)-ROUND((Register!$M44-Register!$R44)*MIN(Register!$Q44,MAX(0,MIN(J$4-1,IF(Register!$U44="",$D$2,MIN($D$2,YEAR(Register!$U44)*12+MONTH(Register!$U44)-1)))-(YEAR(Register!$O44)*12+MONTH(Register!$O44))+1))/Register!$Q44,2))</f>
        <v/>
      </c>
      <c r="K46" s="27">
        <f>IF(OR(Register!$N44&lt;&gt;"Yes",Register!$O44="",N(Register!$Q44)=0),0,ROUND((Register!$M44-Register!$R44)*MIN(Register!$Q44,MAX(0,MIN(K$4,IF(Register!$U44="",$D$2,MIN($D$2,YEAR(Register!$U44)*12+MONTH(Register!$U44)-1)))-(YEAR(Register!$O44)*12+MONTH(Register!$O44))+1))/Register!$Q44,2)-ROUND((Register!$M44-Register!$R44)*MIN(Register!$Q44,MAX(0,MIN(K$4-1,IF(Register!$U44="",$D$2,MIN($D$2,YEAR(Register!$U44)*12+MONTH(Register!$U44)-1)))-(YEAR(Register!$O44)*12+MONTH(Register!$O44))+1))/Register!$Q44,2))</f>
        <v/>
      </c>
      <c r="L46" s="27">
        <f>IF(OR(Register!$N44&lt;&gt;"Yes",Register!$O44="",N(Register!$Q44)=0),0,ROUND((Register!$M44-Register!$R44)*MIN(Register!$Q44,MAX(0,MIN(L$4,IF(Register!$U44="",$D$2,MIN($D$2,YEAR(Register!$U44)*12+MONTH(Register!$U44)-1)))-(YEAR(Register!$O44)*12+MONTH(Register!$O44))+1))/Register!$Q44,2)-ROUND((Register!$M44-Register!$R44)*MIN(Register!$Q44,MAX(0,MIN(L$4-1,IF(Register!$U44="",$D$2,MIN($D$2,YEAR(Register!$U44)*12+MONTH(Register!$U44)-1)))-(YEAR(Register!$O44)*12+MONTH(Register!$O44))+1))/Register!$Q44,2))</f>
        <v/>
      </c>
      <c r="M46" s="27">
        <f>IF(OR(Register!$N44&lt;&gt;"Yes",Register!$O44="",N(Register!$Q44)=0),0,ROUND((Register!$M44-Register!$R44)*MIN(Register!$Q44,MAX(0,MIN(M$4,IF(Register!$U44="",$D$2,MIN($D$2,YEAR(Register!$U44)*12+MONTH(Register!$U44)-1)))-(YEAR(Register!$O44)*12+MONTH(Register!$O44))+1))/Register!$Q44,2)-ROUND((Register!$M44-Register!$R44)*MIN(Register!$Q44,MAX(0,MIN(M$4-1,IF(Register!$U44="",$D$2,MIN($D$2,YEAR(Register!$U44)*12+MONTH(Register!$U44)-1)))-(YEAR(Register!$O44)*12+MONTH(Register!$O44))+1))/Register!$Q44,2))</f>
        <v/>
      </c>
      <c r="N46" s="27">
        <f>IF(OR(Register!$N44&lt;&gt;"Yes",Register!$O44="",N(Register!$Q44)=0),0,ROUND((Register!$M44-Register!$R44)*MIN(Register!$Q44,MAX(0,MIN(N$4,IF(Register!$U44="",$D$2,MIN($D$2,YEAR(Register!$U44)*12+MONTH(Register!$U44)-1)))-(YEAR(Register!$O44)*12+MONTH(Register!$O44))+1))/Register!$Q44,2)-ROUND((Register!$M44-Register!$R44)*MIN(Register!$Q44,MAX(0,MIN(N$4-1,IF(Register!$U44="",$D$2,MIN($D$2,YEAR(Register!$U44)*12+MONTH(Register!$U44)-1)))-(YEAR(Register!$O44)*12+MONTH(Register!$O44))+1))/Register!$Q44,2))</f>
        <v/>
      </c>
      <c r="O46" s="27">
        <f>IF(OR(Register!$N44&lt;&gt;"Yes",Register!$O44="",N(Register!$Q44)=0),0,ROUND((Register!$M44-Register!$R44)*MIN(Register!$Q44,MAX(0,MIN(O$4,IF(Register!$U44="",$D$2,MIN($D$2,YEAR(Register!$U44)*12+MONTH(Register!$U44)-1)))-(YEAR(Register!$O44)*12+MONTH(Register!$O44))+1))/Register!$Q44,2)-ROUND((Register!$M44-Register!$R44)*MIN(Register!$Q44,MAX(0,MIN(O$4-1,IF(Register!$U44="",$D$2,MIN($D$2,YEAR(Register!$U44)*12+MONTH(Register!$U44)-1)))-(YEAR(Register!$O44)*12+MONTH(Register!$O44))+1))/Register!$Q44,2))</f>
        <v/>
      </c>
      <c r="P46" s="27">
        <f>IF(OR(Register!$N44&lt;&gt;"Yes",Register!$O44="",N(Register!$Q44)=0),0,ROUND((Register!$M44-Register!$R44)*MIN(Register!$Q44,MAX(0,MIN(P$4,IF(Register!$U44="",$D$2,MIN($D$2,YEAR(Register!$U44)*12+MONTH(Register!$U44)-1)))-(YEAR(Register!$O44)*12+MONTH(Register!$O44))+1))/Register!$Q44,2)-ROUND((Register!$M44-Register!$R44)*MIN(Register!$Q44,MAX(0,MIN(P$4-1,IF(Register!$U44="",$D$2,MIN($D$2,YEAR(Register!$U44)*12+MONTH(Register!$U44)-1)))-(YEAR(Register!$O44)*12+MONTH(Register!$O44))+1))/Register!$Q44,2))</f>
        <v/>
      </c>
      <c r="Q46" s="27">
        <f>E46+F46+G46+H46+I46+J46+K46+L46+M46+N46+O46+P46</f>
        <v/>
      </c>
    </row>
    <row r="47">
      <c r="A47" s="28">
        <f>IF(Register!$A45="","",Register!$A45)</f>
        <v/>
      </c>
      <c r="B47" s="28">
        <f>IF(Register!$D45="","",Register!$D45)</f>
        <v/>
      </c>
      <c r="C47" s="28">
        <f>IF(Register!$F45="","",Register!$F45)</f>
        <v/>
      </c>
      <c r="D47" s="28">
        <f>IF(C47="","",IF(C47=Settings!$A$9,Settings!$B$9,IF(C47=Settings!$A$10,Settings!$B$10,IF(C47=Settings!$A$11,Settings!$B$11,IF(C47=Settings!$A$12,Settings!$B$12,IF(C47=Settings!$A$13,Settings!$B$13,IF(C47=Settings!$A$14,Settings!$B$14,IF(C47=Settings!$A$15,Settings!$B$15,IF(C47=Settings!$A$16,Settings!$B$16,IF(C47=Settings!$A$17,Settings!$B$17,IF(C47=Settings!$A$18,Settings!$B$18,"")))))))))))</f>
        <v/>
      </c>
      <c r="E47" s="27">
        <f>IF(OR(Register!$N45&lt;&gt;"Yes",Register!$O45="",N(Register!$Q45)=0),0,ROUND((Register!$M45-Register!$R45)*MIN(Register!$Q45,MAX(0,MIN(E$4,IF(Register!$U45="",$D$2,MIN($D$2,YEAR(Register!$U45)*12+MONTH(Register!$U45)-1)))-(YEAR(Register!$O45)*12+MONTH(Register!$O45))+1))/Register!$Q45,2)-ROUND((Register!$M45-Register!$R45)*MIN(Register!$Q45,MAX(0,MIN(E$4-1,IF(Register!$U45="",$D$2,MIN($D$2,YEAR(Register!$U45)*12+MONTH(Register!$U45)-1)))-(YEAR(Register!$O45)*12+MONTH(Register!$O45))+1))/Register!$Q45,2))</f>
        <v/>
      </c>
      <c r="F47" s="27">
        <f>IF(OR(Register!$N45&lt;&gt;"Yes",Register!$O45="",N(Register!$Q45)=0),0,ROUND((Register!$M45-Register!$R45)*MIN(Register!$Q45,MAX(0,MIN(F$4,IF(Register!$U45="",$D$2,MIN($D$2,YEAR(Register!$U45)*12+MONTH(Register!$U45)-1)))-(YEAR(Register!$O45)*12+MONTH(Register!$O45))+1))/Register!$Q45,2)-ROUND((Register!$M45-Register!$R45)*MIN(Register!$Q45,MAX(0,MIN(F$4-1,IF(Register!$U45="",$D$2,MIN($D$2,YEAR(Register!$U45)*12+MONTH(Register!$U45)-1)))-(YEAR(Register!$O45)*12+MONTH(Register!$O45))+1))/Register!$Q45,2))</f>
        <v/>
      </c>
      <c r="G47" s="27">
        <f>IF(OR(Register!$N45&lt;&gt;"Yes",Register!$O45="",N(Register!$Q45)=0),0,ROUND((Register!$M45-Register!$R45)*MIN(Register!$Q45,MAX(0,MIN(G$4,IF(Register!$U45="",$D$2,MIN($D$2,YEAR(Register!$U45)*12+MONTH(Register!$U45)-1)))-(YEAR(Register!$O45)*12+MONTH(Register!$O45))+1))/Register!$Q45,2)-ROUND((Register!$M45-Register!$R45)*MIN(Register!$Q45,MAX(0,MIN(G$4-1,IF(Register!$U45="",$D$2,MIN($D$2,YEAR(Register!$U45)*12+MONTH(Register!$U45)-1)))-(YEAR(Register!$O45)*12+MONTH(Register!$O45))+1))/Register!$Q45,2))</f>
        <v/>
      </c>
      <c r="H47" s="27">
        <f>IF(OR(Register!$N45&lt;&gt;"Yes",Register!$O45="",N(Register!$Q45)=0),0,ROUND((Register!$M45-Register!$R45)*MIN(Register!$Q45,MAX(0,MIN(H$4,IF(Register!$U45="",$D$2,MIN($D$2,YEAR(Register!$U45)*12+MONTH(Register!$U45)-1)))-(YEAR(Register!$O45)*12+MONTH(Register!$O45))+1))/Register!$Q45,2)-ROUND((Register!$M45-Register!$R45)*MIN(Register!$Q45,MAX(0,MIN(H$4-1,IF(Register!$U45="",$D$2,MIN($D$2,YEAR(Register!$U45)*12+MONTH(Register!$U45)-1)))-(YEAR(Register!$O45)*12+MONTH(Register!$O45))+1))/Register!$Q45,2))</f>
        <v/>
      </c>
      <c r="I47" s="27">
        <f>IF(OR(Register!$N45&lt;&gt;"Yes",Register!$O45="",N(Register!$Q45)=0),0,ROUND((Register!$M45-Register!$R45)*MIN(Register!$Q45,MAX(0,MIN(I$4,IF(Register!$U45="",$D$2,MIN($D$2,YEAR(Register!$U45)*12+MONTH(Register!$U45)-1)))-(YEAR(Register!$O45)*12+MONTH(Register!$O45))+1))/Register!$Q45,2)-ROUND((Register!$M45-Register!$R45)*MIN(Register!$Q45,MAX(0,MIN(I$4-1,IF(Register!$U45="",$D$2,MIN($D$2,YEAR(Register!$U45)*12+MONTH(Register!$U45)-1)))-(YEAR(Register!$O45)*12+MONTH(Register!$O45))+1))/Register!$Q45,2))</f>
        <v/>
      </c>
      <c r="J47" s="27">
        <f>IF(OR(Register!$N45&lt;&gt;"Yes",Register!$O45="",N(Register!$Q45)=0),0,ROUND((Register!$M45-Register!$R45)*MIN(Register!$Q45,MAX(0,MIN(J$4,IF(Register!$U45="",$D$2,MIN($D$2,YEAR(Register!$U45)*12+MONTH(Register!$U45)-1)))-(YEAR(Register!$O45)*12+MONTH(Register!$O45))+1))/Register!$Q45,2)-ROUND((Register!$M45-Register!$R45)*MIN(Register!$Q45,MAX(0,MIN(J$4-1,IF(Register!$U45="",$D$2,MIN($D$2,YEAR(Register!$U45)*12+MONTH(Register!$U45)-1)))-(YEAR(Register!$O45)*12+MONTH(Register!$O45))+1))/Register!$Q45,2))</f>
        <v/>
      </c>
      <c r="K47" s="27">
        <f>IF(OR(Register!$N45&lt;&gt;"Yes",Register!$O45="",N(Register!$Q45)=0),0,ROUND((Register!$M45-Register!$R45)*MIN(Register!$Q45,MAX(0,MIN(K$4,IF(Register!$U45="",$D$2,MIN($D$2,YEAR(Register!$U45)*12+MONTH(Register!$U45)-1)))-(YEAR(Register!$O45)*12+MONTH(Register!$O45))+1))/Register!$Q45,2)-ROUND((Register!$M45-Register!$R45)*MIN(Register!$Q45,MAX(0,MIN(K$4-1,IF(Register!$U45="",$D$2,MIN($D$2,YEAR(Register!$U45)*12+MONTH(Register!$U45)-1)))-(YEAR(Register!$O45)*12+MONTH(Register!$O45))+1))/Register!$Q45,2))</f>
        <v/>
      </c>
      <c r="L47" s="27">
        <f>IF(OR(Register!$N45&lt;&gt;"Yes",Register!$O45="",N(Register!$Q45)=0),0,ROUND((Register!$M45-Register!$R45)*MIN(Register!$Q45,MAX(0,MIN(L$4,IF(Register!$U45="",$D$2,MIN($D$2,YEAR(Register!$U45)*12+MONTH(Register!$U45)-1)))-(YEAR(Register!$O45)*12+MONTH(Register!$O45))+1))/Register!$Q45,2)-ROUND((Register!$M45-Register!$R45)*MIN(Register!$Q45,MAX(0,MIN(L$4-1,IF(Register!$U45="",$D$2,MIN($D$2,YEAR(Register!$U45)*12+MONTH(Register!$U45)-1)))-(YEAR(Register!$O45)*12+MONTH(Register!$O45))+1))/Register!$Q45,2))</f>
        <v/>
      </c>
      <c r="M47" s="27">
        <f>IF(OR(Register!$N45&lt;&gt;"Yes",Register!$O45="",N(Register!$Q45)=0),0,ROUND((Register!$M45-Register!$R45)*MIN(Register!$Q45,MAX(0,MIN(M$4,IF(Register!$U45="",$D$2,MIN($D$2,YEAR(Register!$U45)*12+MONTH(Register!$U45)-1)))-(YEAR(Register!$O45)*12+MONTH(Register!$O45))+1))/Register!$Q45,2)-ROUND((Register!$M45-Register!$R45)*MIN(Register!$Q45,MAX(0,MIN(M$4-1,IF(Register!$U45="",$D$2,MIN($D$2,YEAR(Register!$U45)*12+MONTH(Register!$U45)-1)))-(YEAR(Register!$O45)*12+MONTH(Register!$O45))+1))/Register!$Q45,2))</f>
        <v/>
      </c>
      <c r="N47" s="27">
        <f>IF(OR(Register!$N45&lt;&gt;"Yes",Register!$O45="",N(Register!$Q45)=0),0,ROUND((Register!$M45-Register!$R45)*MIN(Register!$Q45,MAX(0,MIN(N$4,IF(Register!$U45="",$D$2,MIN($D$2,YEAR(Register!$U45)*12+MONTH(Register!$U45)-1)))-(YEAR(Register!$O45)*12+MONTH(Register!$O45))+1))/Register!$Q45,2)-ROUND((Register!$M45-Register!$R45)*MIN(Register!$Q45,MAX(0,MIN(N$4-1,IF(Register!$U45="",$D$2,MIN($D$2,YEAR(Register!$U45)*12+MONTH(Register!$U45)-1)))-(YEAR(Register!$O45)*12+MONTH(Register!$O45))+1))/Register!$Q45,2))</f>
        <v/>
      </c>
      <c r="O47" s="27">
        <f>IF(OR(Register!$N45&lt;&gt;"Yes",Register!$O45="",N(Register!$Q45)=0),0,ROUND((Register!$M45-Register!$R45)*MIN(Register!$Q45,MAX(0,MIN(O$4,IF(Register!$U45="",$D$2,MIN($D$2,YEAR(Register!$U45)*12+MONTH(Register!$U45)-1)))-(YEAR(Register!$O45)*12+MONTH(Register!$O45))+1))/Register!$Q45,2)-ROUND((Register!$M45-Register!$R45)*MIN(Register!$Q45,MAX(0,MIN(O$4-1,IF(Register!$U45="",$D$2,MIN($D$2,YEAR(Register!$U45)*12+MONTH(Register!$U45)-1)))-(YEAR(Register!$O45)*12+MONTH(Register!$O45))+1))/Register!$Q45,2))</f>
        <v/>
      </c>
      <c r="P47" s="27">
        <f>IF(OR(Register!$N45&lt;&gt;"Yes",Register!$O45="",N(Register!$Q45)=0),0,ROUND((Register!$M45-Register!$R45)*MIN(Register!$Q45,MAX(0,MIN(P$4,IF(Register!$U45="",$D$2,MIN($D$2,YEAR(Register!$U45)*12+MONTH(Register!$U45)-1)))-(YEAR(Register!$O45)*12+MONTH(Register!$O45))+1))/Register!$Q45,2)-ROUND((Register!$M45-Register!$R45)*MIN(Register!$Q45,MAX(0,MIN(P$4-1,IF(Register!$U45="",$D$2,MIN($D$2,YEAR(Register!$U45)*12+MONTH(Register!$U45)-1)))-(YEAR(Register!$O45)*12+MONTH(Register!$O45))+1))/Register!$Q45,2))</f>
        <v/>
      </c>
      <c r="Q47" s="27">
        <f>E47+F47+G47+H47+I47+J47+K47+L47+M47+N47+O47+P47</f>
        <v/>
      </c>
    </row>
    <row r="48">
      <c r="A48" s="28">
        <f>IF(Register!$A46="","",Register!$A46)</f>
        <v/>
      </c>
      <c r="B48" s="28">
        <f>IF(Register!$D46="","",Register!$D46)</f>
        <v/>
      </c>
      <c r="C48" s="28">
        <f>IF(Register!$F46="","",Register!$F46)</f>
        <v/>
      </c>
      <c r="D48" s="28">
        <f>IF(C48="","",IF(C48=Settings!$A$9,Settings!$B$9,IF(C48=Settings!$A$10,Settings!$B$10,IF(C48=Settings!$A$11,Settings!$B$11,IF(C48=Settings!$A$12,Settings!$B$12,IF(C48=Settings!$A$13,Settings!$B$13,IF(C48=Settings!$A$14,Settings!$B$14,IF(C48=Settings!$A$15,Settings!$B$15,IF(C48=Settings!$A$16,Settings!$B$16,IF(C48=Settings!$A$17,Settings!$B$17,IF(C48=Settings!$A$18,Settings!$B$18,"")))))))))))</f>
        <v/>
      </c>
      <c r="E48" s="27">
        <f>IF(OR(Register!$N46&lt;&gt;"Yes",Register!$O46="",N(Register!$Q46)=0),0,ROUND((Register!$M46-Register!$R46)*MIN(Register!$Q46,MAX(0,MIN(E$4,IF(Register!$U46="",$D$2,MIN($D$2,YEAR(Register!$U46)*12+MONTH(Register!$U46)-1)))-(YEAR(Register!$O46)*12+MONTH(Register!$O46))+1))/Register!$Q46,2)-ROUND((Register!$M46-Register!$R46)*MIN(Register!$Q46,MAX(0,MIN(E$4-1,IF(Register!$U46="",$D$2,MIN($D$2,YEAR(Register!$U46)*12+MONTH(Register!$U46)-1)))-(YEAR(Register!$O46)*12+MONTH(Register!$O46))+1))/Register!$Q46,2))</f>
        <v/>
      </c>
      <c r="F48" s="27">
        <f>IF(OR(Register!$N46&lt;&gt;"Yes",Register!$O46="",N(Register!$Q46)=0),0,ROUND((Register!$M46-Register!$R46)*MIN(Register!$Q46,MAX(0,MIN(F$4,IF(Register!$U46="",$D$2,MIN($D$2,YEAR(Register!$U46)*12+MONTH(Register!$U46)-1)))-(YEAR(Register!$O46)*12+MONTH(Register!$O46))+1))/Register!$Q46,2)-ROUND((Register!$M46-Register!$R46)*MIN(Register!$Q46,MAX(0,MIN(F$4-1,IF(Register!$U46="",$D$2,MIN($D$2,YEAR(Register!$U46)*12+MONTH(Register!$U46)-1)))-(YEAR(Register!$O46)*12+MONTH(Register!$O46))+1))/Register!$Q46,2))</f>
        <v/>
      </c>
      <c r="G48" s="27">
        <f>IF(OR(Register!$N46&lt;&gt;"Yes",Register!$O46="",N(Register!$Q46)=0),0,ROUND((Register!$M46-Register!$R46)*MIN(Register!$Q46,MAX(0,MIN(G$4,IF(Register!$U46="",$D$2,MIN($D$2,YEAR(Register!$U46)*12+MONTH(Register!$U46)-1)))-(YEAR(Register!$O46)*12+MONTH(Register!$O46))+1))/Register!$Q46,2)-ROUND((Register!$M46-Register!$R46)*MIN(Register!$Q46,MAX(0,MIN(G$4-1,IF(Register!$U46="",$D$2,MIN($D$2,YEAR(Register!$U46)*12+MONTH(Register!$U46)-1)))-(YEAR(Register!$O46)*12+MONTH(Register!$O46))+1))/Register!$Q46,2))</f>
        <v/>
      </c>
      <c r="H48" s="27">
        <f>IF(OR(Register!$N46&lt;&gt;"Yes",Register!$O46="",N(Register!$Q46)=0),0,ROUND((Register!$M46-Register!$R46)*MIN(Register!$Q46,MAX(0,MIN(H$4,IF(Register!$U46="",$D$2,MIN($D$2,YEAR(Register!$U46)*12+MONTH(Register!$U46)-1)))-(YEAR(Register!$O46)*12+MONTH(Register!$O46))+1))/Register!$Q46,2)-ROUND((Register!$M46-Register!$R46)*MIN(Register!$Q46,MAX(0,MIN(H$4-1,IF(Register!$U46="",$D$2,MIN($D$2,YEAR(Register!$U46)*12+MONTH(Register!$U46)-1)))-(YEAR(Register!$O46)*12+MONTH(Register!$O46))+1))/Register!$Q46,2))</f>
        <v/>
      </c>
      <c r="I48" s="27">
        <f>IF(OR(Register!$N46&lt;&gt;"Yes",Register!$O46="",N(Register!$Q46)=0),0,ROUND((Register!$M46-Register!$R46)*MIN(Register!$Q46,MAX(0,MIN(I$4,IF(Register!$U46="",$D$2,MIN($D$2,YEAR(Register!$U46)*12+MONTH(Register!$U46)-1)))-(YEAR(Register!$O46)*12+MONTH(Register!$O46))+1))/Register!$Q46,2)-ROUND((Register!$M46-Register!$R46)*MIN(Register!$Q46,MAX(0,MIN(I$4-1,IF(Register!$U46="",$D$2,MIN($D$2,YEAR(Register!$U46)*12+MONTH(Register!$U46)-1)))-(YEAR(Register!$O46)*12+MONTH(Register!$O46))+1))/Register!$Q46,2))</f>
        <v/>
      </c>
      <c r="J48" s="27">
        <f>IF(OR(Register!$N46&lt;&gt;"Yes",Register!$O46="",N(Register!$Q46)=0),0,ROUND((Register!$M46-Register!$R46)*MIN(Register!$Q46,MAX(0,MIN(J$4,IF(Register!$U46="",$D$2,MIN($D$2,YEAR(Register!$U46)*12+MONTH(Register!$U46)-1)))-(YEAR(Register!$O46)*12+MONTH(Register!$O46))+1))/Register!$Q46,2)-ROUND((Register!$M46-Register!$R46)*MIN(Register!$Q46,MAX(0,MIN(J$4-1,IF(Register!$U46="",$D$2,MIN($D$2,YEAR(Register!$U46)*12+MONTH(Register!$U46)-1)))-(YEAR(Register!$O46)*12+MONTH(Register!$O46))+1))/Register!$Q46,2))</f>
        <v/>
      </c>
      <c r="K48" s="27">
        <f>IF(OR(Register!$N46&lt;&gt;"Yes",Register!$O46="",N(Register!$Q46)=0),0,ROUND((Register!$M46-Register!$R46)*MIN(Register!$Q46,MAX(0,MIN(K$4,IF(Register!$U46="",$D$2,MIN($D$2,YEAR(Register!$U46)*12+MONTH(Register!$U46)-1)))-(YEAR(Register!$O46)*12+MONTH(Register!$O46))+1))/Register!$Q46,2)-ROUND((Register!$M46-Register!$R46)*MIN(Register!$Q46,MAX(0,MIN(K$4-1,IF(Register!$U46="",$D$2,MIN($D$2,YEAR(Register!$U46)*12+MONTH(Register!$U46)-1)))-(YEAR(Register!$O46)*12+MONTH(Register!$O46))+1))/Register!$Q46,2))</f>
        <v/>
      </c>
      <c r="L48" s="27">
        <f>IF(OR(Register!$N46&lt;&gt;"Yes",Register!$O46="",N(Register!$Q46)=0),0,ROUND((Register!$M46-Register!$R46)*MIN(Register!$Q46,MAX(0,MIN(L$4,IF(Register!$U46="",$D$2,MIN($D$2,YEAR(Register!$U46)*12+MONTH(Register!$U46)-1)))-(YEAR(Register!$O46)*12+MONTH(Register!$O46))+1))/Register!$Q46,2)-ROUND((Register!$M46-Register!$R46)*MIN(Register!$Q46,MAX(0,MIN(L$4-1,IF(Register!$U46="",$D$2,MIN($D$2,YEAR(Register!$U46)*12+MONTH(Register!$U46)-1)))-(YEAR(Register!$O46)*12+MONTH(Register!$O46))+1))/Register!$Q46,2))</f>
        <v/>
      </c>
      <c r="M48" s="27">
        <f>IF(OR(Register!$N46&lt;&gt;"Yes",Register!$O46="",N(Register!$Q46)=0),0,ROUND((Register!$M46-Register!$R46)*MIN(Register!$Q46,MAX(0,MIN(M$4,IF(Register!$U46="",$D$2,MIN($D$2,YEAR(Register!$U46)*12+MONTH(Register!$U46)-1)))-(YEAR(Register!$O46)*12+MONTH(Register!$O46))+1))/Register!$Q46,2)-ROUND((Register!$M46-Register!$R46)*MIN(Register!$Q46,MAX(0,MIN(M$4-1,IF(Register!$U46="",$D$2,MIN($D$2,YEAR(Register!$U46)*12+MONTH(Register!$U46)-1)))-(YEAR(Register!$O46)*12+MONTH(Register!$O46))+1))/Register!$Q46,2))</f>
        <v/>
      </c>
      <c r="N48" s="27">
        <f>IF(OR(Register!$N46&lt;&gt;"Yes",Register!$O46="",N(Register!$Q46)=0),0,ROUND((Register!$M46-Register!$R46)*MIN(Register!$Q46,MAX(0,MIN(N$4,IF(Register!$U46="",$D$2,MIN($D$2,YEAR(Register!$U46)*12+MONTH(Register!$U46)-1)))-(YEAR(Register!$O46)*12+MONTH(Register!$O46))+1))/Register!$Q46,2)-ROUND((Register!$M46-Register!$R46)*MIN(Register!$Q46,MAX(0,MIN(N$4-1,IF(Register!$U46="",$D$2,MIN($D$2,YEAR(Register!$U46)*12+MONTH(Register!$U46)-1)))-(YEAR(Register!$O46)*12+MONTH(Register!$O46))+1))/Register!$Q46,2))</f>
        <v/>
      </c>
      <c r="O48" s="27">
        <f>IF(OR(Register!$N46&lt;&gt;"Yes",Register!$O46="",N(Register!$Q46)=0),0,ROUND((Register!$M46-Register!$R46)*MIN(Register!$Q46,MAX(0,MIN(O$4,IF(Register!$U46="",$D$2,MIN($D$2,YEAR(Register!$U46)*12+MONTH(Register!$U46)-1)))-(YEAR(Register!$O46)*12+MONTH(Register!$O46))+1))/Register!$Q46,2)-ROUND((Register!$M46-Register!$R46)*MIN(Register!$Q46,MAX(0,MIN(O$4-1,IF(Register!$U46="",$D$2,MIN($D$2,YEAR(Register!$U46)*12+MONTH(Register!$U46)-1)))-(YEAR(Register!$O46)*12+MONTH(Register!$O46))+1))/Register!$Q46,2))</f>
        <v/>
      </c>
      <c r="P48" s="27">
        <f>IF(OR(Register!$N46&lt;&gt;"Yes",Register!$O46="",N(Register!$Q46)=0),0,ROUND((Register!$M46-Register!$R46)*MIN(Register!$Q46,MAX(0,MIN(P$4,IF(Register!$U46="",$D$2,MIN($D$2,YEAR(Register!$U46)*12+MONTH(Register!$U46)-1)))-(YEAR(Register!$O46)*12+MONTH(Register!$O46))+1))/Register!$Q46,2)-ROUND((Register!$M46-Register!$R46)*MIN(Register!$Q46,MAX(0,MIN(P$4-1,IF(Register!$U46="",$D$2,MIN($D$2,YEAR(Register!$U46)*12+MONTH(Register!$U46)-1)))-(YEAR(Register!$O46)*12+MONTH(Register!$O46))+1))/Register!$Q46,2))</f>
        <v/>
      </c>
      <c r="Q48" s="27">
        <f>E48+F48+G48+H48+I48+J48+K48+L48+M48+N48+O48+P48</f>
        <v/>
      </c>
    </row>
    <row r="49">
      <c r="A49" s="28">
        <f>IF(Register!$A47="","",Register!$A47)</f>
        <v/>
      </c>
      <c r="B49" s="28">
        <f>IF(Register!$D47="","",Register!$D47)</f>
        <v/>
      </c>
      <c r="C49" s="28">
        <f>IF(Register!$F47="","",Register!$F47)</f>
        <v/>
      </c>
      <c r="D49" s="28">
        <f>IF(C49="","",IF(C49=Settings!$A$9,Settings!$B$9,IF(C49=Settings!$A$10,Settings!$B$10,IF(C49=Settings!$A$11,Settings!$B$11,IF(C49=Settings!$A$12,Settings!$B$12,IF(C49=Settings!$A$13,Settings!$B$13,IF(C49=Settings!$A$14,Settings!$B$14,IF(C49=Settings!$A$15,Settings!$B$15,IF(C49=Settings!$A$16,Settings!$B$16,IF(C49=Settings!$A$17,Settings!$B$17,IF(C49=Settings!$A$18,Settings!$B$18,"")))))))))))</f>
        <v/>
      </c>
      <c r="E49" s="27">
        <f>IF(OR(Register!$N47&lt;&gt;"Yes",Register!$O47="",N(Register!$Q47)=0),0,ROUND((Register!$M47-Register!$R47)*MIN(Register!$Q47,MAX(0,MIN(E$4,IF(Register!$U47="",$D$2,MIN($D$2,YEAR(Register!$U47)*12+MONTH(Register!$U47)-1)))-(YEAR(Register!$O47)*12+MONTH(Register!$O47))+1))/Register!$Q47,2)-ROUND((Register!$M47-Register!$R47)*MIN(Register!$Q47,MAX(0,MIN(E$4-1,IF(Register!$U47="",$D$2,MIN($D$2,YEAR(Register!$U47)*12+MONTH(Register!$U47)-1)))-(YEAR(Register!$O47)*12+MONTH(Register!$O47))+1))/Register!$Q47,2))</f>
        <v/>
      </c>
      <c r="F49" s="27">
        <f>IF(OR(Register!$N47&lt;&gt;"Yes",Register!$O47="",N(Register!$Q47)=0),0,ROUND((Register!$M47-Register!$R47)*MIN(Register!$Q47,MAX(0,MIN(F$4,IF(Register!$U47="",$D$2,MIN($D$2,YEAR(Register!$U47)*12+MONTH(Register!$U47)-1)))-(YEAR(Register!$O47)*12+MONTH(Register!$O47))+1))/Register!$Q47,2)-ROUND((Register!$M47-Register!$R47)*MIN(Register!$Q47,MAX(0,MIN(F$4-1,IF(Register!$U47="",$D$2,MIN($D$2,YEAR(Register!$U47)*12+MONTH(Register!$U47)-1)))-(YEAR(Register!$O47)*12+MONTH(Register!$O47))+1))/Register!$Q47,2))</f>
        <v/>
      </c>
      <c r="G49" s="27">
        <f>IF(OR(Register!$N47&lt;&gt;"Yes",Register!$O47="",N(Register!$Q47)=0),0,ROUND((Register!$M47-Register!$R47)*MIN(Register!$Q47,MAX(0,MIN(G$4,IF(Register!$U47="",$D$2,MIN($D$2,YEAR(Register!$U47)*12+MONTH(Register!$U47)-1)))-(YEAR(Register!$O47)*12+MONTH(Register!$O47))+1))/Register!$Q47,2)-ROUND((Register!$M47-Register!$R47)*MIN(Register!$Q47,MAX(0,MIN(G$4-1,IF(Register!$U47="",$D$2,MIN($D$2,YEAR(Register!$U47)*12+MONTH(Register!$U47)-1)))-(YEAR(Register!$O47)*12+MONTH(Register!$O47))+1))/Register!$Q47,2))</f>
        <v/>
      </c>
      <c r="H49" s="27">
        <f>IF(OR(Register!$N47&lt;&gt;"Yes",Register!$O47="",N(Register!$Q47)=0),0,ROUND((Register!$M47-Register!$R47)*MIN(Register!$Q47,MAX(0,MIN(H$4,IF(Register!$U47="",$D$2,MIN($D$2,YEAR(Register!$U47)*12+MONTH(Register!$U47)-1)))-(YEAR(Register!$O47)*12+MONTH(Register!$O47))+1))/Register!$Q47,2)-ROUND((Register!$M47-Register!$R47)*MIN(Register!$Q47,MAX(0,MIN(H$4-1,IF(Register!$U47="",$D$2,MIN($D$2,YEAR(Register!$U47)*12+MONTH(Register!$U47)-1)))-(YEAR(Register!$O47)*12+MONTH(Register!$O47))+1))/Register!$Q47,2))</f>
        <v/>
      </c>
      <c r="I49" s="27">
        <f>IF(OR(Register!$N47&lt;&gt;"Yes",Register!$O47="",N(Register!$Q47)=0),0,ROUND((Register!$M47-Register!$R47)*MIN(Register!$Q47,MAX(0,MIN(I$4,IF(Register!$U47="",$D$2,MIN($D$2,YEAR(Register!$U47)*12+MONTH(Register!$U47)-1)))-(YEAR(Register!$O47)*12+MONTH(Register!$O47))+1))/Register!$Q47,2)-ROUND((Register!$M47-Register!$R47)*MIN(Register!$Q47,MAX(0,MIN(I$4-1,IF(Register!$U47="",$D$2,MIN($D$2,YEAR(Register!$U47)*12+MONTH(Register!$U47)-1)))-(YEAR(Register!$O47)*12+MONTH(Register!$O47))+1))/Register!$Q47,2))</f>
        <v/>
      </c>
      <c r="J49" s="27">
        <f>IF(OR(Register!$N47&lt;&gt;"Yes",Register!$O47="",N(Register!$Q47)=0),0,ROUND((Register!$M47-Register!$R47)*MIN(Register!$Q47,MAX(0,MIN(J$4,IF(Register!$U47="",$D$2,MIN($D$2,YEAR(Register!$U47)*12+MONTH(Register!$U47)-1)))-(YEAR(Register!$O47)*12+MONTH(Register!$O47))+1))/Register!$Q47,2)-ROUND((Register!$M47-Register!$R47)*MIN(Register!$Q47,MAX(0,MIN(J$4-1,IF(Register!$U47="",$D$2,MIN($D$2,YEAR(Register!$U47)*12+MONTH(Register!$U47)-1)))-(YEAR(Register!$O47)*12+MONTH(Register!$O47))+1))/Register!$Q47,2))</f>
        <v/>
      </c>
      <c r="K49" s="27">
        <f>IF(OR(Register!$N47&lt;&gt;"Yes",Register!$O47="",N(Register!$Q47)=0),0,ROUND((Register!$M47-Register!$R47)*MIN(Register!$Q47,MAX(0,MIN(K$4,IF(Register!$U47="",$D$2,MIN($D$2,YEAR(Register!$U47)*12+MONTH(Register!$U47)-1)))-(YEAR(Register!$O47)*12+MONTH(Register!$O47))+1))/Register!$Q47,2)-ROUND((Register!$M47-Register!$R47)*MIN(Register!$Q47,MAX(0,MIN(K$4-1,IF(Register!$U47="",$D$2,MIN($D$2,YEAR(Register!$U47)*12+MONTH(Register!$U47)-1)))-(YEAR(Register!$O47)*12+MONTH(Register!$O47))+1))/Register!$Q47,2))</f>
        <v/>
      </c>
      <c r="L49" s="27">
        <f>IF(OR(Register!$N47&lt;&gt;"Yes",Register!$O47="",N(Register!$Q47)=0),0,ROUND((Register!$M47-Register!$R47)*MIN(Register!$Q47,MAX(0,MIN(L$4,IF(Register!$U47="",$D$2,MIN($D$2,YEAR(Register!$U47)*12+MONTH(Register!$U47)-1)))-(YEAR(Register!$O47)*12+MONTH(Register!$O47))+1))/Register!$Q47,2)-ROUND((Register!$M47-Register!$R47)*MIN(Register!$Q47,MAX(0,MIN(L$4-1,IF(Register!$U47="",$D$2,MIN($D$2,YEAR(Register!$U47)*12+MONTH(Register!$U47)-1)))-(YEAR(Register!$O47)*12+MONTH(Register!$O47))+1))/Register!$Q47,2))</f>
        <v/>
      </c>
      <c r="M49" s="27">
        <f>IF(OR(Register!$N47&lt;&gt;"Yes",Register!$O47="",N(Register!$Q47)=0),0,ROUND((Register!$M47-Register!$R47)*MIN(Register!$Q47,MAX(0,MIN(M$4,IF(Register!$U47="",$D$2,MIN($D$2,YEAR(Register!$U47)*12+MONTH(Register!$U47)-1)))-(YEAR(Register!$O47)*12+MONTH(Register!$O47))+1))/Register!$Q47,2)-ROUND((Register!$M47-Register!$R47)*MIN(Register!$Q47,MAX(0,MIN(M$4-1,IF(Register!$U47="",$D$2,MIN($D$2,YEAR(Register!$U47)*12+MONTH(Register!$U47)-1)))-(YEAR(Register!$O47)*12+MONTH(Register!$O47))+1))/Register!$Q47,2))</f>
        <v/>
      </c>
      <c r="N49" s="27">
        <f>IF(OR(Register!$N47&lt;&gt;"Yes",Register!$O47="",N(Register!$Q47)=0),0,ROUND((Register!$M47-Register!$R47)*MIN(Register!$Q47,MAX(0,MIN(N$4,IF(Register!$U47="",$D$2,MIN($D$2,YEAR(Register!$U47)*12+MONTH(Register!$U47)-1)))-(YEAR(Register!$O47)*12+MONTH(Register!$O47))+1))/Register!$Q47,2)-ROUND((Register!$M47-Register!$R47)*MIN(Register!$Q47,MAX(0,MIN(N$4-1,IF(Register!$U47="",$D$2,MIN($D$2,YEAR(Register!$U47)*12+MONTH(Register!$U47)-1)))-(YEAR(Register!$O47)*12+MONTH(Register!$O47))+1))/Register!$Q47,2))</f>
        <v/>
      </c>
      <c r="O49" s="27">
        <f>IF(OR(Register!$N47&lt;&gt;"Yes",Register!$O47="",N(Register!$Q47)=0),0,ROUND((Register!$M47-Register!$R47)*MIN(Register!$Q47,MAX(0,MIN(O$4,IF(Register!$U47="",$D$2,MIN($D$2,YEAR(Register!$U47)*12+MONTH(Register!$U47)-1)))-(YEAR(Register!$O47)*12+MONTH(Register!$O47))+1))/Register!$Q47,2)-ROUND((Register!$M47-Register!$R47)*MIN(Register!$Q47,MAX(0,MIN(O$4-1,IF(Register!$U47="",$D$2,MIN($D$2,YEAR(Register!$U47)*12+MONTH(Register!$U47)-1)))-(YEAR(Register!$O47)*12+MONTH(Register!$O47))+1))/Register!$Q47,2))</f>
        <v/>
      </c>
      <c r="P49" s="27">
        <f>IF(OR(Register!$N47&lt;&gt;"Yes",Register!$O47="",N(Register!$Q47)=0),0,ROUND((Register!$M47-Register!$R47)*MIN(Register!$Q47,MAX(0,MIN(P$4,IF(Register!$U47="",$D$2,MIN($D$2,YEAR(Register!$U47)*12+MONTH(Register!$U47)-1)))-(YEAR(Register!$O47)*12+MONTH(Register!$O47))+1))/Register!$Q47,2)-ROUND((Register!$M47-Register!$R47)*MIN(Register!$Q47,MAX(0,MIN(P$4-1,IF(Register!$U47="",$D$2,MIN($D$2,YEAR(Register!$U47)*12+MONTH(Register!$U47)-1)))-(YEAR(Register!$O47)*12+MONTH(Register!$O47))+1))/Register!$Q47,2))</f>
        <v/>
      </c>
      <c r="Q49" s="27">
        <f>E49+F49+G49+H49+I49+J49+K49+L49+M49+N49+O49+P49</f>
        <v/>
      </c>
    </row>
    <row r="50">
      <c r="A50" s="28">
        <f>IF(Register!$A48="","",Register!$A48)</f>
        <v/>
      </c>
      <c r="B50" s="28">
        <f>IF(Register!$D48="","",Register!$D48)</f>
        <v/>
      </c>
      <c r="C50" s="28">
        <f>IF(Register!$F48="","",Register!$F48)</f>
        <v/>
      </c>
      <c r="D50" s="28">
        <f>IF(C50="","",IF(C50=Settings!$A$9,Settings!$B$9,IF(C50=Settings!$A$10,Settings!$B$10,IF(C50=Settings!$A$11,Settings!$B$11,IF(C50=Settings!$A$12,Settings!$B$12,IF(C50=Settings!$A$13,Settings!$B$13,IF(C50=Settings!$A$14,Settings!$B$14,IF(C50=Settings!$A$15,Settings!$B$15,IF(C50=Settings!$A$16,Settings!$B$16,IF(C50=Settings!$A$17,Settings!$B$17,IF(C50=Settings!$A$18,Settings!$B$18,"")))))))))))</f>
        <v/>
      </c>
      <c r="E50" s="27">
        <f>IF(OR(Register!$N48&lt;&gt;"Yes",Register!$O48="",N(Register!$Q48)=0),0,ROUND((Register!$M48-Register!$R48)*MIN(Register!$Q48,MAX(0,MIN(E$4,IF(Register!$U48="",$D$2,MIN($D$2,YEAR(Register!$U48)*12+MONTH(Register!$U48)-1)))-(YEAR(Register!$O48)*12+MONTH(Register!$O48))+1))/Register!$Q48,2)-ROUND((Register!$M48-Register!$R48)*MIN(Register!$Q48,MAX(0,MIN(E$4-1,IF(Register!$U48="",$D$2,MIN($D$2,YEAR(Register!$U48)*12+MONTH(Register!$U48)-1)))-(YEAR(Register!$O48)*12+MONTH(Register!$O48))+1))/Register!$Q48,2))</f>
        <v/>
      </c>
      <c r="F50" s="27">
        <f>IF(OR(Register!$N48&lt;&gt;"Yes",Register!$O48="",N(Register!$Q48)=0),0,ROUND((Register!$M48-Register!$R48)*MIN(Register!$Q48,MAX(0,MIN(F$4,IF(Register!$U48="",$D$2,MIN($D$2,YEAR(Register!$U48)*12+MONTH(Register!$U48)-1)))-(YEAR(Register!$O48)*12+MONTH(Register!$O48))+1))/Register!$Q48,2)-ROUND((Register!$M48-Register!$R48)*MIN(Register!$Q48,MAX(0,MIN(F$4-1,IF(Register!$U48="",$D$2,MIN($D$2,YEAR(Register!$U48)*12+MONTH(Register!$U48)-1)))-(YEAR(Register!$O48)*12+MONTH(Register!$O48))+1))/Register!$Q48,2))</f>
        <v/>
      </c>
      <c r="G50" s="27">
        <f>IF(OR(Register!$N48&lt;&gt;"Yes",Register!$O48="",N(Register!$Q48)=0),0,ROUND((Register!$M48-Register!$R48)*MIN(Register!$Q48,MAX(0,MIN(G$4,IF(Register!$U48="",$D$2,MIN($D$2,YEAR(Register!$U48)*12+MONTH(Register!$U48)-1)))-(YEAR(Register!$O48)*12+MONTH(Register!$O48))+1))/Register!$Q48,2)-ROUND((Register!$M48-Register!$R48)*MIN(Register!$Q48,MAX(0,MIN(G$4-1,IF(Register!$U48="",$D$2,MIN($D$2,YEAR(Register!$U48)*12+MONTH(Register!$U48)-1)))-(YEAR(Register!$O48)*12+MONTH(Register!$O48))+1))/Register!$Q48,2))</f>
        <v/>
      </c>
      <c r="H50" s="27">
        <f>IF(OR(Register!$N48&lt;&gt;"Yes",Register!$O48="",N(Register!$Q48)=0),0,ROUND((Register!$M48-Register!$R48)*MIN(Register!$Q48,MAX(0,MIN(H$4,IF(Register!$U48="",$D$2,MIN($D$2,YEAR(Register!$U48)*12+MONTH(Register!$U48)-1)))-(YEAR(Register!$O48)*12+MONTH(Register!$O48))+1))/Register!$Q48,2)-ROUND((Register!$M48-Register!$R48)*MIN(Register!$Q48,MAX(0,MIN(H$4-1,IF(Register!$U48="",$D$2,MIN($D$2,YEAR(Register!$U48)*12+MONTH(Register!$U48)-1)))-(YEAR(Register!$O48)*12+MONTH(Register!$O48))+1))/Register!$Q48,2))</f>
        <v/>
      </c>
      <c r="I50" s="27">
        <f>IF(OR(Register!$N48&lt;&gt;"Yes",Register!$O48="",N(Register!$Q48)=0),0,ROUND((Register!$M48-Register!$R48)*MIN(Register!$Q48,MAX(0,MIN(I$4,IF(Register!$U48="",$D$2,MIN($D$2,YEAR(Register!$U48)*12+MONTH(Register!$U48)-1)))-(YEAR(Register!$O48)*12+MONTH(Register!$O48))+1))/Register!$Q48,2)-ROUND((Register!$M48-Register!$R48)*MIN(Register!$Q48,MAX(0,MIN(I$4-1,IF(Register!$U48="",$D$2,MIN($D$2,YEAR(Register!$U48)*12+MONTH(Register!$U48)-1)))-(YEAR(Register!$O48)*12+MONTH(Register!$O48))+1))/Register!$Q48,2))</f>
        <v/>
      </c>
      <c r="J50" s="27">
        <f>IF(OR(Register!$N48&lt;&gt;"Yes",Register!$O48="",N(Register!$Q48)=0),0,ROUND((Register!$M48-Register!$R48)*MIN(Register!$Q48,MAX(0,MIN(J$4,IF(Register!$U48="",$D$2,MIN($D$2,YEAR(Register!$U48)*12+MONTH(Register!$U48)-1)))-(YEAR(Register!$O48)*12+MONTH(Register!$O48))+1))/Register!$Q48,2)-ROUND((Register!$M48-Register!$R48)*MIN(Register!$Q48,MAX(0,MIN(J$4-1,IF(Register!$U48="",$D$2,MIN($D$2,YEAR(Register!$U48)*12+MONTH(Register!$U48)-1)))-(YEAR(Register!$O48)*12+MONTH(Register!$O48))+1))/Register!$Q48,2))</f>
        <v/>
      </c>
      <c r="K50" s="27">
        <f>IF(OR(Register!$N48&lt;&gt;"Yes",Register!$O48="",N(Register!$Q48)=0),0,ROUND((Register!$M48-Register!$R48)*MIN(Register!$Q48,MAX(0,MIN(K$4,IF(Register!$U48="",$D$2,MIN($D$2,YEAR(Register!$U48)*12+MONTH(Register!$U48)-1)))-(YEAR(Register!$O48)*12+MONTH(Register!$O48))+1))/Register!$Q48,2)-ROUND((Register!$M48-Register!$R48)*MIN(Register!$Q48,MAX(0,MIN(K$4-1,IF(Register!$U48="",$D$2,MIN($D$2,YEAR(Register!$U48)*12+MONTH(Register!$U48)-1)))-(YEAR(Register!$O48)*12+MONTH(Register!$O48))+1))/Register!$Q48,2))</f>
        <v/>
      </c>
      <c r="L50" s="27">
        <f>IF(OR(Register!$N48&lt;&gt;"Yes",Register!$O48="",N(Register!$Q48)=0),0,ROUND((Register!$M48-Register!$R48)*MIN(Register!$Q48,MAX(0,MIN(L$4,IF(Register!$U48="",$D$2,MIN($D$2,YEAR(Register!$U48)*12+MONTH(Register!$U48)-1)))-(YEAR(Register!$O48)*12+MONTH(Register!$O48))+1))/Register!$Q48,2)-ROUND((Register!$M48-Register!$R48)*MIN(Register!$Q48,MAX(0,MIN(L$4-1,IF(Register!$U48="",$D$2,MIN($D$2,YEAR(Register!$U48)*12+MONTH(Register!$U48)-1)))-(YEAR(Register!$O48)*12+MONTH(Register!$O48))+1))/Register!$Q48,2))</f>
        <v/>
      </c>
      <c r="M50" s="27">
        <f>IF(OR(Register!$N48&lt;&gt;"Yes",Register!$O48="",N(Register!$Q48)=0),0,ROUND((Register!$M48-Register!$R48)*MIN(Register!$Q48,MAX(0,MIN(M$4,IF(Register!$U48="",$D$2,MIN($D$2,YEAR(Register!$U48)*12+MONTH(Register!$U48)-1)))-(YEAR(Register!$O48)*12+MONTH(Register!$O48))+1))/Register!$Q48,2)-ROUND((Register!$M48-Register!$R48)*MIN(Register!$Q48,MAX(0,MIN(M$4-1,IF(Register!$U48="",$D$2,MIN($D$2,YEAR(Register!$U48)*12+MONTH(Register!$U48)-1)))-(YEAR(Register!$O48)*12+MONTH(Register!$O48))+1))/Register!$Q48,2))</f>
        <v/>
      </c>
      <c r="N50" s="27">
        <f>IF(OR(Register!$N48&lt;&gt;"Yes",Register!$O48="",N(Register!$Q48)=0),0,ROUND((Register!$M48-Register!$R48)*MIN(Register!$Q48,MAX(0,MIN(N$4,IF(Register!$U48="",$D$2,MIN($D$2,YEAR(Register!$U48)*12+MONTH(Register!$U48)-1)))-(YEAR(Register!$O48)*12+MONTH(Register!$O48))+1))/Register!$Q48,2)-ROUND((Register!$M48-Register!$R48)*MIN(Register!$Q48,MAX(0,MIN(N$4-1,IF(Register!$U48="",$D$2,MIN($D$2,YEAR(Register!$U48)*12+MONTH(Register!$U48)-1)))-(YEAR(Register!$O48)*12+MONTH(Register!$O48))+1))/Register!$Q48,2))</f>
        <v/>
      </c>
      <c r="O50" s="27">
        <f>IF(OR(Register!$N48&lt;&gt;"Yes",Register!$O48="",N(Register!$Q48)=0),0,ROUND((Register!$M48-Register!$R48)*MIN(Register!$Q48,MAX(0,MIN(O$4,IF(Register!$U48="",$D$2,MIN($D$2,YEAR(Register!$U48)*12+MONTH(Register!$U48)-1)))-(YEAR(Register!$O48)*12+MONTH(Register!$O48))+1))/Register!$Q48,2)-ROUND((Register!$M48-Register!$R48)*MIN(Register!$Q48,MAX(0,MIN(O$4-1,IF(Register!$U48="",$D$2,MIN($D$2,YEAR(Register!$U48)*12+MONTH(Register!$U48)-1)))-(YEAR(Register!$O48)*12+MONTH(Register!$O48))+1))/Register!$Q48,2))</f>
        <v/>
      </c>
      <c r="P50" s="27">
        <f>IF(OR(Register!$N48&lt;&gt;"Yes",Register!$O48="",N(Register!$Q48)=0),0,ROUND((Register!$M48-Register!$R48)*MIN(Register!$Q48,MAX(0,MIN(P$4,IF(Register!$U48="",$D$2,MIN($D$2,YEAR(Register!$U48)*12+MONTH(Register!$U48)-1)))-(YEAR(Register!$O48)*12+MONTH(Register!$O48))+1))/Register!$Q48,2)-ROUND((Register!$M48-Register!$R48)*MIN(Register!$Q48,MAX(0,MIN(P$4-1,IF(Register!$U48="",$D$2,MIN($D$2,YEAR(Register!$U48)*12+MONTH(Register!$U48)-1)))-(YEAR(Register!$O48)*12+MONTH(Register!$O48))+1))/Register!$Q48,2))</f>
        <v/>
      </c>
      <c r="Q50" s="27">
        <f>E50+F50+G50+H50+I50+J50+K50+L50+M50+N50+O50+P50</f>
        <v/>
      </c>
    </row>
    <row r="51">
      <c r="A51" s="28">
        <f>IF(Register!$A49="","",Register!$A49)</f>
        <v/>
      </c>
      <c r="B51" s="28">
        <f>IF(Register!$D49="","",Register!$D49)</f>
        <v/>
      </c>
      <c r="C51" s="28">
        <f>IF(Register!$F49="","",Register!$F49)</f>
        <v/>
      </c>
      <c r="D51" s="28">
        <f>IF(C51="","",IF(C51=Settings!$A$9,Settings!$B$9,IF(C51=Settings!$A$10,Settings!$B$10,IF(C51=Settings!$A$11,Settings!$B$11,IF(C51=Settings!$A$12,Settings!$B$12,IF(C51=Settings!$A$13,Settings!$B$13,IF(C51=Settings!$A$14,Settings!$B$14,IF(C51=Settings!$A$15,Settings!$B$15,IF(C51=Settings!$A$16,Settings!$B$16,IF(C51=Settings!$A$17,Settings!$B$17,IF(C51=Settings!$A$18,Settings!$B$18,"")))))))))))</f>
        <v/>
      </c>
      <c r="E51" s="27">
        <f>IF(OR(Register!$N49&lt;&gt;"Yes",Register!$O49="",N(Register!$Q49)=0),0,ROUND((Register!$M49-Register!$R49)*MIN(Register!$Q49,MAX(0,MIN(E$4,IF(Register!$U49="",$D$2,MIN($D$2,YEAR(Register!$U49)*12+MONTH(Register!$U49)-1)))-(YEAR(Register!$O49)*12+MONTH(Register!$O49))+1))/Register!$Q49,2)-ROUND((Register!$M49-Register!$R49)*MIN(Register!$Q49,MAX(0,MIN(E$4-1,IF(Register!$U49="",$D$2,MIN($D$2,YEAR(Register!$U49)*12+MONTH(Register!$U49)-1)))-(YEAR(Register!$O49)*12+MONTH(Register!$O49))+1))/Register!$Q49,2))</f>
        <v/>
      </c>
      <c r="F51" s="27">
        <f>IF(OR(Register!$N49&lt;&gt;"Yes",Register!$O49="",N(Register!$Q49)=0),0,ROUND((Register!$M49-Register!$R49)*MIN(Register!$Q49,MAX(0,MIN(F$4,IF(Register!$U49="",$D$2,MIN($D$2,YEAR(Register!$U49)*12+MONTH(Register!$U49)-1)))-(YEAR(Register!$O49)*12+MONTH(Register!$O49))+1))/Register!$Q49,2)-ROUND((Register!$M49-Register!$R49)*MIN(Register!$Q49,MAX(0,MIN(F$4-1,IF(Register!$U49="",$D$2,MIN($D$2,YEAR(Register!$U49)*12+MONTH(Register!$U49)-1)))-(YEAR(Register!$O49)*12+MONTH(Register!$O49))+1))/Register!$Q49,2))</f>
        <v/>
      </c>
      <c r="G51" s="27">
        <f>IF(OR(Register!$N49&lt;&gt;"Yes",Register!$O49="",N(Register!$Q49)=0),0,ROUND((Register!$M49-Register!$R49)*MIN(Register!$Q49,MAX(0,MIN(G$4,IF(Register!$U49="",$D$2,MIN($D$2,YEAR(Register!$U49)*12+MONTH(Register!$U49)-1)))-(YEAR(Register!$O49)*12+MONTH(Register!$O49))+1))/Register!$Q49,2)-ROUND((Register!$M49-Register!$R49)*MIN(Register!$Q49,MAX(0,MIN(G$4-1,IF(Register!$U49="",$D$2,MIN($D$2,YEAR(Register!$U49)*12+MONTH(Register!$U49)-1)))-(YEAR(Register!$O49)*12+MONTH(Register!$O49))+1))/Register!$Q49,2))</f>
        <v/>
      </c>
      <c r="H51" s="27">
        <f>IF(OR(Register!$N49&lt;&gt;"Yes",Register!$O49="",N(Register!$Q49)=0),0,ROUND((Register!$M49-Register!$R49)*MIN(Register!$Q49,MAX(0,MIN(H$4,IF(Register!$U49="",$D$2,MIN($D$2,YEAR(Register!$U49)*12+MONTH(Register!$U49)-1)))-(YEAR(Register!$O49)*12+MONTH(Register!$O49))+1))/Register!$Q49,2)-ROUND((Register!$M49-Register!$R49)*MIN(Register!$Q49,MAX(0,MIN(H$4-1,IF(Register!$U49="",$D$2,MIN($D$2,YEAR(Register!$U49)*12+MONTH(Register!$U49)-1)))-(YEAR(Register!$O49)*12+MONTH(Register!$O49))+1))/Register!$Q49,2))</f>
        <v/>
      </c>
      <c r="I51" s="27">
        <f>IF(OR(Register!$N49&lt;&gt;"Yes",Register!$O49="",N(Register!$Q49)=0),0,ROUND((Register!$M49-Register!$R49)*MIN(Register!$Q49,MAX(0,MIN(I$4,IF(Register!$U49="",$D$2,MIN($D$2,YEAR(Register!$U49)*12+MONTH(Register!$U49)-1)))-(YEAR(Register!$O49)*12+MONTH(Register!$O49))+1))/Register!$Q49,2)-ROUND((Register!$M49-Register!$R49)*MIN(Register!$Q49,MAX(0,MIN(I$4-1,IF(Register!$U49="",$D$2,MIN($D$2,YEAR(Register!$U49)*12+MONTH(Register!$U49)-1)))-(YEAR(Register!$O49)*12+MONTH(Register!$O49))+1))/Register!$Q49,2))</f>
        <v/>
      </c>
      <c r="J51" s="27">
        <f>IF(OR(Register!$N49&lt;&gt;"Yes",Register!$O49="",N(Register!$Q49)=0),0,ROUND((Register!$M49-Register!$R49)*MIN(Register!$Q49,MAX(0,MIN(J$4,IF(Register!$U49="",$D$2,MIN($D$2,YEAR(Register!$U49)*12+MONTH(Register!$U49)-1)))-(YEAR(Register!$O49)*12+MONTH(Register!$O49))+1))/Register!$Q49,2)-ROUND((Register!$M49-Register!$R49)*MIN(Register!$Q49,MAX(0,MIN(J$4-1,IF(Register!$U49="",$D$2,MIN($D$2,YEAR(Register!$U49)*12+MONTH(Register!$U49)-1)))-(YEAR(Register!$O49)*12+MONTH(Register!$O49))+1))/Register!$Q49,2))</f>
        <v/>
      </c>
      <c r="K51" s="27">
        <f>IF(OR(Register!$N49&lt;&gt;"Yes",Register!$O49="",N(Register!$Q49)=0),0,ROUND((Register!$M49-Register!$R49)*MIN(Register!$Q49,MAX(0,MIN(K$4,IF(Register!$U49="",$D$2,MIN($D$2,YEAR(Register!$U49)*12+MONTH(Register!$U49)-1)))-(YEAR(Register!$O49)*12+MONTH(Register!$O49))+1))/Register!$Q49,2)-ROUND((Register!$M49-Register!$R49)*MIN(Register!$Q49,MAX(0,MIN(K$4-1,IF(Register!$U49="",$D$2,MIN($D$2,YEAR(Register!$U49)*12+MONTH(Register!$U49)-1)))-(YEAR(Register!$O49)*12+MONTH(Register!$O49))+1))/Register!$Q49,2))</f>
        <v/>
      </c>
      <c r="L51" s="27">
        <f>IF(OR(Register!$N49&lt;&gt;"Yes",Register!$O49="",N(Register!$Q49)=0),0,ROUND((Register!$M49-Register!$R49)*MIN(Register!$Q49,MAX(0,MIN(L$4,IF(Register!$U49="",$D$2,MIN($D$2,YEAR(Register!$U49)*12+MONTH(Register!$U49)-1)))-(YEAR(Register!$O49)*12+MONTH(Register!$O49))+1))/Register!$Q49,2)-ROUND((Register!$M49-Register!$R49)*MIN(Register!$Q49,MAX(0,MIN(L$4-1,IF(Register!$U49="",$D$2,MIN($D$2,YEAR(Register!$U49)*12+MONTH(Register!$U49)-1)))-(YEAR(Register!$O49)*12+MONTH(Register!$O49))+1))/Register!$Q49,2))</f>
        <v/>
      </c>
      <c r="M51" s="27">
        <f>IF(OR(Register!$N49&lt;&gt;"Yes",Register!$O49="",N(Register!$Q49)=0),0,ROUND((Register!$M49-Register!$R49)*MIN(Register!$Q49,MAX(0,MIN(M$4,IF(Register!$U49="",$D$2,MIN($D$2,YEAR(Register!$U49)*12+MONTH(Register!$U49)-1)))-(YEAR(Register!$O49)*12+MONTH(Register!$O49))+1))/Register!$Q49,2)-ROUND((Register!$M49-Register!$R49)*MIN(Register!$Q49,MAX(0,MIN(M$4-1,IF(Register!$U49="",$D$2,MIN($D$2,YEAR(Register!$U49)*12+MONTH(Register!$U49)-1)))-(YEAR(Register!$O49)*12+MONTH(Register!$O49))+1))/Register!$Q49,2))</f>
        <v/>
      </c>
      <c r="N51" s="27">
        <f>IF(OR(Register!$N49&lt;&gt;"Yes",Register!$O49="",N(Register!$Q49)=0),0,ROUND((Register!$M49-Register!$R49)*MIN(Register!$Q49,MAX(0,MIN(N$4,IF(Register!$U49="",$D$2,MIN($D$2,YEAR(Register!$U49)*12+MONTH(Register!$U49)-1)))-(YEAR(Register!$O49)*12+MONTH(Register!$O49))+1))/Register!$Q49,2)-ROUND((Register!$M49-Register!$R49)*MIN(Register!$Q49,MAX(0,MIN(N$4-1,IF(Register!$U49="",$D$2,MIN($D$2,YEAR(Register!$U49)*12+MONTH(Register!$U49)-1)))-(YEAR(Register!$O49)*12+MONTH(Register!$O49))+1))/Register!$Q49,2))</f>
        <v/>
      </c>
      <c r="O51" s="27">
        <f>IF(OR(Register!$N49&lt;&gt;"Yes",Register!$O49="",N(Register!$Q49)=0),0,ROUND((Register!$M49-Register!$R49)*MIN(Register!$Q49,MAX(0,MIN(O$4,IF(Register!$U49="",$D$2,MIN($D$2,YEAR(Register!$U49)*12+MONTH(Register!$U49)-1)))-(YEAR(Register!$O49)*12+MONTH(Register!$O49))+1))/Register!$Q49,2)-ROUND((Register!$M49-Register!$R49)*MIN(Register!$Q49,MAX(0,MIN(O$4-1,IF(Register!$U49="",$D$2,MIN($D$2,YEAR(Register!$U49)*12+MONTH(Register!$U49)-1)))-(YEAR(Register!$O49)*12+MONTH(Register!$O49))+1))/Register!$Q49,2))</f>
        <v/>
      </c>
      <c r="P51" s="27">
        <f>IF(OR(Register!$N49&lt;&gt;"Yes",Register!$O49="",N(Register!$Q49)=0),0,ROUND((Register!$M49-Register!$R49)*MIN(Register!$Q49,MAX(0,MIN(P$4,IF(Register!$U49="",$D$2,MIN($D$2,YEAR(Register!$U49)*12+MONTH(Register!$U49)-1)))-(YEAR(Register!$O49)*12+MONTH(Register!$O49))+1))/Register!$Q49,2)-ROUND((Register!$M49-Register!$R49)*MIN(Register!$Q49,MAX(0,MIN(P$4-1,IF(Register!$U49="",$D$2,MIN($D$2,YEAR(Register!$U49)*12+MONTH(Register!$U49)-1)))-(YEAR(Register!$O49)*12+MONTH(Register!$O49))+1))/Register!$Q49,2))</f>
        <v/>
      </c>
      <c r="Q51" s="27">
        <f>E51+F51+G51+H51+I51+J51+K51+L51+M51+N51+O51+P51</f>
        <v/>
      </c>
    </row>
    <row r="52">
      <c r="A52" s="28">
        <f>IF(Register!$A50="","",Register!$A50)</f>
        <v/>
      </c>
      <c r="B52" s="28">
        <f>IF(Register!$D50="","",Register!$D50)</f>
        <v/>
      </c>
      <c r="C52" s="28">
        <f>IF(Register!$F50="","",Register!$F50)</f>
        <v/>
      </c>
      <c r="D52" s="28">
        <f>IF(C52="","",IF(C52=Settings!$A$9,Settings!$B$9,IF(C52=Settings!$A$10,Settings!$B$10,IF(C52=Settings!$A$11,Settings!$B$11,IF(C52=Settings!$A$12,Settings!$B$12,IF(C52=Settings!$A$13,Settings!$B$13,IF(C52=Settings!$A$14,Settings!$B$14,IF(C52=Settings!$A$15,Settings!$B$15,IF(C52=Settings!$A$16,Settings!$B$16,IF(C52=Settings!$A$17,Settings!$B$17,IF(C52=Settings!$A$18,Settings!$B$18,"")))))))))))</f>
        <v/>
      </c>
      <c r="E52" s="27">
        <f>IF(OR(Register!$N50&lt;&gt;"Yes",Register!$O50="",N(Register!$Q50)=0),0,ROUND((Register!$M50-Register!$R50)*MIN(Register!$Q50,MAX(0,MIN(E$4,IF(Register!$U50="",$D$2,MIN($D$2,YEAR(Register!$U50)*12+MONTH(Register!$U50)-1)))-(YEAR(Register!$O50)*12+MONTH(Register!$O50))+1))/Register!$Q50,2)-ROUND((Register!$M50-Register!$R50)*MIN(Register!$Q50,MAX(0,MIN(E$4-1,IF(Register!$U50="",$D$2,MIN($D$2,YEAR(Register!$U50)*12+MONTH(Register!$U50)-1)))-(YEAR(Register!$O50)*12+MONTH(Register!$O50))+1))/Register!$Q50,2))</f>
        <v/>
      </c>
      <c r="F52" s="27">
        <f>IF(OR(Register!$N50&lt;&gt;"Yes",Register!$O50="",N(Register!$Q50)=0),0,ROUND((Register!$M50-Register!$R50)*MIN(Register!$Q50,MAX(0,MIN(F$4,IF(Register!$U50="",$D$2,MIN($D$2,YEAR(Register!$U50)*12+MONTH(Register!$U50)-1)))-(YEAR(Register!$O50)*12+MONTH(Register!$O50))+1))/Register!$Q50,2)-ROUND((Register!$M50-Register!$R50)*MIN(Register!$Q50,MAX(0,MIN(F$4-1,IF(Register!$U50="",$D$2,MIN($D$2,YEAR(Register!$U50)*12+MONTH(Register!$U50)-1)))-(YEAR(Register!$O50)*12+MONTH(Register!$O50))+1))/Register!$Q50,2))</f>
        <v/>
      </c>
      <c r="G52" s="27">
        <f>IF(OR(Register!$N50&lt;&gt;"Yes",Register!$O50="",N(Register!$Q50)=0),0,ROUND((Register!$M50-Register!$R50)*MIN(Register!$Q50,MAX(0,MIN(G$4,IF(Register!$U50="",$D$2,MIN($D$2,YEAR(Register!$U50)*12+MONTH(Register!$U50)-1)))-(YEAR(Register!$O50)*12+MONTH(Register!$O50))+1))/Register!$Q50,2)-ROUND((Register!$M50-Register!$R50)*MIN(Register!$Q50,MAX(0,MIN(G$4-1,IF(Register!$U50="",$D$2,MIN($D$2,YEAR(Register!$U50)*12+MONTH(Register!$U50)-1)))-(YEAR(Register!$O50)*12+MONTH(Register!$O50))+1))/Register!$Q50,2))</f>
        <v/>
      </c>
      <c r="H52" s="27">
        <f>IF(OR(Register!$N50&lt;&gt;"Yes",Register!$O50="",N(Register!$Q50)=0),0,ROUND((Register!$M50-Register!$R50)*MIN(Register!$Q50,MAX(0,MIN(H$4,IF(Register!$U50="",$D$2,MIN($D$2,YEAR(Register!$U50)*12+MONTH(Register!$U50)-1)))-(YEAR(Register!$O50)*12+MONTH(Register!$O50))+1))/Register!$Q50,2)-ROUND((Register!$M50-Register!$R50)*MIN(Register!$Q50,MAX(0,MIN(H$4-1,IF(Register!$U50="",$D$2,MIN($D$2,YEAR(Register!$U50)*12+MONTH(Register!$U50)-1)))-(YEAR(Register!$O50)*12+MONTH(Register!$O50))+1))/Register!$Q50,2))</f>
        <v/>
      </c>
      <c r="I52" s="27">
        <f>IF(OR(Register!$N50&lt;&gt;"Yes",Register!$O50="",N(Register!$Q50)=0),0,ROUND((Register!$M50-Register!$R50)*MIN(Register!$Q50,MAX(0,MIN(I$4,IF(Register!$U50="",$D$2,MIN($D$2,YEAR(Register!$U50)*12+MONTH(Register!$U50)-1)))-(YEAR(Register!$O50)*12+MONTH(Register!$O50))+1))/Register!$Q50,2)-ROUND((Register!$M50-Register!$R50)*MIN(Register!$Q50,MAX(0,MIN(I$4-1,IF(Register!$U50="",$D$2,MIN($D$2,YEAR(Register!$U50)*12+MONTH(Register!$U50)-1)))-(YEAR(Register!$O50)*12+MONTH(Register!$O50))+1))/Register!$Q50,2))</f>
        <v/>
      </c>
      <c r="J52" s="27">
        <f>IF(OR(Register!$N50&lt;&gt;"Yes",Register!$O50="",N(Register!$Q50)=0),0,ROUND((Register!$M50-Register!$R50)*MIN(Register!$Q50,MAX(0,MIN(J$4,IF(Register!$U50="",$D$2,MIN($D$2,YEAR(Register!$U50)*12+MONTH(Register!$U50)-1)))-(YEAR(Register!$O50)*12+MONTH(Register!$O50))+1))/Register!$Q50,2)-ROUND((Register!$M50-Register!$R50)*MIN(Register!$Q50,MAX(0,MIN(J$4-1,IF(Register!$U50="",$D$2,MIN($D$2,YEAR(Register!$U50)*12+MONTH(Register!$U50)-1)))-(YEAR(Register!$O50)*12+MONTH(Register!$O50))+1))/Register!$Q50,2))</f>
        <v/>
      </c>
      <c r="K52" s="27">
        <f>IF(OR(Register!$N50&lt;&gt;"Yes",Register!$O50="",N(Register!$Q50)=0),0,ROUND((Register!$M50-Register!$R50)*MIN(Register!$Q50,MAX(0,MIN(K$4,IF(Register!$U50="",$D$2,MIN($D$2,YEAR(Register!$U50)*12+MONTH(Register!$U50)-1)))-(YEAR(Register!$O50)*12+MONTH(Register!$O50))+1))/Register!$Q50,2)-ROUND((Register!$M50-Register!$R50)*MIN(Register!$Q50,MAX(0,MIN(K$4-1,IF(Register!$U50="",$D$2,MIN($D$2,YEAR(Register!$U50)*12+MONTH(Register!$U50)-1)))-(YEAR(Register!$O50)*12+MONTH(Register!$O50))+1))/Register!$Q50,2))</f>
        <v/>
      </c>
      <c r="L52" s="27">
        <f>IF(OR(Register!$N50&lt;&gt;"Yes",Register!$O50="",N(Register!$Q50)=0),0,ROUND((Register!$M50-Register!$R50)*MIN(Register!$Q50,MAX(0,MIN(L$4,IF(Register!$U50="",$D$2,MIN($D$2,YEAR(Register!$U50)*12+MONTH(Register!$U50)-1)))-(YEAR(Register!$O50)*12+MONTH(Register!$O50))+1))/Register!$Q50,2)-ROUND((Register!$M50-Register!$R50)*MIN(Register!$Q50,MAX(0,MIN(L$4-1,IF(Register!$U50="",$D$2,MIN($D$2,YEAR(Register!$U50)*12+MONTH(Register!$U50)-1)))-(YEAR(Register!$O50)*12+MONTH(Register!$O50))+1))/Register!$Q50,2))</f>
        <v/>
      </c>
      <c r="M52" s="27">
        <f>IF(OR(Register!$N50&lt;&gt;"Yes",Register!$O50="",N(Register!$Q50)=0),0,ROUND((Register!$M50-Register!$R50)*MIN(Register!$Q50,MAX(0,MIN(M$4,IF(Register!$U50="",$D$2,MIN($D$2,YEAR(Register!$U50)*12+MONTH(Register!$U50)-1)))-(YEAR(Register!$O50)*12+MONTH(Register!$O50))+1))/Register!$Q50,2)-ROUND((Register!$M50-Register!$R50)*MIN(Register!$Q50,MAX(0,MIN(M$4-1,IF(Register!$U50="",$D$2,MIN($D$2,YEAR(Register!$U50)*12+MONTH(Register!$U50)-1)))-(YEAR(Register!$O50)*12+MONTH(Register!$O50))+1))/Register!$Q50,2))</f>
        <v/>
      </c>
      <c r="N52" s="27">
        <f>IF(OR(Register!$N50&lt;&gt;"Yes",Register!$O50="",N(Register!$Q50)=0),0,ROUND((Register!$M50-Register!$R50)*MIN(Register!$Q50,MAX(0,MIN(N$4,IF(Register!$U50="",$D$2,MIN($D$2,YEAR(Register!$U50)*12+MONTH(Register!$U50)-1)))-(YEAR(Register!$O50)*12+MONTH(Register!$O50))+1))/Register!$Q50,2)-ROUND((Register!$M50-Register!$R50)*MIN(Register!$Q50,MAX(0,MIN(N$4-1,IF(Register!$U50="",$D$2,MIN($D$2,YEAR(Register!$U50)*12+MONTH(Register!$U50)-1)))-(YEAR(Register!$O50)*12+MONTH(Register!$O50))+1))/Register!$Q50,2))</f>
        <v/>
      </c>
      <c r="O52" s="27">
        <f>IF(OR(Register!$N50&lt;&gt;"Yes",Register!$O50="",N(Register!$Q50)=0),0,ROUND((Register!$M50-Register!$R50)*MIN(Register!$Q50,MAX(0,MIN(O$4,IF(Register!$U50="",$D$2,MIN($D$2,YEAR(Register!$U50)*12+MONTH(Register!$U50)-1)))-(YEAR(Register!$O50)*12+MONTH(Register!$O50))+1))/Register!$Q50,2)-ROUND((Register!$M50-Register!$R50)*MIN(Register!$Q50,MAX(0,MIN(O$4-1,IF(Register!$U50="",$D$2,MIN($D$2,YEAR(Register!$U50)*12+MONTH(Register!$U50)-1)))-(YEAR(Register!$O50)*12+MONTH(Register!$O50))+1))/Register!$Q50,2))</f>
        <v/>
      </c>
      <c r="P52" s="27">
        <f>IF(OR(Register!$N50&lt;&gt;"Yes",Register!$O50="",N(Register!$Q50)=0),0,ROUND((Register!$M50-Register!$R50)*MIN(Register!$Q50,MAX(0,MIN(P$4,IF(Register!$U50="",$D$2,MIN($D$2,YEAR(Register!$U50)*12+MONTH(Register!$U50)-1)))-(YEAR(Register!$O50)*12+MONTH(Register!$O50))+1))/Register!$Q50,2)-ROUND((Register!$M50-Register!$R50)*MIN(Register!$Q50,MAX(0,MIN(P$4-1,IF(Register!$U50="",$D$2,MIN($D$2,YEAR(Register!$U50)*12+MONTH(Register!$U50)-1)))-(YEAR(Register!$O50)*12+MONTH(Register!$O50))+1))/Register!$Q50,2))</f>
        <v/>
      </c>
      <c r="Q52" s="27">
        <f>E52+F52+G52+H52+I52+J52+K52+L52+M52+N52+O52+P52</f>
        <v/>
      </c>
    </row>
    <row r="53">
      <c r="A53" s="28">
        <f>IF(Register!$A51="","",Register!$A51)</f>
        <v/>
      </c>
      <c r="B53" s="28">
        <f>IF(Register!$D51="","",Register!$D51)</f>
        <v/>
      </c>
      <c r="C53" s="28">
        <f>IF(Register!$F51="","",Register!$F51)</f>
        <v/>
      </c>
      <c r="D53" s="28">
        <f>IF(C53="","",IF(C53=Settings!$A$9,Settings!$B$9,IF(C53=Settings!$A$10,Settings!$B$10,IF(C53=Settings!$A$11,Settings!$B$11,IF(C53=Settings!$A$12,Settings!$B$12,IF(C53=Settings!$A$13,Settings!$B$13,IF(C53=Settings!$A$14,Settings!$B$14,IF(C53=Settings!$A$15,Settings!$B$15,IF(C53=Settings!$A$16,Settings!$B$16,IF(C53=Settings!$A$17,Settings!$B$17,IF(C53=Settings!$A$18,Settings!$B$18,"")))))))))))</f>
        <v/>
      </c>
      <c r="E53" s="27">
        <f>IF(OR(Register!$N51&lt;&gt;"Yes",Register!$O51="",N(Register!$Q51)=0),0,ROUND((Register!$M51-Register!$R51)*MIN(Register!$Q51,MAX(0,MIN(E$4,IF(Register!$U51="",$D$2,MIN($D$2,YEAR(Register!$U51)*12+MONTH(Register!$U51)-1)))-(YEAR(Register!$O51)*12+MONTH(Register!$O51))+1))/Register!$Q51,2)-ROUND((Register!$M51-Register!$R51)*MIN(Register!$Q51,MAX(0,MIN(E$4-1,IF(Register!$U51="",$D$2,MIN($D$2,YEAR(Register!$U51)*12+MONTH(Register!$U51)-1)))-(YEAR(Register!$O51)*12+MONTH(Register!$O51))+1))/Register!$Q51,2))</f>
        <v/>
      </c>
      <c r="F53" s="27">
        <f>IF(OR(Register!$N51&lt;&gt;"Yes",Register!$O51="",N(Register!$Q51)=0),0,ROUND((Register!$M51-Register!$R51)*MIN(Register!$Q51,MAX(0,MIN(F$4,IF(Register!$U51="",$D$2,MIN($D$2,YEAR(Register!$U51)*12+MONTH(Register!$U51)-1)))-(YEAR(Register!$O51)*12+MONTH(Register!$O51))+1))/Register!$Q51,2)-ROUND((Register!$M51-Register!$R51)*MIN(Register!$Q51,MAX(0,MIN(F$4-1,IF(Register!$U51="",$D$2,MIN($D$2,YEAR(Register!$U51)*12+MONTH(Register!$U51)-1)))-(YEAR(Register!$O51)*12+MONTH(Register!$O51))+1))/Register!$Q51,2))</f>
        <v/>
      </c>
      <c r="G53" s="27">
        <f>IF(OR(Register!$N51&lt;&gt;"Yes",Register!$O51="",N(Register!$Q51)=0),0,ROUND((Register!$M51-Register!$R51)*MIN(Register!$Q51,MAX(0,MIN(G$4,IF(Register!$U51="",$D$2,MIN($D$2,YEAR(Register!$U51)*12+MONTH(Register!$U51)-1)))-(YEAR(Register!$O51)*12+MONTH(Register!$O51))+1))/Register!$Q51,2)-ROUND((Register!$M51-Register!$R51)*MIN(Register!$Q51,MAX(0,MIN(G$4-1,IF(Register!$U51="",$D$2,MIN($D$2,YEAR(Register!$U51)*12+MONTH(Register!$U51)-1)))-(YEAR(Register!$O51)*12+MONTH(Register!$O51))+1))/Register!$Q51,2))</f>
        <v/>
      </c>
      <c r="H53" s="27">
        <f>IF(OR(Register!$N51&lt;&gt;"Yes",Register!$O51="",N(Register!$Q51)=0),0,ROUND((Register!$M51-Register!$R51)*MIN(Register!$Q51,MAX(0,MIN(H$4,IF(Register!$U51="",$D$2,MIN($D$2,YEAR(Register!$U51)*12+MONTH(Register!$U51)-1)))-(YEAR(Register!$O51)*12+MONTH(Register!$O51))+1))/Register!$Q51,2)-ROUND((Register!$M51-Register!$R51)*MIN(Register!$Q51,MAX(0,MIN(H$4-1,IF(Register!$U51="",$D$2,MIN($D$2,YEAR(Register!$U51)*12+MONTH(Register!$U51)-1)))-(YEAR(Register!$O51)*12+MONTH(Register!$O51))+1))/Register!$Q51,2))</f>
        <v/>
      </c>
      <c r="I53" s="27">
        <f>IF(OR(Register!$N51&lt;&gt;"Yes",Register!$O51="",N(Register!$Q51)=0),0,ROUND((Register!$M51-Register!$R51)*MIN(Register!$Q51,MAX(0,MIN(I$4,IF(Register!$U51="",$D$2,MIN($D$2,YEAR(Register!$U51)*12+MONTH(Register!$U51)-1)))-(YEAR(Register!$O51)*12+MONTH(Register!$O51))+1))/Register!$Q51,2)-ROUND((Register!$M51-Register!$R51)*MIN(Register!$Q51,MAX(0,MIN(I$4-1,IF(Register!$U51="",$D$2,MIN($D$2,YEAR(Register!$U51)*12+MONTH(Register!$U51)-1)))-(YEAR(Register!$O51)*12+MONTH(Register!$O51))+1))/Register!$Q51,2))</f>
        <v/>
      </c>
      <c r="J53" s="27">
        <f>IF(OR(Register!$N51&lt;&gt;"Yes",Register!$O51="",N(Register!$Q51)=0),0,ROUND((Register!$M51-Register!$R51)*MIN(Register!$Q51,MAX(0,MIN(J$4,IF(Register!$U51="",$D$2,MIN($D$2,YEAR(Register!$U51)*12+MONTH(Register!$U51)-1)))-(YEAR(Register!$O51)*12+MONTH(Register!$O51))+1))/Register!$Q51,2)-ROUND((Register!$M51-Register!$R51)*MIN(Register!$Q51,MAX(0,MIN(J$4-1,IF(Register!$U51="",$D$2,MIN($D$2,YEAR(Register!$U51)*12+MONTH(Register!$U51)-1)))-(YEAR(Register!$O51)*12+MONTH(Register!$O51))+1))/Register!$Q51,2))</f>
        <v/>
      </c>
      <c r="K53" s="27">
        <f>IF(OR(Register!$N51&lt;&gt;"Yes",Register!$O51="",N(Register!$Q51)=0),0,ROUND((Register!$M51-Register!$R51)*MIN(Register!$Q51,MAX(0,MIN(K$4,IF(Register!$U51="",$D$2,MIN($D$2,YEAR(Register!$U51)*12+MONTH(Register!$U51)-1)))-(YEAR(Register!$O51)*12+MONTH(Register!$O51))+1))/Register!$Q51,2)-ROUND((Register!$M51-Register!$R51)*MIN(Register!$Q51,MAX(0,MIN(K$4-1,IF(Register!$U51="",$D$2,MIN($D$2,YEAR(Register!$U51)*12+MONTH(Register!$U51)-1)))-(YEAR(Register!$O51)*12+MONTH(Register!$O51))+1))/Register!$Q51,2))</f>
        <v/>
      </c>
      <c r="L53" s="27">
        <f>IF(OR(Register!$N51&lt;&gt;"Yes",Register!$O51="",N(Register!$Q51)=0),0,ROUND((Register!$M51-Register!$R51)*MIN(Register!$Q51,MAX(0,MIN(L$4,IF(Register!$U51="",$D$2,MIN($D$2,YEAR(Register!$U51)*12+MONTH(Register!$U51)-1)))-(YEAR(Register!$O51)*12+MONTH(Register!$O51))+1))/Register!$Q51,2)-ROUND((Register!$M51-Register!$R51)*MIN(Register!$Q51,MAX(0,MIN(L$4-1,IF(Register!$U51="",$D$2,MIN($D$2,YEAR(Register!$U51)*12+MONTH(Register!$U51)-1)))-(YEAR(Register!$O51)*12+MONTH(Register!$O51))+1))/Register!$Q51,2))</f>
        <v/>
      </c>
      <c r="M53" s="27">
        <f>IF(OR(Register!$N51&lt;&gt;"Yes",Register!$O51="",N(Register!$Q51)=0),0,ROUND((Register!$M51-Register!$R51)*MIN(Register!$Q51,MAX(0,MIN(M$4,IF(Register!$U51="",$D$2,MIN($D$2,YEAR(Register!$U51)*12+MONTH(Register!$U51)-1)))-(YEAR(Register!$O51)*12+MONTH(Register!$O51))+1))/Register!$Q51,2)-ROUND((Register!$M51-Register!$R51)*MIN(Register!$Q51,MAX(0,MIN(M$4-1,IF(Register!$U51="",$D$2,MIN($D$2,YEAR(Register!$U51)*12+MONTH(Register!$U51)-1)))-(YEAR(Register!$O51)*12+MONTH(Register!$O51))+1))/Register!$Q51,2))</f>
        <v/>
      </c>
      <c r="N53" s="27">
        <f>IF(OR(Register!$N51&lt;&gt;"Yes",Register!$O51="",N(Register!$Q51)=0),0,ROUND((Register!$M51-Register!$R51)*MIN(Register!$Q51,MAX(0,MIN(N$4,IF(Register!$U51="",$D$2,MIN($D$2,YEAR(Register!$U51)*12+MONTH(Register!$U51)-1)))-(YEAR(Register!$O51)*12+MONTH(Register!$O51))+1))/Register!$Q51,2)-ROUND((Register!$M51-Register!$R51)*MIN(Register!$Q51,MAX(0,MIN(N$4-1,IF(Register!$U51="",$D$2,MIN($D$2,YEAR(Register!$U51)*12+MONTH(Register!$U51)-1)))-(YEAR(Register!$O51)*12+MONTH(Register!$O51))+1))/Register!$Q51,2))</f>
        <v/>
      </c>
      <c r="O53" s="27">
        <f>IF(OR(Register!$N51&lt;&gt;"Yes",Register!$O51="",N(Register!$Q51)=0),0,ROUND((Register!$M51-Register!$R51)*MIN(Register!$Q51,MAX(0,MIN(O$4,IF(Register!$U51="",$D$2,MIN($D$2,YEAR(Register!$U51)*12+MONTH(Register!$U51)-1)))-(YEAR(Register!$O51)*12+MONTH(Register!$O51))+1))/Register!$Q51,2)-ROUND((Register!$M51-Register!$R51)*MIN(Register!$Q51,MAX(0,MIN(O$4-1,IF(Register!$U51="",$D$2,MIN($D$2,YEAR(Register!$U51)*12+MONTH(Register!$U51)-1)))-(YEAR(Register!$O51)*12+MONTH(Register!$O51))+1))/Register!$Q51,2))</f>
        <v/>
      </c>
      <c r="P53" s="27">
        <f>IF(OR(Register!$N51&lt;&gt;"Yes",Register!$O51="",N(Register!$Q51)=0),0,ROUND((Register!$M51-Register!$R51)*MIN(Register!$Q51,MAX(0,MIN(P$4,IF(Register!$U51="",$D$2,MIN($D$2,YEAR(Register!$U51)*12+MONTH(Register!$U51)-1)))-(YEAR(Register!$O51)*12+MONTH(Register!$O51))+1))/Register!$Q51,2)-ROUND((Register!$M51-Register!$R51)*MIN(Register!$Q51,MAX(0,MIN(P$4-1,IF(Register!$U51="",$D$2,MIN($D$2,YEAR(Register!$U51)*12+MONTH(Register!$U51)-1)))-(YEAR(Register!$O51)*12+MONTH(Register!$O51))+1))/Register!$Q51,2))</f>
        <v/>
      </c>
      <c r="Q53" s="27">
        <f>E53+F53+G53+H53+I53+J53+K53+L53+M53+N53+O53+P53</f>
        <v/>
      </c>
    </row>
    <row r="54">
      <c r="A54" s="28">
        <f>IF(Register!$A52="","",Register!$A52)</f>
        <v/>
      </c>
      <c r="B54" s="28">
        <f>IF(Register!$D52="","",Register!$D52)</f>
        <v/>
      </c>
      <c r="C54" s="28">
        <f>IF(Register!$F52="","",Register!$F52)</f>
        <v/>
      </c>
      <c r="D54" s="28">
        <f>IF(C54="","",IF(C54=Settings!$A$9,Settings!$B$9,IF(C54=Settings!$A$10,Settings!$B$10,IF(C54=Settings!$A$11,Settings!$B$11,IF(C54=Settings!$A$12,Settings!$B$12,IF(C54=Settings!$A$13,Settings!$B$13,IF(C54=Settings!$A$14,Settings!$B$14,IF(C54=Settings!$A$15,Settings!$B$15,IF(C54=Settings!$A$16,Settings!$B$16,IF(C54=Settings!$A$17,Settings!$B$17,IF(C54=Settings!$A$18,Settings!$B$18,"")))))))))))</f>
        <v/>
      </c>
      <c r="E54" s="27">
        <f>IF(OR(Register!$N52&lt;&gt;"Yes",Register!$O52="",N(Register!$Q52)=0),0,ROUND((Register!$M52-Register!$R52)*MIN(Register!$Q52,MAX(0,MIN(E$4,IF(Register!$U52="",$D$2,MIN($D$2,YEAR(Register!$U52)*12+MONTH(Register!$U52)-1)))-(YEAR(Register!$O52)*12+MONTH(Register!$O52))+1))/Register!$Q52,2)-ROUND((Register!$M52-Register!$R52)*MIN(Register!$Q52,MAX(0,MIN(E$4-1,IF(Register!$U52="",$D$2,MIN($D$2,YEAR(Register!$U52)*12+MONTH(Register!$U52)-1)))-(YEAR(Register!$O52)*12+MONTH(Register!$O52))+1))/Register!$Q52,2))</f>
        <v/>
      </c>
      <c r="F54" s="27">
        <f>IF(OR(Register!$N52&lt;&gt;"Yes",Register!$O52="",N(Register!$Q52)=0),0,ROUND((Register!$M52-Register!$R52)*MIN(Register!$Q52,MAX(0,MIN(F$4,IF(Register!$U52="",$D$2,MIN($D$2,YEAR(Register!$U52)*12+MONTH(Register!$U52)-1)))-(YEAR(Register!$O52)*12+MONTH(Register!$O52))+1))/Register!$Q52,2)-ROUND((Register!$M52-Register!$R52)*MIN(Register!$Q52,MAX(0,MIN(F$4-1,IF(Register!$U52="",$D$2,MIN($D$2,YEAR(Register!$U52)*12+MONTH(Register!$U52)-1)))-(YEAR(Register!$O52)*12+MONTH(Register!$O52))+1))/Register!$Q52,2))</f>
        <v/>
      </c>
      <c r="G54" s="27">
        <f>IF(OR(Register!$N52&lt;&gt;"Yes",Register!$O52="",N(Register!$Q52)=0),0,ROUND((Register!$M52-Register!$R52)*MIN(Register!$Q52,MAX(0,MIN(G$4,IF(Register!$U52="",$D$2,MIN($D$2,YEAR(Register!$U52)*12+MONTH(Register!$U52)-1)))-(YEAR(Register!$O52)*12+MONTH(Register!$O52))+1))/Register!$Q52,2)-ROUND((Register!$M52-Register!$R52)*MIN(Register!$Q52,MAX(0,MIN(G$4-1,IF(Register!$U52="",$D$2,MIN($D$2,YEAR(Register!$U52)*12+MONTH(Register!$U52)-1)))-(YEAR(Register!$O52)*12+MONTH(Register!$O52))+1))/Register!$Q52,2))</f>
        <v/>
      </c>
      <c r="H54" s="27">
        <f>IF(OR(Register!$N52&lt;&gt;"Yes",Register!$O52="",N(Register!$Q52)=0),0,ROUND((Register!$M52-Register!$R52)*MIN(Register!$Q52,MAX(0,MIN(H$4,IF(Register!$U52="",$D$2,MIN($D$2,YEAR(Register!$U52)*12+MONTH(Register!$U52)-1)))-(YEAR(Register!$O52)*12+MONTH(Register!$O52))+1))/Register!$Q52,2)-ROUND((Register!$M52-Register!$R52)*MIN(Register!$Q52,MAX(0,MIN(H$4-1,IF(Register!$U52="",$D$2,MIN($D$2,YEAR(Register!$U52)*12+MONTH(Register!$U52)-1)))-(YEAR(Register!$O52)*12+MONTH(Register!$O52))+1))/Register!$Q52,2))</f>
        <v/>
      </c>
      <c r="I54" s="27">
        <f>IF(OR(Register!$N52&lt;&gt;"Yes",Register!$O52="",N(Register!$Q52)=0),0,ROUND((Register!$M52-Register!$R52)*MIN(Register!$Q52,MAX(0,MIN(I$4,IF(Register!$U52="",$D$2,MIN($D$2,YEAR(Register!$U52)*12+MONTH(Register!$U52)-1)))-(YEAR(Register!$O52)*12+MONTH(Register!$O52))+1))/Register!$Q52,2)-ROUND((Register!$M52-Register!$R52)*MIN(Register!$Q52,MAX(0,MIN(I$4-1,IF(Register!$U52="",$D$2,MIN($D$2,YEAR(Register!$U52)*12+MONTH(Register!$U52)-1)))-(YEAR(Register!$O52)*12+MONTH(Register!$O52))+1))/Register!$Q52,2))</f>
        <v/>
      </c>
      <c r="J54" s="27">
        <f>IF(OR(Register!$N52&lt;&gt;"Yes",Register!$O52="",N(Register!$Q52)=0),0,ROUND((Register!$M52-Register!$R52)*MIN(Register!$Q52,MAX(0,MIN(J$4,IF(Register!$U52="",$D$2,MIN($D$2,YEAR(Register!$U52)*12+MONTH(Register!$U52)-1)))-(YEAR(Register!$O52)*12+MONTH(Register!$O52))+1))/Register!$Q52,2)-ROUND((Register!$M52-Register!$R52)*MIN(Register!$Q52,MAX(0,MIN(J$4-1,IF(Register!$U52="",$D$2,MIN($D$2,YEAR(Register!$U52)*12+MONTH(Register!$U52)-1)))-(YEAR(Register!$O52)*12+MONTH(Register!$O52))+1))/Register!$Q52,2))</f>
        <v/>
      </c>
      <c r="K54" s="27">
        <f>IF(OR(Register!$N52&lt;&gt;"Yes",Register!$O52="",N(Register!$Q52)=0),0,ROUND((Register!$M52-Register!$R52)*MIN(Register!$Q52,MAX(0,MIN(K$4,IF(Register!$U52="",$D$2,MIN($D$2,YEAR(Register!$U52)*12+MONTH(Register!$U52)-1)))-(YEAR(Register!$O52)*12+MONTH(Register!$O52))+1))/Register!$Q52,2)-ROUND((Register!$M52-Register!$R52)*MIN(Register!$Q52,MAX(0,MIN(K$4-1,IF(Register!$U52="",$D$2,MIN($D$2,YEAR(Register!$U52)*12+MONTH(Register!$U52)-1)))-(YEAR(Register!$O52)*12+MONTH(Register!$O52))+1))/Register!$Q52,2))</f>
        <v/>
      </c>
      <c r="L54" s="27">
        <f>IF(OR(Register!$N52&lt;&gt;"Yes",Register!$O52="",N(Register!$Q52)=0),0,ROUND((Register!$M52-Register!$R52)*MIN(Register!$Q52,MAX(0,MIN(L$4,IF(Register!$U52="",$D$2,MIN($D$2,YEAR(Register!$U52)*12+MONTH(Register!$U52)-1)))-(YEAR(Register!$O52)*12+MONTH(Register!$O52))+1))/Register!$Q52,2)-ROUND((Register!$M52-Register!$R52)*MIN(Register!$Q52,MAX(0,MIN(L$4-1,IF(Register!$U52="",$D$2,MIN($D$2,YEAR(Register!$U52)*12+MONTH(Register!$U52)-1)))-(YEAR(Register!$O52)*12+MONTH(Register!$O52))+1))/Register!$Q52,2))</f>
        <v/>
      </c>
      <c r="M54" s="27">
        <f>IF(OR(Register!$N52&lt;&gt;"Yes",Register!$O52="",N(Register!$Q52)=0),0,ROUND((Register!$M52-Register!$R52)*MIN(Register!$Q52,MAX(0,MIN(M$4,IF(Register!$U52="",$D$2,MIN($D$2,YEAR(Register!$U52)*12+MONTH(Register!$U52)-1)))-(YEAR(Register!$O52)*12+MONTH(Register!$O52))+1))/Register!$Q52,2)-ROUND((Register!$M52-Register!$R52)*MIN(Register!$Q52,MAX(0,MIN(M$4-1,IF(Register!$U52="",$D$2,MIN($D$2,YEAR(Register!$U52)*12+MONTH(Register!$U52)-1)))-(YEAR(Register!$O52)*12+MONTH(Register!$O52))+1))/Register!$Q52,2))</f>
        <v/>
      </c>
      <c r="N54" s="27">
        <f>IF(OR(Register!$N52&lt;&gt;"Yes",Register!$O52="",N(Register!$Q52)=0),0,ROUND((Register!$M52-Register!$R52)*MIN(Register!$Q52,MAX(0,MIN(N$4,IF(Register!$U52="",$D$2,MIN($D$2,YEAR(Register!$U52)*12+MONTH(Register!$U52)-1)))-(YEAR(Register!$O52)*12+MONTH(Register!$O52))+1))/Register!$Q52,2)-ROUND((Register!$M52-Register!$R52)*MIN(Register!$Q52,MAX(0,MIN(N$4-1,IF(Register!$U52="",$D$2,MIN($D$2,YEAR(Register!$U52)*12+MONTH(Register!$U52)-1)))-(YEAR(Register!$O52)*12+MONTH(Register!$O52))+1))/Register!$Q52,2))</f>
        <v/>
      </c>
      <c r="O54" s="27">
        <f>IF(OR(Register!$N52&lt;&gt;"Yes",Register!$O52="",N(Register!$Q52)=0),0,ROUND((Register!$M52-Register!$R52)*MIN(Register!$Q52,MAX(0,MIN(O$4,IF(Register!$U52="",$D$2,MIN($D$2,YEAR(Register!$U52)*12+MONTH(Register!$U52)-1)))-(YEAR(Register!$O52)*12+MONTH(Register!$O52))+1))/Register!$Q52,2)-ROUND((Register!$M52-Register!$R52)*MIN(Register!$Q52,MAX(0,MIN(O$4-1,IF(Register!$U52="",$D$2,MIN($D$2,YEAR(Register!$U52)*12+MONTH(Register!$U52)-1)))-(YEAR(Register!$O52)*12+MONTH(Register!$O52))+1))/Register!$Q52,2))</f>
        <v/>
      </c>
      <c r="P54" s="27">
        <f>IF(OR(Register!$N52&lt;&gt;"Yes",Register!$O52="",N(Register!$Q52)=0),0,ROUND((Register!$M52-Register!$R52)*MIN(Register!$Q52,MAX(0,MIN(P$4,IF(Register!$U52="",$D$2,MIN($D$2,YEAR(Register!$U52)*12+MONTH(Register!$U52)-1)))-(YEAR(Register!$O52)*12+MONTH(Register!$O52))+1))/Register!$Q52,2)-ROUND((Register!$M52-Register!$R52)*MIN(Register!$Q52,MAX(0,MIN(P$4-1,IF(Register!$U52="",$D$2,MIN($D$2,YEAR(Register!$U52)*12+MONTH(Register!$U52)-1)))-(YEAR(Register!$O52)*12+MONTH(Register!$O52))+1))/Register!$Q52,2))</f>
        <v/>
      </c>
      <c r="Q54" s="27">
        <f>E54+F54+G54+H54+I54+J54+K54+L54+M54+N54+O54+P54</f>
        <v/>
      </c>
    </row>
    <row r="55">
      <c r="A55" s="28">
        <f>IF(Register!$A53="","",Register!$A53)</f>
        <v/>
      </c>
      <c r="B55" s="28">
        <f>IF(Register!$D53="","",Register!$D53)</f>
        <v/>
      </c>
      <c r="C55" s="28">
        <f>IF(Register!$F53="","",Register!$F53)</f>
        <v/>
      </c>
      <c r="D55" s="28">
        <f>IF(C55="","",IF(C55=Settings!$A$9,Settings!$B$9,IF(C55=Settings!$A$10,Settings!$B$10,IF(C55=Settings!$A$11,Settings!$B$11,IF(C55=Settings!$A$12,Settings!$B$12,IF(C55=Settings!$A$13,Settings!$B$13,IF(C55=Settings!$A$14,Settings!$B$14,IF(C55=Settings!$A$15,Settings!$B$15,IF(C55=Settings!$A$16,Settings!$B$16,IF(C55=Settings!$A$17,Settings!$B$17,IF(C55=Settings!$A$18,Settings!$B$18,"")))))))))))</f>
        <v/>
      </c>
      <c r="E55" s="27">
        <f>IF(OR(Register!$N53&lt;&gt;"Yes",Register!$O53="",N(Register!$Q53)=0),0,ROUND((Register!$M53-Register!$R53)*MIN(Register!$Q53,MAX(0,MIN(E$4,IF(Register!$U53="",$D$2,MIN($D$2,YEAR(Register!$U53)*12+MONTH(Register!$U53)-1)))-(YEAR(Register!$O53)*12+MONTH(Register!$O53))+1))/Register!$Q53,2)-ROUND((Register!$M53-Register!$R53)*MIN(Register!$Q53,MAX(0,MIN(E$4-1,IF(Register!$U53="",$D$2,MIN($D$2,YEAR(Register!$U53)*12+MONTH(Register!$U53)-1)))-(YEAR(Register!$O53)*12+MONTH(Register!$O53))+1))/Register!$Q53,2))</f>
        <v/>
      </c>
      <c r="F55" s="27">
        <f>IF(OR(Register!$N53&lt;&gt;"Yes",Register!$O53="",N(Register!$Q53)=0),0,ROUND((Register!$M53-Register!$R53)*MIN(Register!$Q53,MAX(0,MIN(F$4,IF(Register!$U53="",$D$2,MIN($D$2,YEAR(Register!$U53)*12+MONTH(Register!$U53)-1)))-(YEAR(Register!$O53)*12+MONTH(Register!$O53))+1))/Register!$Q53,2)-ROUND((Register!$M53-Register!$R53)*MIN(Register!$Q53,MAX(0,MIN(F$4-1,IF(Register!$U53="",$D$2,MIN($D$2,YEAR(Register!$U53)*12+MONTH(Register!$U53)-1)))-(YEAR(Register!$O53)*12+MONTH(Register!$O53))+1))/Register!$Q53,2))</f>
        <v/>
      </c>
      <c r="G55" s="27">
        <f>IF(OR(Register!$N53&lt;&gt;"Yes",Register!$O53="",N(Register!$Q53)=0),0,ROUND((Register!$M53-Register!$R53)*MIN(Register!$Q53,MAX(0,MIN(G$4,IF(Register!$U53="",$D$2,MIN($D$2,YEAR(Register!$U53)*12+MONTH(Register!$U53)-1)))-(YEAR(Register!$O53)*12+MONTH(Register!$O53))+1))/Register!$Q53,2)-ROUND((Register!$M53-Register!$R53)*MIN(Register!$Q53,MAX(0,MIN(G$4-1,IF(Register!$U53="",$D$2,MIN($D$2,YEAR(Register!$U53)*12+MONTH(Register!$U53)-1)))-(YEAR(Register!$O53)*12+MONTH(Register!$O53))+1))/Register!$Q53,2))</f>
        <v/>
      </c>
      <c r="H55" s="27">
        <f>IF(OR(Register!$N53&lt;&gt;"Yes",Register!$O53="",N(Register!$Q53)=0),0,ROUND((Register!$M53-Register!$R53)*MIN(Register!$Q53,MAX(0,MIN(H$4,IF(Register!$U53="",$D$2,MIN($D$2,YEAR(Register!$U53)*12+MONTH(Register!$U53)-1)))-(YEAR(Register!$O53)*12+MONTH(Register!$O53))+1))/Register!$Q53,2)-ROUND((Register!$M53-Register!$R53)*MIN(Register!$Q53,MAX(0,MIN(H$4-1,IF(Register!$U53="",$D$2,MIN($D$2,YEAR(Register!$U53)*12+MONTH(Register!$U53)-1)))-(YEAR(Register!$O53)*12+MONTH(Register!$O53))+1))/Register!$Q53,2))</f>
        <v/>
      </c>
      <c r="I55" s="27">
        <f>IF(OR(Register!$N53&lt;&gt;"Yes",Register!$O53="",N(Register!$Q53)=0),0,ROUND((Register!$M53-Register!$R53)*MIN(Register!$Q53,MAX(0,MIN(I$4,IF(Register!$U53="",$D$2,MIN($D$2,YEAR(Register!$U53)*12+MONTH(Register!$U53)-1)))-(YEAR(Register!$O53)*12+MONTH(Register!$O53))+1))/Register!$Q53,2)-ROUND((Register!$M53-Register!$R53)*MIN(Register!$Q53,MAX(0,MIN(I$4-1,IF(Register!$U53="",$D$2,MIN($D$2,YEAR(Register!$U53)*12+MONTH(Register!$U53)-1)))-(YEAR(Register!$O53)*12+MONTH(Register!$O53))+1))/Register!$Q53,2))</f>
        <v/>
      </c>
      <c r="J55" s="27">
        <f>IF(OR(Register!$N53&lt;&gt;"Yes",Register!$O53="",N(Register!$Q53)=0),0,ROUND((Register!$M53-Register!$R53)*MIN(Register!$Q53,MAX(0,MIN(J$4,IF(Register!$U53="",$D$2,MIN($D$2,YEAR(Register!$U53)*12+MONTH(Register!$U53)-1)))-(YEAR(Register!$O53)*12+MONTH(Register!$O53))+1))/Register!$Q53,2)-ROUND((Register!$M53-Register!$R53)*MIN(Register!$Q53,MAX(0,MIN(J$4-1,IF(Register!$U53="",$D$2,MIN($D$2,YEAR(Register!$U53)*12+MONTH(Register!$U53)-1)))-(YEAR(Register!$O53)*12+MONTH(Register!$O53))+1))/Register!$Q53,2))</f>
        <v/>
      </c>
      <c r="K55" s="27">
        <f>IF(OR(Register!$N53&lt;&gt;"Yes",Register!$O53="",N(Register!$Q53)=0),0,ROUND((Register!$M53-Register!$R53)*MIN(Register!$Q53,MAX(0,MIN(K$4,IF(Register!$U53="",$D$2,MIN($D$2,YEAR(Register!$U53)*12+MONTH(Register!$U53)-1)))-(YEAR(Register!$O53)*12+MONTH(Register!$O53))+1))/Register!$Q53,2)-ROUND((Register!$M53-Register!$R53)*MIN(Register!$Q53,MAX(0,MIN(K$4-1,IF(Register!$U53="",$D$2,MIN($D$2,YEAR(Register!$U53)*12+MONTH(Register!$U53)-1)))-(YEAR(Register!$O53)*12+MONTH(Register!$O53))+1))/Register!$Q53,2))</f>
        <v/>
      </c>
      <c r="L55" s="27">
        <f>IF(OR(Register!$N53&lt;&gt;"Yes",Register!$O53="",N(Register!$Q53)=0),0,ROUND((Register!$M53-Register!$R53)*MIN(Register!$Q53,MAX(0,MIN(L$4,IF(Register!$U53="",$D$2,MIN($D$2,YEAR(Register!$U53)*12+MONTH(Register!$U53)-1)))-(YEAR(Register!$O53)*12+MONTH(Register!$O53))+1))/Register!$Q53,2)-ROUND((Register!$M53-Register!$R53)*MIN(Register!$Q53,MAX(0,MIN(L$4-1,IF(Register!$U53="",$D$2,MIN($D$2,YEAR(Register!$U53)*12+MONTH(Register!$U53)-1)))-(YEAR(Register!$O53)*12+MONTH(Register!$O53))+1))/Register!$Q53,2))</f>
        <v/>
      </c>
      <c r="M55" s="27">
        <f>IF(OR(Register!$N53&lt;&gt;"Yes",Register!$O53="",N(Register!$Q53)=0),0,ROUND((Register!$M53-Register!$R53)*MIN(Register!$Q53,MAX(0,MIN(M$4,IF(Register!$U53="",$D$2,MIN($D$2,YEAR(Register!$U53)*12+MONTH(Register!$U53)-1)))-(YEAR(Register!$O53)*12+MONTH(Register!$O53))+1))/Register!$Q53,2)-ROUND((Register!$M53-Register!$R53)*MIN(Register!$Q53,MAX(0,MIN(M$4-1,IF(Register!$U53="",$D$2,MIN($D$2,YEAR(Register!$U53)*12+MONTH(Register!$U53)-1)))-(YEAR(Register!$O53)*12+MONTH(Register!$O53))+1))/Register!$Q53,2))</f>
        <v/>
      </c>
      <c r="N55" s="27">
        <f>IF(OR(Register!$N53&lt;&gt;"Yes",Register!$O53="",N(Register!$Q53)=0),0,ROUND((Register!$M53-Register!$R53)*MIN(Register!$Q53,MAX(0,MIN(N$4,IF(Register!$U53="",$D$2,MIN($D$2,YEAR(Register!$U53)*12+MONTH(Register!$U53)-1)))-(YEAR(Register!$O53)*12+MONTH(Register!$O53))+1))/Register!$Q53,2)-ROUND((Register!$M53-Register!$R53)*MIN(Register!$Q53,MAX(0,MIN(N$4-1,IF(Register!$U53="",$D$2,MIN($D$2,YEAR(Register!$U53)*12+MONTH(Register!$U53)-1)))-(YEAR(Register!$O53)*12+MONTH(Register!$O53))+1))/Register!$Q53,2))</f>
        <v/>
      </c>
      <c r="O55" s="27">
        <f>IF(OR(Register!$N53&lt;&gt;"Yes",Register!$O53="",N(Register!$Q53)=0),0,ROUND((Register!$M53-Register!$R53)*MIN(Register!$Q53,MAX(0,MIN(O$4,IF(Register!$U53="",$D$2,MIN($D$2,YEAR(Register!$U53)*12+MONTH(Register!$U53)-1)))-(YEAR(Register!$O53)*12+MONTH(Register!$O53))+1))/Register!$Q53,2)-ROUND((Register!$M53-Register!$R53)*MIN(Register!$Q53,MAX(0,MIN(O$4-1,IF(Register!$U53="",$D$2,MIN($D$2,YEAR(Register!$U53)*12+MONTH(Register!$U53)-1)))-(YEAR(Register!$O53)*12+MONTH(Register!$O53))+1))/Register!$Q53,2))</f>
        <v/>
      </c>
      <c r="P55" s="27">
        <f>IF(OR(Register!$N53&lt;&gt;"Yes",Register!$O53="",N(Register!$Q53)=0),0,ROUND((Register!$M53-Register!$R53)*MIN(Register!$Q53,MAX(0,MIN(P$4,IF(Register!$U53="",$D$2,MIN($D$2,YEAR(Register!$U53)*12+MONTH(Register!$U53)-1)))-(YEAR(Register!$O53)*12+MONTH(Register!$O53))+1))/Register!$Q53,2)-ROUND((Register!$M53-Register!$R53)*MIN(Register!$Q53,MAX(0,MIN(P$4-1,IF(Register!$U53="",$D$2,MIN($D$2,YEAR(Register!$U53)*12+MONTH(Register!$U53)-1)))-(YEAR(Register!$O53)*12+MONTH(Register!$O53))+1))/Register!$Q53,2))</f>
        <v/>
      </c>
      <c r="Q55" s="27">
        <f>E55+F55+G55+H55+I55+J55+K55+L55+M55+N55+O55+P55</f>
        <v/>
      </c>
    </row>
    <row r="56">
      <c r="A56" s="28">
        <f>IF(Register!$A54="","",Register!$A54)</f>
        <v/>
      </c>
      <c r="B56" s="28">
        <f>IF(Register!$D54="","",Register!$D54)</f>
        <v/>
      </c>
      <c r="C56" s="28">
        <f>IF(Register!$F54="","",Register!$F54)</f>
        <v/>
      </c>
      <c r="D56" s="28">
        <f>IF(C56="","",IF(C56=Settings!$A$9,Settings!$B$9,IF(C56=Settings!$A$10,Settings!$B$10,IF(C56=Settings!$A$11,Settings!$B$11,IF(C56=Settings!$A$12,Settings!$B$12,IF(C56=Settings!$A$13,Settings!$B$13,IF(C56=Settings!$A$14,Settings!$B$14,IF(C56=Settings!$A$15,Settings!$B$15,IF(C56=Settings!$A$16,Settings!$B$16,IF(C56=Settings!$A$17,Settings!$B$17,IF(C56=Settings!$A$18,Settings!$B$18,"")))))))))))</f>
        <v/>
      </c>
      <c r="E56" s="27">
        <f>IF(OR(Register!$N54&lt;&gt;"Yes",Register!$O54="",N(Register!$Q54)=0),0,ROUND((Register!$M54-Register!$R54)*MIN(Register!$Q54,MAX(0,MIN(E$4,IF(Register!$U54="",$D$2,MIN($D$2,YEAR(Register!$U54)*12+MONTH(Register!$U54)-1)))-(YEAR(Register!$O54)*12+MONTH(Register!$O54))+1))/Register!$Q54,2)-ROUND((Register!$M54-Register!$R54)*MIN(Register!$Q54,MAX(0,MIN(E$4-1,IF(Register!$U54="",$D$2,MIN($D$2,YEAR(Register!$U54)*12+MONTH(Register!$U54)-1)))-(YEAR(Register!$O54)*12+MONTH(Register!$O54))+1))/Register!$Q54,2))</f>
        <v/>
      </c>
      <c r="F56" s="27">
        <f>IF(OR(Register!$N54&lt;&gt;"Yes",Register!$O54="",N(Register!$Q54)=0),0,ROUND((Register!$M54-Register!$R54)*MIN(Register!$Q54,MAX(0,MIN(F$4,IF(Register!$U54="",$D$2,MIN($D$2,YEAR(Register!$U54)*12+MONTH(Register!$U54)-1)))-(YEAR(Register!$O54)*12+MONTH(Register!$O54))+1))/Register!$Q54,2)-ROUND((Register!$M54-Register!$R54)*MIN(Register!$Q54,MAX(0,MIN(F$4-1,IF(Register!$U54="",$D$2,MIN($D$2,YEAR(Register!$U54)*12+MONTH(Register!$U54)-1)))-(YEAR(Register!$O54)*12+MONTH(Register!$O54))+1))/Register!$Q54,2))</f>
        <v/>
      </c>
      <c r="G56" s="27">
        <f>IF(OR(Register!$N54&lt;&gt;"Yes",Register!$O54="",N(Register!$Q54)=0),0,ROUND((Register!$M54-Register!$R54)*MIN(Register!$Q54,MAX(0,MIN(G$4,IF(Register!$U54="",$D$2,MIN($D$2,YEAR(Register!$U54)*12+MONTH(Register!$U54)-1)))-(YEAR(Register!$O54)*12+MONTH(Register!$O54))+1))/Register!$Q54,2)-ROUND((Register!$M54-Register!$R54)*MIN(Register!$Q54,MAX(0,MIN(G$4-1,IF(Register!$U54="",$D$2,MIN($D$2,YEAR(Register!$U54)*12+MONTH(Register!$U54)-1)))-(YEAR(Register!$O54)*12+MONTH(Register!$O54))+1))/Register!$Q54,2))</f>
        <v/>
      </c>
      <c r="H56" s="27">
        <f>IF(OR(Register!$N54&lt;&gt;"Yes",Register!$O54="",N(Register!$Q54)=0),0,ROUND((Register!$M54-Register!$R54)*MIN(Register!$Q54,MAX(0,MIN(H$4,IF(Register!$U54="",$D$2,MIN($D$2,YEAR(Register!$U54)*12+MONTH(Register!$U54)-1)))-(YEAR(Register!$O54)*12+MONTH(Register!$O54))+1))/Register!$Q54,2)-ROUND((Register!$M54-Register!$R54)*MIN(Register!$Q54,MAX(0,MIN(H$4-1,IF(Register!$U54="",$D$2,MIN($D$2,YEAR(Register!$U54)*12+MONTH(Register!$U54)-1)))-(YEAR(Register!$O54)*12+MONTH(Register!$O54))+1))/Register!$Q54,2))</f>
        <v/>
      </c>
      <c r="I56" s="27">
        <f>IF(OR(Register!$N54&lt;&gt;"Yes",Register!$O54="",N(Register!$Q54)=0),0,ROUND((Register!$M54-Register!$R54)*MIN(Register!$Q54,MAX(0,MIN(I$4,IF(Register!$U54="",$D$2,MIN($D$2,YEAR(Register!$U54)*12+MONTH(Register!$U54)-1)))-(YEAR(Register!$O54)*12+MONTH(Register!$O54))+1))/Register!$Q54,2)-ROUND((Register!$M54-Register!$R54)*MIN(Register!$Q54,MAX(0,MIN(I$4-1,IF(Register!$U54="",$D$2,MIN($D$2,YEAR(Register!$U54)*12+MONTH(Register!$U54)-1)))-(YEAR(Register!$O54)*12+MONTH(Register!$O54))+1))/Register!$Q54,2))</f>
        <v/>
      </c>
      <c r="J56" s="27">
        <f>IF(OR(Register!$N54&lt;&gt;"Yes",Register!$O54="",N(Register!$Q54)=0),0,ROUND((Register!$M54-Register!$R54)*MIN(Register!$Q54,MAX(0,MIN(J$4,IF(Register!$U54="",$D$2,MIN($D$2,YEAR(Register!$U54)*12+MONTH(Register!$U54)-1)))-(YEAR(Register!$O54)*12+MONTH(Register!$O54))+1))/Register!$Q54,2)-ROUND((Register!$M54-Register!$R54)*MIN(Register!$Q54,MAX(0,MIN(J$4-1,IF(Register!$U54="",$D$2,MIN($D$2,YEAR(Register!$U54)*12+MONTH(Register!$U54)-1)))-(YEAR(Register!$O54)*12+MONTH(Register!$O54))+1))/Register!$Q54,2))</f>
        <v/>
      </c>
      <c r="K56" s="27">
        <f>IF(OR(Register!$N54&lt;&gt;"Yes",Register!$O54="",N(Register!$Q54)=0),0,ROUND((Register!$M54-Register!$R54)*MIN(Register!$Q54,MAX(0,MIN(K$4,IF(Register!$U54="",$D$2,MIN($D$2,YEAR(Register!$U54)*12+MONTH(Register!$U54)-1)))-(YEAR(Register!$O54)*12+MONTH(Register!$O54))+1))/Register!$Q54,2)-ROUND((Register!$M54-Register!$R54)*MIN(Register!$Q54,MAX(0,MIN(K$4-1,IF(Register!$U54="",$D$2,MIN($D$2,YEAR(Register!$U54)*12+MONTH(Register!$U54)-1)))-(YEAR(Register!$O54)*12+MONTH(Register!$O54))+1))/Register!$Q54,2))</f>
        <v/>
      </c>
      <c r="L56" s="27">
        <f>IF(OR(Register!$N54&lt;&gt;"Yes",Register!$O54="",N(Register!$Q54)=0),0,ROUND((Register!$M54-Register!$R54)*MIN(Register!$Q54,MAX(0,MIN(L$4,IF(Register!$U54="",$D$2,MIN($D$2,YEAR(Register!$U54)*12+MONTH(Register!$U54)-1)))-(YEAR(Register!$O54)*12+MONTH(Register!$O54))+1))/Register!$Q54,2)-ROUND((Register!$M54-Register!$R54)*MIN(Register!$Q54,MAX(0,MIN(L$4-1,IF(Register!$U54="",$D$2,MIN($D$2,YEAR(Register!$U54)*12+MONTH(Register!$U54)-1)))-(YEAR(Register!$O54)*12+MONTH(Register!$O54))+1))/Register!$Q54,2))</f>
        <v/>
      </c>
      <c r="M56" s="27">
        <f>IF(OR(Register!$N54&lt;&gt;"Yes",Register!$O54="",N(Register!$Q54)=0),0,ROUND((Register!$M54-Register!$R54)*MIN(Register!$Q54,MAX(0,MIN(M$4,IF(Register!$U54="",$D$2,MIN($D$2,YEAR(Register!$U54)*12+MONTH(Register!$U54)-1)))-(YEAR(Register!$O54)*12+MONTH(Register!$O54))+1))/Register!$Q54,2)-ROUND((Register!$M54-Register!$R54)*MIN(Register!$Q54,MAX(0,MIN(M$4-1,IF(Register!$U54="",$D$2,MIN($D$2,YEAR(Register!$U54)*12+MONTH(Register!$U54)-1)))-(YEAR(Register!$O54)*12+MONTH(Register!$O54))+1))/Register!$Q54,2))</f>
        <v/>
      </c>
      <c r="N56" s="27">
        <f>IF(OR(Register!$N54&lt;&gt;"Yes",Register!$O54="",N(Register!$Q54)=0),0,ROUND((Register!$M54-Register!$R54)*MIN(Register!$Q54,MAX(0,MIN(N$4,IF(Register!$U54="",$D$2,MIN($D$2,YEAR(Register!$U54)*12+MONTH(Register!$U54)-1)))-(YEAR(Register!$O54)*12+MONTH(Register!$O54))+1))/Register!$Q54,2)-ROUND((Register!$M54-Register!$R54)*MIN(Register!$Q54,MAX(0,MIN(N$4-1,IF(Register!$U54="",$D$2,MIN($D$2,YEAR(Register!$U54)*12+MONTH(Register!$U54)-1)))-(YEAR(Register!$O54)*12+MONTH(Register!$O54))+1))/Register!$Q54,2))</f>
        <v/>
      </c>
      <c r="O56" s="27">
        <f>IF(OR(Register!$N54&lt;&gt;"Yes",Register!$O54="",N(Register!$Q54)=0),0,ROUND((Register!$M54-Register!$R54)*MIN(Register!$Q54,MAX(0,MIN(O$4,IF(Register!$U54="",$D$2,MIN($D$2,YEAR(Register!$U54)*12+MONTH(Register!$U54)-1)))-(YEAR(Register!$O54)*12+MONTH(Register!$O54))+1))/Register!$Q54,2)-ROUND((Register!$M54-Register!$R54)*MIN(Register!$Q54,MAX(0,MIN(O$4-1,IF(Register!$U54="",$D$2,MIN($D$2,YEAR(Register!$U54)*12+MONTH(Register!$U54)-1)))-(YEAR(Register!$O54)*12+MONTH(Register!$O54))+1))/Register!$Q54,2))</f>
        <v/>
      </c>
      <c r="P56" s="27">
        <f>IF(OR(Register!$N54&lt;&gt;"Yes",Register!$O54="",N(Register!$Q54)=0),0,ROUND((Register!$M54-Register!$R54)*MIN(Register!$Q54,MAX(0,MIN(P$4,IF(Register!$U54="",$D$2,MIN($D$2,YEAR(Register!$U54)*12+MONTH(Register!$U54)-1)))-(YEAR(Register!$O54)*12+MONTH(Register!$O54))+1))/Register!$Q54,2)-ROUND((Register!$M54-Register!$R54)*MIN(Register!$Q54,MAX(0,MIN(P$4-1,IF(Register!$U54="",$D$2,MIN($D$2,YEAR(Register!$U54)*12+MONTH(Register!$U54)-1)))-(YEAR(Register!$O54)*12+MONTH(Register!$O54))+1))/Register!$Q54,2))</f>
        <v/>
      </c>
      <c r="Q56" s="27">
        <f>E56+F56+G56+H56+I56+J56+K56+L56+M56+N56+O56+P56</f>
        <v/>
      </c>
    </row>
    <row r="57">
      <c r="A57" s="28">
        <f>IF(Register!$A55="","",Register!$A55)</f>
        <v/>
      </c>
      <c r="B57" s="28">
        <f>IF(Register!$D55="","",Register!$D55)</f>
        <v/>
      </c>
      <c r="C57" s="28">
        <f>IF(Register!$F55="","",Register!$F55)</f>
        <v/>
      </c>
      <c r="D57" s="28">
        <f>IF(C57="","",IF(C57=Settings!$A$9,Settings!$B$9,IF(C57=Settings!$A$10,Settings!$B$10,IF(C57=Settings!$A$11,Settings!$B$11,IF(C57=Settings!$A$12,Settings!$B$12,IF(C57=Settings!$A$13,Settings!$B$13,IF(C57=Settings!$A$14,Settings!$B$14,IF(C57=Settings!$A$15,Settings!$B$15,IF(C57=Settings!$A$16,Settings!$B$16,IF(C57=Settings!$A$17,Settings!$B$17,IF(C57=Settings!$A$18,Settings!$B$18,"")))))))))))</f>
        <v/>
      </c>
      <c r="E57" s="27">
        <f>IF(OR(Register!$N55&lt;&gt;"Yes",Register!$O55="",N(Register!$Q55)=0),0,ROUND((Register!$M55-Register!$R55)*MIN(Register!$Q55,MAX(0,MIN(E$4,IF(Register!$U55="",$D$2,MIN($D$2,YEAR(Register!$U55)*12+MONTH(Register!$U55)-1)))-(YEAR(Register!$O55)*12+MONTH(Register!$O55))+1))/Register!$Q55,2)-ROUND((Register!$M55-Register!$R55)*MIN(Register!$Q55,MAX(0,MIN(E$4-1,IF(Register!$U55="",$D$2,MIN($D$2,YEAR(Register!$U55)*12+MONTH(Register!$U55)-1)))-(YEAR(Register!$O55)*12+MONTH(Register!$O55))+1))/Register!$Q55,2))</f>
        <v/>
      </c>
      <c r="F57" s="27">
        <f>IF(OR(Register!$N55&lt;&gt;"Yes",Register!$O55="",N(Register!$Q55)=0),0,ROUND((Register!$M55-Register!$R55)*MIN(Register!$Q55,MAX(0,MIN(F$4,IF(Register!$U55="",$D$2,MIN($D$2,YEAR(Register!$U55)*12+MONTH(Register!$U55)-1)))-(YEAR(Register!$O55)*12+MONTH(Register!$O55))+1))/Register!$Q55,2)-ROUND((Register!$M55-Register!$R55)*MIN(Register!$Q55,MAX(0,MIN(F$4-1,IF(Register!$U55="",$D$2,MIN($D$2,YEAR(Register!$U55)*12+MONTH(Register!$U55)-1)))-(YEAR(Register!$O55)*12+MONTH(Register!$O55))+1))/Register!$Q55,2))</f>
        <v/>
      </c>
      <c r="G57" s="27">
        <f>IF(OR(Register!$N55&lt;&gt;"Yes",Register!$O55="",N(Register!$Q55)=0),0,ROUND((Register!$M55-Register!$R55)*MIN(Register!$Q55,MAX(0,MIN(G$4,IF(Register!$U55="",$D$2,MIN($D$2,YEAR(Register!$U55)*12+MONTH(Register!$U55)-1)))-(YEAR(Register!$O55)*12+MONTH(Register!$O55))+1))/Register!$Q55,2)-ROUND((Register!$M55-Register!$R55)*MIN(Register!$Q55,MAX(0,MIN(G$4-1,IF(Register!$U55="",$D$2,MIN($D$2,YEAR(Register!$U55)*12+MONTH(Register!$U55)-1)))-(YEAR(Register!$O55)*12+MONTH(Register!$O55))+1))/Register!$Q55,2))</f>
        <v/>
      </c>
      <c r="H57" s="27">
        <f>IF(OR(Register!$N55&lt;&gt;"Yes",Register!$O55="",N(Register!$Q55)=0),0,ROUND((Register!$M55-Register!$R55)*MIN(Register!$Q55,MAX(0,MIN(H$4,IF(Register!$U55="",$D$2,MIN($D$2,YEAR(Register!$U55)*12+MONTH(Register!$U55)-1)))-(YEAR(Register!$O55)*12+MONTH(Register!$O55))+1))/Register!$Q55,2)-ROUND((Register!$M55-Register!$R55)*MIN(Register!$Q55,MAX(0,MIN(H$4-1,IF(Register!$U55="",$D$2,MIN($D$2,YEAR(Register!$U55)*12+MONTH(Register!$U55)-1)))-(YEAR(Register!$O55)*12+MONTH(Register!$O55))+1))/Register!$Q55,2))</f>
        <v/>
      </c>
      <c r="I57" s="27">
        <f>IF(OR(Register!$N55&lt;&gt;"Yes",Register!$O55="",N(Register!$Q55)=0),0,ROUND((Register!$M55-Register!$R55)*MIN(Register!$Q55,MAX(0,MIN(I$4,IF(Register!$U55="",$D$2,MIN($D$2,YEAR(Register!$U55)*12+MONTH(Register!$U55)-1)))-(YEAR(Register!$O55)*12+MONTH(Register!$O55))+1))/Register!$Q55,2)-ROUND((Register!$M55-Register!$R55)*MIN(Register!$Q55,MAX(0,MIN(I$4-1,IF(Register!$U55="",$D$2,MIN($D$2,YEAR(Register!$U55)*12+MONTH(Register!$U55)-1)))-(YEAR(Register!$O55)*12+MONTH(Register!$O55))+1))/Register!$Q55,2))</f>
        <v/>
      </c>
      <c r="J57" s="27">
        <f>IF(OR(Register!$N55&lt;&gt;"Yes",Register!$O55="",N(Register!$Q55)=0),0,ROUND((Register!$M55-Register!$R55)*MIN(Register!$Q55,MAX(0,MIN(J$4,IF(Register!$U55="",$D$2,MIN($D$2,YEAR(Register!$U55)*12+MONTH(Register!$U55)-1)))-(YEAR(Register!$O55)*12+MONTH(Register!$O55))+1))/Register!$Q55,2)-ROUND((Register!$M55-Register!$R55)*MIN(Register!$Q55,MAX(0,MIN(J$4-1,IF(Register!$U55="",$D$2,MIN($D$2,YEAR(Register!$U55)*12+MONTH(Register!$U55)-1)))-(YEAR(Register!$O55)*12+MONTH(Register!$O55))+1))/Register!$Q55,2))</f>
        <v/>
      </c>
      <c r="K57" s="27">
        <f>IF(OR(Register!$N55&lt;&gt;"Yes",Register!$O55="",N(Register!$Q55)=0),0,ROUND((Register!$M55-Register!$R55)*MIN(Register!$Q55,MAX(0,MIN(K$4,IF(Register!$U55="",$D$2,MIN($D$2,YEAR(Register!$U55)*12+MONTH(Register!$U55)-1)))-(YEAR(Register!$O55)*12+MONTH(Register!$O55))+1))/Register!$Q55,2)-ROUND((Register!$M55-Register!$R55)*MIN(Register!$Q55,MAX(0,MIN(K$4-1,IF(Register!$U55="",$D$2,MIN($D$2,YEAR(Register!$U55)*12+MONTH(Register!$U55)-1)))-(YEAR(Register!$O55)*12+MONTH(Register!$O55))+1))/Register!$Q55,2))</f>
        <v/>
      </c>
      <c r="L57" s="27">
        <f>IF(OR(Register!$N55&lt;&gt;"Yes",Register!$O55="",N(Register!$Q55)=0),0,ROUND((Register!$M55-Register!$R55)*MIN(Register!$Q55,MAX(0,MIN(L$4,IF(Register!$U55="",$D$2,MIN($D$2,YEAR(Register!$U55)*12+MONTH(Register!$U55)-1)))-(YEAR(Register!$O55)*12+MONTH(Register!$O55))+1))/Register!$Q55,2)-ROUND((Register!$M55-Register!$R55)*MIN(Register!$Q55,MAX(0,MIN(L$4-1,IF(Register!$U55="",$D$2,MIN($D$2,YEAR(Register!$U55)*12+MONTH(Register!$U55)-1)))-(YEAR(Register!$O55)*12+MONTH(Register!$O55))+1))/Register!$Q55,2))</f>
        <v/>
      </c>
      <c r="M57" s="27">
        <f>IF(OR(Register!$N55&lt;&gt;"Yes",Register!$O55="",N(Register!$Q55)=0),0,ROUND((Register!$M55-Register!$R55)*MIN(Register!$Q55,MAX(0,MIN(M$4,IF(Register!$U55="",$D$2,MIN($D$2,YEAR(Register!$U55)*12+MONTH(Register!$U55)-1)))-(YEAR(Register!$O55)*12+MONTH(Register!$O55))+1))/Register!$Q55,2)-ROUND((Register!$M55-Register!$R55)*MIN(Register!$Q55,MAX(0,MIN(M$4-1,IF(Register!$U55="",$D$2,MIN($D$2,YEAR(Register!$U55)*12+MONTH(Register!$U55)-1)))-(YEAR(Register!$O55)*12+MONTH(Register!$O55))+1))/Register!$Q55,2))</f>
        <v/>
      </c>
      <c r="N57" s="27">
        <f>IF(OR(Register!$N55&lt;&gt;"Yes",Register!$O55="",N(Register!$Q55)=0),0,ROUND((Register!$M55-Register!$R55)*MIN(Register!$Q55,MAX(0,MIN(N$4,IF(Register!$U55="",$D$2,MIN($D$2,YEAR(Register!$U55)*12+MONTH(Register!$U55)-1)))-(YEAR(Register!$O55)*12+MONTH(Register!$O55))+1))/Register!$Q55,2)-ROUND((Register!$M55-Register!$R55)*MIN(Register!$Q55,MAX(0,MIN(N$4-1,IF(Register!$U55="",$D$2,MIN($D$2,YEAR(Register!$U55)*12+MONTH(Register!$U55)-1)))-(YEAR(Register!$O55)*12+MONTH(Register!$O55))+1))/Register!$Q55,2))</f>
        <v/>
      </c>
      <c r="O57" s="27">
        <f>IF(OR(Register!$N55&lt;&gt;"Yes",Register!$O55="",N(Register!$Q55)=0),0,ROUND((Register!$M55-Register!$R55)*MIN(Register!$Q55,MAX(0,MIN(O$4,IF(Register!$U55="",$D$2,MIN($D$2,YEAR(Register!$U55)*12+MONTH(Register!$U55)-1)))-(YEAR(Register!$O55)*12+MONTH(Register!$O55))+1))/Register!$Q55,2)-ROUND((Register!$M55-Register!$R55)*MIN(Register!$Q55,MAX(0,MIN(O$4-1,IF(Register!$U55="",$D$2,MIN($D$2,YEAR(Register!$U55)*12+MONTH(Register!$U55)-1)))-(YEAR(Register!$O55)*12+MONTH(Register!$O55))+1))/Register!$Q55,2))</f>
        <v/>
      </c>
      <c r="P57" s="27">
        <f>IF(OR(Register!$N55&lt;&gt;"Yes",Register!$O55="",N(Register!$Q55)=0),0,ROUND((Register!$M55-Register!$R55)*MIN(Register!$Q55,MAX(0,MIN(P$4,IF(Register!$U55="",$D$2,MIN($D$2,YEAR(Register!$U55)*12+MONTH(Register!$U55)-1)))-(YEAR(Register!$O55)*12+MONTH(Register!$O55))+1))/Register!$Q55,2)-ROUND((Register!$M55-Register!$R55)*MIN(Register!$Q55,MAX(0,MIN(P$4-1,IF(Register!$U55="",$D$2,MIN($D$2,YEAR(Register!$U55)*12+MONTH(Register!$U55)-1)))-(YEAR(Register!$O55)*12+MONTH(Register!$O55))+1))/Register!$Q55,2))</f>
        <v/>
      </c>
      <c r="Q57" s="27">
        <f>E57+F57+G57+H57+I57+J57+K57+L57+M57+N57+O57+P57</f>
        <v/>
      </c>
    </row>
    <row r="58">
      <c r="A58" s="28">
        <f>IF(Register!$A56="","",Register!$A56)</f>
        <v/>
      </c>
      <c r="B58" s="28">
        <f>IF(Register!$D56="","",Register!$D56)</f>
        <v/>
      </c>
      <c r="C58" s="28">
        <f>IF(Register!$F56="","",Register!$F56)</f>
        <v/>
      </c>
      <c r="D58" s="28">
        <f>IF(C58="","",IF(C58=Settings!$A$9,Settings!$B$9,IF(C58=Settings!$A$10,Settings!$B$10,IF(C58=Settings!$A$11,Settings!$B$11,IF(C58=Settings!$A$12,Settings!$B$12,IF(C58=Settings!$A$13,Settings!$B$13,IF(C58=Settings!$A$14,Settings!$B$14,IF(C58=Settings!$A$15,Settings!$B$15,IF(C58=Settings!$A$16,Settings!$B$16,IF(C58=Settings!$A$17,Settings!$B$17,IF(C58=Settings!$A$18,Settings!$B$18,"")))))))))))</f>
        <v/>
      </c>
      <c r="E58" s="27">
        <f>IF(OR(Register!$N56&lt;&gt;"Yes",Register!$O56="",N(Register!$Q56)=0),0,ROUND((Register!$M56-Register!$R56)*MIN(Register!$Q56,MAX(0,MIN(E$4,IF(Register!$U56="",$D$2,MIN($D$2,YEAR(Register!$U56)*12+MONTH(Register!$U56)-1)))-(YEAR(Register!$O56)*12+MONTH(Register!$O56))+1))/Register!$Q56,2)-ROUND((Register!$M56-Register!$R56)*MIN(Register!$Q56,MAX(0,MIN(E$4-1,IF(Register!$U56="",$D$2,MIN($D$2,YEAR(Register!$U56)*12+MONTH(Register!$U56)-1)))-(YEAR(Register!$O56)*12+MONTH(Register!$O56))+1))/Register!$Q56,2))</f>
        <v/>
      </c>
      <c r="F58" s="27">
        <f>IF(OR(Register!$N56&lt;&gt;"Yes",Register!$O56="",N(Register!$Q56)=0),0,ROUND((Register!$M56-Register!$R56)*MIN(Register!$Q56,MAX(0,MIN(F$4,IF(Register!$U56="",$D$2,MIN($D$2,YEAR(Register!$U56)*12+MONTH(Register!$U56)-1)))-(YEAR(Register!$O56)*12+MONTH(Register!$O56))+1))/Register!$Q56,2)-ROUND((Register!$M56-Register!$R56)*MIN(Register!$Q56,MAX(0,MIN(F$4-1,IF(Register!$U56="",$D$2,MIN($D$2,YEAR(Register!$U56)*12+MONTH(Register!$U56)-1)))-(YEAR(Register!$O56)*12+MONTH(Register!$O56))+1))/Register!$Q56,2))</f>
        <v/>
      </c>
      <c r="G58" s="27">
        <f>IF(OR(Register!$N56&lt;&gt;"Yes",Register!$O56="",N(Register!$Q56)=0),0,ROUND((Register!$M56-Register!$R56)*MIN(Register!$Q56,MAX(0,MIN(G$4,IF(Register!$U56="",$D$2,MIN($D$2,YEAR(Register!$U56)*12+MONTH(Register!$U56)-1)))-(YEAR(Register!$O56)*12+MONTH(Register!$O56))+1))/Register!$Q56,2)-ROUND((Register!$M56-Register!$R56)*MIN(Register!$Q56,MAX(0,MIN(G$4-1,IF(Register!$U56="",$D$2,MIN($D$2,YEAR(Register!$U56)*12+MONTH(Register!$U56)-1)))-(YEAR(Register!$O56)*12+MONTH(Register!$O56))+1))/Register!$Q56,2))</f>
        <v/>
      </c>
      <c r="H58" s="27">
        <f>IF(OR(Register!$N56&lt;&gt;"Yes",Register!$O56="",N(Register!$Q56)=0),0,ROUND((Register!$M56-Register!$R56)*MIN(Register!$Q56,MAX(0,MIN(H$4,IF(Register!$U56="",$D$2,MIN($D$2,YEAR(Register!$U56)*12+MONTH(Register!$U56)-1)))-(YEAR(Register!$O56)*12+MONTH(Register!$O56))+1))/Register!$Q56,2)-ROUND((Register!$M56-Register!$R56)*MIN(Register!$Q56,MAX(0,MIN(H$4-1,IF(Register!$U56="",$D$2,MIN($D$2,YEAR(Register!$U56)*12+MONTH(Register!$U56)-1)))-(YEAR(Register!$O56)*12+MONTH(Register!$O56))+1))/Register!$Q56,2))</f>
        <v/>
      </c>
      <c r="I58" s="27">
        <f>IF(OR(Register!$N56&lt;&gt;"Yes",Register!$O56="",N(Register!$Q56)=0),0,ROUND((Register!$M56-Register!$R56)*MIN(Register!$Q56,MAX(0,MIN(I$4,IF(Register!$U56="",$D$2,MIN($D$2,YEAR(Register!$U56)*12+MONTH(Register!$U56)-1)))-(YEAR(Register!$O56)*12+MONTH(Register!$O56))+1))/Register!$Q56,2)-ROUND((Register!$M56-Register!$R56)*MIN(Register!$Q56,MAX(0,MIN(I$4-1,IF(Register!$U56="",$D$2,MIN($D$2,YEAR(Register!$U56)*12+MONTH(Register!$U56)-1)))-(YEAR(Register!$O56)*12+MONTH(Register!$O56))+1))/Register!$Q56,2))</f>
        <v/>
      </c>
      <c r="J58" s="27">
        <f>IF(OR(Register!$N56&lt;&gt;"Yes",Register!$O56="",N(Register!$Q56)=0),0,ROUND((Register!$M56-Register!$R56)*MIN(Register!$Q56,MAX(0,MIN(J$4,IF(Register!$U56="",$D$2,MIN($D$2,YEAR(Register!$U56)*12+MONTH(Register!$U56)-1)))-(YEAR(Register!$O56)*12+MONTH(Register!$O56))+1))/Register!$Q56,2)-ROUND((Register!$M56-Register!$R56)*MIN(Register!$Q56,MAX(0,MIN(J$4-1,IF(Register!$U56="",$D$2,MIN($D$2,YEAR(Register!$U56)*12+MONTH(Register!$U56)-1)))-(YEAR(Register!$O56)*12+MONTH(Register!$O56))+1))/Register!$Q56,2))</f>
        <v/>
      </c>
      <c r="K58" s="27">
        <f>IF(OR(Register!$N56&lt;&gt;"Yes",Register!$O56="",N(Register!$Q56)=0),0,ROUND((Register!$M56-Register!$R56)*MIN(Register!$Q56,MAX(0,MIN(K$4,IF(Register!$U56="",$D$2,MIN($D$2,YEAR(Register!$U56)*12+MONTH(Register!$U56)-1)))-(YEAR(Register!$O56)*12+MONTH(Register!$O56))+1))/Register!$Q56,2)-ROUND((Register!$M56-Register!$R56)*MIN(Register!$Q56,MAX(0,MIN(K$4-1,IF(Register!$U56="",$D$2,MIN($D$2,YEAR(Register!$U56)*12+MONTH(Register!$U56)-1)))-(YEAR(Register!$O56)*12+MONTH(Register!$O56))+1))/Register!$Q56,2))</f>
        <v/>
      </c>
      <c r="L58" s="27">
        <f>IF(OR(Register!$N56&lt;&gt;"Yes",Register!$O56="",N(Register!$Q56)=0),0,ROUND((Register!$M56-Register!$R56)*MIN(Register!$Q56,MAX(0,MIN(L$4,IF(Register!$U56="",$D$2,MIN($D$2,YEAR(Register!$U56)*12+MONTH(Register!$U56)-1)))-(YEAR(Register!$O56)*12+MONTH(Register!$O56))+1))/Register!$Q56,2)-ROUND((Register!$M56-Register!$R56)*MIN(Register!$Q56,MAX(0,MIN(L$4-1,IF(Register!$U56="",$D$2,MIN($D$2,YEAR(Register!$U56)*12+MONTH(Register!$U56)-1)))-(YEAR(Register!$O56)*12+MONTH(Register!$O56))+1))/Register!$Q56,2))</f>
        <v/>
      </c>
      <c r="M58" s="27">
        <f>IF(OR(Register!$N56&lt;&gt;"Yes",Register!$O56="",N(Register!$Q56)=0),0,ROUND((Register!$M56-Register!$R56)*MIN(Register!$Q56,MAX(0,MIN(M$4,IF(Register!$U56="",$D$2,MIN($D$2,YEAR(Register!$U56)*12+MONTH(Register!$U56)-1)))-(YEAR(Register!$O56)*12+MONTH(Register!$O56))+1))/Register!$Q56,2)-ROUND((Register!$M56-Register!$R56)*MIN(Register!$Q56,MAX(0,MIN(M$4-1,IF(Register!$U56="",$D$2,MIN($D$2,YEAR(Register!$U56)*12+MONTH(Register!$U56)-1)))-(YEAR(Register!$O56)*12+MONTH(Register!$O56))+1))/Register!$Q56,2))</f>
        <v/>
      </c>
      <c r="N58" s="27">
        <f>IF(OR(Register!$N56&lt;&gt;"Yes",Register!$O56="",N(Register!$Q56)=0),0,ROUND((Register!$M56-Register!$R56)*MIN(Register!$Q56,MAX(0,MIN(N$4,IF(Register!$U56="",$D$2,MIN($D$2,YEAR(Register!$U56)*12+MONTH(Register!$U56)-1)))-(YEAR(Register!$O56)*12+MONTH(Register!$O56))+1))/Register!$Q56,2)-ROUND((Register!$M56-Register!$R56)*MIN(Register!$Q56,MAX(0,MIN(N$4-1,IF(Register!$U56="",$D$2,MIN($D$2,YEAR(Register!$U56)*12+MONTH(Register!$U56)-1)))-(YEAR(Register!$O56)*12+MONTH(Register!$O56))+1))/Register!$Q56,2))</f>
        <v/>
      </c>
      <c r="O58" s="27">
        <f>IF(OR(Register!$N56&lt;&gt;"Yes",Register!$O56="",N(Register!$Q56)=0),0,ROUND((Register!$M56-Register!$R56)*MIN(Register!$Q56,MAX(0,MIN(O$4,IF(Register!$U56="",$D$2,MIN($D$2,YEAR(Register!$U56)*12+MONTH(Register!$U56)-1)))-(YEAR(Register!$O56)*12+MONTH(Register!$O56))+1))/Register!$Q56,2)-ROUND((Register!$M56-Register!$R56)*MIN(Register!$Q56,MAX(0,MIN(O$4-1,IF(Register!$U56="",$D$2,MIN($D$2,YEAR(Register!$U56)*12+MONTH(Register!$U56)-1)))-(YEAR(Register!$O56)*12+MONTH(Register!$O56))+1))/Register!$Q56,2))</f>
        <v/>
      </c>
      <c r="P58" s="27">
        <f>IF(OR(Register!$N56&lt;&gt;"Yes",Register!$O56="",N(Register!$Q56)=0),0,ROUND((Register!$M56-Register!$R56)*MIN(Register!$Q56,MAX(0,MIN(P$4,IF(Register!$U56="",$D$2,MIN($D$2,YEAR(Register!$U56)*12+MONTH(Register!$U56)-1)))-(YEAR(Register!$O56)*12+MONTH(Register!$O56))+1))/Register!$Q56,2)-ROUND((Register!$M56-Register!$R56)*MIN(Register!$Q56,MAX(0,MIN(P$4-1,IF(Register!$U56="",$D$2,MIN($D$2,YEAR(Register!$U56)*12+MONTH(Register!$U56)-1)))-(YEAR(Register!$O56)*12+MONTH(Register!$O56))+1))/Register!$Q56,2))</f>
        <v/>
      </c>
      <c r="Q58" s="27">
        <f>E58+F58+G58+H58+I58+J58+K58+L58+M58+N58+O58+P58</f>
        <v/>
      </c>
    </row>
    <row r="59">
      <c r="A59" s="28">
        <f>IF(Register!$A57="","",Register!$A57)</f>
        <v/>
      </c>
      <c r="B59" s="28">
        <f>IF(Register!$D57="","",Register!$D57)</f>
        <v/>
      </c>
      <c r="C59" s="28">
        <f>IF(Register!$F57="","",Register!$F57)</f>
        <v/>
      </c>
      <c r="D59" s="28">
        <f>IF(C59="","",IF(C59=Settings!$A$9,Settings!$B$9,IF(C59=Settings!$A$10,Settings!$B$10,IF(C59=Settings!$A$11,Settings!$B$11,IF(C59=Settings!$A$12,Settings!$B$12,IF(C59=Settings!$A$13,Settings!$B$13,IF(C59=Settings!$A$14,Settings!$B$14,IF(C59=Settings!$A$15,Settings!$B$15,IF(C59=Settings!$A$16,Settings!$B$16,IF(C59=Settings!$A$17,Settings!$B$17,IF(C59=Settings!$A$18,Settings!$B$18,"")))))))))))</f>
        <v/>
      </c>
      <c r="E59" s="27">
        <f>IF(OR(Register!$N57&lt;&gt;"Yes",Register!$O57="",N(Register!$Q57)=0),0,ROUND((Register!$M57-Register!$R57)*MIN(Register!$Q57,MAX(0,MIN(E$4,IF(Register!$U57="",$D$2,MIN($D$2,YEAR(Register!$U57)*12+MONTH(Register!$U57)-1)))-(YEAR(Register!$O57)*12+MONTH(Register!$O57))+1))/Register!$Q57,2)-ROUND((Register!$M57-Register!$R57)*MIN(Register!$Q57,MAX(0,MIN(E$4-1,IF(Register!$U57="",$D$2,MIN($D$2,YEAR(Register!$U57)*12+MONTH(Register!$U57)-1)))-(YEAR(Register!$O57)*12+MONTH(Register!$O57))+1))/Register!$Q57,2))</f>
        <v/>
      </c>
      <c r="F59" s="27">
        <f>IF(OR(Register!$N57&lt;&gt;"Yes",Register!$O57="",N(Register!$Q57)=0),0,ROUND((Register!$M57-Register!$R57)*MIN(Register!$Q57,MAX(0,MIN(F$4,IF(Register!$U57="",$D$2,MIN($D$2,YEAR(Register!$U57)*12+MONTH(Register!$U57)-1)))-(YEAR(Register!$O57)*12+MONTH(Register!$O57))+1))/Register!$Q57,2)-ROUND((Register!$M57-Register!$R57)*MIN(Register!$Q57,MAX(0,MIN(F$4-1,IF(Register!$U57="",$D$2,MIN($D$2,YEAR(Register!$U57)*12+MONTH(Register!$U57)-1)))-(YEAR(Register!$O57)*12+MONTH(Register!$O57))+1))/Register!$Q57,2))</f>
        <v/>
      </c>
      <c r="G59" s="27">
        <f>IF(OR(Register!$N57&lt;&gt;"Yes",Register!$O57="",N(Register!$Q57)=0),0,ROUND((Register!$M57-Register!$R57)*MIN(Register!$Q57,MAX(0,MIN(G$4,IF(Register!$U57="",$D$2,MIN($D$2,YEAR(Register!$U57)*12+MONTH(Register!$U57)-1)))-(YEAR(Register!$O57)*12+MONTH(Register!$O57))+1))/Register!$Q57,2)-ROUND((Register!$M57-Register!$R57)*MIN(Register!$Q57,MAX(0,MIN(G$4-1,IF(Register!$U57="",$D$2,MIN($D$2,YEAR(Register!$U57)*12+MONTH(Register!$U57)-1)))-(YEAR(Register!$O57)*12+MONTH(Register!$O57))+1))/Register!$Q57,2))</f>
        <v/>
      </c>
      <c r="H59" s="27">
        <f>IF(OR(Register!$N57&lt;&gt;"Yes",Register!$O57="",N(Register!$Q57)=0),0,ROUND((Register!$M57-Register!$R57)*MIN(Register!$Q57,MAX(0,MIN(H$4,IF(Register!$U57="",$D$2,MIN($D$2,YEAR(Register!$U57)*12+MONTH(Register!$U57)-1)))-(YEAR(Register!$O57)*12+MONTH(Register!$O57))+1))/Register!$Q57,2)-ROUND((Register!$M57-Register!$R57)*MIN(Register!$Q57,MAX(0,MIN(H$4-1,IF(Register!$U57="",$D$2,MIN($D$2,YEAR(Register!$U57)*12+MONTH(Register!$U57)-1)))-(YEAR(Register!$O57)*12+MONTH(Register!$O57))+1))/Register!$Q57,2))</f>
        <v/>
      </c>
      <c r="I59" s="27">
        <f>IF(OR(Register!$N57&lt;&gt;"Yes",Register!$O57="",N(Register!$Q57)=0),0,ROUND((Register!$M57-Register!$R57)*MIN(Register!$Q57,MAX(0,MIN(I$4,IF(Register!$U57="",$D$2,MIN($D$2,YEAR(Register!$U57)*12+MONTH(Register!$U57)-1)))-(YEAR(Register!$O57)*12+MONTH(Register!$O57))+1))/Register!$Q57,2)-ROUND((Register!$M57-Register!$R57)*MIN(Register!$Q57,MAX(0,MIN(I$4-1,IF(Register!$U57="",$D$2,MIN($D$2,YEAR(Register!$U57)*12+MONTH(Register!$U57)-1)))-(YEAR(Register!$O57)*12+MONTH(Register!$O57))+1))/Register!$Q57,2))</f>
        <v/>
      </c>
      <c r="J59" s="27">
        <f>IF(OR(Register!$N57&lt;&gt;"Yes",Register!$O57="",N(Register!$Q57)=0),0,ROUND((Register!$M57-Register!$R57)*MIN(Register!$Q57,MAX(0,MIN(J$4,IF(Register!$U57="",$D$2,MIN($D$2,YEAR(Register!$U57)*12+MONTH(Register!$U57)-1)))-(YEAR(Register!$O57)*12+MONTH(Register!$O57))+1))/Register!$Q57,2)-ROUND((Register!$M57-Register!$R57)*MIN(Register!$Q57,MAX(0,MIN(J$4-1,IF(Register!$U57="",$D$2,MIN($D$2,YEAR(Register!$U57)*12+MONTH(Register!$U57)-1)))-(YEAR(Register!$O57)*12+MONTH(Register!$O57))+1))/Register!$Q57,2))</f>
        <v/>
      </c>
      <c r="K59" s="27">
        <f>IF(OR(Register!$N57&lt;&gt;"Yes",Register!$O57="",N(Register!$Q57)=0),0,ROUND((Register!$M57-Register!$R57)*MIN(Register!$Q57,MAX(0,MIN(K$4,IF(Register!$U57="",$D$2,MIN($D$2,YEAR(Register!$U57)*12+MONTH(Register!$U57)-1)))-(YEAR(Register!$O57)*12+MONTH(Register!$O57))+1))/Register!$Q57,2)-ROUND((Register!$M57-Register!$R57)*MIN(Register!$Q57,MAX(0,MIN(K$4-1,IF(Register!$U57="",$D$2,MIN($D$2,YEAR(Register!$U57)*12+MONTH(Register!$U57)-1)))-(YEAR(Register!$O57)*12+MONTH(Register!$O57))+1))/Register!$Q57,2))</f>
        <v/>
      </c>
      <c r="L59" s="27">
        <f>IF(OR(Register!$N57&lt;&gt;"Yes",Register!$O57="",N(Register!$Q57)=0),0,ROUND((Register!$M57-Register!$R57)*MIN(Register!$Q57,MAX(0,MIN(L$4,IF(Register!$U57="",$D$2,MIN($D$2,YEAR(Register!$U57)*12+MONTH(Register!$U57)-1)))-(YEAR(Register!$O57)*12+MONTH(Register!$O57))+1))/Register!$Q57,2)-ROUND((Register!$M57-Register!$R57)*MIN(Register!$Q57,MAX(0,MIN(L$4-1,IF(Register!$U57="",$D$2,MIN($D$2,YEAR(Register!$U57)*12+MONTH(Register!$U57)-1)))-(YEAR(Register!$O57)*12+MONTH(Register!$O57))+1))/Register!$Q57,2))</f>
        <v/>
      </c>
      <c r="M59" s="27">
        <f>IF(OR(Register!$N57&lt;&gt;"Yes",Register!$O57="",N(Register!$Q57)=0),0,ROUND((Register!$M57-Register!$R57)*MIN(Register!$Q57,MAX(0,MIN(M$4,IF(Register!$U57="",$D$2,MIN($D$2,YEAR(Register!$U57)*12+MONTH(Register!$U57)-1)))-(YEAR(Register!$O57)*12+MONTH(Register!$O57))+1))/Register!$Q57,2)-ROUND((Register!$M57-Register!$R57)*MIN(Register!$Q57,MAX(0,MIN(M$4-1,IF(Register!$U57="",$D$2,MIN($D$2,YEAR(Register!$U57)*12+MONTH(Register!$U57)-1)))-(YEAR(Register!$O57)*12+MONTH(Register!$O57))+1))/Register!$Q57,2))</f>
        <v/>
      </c>
      <c r="N59" s="27">
        <f>IF(OR(Register!$N57&lt;&gt;"Yes",Register!$O57="",N(Register!$Q57)=0),0,ROUND((Register!$M57-Register!$R57)*MIN(Register!$Q57,MAX(0,MIN(N$4,IF(Register!$U57="",$D$2,MIN($D$2,YEAR(Register!$U57)*12+MONTH(Register!$U57)-1)))-(YEAR(Register!$O57)*12+MONTH(Register!$O57))+1))/Register!$Q57,2)-ROUND((Register!$M57-Register!$R57)*MIN(Register!$Q57,MAX(0,MIN(N$4-1,IF(Register!$U57="",$D$2,MIN($D$2,YEAR(Register!$U57)*12+MONTH(Register!$U57)-1)))-(YEAR(Register!$O57)*12+MONTH(Register!$O57))+1))/Register!$Q57,2))</f>
        <v/>
      </c>
      <c r="O59" s="27">
        <f>IF(OR(Register!$N57&lt;&gt;"Yes",Register!$O57="",N(Register!$Q57)=0),0,ROUND((Register!$M57-Register!$R57)*MIN(Register!$Q57,MAX(0,MIN(O$4,IF(Register!$U57="",$D$2,MIN($D$2,YEAR(Register!$U57)*12+MONTH(Register!$U57)-1)))-(YEAR(Register!$O57)*12+MONTH(Register!$O57))+1))/Register!$Q57,2)-ROUND((Register!$M57-Register!$R57)*MIN(Register!$Q57,MAX(0,MIN(O$4-1,IF(Register!$U57="",$D$2,MIN($D$2,YEAR(Register!$U57)*12+MONTH(Register!$U57)-1)))-(YEAR(Register!$O57)*12+MONTH(Register!$O57))+1))/Register!$Q57,2))</f>
        <v/>
      </c>
      <c r="P59" s="27">
        <f>IF(OR(Register!$N57&lt;&gt;"Yes",Register!$O57="",N(Register!$Q57)=0),0,ROUND((Register!$M57-Register!$R57)*MIN(Register!$Q57,MAX(0,MIN(P$4,IF(Register!$U57="",$D$2,MIN($D$2,YEAR(Register!$U57)*12+MONTH(Register!$U57)-1)))-(YEAR(Register!$O57)*12+MONTH(Register!$O57))+1))/Register!$Q57,2)-ROUND((Register!$M57-Register!$R57)*MIN(Register!$Q57,MAX(0,MIN(P$4-1,IF(Register!$U57="",$D$2,MIN($D$2,YEAR(Register!$U57)*12+MONTH(Register!$U57)-1)))-(YEAR(Register!$O57)*12+MONTH(Register!$O57))+1))/Register!$Q57,2))</f>
        <v/>
      </c>
      <c r="Q59" s="27">
        <f>E59+F59+G59+H59+I59+J59+K59+L59+M59+N59+O59+P59</f>
        <v/>
      </c>
    </row>
    <row r="60">
      <c r="A60" s="28">
        <f>IF(Register!$A58="","",Register!$A58)</f>
        <v/>
      </c>
      <c r="B60" s="28">
        <f>IF(Register!$D58="","",Register!$D58)</f>
        <v/>
      </c>
      <c r="C60" s="28">
        <f>IF(Register!$F58="","",Register!$F58)</f>
        <v/>
      </c>
      <c r="D60" s="28">
        <f>IF(C60="","",IF(C60=Settings!$A$9,Settings!$B$9,IF(C60=Settings!$A$10,Settings!$B$10,IF(C60=Settings!$A$11,Settings!$B$11,IF(C60=Settings!$A$12,Settings!$B$12,IF(C60=Settings!$A$13,Settings!$B$13,IF(C60=Settings!$A$14,Settings!$B$14,IF(C60=Settings!$A$15,Settings!$B$15,IF(C60=Settings!$A$16,Settings!$B$16,IF(C60=Settings!$A$17,Settings!$B$17,IF(C60=Settings!$A$18,Settings!$B$18,"")))))))))))</f>
        <v/>
      </c>
      <c r="E60" s="27">
        <f>IF(OR(Register!$N58&lt;&gt;"Yes",Register!$O58="",N(Register!$Q58)=0),0,ROUND((Register!$M58-Register!$R58)*MIN(Register!$Q58,MAX(0,MIN(E$4,IF(Register!$U58="",$D$2,MIN($D$2,YEAR(Register!$U58)*12+MONTH(Register!$U58)-1)))-(YEAR(Register!$O58)*12+MONTH(Register!$O58))+1))/Register!$Q58,2)-ROUND((Register!$M58-Register!$R58)*MIN(Register!$Q58,MAX(0,MIN(E$4-1,IF(Register!$U58="",$D$2,MIN($D$2,YEAR(Register!$U58)*12+MONTH(Register!$U58)-1)))-(YEAR(Register!$O58)*12+MONTH(Register!$O58))+1))/Register!$Q58,2))</f>
        <v/>
      </c>
      <c r="F60" s="27">
        <f>IF(OR(Register!$N58&lt;&gt;"Yes",Register!$O58="",N(Register!$Q58)=0),0,ROUND((Register!$M58-Register!$R58)*MIN(Register!$Q58,MAX(0,MIN(F$4,IF(Register!$U58="",$D$2,MIN($D$2,YEAR(Register!$U58)*12+MONTH(Register!$U58)-1)))-(YEAR(Register!$O58)*12+MONTH(Register!$O58))+1))/Register!$Q58,2)-ROUND((Register!$M58-Register!$R58)*MIN(Register!$Q58,MAX(0,MIN(F$4-1,IF(Register!$U58="",$D$2,MIN($D$2,YEAR(Register!$U58)*12+MONTH(Register!$U58)-1)))-(YEAR(Register!$O58)*12+MONTH(Register!$O58))+1))/Register!$Q58,2))</f>
        <v/>
      </c>
      <c r="G60" s="27">
        <f>IF(OR(Register!$N58&lt;&gt;"Yes",Register!$O58="",N(Register!$Q58)=0),0,ROUND((Register!$M58-Register!$R58)*MIN(Register!$Q58,MAX(0,MIN(G$4,IF(Register!$U58="",$D$2,MIN($D$2,YEAR(Register!$U58)*12+MONTH(Register!$U58)-1)))-(YEAR(Register!$O58)*12+MONTH(Register!$O58))+1))/Register!$Q58,2)-ROUND((Register!$M58-Register!$R58)*MIN(Register!$Q58,MAX(0,MIN(G$4-1,IF(Register!$U58="",$D$2,MIN($D$2,YEAR(Register!$U58)*12+MONTH(Register!$U58)-1)))-(YEAR(Register!$O58)*12+MONTH(Register!$O58))+1))/Register!$Q58,2))</f>
        <v/>
      </c>
      <c r="H60" s="27">
        <f>IF(OR(Register!$N58&lt;&gt;"Yes",Register!$O58="",N(Register!$Q58)=0),0,ROUND((Register!$M58-Register!$R58)*MIN(Register!$Q58,MAX(0,MIN(H$4,IF(Register!$U58="",$D$2,MIN($D$2,YEAR(Register!$U58)*12+MONTH(Register!$U58)-1)))-(YEAR(Register!$O58)*12+MONTH(Register!$O58))+1))/Register!$Q58,2)-ROUND((Register!$M58-Register!$R58)*MIN(Register!$Q58,MAX(0,MIN(H$4-1,IF(Register!$U58="",$D$2,MIN($D$2,YEAR(Register!$U58)*12+MONTH(Register!$U58)-1)))-(YEAR(Register!$O58)*12+MONTH(Register!$O58))+1))/Register!$Q58,2))</f>
        <v/>
      </c>
      <c r="I60" s="27">
        <f>IF(OR(Register!$N58&lt;&gt;"Yes",Register!$O58="",N(Register!$Q58)=0),0,ROUND((Register!$M58-Register!$R58)*MIN(Register!$Q58,MAX(0,MIN(I$4,IF(Register!$U58="",$D$2,MIN($D$2,YEAR(Register!$U58)*12+MONTH(Register!$U58)-1)))-(YEAR(Register!$O58)*12+MONTH(Register!$O58))+1))/Register!$Q58,2)-ROUND((Register!$M58-Register!$R58)*MIN(Register!$Q58,MAX(0,MIN(I$4-1,IF(Register!$U58="",$D$2,MIN($D$2,YEAR(Register!$U58)*12+MONTH(Register!$U58)-1)))-(YEAR(Register!$O58)*12+MONTH(Register!$O58))+1))/Register!$Q58,2))</f>
        <v/>
      </c>
      <c r="J60" s="27">
        <f>IF(OR(Register!$N58&lt;&gt;"Yes",Register!$O58="",N(Register!$Q58)=0),0,ROUND((Register!$M58-Register!$R58)*MIN(Register!$Q58,MAX(0,MIN(J$4,IF(Register!$U58="",$D$2,MIN($D$2,YEAR(Register!$U58)*12+MONTH(Register!$U58)-1)))-(YEAR(Register!$O58)*12+MONTH(Register!$O58))+1))/Register!$Q58,2)-ROUND((Register!$M58-Register!$R58)*MIN(Register!$Q58,MAX(0,MIN(J$4-1,IF(Register!$U58="",$D$2,MIN($D$2,YEAR(Register!$U58)*12+MONTH(Register!$U58)-1)))-(YEAR(Register!$O58)*12+MONTH(Register!$O58))+1))/Register!$Q58,2))</f>
        <v/>
      </c>
      <c r="K60" s="27">
        <f>IF(OR(Register!$N58&lt;&gt;"Yes",Register!$O58="",N(Register!$Q58)=0),0,ROUND((Register!$M58-Register!$R58)*MIN(Register!$Q58,MAX(0,MIN(K$4,IF(Register!$U58="",$D$2,MIN($D$2,YEAR(Register!$U58)*12+MONTH(Register!$U58)-1)))-(YEAR(Register!$O58)*12+MONTH(Register!$O58))+1))/Register!$Q58,2)-ROUND((Register!$M58-Register!$R58)*MIN(Register!$Q58,MAX(0,MIN(K$4-1,IF(Register!$U58="",$D$2,MIN($D$2,YEAR(Register!$U58)*12+MONTH(Register!$U58)-1)))-(YEAR(Register!$O58)*12+MONTH(Register!$O58))+1))/Register!$Q58,2))</f>
        <v/>
      </c>
      <c r="L60" s="27">
        <f>IF(OR(Register!$N58&lt;&gt;"Yes",Register!$O58="",N(Register!$Q58)=0),0,ROUND((Register!$M58-Register!$R58)*MIN(Register!$Q58,MAX(0,MIN(L$4,IF(Register!$U58="",$D$2,MIN($D$2,YEAR(Register!$U58)*12+MONTH(Register!$U58)-1)))-(YEAR(Register!$O58)*12+MONTH(Register!$O58))+1))/Register!$Q58,2)-ROUND((Register!$M58-Register!$R58)*MIN(Register!$Q58,MAX(0,MIN(L$4-1,IF(Register!$U58="",$D$2,MIN($D$2,YEAR(Register!$U58)*12+MONTH(Register!$U58)-1)))-(YEAR(Register!$O58)*12+MONTH(Register!$O58))+1))/Register!$Q58,2))</f>
        <v/>
      </c>
      <c r="M60" s="27">
        <f>IF(OR(Register!$N58&lt;&gt;"Yes",Register!$O58="",N(Register!$Q58)=0),0,ROUND((Register!$M58-Register!$R58)*MIN(Register!$Q58,MAX(0,MIN(M$4,IF(Register!$U58="",$D$2,MIN($D$2,YEAR(Register!$U58)*12+MONTH(Register!$U58)-1)))-(YEAR(Register!$O58)*12+MONTH(Register!$O58))+1))/Register!$Q58,2)-ROUND((Register!$M58-Register!$R58)*MIN(Register!$Q58,MAX(0,MIN(M$4-1,IF(Register!$U58="",$D$2,MIN($D$2,YEAR(Register!$U58)*12+MONTH(Register!$U58)-1)))-(YEAR(Register!$O58)*12+MONTH(Register!$O58))+1))/Register!$Q58,2))</f>
        <v/>
      </c>
      <c r="N60" s="27">
        <f>IF(OR(Register!$N58&lt;&gt;"Yes",Register!$O58="",N(Register!$Q58)=0),0,ROUND((Register!$M58-Register!$R58)*MIN(Register!$Q58,MAX(0,MIN(N$4,IF(Register!$U58="",$D$2,MIN($D$2,YEAR(Register!$U58)*12+MONTH(Register!$U58)-1)))-(YEAR(Register!$O58)*12+MONTH(Register!$O58))+1))/Register!$Q58,2)-ROUND((Register!$M58-Register!$R58)*MIN(Register!$Q58,MAX(0,MIN(N$4-1,IF(Register!$U58="",$D$2,MIN($D$2,YEAR(Register!$U58)*12+MONTH(Register!$U58)-1)))-(YEAR(Register!$O58)*12+MONTH(Register!$O58))+1))/Register!$Q58,2))</f>
        <v/>
      </c>
      <c r="O60" s="27">
        <f>IF(OR(Register!$N58&lt;&gt;"Yes",Register!$O58="",N(Register!$Q58)=0),0,ROUND((Register!$M58-Register!$R58)*MIN(Register!$Q58,MAX(0,MIN(O$4,IF(Register!$U58="",$D$2,MIN($D$2,YEAR(Register!$U58)*12+MONTH(Register!$U58)-1)))-(YEAR(Register!$O58)*12+MONTH(Register!$O58))+1))/Register!$Q58,2)-ROUND((Register!$M58-Register!$R58)*MIN(Register!$Q58,MAX(0,MIN(O$4-1,IF(Register!$U58="",$D$2,MIN($D$2,YEAR(Register!$U58)*12+MONTH(Register!$U58)-1)))-(YEAR(Register!$O58)*12+MONTH(Register!$O58))+1))/Register!$Q58,2))</f>
        <v/>
      </c>
      <c r="P60" s="27">
        <f>IF(OR(Register!$N58&lt;&gt;"Yes",Register!$O58="",N(Register!$Q58)=0),0,ROUND((Register!$M58-Register!$R58)*MIN(Register!$Q58,MAX(0,MIN(P$4,IF(Register!$U58="",$D$2,MIN($D$2,YEAR(Register!$U58)*12+MONTH(Register!$U58)-1)))-(YEAR(Register!$O58)*12+MONTH(Register!$O58))+1))/Register!$Q58,2)-ROUND((Register!$M58-Register!$R58)*MIN(Register!$Q58,MAX(0,MIN(P$4-1,IF(Register!$U58="",$D$2,MIN($D$2,YEAR(Register!$U58)*12+MONTH(Register!$U58)-1)))-(YEAR(Register!$O58)*12+MONTH(Register!$O58))+1))/Register!$Q58,2))</f>
        <v/>
      </c>
      <c r="Q60" s="27">
        <f>E60+F60+G60+H60+I60+J60+K60+L60+M60+N60+O60+P60</f>
        <v/>
      </c>
    </row>
    <row r="61">
      <c r="A61" s="28">
        <f>IF(Register!$A59="","",Register!$A59)</f>
        <v/>
      </c>
      <c r="B61" s="28">
        <f>IF(Register!$D59="","",Register!$D59)</f>
        <v/>
      </c>
      <c r="C61" s="28">
        <f>IF(Register!$F59="","",Register!$F59)</f>
        <v/>
      </c>
      <c r="D61" s="28">
        <f>IF(C61="","",IF(C61=Settings!$A$9,Settings!$B$9,IF(C61=Settings!$A$10,Settings!$B$10,IF(C61=Settings!$A$11,Settings!$B$11,IF(C61=Settings!$A$12,Settings!$B$12,IF(C61=Settings!$A$13,Settings!$B$13,IF(C61=Settings!$A$14,Settings!$B$14,IF(C61=Settings!$A$15,Settings!$B$15,IF(C61=Settings!$A$16,Settings!$B$16,IF(C61=Settings!$A$17,Settings!$B$17,IF(C61=Settings!$A$18,Settings!$B$18,"")))))))))))</f>
        <v/>
      </c>
      <c r="E61" s="27">
        <f>IF(OR(Register!$N59&lt;&gt;"Yes",Register!$O59="",N(Register!$Q59)=0),0,ROUND((Register!$M59-Register!$R59)*MIN(Register!$Q59,MAX(0,MIN(E$4,IF(Register!$U59="",$D$2,MIN($D$2,YEAR(Register!$U59)*12+MONTH(Register!$U59)-1)))-(YEAR(Register!$O59)*12+MONTH(Register!$O59))+1))/Register!$Q59,2)-ROUND((Register!$M59-Register!$R59)*MIN(Register!$Q59,MAX(0,MIN(E$4-1,IF(Register!$U59="",$D$2,MIN($D$2,YEAR(Register!$U59)*12+MONTH(Register!$U59)-1)))-(YEAR(Register!$O59)*12+MONTH(Register!$O59))+1))/Register!$Q59,2))</f>
        <v/>
      </c>
      <c r="F61" s="27">
        <f>IF(OR(Register!$N59&lt;&gt;"Yes",Register!$O59="",N(Register!$Q59)=0),0,ROUND((Register!$M59-Register!$R59)*MIN(Register!$Q59,MAX(0,MIN(F$4,IF(Register!$U59="",$D$2,MIN($D$2,YEAR(Register!$U59)*12+MONTH(Register!$U59)-1)))-(YEAR(Register!$O59)*12+MONTH(Register!$O59))+1))/Register!$Q59,2)-ROUND((Register!$M59-Register!$R59)*MIN(Register!$Q59,MAX(0,MIN(F$4-1,IF(Register!$U59="",$D$2,MIN($D$2,YEAR(Register!$U59)*12+MONTH(Register!$U59)-1)))-(YEAR(Register!$O59)*12+MONTH(Register!$O59))+1))/Register!$Q59,2))</f>
        <v/>
      </c>
      <c r="G61" s="27">
        <f>IF(OR(Register!$N59&lt;&gt;"Yes",Register!$O59="",N(Register!$Q59)=0),0,ROUND((Register!$M59-Register!$R59)*MIN(Register!$Q59,MAX(0,MIN(G$4,IF(Register!$U59="",$D$2,MIN($D$2,YEAR(Register!$U59)*12+MONTH(Register!$U59)-1)))-(YEAR(Register!$O59)*12+MONTH(Register!$O59))+1))/Register!$Q59,2)-ROUND((Register!$M59-Register!$R59)*MIN(Register!$Q59,MAX(0,MIN(G$4-1,IF(Register!$U59="",$D$2,MIN($D$2,YEAR(Register!$U59)*12+MONTH(Register!$U59)-1)))-(YEAR(Register!$O59)*12+MONTH(Register!$O59))+1))/Register!$Q59,2))</f>
        <v/>
      </c>
      <c r="H61" s="27">
        <f>IF(OR(Register!$N59&lt;&gt;"Yes",Register!$O59="",N(Register!$Q59)=0),0,ROUND((Register!$M59-Register!$R59)*MIN(Register!$Q59,MAX(0,MIN(H$4,IF(Register!$U59="",$D$2,MIN($D$2,YEAR(Register!$U59)*12+MONTH(Register!$U59)-1)))-(YEAR(Register!$O59)*12+MONTH(Register!$O59))+1))/Register!$Q59,2)-ROUND((Register!$M59-Register!$R59)*MIN(Register!$Q59,MAX(0,MIN(H$4-1,IF(Register!$U59="",$D$2,MIN($D$2,YEAR(Register!$U59)*12+MONTH(Register!$U59)-1)))-(YEAR(Register!$O59)*12+MONTH(Register!$O59))+1))/Register!$Q59,2))</f>
        <v/>
      </c>
      <c r="I61" s="27">
        <f>IF(OR(Register!$N59&lt;&gt;"Yes",Register!$O59="",N(Register!$Q59)=0),0,ROUND((Register!$M59-Register!$R59)*MIN(Register!$Q59,MAX(0,MIN(I$4,IF(Register!$U59="",$D$2,MIN($D$2,YEAR(Register!$U59)*12+MONTH(Register!$U59)-1)))-(YEAR(Register!$O59)*12+MONTH(Register!$O59))+1))/Register!$Q59,2)-ROUND((Register!$M59-Register!$R59)*MIN(Register!$Q59,MAX(0,MIN(I$4-1,IF(Register!$U59="",$D$2,MIN($D$2,YEAR(Register!$U59)*12+MONTH(Register!$U59)-1)))-(YEAR(Register!$O59)*12+MONTH(Register!$O59))+1))/Register!$Q59,2))</f>
        <v/>
      </c>
      <c r="J61" s="27">
        <f>IF(OR(Register!$N59&lt;&gt;"Yes",Register!$O59="",N(Register!$Q59)=0),0,ROUND((Register!$M59-Register!$R59)*MIN(Register!$Q59,MAX(0,MIN(J$4,IF(Register!$U59="",$D$2,MIN($D$2,YEAR(Register!$U59)*12+MONTH(Register!$U59)-1)))-(YEAR(Register!$O59)*12+MONTH(Register!$O59))+1))/Register!$Q59,2)-ROUND((Register!$M59-Register!$R59)*MIN(Register!$Q59,MAX(0,MIN(J$4-1,IF(Register!$U59="",$D$2,MIN($D$2,YEAR(Register!$U59)*12+MONTH(Register!$U59)-1)))-(YEAR(Register!$O59)*12+MONTH(Register!$O59))+1))/Register!$Q59,2))</f>
        <v/>
      </c>
      <c r="K61" s="27">
        <f>IF(OR(Register!$N59&lt;&gt;"Yes",Register!$O59="",N(Register!$Q59)=0),0,ROUND((Register!$M59-Register!$R59)*MIN(Register!$Q59,MAX(0,MIN(K$4,IF(Register!$U59="",$D$2,MIN($D$2,YEAR(Register!$U59)*12+MONTH(Register!$U59)-1)))-(YEAR(Register!$O59)*12+MONTH(Register!$O59))+1))/Register!$Q59,2)-ROUND((Register!$M59-Register!$R59)*MIN(Register!$Q59,MAX(0,MIN(K$4-1,IF(Register!$U59="",$D$2,MIN($D$2,YEAR(Register!$U59)*12+MONTH(Register!$U59)-1)))-(YEAR(Register!$O59)*12+MONTH(Register!$O59))+1))/Register!$Q59,2))</f>
        <v/>
      </c>
      <c r="L61" s="27">
        <f>IF(OR(Register!$N59&lt;&gt;"Yes",Register!$O59="",N(Register!$Q59)=0),0,ROUND((Register!$M59-Register!$R59)*MIN(Register!$Q59,MAX(0,MIN(L$4,IF(Register!$U59="",$D$2,MIN($D$2,YEAR(Register!$U59)*12+MONTH(Register!$U59)-1)))-(YEAR(Register!$O59)*12+MONTH(Register!$O59))+1))/Register!$Q59,2)-ROUND((Register!$M59-Register!$R59)*MIN(Register!$Q59,MAX(0,MIN(L$4-1,IF(Register!$U59="",$D$2,MIN($D$2,YEAR(Register!$U59)*12+MONTH(Register!$U59)-1)))-(YEAR(Register!$O59)*12+MONTH(Register!$O59))+1))/Register!$Q59,2))</f>
        <v/>
      </c>
      <c r="M61" s="27">
        <f>IF(OR(Register!$N59&lt;&gt;"Yes",Register!$O59="",N(Register!$Q59)=0),0,ROUND((Register!$M59-Register!$R59)*MIN(Register!$Q59,MAX(0,MIN(M$4,IF(Register!$U59="",$D$2,MIN($D$2,YEAR(Register!$U59)*12+MONTH(Register!$U59)-1)))-(YEAR(Register!$O59)*12+MONTH(Register!$O59))+1))/Register!$Q59,2)-ROUND((Register!$M59-Register!$R59)*MIN(Register!$Q59,MAX(0,MIN(M$4-1,IF(Register!$U59="",$D$2,MIN($D$2,YEAR(Register!$U59)*12+MONTH(Register!$U59)-1)))-(YEAR(Register!$O59)*12+MONTH(Register!$O59))+1))/Register!$Q59,2))</f>
        <v/>
      </c>
      <c r="N61" s="27">
        <f>IF(OR(Register!$N59&lt;&gt;"Yes",Register!$O59="",N(Register!$Q59)=0),0,ROUND((Register!$M59-Register!$R59)*MIN(Register!$Q59,MAX(0,MIN(N$4,IF(Register!$U59="",$D$2,MIN($D$2,YEAR(Register!$U59)*12+MONTH(Register!$U59)-1)))-(YEAR(Register!$O59)*12+MONTH(Register!$O59))+1))/Register!$Q59,2)-ROUND((Register!$M59-Register!$R59)*MIN(Register!$Q59,MAX(0,MIN(N$4-1,IF(Register!$U59="",$D$2,MIN($D$2,YEAR(Register!$U59)*12+MONTH(Register!$U59)-1)))-(YEAR(Register!$O59)*12+MONTH(Register!$O59))+1))/Register!$Q59,2))</f>
        <v/>
      </c>
      <c r="O61" s="27">
        <f>IF(OR(Register!$N59&lt;&gt;"Yes",Register!$O59="",N(Register!$Q59)=0),0,ROUND((Register!$M59-Register!$R59)*MIN(Register!$Q59,MAX(0,MIN(O$4,IF(Register!$U59="",$D$2,MIN($D$2,YEAR(Register!$U59)*12+MONTH(Register!$U59)-1)))-(YEAR(Register!$O59)*12+MONTH(Register!$O59))+1))/Register!$Q59,2)-ROUND((Register!$M59-Register!$R59)*MIN(Register!$Q59,MAX(0,MIN(O$4-1,IF(Register!$U59="",$D$2,MIN($D$2,YEAR(Register!$U59)*12+MONTH(Register!$U59)-1)))-(YEAR(Register!$O59)*12+MONTH(Register!$O59))+1))/Register!$Q59,2))</f>
        <v/>
      </c>
      <c r="P61" s="27">
        <f>IF(OR(Register!$N59&lt;&gt;"Yes",Register!$O59="",N(Register!$Q59)=0),0,ROUND((Register!$M59-Register!$R59)*MIN(Register!$Q59,MAX(0,MIN(P$4,IF(Register!$U59="",$D$2,MIN($D$2,YEAR(Register!$U59)*12+MONTH(Register!$U59)-1)))-(YEAR(Register!$O59)*12+MONTH(Register!$O59))+1))/Register!$Q59,2)-ROUND((Register!$M59-Register!$R59)*MIN(Register!$Q59,MAX(0,MIN(P$4-1,IF(Register!$U59="",$D$2,MIN($D$2,YEAR(Register!$U59)*12+MONTH(Register!$U59)-1)))-(YEAR(Register!$O59)*12+MONTH(Register!$O59))+1))/Register!$Q59,2))</f>
        <v/>
      </c>
      <c r="Q61" s="27">
        <f>E61+F61+G61+H61+I61+J61+K61+L61+M61+N61+O61+P61</f>
        <v/>
      </c>
    </row>
    <row r="62">
      <c r="A62" s="28">
        <f>IF(Register!$A60="","",Register!$A60)</f>
        <v/>
      </c>
      <c r="B62" s="28">
        <f>IF(Register!$D60="","",Register!$D60)</f>
        <v/>
      </c>
      <c r="C62" s="28">
        <f>IF(Register!$F60="","",Register!$F60)</f>
        <v/>
      </c>
      <c r="D62" s="28">
        <f>IF(C62="","",IF(C62=Settings!$A$9,Settings!$B$9,IF(C62=Settings!$A$10,Settings!$B$10,IF(C62=Settings!$A$11,Settings!$B$11,IF(C62=Settings!$A$12,Settings!$B$12,IF(C62=Settings!$A$13,Settings!$B$13,IF(C62=Settings!$A$14,Settings!$B$14,IF(C62=Settings!$A$15,Settings!$B$15,IF(C62=Settings!$A$16,Settings!$B$16,IF(C62=Settings!$A$17,Settings!$B$17,IF(C62=Settings!$A$18,Settings!$B$18,"")))))))))))</f>
        <v/>
      </c>
      <c r="E62" s="27">
        <f>IF(OR(Register!$N60&lt;&gt;"Yes",Register!$O60="",N(Register!$Q60)=0),0,ROUND((Register!$M60-Register!$R60)*MIN(Register!$Q60,MAX(0,MIN(E$4,IF(Register!$U60="",$D$2,MIN($D$2,YEAR(Register!$U60)*12+MONTH(Register!$U60)-1)))-(YEAR(Register!$O60)*12+MONTH(Register!$O60))+1))/Register!$Q60,2)-ROUND((Register!$M60-Register!$R60)*MIN(Register!$Q60,MAX(0,MIN(E$4-1,IF(Register!$U60="",$D$2,MIN($D$2,YEAR(Register!$U60)*12+MONTH(Register!$U60)-1)))-(YEAR(Register!$O60)*12+MONTH(Register!$O60))+1))/Register!$Q60,2))</f>
        <v/>
      </c>
      <c r="F62" s="27">
        <f>IF(OR(Register!$N60&lt;&gt;"Yes",Register!$O60="",N(Register!$Q60)=0),0,ROUND((Register!$M60-Register!$R60)*MIN(Register!$Q60,MAX(0,MIN(F$4,IF(Register!$U60="",$D$2,MIN($D$2,YEAR(Register!$U60)*12+MONTH(Register!$U60)-1)))-(YEAR(Register!$O60)*12+MONTH(Register!$O60))+1))/Register!$Q60,2)-ROUND((Register!$M60-Register!$R60)*MIN(Register!$Q60,MAX(0,MIN(F$4-1,IF(Register!$U60="",$D$2,MIN($D$2,YEAR(Register!$U60)*12+MONTH(Register!$U60)-1)))-(YEAR(Register!$O60)*12+MONTH(Register!$O60))+1))/Register!$Q60,2))</f>
        <v/>
      </c>
      <c r="G62" s="27">
        <f>IF(OR(Register!$N60&lt;&gt;"Yes",Register!$O60="",N(Register!$Q60)=0),0,ROUND((Register!$M60-Register!$R60)*MIN(Register!$Q60,MAX(0,MIN(G$4,IF(Register!$U60="",$D$2,MIN($D$2,YEAR(Register!$U60)*12+MONTH(Register!$U60)-1)))-(YEAR(Register!$O60)*12+MONTH(Register!$O60))+1))/Register!$Q60,2)-ROUND((Register!$M60-Register!$R60)*MIN(Register!$Q60,MAX(0,MIN(G$4-1,IF(Register!$U60="",$D$2,MIN($D$2,YEAR(Register!$U60)*12+MONTH(Register!$U60)-1)))-(YEAR(Register!$O60)*12+MONTH(Register!$O60))+1))/Register!$Q60,2))</f>
        <v/>
      </c>
      <c r="H62" s="27">
        <f>IF(OR(Register!$N60&lt;&gt;"Yes",Register!$O60="",N(Register!$Q60)=0),0,ROUND((Register!$M60-Register!$R60)*MIN(Register!$Q60,MAX(0,MIN(H$4,IF(Register!$U60="",$D$2,MIN($D$2,YEAR(Register!$U60)*12+MONTH(Register!$U60)-1)))-(YEAR(Register!$O60)*12+MONTH(Register!$O60))+1))/Register!$Q60,2)-ROUND((Register!$M60-Register!$R60)*MIN(Register!$Q60,MAX(0,MIN(H$4-1,IF(Register!$U60="",$D$2,MIN($D$2,YEAR(Register!$U60)*12+MONTH(Register!$U60)-1)))-(YEAR(Register!$O60)*12+MONTH(Register!$O60))+1))/Register!$Q60,2))</f>
        <v/>
      </c>
      <c r="I62" s="27">
        <f>IF(OR(Register!$N60&lt;&gt;"Yes",Register!$O60="",N(Register!$Q60)=0),0,ROUND((Register!$M60-Register!$R60)*MIN(Register!$Q60,MAX(0,MIN(I$4,IF(Register!$U60="",$D$2,MIN($D$2,YEAR(Register!$U60)*12+MONTH(Register!$U60)-1)))-(YEAR(Register!$O60)*12+MONTH(Register!$O60))+1))/Register!$Q60,2)-ROUND((Register!$M60-Register!$R60)*MIN(Register!$Q60,MAX(0,MIN(I$4-1,IF(Register!$U60="",$D$2,MIN($D$2,YEAR(Register!$U60)*12+MONTH(Register!$U60)-1)))-(YEAR(Register!$O60)*12+MONTH(Register!$O60))+1))/Register!$Q60,2))</f>
        <v/>
      </c>
      <c r="J62" s="27">
        <f>IF(OR(Register!$N60&lt;&gt;"Yes",Register!$O60="",N(Register!$Q60)=0),0,ROUND((Register!$M60-Register!$R60)*MIN(Register!$Q60,MAX(0,MIN(J$4,IF(Register!$U60="",$D$2,MIN($D$2,YEAR(Register!$U60)*12+MONTH(Register!$U60)-1)))-(YEAR(Register!$O60)*12+MONTH(Register!$O60))+1))/Register!$Q60,2)-ROUND((Register!$M60-Register!$R60)*MIN(Register!$Q60,MAX(0,MIN(J$4-1,IF(Register!$U60="",$D$2,MIN($D$2,YEAR(Register!$U60)*12+MONTH(Register!$U60)-1)))-(YEAR(Register!$O60)*12+MONTH(Register!$O60))+1))/Register!$Q60,2))</f>
        <v/>
      </c>
      <c r="K62" s="27">
        <f>IF(OR(Register!$N60&lt;&gt;"Yes",Register!$O60="",N(Register!$Q60)=0),0,ROUND((Register!$M60-Register!$R60)*MIN(Register!$Q60,MAX(0,MIN(K$4,IF(Register!$U60="",$D$2,MIN($D$2,YEAR(Register!$U60)*12+MONTH(Register!$U60)-1)))-(YEAR(Register!$O60)*12+MONTH(Register!$O60))+1))/Register!$Q60,2)-ROUND((Register!$M60-Register!$R60)*MIN(Register!$Q60,MAX(0,MIN(K$4-1,IF(Register!$U60="",$D$2,MIN($D$2,YEAR(Register!$U60)*12+MONTH(Register!$U60)-1)))-(YEAR(Register!$O60)*12+MONTH(Register!$O60))+1))/Register!$Q60,2))</f>
        <v/>
      </c>
      <c r="L62" s="27">
        <f>IF(OR(Register!$N60&lt;&gt;"Yes",Register!$O60="",N(Register!$Q60)=0),0,ROUND((Register!$M60-Register!$R60)*MIN(Register!$Q60,MAX(0,MIN(L$4,IF(Register!$U60="",$D$2,MIN($D$2,YEAR(Register!$U60)*12+MONTH(Register!$U60)-1)))-(YEAR(Register!$O60)*12+MONTH(Register!$O60))+1))/Register!$Q60,2)-ROUND((Register!$M60-Register!$R60)*MIN(Register!$Q60,MAX(0,MIN(L$4-1,IF(Register!$U60="",$D$2,MIN($D$2,YEAR(Register!$U60)*12+MONTH(Register!$U60)-1)))-(YEAR(Register!$O60)*12+MONTH(Register!$O60))+1))/Register!$Q60,2))</f>
        <v/>
      </c>
      <c r="M62" s="27">
        <f>IF(OR(Register!$N60&lt;&gt;"Yes",Register!$O60="",N(Register!$Q60)=0),0,ROUND((Register!$M60-Register!$R60)*MIN(Register!$Q60,MAX(0,MIN(M$4,IF(Register!$U60="",$D$2,MIN($D$2,YEAR(Register!$U60)*12+MONTH(Register!$U60)-1)))-(YEAR(Register!$O60)*12+MONTH(Register!$O60))+1))/Register!$Q60,2)-ROUND((Register!$M60-Register!$R60)*MIN(Register!$Q60,MAX(0,MIN(M$4-1,IF(Register!$U60="",$D$2,MIN($D$2,YEAR(Register!$U60)*12+MONTH(Register!$U60)-1)))-(YEAR(Register!$O60)*12+MONTH(Register!$O60))+1))/Register!$Q60,2))</f>
        <v/>
      </c>
      <c r="N62" s="27">
        <f>IF(OR(Register!$N60&lt;&gt;"Yes",Register!$O60="",N(Register!$Q60)=0),0,ROUND((Register!$M60-Register!$R60)*MIN(Register!$Q60,MAX(0,MIN(N$4,IF(Register!$U60="",$D$2,MIN($D$2,YEAR(Register!$U60)*12+MONTH(Register!$U60)-1)))-(YEAR(Register!$O60)*12+MONTH(Register!$O60))+1))/Register!$Q60,2)-ROUND((Register!$M60-Register!$R60)*MIN(Register!$Q60,MAX(0,MIN(N$4-1,IF(Register!$U60="",$D$2,MIN($D$2,YEAR(Register!$U60)*12+MONTH(Register!$U60)-1)))-(YEAR(Register!$O60)*12+MONTH(Register!$O60))+1))/Register!$Q60,2))</f>
        <v/>
      </c>
      <c r="O62" s="27">
        <f>IF(OR(Register!$N60&lt;&gt;"Yes",Register!$O60="",N(Register!$Q60)=0),0,ROUND((Register!$M60-Register!$R60)*MIN(Register!$Q60,MAX(0,MIN(O$4,IF(Register!$U60="",$D$2,MIN($D$2,YEAR(Register!$U60)*12+MONTH(Register!$U60)-1)))-(YEAR(Register!$O60)*12+MONTH(Register!$O60))+1))/Register!$Q60,2)-ROUND((Register!$M60-Register!$R60)*MIN(Register!$Q60,MAX(0,MIN(O$4-1,IF(Register!$U60="",$D$2,MIN($D$2,YEAR(Register!$U60)*12+MONTH(Register!$U60)-1)))-(YEAR(Register!$O60)*12+MONTH(Register!$O60))+1))/Register!$Q60,2))</f>
        <v/>
      </c>
      <c r="P62" s="27">
        <f>IF(OR(Register!$N60&lt;&gt;"Yes",Register!$O60="",N(Register!$Q60)=0),0,ROUND((Register!$M60-Register!$R60)*MIN(Register!$Q60,MAX(0,MIN(P$4,IF(Register!$U60="",$D$2,MIN($D$2,YEAR(Register!$U60)*12+MONTH(Register!$U60)-1)))-(YEAR(Register!$O60)*12+MONTH(Register!$O60))+1))/Register!$Q60,2)-ROUND((Register!$M60-Register!$R60)*MIN(Register!$Q60,MAX(0,MIN(P$4-1,IF(Register!$U60="",$D$2,MIN($D$2,YEAR(Register!$U60)*12+MONTH(Register!$U60)-1)))-(YEAR(Register!$O60)*12+MONTH(Register!$O60))+1))/Register!$Q60,2))</f>
        <v/>
      </c>
      <c r="Q62" s="27">
        <f>E62+F62+G62+H62+I62+J62+K62+L62+M62+N62+O62+P62</f>
        <v/>
      </c>
    </row>
    <row r="63">
      <c r="A63" s="28">
        <f>IF(Register!$A61="","",Register!$A61)</f>
        <v/>
      </c>
      <c r="B63" s="28">
        <f>IF(Register!$D61="","",Register!$D61)</f>
        <v/>
      </c>
      <c r="C63" s="28">
        <f>IF(Register!$F61="","",Register!$F61)</f>
        <v/>
      </c>
      <c r="D63" s="28">
        <f>IF(C63="","",IF(C63=Settings!$A$9,Settings!$B$9,IF(C63=Settings!$A$10,Settings!$B$10,IF(C63=Settings!$A$11,Settings!$B$11,IF(C63=Settings!$A$12,Settings!$B$12,IF(C63=Settings!$A$13,Settings!$B$13,IF(C63=Settings!$A$14,Settings!$B$14,IF(C63=Settings!$A$15,Settings!$B$15,IF(C63=Settings!$A$16,Settings!$B$16,IF(C63=Settings!$A$17,Settings!$B$17,IF(C63=Settings!$A$18,Settings!$B$18,"")))))))))))</f>
        <v/>
      </c>
      <c r="E63" s="27">
        <f>IF(OR(Register!$N61&lt;&gt;"Yes",Register!$O61="",N(Register!$Q61)=0),0,ROUND((Register!$M61-Register!$R61)*MIN(Register!$Q61,MAX(0,MIN(E$4,IF(Register!$U61="",$D$2,MIN($D$2,YEAR(Register!$U61)*12+MONTH(Register!$U61)-1)))-(YEAR(Register!$O61)*12+MONTH(Register!$O61))+1))/Register!$Q61,2)-ROUND((Register!$M61-Register!$R61)*MIN(Register!$Q61,MAX(0,MIN(E$4-1,IF(Register!$U61="",$D$2,MIN($D$2,YEAR(Register!$U61)*12+MONTH(Register!$U61)-1)))-(YEAR(Register!$O61)*12+MONTH(Register!$O61))+1))/Register!$Q61,2))</f>
        <v/>
      </c>
      <c r="F63" s="27">
        <f>IF(OR(Register!$N61&lt;&gt;"Yes",Register!$O61="",N(Register!$Q61)=0),0,ROUND((Register!$M61-Register!$R61)*MIN(Register!$Q61,MAX(0,MIN(F$4,IF(Register!$U61="",$D$2,MIN($D$2,YEAR(Register!$U61)*12+MONTH(Register!$U61)-1)))-(YEAR(Register!$O61)*12+MONTH(Register!$O61))+1))/Register!$Q61,2)-ROUND((Register!$M61-Register!$R61)*MIN(Register!$Q61,MAX(0,MIN(F$4-1,IF(Register!$U61="",$D$2,MIN($D$2,YEAR(Register!$U61)*12+MONTH(Register!$U61)-1)))-(YEAR(Register!$O61)*12+MONTH(Register!$O61))+1))/Register!$Q61,2))</f>
        <v/>
      </c>
      <c r="G63" s="27">
        <f>IF(OR(Register!$N61&lt;&gt;"Yes",Register!$O61="",N(Register!$Q61)=0),0,ROUND((Register!$M61-Register!$R61)*MIN(Register!$Q61,MAX(0,MIN(G$4,IF(Register!$U61="",$D$2,MIN($D$2,YEAR(Register!$U61)*12+MONTH(Register!$U61)-1)))-(YEAR(Register!$O61)*12+MONTH(Register!$O61))+1))/Register!$Q61,2)-ROUND((Register!$M61-Register!$R61)*MIN(Register!$Q61,MAX(0,MIN(G$4-1,IF(Register!$U61="",$D$2,MIN($D$2,YEAR(Register!$U61)*12+MONTH(Register!$U61)-1)))-(YEAR(Register!$O61)*12+MONTH(Register!$O61))+1))/Register!$Q61,2))</f>
        <v/>
      </c>
      <c r="H63" s="27">
        <f>IF(OR(Register!$N61&lt;&gt;"Yes",Register!$O61="",N(Register!$Q61)=0),0,ROUND((Register!$M61-Register!$R61)*MIN(Register!$Q61,MAX(0,MIN(H$4,IF(Register!$U61="",$D$2,MIN($D$2,YEAR(Register!$U61)*12+MONTH(Register!$U61)-1)))-(YEAR(Register!$O61)*12+MONTH(Register!$O61))+1))/Register!$Q61,2)-ROUND((Register!$M61-Register!$R61)*MIN(Register!$Q61,MAX(0,MIN(H$4-1,IF(Register!$U61="",$D$2,MIN($D$2,YEAR(Register!$U61)*12+MONTH(Register!$U61)-1)))-(YEAR(Register!$O61)*12+MONTH(Register!$O61))+1))/Register!$Q61,2))</f>
        <v/>
      </c>
      <c r="I63" s="27">
        <f>IF(OR(Register!$N61&lt;&gt;"Yes",Register!$O61="",N(Register!$Q61)=0),0,ROUND((Register!$M61-Register!$R61)*MIN(Register!$Q61,MAX(0,MIN(I$4,IF(Register!$U61="",$D$2,MIN($D$2,YEAR(Register!$U61)*12+MONTH(Register!$U61)-1)))-(YEAR(Register!$O61)*12+MONTH(Register!$O61))+1))/Register!$Q61,2)-ROUND((Register!$M61-Register!$R61)*MIN(Register!$Q61,MAX(0,MIN(I$4-1,IF(Register!$U61="",$D$2,MIN($D$2,YEAR(Register!$U61)*12+MONTH(Register!$U61)-1)))-(YEAR(Register!$O61)*12+MONTH(Register!$O61))+1))/Register!$Q61,2))</f>
        <v/>
      </c>
      <c r="J63" s="27">
        <f>IF(OR(Register!$N61&lt;&gt;"Yes",Register!$O61="",N(Register!$Q61)=0),0,ROUND((Register!$M61-Register!$R61)*MIN(Register!$Q61,MAX(0,MIN(J$4,IF(Register!$U61="",$D$2,MIN($D$2,YEAR(Register!$U61)*12+MONTH(Register!$U61)-1)))-(YEAR(Register!$O61)*12+MONTH(Register!$O61))+1))/Register!$Q61,2)-ROUND((Register!$M61-Register!$R61)*MIN(Register!$Q61,MAX(0,MIN(J$4-1,IF(Register!$U61="",$D$2,MIN($D$2,YEAR(Register!$U61)*12+MONTH(Register!$U61)-1)))-(YEAR(Register!$O61)*12+MONTH(Register!$O61))+1))/Register!$Q61,2))</f>
        <v/>
      </c>
      <c r="K63" s="27">
        <f>IF(OR(Register!$N61&lt;&gt;"Yes",Register!$O61="",N(Register!$Q61)=0),0,ROUND((Register!$M61-Register!$R61)*MIN(Register!$Q61,MAX(0,MIN(K$4,IF(Register!$U61="",$D$2,MIN($D$2,YEAR(Register!$U61)*12+MONTH(Register!$U61)-1)))-(YEAR(Register!$O61)*12+MONTH(Register!$O61))+1))/Register!$Q61,2)-ROUND((Register!$M61-Register!$R61)*MIN(Register!$Q61,MAX(0,MIN(K$4-1,IF(Register!$U61="",$D$2,MIN($D$2,YEAR(Register!$U61)*12+MONTH(Register!$U61)-1)))-(YEAR(Register!$O61)*12+MONTH(Register!$O61))+1))/Register!$Q61,2))</f>
        <v/>
      </c>
      <c r="L63" s="27">
        <f>IF(OR(Register!$N61&lt;&gt;"Yes",Register!$O61="",N(Register!$Q61)=0),0,ROUND((Register!$M61-Register!$R61)*MIN(Register!$Q61,MAX(0,MIN(L$4,IF(Register!$U61="",$D$2,MIN($D$2,YEAR(Register!$U61)*12+MONTH(Register!$U61)-1)))-(YEAR(Register!$O61)*12+MONTH(Register!$O61))+1))/Register!$Q61,2)-ROUND((Register!$M61-Register!$R61)*MIN(Register!$Q61,MAX(0,MIN(L$4-1,IF(Register!$U61="",$D$2,MIN($D$2,YEAR(Register!$U61)*12+MONTH(Register!$U61)-1)))-(YEAR(Register!$O61)*12+MONTH(Register!$O61))+1))/Register!$Q61,2))</f>
        <v/>
      </c>
      <c r="M63" s="27">
        <f>IF(OR(Register!$N61&lt;&gt;"Yes",Register!$O61="",N(Register!$Q61)=0),0,ROUND((Register!$M61-Register!$R61)*MIN(Register!$Q61,MAX(0,MIN(M$4,IF(Register!$U61="",$D$2,MIN($D$2,YEAR(Register!$U61)*12+MONTH(Register!$U61)-1)))-(YEAR(Register!$O61)*12+MONTH(Register!$O61))+1))/Register!$Q61,2)-ROUND((Register!$M61-Register!$R61)*MIN(Register!$Q61,MAX(0,MIN(M$4-1,IF(Register!$U61="",$D$2,MIN($D$2,YEAR(Register!$U61)*12+MONTH(Register!$U61)-1)))-(YEAR(Register!$O61)*12+MONTH(Register!$O61))+1))/Register!$Q61,2))</f>
        <v/>
      </c>
      <c r="N63" s="27">
        <f>IF(OR(Register!$N61&lt;&gt;"Yes",Register!$O61="",N(Register!$Q61)=0),0,ROUND((Register!$M61-Register!$R61)*MIN(Register!$Q61,MAX(0,MIN(N$4,IF(Register!$U61="",$D$2,MIN($D$2,YEAR(Register!$U61)*12+MONTH(Register!$U61)-1)))-(YEAR(Register!$O61)*12+MONTH(Register!$O61))+1))/Register!$Q61,2)-ROUND((Register!$M61-Register!$R61)*MIN(Register!$Q61,MAX(0,MIN(N$4-1,IF(Register!$U61="",$D$2,MIN($D$2,YEAR(Register!$U61)*12+MONTH(Register!$U61)-1)))-(YEAR(Register!$O61)*12+MONTH(Register!$O61))+1))/Register!$Q61,2))</f>
        <v/>
      </c>
      <c r="O63" s="27">
        <f>IF(OR(Register!$N61&lt;&gt;"Yes",Register!$O61="",N(Register!$Q61)=0),0,ROUND((Register!$M61-Register!$R61)*MIN(Register!$Q61,MAX(0,MIN(O$4,IF(Register!$U61="",$D$2,MIN($D$2,YEAR(Register!$U61)*12+MONTH(Register!$U61)-1)))-(YEAR(Register!$O61)*12+MONTH(Register!$O61))+1))/Register!$Q61,2)-ROUND((Register!$M61-Register!$R61)*MIN(Register!$Q61,MAX(0,MIN(O$4-1,IF(Register!$U61="",$D$2,MIN($D$2,YEAR(Register!$U61)*12+MONTH(Register!$U61)-1)))-(YEAR(Register!$O61)*12+MONTH(Register!$O61))+1))/Register!$Q61,2))</f>
        <v/>
      </c>
      <c r="P63" s="27">
        <f>IF(OR(Register!$N61&lt;&gt;"Yes",Register!$O61="",N(Register!$Q61)=0),0,ROUND((Register!$M61-Register!$R61)*MIN(Register!$Q61,MAX(0,MIN(P$4,IF(Register!$U61="",$D$2,MIN($D$2,YEAR(Register!$U61)*12+MONTH(Register!$U61)-1)))-(YEAR(Register!$O61)*12+MONTH(Register!$O61))+1))/Register!$Q61,2)-ROUND((Register!$M61-Register!$R61)*MIN(Register!$Q61,MAX(0,MIN(P$4-1,IF(Register!$U61="",$D$2,MIN($D$2,YEAR(Register!$U61)*12+MONTH(Register!$U61)-1)))-(YEAR(Register!$O61)*12+MONTH(Register!$O61))+1))/Register!$Q61,2))</f>
        <v/>
      </c>
      <c r="Q63" s="27">
        <f>E63+F63+G63+H63+I63+J63+K63+L63+M63+N63+O63+P63</f>
        <v/>
      </c>
    </row>
    <row r="64">
      <c r="A64" s="28">
        <f>IF(Register!$A62="","",Register!$A62)</f>
        <v/>
      </c>
      <c r="B64" s="28">
        <f>IF(Register!$D62="","",Register!$D62)</f>
        <v/>
      </c>
      <c r="C64" s="28">
        <f>IF(Register!$F62="","",Register!$F62)</f>
        <v/>
      </c>
      <c r="D64" s="28">
        <f>IF(C64="","",IF(C64=Settings!$A$9,Settings!$B$9,IF(C64=Settings!$A$10,Settings!$B$10,IF(C64=Settings!$A$11,Settings!$B$11,IF(C64=Settings!$A$12,Settings!$B$12,IF(C64=Settings!$A$13,Settings!$B$13,IF(C64=Settings!$A$14,Settings!$B$14,IF(C64=Settings!$A$15,Settings!$B$15,IF(C64=Settings!$A$16,Settings!$B$16,IF(C64=Settings!$A$17,Settings!$B$17,IF(C64=Settings!$A$18,Settings!$B$18,"")))))))))))</f>
        <v/>
      </c>
      <c r="E64" s="27">
        <f>IF(OR(Register!$N62&lt;&gt;"Yes",Register!$O62="",N(Register!$Q62)=0),0,ROUND((Register!$M62-Register!$R62)*MIN(Register!$Q62,MAX(0,MIN(E$4,IF(Register!$U62="",$D$2,MIN($D$2,YEAR(Register!$U62)*12+MONTH(Register!$U62)-1)))-(YEAR(Register!$O62)*12+MONTH(Register!$O62))+1))/Register!$Q62,2)-ROUND((Register!$M62-Register!$R62)*MIN(Register!$Q62,MAX(0,MIN(E$4-1,IF(Register!$U62="",$D$2,MIN($D$2,YEAR(Register!$U62)*12+MONTH(Register!$U62)-1)))-(YEAR(Register!$O62)*12+MONTH(Register!$O62))+1))/Register!$Q62,2))</f>
        <v/>
      </c>
      <c r="F64" s="27">
        <f>IF(OR(Register!$N62&lt;&gt;"Yes",Register!$O62="",N(Register!$Q62)=0),0,ROUND((Register!$M62-Register!$R62)*MIN(Register!$Q62,MAX(0,MIN(F$4,IF(Register!$U62="",$D$2,MIN($D$2,YEAR(Register!$U62)*12+MONTH(Register!$U62)-1)))-(YEAR(Register!$O62)*12+MONTH(Register!$O62))+1))/Register!$Q62,2)-ROUND((Register!$M62-Register!$R62)*MIN(Register!$Q62,MAX(0,MIN(F$4-1,IF(Register!$U62="",$D$2,MIN($D$2,YEAR(Register!$U62)*12+MONTH(Register!$U62)-1)))-(YEAR(Register!$O62)*12+MONTH(Register!$O62))+1))/Register!$Q62,2))</f>
        <v/>
      </c>
      <c r="G64" s="27">
        <f>IF(OR(Register!$N62&lt;&gt;"Yes",Register!$O62="",N(Register!$Q62)=0),0,ROUND((Register!$M62-Register!$R62)*MIN(Register!$Q62,MAX(0,MIN(G$4,IF(Register!$U62="",$D$2,MIN($D$2,YEAR(Register!$U62)*12+MONTH(Register!$U62)-1)))-(YEAR(Register!$O62)*12+MONTH(Register!$O62))+1))/Register!$Q62,2)-ROUND((Register!$M62-Register!$R62)*MIN(Register!$Q62,MAX(0,MIN(G$4-1,IF(Register!$U62="",$D$2,MIN($D$2,YEAR(Register!$U62)*12+MONTH(Register!$U62)-1)))-(YEAR(Register!$O62)*12+MONTH(Register!$O62))+1))/Register!$Q62,2))</f>
        <v/>
      </c>
      <c r="H64" s="27">
        <f>IF(OR(Register!$N62&lt;&gt;"Yes",Register!$O62="",N(Register!$Q62)=0),0,ROUND((Register!$M62-Register!$R62)*MIN(Register!$Q62,MAX(0,MIN(H$4,IF(Register!$U62="",$D$2,MIN($D$2,YEAR(Register!$U62)*12+MONTH(Register!$U62)-1)))-(YEAR(Register!$O62)*12+MONTH(Register!$O62))+1))/Register!$Q62,2)-ROUND((Register!$M62-Register!$R62)*MIN(Register!$Q62,MAX(0,MIN(H$4-1,IF(Register!$U62="",$D$2,MIN($D$2,YEAR(Register!$U62)*12+MONTH(Register!$U62)-1)))-(YEAR(Register!$O62)*12+MONTH(Register!$O62))+1))/Register!$Q62,2))</f>
        <v/>
      </c>
      <c r="I64" s="27">
        <f>IF(OR(Register!$N62&lt;&gt;"Yes",Register!$O62="",N(Register!$Q62)=0),0,ROUND((Register!$M62-Register!$R62)*MIN(Register!$Q62,MAX(0,MIN(I$4,IF(Register!$U62="",$D$2,MIN($D$2,YEAR(Register!$U62)*12+MONTH(Register!$U62)-1)))-(YEAR(Register!$O62)*12+MONTH(Register!$O62))+1))/Register!$Q62,2)-ROUND((Register!$M62-Register!$R62)*MIN(Register!$Q62,MAX(0,MIN(I$4-1,IF(Register!$U62="",$D$2,MIN($D$2,YEAR(Register!$U62)*12+MONTH(Register!$U62)-1)))-(YEAR(Register!$O62)*12+MONTH(Register!$O62))+1))/Register!$Q62,2))</f>
        <v/>
      </c>
      <c r="J64" s="27">
        <f>IF(OR(Register!$N62&lt;&gt;"Yes",Register!$O62="",N(Register!$Q62)=0),0,ROUND((Register!$M62-Register!$R62)*MIN(Register!$Q62,MAX(0,MIN(J$4,IF(Register!$U62="",$D$2,MIN($D$2,YEAR(Register!$U62)*12+MONTH(Register!$U62)-1)))-(YEAR(Register!$O62)*12+MONTH(Register!$O62))+1))/Register!$Q62,2)-ROUND((Register!$M62-Register!$R62)*MIN(Register!$Q62,MAX(0,MIN(J$4-1,IF(Register!$U62="",$D$2,MIN($D$2,YEAR(Register!$U62)*12+MONTH(Register!$U62)-1)))-(YEAR(Register!$O62)*12+MONTH(Register!$O62))+1))/Register!$Q62,2))</f>
        <v/>
      </c>
      <c r="K64" s="27">
        <f>IF(OR(Register!$N62&lt;&gt;"Yes",Register!$O62="",N(Register!$Q62)=0),0,ROUND((Register!$M62-Register!$R62)*MIN(Register!$Q62,MAX(0,MIN(K$4,IF(Register!$U62="",$D$2,MIN($D$2,YEAR(Register!$U62)*12+MONTH(Register!$U62)-1)))-(YEAR(Register!$O62)*12+MONTH(Register!$O62))+1))/Register!$Q62,2)-ROUND((Register!$M62-Register!$R62)*MIN(Register!$Q62,MAX(0,MIN(K$4-1,IF(Register!$U62="",$D$2,MIN($D$2,YEAR(Register!$U62)*12+MONTH(Register!$U62)-1)))-(YEAR(Register!$O62)*12+MONTH(Register!$O62))+1))/Register!$Q62,2))</f>
        <v/>
      </c>
      <c r="L64" s="27">
        <f>IF(OR(Register!$N62&lt;&gt;"Yes",Register!$O62="",N(Register!$Q62)=0),0,ROUND((Register!$M62-Register!$R62)*MIN(Register!$Q62,MAX(0,MIN(L$4,IF(Register!$U62="",$D$2,MIN($D$2,YEAR(Register!$U62)*12+MONTH(Register!$U62)-1)))-(YEAR(Register!$O62)*12+MONTH(Register!$O62))+1))/Register!$Q62,2)-ROUND((Register!$M62-Register!$R62)*MIN(Register!$Q62,MAX(0,MIN(L$4-1,IF(Register!$U62="",$D$2,MIN($D$2,YEAR(Register!$U62)*12+MONTH(Register!$U62)-1)))-(YEAR(Register!$O62)*12+MONTH(Register!$O62))+1))/Register!$Q62,2))</f>
        <v/>
      </c>
      <c r="M64" s="27">
        <f>IF(OR(Register!$N62&lt;&gt;"Yes",Register!$O62="",N(Register!$Q62)=0),0,ROUND((Register!$M62-Register!$R62)*MIN(Register!$Q62,MAX(0,MIN(M$4,IF(Register!$U62="",$D$2,MIN($D$2,YEAR(Register!$U62)*12+MONTH(Register!$U62)-1)))-(YEAR(Register!$O62)*12+MONTH(Register!$O62))+1))/Register!$Q62,2)-ROUND((Register!$M62-Register!$R62)*MIN(Register!$Q62,MAX(0,MIN(M$4-1,IF(Register!$U62="",$D$2,MIN($D$2,YEAR(Register!$U62)*12+MONTH(Register!$U62)-1)))-(YEAR(Register!$O62)*12+MONTH(Register!$O62))+1))/Register!$Q62,2))</f>
        <v/>
      </c>
      <c r="N64" s="27">
        <f>IF(OR(Register!$N62&lt;&gt;"Yes",Register!$O62="",N(Register!$Q62)=0),0,ROUND((Register!$M62-Register!$R62)*MIN(Register!$Q62,MAX(0,MIN(N$4,IF(Register!$U62="",$D$2,MIN($D$2,YEAR(Register!$U62)*12+MONTH(Register!$U62)-1)))-(YEAR(Register!$O62)*12+MONTH(Register!$O62))+1))/Register!$Q62,2)-ROUND((Register!$M62-Register!$R62)*MIN(Register!$Q62,MAX(0,MIN(N$4-1,IF(Register!$U62="",$D$2,MIN($D$2,YEAR(Register!$U62)*12+MONTH(Register!$U62)-1)))-(YEAR(Register!$O62)*12+MONTH(Register!$O62))+1))/Register!$Q62,2))</f>
        <v/>
      </c>
      <c r="O64" s="27">
        <f>IF(OR(Register!$N62&lt;&gt;"Yes",Register!$O62="",N(Register!$Q62)=0),0,ROUND((Register!$M62-Register!$R62)*MIN(Register!$Q62,MAX(0,MIN(O$4,IF(Register!$U62="",$D$2,MIN($D$2,YEAR(Register!$U62)*12+MONTH(Register!$U62)-1)))-(YEAR(Register!$O62)*12+MONTH(Register!$O62))+1))/Register!$Q62,2)-ROUND((Register!$M62-Register!$R62)*MIN(Register!$Q62,MAX(0,MIN(O$4-1,IF(Register!$U62="",$D$2,MIN($D$2,YEAR(Register!$U62)*12+MONTH(Register!$U62)-1)))-(YEAR(Register!$O62)*12+MONTH(Register!$O62))+1))/Register!$Q62,2))</f>
        <v/>
      </c>
      <c r="P64" s="27">
        <f>IF(OR(Register!$N62&lt;&gt;"Yes",Register!$O62="",N(Register!$Q62)=0),0,ROUND((Register!$M62-Register!$R62)*MIN(Register!$Q62,MAX(0,MIN(P$4,IF(Register!$U62="",$D$2,MIN($D$2,YEAR(Register!$U62)*12+MONTH(Register!$U62)-1)))-(YEAR(Register!$O62)*12+MONTH(Register!$O62))+1))/Register!$Q62,2)-ROUND((Register!$M62-Register!$R62)*MIN(Register!$Q62,MAX(0,MIN(P$4-1,IF(Register!$U62="",$D$2,MIN($D$2,YEAR(Register!$U62)*12+MONTH(Register!$U62)-1)))-(YEAR(Register!$O62)*12+MONTH(Register!$O62))+1))/Register!$Q62,2))</f>
        <v/>
      </c>
      <c r="Q64" s="27">
        <f>E64+F64+G64+H64+I64+J64+K64+L64+M64+N64+O64+P64</f>
        <v/>
      </c>
    </row>
    <row r="65">
      <c r="A65" s="28">
        <f>IF(Register!$A63="","",Register!$A63)</f>
        <v/>
      </c>
      <c r="B65" s="28">
        <f>IF(Register!$D63="","",Register!$D63)</f>
        <v/>
      </c>
      <c r="C65" s="28">
        <f>IF(Register!$F63="","",Register!$F63)</f>
        <v/>
      </c>
      <c r="D65" s="28">
        <f>IF(C65="","",IF(C65=Settings!$A$9,Settings!$B$9,IF(C65=Settings!$A$10,Settings!$B$10,IF(C65=Settings!$A$11,Settings!$B$11,IF(C65=Settings!$A$12,Settings!$B$12,IF(C65=Settings!$A$13,Settings!$B$13,IF(C65=Settings!$A$14,Settings!$B$14,IF(C65=Settings!$A$15,Settings!$B$15,IF(C65=Settings!$A$16,Settings!$B$16,IF(C65=Settings!$A$17,Settings!$B$17,IF(C65=Settings!$A$18,Settings!$B$18,"")))))))))))</f>
        <v/>
      </c>
      <c r="E65" s="27">
        <f>IF(OR(Register!$N63&lt;&gt;"Yes",Register!$O63="",N(Register!$Q63)=0),0,ROUND((Register!$M63-Register!$R63)*MIN(Register!$Q63,MAX(0,MIN(E$4,IF(Register!$U63="",$D$2,MIN($D$2,YEAR(Register!$U63)*12+MONTH(Register!$U63)-1)))-(YEAR(Register!$O63)*12+MONTH(Register!$O63))+1))/Register!$Q63,2)-ROUND((Register!$M63-Register!$R63)*MIN(Register!$Q63,MAX(0,MIN(E$4-1,IF(Register!$U63="",$D$2,MIN($D$2,YEAR(Register!$U63)*12+MONTH(Register!$U63)-1)))-(YEAR(Register!$O63)*12+MONTH(Register!$O63))+1))/Register!$Q63,2))</f>
        <v/>
      </c>
      <c r="F65" s="27">
        <f>IF(OR(Register!$N63&lt;&gt;"Yes",Register!$O63="",N(Register!$Q63)=0),0,ROUND((Register!$M63-Register!$R63)*MIN(Register!$Q63,MAX(0,MIN(F$4,IF(Register!$U63="",$D$2,MIN($D$2,YEAR(Register!$U63)*12+MONTH(Register!$U63)-1)))-(YEAR(Register!$O63)*12+MONTH(Register!$O63))+1))/Register!$Q63,2)-ROUND((Register!$M63-Register!$R63)*MIN(Register!$Q63,MAX(0,MIN(F$4-1,IF(Register!$U63="",$D$2,MIN($D$2,YEAR(Register!$U63)*12+MONTH(Register!$U63)-1)))-(YEAR(Register!$O63)*12+MONTH(Register!$O63))+1))/Register!$Q63,2))</f>
        <v/>
      </c>
      <c r="G65" s="27">
        <f>IF(OR(Register!$N63&lt;&gt;"Yes",Register!$O63="",N(Register!$Q63)=0),0,ROUND((Register!$M63-Register!$R63)*MIN(Register!$Q63,MAX(0,MIN(G$4,IF(Register!$U63="",$D$2,MIN($D$2,YEAR(Register!$U63)*12+MONTH(Register!$U63)-1)))-(YEAR(Register!$O63)*12+MONTH(Register!$O63))+1))/Register!$Q63,2)-ROUND((Register!$M63-Register!$R63)*MIN(Register!$Q63,MAX(0,MIN(G$4-1,IF(Register!$U63="",$D$2,MIN($D$2,YEAR(Register!$U63)*12+MONTH(Register!$U63)-1)))-(YEAR(Register!$O63)*12+MONTH(Register!$O63))+1))/Register!$Q63,2))</f>
        <v/>
      </c>
      <c r="H65" s="27">
        <f>IF(OR(Register!$N63&lt;&gt;"Yes",Register!$O63="",N(Register!$Q63)=0),0,ROUND((Register!$M63-Register!$R63)*MIN(Register!$Q63,MAX(0,MIN(H$4,IF(Register!$U63="",$D$2,MIN($D$2,YEAR(Register!$U63)*12+MONTH(Register!$U63)-1)))-(YEAR(Register!$O63)*12+MONTH(Register!$O63))+1))/Register!$Q63,2)-ROUND((Register!$M63-Register!$R63)*MIN(Register!$Q63,MAX(0,MIN(H$4-1,IF(Register!$U63="",$D$2,MIN($D$2,YEAR(Register!$U63)*12+MONTH(Register!$U63)-1)))-(YEAR(Register!$O63)*12+MONTH(Register!$O63))+1))/Register!$Q63,2))</f>
        <v/>
      </c>
      <c r="I65" s="27">
        <f>IF(OR(Register!$N63&lt;&gt;"Yes",Register!$O63="",N(Register!$Q63)=0),0,ROUND((Register!$M63-Register!$R63)*MIN(Register!$Q63,MAX(0,MIN(I$4,IF(Register!$U63="",$D$2,MIN($D$2,YEAR(Register!$U63)*12+MONTH(Register!$U63)-1)))-(YEAR(Register!$O63)*12+MONTH(Register!$O63))+1))/Register!$Q63,2)-ROUND((Register!$M63-Register!$R63)*MIN(Register!$Q63,MAX(0,MIN(I$4-1,IF(Register!$U63="",$D$2,MIN($D$2,YEAR(Register!$U63)*12+MONTH(Register!$U63)-1)))-(YEAR(Register!$O63)*12+MONTH(Register!$O63))+1))/Register!$Q63,2))</f>
        <v/>
      </c>
      <c r="J65" s="27">
        <f>IF(OR(Register!$N63&lt;&gt;"Yes",Register!$O63="",N(Register!$Q63)=0),0,ROUND((Register!$M63-Register!$R63)*MIN(Register!$Q63,MAX(0,MIN(J$4,IF(Register!$U63="",$D$2,MIN($D$2,YEAR(Register!$U63)*12+MONTH(Register!$U63)-1)))-(YEAR(Register!$O63)*12+MONTH(Register!$O63))+1))/Register!$Q63,2)-ROUND((Register!$M63-Register!$R63)*MIN(Register!$Q63,MAX(0,MIN(J$4-1,IF(Register!$U63="",$D$2,MIN($D$2,YEAR(Register!$U63)*12+MONTH(Register!$U63)-1)))-(YEAR(Register!$O63)*12+MONTH(Register!$O63))+1))/Register!$Q63,2))</f>
        <v/>
      </c>
      <c r="K65" s="27">
        <f>IF(OR(Register!$N63&lt;&gt;"Yes",Register!$O63="",N(Register!$Q63)=0),0,ROUND((Register!$M63-Register!$R63)*MIN(Register!$Q63,MAX(0,MIN(K$4,IF(Register!$U63="",$D$2,MIN($D$2,YEAR(Register!$U63)*12+MONTH(Register!$U63)-1)))-(YEAR(Register!$O63)*12+MONTH(Register!$O63))+1))/Register!$Q63,2)-ROUND((Register!$M63-Register!$R63)*MIN(Register!$Q63,MAX(0,MIN(K$4-1,IF(Register!$U63="",$D$2,MIN($D$2,YEAR(Register!$U63)*12+MONTH(Register!$U63)-1)))-(YEAR(Register!$O63)*12+MONTH(Register!$O63))+1))/Register!$Q63,2))</f>
        <v/>
      </c>
      <c r="L65" s="27">
        <f>IF(OR(Register!$N63&lt;&gt;"Yes",Register!$O63="",N(Register!$Q63)=0),0,ROUND((Register!$M63-Register!$R63)*MIN(Register!$Q63,MAX(0,MIN(L$4,IF(Register!$U63="",$D$2,MIN($D$2,YEAR(Register!$U63)*12+MONTH(Register!$U63)-1)))-(YEAR(Register!$O63)*12+MONTH(Register!$O63))+1))/Register!$Q63,2)-ROUND((Register!$M63-Register!$R63)*MIN(Register!$Q63,MAX(0,MIN(L$4-1,IF(Register!$U63="",$D$2,MIN($D$2,YEAR(Register!$U63)*12+MONTH(Register!$U63)-1)))-(YEAR(Register!$O63)*12+MONTH(Register!$O63))+1))/Register!$Q63,2))</f>
        <v/>
      </c>
      <c r="M65" s="27">
        <f>IF(OR(Register!$N63&lt;&gt;"Yes",Register!$O63="",N(Register!$Q63)=0),0,ROUND((Register!$M63-Register!$R63)*MIN(Register!$Q63,MAX(0,MIN(M$4,IF(Register!$U63="",$D$2,MIN($D$2,YEAR(Register!$U63)*12+MONTH(Register!$U63)-1)))-(YEAR(Register!$O63)*12+MONTH(Register!$O63))+1))/Register!$Q63,2)-ROUND((Register!$M63-Register!$R63)*MIN(Register!$Q63,MAX(0,MIN(M$4-1,IF(Register!$U63="",$D$2,MIN($D$2,YEAR(Register!$U63)*12+MONTH(Register!$U63)-1)))-(YEAR(Register!$O63)*12+MONTH(Register!$O63))+1))/Register!$Q63,2))</f>
        <v/>
      </c>
      <c r="N65" s="27">
        <f>IF(OR(Register!$N63&lt;&gt;"Yes",Register!$O63="",N(Register!$Q63)=0),0,ROUND((Register!$M63-Register!$R63)*MIN(Register!$Q63,MAX(0,MIN(N$4,IF(Register!$U63="",$D$2,MIN($D$2,YEAR(Register!$U63)*12+MONTH(Register!$U63)-1)))-(YEAR(Register!$O63)*12+MONTH(Register!$O63))+1))/Register!$Q63,2)-ROUND((Register!$M63-Register!$R63)*MIN(Register!$Q63,MAX(0,MIN(N$4-1,IF(Register!$U63="",$D$2,MIN($D$2,YEAR(Register!$U63)*12+MONTH(Register!$U63)-1)))-(YEAR(Register!$O63)*12+MONTH(Register!$O63))+1))/Register!$Q63,2))</f>
        <v/>
      </c>
      <c r="O65" s="27">
        <f>IF(OR(Register!$N63&lt;&gt;"Yes",Register!$O63="",N(Register!$Q63)=0),0,ROUND((Register!$M63-Register!$R63)*MIN(Register!$Q63,MAX(0,MIN(O$4,IF(Register!$U63="",$D$2,MIN($D$2,YEAR(Register!$U63)*12+MONTH(Register!$U63)-1)))-(YEAR(Register!$O63)*12+MONTH(Register!$O63))+1))/Register!$Q63,2)-ROUND((Register!$M63-Register!$R63)*MIN(Register!$Q63,MAX(0,MIN(O$4-1,IF(Register!$U63="",$D$2,MIN($D$2,YEAR(Register!$U63)*12+MONTH(Register!$U63)-1)))-(YEAR(Register!$O63)*12+MONTH(Register!$O63))+1))/Register!$Q63,2))</f>
        <v/>
      </c>
      <c r="P65" s="27">
        <f>IF(OR(Register!$N63&lt;&gt;"Yes",Register!$O63="",N(Register!$Q63)=0),0,ROUND((Register!$M63-Register!$R63)*MIN(Register!$Q63,MAX(0,MIN(P$4,IF(Register!$U63="",$D$2,MIN($D$2,YEAR(Register!$U63)*12+MONTH(Register!$U63)-1)))-(YEAR(Register!$O63)*12+MONTH(Register!$O63))+1))/Register!$Q63,2)-ROUND((Register!$M63-Register!$R63)*MIN(Register!$Q63,MAX(0,MIN(P$4-1,IF(Register!$U63="",$D$2,MIN($D$2,YEAR(Register!$U63)*12+MONTH(Register!$U63)-1)))-(YEAR(Register!$O63)*12+MONTH(Register!$O63))+1))/Register!$Q63,2))</f>
        <v/>
      </c>
      <c r="Q65" s="27">
        <f>E65+F65+G65+H65+I65+J65+K65+L65+M65+N65+O65+P65</f>
        <v/>
      </c>
    </row>
    <row r="66">
      <c r="A66" s="28">
        <f>IF(Register!$A64="","",Register!$A64)</f>
        <v/>
      </c>
      <c r="B66" s="28">
        <f>IF(Register!$D64="","",Register!$D64)</f>
        <v/>
      </c>
      <c r="C66" s="28">
        <f>IF(Register!$F64="","",Register!$F64)</f>
        <v/>
      </c>
      <c r="D66" s="28">
        <f>IF(C66="","",IF(C66=Settings!$A$9,Settings!$B$9,IF(C66=Settings!$A$10,Settings!$B$10,IF(C66=Settings!$A$11,Settings!$B$11,IF(C66=Settings!$A$12,Settings!$B$12,IF(C66=Settings!$A$13,Settings!$B$13,IF(C66=Settings!$A$14,Settings!$B$14,IF(C66=Settings!$A$15,Settings!$B$15,IF(C66=Settings!$A$16,Settings!$B$16,IF(C66=Settings!$A$17,Settings!$B$17,IF(C66=Settings!$A$18,Settings!$B$18,"")))))))))))</f>
        <v/>
      </c>
      <c r="E66" s="27">
        <f>IF(OR(Register!$N64&lt;&gt;"Yes",Register!$O64="",N(Register!$Q64)=0),0,ROUND((Register!$M64-Register!$R64)*MIN(Register!$Q64,MAX(0,MIN(E$4,IF(Register!$U64="",$D$2,MIN($D$2,YEAR(Register!$U64)*12+MONTH(Register!$U64)-1)))-(YEAR(Register!$O64)*12+MONTH(Register!$O64))+1))/Register!$Q64,2)-ROUND((Register!$M64-Register!$R64)*MIN(Register!$Q64,MAX(0,MIN(E$4-1,IF(Register!$U64="",$D$2,MIN($D$2,YEAR(Register!$U64)*12+MONTH(Register!$U64)-1)))-(YEAR(Register!$O64)*12+MONTH(Register!$O64))+1))/Register!$Q64,2))</f>
        <v/>
      </c>
      <c r="F66" s="27">
        <f>IF(OR(Register!$N64&lt;&gt;"Yes",Register!$O64="",N(Register!$Q64)=0),0,ROUND((Register!$M64-Register!$R64)*MIN(Register!$Q64,MAX(0,MIN(F$4,IF(Register!$U64="",$D$2,MIN($D$2,YEAR(Register!$U64)*12+MONTH(Register!$U64)-1)))-(YEAR(Register!$O64)*12+MONTH(Register!$O64))+1))/Register!$Q64,2)-ROUND((Register!$M64-Register!$R64)*MIN(Register!$Q64,MAX(0,MIN(F$4-1,IF(Register!$U64="",$D$2,MIN($D$2,YEAR(Register!$U64)*12+MONTH(Register!$U64)-1)))-(YEAR(Register!$O64)*12+MONTH(Register!$O64))+1))/Register!$Q64,2))</f>
        <v/>
      </c>
      <c r="G66" s="27">
        <f>IF(OR(Register!$N64&lt;&gt;"Yes",Register!$O64="",N(Register!$Q64)=0),0,ROUND((Register!$M64-Register!$R64)*MIN(Register!$Q64,MAX(0,MIN(G$4,IF(Register!$U64="",$D$2,MIN($D$2,YEAR(Register!$U64)*12+MONTH(Register!$U64)-1)))-(YEAR(Register!$O64)*12+MONTH(Register!$O64))+1))/Register!$Q64,2)-ROUND((Register!$M64-Register!$R64)*MIN(Register!$Q64,MAX(0,MIN(G$4-1,IF(Register!$U64="",$D$2,MIN($D$2,YEAR(Register!$U64)*12+MONTH(Register!$U64)-1)))-(YEAR(Register!$O64)*12+MONTH(Register!$O64))+1))/Register!$Q64,2))</f>
        <v/>
      </c>
      <c r="H66" s="27">
        <f>IF(OR(Register!$N64&lt;&gt;"Yes",Register!$O64="",N(Register!$Q64)=0),0,ROUND((Register!$M64-Register!$R64)*MIN(Register!$Q64,MAX(0,MIN(H$4,IF(Register!$U64="",$D$2,MIN($D$2,YEAR(Register!$U64)*12+MONTH(Register!$U64)-1)))-(YEAR(Register!$O64)*12+MONTH(Register!$O64))+1))/Register!$Q64,2)-ROUND((Register!$M64-Register!$R64)*MIN(Register!$Q64,MAX(0,MIN(H$4-1,IF(Register!$U64="",$D$2,MIN($D$2,YEAR(Register!$U64)*12+MONTH(Register!$U64)-1)))-(YEAR(Register!$O64)*12+MONTH(Register!$O64))+1))/Register!$Q64,2))</f>
        <v/>
      </c>
      <c r="I66" s="27">
        <f>IF(OR(Register!$N64&lt;&gt;"Yes",Register!$O64="",N(Register!$Q64)=0),0,ROUND((Register!$M64-Register!$R64)*MIN(Register!$Q64,MAX(0,MIN(I$4,IF(Register!$U64="",$D$2,MIN($D$2,YEAR(Register!$U64)*12+MONTH(Register!$U64)-1)))-(YEAR(Register!$O64)*12+MONTH(Register!$O64))+1))/Register!$Q64,2)-ROUND((Register!$M64-Register!$R64)*MIN(Register!$Q64,MAX(0,MIN(I$4-1,IF(Register!$U64="",$D$2,MIN($D$2,YEAR(Register!$U64)*12+MONTH(Register!$U64)-1)))-(YEAR(Register!$O64)*12+MONTH(Register!$O64))+1))/Register!$Q64,2))</f>
        <v/>
      </c>
      <c r="J66" s="27">
        <f>IF(OR(Register!$N64&lt;&gt;"Yes",Register!$O64="",N(Register!$Q64)=0),0,ROUND((Register!$M64-Register!$R64)*MIN(Register!$Q64,MAX(0,MIN(J$4,IF(Register!$U64="",$D$2,MIN($D$2,YEAR(Register!$U64)*12+MONTH(Register!$U64)-1)))-(YEAR(Register!$O64)*12+MONTH(Register!$O64))+1))/Register!$Q64,2)-ROUND((Register!$M64-Register!$R64)*MIN(Register!$Q64,MAX(0,MIN(J$4-1,IF(Register!$U64="",$D$2,MIN($D$2,YEAR(Register!$U64)*12+MONTH(Register!$U64)-1)))-(YEAR(Register!$O64)*12+MONTH(Register!$O64))+1))/Register!$Q64,2))</f>
        <v/>
      </c>
      <c r="K66" s="27">
        <f>IF(OR(Register!$N64&lt;&gt;"Yes",Register!$O64="",N(Register!$Q64)=0),0,ROUND((Register!$M64-Register!$R64)*MIN(Register!$Q64,MAX(0,MIN(K$4,IF(Register!$U64="",$D$2,MIN($D$2,YEAR(Register!$U64)*12+MONTH(Register!$U64)-1)))-(YEAR(Register!$O64)*12+MONTH(Register!$O64))+1))/Register!$Q64,2)-ROUND((Register!$M64-Register!$R64)*MIN(Register!$Q64,MAX(0,MIN(K$4-1,IF(Register!$U64="",$D$2,MIN($D$2,YEAR(Register!$U64)*12+MONTH(Register!$U64)-1)))-(YEAR(Register!$O64)*12+MONTH(Register!$O64))+1))/Register!$Q64,2))</f>
        <v/>
      </c>
      <c r="L66" s="27">
        <f>IF(OR(Register!$N64&lt;&gt;"Yes",Register!$O64="",N(Register!$Q64)=0),0,ROUND((Register!$M64-Register!$R64)*MIN(Register!$Q64,MAX(0,MIN(L$4,IF(Register!$U64="",$D$2,MIN($D$2,YEAR(Register!$U64)*12+MONTH(Register!$U64)-1)))-(YEAR(Register!$O64)*12+MONTH(Register!$O64))+1))/Register!$Q64,2)-ROUND((Register!$M64-Register!$R64)*MIN(Register!$Q64,MAX(0,MIN(L$4-1,IF(Register!$U64="",$D$2,MIN($D$2,YEAR(Register!$U64)*12+MONTH(Register!$U64)-1)))-(YEAR(Register!$O64)*12+MONTH(Register!$O64))+1))/Register!$Q64,2))</f>
        <v/>
      </c>
      <c r="M66" s="27">
        <f>IF(OR(Register!$N64&lt;&gt;"Yes",Register!$O64="",N(Register!$Q64)=0),0,ROUND((Register!$M64-Register!$R64)*MIN(Register!$Q64,MAX(0,MIN(M$4,IF(Register!$U64="",$D$2,MIN($D$2,YEAR(Register!$U64)*12+MONTH(Register!$U64)-1)))-(YEAR(Register!$O64)*12+MONTH(Register!$O64))+1))/Register!$Q64,2)-ROUND((Register!$M64-Register!$R64)*MIN(Register!$Q64,MAX(0,MIN(M$4-1,IF(Register!$U64="",$D$2,MIN($D$2,YEAR(Register!$U64)*12+MONTH(Register!$U64)-1)))-(YEAR(Register!$O64)*12+MONTH(Register!$O64))+1))/Register!$Q64,2))</f>
        <v/>
      </c>
      <c r="N66" s="27">
        <f>IF(OR(Register!$N64&lt;&gt;"Yes",Register!$O64="",N(Register!$Q64)=0),0,ROUND((Register!$M64-Register!$R64)*MIN(Register!$Q64,MAX(0,MIN(N$4,IF(Register!$U64="",$D$2,MIN($D$2,YEAR(Register!$U64)*12+MONTH(Register!$U64)-1)))-(YEAR(Register!$O64)*12+MONTH(Register!$O64))+1))/Register!$Q64,2)-ROUND((Register!$M64-Register!$R64)*MIN(Register!$Q64,MAX(0,MIN(N$4-1,IF(Register!$U64="",$D$2,MIN($D$2,YEAR(Register!$U64)*12+MONTH(Register!$U64)-1)))-(YEAR(Register!$O64)*12+MONTH(Register!$O64))+1))/Register!$Q64,2))</f>
        <v/>
      </c>
      <c r="O66" s="27">
        <f>IF(OR(Register!$N64&lt;&gt;"Yes",Register!$O64="",N(Register!$Q64)=0),0,ROUND((Register!$M64-Register!$R64)*MIN(Register!$Q64,MAX(0,MIN(O$4,IF(Register!$U64="",$D$2,MIN($D$2,YEAR(Register!$U64)*12+MONTH(Register!$U64)-1)))-(YEAR(Register!$O64)*12+MONTH(Register!$O64))+1))/Register!$Q64,2)-ROUND((Register!$M64-Register!$R64)*MIN(Register!$Q64,MAX(0,MIN(O$4-1,IF(Register!$U64="",$D$2,MIN($D$2,YEAR(Register!$U64)*12+MONTH(Register!$U64)-1)))-(YEAR(Register!$O64)*12+MONTH(Register!$O64))+1))/Register!$Q64,2))</f>
        <v/>
      </c>
      <c r="P66" s="27">
        <f>IF(OR(Register!$N64&lt;&gt;"Yes",Register!$O64="",N(Register!$Q64)=0),0,ROUND((Register!$M64-Register!$R64)*MIN(Register!$Q64,MAX(0,MIN(P$4,IF(Register!$U64="",$D$2,MIN($D$2,YEAR(Register!$U64)*12+MONTH(Register!$U64)-1)))-(YEAR(Register!$O64)*12+MONTH(Register!$O64))+1))/Register!$Q64,2)-ROUND((Register!$M64-Register!$R64)*MIN(Register!$Q64,MAX(0,MIN(P$4-1,IF(Register!$U64="",$D$2,MIN($D$2,YEAR(Register!$U64)*12+MONTH(Register!$U64)-1)))-(YEAR(Register!$O64)*12+MONTH(Register!$O64))+1))/Register!$Q64,2))</f>
        <v/>
      </c>
      <c r="Q66" s="27">
        <f>E66+F66+G66+H66+I66+J66+K66+L66+M66+N66+O66+P66</f>
        <v/>
      </c>
    </row>
    <row r="67">
      <c r="A67" s="28">
        <f>IF(Register!$A65="","",Register!$A65)</f>
        <v/>
      </c>
      <c r="B67" s="28">
        <f>IF(Register!$D65="","",Register!$D65)</f>
        <v/>
      </c>
      <c r="C67" s="28">
        <f>IF(Register!$F65="","",Register!$F65)</f>
        <v/>
      </c>
      <c r="D67" s="28">
        <f>IF(C67="","",IF(C67=Settings!$A$9,Settings!$B$9,IF(C67=Settings!$A$10,Settings!$B$10,IF(C67=Settings!$A$11,Settings!$B$11,IF(C67=Settings!$A$12,Settings!$B$12,IF(C67=Settings!$A$13,Settings!$B$13,IF(C67=Settings!$A$14,Settings!$B$14,IF(C67=Settings!$A$15,Settings!$B$15,IF(C67=Settings!$A$16,Settings!$B$16,IF(C67=Settings!$A$17,Settings!$B$17,IF(C67=Settings!$A$18,Settings!$B$18,"")))))))))))</f>
        <v/>
      </c>
      <c r="E67" s="27">
        <f>IF(OR(Register!$N65&lt;&gt;"Yes",Register!$O65="",N(Register!$Q65)=0),0,ROUND((Register!$M65-Register!$R65)*MIN(Register!$Q65,MAX(0,MIN(E$4,IF(Register!$U65="",$D$2,MIN($D$2,YEAR(Register!$U65)*12+MONTH(Register!$U65)-1)))-(YEAR(Register!$O65)*12+MONTH(Register!$O65))+1))/Register!$Q65,2)-ROUND((Register!$M65-Register!$R65)*MIN(Register!$Q65,MAX(0,MIN(E$4-1,IF(Register!$U65="",$D$2,MIN($D$2,YEAR(Register!$U65)*12+MONTH(Register!$U65)-1)))-(YEAR(Register!$O65)*12+MONTH(Register!$O65))+1))/Register!$Q65,2))</f>
        <v/>
      </c>
      <c r="F67" s="27">
        <f>IF(OR(Register!$N65&lt;&gt;"Yes",Register!$O65="",N(Register!$Q65)=0),0,ROUND((Register!$M65-Register!$R65)*MIN(Register!$Q65,MAX(0,MIN(F$4,IF(Register!$U65="",$D$2,MIN($D$2,YEAR(Register!$U65)*12+MONTH(Register!$U65)-1)))-(YEAR(Register!$O65)*12+MONTH(Register!$O65))+1))/Register!$Q65,2)-ROUND((Register!$M65-Register!$R65)*MIN(Register!$Q65,MAX(0,MIN(F$4-1,IF(Register!$U65="",$D$2,MIN($D$2,YEAR(Register!$U65)*12+MONTH(Register!$U65)-1)))-(YEAR(Register!$O65)*12+MONTH(Register!$O65))+1))/Register!$Q65,2))</f>
        <v/>
      </c>
      <c r="G67" s="27">
        <f>IF(OR(Register!$N65&lt;&gt;"Yes",Register!$O65="",N(Register!$Q65)=0),0,ROUND((Register!$M65-Register!$R65)*MIN(Register!$Q65,MAX(0,MIN(G$4,IF(Register!$U65="",$D$2,MIN($D$2,YEAR(Register!$U65)*12+MONTH(Register!$U65)-1)))-(YEAR(Register!$O65)*12+MONTH(Register!$O65))+1))/Register!$Q65,2)-ROUND((Register!$M65-Register!$R65)*MIN(Register!$Q65,MAX(0,MIN(G$4-1,IF(Register!$U65="",$D$2,MIN($D$2,YEAR(Register!$U65)*12+MONTH(Register!$U65)-1)))-(YEAR(Register!$O65)*12+MONTH(Register!$O65))+1))/Register!$Q65,2))</f>
        <v/>
      </c>
      <c r="H67" s="27">
        <f>IF(OR(Register!$N65&lt;&gt;"Yes",Register!$O65="",N(Register!$Q65)=0),0,ROUND((Register!$M65-Register!$R65)*MIN(Register!$Q65,MAX(0,MIN(H$4,IF(Register!$U65="",$D$2,MIN($D$2,YEAR(Register!$U65)*12+MONTH(Register!$U65)-1)))-(YEAR(Register!$O65)*12+MONTH(Register!$O65))+1))/Register!$Q65,2)-ROUND((Register!$M65-Register!$R65)*MIN(Register!$Q65,MAX(0,MIN(H$4-1,IF(Register!$U65="",$D$2,MIN($D$2,YEAR(Register!$U65)*12+MONTH(Register!$U65)-1)))-(YEAR(Register!$O65)*12+MONTH(Register!$O65))+1))/Register!$Q65,2))</f>
        <v/>
      </c>
      <c r="I67" s="27">
        <f>IF(OR(Register!$N65&lt;&gt;"Yes",Register!$O65="",N(Register!$Q65)=0),0,ROUND((Register!$M65-Register!$R65)*MIN(Register!$Q65,MAX(0,MIN(I$4,IF(Register!$U65="",$D$2,MIN($D$2,YEAR(Register!$U65)*12+MONTH(Register!$U65)-1)))-(YEAR(Register!$O65)*12+MONTH(Register!$O65))+1))/Register!$Q65,2)-ROUND((Register!$M65-Register!$R65)*MIN(Register!$Q65,MAX(0,MIN(I$4-1,IF(Register!$U65="",$D$2,MIN($D$2,YEAR(Register!$U65)*12+MONTH(Register!$U65)-1)))-(YEAR(Register!$O65)*12+MONTH(Register!$O65))+1))/Register!$Q65,2))</f>
        <v/>
      </c>
      <c r="J67" s="27">
        <f>IF(OR(Register!$N65&lt;&gt;"Yes",Register!$O65="",N(Register!$Q65)=0),0,ROUND((Register!$M65-Register!$R65)*MIN(Register!$Q65,MAX(0,MIN(J$4,IF(Register!$U65="",$D$2,MIN($D$2,YEAR(Register!$U65)*12+MONTH(Register!$U65)-1)))-(YEAR(Register!$O65)*12+MONTH(Register!$O65))+1))/Register!$Q65,2)-ROUND((Register!$M65-Register!$R65)*MIN(Register!$Q65,MAX(0,MIN(J$4-1,IF(Register!$U65="",$D$2,MIN($D$2,YEAR(Register!$U65)*12+MONTH(Register!$U65)-1)))-(YEAR(Register!$O65)*12+MONTH(Register!$O65))+1))/Register!$Q65,2))</f>
        <v/>
      </c>
      <c r="K67" s="27">
        <f>IF(OR(Register!$N65&lt;&gt;"Yes",Register!$O65="",N(Register!$Q65)=0),0,ROUND((Register!$M65-Register!$R65)*MIN(Register!$Q65,MAX(0,MIN(K$4,IF(Register!$U65="",$D$2,MIN($D$2,YEAR(Register!$U65)*12+MONTH(Register!$U65)-1)))-(YEAR(Register!$O65)*12+MONTH(Register!$O65))+1))/Register!$Q65,2)-ROUND((Register!$M65-Register!$R65)*MIN(Register!$Q65,MAX(0,MIN(K$4-1,IF(Register!$U65="",$D$2,MIN($D$2,YEAR(Register!$U65)*12+MONTH(Register!$U65)-1)))-(YEAR(Register!$O65)*12+MONTH(Register!$O65))+1))/Register!$Q65,2))</f>
        <v/>
      </c>
      <c r="L67" s="27">
        <f>IF(OR(Register!$N65&lt;&gt;"Yes",Register!$O65="",N(Register!$Q65)=0),0,ROUND((Register!$M65-Register!$R65)*MIN(Register!$Q65,MAX(0,MIN(L$4,IF(Register!$U65="",$D$2,MIN($D$2,YEAR(Register!$U65)*12+MONTH(Register!$U65)-1)))-(YEAR(Register!$O65)*12+MONTH(Register!$O65))+1))/Register!$Q65,2)-ROUND((Register!$M65-Register!$R65)*MIN(Register!$Q65,MAX(0,MIN(L$4-1,IF(Register!$U65="",$D$2,MIN($D$2,YEAR(Register!$U65)*12+MONTH(Register!$U65)-1)))-(YEAR(Register!$O65)*12+MONTH(Register!$O65))+1))/Register!$Q65,2))</f>
        <v/>
      </c>
      <c r="M67" s="27">
        <f>IF(OR(Register!$N65&lt;&gt;"Yes",Register!$O65="",N(Register!$Q65)=0),0,ROUND((Register!$M65-Register!$R65)*MIN(Register!$Q65,MAX(0,MIN(M$4,IF(Register!$U65="",$D$2,MIN($D$2,YEAR(Register!$U65)*12+MONTH(Register!$U65)-1)))-(YEAR(Register!$O65)*12+MONTH(Register!$O65))+1))/Register!$Q65,2)-ROUND((Register!$M65-Register!$R65)*MIN(Register!$Q65,MAX(0,MIN(M$4-1,IF(Register!$U65="",$D$2,MIN($D$2,YEAR(Register!$U65)*12+MONTH(Register!$U65)-1)))-(YEAR(Register!$O65)*12+MONTH(Register!$O65))+1))/Register!$Q65,2))</f>
        <v/>
      </c>
      <c r="N67" s="27">
        <f>IF(OR(Register!$N65&lt;&gt;"Yes",Register!$O65="",N(Register!$Q65)=0),0,ROUND((Register!$M65-Register!$R65)*MIN(Register!$Q65,MAX(0,MIN(N$4,IF(Register!$U65="",$D$2,MIN($D$2,YEAR(Register!$U65)*12+MONTH(Register!$U65)-1)))-(YEAR(Register!$O65)*12+MONTH(Register!$O65))+1))/Register!$Q65,2)-ROUND((Register!$M65-Register!$R65)*MIN(Register!$Q65,MAX(0,MIN(N$4-1,IF(Register!$U65="",$D$2,MIN($D$2,YEAR(Register!$U65)*12+MONTH(Register!$U65)-1)))-(YEAR(Register!$O65)*12+MONTH(Register!$O65))+1))/Register!$Q65,2))</f>
        <v/>
      </c>
      <c r="O67" s="27">
        <f>IF(OR(Register!$N65&lt;&gt;"Yes",Register!$O65="",N(Register!$Q65)=0),0,ROUND((Register!$M65-Register!$R65)*MIN(Register!$Q65,MAX(0,MIN(O$4,IF(Register!$U65="",$D$2,MIN($D$2,YEAR(Register!$U65)*12+MONTH(Register!$U65)-1)))-(YEAR(Register!$O65)*12+MONTH(Register!$O65))+1))/Register!$Q65,2)-ROUND((Register!$M65-Register!$R65)*MIN(Register!$Q65,MAX(0,MIN(O$4-1,IF(Register!$U65="",$D$2,MIN($D$2,YEAR(Register!$U65)*12+MONTH(Register!$U65)-1)))-(YEAR(Register!$O65)*12+MONTH(Register!$O65))+1))/Register!$Q65,2))</f>
        <v/>
      </c>
      <c r="P67" s="27">
        <f>IF(OR(Register!$N65&lt;&gt;"Yes",Register!$O65="",N(Register!$Q65)=0),0,ROUND((Register!$M65-Register!$R65)*MIN(Register!$Q65,MAX(0,MIN(P$4,IF(Register!$U65="",$D$2,MIN($D$2,YEAR(Register!$U65)*12+MONTH(Register!$U65)-1)))-(YEAR(Register!$O65)*12+MONTH(Register!$O65))+1))/Register!$Q65,2)-ROUND((Register!$M65-Register!$R65)*MIN(Register!$Q65,MAX(0,MIN(P$4-1,IF(Register!$U65="",$D$2,MIN($D$2,YEAR(Register!$U65)*12+MONTH(Register!$U65)-1)))-(YEAR(Register!$O65)*12+MONTH(Register!$O65))+1))/Register!$Q65,2))</f>
        <v/>
      </c>
      <c r="Q67" s="27">
        <f>E67+F67+G67+H67+I67+J67+K67+L67+M67+N67+O67+P67</f>
        <v/>
      </c>
    </row>
    <row r="68">
      <c r="A68" s="28">
        <f>IF(Register!$A66="","",Register!$A66)</f>
        <v/>
      </c>
      <c r="B68" s="28">
        <f>IF(Register!$D66="","",Register!$D66)</f>
        <v/>
      </c>
      <c r="C68" s="28">
        <f>IF(Register!$F66="","",Register!$F66)</f>
        <v/>
      </c>
      <c r="D68" s="28">
        <f>IF(C68="","",IF(C68=Settings!$A$9,Settings!$B$9,IF(C68=Settings!$A$10,Settings!$B$10,IF(C68=Settings!$A$11,Settings!$B$11,IF(C68=Settings!$A$12,Settings!$B$12,IF(C68=Settings!$A$13,Settings!$B$13,IF(C68=Settings!$A$14,Settings!$B$14,IF(C68=Settings!$A$15,Settings!$B$15,IF(C68=Settings!$A$16,Settings!$B$16,IF(C68=Settings!$A$17,Settings!$B$17,IF(C68=Settings!$A$18,Settings!$B$18,"")))))))))))</f>
        <v/>
      </c>
      <c r="E68" s="27">
        <f>IF(OR(Register!$N66&lt;&gt;"Yes",Register!$O66="",N(Register!$Q66)=0),0,ROUND((Register!$M66-Register!$R66)*MIN(Register!$Q66,MAX(0,MIN(E$4,IF(Register!$U66="",$D$2,MIN($D$2,YEAR(Register!$U66)*12+MONTH(Register!$U66)-1)))-(YEAR(Register!$O66)*12+MONTH(Register!$O66))+1))/Register!$Q66,2)-ROUND((Register!$M66-Register!$R66)*MIN(Register!$Q66,MAX(0,MIN(E$4-1,IF(Register!$U66="",$D$2,MIN($D$2,YEAR(Register!$U66)*12+MONTH(Register!$U66)-1)))-(YEAR(Register!$O66)*12+MONTH(Register!$O66))+1))/Register!$Q66,2))</f>
        <v/>
      </c>
      <c r="F68" s="27">
        <f>IF(OR(Register!$N66&lt;&gt;"Yes",Register!$O66="",N(Register!$Q66)=0),0,ROUND((Register!$M66-Register!$R66)*MIN(Register!$Q66,MAX(0,MIN(F$4,IF(Register!$U66="",$D$2,MIN($D$2,YEAR(Register!$U66)*12+MONTH(Register!$U66)-1)))-(YEAR(Register!$O66)*12+MONTH(Register!$O66))+1))/Register!$Q66,2)-ROUND((Register!$M66-Register!$R66)*MIN(Register!$Q66,MAX(0,MIN(F$4-1,IF(Register!$U66="",$D$2,MIN($D$2,YEAR(Register!$U66)*12+MONTH(Register!$U66)-1)))-(YEAR(Register!$O66)*12+MONTH(Register!$O66))+1))/Register!$Q66,2))</f>
        <v/>
      </c>
      <c r="G68" s="27">
        <f>IF(OR(Register!$N66&lt;&gt;"Yes",Register!$O66="",N(Register!$Q66)=0),0,ROUND((Register!$M66-Register!$R66)*MIN(Register!$Q66,MAX(0,MIN(G$4,IF(Register!$U66="",$D$2,MIN($D$2,YEAR(Register!$U66)*12+MONTH(Register!$U66)-1)))-(YEAR(Register!$O66)*12+MONTH(Register!$O66))+1))/Register!$Q66,2)-ROUND((Register!$M66-Register!$R66)*MIN(Register!$Q66,MAX(0,MIN(G$4-1,IF(Register!$U66="",$D$2,MIN($D$2,YEAR(Register!$U66)*12+MONTH(Register!$U66)-1)))-(YEAR(Register!$O66)*12+MONTH(Register!$O66))+1))/Register!$Q66,2))</f>
        <v/>
      </c>
      <c r="H68" s="27">
        <f>IF(OR(Register!$N66&lt;&gt;"Yes",Register!$O66="",N(Register!$Q66)=0),0,ROUND((Register!$M66-Register!$R66)*MIN(Register!$Q66,MAX(0,MIN(H$4,IF(Register!$U66="",$D$2,MIN($D$2,YEAR(Register!$U66)*12+MONTH(Register!$U66)-1)))-(YEAR(Register!$O66)*12+MONTH(Register!$O66))+1))/Register!$Q66,2)-ROUND((Register!$M66-Register!$R66)*MIN(Register!$Q66,MAX(0,MIN(H$4-1,IF(Register!$U66="",$D$2,MIN($D$2,YEAR(Register!$U66)*12+MONTH(Register!$U66)-1)))-(YEAR(Register!$O66)*12+MONTH(Register!$O66))+1))/Register!$Q66,2))</f>
        <v/>
      </c>
      <c r="I68" s="27">
        <f>IF(OR(Register!$N66&lt;&gt;"Yes",Register!$O66="",N(Register!$Q66)=0),0,ROUND((Register!$M66-Register!$R66)*MIN(Register!$Q66,MAX(0,MIN(I$4,IF(Register!$U66="",$D$2,MIN($D$2,YEAR(Register!$U66)*12+MONTH(Register!$U66)-1)))-(YEAR(Register!$O66)*12+MONTH(Register!$O66))+1))/Register!$Q66,2)-ROUND((Register!$M66-Register!$R66)*MIN(Register!$Q66,MAX(0,MIN(I$4-1,IF(Register!$U66="",$D$2,MIN($D$2,YEAR(Register!$U66)*12+MONTH(Register!$U66)-1)))-(YEAR(Register!$O66)*12+MONTH(Register!$O66))+1))/Register!$Q66,2))</f>
        <v/>
      </c>
      <c r="J68" s="27">
        <f>IF(OR(Register!$N66&lt;&gt;"Yes",Register!$O66="",N(Register!$Q66)=0),0,ROUND((Register!$M66-Register!$R66)*MIN(Register!$Q66,MAX(0,MIN(J$4,IF(Register!$U66="",$D$2,MIN($D$2,YEAR(Register!$U66)*12+MONTH(Register!$U66)-1)))-(YEAR(Register!$O66)*12+MONTH(Register!$O66))+1))/Register!$Q66,2)-ROUND((Register!$M66-Register!$R66)*MIN(Register!$Q66,MAX(0,MIN(J$4-1,IF(Register!$U66="",$D$2,MIN($D$2,YEAR(Register!$U66)*12+MONTH(Register!$U66)-1)))-(YEAR(Register!$O66)*12+MONTH(Register!$O66))+1))/Register!$Q66,2))</f>
        <v/>
      </c>
      <c r="K68" s="27">
        <f>IF(OR(Register!$N66&lt;&gt;"Yes",Register!$O66="",N(Register!$Q66)=0),0,ROUND((Register!$M66-Register!$R66)*MIN(Register!$Q66,MAX(0,MIN(K$4,IF(Register!$U66="",$D$2,MIN($D$2,YEAR(Register!$U66)*12+MONTH(Register!$U66)-1)))-(YEAR(Register!$O66)*12+MONTH(Register!$O66))+1))/Register!$Q66,2)-ROUND((Register!$M66-Register!$R66)*MIN(Register!$Q66,MAX(0,MIN(K$4-1,IF(Register!$U66="",$D$2,MIN($D$2,YEAR(Register!$U66)*12+MONTH(Register!$U66)-1)))-(YEAR(Register!$O66)*12+MONTH(Register!$O66))+1))/Register!$Q66,2))</f>
        <v/>
      </c>
      <c r="L68" s="27">
        <f>IF(OR(Register!$N66&lt;&gt;"Yes",Register!$O66="",N(Register!$Q66)=0),0,ROUND((Register!$M66-Register!$R66)*MIN(Register!$Q66,MAX(0,MIN(L$4,IF(Register!$U66="",$D$2,MIN($D$2,YEAR(Register!$U66)*12+MONTH(Register!$U66)-1)))-(YEAR(Register!$O66)*12+MONTH(Register!$O66))+1))/Register!$Q66,2)-ROUND((Register!$M66-Register!$R66)*MIN(Register!$Q66,MAX(0,MIN(L$4-1,IF(Register!$U66="",$D$2,MIN($D$2,YEAR(Register!$U66)*12+MONTH(Register!$U66)-1)))-(YEAR(Register!$O66)*12+MONTH(Register!$O66))+1))/Register!$Q66,2))</f>
        <v/>
      </c>
      <c r="M68" s="27">
        <f>IF(OR(Register!$N66&lt;&gt;"Yes",Register!$O66="",N(Register!$Q66)=0),0,ROUND((Register!$M66-Register!$R66)*MIN(Register!$Q66,MAX(0,MIN(M$4,IF(Register!$U66="",$D$2,MIN($D$2,YEAR(Register!$U66)*12+MONTH(Register!$U66)-1)))-(YEAR(Register!$O66)*12+MONTH(Register!$O66))+1))/Register!$Q66,2)-ROUND((Register!$M66-Register!$R66)*MIN(Register!$Q66,MAX(0,MIN(M$4-1,IF(Register!$U66="",$D$2,MIN($D$2,YEAR(Register!$U66)*12+MONTH(Register!$U66)-1)))-(YEAR(Register!$O66)*12+MONTH(Register!$O66))+1))/Register!$Q66,2))</f>
        <v/>
      </c>
      <c r="N68" s="27">
        <f>IF(OR(Register!$N66&lt;&gt;"Yes",Register!$O66="",N(Register!$Q66)=0),0,ROUND((Register!$M66-Register!$R66)*MIN(Register!$Q66,MAX(0,MIN(N$4,IF(Register!$U66="",$D$2,MIN($D$2,YEAR(Register!$U66)*12+MONTH(Register!$U66)-1)))-(YEAR(Register!$O66)*12+MONTH(Register!$O66))+1))/Register!$Q66,2)-ROUND((Register!$M66-Register!$R66)*MIN(Register!$Q66,MAX(0,MIN(N$4-1,IF(Register!$U66="",$D$2,MIN($D$2,YEAR(Register!$U66)*12+MONTH(Register!$U66)-1)))-(YEAR(Register!$O66)*12+MONTH(Register!$O66))+1))/Register!$Q66,2))</f>
        <v/>
      </c>
      <c r="O68" s="27">
        <f>IF(OR(Register!$N66&lt;&gt;"Yes",Register!$O66="",N(Register!$Q66)=0),0,ROUND((Register!$M66-Register!$R66)*MIN(Register!$Q66,MAX(0,MIN(O$4,IF(Register!$U66="",$D$2,MIN($D$2,YEAR(Register!$U66)*12+MONTH(Register!$U66)-1)))-(YEAR(Register!$O66)*12+MONTH(Register!$O66))+1))/Register!$Q66,2)-ROUND((Register!$M66-Register!$R66)*MIN(Register!$Q66,MAX(0,MIN(O$4-1,IF(Register!$U66="",$D$2,MIN($D$2,YEAR(Register!$U66)*12+MONTH(Register!$U66)-1)))-(YEAR(Register!$O66)*12+MONTH(Register!$O66))+1))/Register!$Q66,2))</f>
        <v/>
      </c>
      <c r="P68" s="27">
        <f>IF(OR(Register!$N66&lt;&gt;"Yes",Register!$O66="",N(Register!$Q66)=0),0,ROUND((Register!$M66-Register!$R66)*MIN(Register!$Q66,MAX(0,MIN(P$4,IF(Register!$U66="",$D$2,MIN($D$2,YEAR(Register!$U66)*12+MONTH(Register!$U66)-1)))-(YEAR(Register!$O66)*12+MONTH(Register!$O66))+1))/Register!$Q66,2)-ROUND((Register!$M66-Register!$R66)*MIN(Register!$Q66,MAX(0,MIN(P$4-1,IF(Register!$U66="",$D$2,MIN($D$2,YEAR(Register!$U66)*12+MONTH(Register!$U66)-1)))-(YEAR(Register!$O66)*12+MONTH(Register!$O66))+1))/Register!$Q66,2))</f>
        <v/>
      </c>
      <c r="Q68" s="27">
        <f>E68+F68+G68+H68+I68+J68+K68+L68+M68+N68+O68+P68</f>
        <v/>
      </c>
    </row>
    <row r="69">
      <c r="A69" s="28">
        <f>IF(Register!$A67="","",Register!$A67)</f>
        <v/>
      </c>
      <c r="B69" s="28">
        <f>IF(Register!$D67="","",Register!$D67)</f>
        <v/>
      </c>
      <c r="C69" s="28">
        <f>IF(Register!$F67="","",Register!$F67)</f>
        <v/>
      </c>
      <c r="D69" s="28">
        <f>IF(C69="","",IF(C69=Settings!$A$9,Settings!$B$9,IF(C69=Settings!$A$10,Settings!$B$10,IF(C69=Settings!$A$11,Settings!$B$11,IF(C69=Settings!$A$12,Settings!$B$12,IF(C69=Settings!$A$13,Settings!$B$13,IF(C69=Settings!$A$14,Settings!$B$14,IF(C69=Settings!$A$15,Settings!$B$15,IF(C69=Settings!$A$16,Settings!$B$16,IF(C69=Settings!$A$17,Settings!$B$17,IF(C69=Settings!$A$18,Settings!$B$18,"")))))))))))</f>
        <v/>
      </c>
      <c r="E69" s="27">
        <f>IF(OR(Register!$N67&lt;&gt;"Yes",Register!$O67="",N(Register!$Q67)=0),0,ROUND((Register!$M67-Register!$R67)*MIN(Register!$Q67,MAX(0,MIN(E$4,IF(Register!$U67="",$D$2,MIN($D$2,YEAR(Register!$U67)*12+MONTH(Register!$U67)-1)))-(YEAR(Register!$O67)*12+MONTH(Register!$O67))+1))/Register!$Q67,2)-ROUND((Register!$M67-Register!$R67)*MIN(Register!$Q67,MAX(0,MIN(E$4-1,IF(Register!$U67="",$D$2,MIN($D$2,YEAR(Register!$U67)*12+MONTH(Register!$U67)-1)))-(YEAR(Register!$O67)*12+MONTH(Register!$O67))+1))/Register!$Q67,2))</f>
        <v/>
      </c>
      <c r="F69" s="27">
        <f>IF(OR(Register!$N67&lt;&gt;"Yes",Register!$O67="",N(Register!$Q67)=0),0,ROUND((Register!$M67-Register!$R67)*MIN(Register!$Q67,MAX(0,MIN(F$4,IF(Register!$U67="",$D$2,MIN($D$2,YEAR(Register!$U67)*12+MONTH(Register!$U67)-1)))-(YEAR(Register!$O67)*12+MONTH(Register!$O67))+1))/Register!$Q67,2)-ROUND((Register!$M67-Register!$R67)*MIN(Register!$Q67,MAX(0,MIN(F$4-1,IF(Register!$U67="",$D$2,MIN($D$2,YEAR(Register!$U67)*12+MONTH(Register!$U67)-1)))-(YEAR(Register!$O67)*12+MONTH(Register!$O67))+1))/Register!$Q67,2))</f>
        <v/>
      </c>
      <c r="G69" s="27">
        <f>IF(OR(Register!$N67&lt;&gt;"Yes",Register!$O67="",N(Register!$Q67)=0),0,ROUND((Register!$M67-Register!$R67)*MIN(Register!$Q67,MAX(0,MIN(G$4,IF(Register!$U67="",$D$2,MIN($D$2,YEAR(Register!$U67)*12+MONTH(Register!$U67)-1)))-(YEAR(Register!$O67)*12+MONTH(Register!$O67))+1))/Register!$Q67,2)-ROUND((Register!$M67-Register!$R67)*MIN(Register!$Q67,MAX(0,MIN(G$4-1,IF(Register!$U67="",$D$2,MIN($D$2,YEAR(Register!$U67)*12+MONTH(Register!$U67)-1)))-(YEAR(Register!$O67)*12+MONTH(Register!$O67))+1))/Register!$Q67,2))</f>
        <v/>
      </c>
      <c r="H69" s="27">
        <f>IF(OR(Register!$N67&lt;&gt;"Yes",Register!$O67="",N(Register!$Q67)=0),0,ROUND((Register!$M67-Register!$R67)*MIN(Register!$Q67,MAX(0,MIN(H$4,IF(Register!$U67="",$D$2,MIN($D$2,YEAR(Register!$U67)*12+MONTH(Register!$U67)-1)))-(YEAR(Register!$O67)*12+MONTH(Register!$O67))+1))/Register!$Q67,2)-ROUND((Register!$M67-Register!$R67)*MIN(Register!$Q67,MAX(0,MIN(H$4-1,IF(Register!$U67="",$D$2,MIN($D$2,YEAR(Register!$U67)*12+MONTH(Register!$U67)-1)))-(YEAR(Register!$O67)*12+MONTH(Register!$O67))+1))/Register!$Q67,2))</f>
        <v/>
      </c>
      <c r="I69" s="27">
        <f>IF(OR(Register!$N67&lt;&gt;"Yes",Register!$O67="",N(Register!$Q67)=0),0,ROUND((Register!$M67-Register!$R67)*MIN(Register!$Q67,MAX(0,MIN(I$4,IF(Register!$U67="",$D$2,MIN($D$2,YEAR(Register!$U67)*12+MONTH(Register!$U67)-1)))-(YEAR(Register!$O67)*12+MONTH(Register!$O67))+1))/Register!$Q67,2)-ROUND((Register!$M67-Register!$R67)*MIN(Register!$Q67,MAX(0,MIN(I$4-1,IF(Register!$U67="",$D$2,MIN($D$2,YEAR(Register!$U67)*12+MONTH(Register!$U67)-1)))-(YEAR(Register!$O67)*12+MONTH(Register!$O67))+1))/Register!$Q67,2))</f>
        <v/>
      </c>
      <c r="J69" s="27">
        <f>IF(OR(Register!$N67&lt;&gt;"Yes",Register!$O67="",N(Register!$Q67)=0),0,ROUND((Register!$M67-Register!$R67)*MIN(Register!$Q67,MAX(0,MIN(J$4,IF(Register!$U67="",$D$2,MIN($D$2,YEAR(Register!$U67)*12+MONTH(Register!$U67)-1)))-(YEAR(Register!$O67)*12+MONTH(Register!$O67))+1))/Register!$Q67,2)-ROUND((Register!$M67-Register!$R67)*MIN(Register!$Q67,MAX(0,MIN(J$4-1,IF(Register!$U67="",$D$2,MIN($D$2,YEAR(Register!$U67)*12+MONTH(Register!$U67)-1)))-(YEAR(Register!$O67)*12+MONTH(Register!$O67))+1))/Register!$Q67,2))</f>
        <v/>
      </c>
      <c r="K69" s="27">
        <f>IF(OR(Register!$N67&lt;&gt;"Yes",Register!$O67="",N(Register!$Q67)=0),0,ROUND((Register!$M67-Register!$R67)*MIN(Register!$Q67,MAX(0,MIN(K$4,IF(Register!$U67="",$D$2,MIN($D$2,YEAR(Register!$U67)*12+MONTH(Register!$U67)-1)))-(YEAR(Register!$O67)*12+MONTH(Register!$O67))+1))/Register!$Q67,2)-ROUND((Register!$M67-Register!$R67)*MIN(Register!$Q67,MAX(0,MIN(K$4-1,IF(Register!$U67="",$D$2,MIN($D$2,YEAR(Register!$U67)*12+MONTH(Register!$U67)-1)))-(YEAR(Register!$O67)*12+MONTH(Register!$O67))+1))/Register!$Q67,2))</f>
        <v/>
      </c>
      <c r="L69" s="27">
        <f>IF(OR(Register!$N67&lt;&gt;"Yes",Register!$O67="",N(Register!$Q67)=0),0,ROUND((Register!$M67-Register!$R67)*MIN(Register!$Q67,MAX(0,MIN(L$4,IF(Register!$U67="",$D$2,MIN($D$2,YEAR(Register!$U67)*12+MONTH(Register!$U67)-1)))-(YEAR(Register!$O67)*12+MONTH(Register!$O67))+1))/Register!$Q67,2)-ROUND((Register!$M67-Register!$R67)*MIN(Register!$Q67,MAX(0,MIN(L$4-1,IF(Register!$U67="",$D$2,MIN($D$2,YEAR(Register!$U67)*12+MONTH(Register!$U67)-1)))-(YEAR(Register!$O67)*12+MONTH(Register!$O67))+1))/Register!$Q67,2))</f>
        <v/>
      </c>
      <c r="M69" s="27">
        <f>IF(OR(Register!$N67&lt;&gt;"Yes",Register!$O67="",N(Register!$Q67)=0),0,ROUND((Register!$M67-Register!$R67)*MIN(Register!$Q67,MAX(0,MIN(M$4,IF(Register!$U67="",$D$2,MIN($D$2,YEAR(Register!$U67)*12+MONTH(Register!$U67)-1)))-(YEAR(Register!$O67)*12+MONTH(Register!$O67))+1))/Register!$Q67,2)-ROUND((Register!$M67-Register!$R67)*MIN(Register!$Q67,MAX(0,MIN(M$4-1,IF(Register!$U67="",$D$2,MIN($D$2,YEAR(Register!$U67)*12+MONTH(Register!$U67)-1)))-(YEAR(Register!$O67)*12+MONTH(Register!$O67))+1))/Register!$Q67,2))</f>
        <v/>
      </c>
      <c r="N69" s="27">
        <f>IF(OR(Register!$N67&lt;&gt;"Yes",Register!$O67="",N(Register!$Q67)=0),0,ROUND((Register!$M67-Register!$R67)*MIN(Register!$Q67,MAX(0,MIN(N$4,IF(Register!$U67="",$D$2,MIN($D$2,YEAR(Register!$U67)*12+MONTH(Register!$U67)-1)))-(YEAR(Register!$O67)*12+MONTH(Register!$O67))+1))/Register!$Q67,2)-ROUND((Register!$M67-Register!$R67)*MIN(Register!$Q67,MAX(0,MIN(N$4-1,IF(Register!$U67="",$D$2,MIN($D$2,YEAR(Register!$U67)*12+MONTH(Register!$U67)-1)))-(YEAR(Register!$O67)*12+MONTH(Register!$O67))+1))/Register!$Q67,2))</f>
        <v/>
      </c>
      <c r="O69" s="27">
        <f>IF(OR(Register!$N67&lt;&gt;"Yes",Register!$O67="",N(Register!$Q67)=0),0,ROUND((Register!$M67-Register!$R67)*MIN(Register!$Q67,MAX(0,MIN(O$4,IF(Register!$U67="",$D$2,MIN($D$2,YEAR(Register!$U67)*12+MONTH(Register!$U67)-1)))-(YEAR(Register!$O67)*12+MONTH(Register!$O67))+1))/Register!$Q67,2)-ROUND((Register!$M67-Register!$R67)*MIN(Register!$Q67,MAX(0,MIN(O$4-1,IF(Register!$U67="",$D$2,MIN($D$2,YEAR(Register!$U67)*12+MONTH(Register!$U67)-1)))-(YEAR(Register!$O67)*12+MONTH(Register!$O67))+1))/Register!$Q67,2))</f>
        <v/>
      </c>
      <c r="P69" s="27">
        <f>IF(OR(Register!$N67&lt;&gt;"Yes",Register!$O67="",N(Register!$Q67)=0),0,ROUND((Register!$M67-Register!$R67)*MIN(Register!$Q67,MAX(0,MIN(P$4,IF(Register!$U67="",$D$2,MIN($D$2,YEAR(Register!$U67)*12+MONTH(Register!$U67)-1)))-(YEAR(Register!$O67)*12+MONTH(Register!$O67))+1))/Register!$Q67,2)-ROUND((Register!$M67-Register!$R67)*MIN(Register!$Q67,MAX(0,MIN(P$4-1,IF(Register!$U67="",$D$2,MIN($D$2,YEAR(Register!$U67)*12+MONTH(Register!$U67)-1)))-(YEAR(Register!$O67)*12+MONTH(Register!$O67))+1))/Register!$Q67,2))</f>
        <v/>
      </c>
      <c r="Q69" s="27">
        <f>E69+F69+G69+H69+I69+J69+K69+L69+M69+N69+O69+P69</f>
        <v/>
      </c>
    </row>
    <row r="70">
      <c r="A70" s="28">
        <f>IF(Register!$A68="","",Register!$A68)</f>
        <v/>
      </c>
      <c r="B70" s="28">
        <f>IF(Register!$D68="","",Register!$D68)</f>
        <v/>
      </c>
      <c r="C70" s="28">
        <f>IF(Register!$F68="","",Register!$F68)</f>
        <v/>
      </c>
      <c r="D70" s="28">
        <f>IF(C70="","",IF(C70=Settings!$A$9,Settings!$B$9,IF(C70=Settings!$A$10,Settings!$B$10,IF(C70=Settings!$A$11,Settings!$B$11,IF(C70=Settings!$A$12,Settings!$B$12,IF(C70=Settings!$A$13,Settings!$B$13,IF(C70=Settings!$A$14,Settings!$B$14,IF(C70=Settings!$A$15,Settings!$B$15,IF(C70=Settings!$A$16,Settings!$B$16,IF(C70=Settings!$A$17,Settings!$B$17,IF(C70=Settings!$A$18,Settings!$B$18,"")))))))))))</f>
        <v/>
      </c>
      <c r="E70" s="27">
        <f>IF(OR(Register!$N68&lt;&gt;"Yes",Register!$O68="",N(Register!$Q68)=0),0,ROUND((Register!$M68-Register!$R68)*MIN(Register!$Q68,MAX(0,MIN(E$4,IF(Register!$U68="",$D$2,MIN($D$2,YEAR(Register!$U68)*12+MONTH(Register!$U68)-1)))-(YEAR(Register!$O68)*12+MONTH(Register!$O68))+1))/Register!$Q68,2)-ROUND((Register!$M68-Register!$R68)*MIN(Register!$Q68,MAX(0,MIN(E$4-1,IF(Register!$U68="",$D$2,MIN($D$2,YEAR(Register!$U68)*12+MONTH(Register!$U68)-1)))-(YEAR(Register!$O68)*12+MONTH(Register!$O68))+1))/Register!$Q68,2))</f>
        <v/>
      </c>
      <c r="F70" s="27">
        <f>IF(OR(Register!$N68&lt;&gt;"Yes",Register!$O68="",N(Register!$Q68)=0),0,ROUND((Register!$M68-Register!$R68)*MIN(Register!$Q68,MAX(0,MIN(F$4,IF(Register!$U68="",$D$2,MIN($D$2,YEAR(Register!$U68)*12+MONTH(Register!$U68)-1)))-(YEAR(Register!$O68)*12+MONTH(Register!$O68))+1))/Register!$Q68,2)-ROUND((Register!$M68-Register!$R68)*MIN(Register!$Q68,MAX(0,MIN(F$4-1,IF(Register!$U68="",$D$2,MIN($D$2,YEAR(Register!$U68)*12+MONTH(Register!$U68)-1)))-(YEAR(Register!$O68)*12+MONTH(Register!$O68))+1))/Register!$Q68,2))</f>
        <v/>
      </c>
      <c r="G70" s="27">
        <f>IF(OR(Register!$N68&lt;&gt;"Yes",Register!$O68="",N(Register!$Q68)=0),0,ROUND((Register!$M68-Register!$R68)*MIN(Register!$Q68,MAX(0,MIN(G$4,IF(Register!$U68="",$D$2,MIN($D$2,YEAR(Register!$U68)*12+MONTH(Register!$U68)-1)))-(YEAR(Register!$O68)*12+MONTH(Register!$O68))+1))/Register!$Q68,2)-ROUND((Register!$M68-Register!$R68)*MIN(Register!$Q68,MAX(0,MIN(G$4-1,IF(Register!$U68="",$D$2,MIN($D$2,YEAR(Register!$U68)*12+MONTH(Register!$U68)-1)))-(YEAR(Register!$O68)*12+MONTH(Register!$O68))+1))/Register!$Q68,2))</f>
        <v/>
      </c>
      <c r="H70" s="27">
        <f>IF(OR(Register!$N68&lt;&gt;"Yes",Register!$O68="",N(Register!$Q68)=0),0,ROUND((Register!$M68-Register!$R68)*MIN(Register!$Q68,MAX(0,MIN(H$4,IF(Register!$U68="",$D$2,MIN($D$2,YEAR(Register!$U68)*12+MONTH(Register!$U68)-1)))-(YEAR(Register!$O68)*12+MONTH(Register!$O68))+1))/Register!$Q68,2)-ROUND((Register!$M68-Register!$R68)*MIN(Register!$Q68,MAX(0,MIN(H$4-1,IF(Register!$U68="",$D$2,MIN($D$2,YEAR(Register!$U68)*12+MONTH(Register!$U68)-1)))-(YEAR(Register!$O68)*12+MONTH(Register!$O68))+1))/Register!$Q68,2))</f>
        <v/>
      </c>
      <c r="I70" s="27">
        <f>IF(OR(Register!$N68&lt;&gt;"Yes",Register!$O68="",N(Register!$Q68)=0),0,ROUND((Register!$M68-Register!$R68)*MIN(Register!$Q68,MAX(0,MIN(I$4,IF(Register!$U68="",$D$2,MIN($D$2,YEAR(Register!$U68)*12+MONTH(Register!$U68)-1)))-(YEAR(Register!$O68)*12+MONTH(Register!$O68))+1))/Register!$Q68,2)-ROUND((Register!$M68-Register!$R68)*MIN(Register!$Q68,MAX(0,MIN(I$4-1,IF(Register!$U68="",$D$2,MIN($D$2,YEAR(Register!$U68)*12+MONTH(Register!$U68)-1)))-(YEAR(Register!$O68)*12+MONTH(Register!$O68))+1))/Register!$Q68,2))</f>
        <v/>
      </c>
      <c r="J70" s="27">
        <f>IF(OR(Register!$N68&lt;&gt;"Yes",Register!$O68="",N(Register!$Q68)=0),0,ROUND((Register!$M68-Register!$R68)*MIN(Register!$Q68,MAX(0,MIN(J$4,IF(Register!$U68="",$D$2,MIN($D$2,YEAR(Register!$U68)*12+MONTH(Register!$U68)-1)))-(YEAR(Register!$O68)*12+MONTH(Register!$O68))+1))/Register!$Q68,2)-ROUND((Register!$M68-Register!$R68)*MIN(Register!$Q68,MAX(0,MIN(J$4-1,IF(Register!$U68="",$D$2,MIN($D$2,YEAR(Register!$U68)*12+MONTH(Register!$U68)-1)))-(YEAR(Register!$O68)*12+MONTH(Register!$O68))+1))/Register!$Q68,2))</f>
        <v/>
      </c>
      <c r="K70" s="27">
        <f>IF(OR(Register!$N68&lt;&gt;"Yes",Register!$O68="",N(Register!$Q68)=0),0,ROUND((Register!$M68-Register!$R68)*MIN(Register!$Q68,MAX(0,MIN(K$4,IF(Register!$U68="",$D$2,MIN($D$2,YEAR(Register!$U68)*12+MONTH(Register!$U68)-1)))-(YEAR(Register!$O68)*12+MONTH(Register!$O68))+1))/Register!$Q68,2)-ROUND((Register!$M68-Register!$R68)*MIN(Register!$Q68,MAX(0,MIN(K$4-1,IF(Register!$U68="",$D$2,MIN($D$2,YEAR(Register!$U68)*12+MONTH(Register!$U68)-1)))-(YEAR(Register!$O68)*12+MONTH(Register!$O68))+1))/Register!$Q68,2))</f>
        <v/>
      </c>
      <c r="L70" s="27">
        <f>IF(OR(Register!$N68&lt;&gt;"Yes",Register!$O68="",N(Register!$Q68)=0),0,ROUND((Register!$M68-Register!$R68)*MIN(Register!$Q68,MAX(0,MIN(L$4,IF(Register!$U68="",$D$2,MIN($D$2,YEAR(Register!$U68)*12+MONTH(Register!$U68)-1)))-(YEAR(Register!$O68)*12+MONTH(Register!$O68))+1))/Register!$Q68,2)-ROUND((Register!$M68-Register!$R68)*MIN(Register!$Q68,MAX(0,MIN(L$4-1,IF(Register!$U68="",$D$2,MIN($D$2,YEAR(Register!$U68)*12+MONTH(Register!$U68)-1)))-(YEAR(Register!$O68)*12+MONTH(Register!$O68))+1))/Register!$Q68,2))</f>
        <v/>
      </c>
      <c r="M70" s="27">
        <f>IF(OR(Register!$N68&lt;&gt;"Yes",Register!$O68="",N(Register!$Q68)=0),0,ROUND((Register!$M68-Register!$R68)*MIN(Register!$Q68,MAX(0,MIN(M$4,IF(Register!$U68="",$D$2,MIN($D$2,YEAR(Register!$U68)*12+MONTH(Register!$U68)-1)))-(YEAR(Register!$O68)*12+MONTH(Register!$O68))+1))/Register!$Q68,2)-ROUND((Register!$M68-Register!$R68)*MIN(Register!$Q68,MAX(0,MIN(M$4-1,IF(Register!$U68="",$D$2,MIN($D$2,YEAR(Register!$U68)*12+MONTH(Register!$U68)-1)))-(YEAR(Register!$O68)*12+MONTH(Register!$O68))+1))/Register!$Q68,2))</f>
        <v/>
      </c>
      <c r="N70" s="27">
        <f>IF(OR(Register!$N68&lt;&gt;"Yes",Register!$O68="",N(Register!$Q68)=0),0,ROUND((Register!$M68-Register!$R68)*MIN(Register!$Q68,MAX(0,MIN(N$4,IF(Register!$U68="",$D$2,MIN($D$2,YEAR(Register!$U68)*12+MONTH(Register!$U68)-1)))-(YEAR(Register!$O68)*12+MONTH(Register!$O68))+1))/Register!$Q68,2)-ROUND((Register!$M68-Register!$R68)*MIN(Register!$Q68,MAX(0,MIN(N$4-1,IF(Register!$U68="",$D$2,MIN($D$2,YEAR(Register!$U68)*12+MONTH(Register!$U68)-1)))-(YEAR(Register!$O68)*12+MONTH(Register!$O68))+1))/Register!$Q68,2))</f>
        <v/>
      </c>
      <c r="O70" s="27">
        <f>IF(OR(Register!$N68&lt;&gt;"Yes",Register!$O68="",N(Register!$Q68)=0),0,ROUND((Register!$M68-Register!$R68)*MIN(Register!$Q68,MAX(0,MIN(O$4,IF(Register!$U68="",$D$2,MIN($D$2,YEAR(Register!$U68)*12+MONTH(Register!$U68)-1)))-(YEAR(Register!$O68)*12+MONTH(Register!$O68))+1))/Register!$Q68,2)-ROUND((Register!$M68-Register!$R68)*MIN(Register!$Q68,MAX(0,MIN(O$4-1,IF(Register!$U68="",$D$2,MIN($D$2,YEAR(Register!$U68)*12+MONTH(Register!$U68)-1)))-(YEAR(Register!$O68)*12+MONTH(Register!$O68))+1))/Register!$Q68,2))</f>
        <v/>
      </c>
      <c r="P70" s="27">
        <f>IF(OR(Register!$N68&lt;&gt;"Yes",Register!$O68="",N(Register!$Q68)=0),0,ROUND((Register!$M68-Register!$R68)*MIN(Register!$Q68,MAX(0,MIN(P$4,IF(Register!$U68="",$D$2,MIN($D$2,YEAR(Register!$U68)*12+MONTH(Register!$U68)-1)))-(YEAR(Register!$O68)*12+MONTH(Register!$O68))+1))/Register!$Q68,2)-ROUND((Register!$M68-Register!$R68)*MIN(Register!$Q68,MAX(0,MIN(P$4-1,IF(Register!$U68="",$D$2,MIN($D$2,YEAR(Register!$U68)*12+MONTH(Register!$U68)-1)))-(YEAR(Register!$O68)*12+MONTH(Register!$O68))+1))/Register!$Q68,2))</f>
        <v/>
      </c>
      <c r="Q70" s="27">
        <f>E70+F70+G70+H70+I70+J70+K70+L70+M70+N70+O70+P70</f>
        <v/>
      </c>
    </row>
    <row r="71">
      <c r="A71" s="28">
        <f>IF(Register!$A69="","",Register!$A69)</f>
        <v/>
      </c>
      <c r="B71" s="28">
        <f>IF(Register!$D69="","",Register!$D69)</f>
        <v/>
      </c>
      <c r="C71" s="28">
        <f>IF(Register!$F69="","",Register!$F69)</f>
        <v/>
      </c>
      <c r="D71" s="28">
        <f>IF(C71="","",IF(C71=Settings!$A$9,Settings!$B$9,IF(C71=Settings!$A$10,Settings!$B$10,IF(C71=Settings!$A$11,Settings!$B$11,IF(C71=Settings!$A$12,Settings!$B$12,IF(C71=Settings!$A$13,Settings!$B$13,IF(C71=Settings!$A$14,Settings!$B$14,IF(C71=Settings!$A$15,Settings!$B$15,IF(C71=Settings!$A$16,Settings!$B$16,IF(C71=Settings!$A$17,Settings!$B$17,IF(C71=Settings!$A$18,Settings!$B$18,"")))))))))))</f>
        <v/>
      </c>
      <c r="E71" s="27">
        <f>IF(OR(Register!$N69&lt;&gt;"Yes",Register!$O69="",N(Register!$Q69)=0),0,ROUND((Register!$M69-Register!$R69)*MIN(Register!$Q69,MAX(0,MIN(E$4,IF(Register!$U69="",$D$2,MIN($D$2,YEAR(Register!$U69)*12+MONTH(Register!$U69)-1)))-(YEAR(Register!$O69)*12+MONTH(Register!$O69))+1))/Register!$Q69,2)-ROUND((Register!$M69-Register!$R69)*MIN(Register!$Q69,MAX(0,MIN(E$4-1,IF(Register!$U69="",$D$2,MIN($D$2,YEAR(Register!$U69)*12+MONTH(Register!$U69)-1)))-(YEAR(Register!$O69)*12+MONTH(Register!$O69))+1))/Register!$Q69,2))</f>
        <v/>
      </c>
      <c r="F71" s="27">
        <f>IF(OR(Register!$N69&lt;&gt;"Yes",Register!$O69="",N(Register!$Q69)=0),0,ROUND((Register!$M69-Register!$R69)*MIN(Register!$Q69,MAX(0,MIN(F$4,IF(Register!$U69="",$D$2,MIN($D$2,YEAR(Register!$U69)*12+MONTH(Register!$U69)-1)))-(YEAR(Register!$O69)*12+MONTH(Register!$O69))+1))/Register!$Q69,2)-ROUND((Register!$M69-Register!$R69)*MIN(Register!$Q69,MAX(0,MIN(F$4-1,IF(Register!$U69="",$D$2,MIN($D$2,YEAR(Register!$U69)*12+MONTH(Register!$U69)-1)))-(YEAR(Register!$O69)*12+MONTH(Register!$O69))+1))/Register!$Q69,2))</f>
        <v/>
      </c>
      <c r="G71" s="27">
        <f>IF(OR(Register!$N69&lt;&gt;"Yes",Register!$O69="",N(Register!$Q69)=0),0,ROUND((Register!$M69-Register!$R69)*MIN(Register!$Q69,MAX(0,MIN(G$4,IF(Register!$U69="",$D$2,MIN($D$2,YEAR(Register!$U69)*12+MONTH(Register!$U69)-1)))-(YEAR(Register!$O69)*12+MONTH(Register!$O69))+1))/Register!$Q69,2)-ROUND((Register!$M69-Register!$R69)*MIN(Register!$Q69,MAX(0,MIN(G$4-1,IF(Register!$U69="",$D$2,MIN($D$2,YEAR(Register!$U69)*12+MONTH(Register!$U69)-1)))-(YEAR(Register!$O69)*12+MONTH(Register!$O69))+1))/Register!$Q69,2))</f>
        <v/>
      </c>
      <c r="H71" s="27">
        <f>IF(OR(Register!$N69&lt;&gt;"Yes",Register!$O69="",N(Register!$Q69)=0),0,ROUND((Register!$M69-Register!$R69)*MIN(Register!$Q69,MAX(0,MIN(H$4,IF(Register!$U69="",$D$2,MIN($D$2,YEAR(Register!$U69)*12+MONTH(Register!$U69)-1)))-(YEAR(Register!$O69)*12+MONTH(Register!$O69))+1))/Register!$Q69,2)-ROUND((Register!$M69-Register!$R69)*MIN(Register!$Q69,MAX(0,MIN(H$4-1,IF(Register!$U69="",$D$2,MIN($D$2,YEAR(Register!$U69)*12+MONTH(Register!$U69)-1)))-(YEAR(Register!$O69)*12+MONTH(Register!$O69))+1))/Register!$Q69,2))</f>
        <v/>
      </c>
      <c r="I71" s="27">
        <f>IF(OR(Register!$N69&lt;&gt;"Yes",Register!$O69="",N(Register!$Q69)=0),0,ROUND((Register!$M69-Register!$R69)*MIN(Register!$Q69,MAX(0,MIN(I$4,IF(Register!$U69="",$D$2,MIN($D$2,YEAR(Register!$U69)*12+MONTH(Register!$U69)-1)))-(YEAR(Register!$O69)*12+MONTH(Register!$O69))+1))/Register!$Q69,2)-ROUND((Register!$M69-Register!$R69)*MIN(Register!$Q69,MAX(0,MIN(I$4-1,IF(Register!$U69="",$D$2,MIN($D$2,YEAR(Register!$U69)*12+MONTH(Register!$U69)-1)))-(YEAR(Register!$O69)*12+MONTH(Register!$O69))+1))/Register!$Q69,2))</f>
        <v/>
      </c>
      <c r="J71" s="27">
        <f>IF(OR(Register!$N69&lt;&gt;"Yes",Register!$O69="",N(Register!$Q69)=0),0,ROUND((Register!$M69-Register!$R69)*MIN(Register!$Q69,MAX(0,MIN(J$4,IF(Register!$U69="",$D$2,MIN($D$2,YEAR(Register!$U69)*12+MONTH(Register!$U69)-1)))-(YEAR(Register!$O69)*12+MONTH(Register!$O69))+1))/Register!$Q69,2)-ROUND((Register!$M69-Register!$R69)*MIN(Register!$Q69,MAX(0,MIN(J$4-1,IF(Register!$U69="",$D$2,MIN($D$2,YEAR(Register!$U69)*12+MONTH(Register!$U69)-1)))-(YEAR(Register!$O69)*12+MONTH(Register!$O69))+1))/Register!$Q69,2))</f>
        <v/>
      </c>
      <c r="K71" s="27">
        <f>IF(OR(Register!$N69&lt;&gt;"Yes",Register!$O69="",N(Register!$Q69)=0),0,ROUND((Register!$M69-Register!$R69)*MIN(Register!$Q69,MAX(0,MIN(K$4,IF(Register!$U69="",$D$2,MIN($D$2,YEAR(Register!$U69)*12+MONTH(Register!$U69)-1)))-(YEAR(Register!$O69)*12+MONTH(Register!$O69))+1))/Register!$Q69,2)-ROUND((Register!$M69-Register!$R69)*MIN(Register!$Q69,MAX(0,MIN(K$4-1,IF(Register!$U69="",$D$2,MIN($D$2,YEAR(Register!$U69)*12+MONTH(Register!$U69)-1)))-(YEAR(Register!$O69)*12+MONTH(Register!$O69))+1))/Register!$Q69,2))</f>
        <v/>
      </c>
      <c r="L71" s="27">
        <f>IF(OR(Register!$N69&lt;&gt;"Yes",Register!$O69="",N(Register!$Q69)=0),0,ROUND((Register!$M69-Register!$R69)*MIN(Register!$Q69,MAX(0,MIN(L$4,IF(Register!$U69="",$D$2,MIN($D$2,YEAR(Register!$U69)*12+MONTH(Register!$U69)-1)))-(YEAR(Register!$O69)*12+MONTH(Register!$O69))+1))/Register!$Q69,2)-ROUND((Register!$M69-Register!$R69)*MIN(Register!$Q69,MAX(0,MIN(L$4-1,IF(Register!$U69="",$D$2,MIN($D$2,YEAR(Register!$U69)*12+MONTH(Register!$U69)-1)))-(YEAR(Register!$O69)*12+MONTH(Register!$O69))+1))/Register!$Q69,2))</f>
        <v/>
      </c>
      <c r="M71" s="27">
        <f>IF(OR(Register!$N69&lt;&gt;"Yes",Register!$O69="",N(Register!$Q69)=0),0,ROUND((Register!$M69-Register!$R69)*MIN(Register!$Q69,MAX(0,MIN(M$4,IF(Register!$U69="",$D$2,MIN($D$2,YEAR(Register!$U69)*12+MONTH(Register!$U69)-1)))-(YEAR(Register!$O69)*12+MONTH(Register!$O69))+1))/Register!$Q69,2)-ROUND((Register!$M69-Register!$R69)*MIN(Register!$Q69,MAX(0,MIN(M$4-1,IF(Register!$U69="",$D$2,MIN($D$2,YEAR(Register!$U69)*12+MONTH(Register!$U69)-1)))-(YEAR(Register!$O69)*12+MONTH(Register!$O69))+1))/Register!$Q69,2))</f>
        <v/>
      </c>
      <c r="N71" s="27">
        <f>IF(OR(Register!$N69&lt;&gt;"Yes",Register!$O69="",N(Register!$Q69)=0),0,ROUND((Register!$M69-Register!$R69)*MIN(Register!$Q69,MAX(0,MIN(N$4,IF(Register!$U69="",$D$2,MIN($D$2,YEAR(Register!$U69)*12+MONTH(Register!$U69)-1)))-(YEAR(Register!$O69)*12+MONTH(Register!$O69))+1))/Register!$Q69,2)-ROUND((Register!$M69-Register!$R69)*MIN(Register!$Q69,MAX(0,MIN(N$4-1,IF(Register!$U69="",$D$2,MIN($D$2,YEAR(Register!$U69)*12+MONTH(Register!$U69)-1)))-(YEAR(Register!$O69)*12+MONTH(Register!$O69))+1))/Register!$Q69,2))</f>
        <v/>
      </c>
      <c r="O71" s="27">
        <f>IF(OR(Register!$N69&lt;&gt;"Yes",Register!$O69="",N(Register!$Q69)=0),0,ROUND((Register!$M69-Register!$R69)*MIN(Register!$Q69,MAX(0,MIN(O$4,IF(Register!$U69="",$D$2,MIN($D$2,YEAR(Register!$U69)*12+MONTH(Register!$U69)-1)))-(YEAR(Register!$O69)*12+MONTH(Register!$O69))+1))/Register!$Q69,2)-ROUND((Register!$M69-Register!$R69)*MIN(Register!$Q69,MAX(0,MIN(O$4-1,IF(Register!$U69="",$D$2,MIN($D$2,YEAR(Register!$U69)*12+MONTH(Register!$U69)-1)))-(YEAR(Register!$O69)*12+MONTH(Register!$O69))+1))/Register!$Q69,2))</f>
        <v/>
      </c>
      <c r="P71" s="27">
        <f>IF(OR(Register!$N69&lt;&gt;"Yes",Register!$O69="",N(Register!$Q69)=0),0,ROUND((Register!$M69-Register!$R69)*MIN(Register!$Q69,MAX(0,MIN(P$4,IF(Register!$U69="",$D$2,MIN($D$2,YEAR(Register!$U69)*12+MONTH(Register!$U69)-1)))-(YEAR(Register!$O69)*12+MONTH(Register!$O69))+1))/Register!$Q69,2)-ROUND((Register!$M69-Register!$R69)*MIN(Register!$Q69,MAX(0,MIN(P$4-1,IF(Register!$U69="",$D$2,MIN($D$2,YEAR(Register!$U69)*12+MONTH(Register!$U69)-1)))-(YEAR(Register!$O69)*12+MONTH(Register!$O69))+1))/Register!$Q69,2))</f>
        <v/>
      </c>
      <c r="Q71" s="27">
        <f>E71+F71+G71+H71+I71+J71+K71+L71+M71+N71+O71+P71</f>
        <v/>
      </c>
    </row>
    <row r="72">
      <c r="A72" s="28">
        <f>IF(Register!$A70="","",Register!$A70)</f>
        <v/>
      </c>
      <c r="B72" s="28">
        <f>IF(Register!$D70="","",Register!$D70)</f>
        <v/>
      </c>
      <c r="C72" s="28">
        <f>IF(Register!$F70="","",Register!$F70)</f>
        <v/>
      </c>
      <c r="D72" s="28">
        <f>IF(C72="","",IF(C72=Settings!$A$9,Settings!$B$9,IF(C72=Settings!$A$10,Settings!$B$10,IF(C72=Settings!$A$11,Settings!$B$11,IF(C72=Settings!$A$12,Settings!$B$12,IF(C72=Settings!$A$13,Settings!$B$13,IF(C72=Settings!$A$14,Settings!$B$14,IF(C72=Settings!$A$15,Settings!$B$15,IF(C72=Settings!$A$16,Settings!$B$16,IF(C72=Settings!$A$17,Settings!$B$17,IF(C72=Settings!$A$18,Settings!$B$18,"")))))))))))</f>
        <v/>
      </c>
      <c r="E72" s="27">
        <f>IF(OR(Register!$N70&lt;&gt;"Yes",Register!$O70="",N(Register!$Q70)=0),0,ROUND((Register!$M70-Register!$R70)*MIN(Register!$Q70,MAX(0,MIN(E$4,IF(Register!$U70="",$D$2,MIN($D$2,YEAR(Register!$U70)*12+MONTH(Register!$U70)-1)))-(YEAR(Register!$O70)*12+MONTH(Register!$O70))+1))/Register!$Q70,2)-ROUND((Register!$M70-Register!$R70)*MIN(Register!$Q70,MAX(0,MIN(E$4-1,IF(Register!$U70="",$D$2,MIN($D$2,YEAR(Register!$U70)*12+MONTH(Register!$U70)-1)))-(YEAR(Register!$O70)*12+MONTH(Register!$O70))+1))/Register!$Q70,2))</f>
        <v/>
      </c>
      <c r="F72" s="27">
        <f>IF(OR(Register!$N70&lt;&gt;"Yes",Register!$O70="",N(Register!$Q70)=0),0,ROUND((Register!$M70-Register!$R70)*MIN(Register!$Q70,MAX(0,MIN(F$4,IF(Register!$U70="",$D$2,MIN($D$2,YEAR(Register!$U70)*12+MONTH(Register!$U70)-1)))-(YEAR(Register!$O70)*12+MONTH(Register!$O70))+1))/Register!$Q70,2)-ROUND((Register!$M70-Register!$R70)*MIN(Register!$Q70,MAX(0,MIN(F$4-1,IF(Register!$U70="",$D$2,MIN($D$2,YEAR(Register!$U70)*12+MONTH(Register!$U70)-1)))-(YEAR(Register!$O70)*12+MONTH(Register!$O70))+1))/Register!$Q70,2))</f>
        <v/>
      </c>
      <c r="G72" s="27">
        <f>IF(OR(Register!$N70&lt;&gt;"Yes",Register!$O70="",N(Register!$Q70)=0),0,ROUND((Register!$M70-Register!$R70)*MIN(Register!$Q70,MAX(0,MIN(G$4,IF(Register!$U70="",$D$2,MIN($D$2,YEAR(Register!$U70)*12+MONTH(Register!$U70)-1)))-(YEAR(Register!$O70)*12+MONTH(Register!$O70))+1))/Register!$Q70,2)-ROUND((Register!$M70-Register!$R70)*MIN(Register!$Q70,MAX(0,MIN(G$4-1,IF(Register!$U70="",$D$2,MIN($D$2,YEAR(Register!$U70)*12+MONTH(Register!$U70)-1)))-(YEAR(Register!$O70)*12+MONTH(Register!$O70))+1))/Register!$Q70,2))</f>
        <v/>
      </c>
      <c r="H72" s="27">
        <f>IF(OR(Register!$N70&lt;&gt;"Yes",Register!$O70="",N(Register!$Q70)=0),0,ROUND((Register!$M70-Register!$R70)*MIN(Register!$Q70,MAX(0,MIN(H$4,IF(Register!$U70="",$D$2,MIN($D$2,YEAR(Register!$U70)*12+MONTH(Register!$U70)-1)))-(YEAR(Register!$O70)*12+MONTH(Register!$O70))+1))/Register!$Q70,2)-ROUND((Register!$M70-Register!$R70)*MIN(Register!$Q70,MAX(0,MIN(H$4-1,IF(Register!$U70="",$D$2,MIN($D$2,YEAR(Register!$U70)*12+MONTH(Register!$U70)-1)))-(YEAR(Register!$O70)*12+MONTH(Register!$O70))+1))/Register!$Q70,2))</f>
        <v/>
      </c>
      <c r="I72" s="27">
        <f>IF(OR(Register!$N70&lt;&gt;"Yes",Register!$O70="",N(Register!$Q70)=0),0,ROUND((Register!$M70-Register!$R70)*MIN(Register!$Q70,MAX(0,MIN(I$4,IF(Register!$U70="",$D$2,MIN($D$2,YEAR(Register!$U70)*12+MONTH(Register!$U70)-1)))-(YEAR(Register!$O70)*12+MONTH(Register!$O70))+1))/Register!$Q70,2)-ROUND((Register!$M70-Register!$R70)*MIN(Register!$Q70,MAX(0,MIN(I$4-1,IF(Register!$U70="",$D$2,MIN($D$2,YEAR(Register!$U70)*12+MONTH(Register!$U70)-1)))-(YEAR(Register!$O70)*12+MONTH(Register!$O70))+1))/Register!$Q70,2))</f>
        <v/>
      </c>
      <c r="J72" s="27">
        <f>IF(OR(Register!$N70&lt;&gt;"Yes",Register!$O70="",N(Register!$Q70)=0),0,ROUND((Register!$M70-Register!$R70)*MIN(Register!$Q70,MAX(0,MIN(J$4,IF(Register!$U70="",$D$2,MIN($D$2,YEAR(Register!$U70)*12+MONTH(Register!$U70)-1)))-(YEAR(Register!$O70)*12+MONTH(Register!$O70))+1))/Register!$Q70,2)-ROUND((Register!$M70-Register!$R70)*MIN(Register!$Q70,MAX(0,MIN(J$4-1,IF(Register!$U70="",$D$2,MIN($D$2,YEAR(Register!$U70)*12+MONTH(Register!$U70)-1)))-(YEAR(Register!$O70)*12+MONTH(Register!$O70))+1))/Register!$Q70,2))</f>
        <v/>
      </c>
      <c r="K72" s="27">
        <f>IF(OR(Register!$N70&lt;&gt;"Yes",Register!$O70="",N(Register!$Q70)=0),0,ROUND((Register!$M70-Register!$R70)*MIN(Register!$Q70,MAX(0,MIN(K$4,IF(Register!$U70="",$D$2,MIN($D$2,YEAR(Register!$U70)*12+MONTH(Register!$U70)-1)))-(YEAR(Register!$O70)*12+MONTH(Register!$O70))+1))/Register!$Q70,2)-ROUND((Register!$M70-Register!$R70)*MIN(Register!$Q70,MAX(0,MIN(K$4-1,IF(Register!$U70="",$D$2,MIN($D$2,YEAR(Register!$U70)*12+MONTH(Register!$U70)-1)))-(YEAR(Register!$O70)*12+MONTH(Register!$O70))+1))/Register!$Q70,2))</f>
        <v/>
      </c>
      <c r="L72" s="27">
        <f>IF(OR(Register!$N70&lt;&gt;"Yes",Register!$O70="",N(Register!$Q70)=0),0,ROUND((Register!$M70-Register!$R70)*MIN(Register!$Q70,MAX(0,MIN(L$4,IF(Register!$U70="",$D$2,MIN($D$2,YEAR(Register!$U70)*12+MONTH(Register!$U70)-1)))-(YEAR(Register!$O70)*12+MONTH(Register!$O70))+1))/Register!$Q70,2)-ROUND((Register!$M70-Register!$R70)*MIN(Register!$Q70,MAX(0,MIN(L$4-1,IF(Register!$U70="",$D$2,MIN($D$2,YEAR(Register!$U70)*12+MONTH(Register!$U70)-1)))-(YEAR(Register!$O70)*12+MONTH(Register!$O70))+1))/Register!$Q70,2))</f>
        <v/>
      </c>
      <c r="M72" s="27">
        <f>IF(OR(Register!$N70&lt;&gt;"Yes",Register!$O70="",N(Register!$Q70)=0),0,ROUND((Register!$M70-Register!$R70)*MIN(Register!$Q70,MAX(0,MIN(M$4,IF(Register!$U70="",$D$2,MIN($D$2,YEAR(Register!$U70)*12+MONTH(Register!$U70)-1)))-(YEAR(Register!$O70)*12+MONTH(Register!$O70))+1))/Register!$Q70,2)-ROUND((Register!$M70-Register!$R70)*MIN(Register!$Q70,MAX(0,MIN(M$4-1,IF(Register!$U70="",$D$2,MIN($D$2,YEAR(Register!$U70)*12+MONTH(Register!$U70)-1)))-(YEAR(Register!$O70)*12+MONTH(Register!$O70))+1))/Register!$Q70,2))</f>
        <v/>
      </c>
      <c r="N72" s="27">
        <f>IF(OR(Register!$N70&lt;&gt;"Yes",Register!$O70="",N(Register!$Q70)=0),0,ROUND((Register!$M70-Register!$R70)*MIN(Register!$Q70,MAX(0,MIN(N$4,IF(Register!$U70="",$D$2,MIN($D$2,YEAR(Register!$U70)*12+MONTH(Register!$U70)-1)))-(YEAR(Register!$O70)*12+MONTH(Register!$O70))+1))/Register!$Q70,2)-ROUND((Register!$M70-Register!$R70)*MIN(Register!$Q70,MAX(0,MIN(N$4-1,IF(Register!$U70="",$D$2,MIN($D$2,YEAR(Register!$U70)*12+MONTH(Register!$U70)-1)))-(YEAR(Register!$O70)*12+MONTH(Register!$O70))+1))/Register!$Q70,2))</f>
        <v/>
      </c>
      <c r="O72" s="27">
        <f>IF(OR(Register!$N70&lt;&gt;"Yes",Register!$O70="",N(Register!$Q70)=0),0,ROUND((Register!$M70-Register!$R70)*MIN(Register!$Q70,MAX(0,MIN(O$4,IF(Register!$U70="",$D$2,MIN($D$2,YEAR(Register!$U70)*12+MONTH(Register!$U70)-1)))-(YEAR(Register!$O70)*12+MONTH(Register!$O70))+1))/Register!$Q70,2)-ROUND((Register!$M70-Register!$R70)*MIN(Register!$Q70,MAX(0,MIN(O$4-1,IF(Register!$U70="",$D$2,MIN($D$2,YEAR(Register!$U70)*12+MONTH(Register!$U70)-1)))-(YEAR(Register!$O70)*12+MONTH(Register!$O70))+1))/Register!$Q70,2))</f>
        <v/>
      </c>
      <c r="P72" s="27">
        <f>IF(OR(Register!$N70&lt;&gt;"Yes",Register!$O70="",N(Register!$Q70)=0),0,ROUND((Register!$M70-Register!$R70)*MIN(Register!$Q70,MAX(0,MIN(P$4,IF(Register!$U70="",$D$2,MIN($D$2,YEAR(Register!$U70)*12+MONTH(Register!$U70)-1)))-(YEAR(Register!$O70)*12+MONTH(Register!$O70))+1))/Register!$Q70,2)-ROUND((Register!$M70-Register!$R70)*MIN(Register!$Q70,MAX(0,MIN(P$4-1,IF(Register!$U70="",$D$2,MIN($D$2,YEAR(Register!$U70)*12+MONTH(Register!$U70)-1)))-(YEAR(Register!$O70)*12+MONTH(Register!$O70))+1))/Register!$Q70,2))</f>
        <v/>
      </c>
      <c r="Q72" s="27">
        <f>E72+F72+G72+H72+I72+J72+K72+L72+M72+N72+O72+P72</f>
        <v/>
      </c>
    </row>
    <row r="73">
      <c r="A73" s="28">
        <f>IF(Register!$A71="","",Register!$A71)</f>
        <v/>
      </c>
      <c r="B73" s="28">
        <f>IF(Register!$D71="","",Register!$D71)</f>
        <v/>
      </c>
      <c r="C73" s="28">
        <f>IF(Register!$F71="","",Register!$F71)</f>
        <v/>
      </c>
      <c r="D73" s="28">
        <f>IF(C73="","",IF(C73=Settings!$A$9,Settings!$B$9,IF(C73=Settings!$A$10,Settings!$B$10,IF(C73=Settings!$A$11,Settings!$B$11,IF(C73=Settings!$A$12,Settings!$B$12,IF(C73=Settings!$A$13,Settings!$B$13,IF(C73=Settings!$A$14,Settings!$B$14,IF(C73=Settings!$A$15,Settings!$B$15,IF(C73=Settings!$A$16,Settings!$B$16,IF(C73=Settings!$A$17,Settings!$B$17,IF(C73=Settings!$A$18,Settings!$B$18,"")))))))))))</f>
        <v/>
      </c>
      <c r="E73" s="27">
        <f>IF(OR(Register!$N71&lt;&gt;"Yes",Register!$O71="",N(Register!$Q71)=0),0,ROUND((Register!$M71-Register!$R71)*MIN(Register!$Q71,MAX(0,MIN(E$4,IF(Register!$U71="",$D$2,MIN($D$2,YEAR(Register!$U71)*12+MONTH(Register!$U71)-1)))-(YEAR(Register!$O71)*12+MONTH(Register!$O71))+1))/Register!$Q71,2)-ROUND((Register!$M71-Register!$R71)*MIN(Register!$Q71,MAX(0,MIN(E$4-1,IF(Register!$U71="",$D$2,MIN($D$2,YEAR(Register!$U71)*12+MONTH(Register!$U71)-1)))-(YEAR(Register!$O71)*12+MONTH(Register!$O71))+1))/Register!$Q71,2))</f>
        <v/>
      </c>
      <c r="F73" s="27">
        <f>IF(OR(Register!$N71&lt;&gt;"Yes",Register!$O71="",N(Register!$Q71)=0),0,ROUND((Register!$M71-Register!$R71)*MIN(Register!$Q71,MAX(0,MIN(F$4,IF(Register!$U71="",$D$2,MIN($D$2,YEAR(Register!$U71)*12+MONTH(Register!$U71)-1)))-(YEAR(Register!$O71)*12+MONTH(Register!$O71))+1))/Register!$Q71,2)-ROUND((Register!$M71-Register!$R71)*MIN(Register!$Q71,MAX(0,MIN(F$4-1,IF(Register!$U71="",$D$2,MIN($D$2,YEAR(Register!$U71)*12+MONTH(Register!$U71)-1)))-(YEAR(Register!$O71)*12+MONTH(Register!$O71))+1))/Register!$Q71,2))</f>
        <v/>
      </c>
      <c r="G73" s="27">
        <f>IF(OR(Register!$N71&lt;&gt;"Yes",Register!$O71="",N(Register!$Q71)=0),0,ROUND((Register!$M71-Register!$R71)*MIN(Register!$Q71,MAX(0,MIN(G$4,IF(Register!$U71="",$D$2,MIN($D$2,YEAR(Register!$U71)*12+MONTH(Register!$U71)-1)))-(YEAR(Register!$O71)*12+MONTH(Register!$O71))+1))/Register!$Q71,2)-ROUND((Register!$M71-Register!$R71)*MIN(Register!$Q71,MAX(0,MIN(G$4-1,IF(Register!$U71="",$D$2,MIN($D$2,YEAR(Register!$U71)*12+MONTH(Register!$U71)-1)))-(YEAR(Register!$O71)*12+MONTH(Register!$O71))+1))/Register!$Q71,2))</f>
        <v/>
      </c>
      <c r="H73" s="27">
        <f>IF(OR(Register!$N71&lt;&gt;"Yes",Register!$O71="",N(Register!$Q71)=0),0,ROUND((Register!$M71-Register!$R71)*MIN(Register!$Q71,MAX(0,MIN(H$4,IF(Register!$U71="",$D$2,MIN($D$2,YEAR(Register!$U71)*12+MONTH(Register!$U71)-1)))-(YEAR(Register!$O71)*12+MONTH(Register!$O71))+1))/Register!$Q71,2)-ROUND((Register!$M71-Register!$R71)*MIN(Register!$Q71,MAX(0,MIN(H$4-1,IF(Register!$U71="",$D$2,MIN($D$2,YEAR(Register!$U71)*12+MONTH(Register!$U71)-1)))-(YEAR(Register!$O71)*12+MONTH(Register!$O71))+1))/Register!$Q71,2))</f>
        <v/>
      </c>
      <c r="I73" s="27">
        <f>IF(OR(Register!$N71&lt;&gt;"Yes",Register!$O71="",N(Register!$Q71)=0),0,ROUND((Register!$M71-Register!$R71)*MIN(Register!$Q71,MAX(0,MIN(I$4,IF(Register!$U71="",$D$2,MIN($D$2,YEAR(Register!$U71)*12+MONTH(Register!$U71)-1)))-(YEAR(Register!$O71)*12+MONTH(Register!$O71))+1))/Register!$Q71,2)-ROUND((Register!$M71-Register!$R71)*MIN(Register!$Q71,MAX(0,MIN(I$4-1,IF(Register!$U71="",$D$2,MIN($D$2,YEAR(Register!$U71)*12+MONTH(Register!$U71)-1)))-(YEAR(Register!$O71)*12+MONTH(Register!$O71))+1))/Register!$Q71,2))</f>
        <v/>
      </c>
      <c r="J73" s="27">
        <f>IF(OR(Register!$N71&lt;&gt;"Yes",Register!$O71="",N(Register!$Q71)=0),0,ROUND((Register!$M71-Register!$R71)*MIN(Register!$Q71,MAX(0,MIN(J$4,IF(Register!$U71="",$D$2,MIN($D$2,YEAR(Register!$U71)*12+MONTH(Register!$U71)-1)))-(YEAR(Register!$O71)*12+MONTH(Register!$O71))+1))/Register!$Q71,2)-ROUND((Register!$M71-Register!$R71)*MIN(Register!$Q71,MAX(0,MIN(J$4-1,IF(Register!$U71="",$D$2,MIN($D$2,YEAR(Register!$U71)*12+MONTH(Register!$U71)-1)))-(YEAR(Register!$O71)*12+MONTH(Register!$O71))+1))/Register!$Q71,2))</f>
        <v/>
      </c>
      <c r="K73" s="27">
        <f>IF(OR(Register!$N71&lt;&gt;"Yes",Register!$O71="",N(Register!$Q71)=0),0,ROUND((Register!$M71-Register!$R71)*MIN(Register!$Q71,MAX(0,MIN(K$4,IF(Register!$U71="",$D$2,MIN($D$2,YEAR(Register!$U71)*12+MONTH(Register!$U71)-1)))-(YEAR(Register!$O71)*12+MONTH(Register!$O71))+1))/Register!$Q71,2)-ROUND((Register!$M71-Register!$R71)*MIN(Register!$Q71,MAX(0,MIN(K$4-1,IF(Register!$U71="",$D$2,MIN($D$2,YEAR(Register!$U71)*12+MONTH(Register!$U71)-1)))-(YEAR(Register!$O71)*12+MONTH(Register!$O71))+1))/Register!$Q71,2))</f>
        <v/>
      </c>
      <c r="L73" s="27">
        <f>IF(OR(Register!$N71&lt;&gt;"Yes",Register!$O71="",N(Register!$Q71)=0),0,ROUND((Register!$M71-Register!$R71)*MIN(Register!$Q71,MAX(0,MIN(L$4,IF(Register!$U71="",$D$2,MIN($D$2,YEAR(Register!$U71)*12+MONTH(Register!$U71)-1)))-(YEAR(Register!$O71)*12+MONTH(Register!$O71))+1))/Register!$Q71,2)-ROUND((Register!$M71-Register!$R71)*MIN(Register!$Q71,MAX(0,MIN(L$4-1,IF(Register!$U71="",$D$2,MIN($D$2,YEAR(Register!$U71)*12+MONTH(Register!$U71)-1)))-(YEAR(Register!$O71)*12+MONTH(Register!$O71))+1))/Register!$Q71,2))</f>
        <v/>
      </c>
      <c r="M73" s="27">
        <f>IF(OR(Register!$N71&lt;&gt;"Yes",Register!$O71="",N(Register!$Q71)=0),0,ROUND((Register!$M71-Register!$R71)*MIN(Register!$Q71,MAX(0,MIN(M$4,IF(Register!$U71="",$D$2,MIN($D$2,YEAR(Register!$U71)*12+MONTH(Register!$U71)-1)))-(YEAR(Register!$O71)*12+MONTH(Register!$O71))+1))/Register!$Q71,2)-ROUND((Register!$M71-Register!$R71)*MIN(Register!$Q71,MAX(0,MIN(M$4-1,IF(Register!$U71="",$D$2,MIN($D$2,YEAR(Register!$U71)*12+MONTH(Register!$U71)-1)))-(YEAR(Register!$O71)*12+MONTH(Register!$O71))+1))/Register!$Q71,2))</f>
        <v/>
      </c>
      <c r="N73" s="27">
        <f>IF(OR(Register!$N71&lt;&gt;"Yes",Register!$O71="",N(Register!$Q71)=0),0,ROUND((Register!$M71-Register!$R71)*MIN(Register!$Q71,MAX(0,MIN(N$4,IF(Register!$U71="",$D$2,MIN($D$2,YEAR(Register!$U71)*12+MONTH(Register!$U71)-1)))-(YEAR(Register!$O71)*12+MONTH(Register!$O71))+1))/Register!$Q71,2)-ROUND((Register!$M71-Register!$R71)*MIN(Register!$Q71,MAX(0,MIN(N$4-1,IF(Register!$U71="",$D$2,MIN($D$2,YEAR(Register!$U71)*12+MONTH(Register!$U71)-1)))-(YEAR(Register!$O71)*12+MONTH(Register!$O71))+1))/Register!$Q71,2))</f>
        <v/>
      </c>
      <c r="O73" s="27">
        <f>IF(OR(Register!$N71&lt;&gt;"Yes",Register!$O71="",N(Register!$Q71)=0),0,ROUND((Register!$M71-Register!$R71)*MIN(Register!$Q71,MAX(0,MIN(O$4,IF(Register!$U71="",$D$2,MIN($D$2,YEAR(Register!$U71)*12+MONTH(Register!$U71)-1)))-(YEAR(Register!$O71)*12+MONTH(Register!$O71))+1))/Register!$Q71,2)-ROUND((Register!$M71-Register!$R71)*MIN(Register!$Q71,MAX(0,MIN(O$4-1,IF(Register!$U71="",$D$2,MIN($D$2,YEAR(Register!$U71)*12+MONTH(Register!$U71)-1)))-(YEAR(Register!$O71)*12+MONTH(Register!$O71))+1))/Register!$Q71,2))</f>
        <v/>
      </c>
      <c r="P73" s="27">
        <f>IF(OR(Register!$N71&lt;&gt;"Yes",Register!$O71="",N(Register!$Q71)=0),0,ROUND((Register!$M71-Register!$R71)*MIN(Register!$Q71,MAX(0,MIN(P$4,IF(Register!$U71="",$D$2,MIN($D$2,YEAR(Register!$U71)*12+MONTH(Register!$U71)-1)))-(YEAR(Register!$O71)*12+MONTH(Register!$O71))+1))/Register!$Q71,2)-ROUND((Register!$M71-Register!$R71)*MIN(Register!$Q71,MAX(0,MIN(P$4-1,IF(Register!$U71="",$D$2,MIN($D$2,YEAR(Register!$U71)*12+MONTH(Register!$U71)-1)))-(YEAR(Register!$O71)*12+MONTH(Register!$O71))+1))/Register!$Q71,2))</f>
        <v/>
      </c>
      <c r="Q73" s="27">
        <f>E73+F73+G73+H73+I73+J73+K73+L73+M73+N73+O73+P73</f>
        <v/>
      </c>
    </row>
    <row r="74">
      <c r="A74" s="28">
        <f>IF(Register!$A72="","",Register!$A72)</f>
        <v/>
      </c>
      <c r="B74" s="28">
        <f>IF(Register!$D72="","",Register!$D72)</f>
        <v/>
      </c>
      <c r="C74" s="28">
        <f>IF(Register!$F72="","",Register!$F72)</f>
        <v/>
      </c>
      <c r="D74" s="28">
        <f>IF(C74="","",IF(C74=Settings!$A$9,Settings!$B$9,IF(C74=Settings!$A$10,Settings!$B$10,IF(C74=Settings!$A$11,Settings!$B$11,IF(C74=Settings!$A$12,Settings!$B$12,IF(C74=Settings!$A$13,Settings!$B$13,IF(C74=Settings!$A$14,Settings!$B$14,IF(C74=Settings!$A$15,Settings!$B$15,IF(C74=Settings!$A$16,Settings!$B$16,IF(C74=Settings!$A$17,Settings!$B$17,IF(C74=Settings!$A$18,Settings!$B$18,"")))))))))))</f>
        <v/>
      </c>
      <c r="E74" s="27">
        <f>IF(OR(Register!$N72&lt;&gt;"Yes",Register!$O72="",N(Register!$Q72)=0),0,ROUND((Register!$M72-Register!$R72)*MIN(Register!$Q72,MAX(0,MIN(E$4,IF(Register!$U72="",$D$2,MIN($D$2,YEAR(Register!$U72)*12+MONTH(Register!$U72)-1)))-(YEAR(Register!$O72)*12+MONTH(Register!$O72))+1))/Register!$Q72,2)-ROUND((Register!$M72-Register!$R72)*MIN(Register!$Q72,MAX(0,MIN(E$4-1,IF(Register!$U72="",$D$2,MIN($D$2,YEAR(Register!$U72)*12+MONTH(Register!$U72)-1)))-(YEAR(Register!$O72)*12+MONTH(Register!$O72))+1))/Register!$Q72,2))</f>
        <v/>
      </c>
      <c r="F74" s="27">
        <f>IF(OR(Register!$N72&lt;&gt;"Yes",Register!$O72="",N(Register!$Q72)=0),0,ROUND((Register!$M72-Register!$R72)*MIN(Register!$Q72,MAX(0,MIN(F$4,IF(Register!$U72="",$D$2,MIN($D$2,YEAR(Register!$U72)*12+MONTH(Register!$U72)-1)))-(YEAR(Register!$O72)*12+MONTH(Register!$O72))+1))/Register!$Q72,2)-ROUND((Register!$M72-Register!$R72)*MIN(Register!$Q72,MAX(0,MIN(F$4-1,IF(Register!$U72="",$D$2,MIN($D$2,YEAR(Register!$U72)*12+MONTH(Register!$U72)-1)))-(YEAR(Register!$O72)*12+MONTH(Register!$O72))+1))/Register!$Q72,2))</f>
        <v/>
      </c>
      <c r="G74" s="27">
        <f>IF(OR(Register!$N72&lt;&gt;"Yes",Register!$O72="",N(Register!$Q72)=0),0,ROUND((Register!$M72-Register!$R72)*MIN(Register!$Q72,MAX(0,MIN(G$4,IF(Register!$U72="",$D$2,MIN($D$2,YEAR(Register!$U72)*12+MONTH(Register!$U72)-1)))-(YEAR(Register!$O72)*12+MONTH(Register!$O72))+1))/Register!$Q72,2)-ROUND((Register!$M72-Register!$R72)*MIN(Register!$Q72,MAX(0,MIN(G$4-1,IF(Register!$U72="",$D$2,MIN($D$2,YEAR(Register!$U72)*12+MONTH(Register!$U72)-1)))-(YEAR(Register!$O72)*12+MONTH(Register!$O72))+1))/Register!$Q72,2))</f>
        <v/>
      </c>
      <c r="H74" s="27">
        <f>IF(OR(Register!$N72&lt;&gt;"Yes",Register!$O72="",N(Register!$Q72)=0),0,ROUND((Register!$M72-Register!$R72)*MIN(Register!$Q72,MAX(0,MIN(H$4,IF(Register!$U72="",$D$2,MIN($D$2,YEAR(Register!$U72)*12+MONTH(Register!$U72)-1)))-(YEAR(Register!$O72)*12+MONTH(Register!$O72))+1))/Register!$Q72,2)-ROUND((Register!$M72-Register!$R72)*MIN(Register!$Q72,MAX(0,MIN(H$4-1,IF(Register!$U72="",$D$2,MIN($D$2,YEAR(Register!$U72)*12+MONTH(Register!$U72)-1)))-(YEAR(Register!$O72)*12+MONTH(Register!$O72))+1))/Register!$Q72,2))</f>
        <v/>
      </c>
      <c r="I74" s="27">
        <f>IF(OR(Register!$N72&lt;&gt;"Yes",Register!$O72="",N(Register!$Q72)=0),0,ROUND((Register!$M72-Register!$R72)*MIN(Register!$Q72,MAX(0,MIN(I$4,IF(Register!$U72="",$D$2,MIN($D$2,YEAR(Register!$U72)*12+MONTH(Register!$U72)-1)))-(YEAR(Register!$O72)*12+MONTH(Register!$O72))+1))/Register!$Q72,2)-ROUND((Register!$M72-Register!$R72)*MIN(Register!$Q72,MAX(0,MIN(I$4-1,IF(Register!$U72="",$D$2,MIN($D$2,YEAR(Register!$U72)*12+MONTH(Register!$U72)-1)))-(YEAR(Register!$O72)*12+MONTH(Register!$O72))+1))/Register!$Q72,2))</f>
        <v/>
      </c>
      <c r="J74" s="27">
        <f>IF(OR(Register!$N72&lt;&gt;"Yes",Register!$O72="",N(Register!$Q72)=0),0,ROUND((Register!$M72-Register!$R72)*MIN(Register!$Q72,MAX(0,MIN(J$4,IF(Register!$U72="",$D$2,MIN($D$2,YEAR(Register!$U72)*12+MONTH(Register!$U72)-1)))-(YEAR(Register!$O72)*12+MONTH(Register!$O72))+1))/Register!$Q72,2)-ROUND((Register!$M72-Register!$R72)*MIN(Register!$Q72,MAX(0,MIN(J$4-1,IF(Register!$U72="",$D$2,MIN($D$2,YEAR(Register!$U72)*12+MONTH(Register!$U72)-1)))-(YEAR(Register!$O72)*12+MONTH(Register!$O72))+1))/Register!$Q72,2))</f>
        <v/>
      </c>
      <c r="K74" s="27">
        <f>IF(OR(Register!$N72&lt;&gt;"Yes",Register!$O72="",N(Register!$Q72)=0),0,ROUND((Register!$M72-Register!$R72)*MIN(Register!$Q72,MAX(0,MIN(K$4,IF(Register!$U72="",$D$2,MIN($D$2,YEAR(Register!$U72)*12+MONTH(Register!$U72)-1)))-(YEAR(Register!$O72)*12+MONTH(Register!$O72))+1))/Register!$Q72,2)-ROUND((Register!$M72-Register!$R72)*MIN(Register!$Q72,MAX(0,MIN(K$4-1,IF(Register!$U72="",$D$2,MIN($D$2,YEAR(Register!$U72)*12+MONTH(Register!$U72)-1)))-(YEAR(Register!$O72)*12+MONTH(Register!$O72))+1))/Register!$Q72,2))</f>
        <v/>
      </c>
      <c r="L74" s="27">
        <f>IF(OR(Register!$N72&lt;&gt;"Yes",Register!$O72="",N(Register!$Q72)=0),0,ROUND((Register!$M72-Register!$R72)*MIN(Register!$Q72,MAX(0,MIN(L$4,IF(Register!$U72="",$D$2,MIN($D$2,YEAR(Register!$U72)*12+MONTH(Register!$U72)-1)))-(YEAR(Register!$O72)*12+MONTH(Register!$O72))+1))/Register!$Q72,2)-ROUND((Register!$M72-Register!$R72)*MIN(Register!$Q72,MAX(0,MIN(L$4-1,IF(Register!$U72="",$D$2,MIN($D$2,YEAR(Register!$U72)*12+MONTH(Register!$U72)-1)))-(YEAR(Register!$O72)*12+MONTH(Register!$O72))+1))/Register!$Q72,2))</f>
        <v/>
      </c>
      <c r="M74" s="27">
        <f>IF(OR(Register!$N72&lt;&gt;"Yes",Register!$O72="",N(Register!$Q72)=0),0,ROUND((Register!$M72-Register!$R72)*MIN(Register!$Q72,MAX(0,MIN(M$4,IF(Register!$U72="",$D$2,MIN($D$2,YEAR(Register!$U72)*12+MONTH(Register!$U72)-1)))-(YEAR(Register!$O72)*12+MONTH(Register!$O72))+1))/Register!$Q72,2)-ROUND((Register!$M72-Register!$R72)*MIN(Register!$Q72,MAX(0,MIN(M$4-1,IF(Register!$U72="",$D$2,MIN($D$2,YEAR(Register!$U72)*12+MONTH(Register!$U72)-1)))-(YEAR(Register!$O72)*12+MONTH(Register!$O72))+1))/Register!$Q72,2))</f>
        <v/>
      </c>
      <c r="N74" s="27">
        <f>IF(OR(Register!$N72&lt;&gt;"Yes",Register!$O72="",N(Register!$Q72)=0),0,ROUND((Register!$M72-Register!$R72)*MIN(Register!$Q72,MAX(0,MIN(N$4,IF(Register!$U72="",$D$2,MIN($D$2,YEAR(Register!$U72)*12+MONTH(Register!$U72)-1)))-(YEAR(Register!$O72)*12+MONTH(Register!$O72))+1))/Register!$Q72,2)-ROUND((Register!$M72-Register!$R72)*MIN(Register!$Q72,MAX(0,MIN(N$4-1,IF(Register!$U72="",$D$2,MIN($D$2,YEAR(Register!$U72)*12+MONTH(Register!$U72)-1)))-(YEAR(Register!$O72)*12+MONTH(Register!$O72))+1))/Register!$Q72,2))</f>
        <v/>
      </c>
      <c r="O74" s="27">
        <f>IF(OR(Register!$N72&lt;&gt;"Yes",Register!$O72="",N(Register!$Q72)=0),0,ROUND((Register!$M72-Register!$R72)*MIN(Register!$Q72,MAX(0,MIN(O$4,IF(Register!$U72="",$D$2,MIN($D$2,YEAR(Register!$U72)*12+MONTH(Register!$U72)-1)))-(YEAR(Register!$O72)*12+MONTH(Register!$O72))+1))/Register!$Q72,2)-ROUND((Register!$M72-Register!$R72)*MIN(Register!$Q72,MAX(0,MIN(O$4-1,IF(Register!$U72="",$D$2,MIN($D$2,YEAR(Register!$U72)*12+MONTH(Register!$U72)-1)))-(YEAR(Register!$O72)*12+MONTH(Register!$O72))+1))/Register!$Q72,2))</f>
        <v/>
      </c>
      <c r="P74" s="27">
        <f>IF(OR(Register!$N72&lt;&gt;"Yes",Register!$O72="",N(Register!$Q72)=0),0,ROUND((Register!$M72-Register!$R72)*MIN(Register!$Q72,MAX(0,MIN(P$4,IF(Register!$U72="",$D$2,MIN($D$2,YEAR(Register!$U72)*12+MONTH(Register!$U72)-1)))-(YEAR(Register!$O72)*12+MONTH(Register!$O72))+1))/Register!$Q72,2)-ROUND((Register!$M72-Register!$R72)*MIN(Register!$Q72,MAX(0,MIN(P$4-1,IF(Register!$U72="",$D$2,MIN($D$2,YEAR(Register!$U72)*12+MONTH(Register!$U72)-1)))-(YEAR(Register!$O72)*12+MONTH(Register!$O72))+1))/Register!$Q72,2))</f>
        <v/>
      </c>
      <c r="Q74" s="27">
        <f>E74+F74+G74+H74+I74+J74+K74+L74+M74+N74+O74+P74</f>
        <v/>
      </c>
    </row>
    <row r="75">
      <c r="A75" s="28">
        <f>IF(Register!$A73="","",Register!$A73)</f>
        <v/>
      </c>
      <c r="B75" s="28">
        <f>IF(Register!$D73="","",Register!$D73)</f>
        <v/>
      </c>
      <c r="C75" s="28">
        <f>IF(Register!$F73="","",Register!$F73)</f>
        <v/>
      </c>
      <c r="D75" s="28">
        <f>IF(C75="","",IF(C75=Settings!$A$9,Settings!$B$9,IF(C75=Settings!$A$10,Settings!$B$10,IF(C75=Settings!$A$11,Settings!$B$11,IF(C75=Settings!$A$12,Settings!$B$12,IF(C75=Settings!$A$13,Settings!$B$13,IF(C75=Settings!$A$14,Settings!$B$14,IF(C75=Settings!$A$15,Settings!$B$15,IF(C75=Settings!$A$16,Settings!$B$16,IF(C75=Settings!$A$17,Settings!$B$17,IF(C75=Settings!$A$18,Settings!$B$18,"")))))))))))</f>
        <v/>
      </c>
      <c r="E75" s="27">
        <f>IF(OR(Register!$N73&lt;&gt;"Yes",Register!$O73="",N(Register!$Q73)=0),0,ROUND((Register!$M73-Register!$R73)*MIN(Register!$Q73,MAX(0,MIN(E$4,IF(Register!$U73="",$D$2,MIN($D$2,YEAR(Register!$U73)*12+MONTH(Register!$U73)-1)))-(YEAR(Register!$O73)*12+MONTH(Register!$O73))+1))/Register!$Q73,2)-ROUND((Register!$M73-Register!$R73)*MIN(Register!$Q73,MAX(0,MIN(E$4-1,IF(Register!$U73="",$D$2,MIN($D$2,YEAR(Register!$U73)*12+MONTH(Register!$U73)-1)))-(YEAR(Register!$O73)*12+MONTH(Register!$O73))+1))/Register!$Q73,2))</f>
        <v/>
      </c>
      <c r="F75" s="27">
        <f>IF(OR(Register!$N73&lt;&gt;"Yes",Register!$O73="",N(Register!$Q73)=0),0,ROUND((Register!$M73-Register!$R73)*MIN(Register!$Q73,MAX(0,MIN(F$4,IF(Register!$U73="",$D$2,MIN($D$2,YEAR(Register!$U73)*12+MONTH(Register!$U73)-1)))-(YEAR(Register!$O73)*12+MONTH(Register!$O73))+1))/Register!$Q73,2)-ROUND((Register!$M73-Register!$R73)*MIN(Register!$Q73,MAX(0,MIN(F$4-1,IF(Register!$U73="",$D$2,MIN($D$2,YEAR(Register!$U73)*12+MONTH(Register!$U73)-1)))-(YEAR(Register!$O73)*12+MONTH(Register!$O73))+1))/Register!$Q73,2))</f>
        <v/>
      </c>
      <c r="G75" s="27">
        <f>IF(OR(Register!$N73&lt;&gt;"Yes",Register!$O73="",N(Register!$Q73)=0),0,ROUND((Register!$M73-Register!$R73)*MIN(Register!$Q73,MAX(0,MIN(G$4,IF(Register!$U73="",$D$2,MIN($D$2,YEAR(Register!$U73)*12+MONTH(Register!$U73)-1)))-(YEAR(Register!$O73)*12+MONTH(Register!$O73))+1))/Register!$Q73,2)-ROUND((Register!$M73-Register!$R73)*MIN(Register!$Q73,MAX(0,MIN(G$4-1,IF(Register!$U73="",$D$2,MIN($D$2,YEAR(Register!$U73)*12+MONTH(Register!$U73)-1)))-(YEAR(Register!$O73)*12+MONTH(Register!$O73))+1))/Register!$Q73,2))</f>
        <v/>
      </c>
      <c r="H75" s="27">
        <f>IF(OR(Register!$N73&lt;&gt;"Yes",Register!$O73="",N(Register!$Q73)=0),0,ROUND((Register!$M73-Register!$R73)*MIN(Register!$Q73,MAX(0,MIN(H$4,IF(Register!$U73="",$D$2,MIN($D$2,YEAR(Register!$U73)*12+MONTH(Register!$U73)-1)))-(YEAR(Register!$O73)*12+MONTH(Register!$O73))+1))/Register!$Q73,2)-ROUND((Register!$M73-Register!$R73)*MIN(Register!$Q73,MAX(0,MIN(H$4-1,IF(Register!$U73="",$D$2,MIN($D$2,YEAR(Register!$U73)*12+MONTH(Register!$U73)-1)))-(YEAR(Register!$O73)*12+MONTH(Register!$O73))+1))/Register!$Q73,2))</f>
        <v/>
      </c>
      <c r="I75" s="27">
        <f>IF(OR(Register!$N73&lt;&gt;"Yes",Register!$O73="",N(Register!$Q73)=0),0,ROUND((Register!$M73-Register!$R73)*MIN(Register!$Q73,MAX(0,MIN(I$4,IF(Register!$U73="",$D$2,MIN($D$2,YEAR(Register!$U73)*12+MONTH(Register!$U73)-1)))-(YEAR(Register!$O73)*12+MONTH(Register!$O73))+1))/Register!$Q73,2)-ROUND((Register!$M73-Register!$R73)*MIN(Register!$Q73,MAX(0,MIN(I$4-1,IF(Register!$U73="",$D$2,MIN($D$2,YEAR(Register!$U73)*12+MONTH(Register!$U73)-1)))-(YEAR(Register!$O73)*12+MONTH(Register!$O73))+1))/Register!$Q73,2))</f>
        <v/>
      </c>
      <c r="J75" s="27">
        <f>IF(OR(Register!$N73&lt;&gt;"Yes",Register!$O73="",N(Register!$Q73)=0),0,ROUND((Register!$M73-Register!$R73)*MIN(Register!$Q73,MAX(0,MIN(J$4,IF(Register!$U73="",$D$2,MIN($D$2,YEAR(Register!$U73)*12+MONTH(Register!$U73)-1)))-(YEAR(Register!$O73)*12+MONTH(Register!$O73))+1))/Register!$Q73,2)-ROUND((Register!$M73-Register!$R73)*MIN(Register!$Q73,MAX(0,MIN(J$4-1,IF(Register!$U73="",$D$2,MIN($D$2,YEAR(Register!$U73)*12+MONTH(Register!$U73)-1)))-(YEAR(Register!$O73)*12+MONTH(Register!$O73))+1))/Register!$Q73,2))</f>
        <v/>
      </c>
      <c r="K75" s="27">
        <f>IF(OR(Register!$N73&lt;&gt;"Yes",Register!$O73="",N(Register!$Q73)=0),0,ROUND((Register!$M73-Register!$R73)*MIN(Register!$Q73,MAX(0,MIN(K$4,IF(Register!$U73="",$D$2,MIN($D$2,YEAR(Register!$U73)*12+MONTH(Register!$U73)-1)))-(YEAR(Register!$O73)*12+MONTH(Register!$O73))+1))/Register!$Q73,2)-ROUND((Register!$M73-Register!$R73)*MIN(Register!$Q73,MAX(0,MIN(K$4-1,IF(Register!$U73="",$D$2,MIN($D$2,YEAR(Register!$U73)*12+MONTH(Register!$U73)-1)))-(YEAR(Register!$O73)*12+MONTH(Register!$O73))+1))/Register!$Q73,2))</f>
        <v/>
      </c>
      <c r="L75" s="27">
        <f>IF(OR(Register!$N73&lt;&gt;"Yes",Register!$O73="",N(Register!$Q73)=0),0,ROUND((Register!$M73-Register!$R73)*MIN(Register!$Q73,MAX(0,MIN(L$4,IF(Register!$U73="",$D$2,MIN($D$2,YEAR(Register!$U73)*12+MONTH(Register!$U73)-1)))-(YEAR(Register!$O73)*12+MONTH(Register!$O73))+1))/Register!$Q73,2)-ROUND((Register!$M73-Register!$R73)*MIN(Register!$Q73,MAX(0,MIN(L$4-1,IF(Register!$U73="",$D$2,MIN($D$2,YEAR(Register!$U73)*12+MONTH(Register!$U73)-1)))-(YEAR(Register!$O73)*12+MONTH(Register!$O73))+1))/Register!$Q73,2))</f>
        <v/>
      </c>
      <c r="M75" s="27">
        <f>IF(OR(Register!$N73&lt;&gt;"Yes",Register!$O73="",N(Register!$Q73)=0),0,ROUND((Register!$M73-Register!$R73)*MIN(Register!$Q73,MAX(0,MIN(M$4,IF(Register!$U73="",$D$2,MIN($D$2,YEAR(Register!$U73)*12+MONTH(Register!$U73)-1)))-(YEAR(Register!$O73)*12+MONTH(Register!$O73))+1))/Register!$Q73,2)-ROUND((Register!$M73-Register!$R73)*MIN(Register!$Q73,MAX(0,MIN(M$4-1,IF(Register!$U73="",$D$2,MIN($D$2,YEAR(Register!$U73)*12+MONTH(Register!$U73)-1)))-(YEAR(Register!$O73)*12+MONTH(Register!$O73))+1))/Register!$Q73,2))</f>
        <v/>
      </c>
      <c r="N75" s="27">
        <f>IF(OR(Register!$N73&lt;&gt;"Yes",Register!$O73="",N(Register!$Q73)=0),0,ROUND((Register!$M73-Register!$R73)*MIN(Register!$Q73,MAX(0,MIN(N$4,IF(Register!$U73="",$D$2,MIN($D$2,YEAR(Register!$U73)*12+MONTH(Register!$U73)-1)))-(YEAR(Register!$O73)*12+MONTH(Register!$O73))+1))/Register!$Q73,2)-ROUND((Register!$M73-Register!$R73)*MIN(Register!$Q73,MAX(0,MIN(N$4-1,IF(Register!$U73="",$D$2,MIN($D$2,YEAR(Register!$U73)*12+MONTH(Register!$U73)-1)))-(YEAR(Register!$O73)*12+MONTH(Register!$O73))+1))/Register!$Q73,2))</f>
        <v/>
      </c>
      <c r="O75" s="27">
        <f>IF(OR(Register!$N73&lt;&gt;"Yes",Register!$O73="",N(Register!$Q73)=0),0,ROUND((Register!$M73-Register!$R73)*MIN(Register!$Q73,MAX(0,MIN(O$4,IF(Register!$U73="",$D$2,MIN($D$2,YEAR(Register!$U73)*12+MONTH(Register!$U73)-1)))-(YEAR(Register!$O73)*12+MONTH(Register!$O73))+1))/Register!$Q73,2)-ROUND((Register!$M73-Register!$R73)*MIN(Register!$Q73,MAX(0,MIN(O$4-1,IF(Register!$U73="",$D$2,MIN($D$2,YEAR(Register!$U73)*12+MONTH(Register!$U73)-1)))-(YEAR(Register!$O73)*12+MONTH(Register!$O73))+1))/Register!$Q73,2))</f>
        <v/>
      </c>
      <c r="P75" s="27">
        <f>IF(OR(Register!$N73&lt;&gt;"Yes",Register!$O73="",N(Register!$Q73)=0),0,ROUND((Register!$M73-Register!$R73)*MIN(Register!$Q73,MAX(0,MIN(P$4,IF(Register!$U73="",$D$2,MIN($D$2,YEAR(Register!$U73)*12+MONTH(Register!$U73)-1)))-(YEAR(Register!$O73)*12+MONTH(Register!$O73))+1))/Register!$Q73,2)-ROUND((Register!$M73-Register!$R73)*MIN(Register!$Q73,MAX(0,MIN(P$4-1,IF(Register!$U73="",$D$2,MIN($D$2,YEAR(Register!$U73)*12+MONTH(Register!$U73)-1)))-(YEAR(Register!$O73)*12+MONTH(Register!$O73))+1))/Register!$Q73,2))</f>
        <v/>
      </c>
      <c r="Q75" s="27">
        <f>E75+F75+G75+H75+I75+J75+K75+L75+M75+N75+O75+P75</f>
        <v/>
      </c>
    </row>
    <row r="76">
      <c r="A76" s="28">
        <f>IF(Register!$A74="","",Register!$A74)</f>
        <v/>
      </c>
      <c r="B76" s="28">
        <f>IF(Register!$D74="","",Register!$D74)</f>
        <v/>
      </c>
      <c r="C76" s="28">
        <f>IF(Register!$F74="","",Register!$F74)</f>
        <v/>
      </c>
      <c r="D76" s="28">
        <f>IF(C76="","",IF(C76=Settings!$A$9,Settings!$B$9,IF(C76=Settings!$A$10,Settings!$B$10,IF(C76=Settings!$A$11,Settings!$B$11,IF(C76=Settings!$A$12,Settings!$B$12,IF(C76=Settings!$A$13,Settings!$B$13,IF(C76=Settings!$A$14,Settings!$B$14,IF(C76=Settings!$A$15,Settings!$B$15,IF(C76=Settings!$A$16,Settings!$B$16,IF(C76=Settings!$A$17,Settings!$B$17,IF(C76=Settings!$A$18,Settings!$B$18,"")))))))))))</f>
        <v/>
      </c>
      <c r="E76" s="27">
        <f>IF(OR(Register!$N74&lt;&gt;"Yes",Register!$O74="",N(Register!$Q74)=0),0,ROUND((Register!$M74-Register!$R74)*MIN(Register!$Q74,MAX(0,MIN(E$4,IF(Register!$U74="",$D$2,MIN($D$2,YEAR(Register!$U74)*12+MONTH(Register!$U74)-1)))-(YEAR(Register!$O74)*12+MONTH(Register!$O74))+1))/Register!$Q74,2)-ROUND((Register!$M74-Register!$R74)*MIN(Register!$Q74,MAX(0,MIN(E$4-1,IF(Register!$U74="",$D$2,MIN($D$2,YEAR(Register!$U74)*12+MONTH(Register!$U74)-1)))-(YEAR(Register!$O74)*12+MONTH(Register!$O74))+1))/Register!$Q74,2))</f>
        <v/>
      </c>
      <c r="F76" s="27">
        <f>IF(OR(Register!$N74&lt;&gt;"Yes",Register!$O74="",N(Register!$Q74)=0),0,ROUND((Register!$M74-Register!$R74)*MIN(Register!$Q74,MAX(0,MIN(F$4,IF(Register!$U74="",$D$2,MIN($D$2,YEAR(Register!$U74)*12+MONTH(Register!$U74)-1)))-(YEAR(Register!$O74)*12+MONTH(Register!$O74))+1))/Register!$Q74,2)-ROUND((Register!$M74-Register!$R74)*MIN(Register!$Q74,MAX(0,MIN(F$4-1,IF(Register!$U74="",$D$2,MIN($D$2,YEAR(Register!$U74)*12+MONTH(Register!$U74)-1)))-(YEAR(Register!$O74)*12+MONTH(Register!$O74))+1))/Register!$Q74,2))</f>
        <v/>
      </c>
      <c r="G76" s="27">
        <f>IF(OR(Register!$N74&lt;&gt;"Yes",Register!$O74="",N(Register!$Q74)=0),0,ROUND((Register!$M74-Register!$R74)*MIN(Register!$Q74,MAX(0,MIN(G$4,IF(Register!$U74="",$D$2,MIN($D$2,YEAR(Register!$U74)*12+MONTH(Register!$U74)-1)))-(YEAR(Register!$O74)*12+MONTH(Register!$O74))+1))/Register!$Q74,2)-ROUND((Register!$M74-Register!$R74)*MIN(Register!$Q74,MAX(0,MIN(G$4-1,IF(Register!$U74="",$D$2,MIN($D$2,YEAR(Register!$U74)*12+MONTH(Register!$U74)-1)))-(YEAR(Register!$O74)*12+MONTH(Register!$O74))+1))/Register!$Q74,2))</f>
        <v/>
      </c>
      <c r="H76" s="27">
        <f>IF(OR(Register!$N74&lt;&gt;"Yes",Register!$O74="",N(Register!$Q74)=0),0,ROUND((Register!$M74-Register!$R74)*MIN(Register!$Q74,MAX(0,MIN(H$4,IF(Register!$U74="",$D$2,MIN($D$2,YEAR(Register!$U74)*12+MONTH(Register!$U74)-1)))-(YEAR(Register!$O74)*12+MONTH(Register!$O74))+1))/Register!$Q74,2)-ROUND((Register!$M74-Register!$R74)*MIN(Register!$Q74,MAX(0,MIN(H$4-1,IF(Register!$U74="",$D$2,MIN($D$2,YEAR(Register!$U74)*12+MONTH(Register!$U74)-1)))-(YEAR(Register!$O74)*12+MONTH(Register!$O74))+1))/Register!$Q74,2))</f>
        <v/>
      </c>
      <c r="I76" s="27">
        <f>IF(OR(Register!$N74&lt;&gt;"Yes",Register!$O74="",N(Register!$Q74)=0),0,ROUND((Register!$M74-Register!$R74)*MIN(Register!$Q74,MAX(0,MIN(I$4,IF(Register!$U74="",$D$2,MIN($D$2,YEAR(Register!$U74)*12+MONTH(Register!$U74)-1)))-(YEAR(Register!$O74)*12+MONTH(Register!$O74))+1))/Register!$Q74,2)-ROUND((Register!$M74-Register!$R74)*MIN(Register!$Q74,MAX(0,MIN(I$4-1,IF(Register!$U74="",$D$2,MIN($D$2,YEAR(Register!$U74)*12+MONTH(Register!$U74)-1)))-(YEAR(Register!$O74)*12+MONTH(Register!$O74))+1))/Register!$Q74,2))</f>
        <v/>
      </c>
      <c r="J76" s="27">
        <f>IF(OR(Register!$N74&lt;&gt;"Yes",Register!$O74="",N(Register!$Q74)=0),0,ROUND((Register!$M74-Register!$R74)*MIN(Register!$Q74,MAX(0,MIN(J$4,IF(Register!$U74="",$D$2,MIN($D$2,YEAR(Register!$U74)*12+MONTH(Register!$U74)-1)))-(YEAR(Register!$O74)*12+MONTH(Register!$O74))+1))/Register!$Q74,2)-ROUND((Register!$M74-Register!$R74)*MIN(Register!$Q74,MAX(0,MIN(J$4-1,IF(Register!$U74="",$D$2,MIN($D$2,YEAR(Register!$U74)*12+MONTH(Register!$U74)-1)))-(YEAR(Register!$O74)*12+MONTH(Register!$O74))+1))/Register!$Q74,2))</f>
        <v/>
      </c>
      <c r="K76" s="27">
        <f>IF(OR(Register!$N74&lt;&gt;"Yes",Register!$O74="",N(Register!$Q74)=0),0,ROUND((Register!$M74-Register!$R74)*MIN(Register!$Q74,MAX(0,MIN(K$4,IF(Register!$U74="",$D$2,MIN($D$2,YEAR(Register!$U74)*12+MONTH(Register!$U74)-1)))-(YEAR(Register!$O74)*12+MONTH(Register!$O74))+1))/Register!$Q74,2)-ROUND((Register!$M74-Register!$R74)*MIN(Register!$Q74,MAX(0,MIN(K$4-1,IF(Register!$U74="",$D$2,MIN($D$2,YEAR(Register!$U74)*12+MONTH(Register!$U74)-1)))-(YEAR(Register!$O74)*12+MONTH(Register!$O74))+1))/Register!$Q74,2))</f>
        <v/>
      </c>
      <c r="L76" s="27">
        <f>IF(OR(Register!$N74&lt;&gt;"Yes",Register!$O74="",N(Register!$Q74)=0),0,ROUND((Register!$M74-Register!$R74)*MIN(Register!$Q74,MAX(0,MIN(L$4,IF(Register!$U74="",$D$2,MIN($D$2,YEAR(Register!$U74)*12+MONTH(Register!$U74)-1)))-(YEAR(Register!$O74)*12+MONTH(Register!$O74))+1))/Register!$Q74,2)-ROUND((Register!$M74-Register!$R74)*MIN(Register!$Q74,MAX(0,MIN(L$4-1,IF(Register!$U74="",$D$2,MIN($D$2,YEAR(Register!$U74)*12+MONTH(Register!$U74)-1)))-(YEAR(Register!$O74)*12+MONTH(Register!$O74))+1))/Register!$Q74,2))</f>
        <v/>
      </c>
      <c r="M76" s="27">
        <f>IF(OR(Register!$N74&lt;&gt;"Yes",Register!$O74="",N(Register!$Q74)=0),0,ROUND((Register!$M74-Register!$R74)*MIN(Register!$Q74,MAX(0,MIN(M$4,IF(Register!$U74="",$D$2,MIN($D$2,YEAR(Register!$U74)*12+MONTH(Register!$U74)-1)))-(YEAR(Register!$O74)*12+MONTH(Register!$O74))+1))/Register!$Q74,2)-ROUND((Register!$M74-Register!$R74)*MIN(Register!$Q74,MAX(0,MIN(M$4-1,IF(Register!$U74="",$D$2,MIN($D$2,YEAR(Register!$U74)*12+MONTH(Register!$U74)-1)))-(YEAR(Register!$O74)*12+MONTH(Register!$O74))+1))/Register!$Q74,2))</f>
        <v/>
      </c>
      <c r="N76" s="27">
        <f>IF(OR(Register!$N74&lt;&gt;"Yes",Register!$O74="",N(Register!$Q74)=0),0,ROUND((Register!$M74-Register!$R74)*MIN(Register!$Q74,MAX(0,MIN(N$4,IF(Register!$U74="",$D$2,MIN($D$2,YEAR(Register!$U74)*12+MONTH(Register!$U74)-1)))-(YEAR(Register!$O74)*12+MONTH(Register!$O74))+1))/Register!$Q74,2)-ROUND((Register!$M74-Register!$R74)*MIN(Register!$Q74,MAX(0,MIN(N$4-1,IF(Register!$U74="",$D$2,MIN($D$2,YEAR(Register!$U74)*12+MONTH(Register!$U74)-1)))-(YEAR(Register!$O74)*12+MONTH(Register!$O74))+1))/Register!$Q74,2))</f>
        <v/>
      </c>
      <c r="O76" s="27">
        <f>IF(OR(Register!$N74&lt;&gt;"Yes",Register!$O74="",N(Register!$Q74)=0),0,ROUND((Register!$M74-Register!$R74)*MIN(Register!$Q74,MAX(0,MIN(O$4,IF(Register!$U74="",$D$2,MIN($D$2,YEAR(Register!$U74)*12+MONTH(Register!$U74)-1)))-(YEAR(Register!$O74)*12+MONTH(Register!$O74))+1))/Register!$Q74,2)-ROUND((Register!$M74-Register!$R74)*MIN(Register!$Q74,MAX(0,MIN(O$4-1,IF(Register!$U74="",$D$2,MIN($D$2,YEAR(Register!$U74)*12+MONTH(Register!$U74)-1)))-(YEAR(Register!$O74)*12+MONTH(Register!$O74))+1))/Register!$Q74,2))</f>
        <v/>
      </c>
      <c r="P76" s="27">
        <f>IF(OR(Register!$N74&lt;&gt;"Yes",Register!$O74="",N(Register!$Q74)=0),0,ROUND((Register!$M74-Register!$R74)*MIN(Register!$Q74,MAX(0,MIN(P$4,IF(Register!$U74="",$D$2,MIN($D$2,YEAR(Register!$U74)*12+MONTH(Register!$U74)-1)))-(YEAR(Register!$O74)*12+MONTH(Register!$O74))+1))/Register!$Q74,2)-ROUND((Register!$M74-Register!$R74)*MIN(Register!$Q74,MAX(0,MIN(P$4-1,IF(Register!$U74="",$D$2,MIN($D$2,YEAR(Register!$U74)*12+MONTH(Register!$U74)-1)))-(YEAR(Register!$O74)*12+MONTH(Register!$O74))+1))/Register!$Q74,2))</f>
        <v/>
      </c>
      <c r="Q76" s="27">
        <f>E76+F76+G76+H76+I76+J76+K76+L76+M76+N76+O76+P76</f>
        <v/>
      </c>
    </row>
    <row r="77">
      <c r="A77" s="28">
        <f>IF(Register!$A75="","",Register!$A75)</f>
        <v/>
      </c>
      <c r="B77" s="28">
        <f>IF(Register!$D75="","",Register!$D75)</f>
        <v/>
      </c>
      <c r="C77" s="28">
        <f>IF(Register!$F75="","",Register!$F75)</f>
        <v/>
      </c>
      <c r="D77" s="28">
        <f>IF(C77="","",IF(C77=Settings!$A$9,Settings!$B$9,IF(C77=Settings!$A$10,Settings!$B$10,IF(C77=Settings!$A$11,Settings!$B$11,IF(C77=Settings!$A$12,Settings!$B$12,IF(C77=Settings!$A$13,Settings!$B$13,IF(C77=Settings!$A$14,Settings!$B$14,IF(C77=Settings!$A$15,Settings!$B$15,IF(C77=Settings!$A$16,Settings!$B$16,IF(C77=Settings!$A$17,Settings!$B$17,IF(C77=Settings!$A$18,Settings!$B$18,"")))))))))))</f>
        <v/>
      </c>
      <c r="E77" s="27">
        <f>IF(OR(Register!$N75&lt;&gt;"Yes",Register!$O75="",N(Register!$Q75)=0),0,ROUND((Register!$M75-Register!$R75)*MIN(Register!$Q75,MAX(0,MIN(E$4,IF(Register!$U75="",$D$2,MIN($D$2,YEAR(Register!$U75)*12+MONTH(Register!$U75)-1)))-(YEAR(Register!$O75)*12+MONTH(Register!$O75))+1))/Register!$Q75,2)-ROUND((Register!$M75-Register!$R75)*MIN(Register!$Q75,MAX(0,MIN(E$4-1,IF(Register!$U75="",$D$2,MIN($D$2,YEAR(Register!$U75)*12+MONTH(Register!$U75)-1)))-(YEAR(Register!$O75)*12+MONTH(Register!$O75))+1))/Register!$Q75,2))</f>
        <v/>
      </c>
      <c r="F77" s="27">
        <f>IF(OR(Register!$N75&lt;&gt;"Yes",Register!$O75="",N(Register!$Q75)=0),0,ROUND((Register!$M75-Register!$R75)*MIN(Register!$Q75,MAX(0,MIN(F$4,IF(Register!$U75="",$D$2,MIN($D$2,YEAR(Register!$U75)*12+MONTH(Register!$U75)-1)))-(YEAR(Register!$O75)*12+MONTH(Register!$O75))+1))/Register!$Q75,2)-ROUND((Register!$M75-Register!$R75)*MIN(Register!$Q75,MAX(0,MIN(F$4-1,IF(Register!$U75="",$D$2,MIN($D$2,YEAR(Register!$U75)*12+MONTH(Register!$U75)-1)))-(YEAR(Register!$O75)*12+MONTH(Register!$O75))+1))/Register!$Q75,2))</f>
        <v/>
      </c>
      <c r="G77" s="27">
        <f>IF(OR(Register!$N75&lt;&gt;"Yes",Register!$O75="",N(Register!$Q75)=0),0,ROUND((Register!$M75-Register!$R75)*MIN(Register!$Q75,MAX(0,MIN(G$4,IF(Register!$U75="",$D$2,MIN($D$2,YEAR(Register!$U75)*12+MONTH(Register!$U75)-1)))-(YEAR(Register!$O75)*12+MONTH(Register!$O75))+1))/Register!$Q75,2)-ROUND((Register!$M75-Register!$R75)*MIN(Register!$Q75,MAX(0,MIN(G$4-1,IF(Register!$U75="",$D$2,MIN($D$2,YEAR(Register!$U75)*12+MONTH(Register!$U75)-1)))-(YEAR(Register!$O75)*12+MONTH(Register!$O75))+1))/Register!$Q75,2))</f>
        <v/>
      </c>
      <c r="H77" s="27">
        <f>IF(OR(Register!$N75&lt;&gt;"Yes",Register!$O75="",N(Register!$Q75)=0),0,ROUND((Register!$M75-Register!$R75)*MIN(Register!$Q75,MAX(0,MIN(H$4,IF(Register!$U75="",$D$2,MIN($D$2,YEAR(Register!$U75)*12+MONTH(Register!$U75)-1)))-(YEAR(Register!$O75)*12+MONTH(Register!$O75))+1))/Register!$Q75,2)-ROUND((Register!$M75-Register!$R75)*MIN(Register!$Q75,MAX(0,MIN(H$4-1,IF(Register!$U75="",$D$2,MIN($D$2,YEAR(Register!$U75)*12+MONTH(Register!$U75)-1)))-(YEAR(Register!$O75)*12+MONTH(Register!$O75))+1))/Register!$Q75,2))</f>
        <v/>
      </c>
      <c r="I77" s="27">
        <f>IF(OR(Register!$N75&lt;&gt;"Yes",Register!$O75="",N(Register!$Q75)=0),0,ROUND((Register!$M75-Register!$R75)*MIN(Register!$Q75,MAX(0,MIN(I$4,IF(Register!$U75="",$D$2,MIN($D$2,YEAR(Register!$U75)*12+MONTH(Register!$U75)-1)))-(YEAR(Register!$O75)*12+MONTH(Register!$O75))+1))/Register!$Q75,2)-ROUND((Register!$M75-Register!$R75)*MIN(Register!$Q75,MAX(0,MIN(I$4-1,IF(Register!$U75="",$D$2,MIN($D$2,YEAR(Register!$U75)*12+MONTH(Register!$U75)-1)))-(YEAR(Register!$O75)*12+MONTH(Register!$O75))+1))/Register!$Q75,2))</f>
        <v/>
      </c>
      <c r="J77" s="27">
        <f>IF(OR(Register!$N75&lt;&gt;"Yes",Register!$O75="",N(Register!$Q75)=0),0,ROUND((Register!$M75-Register!$R75)*MIN(Register!$Q75,MAX(0,MIN(J$4,IF(Register!$U75="",$D$2,MIN($D$2,YEAR(Register!$U75)*12+MONTH(Register!$U75)-1)))-(YEAR(Register!$O75)*12+MONTH(Register!$O75))+1))/Register!$Q75,2)-ROUND((Register!$M75-Register!$R75)*MIN(Register!$Q75,MAX(0,MIN(J$4-1,IF(Register!$U75="",$D$2,MIN($D$2,YEAR(Register!$U75)*12+MONTH(Register!$U75)-1)))-(YEAR(Register!$O75)*12+MONTH(Register!$O75))+1))/Register!$Q75,2))</f>
        <v/>
      </c>
      <c r="K77" s="27">
        <f>IF(OR(Register!$N75&lt;&gt;"Yes",Register!$O75="",N(Register!$Q75)=0),0,ROUND((Register!$M75-Register!$R75)*MIN(Register!$Q75,MAX(0,MIN(K$4,IF(Register!$U75="",$D$2,MIN($D$2,YEAR(Register!$U75)*12+MONTH(Register!$U75)-1)))-(YEAR(Register!$O75)*12+MONTH(Register!$O75))+1))/Register!$Q75,2)-ROUND((Register!$M75-Register!$R75)*MIN(Register!$Q75,MAX(0,MIN(K$4-1,IF(Register!$U75="",$D$2,MIN($D$2,YEAR(Register!$U75)*12+MONTH(Register!$U75)-1)))-(YEAR(Register!$O75)*12+MONTH(Register!$O75))+1))/Register!$Q75,2))</f>
        <v/>
      </c>
      <c r="L77" s="27">
        <f>IF(OR(Register!$N75&lt;&gt;"Yes",Register!$O75="",N(Register!$Q75)=0),0,ROUND((Register!$M75-Register!$R75)*MIN(Register!$Q75,MAX(0,MIN(L$4,IF(Register!$U75="",$D$2,MIN($D$2,YEAR(Register!$U75)*12+MONTH(Register!$U75)-1)))-(YEAR(Register!$O75)*12+MONTH(Register!$O75))+1))/Register!$Q75,2)-ROUND((Register!$M75-Register!$R75)*MIN(Register!$Q75,MAX(0,MIN(L$4-1,IF(Register!$U75="",$D$2,MIN($D$2,YEAR(Register!$U75)*12+MONTH(Register!$U75)-1)))-(YEAR(Register!$O75)*12+MONTH(Register!$O75))+1))/Register!$Q75,2))</f>
        <v/>
      </c>
      <c r="M77" s="27">
        <f>IF(OR(Register!$N75&lt;&gt;"Yes",Register!$O75="",N(Register!$Q75)=0),0,ROUND((Register!$M75-Register!$R75)*MIN(Register!$Q75,MAX(0,MIN(M$4,IF(Register!$U75="",$D$2,MIN($D$2,YEAR(Register!$U75)*12+MONTH(Register!$U75)-1)))-(YEAR(Register!$O75)*12+MONTH(Register!$O75))+1))/Register!$Q75,2)-ROUND((Register!$M75-Register!$R75)*MIN(Register!$Q75,MAX(0,MIN(M$4-1,IF(Register!$U75="",$D$2,MIN($D$2,YEAR(Register!$U75)*12+MONTH(Register!$U75)-1)))-(YEAR(Register!$O75)*12+MONTH(Register!$O75))+1))/Register!$Q75,2))</f>
        <v/>
      </c>
      <c r="N77" s="27">
        <f>IF(OR(Register!$N75&lt;&gt;"Yes",Register!$O75="",N(Register!$Q75)=0),0,ROUND((Register!$M75-Register!$R75)*MIN(Register!$Q75,MAX(0,MIN(N$4,IF(Register!$U75="",$D$2,MIN($D$2,YEAR(Register!$U75)*12+MONTH(Register!$U75)-1)))-(YEAR(Register!$O75)*12+MONTH(Register!$O75))+1))/Register!$Q75,2)-ROUND((Register!$M75-Register!$R75)*MIN(Register!$Q75,MAX(0,MIN(N$4-1,IF(Register!$U75="",$D$2,MIN($D$2,YEAR(Register!$U75)*12+MONTH(Register!$U75)-1)))-(YEAR(Register!$O75)*12+MONTH(Register!$O75))+1))/Register!$Q75,2))</f>
        <v/>
      </c>
      <c r="O77" s="27">
        <f>IF(OR(Register!$N75&lt;&gt;"Yes",Register!$O75="",N(Register!$Q75)=0),0,ROUND((Register!$M75-Register!$R75)*MIN(Register!$Q75,MAX(0,MIN(O$4,IF(Register!$U75="",$D$2,MIN($D$2,YEAR(Register!$U75)*12+MONTH(Register!$U75)-1)))-(YEAR(Register!$O75)*12+MONTH(Register!$O75))+1))/Register!$Q75,2)-ROUND((Register!$M75-Register!$R75)*MIN(Register!$Q75,MAX(0,MIN(O$4-1,IF(Register!$U75="",$D$2,MIN($D$2,YEAR(Register!$U75)*12+MONTH(Register!$U75)-1)))-(YEAR(Register!$O75)*12+MONTH(Register!$O75))+1))/Register!$Q75,2))</f>
        <v/>
      </c>
      <c r="P77" s="27">
        <f>IF(OR(Register!$N75&lt;&gt;"Yes",Register!$O75="",N(Register!$Q75)=0),0,ROUND((Register!$M75-Register!$R75)*MIN(Register!$Q75,MAX(0,MIN(P$4,IF(Register!$U75="",$D$2,MIN($D$2,YEAR(Register!$U75)*12+MONTH(Register!$U75)-1)))-(YEAR(Register!$O75)*12+MONTH(Register!$O75))+1))/Register!$Q75,2)-ROUND((Register!$M75-Register!$R75)*MIN(Register!$Q75,MAX(0,MIN(P$4-1,IF(Register!$U75="",$D$2,MIN($D$2,YEAR(Register!$U75)*12+MONTH(Register!$U75)-1)))-(YEAR(Register!$O75)*12+MONTH(Register!$O75))+1))/Register!$Q75,2))</f>
        <v/>
      </c>
      <c r="Q77" s="27">
        <f>E77+F77+G77+H77+I77+J77+K77+L77+M77+N77+O77+P77</f>
        <v/>
      </c>
    </row>
    <row r="78">
      <c r="A78" s="28">
        <f>IF(Register!$A76="","",Register!$A76)</f>
        <v/>
      </c>
      <c r="B78" s="28">
        <f>IF(Register!$D76="","",Register!$D76)</f>
        <v/>
      </c>
      <c r="C78" s="28">
        <f>IF(Register!$F76="","",Register!$F76)</f>
        <v/>
      </c>
      <c r="D78" s="28">
        <f>IF(C78="","",IF(C78=Settings!$A$9,Settings!$B$9,IF(C78=Settings!$A$10,Settings!$B$10,IF(C78=Settings!$A$11,Settings!$B$11,IF(C78=Settings!$A$12,Settings!$B$12,IF(C78=Settings!$A$13,Settings!$B$13,IF(C78=Settings!$A$14,Settings!$B$14,IF(C78=Settings!$A$15,Settings!$B$15,IF(C78=Settings!$A$16,Settings!$B$16,IF(C78=Settings!$A$17,Settings!$B$17,IF(C78=Settings!$A$18,Settings!$B$18,"")))))))))))</f>
        <v/>
      </c>
      <c r="E78" s="27">
        <f>IF(OR(Register!$N76&lt;&gt;"Yes",Register!$O76="",N(Register!$Q76)=0),0,ROUND((Register!$M76-Register!$R76)*MIN(Register!$Q76,MAX(0,MIN(E$4,IF(Register!$U76="",$D$2,MIN($D$2,YEAR(Register!$U76)*12+MONTH(Register!$U76)-1)))-(YEAR(Register!$O76)*12+MONTH(Register!$O76))+1))/Register!$Q76,2)-ROUND((Register!$M76-Register!$R76)*MIN(Register!$Q76,MAX(0,MIN(E$4-1,IF(Register!$U76="",$D$2,MIN($D$2,YEAR(Register!$U76)*12+MONTH(Register!$U76)-1)))-(YEAR(Register!$O76)*12+MONTH(Register!$O76))+1))/Register!$Q76,2))</f>
        <v/>
      </c>
      <c r="F78" s="27">
        <f>IF(OR(Register!$N76&lt;&gt;"Yes",Register!$O76="",N(Register!$Q76)=0),0,ROUND((Register!$M76-Register!$R76)*MIN(Register!$Q76,MAX(0,MIN(F$4,IF(Register!$U76="",$D$2,MIN($D$2,YEAR(Register!$U76)*12+MONTH(Register!$U76)-1)))-(YEAR(Register!$O76)*12+MONTH(Register!$O76))+1))/Register!$Q76,2)-ROUND((Register!$M76-Register!$R76)*MIN(Register!$Q76,MAX(0,MIN(F$4-1,IF(Register!$U76="",$D$2,MIN($D$2,YEAR(Register!$U76)*12+MONTH(Register!$U76)-1)))-(YEAR(Register!$O76)*12+MONTH(Register!$O76))+1))/Register!$Q76,2))</f>
        <v/>
      </c>
      <c r="G78" s="27">
        <f>IF(OR(Register!$N76&lt;&gt;"Yes",Register!$O76="",N(Register!$Q76)=0),0,ROUND((Register!$M76-Register!$R76)*MIN(Register!$Q76,MAX(0,MIN(G$4,IF(Register!$U76="",$D$2,MIN($D$2,YEAR(Register!$U76)*12+MONTH(Register!$U76)-1)))-(YEAR(Register!$O76)*12+MONTH(Register!$O76))+1))/Register!$Q76,2)-ROUND((Register!$M76-Register!$R76)*MIN(Register!$Q76,MAX(0,MIN(G$4-1,IF(Register!$U76="",$D$2,MIN($D$2,YEAR(Register!$U76)*12+MONTH(Register!$U76)-1)))-(YEAR(Register!$O76)*12+MONTH(Register!$O76))+1))/Register!$Q76,2))</f>
        <v/>
      </c>
      <c r="H78" s="27">
        <f>IF(OR(Register!$N76&lt;&gt;"Yes",Register!$O76="",N(Register!$Q76)=0),0,ROUND((Register!$M76-Register!$R76)*MIN(Register!$Q76,MAX(0,MIN(H$4,IF(Register!$U76="",$D$2,MIN($D$2,YEAR(Register!$U76)*12+MONTH(Register!$U76)-1)))-(YEAR(Register!$O76)*12+MONTH(Register!$O76))+1))/Register!$Q76,2)-ROUND((Register!$M76-Register!$R76)*MIN(Register!$Q76,MAX(0,MIN(H$4-1,IF(Register!$U76="",$D$2,MIN($D$2,YEAR(Register!$U76)*12+MONTH(Register!$U76)-1)))-(YEAR(Register!$O76)*12+MONTH(Register!$O76))+1))/Register!$Q76,2))</f>
        <v/>
      </c>
      <c r="I78" s="27">
        <f>IF(OR(Register!$N76&lt;&gt;"Yes",Register!$O76="",N(Register!$Q76)=0),0,ROUND((Register!$M76-Register!$R76)*MIN(Register!$Q76,MAX(0,MIN(I$4,IF(Register!$U76="",$D$2,MIN($D$2,YEAR(Register!$U76)*12+MONTH(Register!$U76)-1)))-(YEAR(Register!$O76)*12+MONTH(Register!$O76))+1))/Register!$Q76,2)-ROUND((Register!$M76-Register!$R76)*MIN(Register!$Q76,MAX(0,MIN(I$4-1,IF(Register!$U76="",$D$2,MIN($D$2,YEAR(Register!$U76)*12+MONTH(Register!$U76)-1)))-(YEAR(Register!$O76)*12+MONTH(Register!$O76))+1))/Register!$Q76,2))</f>
        <v/>
      </c>
      <c r="J78" s="27">
        <f>IF(OR(Register!$N76&lt;&gt;"Yes",Register!$O76="",N(Register!$Q76)=0),0,ROUND((Register!$M76-Register!$R76)*MIN(Register!$Q76,MAX(0,MIN(J$4,IF(Register!$U76="",$D$2,MIN($D$2,YEAR(Register!$U76)*12+MONTH(Register!$U76)-1)))-(YEAR(Register!$O76)*12+MONTH(Register!$O76))+1))/Register!$Q76,2)-ROUND((Register!$M76-Register!$R76)*MIN(Register!$Q76,MAX(0,MIN(J$4-1,IF(Register!$U76="",$D$2,MIN($D$2,YEAR(Register!$U76)*12+MONTH(Register!$U76)-1)))-(YEAR(Register!$O76)*12+MONTH(Register!$O76))+1))/Register!$Q76,2))</f>
        <v/>
      </c>
      <c r="K78" s="27">
        <f>IF(OR(Register!$N76&lt;&gt;"Yes",Register!$O76="",N(Register!$Q76)=0),0,ROUND((Register!$M76-Register!$R76)*MIN(Register!$Q76,MAX(0,MIN(K$4,IF(Register!$U76="",$D$2,MIN($D$2,YEAR(Register!$U76)*12+MONTH(Register!$U76)-1)))-(YEAR(Register!$O76)*12+MONTH(Register!$O76))+1))/Register!$Q76,2)-ROUND((Register!$M76-Register!$R76)*MIN(Register!$Q76,MAX(0,MIN(K$4-1,IF(Register!$U76="",$D$2,MIN($D$2,YEAR(Register!$U76)*12+MONTH(Register!$U76)-1)))-(YEAR(Register!$O76)*12+MONTH(Register!$O76))+1))/Register!$Q76,2))</f>
        <v/>
      </c>
      <c r="L78" s="27">
        <f>IF(OR(Register!$N76&lt;&gt;"Yes",Register!$O76="",N(Register!$Q76)=0),0,ROUND((Register!$M76-Register!$R76)*MIN(Register!$Q76,MAX(0,MIN(L$4,IF(Register!$U76="",$D$2,MIN($D$2,YEAR(Register!$U76)*12+MONTH(Register!$U76)-1)))-(YEAR(Register!$O76)*12+MONTH(Register!$O76))+1))/Register!$Q76,2)-ROUND((Register!$M76-Register!$R76)*MIN(Register!$Q76,MAX(0,MIN(L$4-1,IF(Register!$U76="",$D$2,MIN($D$2,YEAR(Register!$U76)*12+MONTH(Register!$U76)-1)))-(YEAR(Register!$O76)*12+MONTH(Register!$O76))+1))/Register!$Q76,2))</f>
        <v/>
      </c>
      <c r="M78" s="27">
        <f>IF(OR(Register!$N76&lt;&gt;"Yes",Register!$O76="",N(Register!$Q76)=0),0,ROUND((Register!$M76-Register!$R76)*MIN(Register!$Q76,MAX(0,MIN(M$4,IF(Register!$U76="",$D$2,MIN($D$2,YEAR(Register!$U76)*12+MONTH(Register!$U76)-1)))-(YEAR(Register!$O76)*12+MONTH(Register!$O76))+1))/Register!$Q76,2)-ROUND((Register!$M76-Register!$R76)*MIN(Register!$Q76,MAX(0,MIN(M$4-1,IF(Register!$U76="",$D$2,MIN($D$2,YEAR(Register!$U76)*12+MONTH(Register!$U76)-1)))-(YEAR(Register!$O76)*12+MONTH(Register!$O76))+1))/Register!$Q76,2))</f>
        <v/>
      </c>
      <c r="N78" s="27">
        <f>IF(OR(Register!$N76&lt;&gt;"Yes",Register!$O76="",N(Register!$Q76)=0),0,ROUND((Register!$M76-Register!$R76)*MIN(Register!$Q76,MAX(0,MIN(N$4,IF(Register!$U76="",$D$2,MIN($D$2,YEAR(Register!$U76)*12+MONTH(Register!$U76)-1)))-(YEAR(Register!$O76)*12+MONTH(Register!$O76))+1))/Register!$Q76,2)-ROUND((Register!$M76-Register!$R76)*MIN(Register!$Q76,MAX(0,MIN(N$4-1,IF(Register!$U76="",$D$2,MIN($D$2,YEAR(Register!$U76)*12+MONTH(Register!$U76)-1)))-(YEAR(Register!$O76)*12+MONTH(Register!$O76))+1))/Register!$Q76,2))</f>
        <v/>
      </c>
      <c r="O78" s="27">
        <f>IF(OR(Register!$N76&lt;&gt;"Yes",Register!$O76="",N(Register!$Q76)=0),0,ROUND((Register!$M76-Register!$R76)*MIN(Register!$Q76,MAX(0,MIN(O$4,IF(Register!$U76="",$D$2,MIN($D$2,YEAR(Register!$U76)*12+MONTH(Register!$U76)-1)))-(YEAR(Register!$O76)*12+MONTH(Register!$O76))+1))/Register!$Q76,2)-ROUND((Register!$M76-Register!$R76)*MIN(Register!$Q76,MAX(0,MIN(O$4-1,IF(Register!$U76="",$D$2,MIN($D$2,YEAR(Register!$U76)*12+MONTH(Register!$U76)-1)))-(YEAR(Register!$O76)*12+MONTH(Register!$O76))+1))/Register!$Q76,2))</f>
        <v/>
      </c>
      <c r="P78" s="27">
        <f>IF(OR(Register!$N76&lt;&gt;"Yes",Register!$O76="",N(Register!$Q76)=0),0,ROUND((Register!$M76-Register!$R76)*MIN(Register!$Q76,MAX(0,MIN(P$4,IF(Register!$U76="",$D$2,MIN($D$2,YEAR(Register!$U76)*12+MONTH(Register!$U76)-1)))-(YEAR(Register!$O76)*12+MONTH(Register!$O76))+1))/Register!$Q76,2)-ROUND((Register!$M76-Register!$R76)*MIN(Register!$Q76,MAX(0,MIN(P$4-1,IF(Register!$U76="",$D$2,MIN($D$2,YEAR(Register!$U76)*12+MONTH(Register!$U76)-1)))-(YEAR(Register!$O76)*12+MONTH(Register!$O76))+1))/Register!$Q76,2))</f>
        <v/>
      </c>
      <c r="Q78" s="27">
        <f>E78+F78+G78+H78+I78+J78+K78+L78+M78+N78+O78+P78</f>
        <v/>
      </c>
    </row>
    <row r="79">
      <c r="A79" s="28">
        <f>IF(Register!$A77="","",Register!$A77)</f>
        <v/>
      </c>
      <c r="B79" s="28">
        <f>IF(Register!$D77="","",Register!$D77)</f>
        <v/>
      </c>
      <c r="C79" s="28">
        <f>IF(Register!$F77="","",Register!$F77)</f>
        <v/>
      </c>
      <c r="D79" s="28">
        <f>IF(C79="","",IF(C79=Settings!$A$9,Settings!$B$9,IF(C79=Settings!$A$10,Settings!$B$10,IF(C79=Settings!$A$11,Settings!$B$11,IF(C79=Settings!$A$12,Settings!$B$12,IF(C79=Settings!$A$13,Settings!$B$13,IF(C79=Settings!$A$14,Settings!$B$14,IF(C79=Settings!$A$15,Settings!$B$15,IF(C79=Settings!$A$16,Settings!$B$16,IF(C79=Settings!$A$17,Settings!$B$17,IF(C79=Settings!$A$18,Settings!$B$18,"")))))))))))</f>
        <v/>
      </c>
      <c r="E79" s="27">
        <f>IF(OR(Register!$N77&lt;&gt;"Yes",Register!$O77="",N(Register!$Q77)=0),0,ROUND((Register!$M77-Register!$R77)*MIN(Register!$Q77,MAX(0,MIN(E$4,IF(Register!$U77="",$D$2,MIN($D$2,YEAR(Register!$U77)*12+MONTH(Register!$U77)-1)))-(YEAR(Register!$O77)*12+MONTH(Register!$O77))+1))/Register!$Q77,2)-ROUND((Register!$M77-Register!$R77)*MIN(Register!$Q77,MAX(0,MIN(E$4-1,IF(Register!$U77="",$D$2,MIN($D$2,YEAR(Register!$U77)*12+MONTH(Register!$U77)-1)))-(YEAR(Register!$O77)*12+MONTH(Register!$O77))+1))/Register!$Q77,2))</f>
        <v/>
      </c>
      <c r="F79" s="27">
        <f>IF(OR(Register!$N77&lt;&gt;"Yes",Register!$O77="",N(Register!$Q77)=0),0,ROUND((Register!$M77-Register!$R77)*MIN(Register!$Q77,MAX(0,MIN(F$4,IF(Register!$U77="",$D$2,MIN($D$2,YEAR(Register!$U77)*12+MONTH(Register!$U77)-1)))-(YEAR(Register!$O77)*12+MONTH(Register!$O77))+1))/Register!$Q77,2)-ROUND((Register!$M77-Register!$R77)*MIN(Register!$Q77,MAX(0,MIN(F$4-1,IF(Register!$U77="",$D$2,MIN($D$2,YEAR(Register!$U77)*12+MONTH(Register!$U77)-1)))-(YEAR(Register!$O77)*12+MONTH(Register!$O77))+1))/Register!$Q77,2))</f>
        <v/>
      </c>
      <c r="G79" s="27">
        <f>IF(OR(Register!$N77&lt;&gt;"Yes",Register!$O77="",N(Register!$Q77)=0),0,ROUND((Register!$M77-Register!$R77)*MIN(Register!$Q77,MAX(0,MIN(G$4,IF(Register!$U77="",$D$2,MIN($D$2,YEAR(Register!$U77)*12+MONTH(Register!$U77)-1)))-(YEAR(Register!$O77)*12+MONTH(Register!$O77))+1))/Register!$Q77,2)-ROUND((Register!$M77-Register!$R77)*MIN(Register!$Q77,MAX(0,MIN(G$4-1,IF(Register!$U77="",$D$2,MIN($D$2,YEAR(Register!$U77)*12+MONTH(Register!$U77)-1)))-(YEAR(Register!$O77)*12+MONTH(Register!$O77))+1))/Register!$Q77,2))</f>
        <v/>
      </c>
      <c r="H79" s="27">
        <f>IF(OR(Register!$N77&lt;&gt;"Yes",Register!$O77="",N(Register!$Q77)=0),0,ROUND((Register!$M77-Register!$R77)*MIN(Register!$Q77,MAX(0,MIN(H$4,IF(Register!$U77="",$D$2,MIN($D$2,YEAR(Register!$U77)*12+MONTH(Register!$U77)-1)))-(YEAR(Register!$O77)*12+MONTH(Register!$O77))+1))/Register!$Q77,2)-ROUND((Register!$M77-Register!$R77)*MIN(Register!$Q77,MAX(0,MIN(H$4-1,IF(Register!$U77="",$D$2,MIN($D$2,YEAR(Register!$U77)*12+MONTH(Register!$U77)-1)))-(YEAR(Register!$O77)*12+MONTH(Register!$O77))+1))/Register!$Q77,2))</f>
        <v/>
      </c>
      <c r="I79" s="27">
        <f>IF(OR(Register!$N77&lt;&gt;"Yes",Register!$O77="",N(Register!$Q77)=0),0,ROUND((Register!$M77-Register!$R77)*MIN(Register!$Q77,MAX(0,MIN(I$4,IF(Register!$U77="",$D$2,MIN($D$2,YEAR(Register!$U77)*12+MONTH(Register!$U77)-1)))-(YEAR(Register!$O77)*12+MONTH(Register!$O77))+1))/Register!$Q77,2)-ROUND((Register!$M77-Register!$R77)*MIN(Register!$Q77,MAX(0,MIN(I$4-1,IF(Register!$U77="",$D$2,MIN($D$2,YEAR(Register!$U77)*12+MONTH(Register!$U77)-1)))-(YEAR(Register!$O77)*12+MONTH(Register!$O77))+1))/Register!$Q77,2))</f>
        <v/>
      </c>
      <c r="J79" s="27">
        <f>IF(OR(Register!$N77&lt;&gt;"Yes",Register!$O77="",N(Register!$Q77)=0),0,ROUND((Register!$M77-Register!$R77)*MIN(Register!$Q77,MAX(0,MIN(J$4,IF(Register!$U77="",$D$2,MIN($D$2,YEAR(Register!$U77)*12+MONTH(Register!$U77)-1)))-(YEAR(Register!$O77)*12+MONTH(Register!$O77))+1))/Register!$Q77,2)-ROUND((Register!$M77-Register!$R77)*MIN(Register!$Q77,MAX(0,MIN(J$4-1,IF(Register!$U77="",$D$2,MIN($D$2,YEAR(Register!$U77)*12+MONTH(Register!$U77)-1)))-(YEAR(Register!$O77)*12+MONTH(Register!$O77))+1))/Register!$Q77,2))</f>
        <v/>
      </c>
      <c r="K79" s="27">
        <f>IF(OR(Register!$N77&lt;&gt;"Yes",Register!$O77="",N(Register!$Q77)=0),0,ROUND((Register!$M77-Register!$R77)*MIN(Register!$Q77,MAX(0,MIN(K$4,IF(Register!$U77="",$D$2,MIN($D$2,YEAR(Register!$U77)*12+MONTH(Register!$U77)-1)))-(YEAR(Register!$O77)*12+MONTH(Register!$O77))+1))/Register!$Q77,2)-ROUND((Register!$M77-Register!$R77)*MIN(Register!$Q77,MAX(0,MIN(K$4-1,IF(Register!$U77="",$D$2,MIN($D$2,YEAR(Register!$U77)*12+MONTH(Register!$U77)-1)))-(YEAR(Register!$O77)*12+MONTH(Register!$O77))+1))/Register!$Q77,2))</f>
        <v/>
      </c>
      <c r="L79" s="27">
        <f>IF(OR(Register!$N77&lt;&gt;"Yes",Register!$O77="",N(Register!$Q77)=0),0,ROUND((Register!$M77-Register!$R77)*MIN(Register!$Q77,MAX(0,MIN(L$4,IF(Register!$U77="",$D$2,MIN($D$2,YEAR(Register!$U77)*12+MONTH(Register!$U77)-1)))-(YEAR(Register!$O77)*12+MONTH(Register!$O77))+1))/Register!$Q77,2)-ROUND((Register!$M77-Register!$R77)*MIN(Register!$Q77,MAX(0,MIN(L$4-1,IF(Register!$U77="",$D$2,MIN($D$2,YEAR(Register!$U77)*12+MONTH(Register!$U77)-1)))-(YEAR(Register!$O77)*12+MONTH(Register!$O77))+1))/Register!$Q77,2))</f>
        <v/>
      </c>
      <c r="M79" s="27">
        <f>IF(OR(Register!$N77&lt;&gt;"Yes",Register!$O77="",N(Register!$Q77)=0),0,ROUND((Register!$M77-Register!$R77)*MIN(Register!$Q77,MAX(0,MIN(M$4,IF(Register!$U77="",$D$2,MIN($D$2,YEAR(Register!$U77)*12+MONTH(Register!$U77)-1)))-(YEAR(Register!$O77)*12+MONTH(Register!$O77))+1))/Register!$Q77,2)-ROUND((Register!$M77-Register!$R77)*MIN(Register!$Q77,MAX(0,MIN(M$4-1,IF(Register!$U77="",$D$2,MIN($D$2,YEAR(Register!$U77)*12+MONTH(Register!$U77)-1)))-(YEAR(Register!$O77)*12+MONTH(Register!$O77))+1))/Register!$Q77,2))</f>
        <v/>
      </c>
      <c r="N79" s="27">
        <f>IF(OR(Register!$N77&lt;&gt;"Yes",Register!$O77="",N(Register!$Q77)=0),0,ROUND((Register!$M77-Register!$R77)*MIN(Register!$Q77,MAX(0,MIN(N$4,IF(Register!$U77="",$D$2,MIN($D$2,YEAR(Register!$U77)*12+MONTH(Register!$U77)-1)))-(YEAR(Register!$O77)*12+MONTH(Register!$O77))+1))/Register!$Q77,2)-ROUND((Register!$M77-Register!$R77)*MIN(Register!$Q77,MAX(0,MIN(N$4-1,IF(Register!$U77="",$D$2,MIN($D$2,YEAR(Register!$U77)*12+MONTH(Register!$U77)-1)))-(YEAR(Register!$O77)*12+MONTH(Register!$O77))+1))/Register!$Q77,2))</f>
        <v/>
      </c>
      <c r="O79" s="27">
        <f>IF(OR(Register!$N77&lt;&gt;"Yes",Register!$O77="",N(Register!$Q77)=0),0,ROUND((Register!$M77-Register!$R77)*MIN(Register!$Q77,MAX(0,MIN(O$4,IF(Register!$U77="",$D$2,MIN($D$2,YEAR(Register!$U77)*12+MONTH(Register!$U77)-1)))-(YEAR(Register!$O77)*12+MONTH(Register!$O77))+1))/Register!$Q77,2)-ROUND((Register!$M77-Register!$R77)*MIN(Register!$Q77,MAX(0,MIN(O$4-1,IF(Register!$U77="",$D$2,MIN($D$2,YEAR(Register!$U77)*12+MONTH(Register!$U77)-1)))-(YEAR(Register!$O77)*12+MONTH(Register!$O77))+1))/Register!$Q77,2))</f>
        <v/>
      </c>
      <c r="P79" s="27">
        <f>IF(OR(Register!$N77&lt;&gt;"Yes",Register!$O77="",N(Register!$Q77)=0),0,ROUND((Register!$M77-Register!$R77)*MIN(Register!$Q77,MAX(0,MIN(P$4,IF(Register!$U77="",$D$2,MIN($D$2,YEAR(Register!$U77)*12+MONTH(Register!$U77)-1)))-(YEAR(Register!$O77)*12+MONTH(Register!$O77))+1))/Register!$Q77,2)-ROUND((Register!$M77-Register!$R77)*MIN(Register!$Q77,MAX(0,MIN(P$4-1,IF(Register!$U77="",$D$2,MIN($D$2,YEAR(Register!$U77)*12+MONTH(Register!$U77)-1)))-(YEAR(Register!$O77)*12+MONTH(Register!$O77))+1))/Register!$Q77,2))</f>
        <v/>
      </c>
      <c r="Q79" s="27">
        <f>E79+F79+G79+H79+I79+J79+K79+L79+M79+N79+O79+P79</f>
        <v/>
      </c>
    </row>
    <row r="80">
      <c r="A80" s="28">
        <f>IF(Register!$A78="","",Register!$A78)</f>
        <v/>
      </c>
      <c r="B80" s="28">
        <f>IF(Register!$D78="","",Register!$D78)</f>
        <v/>
      </c>
      <c r="C80" s="28">
        <f>IF(Register!$F78="","",Register!$F78)</f>
        <v/>
      </c>
      <c r="D80" s="28">
        <f>IF(C80="","",IF(C80=Settings!$A$9,Settings!$B$9,IF(C80=Settings!$A$10,Settings!$B$10,IF(C80=Settings!$A$11,Settings!$B$11,IF(C80=Settings!$A$12,Settings!$B$12,IF(C80=Settings!$A$13,Settings!$B$13,IF(C80=Settings!$A$14,Settings!$B$14,IF(C80=Settings!$A$15,Settings!$B$15,IF(C80=Settings!$A$16,Settings!$B$16,IF(C80=Settings!$A$17,Settings!$B$17,IF(C80=Settings!$A$18,Settings!$B$18,"")))))))))))</f>
        <v/>
      </c>
      <c r="E80" s="27">
        <f>IF(OR(Register!$N78&lt;&gt;"Yes",Register!$O78="",N(Register!$Q78)=0),0,ROUND((Register!$M78-Register!$R78)*MIN(Register!$Q78,MAX(0,MIN(E$4,IF(Register!$U78="",$D$2,MIN($D$2,YEAR(Register!$U78)*12+MONTH(Register!$U78)-1)))-(YEAR(Register!$O78)*12+MONTH(Register!$O78))+1))/Register!$Q78,2)-ROUND((Register!$M78-Register!$R78)*MIN(Register!$Q78,MAX(0,MIN(E$4-1,IF(Register!$U78="",$D$2,MIN($D$2,YEAR(Register!$U78)*12+MONTH(Register!$U78)-1)))-(YEAR(Register!$O78)*12+MONTH(Register!$O78))+1))/Register!$Q78,2))</f>
        <v/>
      </c>
      <c r="F80" s="27">
        <f>IF(OR(Register!$N78&lt;&gt;"Yes",Register!$O78="",N(Register!$Q78)=0),0,ROUND((Register!$M78-Register!$R78)*MIN(Register!$Q78,MAX(0,MIN(F$4,IF(Register!$U78="",$D$2,MIN($D$2,YEAR(Register!$U78)*12+MONTH(Register!$U78)-1)))-(YEAR(Register!$O78)*12+MONTH(Register!$O78))+1))/Register!$Q78,2)-ROUND((Register!$M78-Register!$R78)*MIN(Register!$Q78,MAX(0,MIN(F$4-1,IF(Register!$U78="",$D$2,MIN($D$2,YEAR(Register!$U78)*12+MONTH(Register!$U78)-1)))-(YEAR(Register!$O78)*12+MONTH(Register!$O78))+1))/Register!$Q78,2))</f>
        <v/>
      </c>
      <c r="G80" s="27">
        <f>IF(OR(Register!$N78&lt;&gt;"Yes",Register!$O78="",N(Register!$Q78)=0),0,ROUND((Register!$M78-Register!$R78)*MIN(Register!$Q78,MAX(0,MIN(G$4,IF(Register!$U78="",$D$2,MIN($D$2,YEAR(Register!$U78)*12+MONTH(Register!$U78)-1)))-(YEAR(Register!$O78)*12+MONTH(Register!$O78))+1))/Register!$Q78,2)-ROUND((Register!$M78-Register!$R78)*MIN(Register!$Q78,MAX(0,MIN(G$4-1,IF(Register!$U78="",$D$2,MIN($D$2,YEAR(Register!$U78)*12+MONTH(Register!$U78)-1)))-(YEAR(Register!$O78)*12+MONTH(Register!$O78))+1))/Register!$Q78,2))</f>
        <v/>
      </c>
      <c r="H80" s="27">
        <f>IF(OR(Register!$N78&lt;&gt;"Yes",Register!$O78="",N(Register!$Q78)=0),0,ROUND((Register!$M78-Register!$R78)*MIN(Register!$Q78,MAX(0,MIN(H$4,IF(Register!$U78="",$D$2,MIN($D$2,YEAR(Register!$U78)*12+MONTH(Register!$U78)-1)))-(YEAR(Register!$O78)*12+MONTH(Register!$O78))+1))/Register!$Q78,2)-ROUND((Register!$M78-Register!$R78)*MIN(Register!$Q78,MAX(0,MIN(H$4-1,IF(Register!$U78="",$D$2,MIN($D$2,YEAR(Register!$U78)*12+MONTH(Register!$U78)-1)))-(YEAR(Register!$O78)*12+MONTH(Register!$O78))+1))/Register!$Q78,2))</f>
        <v/>
      </c>
      <c r="I80" s="27">
        <f>IF(OR(Register!$N78&lt;&gt;"Yes",Register!$O78="",N(Register!$Q78)=0),0,ROUND((Register!$M78-Register!$R78)*MIN(Register!$Q78,MAX(0,MIN(I$4,IF(Register!$U78="",$D$2,MIN($D$2,YEAR(Register!$U78)*12+MONTH(Register!$U78)-1)))-(YEAR(Register!$O78)*12+MONTH(Register!$O78))+1))/Register!$Q78,2)-ROUND((Register!$M78-Register!$R78)*MIN(Register!$Q78,MAX(0,MIN(I$4-1,IF(Register!$U78="",$D$2,MIN($D$2,YEAR(Register!$U78)*12+MONTH(Register!$U78)-1)))-(YEAR(Register!$O78)*12+MONTH(Register!$O78))+1))/Register!$Q78,2))</f>
        <v/>
      </c>
      <c r="J80" s="27">
        <f>IF(OR(Register!$N78&lt;&gt;"Yes",Register!$O78="",N(Register!$Q78)=0),0,ROUND((Register!$M78-Register!$R78)*MIN(Register!$Q78,MAX(0,MIN(J$4,IF(Register!$U78="",$D$2,MIN($D$2,YEAR(Register!$U78)*12+MONTH(Register!$U78)-1)))-(YEAR(Register!$O78)*12+MONTH(Register!$O78))+1))/Register!$Q78,2)-ROUND((Register!$M78-Register!$R78)*MIN(Register!$Q78,MAX(0,MIN(J$4-1,IF(Register!$U78="",$D$2,MIN($D$2,YEAR(Register!$U78)*12+MONTH(Register!$U78)-1)))-(YEAR(Register!$O78)*12+MONTH(Register!$O78))+1))/Register!$Q78,2))</f>
        <v/>
      </c>
      <c r="K80" s="27">
        <f>IF(OR(Register!$N78&lt;&gt;"Yes",Register!$O78="",N(Register!$Q78)=0),0,ROUND((Register!$M78-Register!$R78)*MIN(Register!$Q78,MAX(0,MIN(K$4,IF(Register!$U78="",$D$2,MIN($D$2,YEAR(Register!$U78)*12+MONTH(Register!$U78)-1)))-(YEAR(Register!$O78)*12+MONTH(Register!$O78))+1))/Register!$Q78,2)-ROUND((Register!$M78-Register!$R78)*MIN(Register!$Q78,MAX(0,MIN(K$4-1,IF(Register!$U78="",$D$2,MIN($D$2,YEAR(Register!$U78)*12+MONTH(Register!$U78)-1)))-(YEAR(Register!$O78)*12+MONTH(Register!$O78))+1))/Register!$Q78,2))</f>
        <v/>
      </c>
      <c r="L80" s="27">
        <f>IF(OR(Register!$N78&lt;&gt;"Yes",Register!$O78="",N(Register!$Q78)=0),0,ROUND((Register!$M78-Register!$R78)*MIN(Register!$Q78,MAX(0,MIN(L$4,IF(Register!$U78="",$D$2,MIN($D$2,YEAR(Register!$U78)*12+MONTH(Register!$U78)-1)))-(YEAR(Register!$O78)*12+MONTH(Register!$O78))+1))/Register!$Q78,2)-ROUND((Register!$M78-Register!$R78)*MIN(Register!$Q78,MAX(0,MIN(L$4-1,IF(Register!$U78="",$D$2,MIN($D$2,YEAR(Register!$U78)*12+MONTH(Register!$U78)-1)))-(YEAR(Register!$O78)*12+MONTH(Register!$O78))+1))/Register!$Q78,2))</f>
        <v/>
      </c>
      <c r="M80" s="27">
        <f>IF(OR(Register!$N78&lt;&gt;"Yes",Register!$O78="",N(Register!$Q78)=0),0,ROUND((Register!$M78-Register!$R78)*MIN(Register!$Q78,MAX(0,MIN(M$4,IF(Register!$U78="",$D$2,MIN($D$2,YEAR(Register!$U78)*12+MONTH(Register!$U78)-1)))-(YEAR(Register!$O78)*12+MONTH(Register!$O78))+1))/Register!$Q78,2)-ROUND((Register!$M78-Register!$R78)*MIN(Register!$Q78,MAX(0,MIN(M$4-1,IF(Register!$U78="",$D$2,MIN($D$2,YEAR(Register!$U78)*12+MONTH(Register!$U78)-1)))-(YEAR(Register!$O78)*12+MONTH(Register!$O78))+1))/Register!$Q78,2))</f>
        <v/>
      </c>
      <c r="N80" s="27">
        <f>IF(OR(Register!$N78&lt;&gt;"Yes",Register!$O78="",N(Register!$Q78)=0),0,ROUND((Register!$M78-Register!$R78)*MIN(Register!$Q78,MAX(0,MIN(N$4,IF(Register!$U78="",$D$2,MIN($D$2,YEAR(Register!$U78)*12+MONTH(Register!$U78)-1)))-(YEAR(Register!$O78)*12+MONTH(Register!$O78))+1))/Register!$Q78,2)-ROUND((Register!$M78-Register!$R78)*MIN(Register!$Q78,MAX(0,MIN(N$4-1,IF(Register!$U78="",$D$2,MIN($D$2,YEAR(Register!$U78)*12+MONTH(Register!$U78)-1)))-(YEAR(Register!$O78)*12+MONTH(Register!$O78))+1))/Register!$Q78,2))</f>
        <v/>
      </c>
      <c r="O80" s="27">
        <f>IF(OR(Register!$N78&lt;&gt;"Yes",Register!$O78="",N(Register!$Q78)=0),0,ROUND((Register!$M78-Register!$R78)*MIN(Register!$Q78,MAX(0,MIN(O$4,IF(Register!$U78="",$D$2,MIN($D$2,YEAR(Register!$U78)*12+MONTH(Register!$U78)-1)))-(YEAR(Register!$O78)*12+MONTH(Register!$O78))+1))/Register!$Q78,2)-ROUND((Register!$M78-Register!$R78)*MIN(Register!$Q78,MAX(0,MIN(O$4-1,IF(Register!$U78="",$D$2,MIN($D$2,YEAR(Register!$U78)*12+MONTH(Register!$U78)-1)))-(YEAR(Register!$O78)*12+MONTH(Register!$O78))+1))/Register!$Q78,2))</f>
        <v/>
      </c>
      <c r="P80" s="27">
        <f>IF(OR(Register!$N78&lt;&gt;"Yes",Register!$O78="",N(Register!$Q78)=0),0,ROUND((Register!$M78-Register!$R78)*MIN(Register!$Q78,MAX(0,MIN(P$4,IF(Register!$U78="",$D$2,MIN($D$2,YEAR(Register!$U78)*12+MONTH(Register!$U78)-1)))-(YEAR(Register!$O78)*12+MONTH(Register!$O78))+1))/Register!$Q78,2)-ROUND((Register!$M78-Register!$R78)*MIN(Register!$Q78,MAX(0,MIN(P$4-1,IF(Register!$U78="",$D$2,MIN($D$2,YEAR(Register!$U78)*12+MONTH(Register!$U78)-1)))-(YEAR(Register!$O78)*12+MONTH(Register!$O78))+1))/Register!$Q78,2))</f>
        <v/>
      </c>
      <c r="Q80" s="27">
        <f>E80+F80+G80+H80+I80+J80+K80+L80+M80+N80+O80+P80</f>
        <v/>
      </c>
    </row>
    <row r="81">
      <c r="A81" s="28">
        <f>IF(Register!$A79="","",Register!$A79)</f>
        <v/>
      </c>
      <c r="B81" s="28">
        <f>IF(Register!$D79="","",Register!$D79)</f>
        <v/>
      </c>
      <c r="C81" s="28">
        <f>IF(Register!$F79="","",Register!$F79)</f>
        <v/>
      </c>
      <c r="D81" s="28">
        <f>IF(C81="","",IF(C81=Settings!$A$9,Settings!$B$9,IF(C81=Settings!$A$10,Settings!$B$10,IF(C81=Settings!$A$11,Settings!$B$11,IF(C81=Settings!$A$12,Settings!$B$12,IF(C81=Settings!$A$13,Settings!$B$13,IF(C81=Settings!$A$14,Settings!$B$14,IF(C81=Settings!$A$15,Settings!$B$15,IF(C81=Settings!$A$16,Settings!$B$16,IF(C81=Settings!$A$17,Settings!$B$17,IF(C81=Settings!$A$18,Settings!$B$18,"")))))))))))</f>
        <v/>
      </c>
      <c r="E81" s="27">
        <f>IF(OR(Register!$N79&lt;&gt;"Yes",Register!$O79="",N(Register!$Q79)=0),0,ROUND((Register!$M79-Register!$R79)*MIN(Register!$Q79,MAX(0,MIN(E$4,IF(Register!$U79="",$D$2,MIN($D$2,YEAR(Register!$U79)*12+MONTH(Register!$U79)-1)))-(YEAR(Register!$O79)*12+MONTH(Register!$O79))+1))/Register!$Q79,2)-ROUND((Register!$M79-Register!$R79)*MIN(Register!$Q79,MAX(0,MIN(E$4-1,IF(Register!$U79="",$D$2,MIN($D$2,YEAR(Register!$U79)*12+MONTH(Register!$U79)-1)))-(YEAR(Register!$O79)*12+MONTH(Register!$O79))+1))/Register!$Q79,2))</f>
        <v/>
      </c>
      <c r="F81" s="27">
        <f>IF(OR(Register!$N79&lt;&gt;"Yes",Register!$O79="",N(Register!$Q79)=0),0,ROUND((Register!$M79-Register!$R79)*MIN(Register!$Q79,MAX(0,MIN(F$4,IF(Register!$U79="",$D$2,MIN($D$2,YEAR(Register!$U79)*12+MONTH(Register!$U79)-1)))-(YEAR(Register!$O79)*12+MONTH(Register!$O79))+1))/Register!$Q79,2)-ROUND((Register!$M79-Register!$R79)*MIN(Register!$Q79,MAX(0,MIN(F$4-1,IF(Register!$U79="",$D$2,MIN($D$2,YEAR(Register!$U79)*12+MONTH(Register!$U79)-1)))-(YEAR(Register!$O79)*12+MONTH(Register!$O79))+1))/Register!$Q79,2))</f>
        <v/>
      </c>
      <c r="G81" s="27">
        <f>IF(OR(Register!$N79&lt;&gt;"Yes",Register!$O79="",N(Register!$Q79)=0),0,ROUND((Register!$M79-Register!$R79)*MIN(Register!$Q79,MAX(0,MIN(G$4,IF(Register!$U79="",$D$2,MIN($D$2,YEAR(Register!$U79)*12+MONTH(Register!$U79)-1)))-(YEAR(Register!$O79)*12+MONTH(Register!$O79))+1))/Register!$Q79,2)-ROUND((Register!$M79-Register!$R79)*MIN(Register!$Q79,MAX(0,MIN(G$4-1,IF(Register!$U79="",$D$2,MIN($D$2,YEAR(Register!$U79)*12+MONTH(Register!$U79)-1)))-(YEAR(Register!$O79)*12+MONTH(Register!$O79))+1))/Register!$Q79,2))</f>
        <v/>
      </c>
      <c r="H81" s="27">
        <f>IF(OR(Register!$N79&lt;&gt;"Yes",Register!$O79="",N(Register!$Q79)=0),0,ROUND((Register!$M79-Register!$R79)*MIN(Register!$Q79,MAX(0,MIN(H$4,IF(Register!$U79="",$D$2,MIN($D$2,YEAR(Register!$U79)*12+MONTH(Register!$U79)-1)))-(YEAR(Register!$O79)*12+MONTH(Register!$O79))+1))/Register!$Q79,2)-ROUND((Register!$M79-Register!$R79)*MIN(Register!$Q79,MAX(0,MIN(H$4-1,IF(Register!$U79="",$D$2,MIN($D$2,YEAR(Register!$U79)*12+MONTH(Register!$U79)-1)))-(YEAR(Register!$O79)*12+MONTH(Register!$O79))+1))/Register!$Q79,2))</f>
        <v/>
      </c>
      <c r="I81" s="27">
        <f>IF(OR(Register!$N79&lt;&gt;"Yes",Register!$O79="",N(Register!$Q79)=0),0,ROUND((Register!$M79-Register!$R79)*MIN(Register!$Q79,MAX(0,MIN(I$4,IF(Register!$U79="",$D$2,MIN($D$2,YEAR(Register!$U79)*12+MONTH(Register!$U79)-1)))-(YEAR(Register!$O79)*12+MONTH(Register!$O79))+1))/Register!$Q79,2)-ROUND((Register!$M79-Register!$R79)*MIN(Register!$Q79,MAX(0,MIN(I$4-1,IF(Register!$U79="",$D$2,MIN($D$2,YEAR(Register!$U79)*12+MONTH(Register!$U79)-1)))-(YEAR(Register!$O79)*12+MONTH(Register!$O79))+1))/Register!$Q79,2))</f>
        <v/>
      </c>
      <c r="J81" s="27">
        <f>IF(OR(Register!$N79&lt;&gt;"Yes",Register!$O79="",N(Register!$Q79)=0),0,ROUND((Register!$M79-Register!$R79)*MIN(Register!$Q79,MAX(0,MIN(J$4,IF(Register!$U79="",$D$2,MIN($D$2,YEAR(Register!$U79)*12+MONTH(Register!$U79)-1)))-(YEAR(Register!$O79)*12+MONTH(Register!$O79))+1))/Register!$Q79,2)-ROUND((Register!$M79-Register!$R79)*MIN(Register!$Q79,MAX(0,MIN(J$4-1,IF(Register!$U79="",$D$2,MIN($D$2,YEAR(Register!$U79)*12+MONTH(Register!$U79)-1)))-(YEAR(Register!$O79)*12+MONTH(Register!$O79))+1))/Register!$Q79,2))</f>
        <v/>
      </c>
      <c r="K81" s="27">
        <f>IF(OR(Register!$N79&lt;&gt;"Yes",Register!$O79="",N(Register!$Q79)=0),0,ROUND((Register!$M79-Register!$R79)*MIN(Register!$Q79,MAX(0,MIN(K$4,IF(Register!$U79="",$D$2,MIN($D$2,YEAR(Register!$U79)*12+MONTH(Register!$U79)-1)))-(YEAR(Register!$O79)*12+MONTH(Register!$O79))+1))/Register!$Q79,2)-ROUND((Register!$M79-Register!$R79)*MIN(Register!$Q79,MAX(0,MIN(K$4-1,IF(Register!$U79="",$D$2,MIN($D$2,YEAR(Register!$U79)*12+MONTH(Register!$U79)-1)))-(YEAR(Register!$O79)*12+MONTH(Register!$O79))+1))/Register!$Q79,2))</f>
        <v/>
      </c>
      <c r="L81" s="27">
        <f>IF(OR(Register!$N79&lt;&gt;"Yes",Register!$O79="",N(Register!$Q79)=0),0,ROUND((Register!$M79-Register!$R79)*MIN(Register!$Q79,MAX(0,MIN(L$4,IF(Register!$U79="",$D$2,MIN($D$2,YEAR(Register!$U79)*12+MONTH(Register!$U79)-1)))-(YEAR(Register!$O79)*12+MONTH(Register!$O79))+1))/Register!$Q79,2)-ROUND((Register!$M79-Register!$R79)*MIN(Register!$Q79,MAX(0,MIN(L$4-1,IF(Register!$U79="",$D$2,MIN($D$2,YEAR(Register!$U79)*12+MONTH(Register!$U79)-1)))-(YEAR(Register!$O79)*12+MONTH(Register!$O79))+1))/Register!$Q79,2))</f>
        <v/>
      </c>
      <c r="M81" s="27">
        <f>IF(OR(Register!$N79&lt;&gt;"Yes",Register!$O79="",N(Register!$Q79)=0),0,ROUND((Register!$M79-Register!$R79)*MIN(Register!$Q79,MAX(0,MIN(M$4,IF(Register!$U79="",$D$2,MIN($D$2,YEAR(Register!$U79)*12+MONTH(Register!$U79)-1)))-(YEAR(Register!$O79)*12+MONTH(Register!$O79))+1))/Register!$Q79,2)-ROUND((Register!$M79-Register!$R79)*MIN(Register!$Q79,MAX(0,MIN(M$4-1,IF(Register!$U79="",$D$2,MIN($D$2,YEAR(Register!$U79)*12+MONTH(Register!$U79)-1)))-(YEAR(Register!$O79)*12+MONTH(Register!$O79))+1))/Register!$Q79,2))</f>
        <v/>
      </c>
      <c r="N81" s="27">
        <f>IF(OR(Register!$N79&lt;&gt;"Yes",Register!$O79="",N(Register!$Q79)=0),0,ROUND((Register!$M79-Register!$R79)*MIN(Register!$Q79,MAX(0,MIN(N$4,IF(Register!$U79="",$D$2,MIN($D$2,YEAR(Register!$U79)*12+MONTH(Register!$U79)-1)))-(YEAR(Register!$O79)*12+MONTH(Register!$O79))+1))/Register!$Q79,2)-ROUND((Register!$M79-Register!$R79)*MIN(Register!$Q79,MAX(0,MIN(N$4-1,IF(Register!$U79="",$D$2,MIN($D$2,YEAR(Register!$U79)*12+MONTH(Register!$U79)-1)))-(YEAR(Register!$O79)*12+MONTH(Register!$O79))+1))/Register!$Q79,2))</f>
        <v/>
      </c>
      <c r="O81" s="27">
        <f>IF(OR(Register!$N79&lt;&gt;"Yes",Register!$O79="",N(Register!$Q79)=0),0,ROUND((Register!$M79-Register!$R79)*MIN(Register!$Q79,MAX(0,MIN(O$4,IF(Register!$U79="",$D$2,MIN($D$2,YEAR(Register!$U79)*12+MONTH(Register!$U79)-1)))-(YEAR(Register!$O79)*12+MONTH(Register!$O79))+1))/Register!$Q79,2)-ROUND((Register!$M79-Register!$R79)*MIN(Register!$Q79,MAX(0,MIN(O$4-1,IF(Register!$U79="",$D$2,MIN($D$2,YEAR(Register!$U79)*12+MONTH(Register!$U79)-1)))-(YEAR(Register!$O79)*12+MONTH(Register!$O79))+1))/Register!$Q79,2))</f>
        <v/>
      </c>
      <c r="P81" s="27">
        <f>IF(OR(Register!$N79&lt;&gt;"Yes",Register!$O79="",N(Register!$Q79)=0),0,ROUND((Register!$M79-Register!$R79)*MIN(Register!$Q79,MAX(0,MIN(P$4,IF(Register!$U79="",$D$2,MIN($D$2,YEAR(Register!$U79)*12+MONTH(Register!$U79)-1)))-(YEAR(Register!$O79)*12+MONTH(Register!$O79))+1))/Register!$Q79,2)-ROUND((Register!$M79-Register!$R79)*MIN(Register!$Q79,MAX(0,MIN(P$4-1,IF(Register!$U79="",$D$2,MIN($D$2,YEAR(Register!$U79)*12+MONTH(Register!$U79)-1)))-(YEAR(Register!$O79)*12+MONTH(Register!$O79))+1))/Register!$Q79,2))</f>
        <v/>
      </c>
      <c r="Q81" s="27">
        <f>E81+F81+G81+H81+I81+J81+K81+L81+M81+N81+O81+P81</f>
        <v/>
      </c>
    </row>
    <row r="82">
      <c r="A82" s="28">
        <f>IF(Register!$A80="","",Register!$A80)</f>
        <v/>
      </c>
      <c r="B82" s="28">
        <f>IF(Register!$D80="","",Register!$D80)</f>
        <v/>
      </c>
      <c r="C82" s="28">
        <f>IF(Register!$F80="","",Register!$F80)</f>
        <v/>
      </c>
      <c r="D82" s="28">
        <f>IF(C82="","",IF(C82=Settings!$A$9,Settings!$B$9,IF(C82=Settings!$A$10,Settings!$B$10,IF(C82=Settings!$A$11,Settings!$B$11,IF(C82=Settings!$A$12,Settings!$B$12,IF(C82=Settings!$A$13,Settings!$B$13,IF(C82=Settings!$A$14,Settings!$B$14,IF(C82=Settings!$A$15,Settings!$B$15,IF(C82=Settings!$A$16,Settings!$B$16,IF(C82=Settings!$A$17,Settings!$B$17,IF(C82=Settings!$A$18,Settings!$B$18,"")))))))))))</f>
        <v/>
      </c>
      <c r="E82" s="27">
        <f>IF(OR(Register!$N80&lt;&gt;"Yes",Register!$O80="",N(Register!$Q80)=0),0,ROUND((Register!$M80-Register!$R80)*MIN(Register!$Q80,MAX(0,MIN(E$4,IF(Register!$U80="",$D$2,MIN($D$2,YEAR(Register!$U80)*12+MONTH(Register!$U80)-1)))-(YEAR(Register!$O80)*12+MONTH(Register!$O80))+1))/Register!$Q80,2)-ROUND((Register!$M80-Register!$R80)*MIN(Register!$Q80,MAX(0,MIN(E$4-1,IF(Register!$U80="",$D$2,MIN($D$2,YEAR(Register!$U80)*12+MONTH(Register!$U80)-1)))-(YEAR(Register!$O80)*12+MONTH(Register!$O80))+1))/Register!$Q80,2))</f>
        <v/>
      </c>
      <c r="F82" s="27">
        <f>IF(OR(Register!$N80&lt;&gt;"Yes",Register!$O80="",N(Register!$Q80)=0),0,ROUND((Register!$M80-Register!$R80)*MIN(Register!$Q80,MAX(0,MIN(F$4,IF(Register!$U80="",$D$2,MIN($D$2,YEAR(Register!$U80)*12+MONTH(Register!$U80)-1)))-(YEAR(Register!$O80)*12+MONTH(Register!$O80))+1))/Register!$Q80,2)-ROUND((Register!$M80-Register!$R80)*MIN(Register!$Q80,MAX(0,MIN(F$4-1,IF(Register!$U80="",$D$2,MIN($D$2,YEAR(Register!$U80)*12+MONTH(Register!$U80)-1)))-(YEAR(Register!$O80)*12+MONTH(Register!$O80))+1))/Register!$Q80,2))</f>
        <v/>
      </c>
      <c r="G82" s="27">
        <f>IF(OR(Register!$N80&lt;&gt;"Yes",Register!$O80="",N(Register!$Q80)=0),0,ROUND((Register!$M80-Register!$R80)*MIN(Register!$Q80,MAX(0,MIN(G$4,IF(Register!$U80="",$D$2,MIN($D$2,YEAR(Register!$U80)*12+MONTH(Register!$U80)-1)))-(YEAR(Register!$O80)*12+MONTH(Register!$O80))+1))/Register!$Q80,2)-ROUND((Register!$M80-Register!$R80)*MIN(Register!$Q80,MAX(0,MIN(G$4-1,IF(Register!$U80="",$D$2,MIN($D$2,YEAR(Register!$U80)*12+MONTH(Register!$U80)-1)))-(YEAR(Register!$O80)*12+MONTH(Register!$O80))+1))/Register!$Q80,2))</f>
        <v/>
      </c>
      <c r="H82" s="27">
        <f>IF(OR(Register!$N80&lt;&gt;"Yes",Register!$O80="",N(Register!$Q80)=0),0,ROUND((Register!$M80-Register!$R80)*MIN(Register!$Q80,MAX(0,MIN(H$4,IF(Register!$U80="",$D$2,MIN($D$2,YEAR(Register!$U80)*12+MONTH(Register!$U80)-1)))-(YEAR(Register!$O80)*12+MONTH(Register!$O80))+1))/Register!$Q80,2)-ROUND((Register!$M80-Register!$R80)*MIN(Register!$Q80,MAX(0,MIN(H$4-1,IF(Register!$U80="",$D$2,MIN($D$2,YEAR(Register!$U80)*12+MONTH(Register!$U80)-1)))-(YEAR(Register!$O80)*12+MONTH(Register!$O80))+1))/Register!$Q80,2))</f>
        <v/>
      </c>
      <c r="I82" s="27">
        <f>IF(OR(Register!$N80&lt;&gt;"Yes",Register!$O80="",N(Register!$Q80)=0),0,ROUND((Register!$M80-Register!$R80)*MIN(Register!$Q80,MAX(0,MIN(I$4,IF(Register!$U80="",$D$2,MIN($D$2,YEAR(Register!$U80)*12+MONTH(Register!$U80)-1)))-(YEAR(Register!$O80)*12+MONTH(Register!$O80))+1))/Register!$Q80,2)-ROUND((Register!$M80-Register!$R80)*MIN(Register!$Q80,MAX(0,MIN(I$4-1,IF(Register!$U80="",$D$2,MIN($D$2,YEAR(Register!$U80)*12+MONTH(Register!$U80)-1)))-(YEAR(Register!$O80)*12+MONTH(Register!$O80))+1))/Register!$Q80,2))</f>
        <v/>
      </c>
      <c r="J82" s="27">
        <f>IF(OR(Register!$N80&lt;&gt;"Yes",Register!$O80="",N(Register!$Q80)=0),0,ROUND((Register!$M80-Register!$R80)*MIN(Register!$Q80,MAX(0,MIN(J$4,IF(Register!$U80="",$D$2,MIN($D$2,YEAR(Register!$U80)*12+MONTH(Register!$U80)-1)))-(YEAR(Register!$O80)*12+MONTH(Register!$O80))+1))/Register!$Q80,2)-ROUND((Register!$M80-Register!$R80)*MIN(Register!$Q80,MAX(0,MIN(J$4-1,IF(Register!$U80="",$D$2,MIN($D$2,YEAR(Register!$U80)*12+MONTH(Register!$U80)-1)))-(YEAR(Register!$O80)*12+MONTH(Register!$O80))+1))/Register!$Q80,2))</f>
        <v/>
      </c>
      <c r="K82" s="27">
        <f>IF(OR(Register!$N80&lt;&gt;"Yes",Register!$O80="",N(Register!$Q80)=0),0,ROUND((Register!$M80-Register!$R80)*MIN(Register!$Q80,MAX(0,MIN(K$4,IF(Register!$U80="",$D$2,MIN($D$2,YEAR(Register!$U80)*12+MONTH(Register!$U80)-1)))-(YEAR(Register!$O80)*12+MONTH(Register!$O80))+1))/Register!$Q80,2)-ROUND((Register!$M80-Register!$R80)*MIN(Register!$Q80,MAX(0,MIN(K$4-1,IF(Register!$U80="",$D$2,MIN($D$2,YEAR(Register!$U80)*12+MONTH(Register!$U80)-1)))-(YEAR(Register!$O80)*12+MONTH(Register!$O80))+1))/Register!$Q80,2))</f>
        <v/>
      </c>
      <c r="L82" s="27">
        <f>IF(OR(Register!$N80&lt;&gt;"Yes",Register!$O80="",N(Register!$Q80)=0),0,ROUND((Register!$M80-Register!$R80)*MIN(Register!$Q80,MAX(0,MIN(L$4,IF(Register!$U80="",$D$2,MIN($D$2,YEAR(Register!$U80)*12+MONTH(Register!$U80)-1)))-(YEAR(Register!$O80)*12+MONTH(Register!$O80))+1))/Register!$Q80,2)-ROUND((Register!$M80-Register!$R80)*MIN(Register!$Q80,MAX(0,MIN(L$4-1,IF(Register!$U80="",$D$2,MIN($D$2,YEAR(Register!$U80)*12+MONTH(Register!$U80)-1)))-(YEAR(Register!$O80)*12+MONTH(Register!$O80))+1))/Register!$Q80,2))</f>
        <v/>
      </c>
      <c r="M82" s="27">
        <f>IF(OR(Register!$N80&lt;&gt;"Yes",Register!$O80="",N(Register!$Q80)=0),0,ROUND((Register!$M80-Register!$R80)*MIN(Register!$Q80,MAX(0,MIN(M$4,IF(Register!$U80="",$D$2,MIN($D$2,YEAR(Register!$U80)*12+MONTH(Register!$U80)-1)))-(YEAR(Register!$O80)*12+MONTH(Register!$O80))+1))/Register!$Q80,2)-ROUND((Register!$M80-Register!$R80)*MIN(Register!$Q80,MAX(0,MIN(M$4-1,IF(Register!$U80="",$D$2,MIN($D$2,YEAR(Register!$U80)*12+MONTH(Register!$U80)-1)))-(YEAR(Register!$O80)*12+MONTH(Register!$O80))+1))/Register!$Q80,2))</f>
        <v/>
      </c>
      <c r="N82" s="27">
        <f>IF(OR(Register!$N80&lt;&gt;"Yes",Register!$O80="",N(Register!$Q80)=0),0,ROUND((Register!$M80-Register!$R80)*MIN(Register!$Q80,MAX(0,MIN(N$4,IF(Register!$U80="",$D$2,MIN($D$2,YEAR(Register!$U80)*12+MONTH(Register!$U80)-1)))-(YEAR(Register!$O80)*12+MONTH(Register!$O80))+1))/Register!$Q80,2)-ROUND((Register!$M80-Register!$R80)*MIN(Register!$Q80,MAX(0,MIN(N$4-1,IF(Register!$U80="",$D$2,MIN($D$2,YEAR(Register!$U80)*12+MONTH(Register!$U80)-1)))-(YEAR(Register!$O80)*12+MONTH(Register!$O80))+1))/Register!$Q80,2))</f>
        <v/>
      </c>
      <c r="O82" s="27">
        <f>IF(OR(Register!$N80&lt;&gt;"Yes",Register!$O80="",N(Register!$Q80)=0),0,ROUND((Register!$M80-Register!$R80)*MIN(Register!$Q80,MAX(0,MIN(O$4,IF(Register!$U80="",$D$2,MIN($D$2,YEAR(Register!$U80)*12+MONTH(Register!$U80)-1)))-(YEAR(Register!$O80)*12+MONTH(Register!$O80))+1))/Register!$Q80,2)-ROUND((Register!$M80-Register!$R80)*MIN(Register!$Q80,MAX(0,MIN(O$4-1,IF(Register!$U80="",$D$2,MIN($D$2,YEAR(Register!$U80)*12+MONTH(Register!$U80)-1)))-(YEAR(Register!$O80)*12+MONTH(Register!$O80))+1))/Register!$Q80,2))</f>
        <v/>
      </c>
      <c r="P82" s="27">
        <f>IF(OR(Register!$N80&lt;&gt;"Yes",Register!$O80="",N(Register!$Q80)=0),0,ROUND((Register!$M80-Register!$R80)*MIN(Register!$Q80,MAX(0,MIN(P$4,IF(Register!$U80="",$D$2,MIN($D$2,YEAR(Register!$U80)*12+MONTH(Register!$U80)-1)))-(YEAR(Register!$O80)*12+MONTH(Register!$O80))+1))/Register!$Q80,2)-ROUND((Register!$M80-Register!$R80)*MIN(Register!$Q80,MAX(0,MIN(P$4-1,IF(Register!$U80="",$D$2,MIN($D$2,YEAR(Register!$U80)*12+MONTH(Register!$U80)-1)))-(YEAR(Register!$O80)*12+MONTH(Register!$O80))+1))/Register!$Q80,2))</f>
        <v/>
      </c>
      <c r="Q82" s="27">
        <f>E82+F82+G82+H82+I82+J82+K82+L82+M82+N82+O82+P82</f>
        <v/>
      </c>
    </row>
    <row r="83">
      <c r="A83" s="28">
        <f>IF(Register!$A81="","",Register!$A81)</f>
        <v/>
      </c>
      <c r="B83" s="28">
        <f>IF(Register!$D81="","",Register!$D81)</f>
        <v/>
      </c>
      <c r="C83" s="28">
        <f>IF(Register!$F81="","",Register!$F81)</f>
        <v/>
      </c>
      <c r="D83" s="28">
        <f>IF(C83="","",IF(C83=Settings!$A$9,Settings!$B$9,IF(C83=Settings!$A$10,Settings!$B$10,IF(C83=Settings!$A$11,Settings!$B$11,IF(C83=Settings!$A$12,Settings!$B$12,IF(C83=Settings!$A$13,Settings!$B$13,IF(C83=Settings!$A$14,Settings!$B$14,IF(C83=Settings!$A$15,Settings!$B$15,IF(C83=Settings!$A$16,Settings!$B$16,IF(C83=Settings!$A$17,Settings!$B$17,IF(C83=Settings!$A$18,Settings!$B$18,"")))))))))))</f>
        <v/>
      </c>
      <c r="E83" s="27">
        <f>IF(OR(Register!$N81&lt;&gt;"Yes",Register!$O81="",N(Register!$Q81)=0),0,ROUND((Register!$M81-Register!$R81)*MIN(Register!$Q81,MAX(0,MIN(E$4,IF(Register!$U81="",$D$2,MIN($D$2,YEAR(Register!$U81)*12+MONTH(Register!$U81)-1)))-(YEAR(Register!$O81)*12+MONTH(Register!$O81))+1))/Register!$Q81,2)-ROUND((Register!$M81-Register!$R81)*MIN(Register!$Q81,MAX(0,MIN(E$4-1,IF(Register!$U81="",$D$2,MIN($D$2,YEAR(Register!$U81)*12+MONTH(Register!$U81)-1)))-(YEAR(Register!$O81)*12+MONTH(Register!$O81))+1))/Register!$Q81,2))</f>
        <v/>
      </c>
      <c r="F83" s="27">
        <f>IF(OR(Register!$N81&lt;&gt;"Yes",Register!$O81="",N(Register!$Q81)=0),0,ROUND((Register!$M81-Register!$R81)*MIN(Register!$Q81,MAX(0,MIN(F$4,IF(Register!$U81="",$D$2,MIN($D$2,YEAR(Register!$U81)*12+MONTH(Register!$U81)-1)))-(YEAR(Register!$O81)*12+MONTH(Register!$O81))+1))/Register!$Q81,2)-ROUND((Register!$M81-Register!$R81)*MIN(Register!$Q81,MAX(0,MIN(F$4-1,IF(Register!$U81="",$D$2,MIN($D$2,YEAR(Register!$U81)*12+MONTH(Register!$U81)-1)))-(YEAR(Register!$O81)*12+MONTH(Register!$O81))+1))/Register!$Q81,2))</f>
        <v/>
      </c>
      <c r="G83" s="27">
        <f>IF(OR(Register!$N81&lt;&gt;"Yes",Register!$O81="",N(Register!$Q81)=0),0,ROUND((Register!$M81-Register!$R81)*MIN(Register!$Q81,MAX(0,MIN(G$4,IF(Register!$U81="",$D$2,MIN($D$2,YEAR(Register!$U81)*12+MONTH(Register!$U81)-1)))-(YEAR(Register!$O81)*12+MONTH(Register!$O81))+1))/Register!$Q81,2)-ROUND((Register!$M81-Register!$R81)*MIN(Register!$Q81,MAX(0,MIN(G$4-1,IF(Register!$U81="",$D$2,MIN($D$2,YEAR(Register!$U81)*12+MONTH(Register!$U81)-1)))-(YEAR(Register!$O81)*12+MONTH(Register!$O81))+1))/Register!$Q81,2))</f>
        <v/>
      </c>
      <c r="H83" s="27">
        <f>IF(OR(Register!$N81&lt;&gt;"Yes",Register!$O81="",N(Register!$Q81)=0),0,ROUND((Register!$M81-Register!$R81)*MIN(Register!$Q81,MAX(0,MIN(H$4,IF(Register!$U81="",$D$2,MIN($D$2,YEAR(Register!$U81)*12+MONTH(Register!$U81)-1)))-(YEAR(Register!$O81)*12+MONTH(Register!$O81))+1))/Register!$Q81,2)-ROUND((Register!$M81-Register!$R81)*MIN(Register!$Q81,MAX(0,MIN(H$4-1,IF(Register!$U81="",$D$2,MIN($D$2,YEAR(Register!$U81)*12+MONTH(Register!$U81)-1)))-(YEAR(Register!$O81)*12+MONTH(Register!$O81))+1))/Register!$Q81,2))</f>
        <v/>
      </c>
      <c r="I83" s="27">
        <f>IF(OR(Register!$N81&lt;&gt;"Yes",Register!$O81="",N(Register!$Q81)=0),0,ROUND((Register!$M81-Register!$R81)*MIN(Register!$Q81,MAX(0,MIN(I$4,IF(Register!$U81="",$D$2,MIN($D$2,YEAR(Register!$U81)*12+MONTH(Register!$U81)-1)))-(YEAR(Register!$O81)*12+MONTH(Register!$O81))+1))/Register!$Q81,2)-ROUND((Register!$M81-Register!$R81)*MIN(Register!$Q81,MAX(0,MIN(I$4-1,IF(Register!$U81="",$D$2,MIN($D$2,YEAR(Register!$U81)*12+MONTH(Register!$U81)-1)))-(YEAR(Register!$O81)*12+MONTH(Register!$O81))+1))/Register!$Q81,2))</f>
        <v/>
      </c>
      <c r="J83" s="27">
        <f>IF(OR(Register!$N81&lt;&gt;"Yes",Register!$O81="",N(Register!$Q81)=0),0,ROUND((Register!$M81-Register!$R81)*MIN(Register!$Q81,MAX(0,MIN(J$4,IF(Register!$U81="",$D$2,MIN($D$2,YEAR(Register!$U81)*12+MONTH(Register!$U81)-1)))-(YEAR(Register!$O81)*12+MONTH(Register!$O81))+1))/Register!$Q81,2)-ROUND((Register!$M81-Register!$R81)*MIN(Register!$Q81,MAX(0,MIN(J$4-1,IF(Register!$U81="",$D$2,MIN($D$2,YEAR(Register!$U81)*12+MONTH(Register!$U81)-1)))-(YEAR(Register!$O81)*12+MONTH(Register!$O81))+1))/Register!$Q81,2))</f>
        <v/>
      </c>
      <c r="K83" s="27">
        <f>IF(OR(Register!$N81&lt;&gt;"Yes",Register!$O81="",N(Register!$Q81)=0),0,ROUND((Register!$M81-Register!$R81)*MIN(Register!$Q81,MAX(0,MIN(K$4,IF(Register!$U81="",$D$2,MIN($D$2,YEAR(Register!$U81)*12+MONTH(Register!$U81)-1)))-(YEAR(Register!$O81)*12+MONTH(Register!$O81))+1))/Register!$Q81,2)-ROUND((Register!$M81-Register!$R81)*MIN(Register!$Q81,MAX(0,MIN(K$4-1,IF(Register!$U81="",$D$2,MIN($D$2,YEAR(Register!$U81)*12+MONTH(Register!$U81)-1)))-(YEAR(Register!$O81)*12+MONTH(Register!$O81))+1))/Register!$Q81,2))</f>
        <v/>
      </c>
      <c r="L83" s="27">
        <f>IF(OR(Register!$N81&lt;&gt;"Yes",Register!$O81="",N(Register!$Q81)=0),0,ROUND((Register!$M81-Register!$R81)*MIN(Register!$Q81,MAX(0,MIN(L$4,IF(Register!$U81="",$D$2,MIN($D$2,YEAR(Register!$U81)*12+MONTH(Register!$U81)-1)))-(YEAR(Register!$O81)*12+MONTH(Register!$O81))+1))/Register!$Q81,2)-ROUND((Register!$M81-Register!$R81)*MIN(Register!$Q81,MAX(0,MIN(L$4-1,IF(Register!$U81="",$D$2,MIN($D$2,YEAR(Register!$U81)*12+MONTH(Register!$U81)-1)))-(YEAR(Register!$O81)*12+MONTH(Register!$O81))+1))/Register!$Q81,2))</f>
        <v/>
      </c>
      <c r="M83" s="27">
        <f>IF(OR(Register!$N81&lt;&gt;"Yes",Register!$O81="",N(Register!$Q81)=0),0,ROUND((Register!$M81-Register!$R81)*MIN(Register!$Q81,MAX(0,MIN(M$4,IF(Register!$U81="",$D$2,MIN($D$2,YEAR(Register!$U81)*12+MONTH(Register!$U81)-1)))-(YEAR(Register!$O81)*12+MONTH(Register!$O81))+1))/Register!$Q81,2)-ROUND((Register!$M81-Register!$R81)*MIN(Register!$Q81,MAX(0,MIN(M$4-1,IF(Register!$U81="",$D$2,MIN($D$2,YEAR(Register!$U81)*12+MONTH(Register!$U81)-1)))-(YEAR(Register!$O81)*12+MONTH(Register!$O81))+1))/Register!$Q81,2))</f>
        <v/>
      </c>
      <c r="N83" s="27">
        <f>IF(OR(Register!$N81&lt;&gt;"Yes",Register!$O81="",N(Register!$Q81)=0),0,ROUND((Register!$M81-Register!$R81)*MIN(Register!$Q81,MAX(0,MIN(N$4,IF(Register!$U81="",$D$2,MIN($D$2,YEAR(Register!$U81)*12+MONTH(Register!$U81)-1)))-(YEAR(Register!$O81)*12+MONTH(Register!$O81))+1))/Register!$Q81,2)-ROUND((Register!$M81-Register!$R81)*MIN(Register!$Q81,MAX(0,MIN(N$4-1,IF(Register!$U81="",$D$2,MIN($D$2,YEAR(Register!$U81)*12+MONTH(Register!$U81)-1)))-(YEAR(Register!$O81)*12+MONTH(Register!$O81))+1))/Register!$Q81,2))</f>
        <v/>
      </c>
      <c r="O83" s="27">
        <f>IF(OR(Register!$N81&lt;&gt;"Yes",Register!$O81="",N(Register!$Q81)=0),0,ROUND((Register!$M81-Register!$R81)*MIN(Register!$Q81,MAX(0,MIN(O$4,IF(Register!$U81="",$D$2,MIN($D$2,YEAR(Register!$U81)*12+MONTH(Register!$U81)-1)))-(YEAR(Register!$O81)*12+MONTH(Register!$O81))+1))/Register!$Q81,2)-ROUND((Register!$M81-Register!$R81)*MIN(Register!$Q81,MAX(0,MIN(O$4-1,IF(Register!$U81="",$D$2,MIN($D$2,YEAR(Register!$U81)*12+MONTH(Register!$U81)-1)))-(YEAR(Register!$O81)*12+MONTH(Register!$O81))+1))/Register!$Q81,2))</f>
        <v/>
      </c>
      <c r="P83" s="27">
        <f>IF(OR(Register!$N81&lt;&gt;"Yes",Register!$O81="",N(Register!$Q81)=0),0,ROUND((Register!$M81-Register!$R81)*MIN(Register!$Q81,MAX(0,MIN(P$4,IF(Register!$U81="",$D$2,MIN($D$2,YEAR(Register!$U81)*12+MONTH(Register!$U81)-1)))-(YEAR(Register!$O81)*12+MONTH(Register!$O81))+1))/Register!$Q81,2)-ROUND((Register!$M81-Register!$R81)*MIN(Register!$Q81,MAX(0,MIN(P$4-1,IF(Register!$U81="",$D$2,MIN($D$2,YEAR(Register!$U81)*12+MONTH(Register!$U81)-1)))-(YEAR(Register!$O81)*12+MONTH(Register!$O81))+1))/Register!$Q81,2))</f>
        <v/>
      </c>
      <c r="Q83" s="27">
        <f>E83+F83+G83+H83+I83+J83+K83+L83+M83+N83+O83+P83</f>
        <v/>
      </c>
    </row>
    <row r="84">
      <c r="A84" s="28">
        <f>IF(Register!$A82="","",Register!$A82)</f>
        <v/>
      </c>
      <c r="B84" s="28">
        <f>IF(Register!$D82="","",Register!$D82)</f>
        <v/>
      </c>
      <c r="C84" s="28">
        <f>IF(Register!$F82="","",Register!$F82)</f>
        <v/>
      </c>
      <c r="D84" s="28">
        <f>IF(C84="","",IF(C84=Settings!$A$9,Settings!$B$9,IF(C84=Settings!$A$10,Settings!$B$10,IF(C84=Settings!$A$11,Settings!$B$11,IF(C84=Settings!$A$12,Settings!$B$12,IF(C84=Settings!$A$13,Settings!$B$13,IF(C84=Settings!$A$14,Settings!$B$14,IF(C84=Settings!$A$15,Settings!$B$15,IF(C84=Settings!$A$16,Settings!$B$16,IF(C84=Settings!$A$17,Settings!$B$17,IF(C84=Settings!$A$18,Settings!$B$18,"")))))))))))</f>
        <v/>
      </c>
      <c r="E84" s="27">
        <f>IF(OR(Register!$N82&lt;&gt;"Yes",Register!$O82="",N(Register!$Q82)=0),0,ROUND((Register!$M82-Register!$R82)*MIN(Register!$Q82,MAX(0,MIN(E$4,IF(Register!$U82="",$D$2,MIN($D$2,YEAR(Register!$U82)*12+MONTH(Register!$U82)-1)))-(YEAR(Register!$O82)*12+MONTH(Register!$O82))+1))/Register!$Q82,2)-ROUND((Register!$M82-Register!$R82)*MIN(Register!$Q82,MAX(0,MIN(E$4-1,IF(Register!$U82="",$D$2,MIN($D$2,YEAR(Register!$U82)*12+MONTH(Register!$U82)-1)))-(YEAR(Register!$O82)*12+MONTH(Register!$O82))+1))/Register!$Q82,2))</f>
        <v/>
      </c>
      <c r="F84" s="27">
        <f>IF(OR(Register!$N82&lt;&gt;"Yes",Register!$O82="",N(Register!$Q82)=0),0,ROUND((Register!$M82-Register!$R82)*MIN(Register!$Q82,MAX(0,MIN(F$4,IF(Register!$U82="",$D$2,MIN($D$2,YEAR(Register!$U82)*12+MONTH(Register!$U82)-1)))-(YEAR(Register!$O82)*12+MONTH(Register!$O82))+1))/Register!$Q82,2)-ROUND((Register!$M82-Register!$R82)*MIN(Register!$Q82,MAX(0,MIN(F$4-1,IF(Register!$U82="",$D$2,MIN($D$2,YEAR(Register!$U82)*12+MONTH(Register!$U82)-1)))-(YEAR(Register!$O82)*12+MONTH(Register!$O82))+1))/Register!$Q82,2))</f>
        <v/>
      </c>
      <c r="G84" s="27">
        <f>IF(OR(Register!$N82&lt;&gt;"Yes",Register!$O82="",N(Register!$Q82)=0),0,ROUND((Register!$M82-Register!$R82)*MIN(Register!$Q82,MAX(0,MIN(G$4,IF(Register!$U82="",$D$2,MIN($D$2,YEAR(Register!$U82)*12+MONTH(Register!$U82)-1)))-(YEAR(Register!$O82)*12+MONTH(Register!$O82))+1))/Register!$Q82,2)-ROUND((Register!$M82-Register!$R82)*MIN(Register!$Q82,MAX(0,MIN(G$4-1,IF(Register!$U82="",$D$2,MIN($D$2,YEAR(Register!$U82)*12+MONTH(Register!$U82)-1)))-(YEAR(Register!$O82)*12+MONTH(Register!$O82))+1))/Register!$Q82,2))</f>
        <v/>
      </c>
      <c r="H84" s="27">
        <f>IF(OR(Register!$N82&lt;&gt;"Yes",Register!$O82="",N(Register!$Q82)=0),0,ROUND((Register!$M82-Register!$R82)*MIN(Register!$Q82,MAX(0,MIN(H$4,IF(Register!$U82="",$D$2,MIN($D$2,YEAR(Register!$U82)*12+MONTH(Register!$U82)-1)))-(YEAR(Register!$O82)*12+MONTH(Register!$O82))+1))/Register!$Q82,2)-ROUND((Register!$M82-Register!$R82)*MIN(Register!$Q82,MAX(0,MIN(H$4-1,IF(Register!$U82="",$D$2,MIN($D$2,YEAR(Register!$U82)*12+MONTH(Register!$U82)-1)))-(YEAR(Register!$O82)*12+MONTH(Register!$O82))+1))/Register!$Q82,2))</f>
        <v/>
      </c>
      <c r="I84" s="27">
        <f>IF(OR(Register!$N82&lt;&gt;"Yes",Register!$O82="",N(Register!$Q82)=0),0,ROUND((Register!$M82-Register!$R82)*MIN(Register!$Q82,MAX(0,MIN(I$4,IF(Register!$U82="",$D$2,MIN($D$2,YEAR(Register!$U82)*12+MONTH(Register!$U82)-1)))-(YEAR(Register!$O82)*12+MONTH(Register!$O82))+1))/Register!$Q82,2)-ROUND((Register!$M82-Register!$R82)*MIN(Register!$Q82,MAX(0,MIN(I$4-1,IF(Register!$U82="",$D$2,MIN($D$2,YEAR(Register!$U82)*12+MONTH(Register!$U82)-1)))-(YEAR(Register!$O82)*12+MONTH(Register!$O82))+1))/Register!$Q82,2))</f>
        <v/>
      </c>
      <c r="J84" s="27">
        <f>IF(OR(Register!$N82&lt;&gt;"Yes",Register!$O82="",N(Register!$Q82)=0),0,ROUND((Register!$M82-Register!$R82)*MIN(Register!$Q82,MAX(0,MIN(J$4,IF(Register!$U82="",$D$2,MIN($D$2,YEAR(Register!$U82)*12+MONTH(Register!$U82)-1)))-(YEAR(Register!$O82)*12+MONTH(Register!$O82))+1))/Register!$Q82,2)-ROUND((Register!$M82-Register!$R82)*MIN(Register!$Q82,MAX(0,MIN(J$4-1,IF(Register!$U82="",$D$2,MIN($D$2,YEAR(Register!$U82)*12+MONTH(Register!$U82)-1)))-(YEAR(Register!$O82)*12+MONTH(Register!$O82))+1))/Register!$Q82,2))</f>
        <v/>
      </c>
      <c r="K84" s="27">
        <f>IF(OR(Register!$N82&lt;&gt;"Yes",Register!$O82="",N(Register!$Q82)=0),0,ROUND((Register!$M82-Register!$R82)*MIN(Register!$Q82,MAX(0,MIN(K$4,IF(Register!$U82="",$D$2,MIN($D$2,YEAR(Register!$U82)*12+MONTH(Register!$U82)-1)))-(YEAR(Register!$O82)*12+MONTH(Register!$O82))+1))/Register!$Q82,2)-ROUND((Register!$M82-Register!$R82)*MIN(Register!$Q82,MAX(0,MIN(K$4-1,IF(Register!$U82="",$D$2,MIN($D$2,YEAR(Register!$U82)*12+MONTH(Register!$U82)-1)))-(YEAR(Register!$O82)*12+MONTH(Register!$O82))+1))/Register!$Q82,2))</f>
        <v/>
      </c>
      <c r="L84" s="27">
        <f>IF(OR(Register!$N82&lt;&gt;"Yes",Register!$O82="",N(Register!$Q82)=0),0,ROUND((Register!$M82-Register!$R82)*MIN(Register!$Q82,MAX(0,MIN(L$4,IF(Register!$U82="",$D$2,MIN($D$2,YEAR(Register!$U82)*12+MONTH(Register!$U82)-1)))-(YEAR(Register!$O82)*12+MONTH(Register!$O82))+1))/Register!$Q82,2)-ROUND((Register!$M82-Register!$R82)*MIN(Register!$Q82,MAX(0,MIN(L$4-1,IF(Register!$U82="",$D$2,MIN($D$2,YEAR(Register!$U82)*12+MONTH(Register!$U82)-1)))-(YEAR(Register!$O82)*12+MONTH(Register!$O82))+1))/Register!$Q82,2))</f>
        <v/>
      </c>
      <c r="M84" s="27">
        <f>IF(OR(Register!$N82&lt;&gt;"Yes",Register!$O82="",N(Register!$Q82)=0),0,ROUND((Register!$M82-Register!$R82)*MIN(Register!$Q82,MAX(0,MIN(M$4,IF(Register!$U82="",$D$2,MIN($D$2,YEAR(Register!$U82)*12+MONTH(Register!$U82)-1)))-(YEAR(Register!$O82)*12+MONTH(Register!$O82))+1))/Register!$Q82,2)-ROUND((Register!$M82-Register!$R82)*MIN(Register!$Q82,MAX(0,MIN(M$4-1,IF(Register!$U82="",$D$2,MIN($D$2,YEAR(Register!$U82)*12+MONTH(Register!$U82)-1)))-(YEAR(Register!$O82)*12+MONTH(Register!$O82))+1))/Register!$Q82,2))</f>
        <v/>
      </c>
      <c r="N84" s="27">
        <f>IF(OR(Register!$N82&lt;&gt;"Yes",Register!$O82="",N(Register!$Q82)=0),0,ROUND((Register!$M82-Register!$R82)*MIN(Register!$Q82,MAX(0,MIN(N$4,IF(Register!$U82="",$D$2,MIN($D$2,YEAR(Register!$U82)*12+MONTH(Register!$U82)-1)))-(YEAR(Register!$O82)*12+MONTH(Register!$O82))+1))/Register!$Q82,2)-ROUND((Register!$M82-Register!$R82)*MIN(Register!$Q82,MAX(0,MIN(N$4-1,IF(Register!$U82="",$D$2,MIN($D$2,YEAR(Register!$U82)*12+MONTH(Register!$U82)-1)))-(YEAR(Register!$O82)*12+MONTH(Register!$O82))+1))/Register!$Q82,2))</f>
        <v/>
      </c>
      <c r="O84" s="27">
        <f>IF(OR(Register!$N82&lt;&gt;"Yes",Register!$O82="",N(Register!$Q82)=0),0,ROUND((Register!$M82-Register!$R82)*MIN(Register!$Q82,MAX(0,MIN(O$4,IF(Register!$U82="",$D$2,MIN($D$2,YEAR(Register!$U82)*12+MONTH(Register!$U82)-1)))-(YEAR(Register!$O82)*12+MONTH(Register!$O82))+1))/Register!$Q82,2)-ROUND((Register!$M82-Register!$R82)*MIN(Register!$Q82,MAX(0,MIN(O$4-1,IF(Register!$U82="",$D$2,MIN($D$2,YEAR(Register!$U82)*12+MONTH(Register!$U82)-1)))-(YEAR(Register!$O82)*12+MONTH(Register!$O82))+1))/Register!$Q82,2))</f>
        <v/>
      </c>
      <c r="P84" s="27">
        <f>IF(OR(Register!$N82&lt;&gt;"Yes",Register!$O82="",N(Register!$Q82)=0),0,ROUND((Register!$M82-Register!$R82)*MIN(Register!$Q82,MAX(0,MIN(P$4,IF(Register!$U82="",$D$2,MIN($D$2,YEAR(Register!$U82)*12+MONTH(Register!$U82)-1)))-(YEAR(Register!$O82)*12+MONTH(Register!$O82))+1))/Register!$Q82,2)-ROUND((Register!$M82-Register!$R82)*MIN(Register!$Q82,MAX(0,MIN(P$4-1,IF(Register!$U82="",$D$2,MIN($D$2,YEAR(Register!$U82)*12+MONTH(Register!$U82)-1)))-(YEAR(Register!$O82)*12+MONTH(Register!$O82))+1))/Register!$Q82,2))</f>
        <v/>
      </c>
      <c r="Q84" s="27">
        <f>E84+F84+G84+H84+I84+J84+K84+L84+M84+N84+O84+P84</f>
        <v/>
      </c>
    </row>
    <row r="85">
      <c r="A85" s="28">
        <f>IF(Register!$A83="","",Register!$A83)</f>
        <v/>
      </c>
      <c r="B85" s="28">
        <f>IF(Register!$D83="","",Register!$D83)</f>
        <v/>
      </c>
      <c r="C85" s="28">
        <f>IF(Register!$F83="","",Register!$F83)</f>
        <v/>
      </c>
      <c r="D85" s="28">
        <f>IF(C85="","",IF(C85=Settings!$A$9,Settings!$B$9,IF(C85=Settings!$A$10,Settings!$B$10,IF(C85=Settings!$A$11,Settings!$B$11,IF(C85=Settings!$A$12,Settings!$B$12,IF(C85=Settings!$A$13,Settings!$B$13,IF(C85=Settings!$A$14,Settings!$B$14,IF(C85=Settings!$A$15,Settings!$B$15,IF(C85=Settings!$A$16,Settings!$B$16,IF(C85=Settings!$A$17,Settings!$B$17,IF(C85=Settings!$A$18,Settings!$B$18,"")))))))))))</f>
        <v/>
      </c>
      <c r="E85" s="27">
        <f>IF(OR(Register!$N83&lt;&gt;"Yes",Register!$O83="",N(Register!$Q83)=0),0,ROUND((Register!$M83-Register!$R83)*MIN(Register!$Q83,MAX(0,MIN(E$4,IF(Register!$U83="",$D$2,MIN($D$2,YEAR(Register!$U83)*12+MONTH(Register!$U83)-1)))-(YEAR(Register!$O83)*12+MONTH(Register!$O83))+1))/Register!$Q83,2)-ROUND((Register!$M83-Register!$R83)*MIN(Register!$Q83,MAX(0,MIN(E$4-1,IF(Register!$U83="",$D$2,MIN($D$2,YEAR(Register!$U83)*12+MONTH(Register!$U83)-1)))-(YEAR(Register!$O83)*12+MONTH(Register!$O83))+1))/Register!$Q83,2))</f>
        <v/>
      </c>
      <c r="F85" s="27">
        <f>IF(OR(Register!$N83&lt;&gt;"Yes",Register!$O83="",N(Register!$Q83)=0),0,ROUND((Register!$M83-Register!$R83)*MIN(Register!$Q83,MAX(0,MIN(F$4,IF(Register!$U83="",$D$2,MIN($D$2,YEAR(Register!$U83)*12+MONTH(Register!$U83)-1)))-(YEAR(Register!$O83)*12+MONTH(Register!$O83))+1))/Register!$Q83,2)-ROUND((Register!$M83-Register!$R83)*MIN(Register!$Q83,MAX(0,MIN(F$4-1,IF(Register!$U83="",$D$2,MIN($D$2,YEAR(Register!$U83)*12+MONTH(Register!$U83)-1)))-(YEAR(Register!$O83)*12+MONTH(Register!$O83))+1))/Register!$Q83,2))</f>
        <v/>
      </c>
      <c r="G85" s="27">
        <f>IF(OR(Register!$N83&lt;&gt;"Yes",Register!$O83="",N(Register!$Q83)=0),0,ROUND((Register!$M83-Register!$R83)*MIN(Register!$Q83,MAX(0,MIN(G$4,IF(Register!$U83="",$D$2,MIN($D$2,YEAR(Register!$U83)*12+MONTH(Register!$U83)-1)))-(YEAR(Register!$O83)*12+MONTH(Register!$O83))+1))/Register!$Q83,2)-ROUND((Register!$M83-Register!$R83)*MIN(Register!$Q83,MAX(0,MIN(G$4-1,IF(Register!$U83="",$D$2,MIN($D$2,YEAR(Register!$U83)*12+MONTH(Register!$U83)-1)))-(YEAR(Register!$O83)*12+MONTH(Register!$O83))+1))/Register!$Q83,2))</f>
        <v/>
      </c>
      <c r="H85" s="27">
        <f>IF(OR(Register!$N83&lt;&gt;"Yes",Register!$O83="",N(Register!$Q83)=0),0,ROUND((Register!$M83-Register!$R83)*MIN(Register!$Q83,MAX(0,MIN(H$4,IF(Register!$U83="",$D$2,MIN($D$2,YEAR(Register!$U83)*12+MONTH(Register!$U83)-1)))-(YEAR(Register!$O83)*12+MONTH(Register!$O83))+1))/Register!$Q83,2)-ROUND((Register!$M83-Register!$R83)*MIN(Register!$Q83,MAX(0,MIN(H$4-1,IF(Register!$U83="",$D$2,MIN($D$2,YEAR(Register!$U83)*12+MONTH(Register!$U83)-1)))-(YEAR(Register!$O83)*12+MONTH(Register!$O83))+1))/Register!$Q83,2))</f>
        <v/>
      </c>
      <c r="I85" s="27">
        <f>IF(OR(Register!$N83&lt;&gt;"Yes",Register!$O83="",N(Register!$Q83)=0),0,ROUND((Register!$M83-Register!$R83)*MIN(Register!$Q83,MAX(0,MIN(I$4,IF(Register!$U83="",$D$2,MIN($D$2,YEAR(Register!$U83)*12+MONTH(Register!$U83)-1)))-(YEAR(Register!$O83)*12+MONTH(Register!$O83))+1))/Register!$Q83,2)-ROUND((Register!$M83-Register!$R83)*MIN(Register!$Q83,MAX(0,MIN(I$4-1,IF(Register!$U83="",$D$2,MIN($D$2,YEAR(Register!$U83)*12+MONTH(Register!$U83)-1)))-(YEAR(Register!$O83)*12+MONTH(Register!$O83))+1))/Register!$Q83,2))</f>
        <v/>
      </c>
      <c r="J85" s="27">
        <f>IF(OR(Register!$N83&lt;&gt;"Yes",Register!$O83="",N(Register!$Q83)=0),0,ROUND((Register!$M83-Register!$R83)*MIN(Register!$Q83,MAX(0,MIN(J$4,IF(Register!$U83="",$D$2,MIN($D$2,YEAR(Register!$U83)*12+MONTH(Register!$U83)-1)))-(YEAR(Register!$O83)*12+MONTH(Register!$O83))+1))/Register!$Q83,2)-ROUND((Register!$M83-Register!$R83)*MIN(Register!$Q83,MAX(0,MIN(J$4-1,IF(Register!$U83="",$D$2,MIN($D$2,YEAR(Register!$U83)*12+MONTH(Register!$U83)-1)))-(YEAR(Register!$O83)*12+MONTH(Register!$O83))+1))/Register!$Q83,2))</f>
        <v/>
      </c>
      <c r="K85" s="27">
        <f>IF(OR(Register!$N83&lt;&gt;"Yes",Register!$O83="",N(Register!$Q83)=0),0,ROUND((Register!$M83-Register!$R83)*MIN(Register!$Q83,MAX(0,MIN(K$4,IF(Register!$U83="",$D$2,MIN($D$2,YEAR(Register!$U83)*12+MONTH(Register!$U83)-1)))-(YEAR(Register!$O83)*12+MONTH(Register!$O83))+1))/Register!$Q83,2)-ROUND((Register!$M83-Register!$R83)*MIN(Register!$Q83,MAX(0,MIN(K$4-1,IF(Register!$U83="",$D$2,MIN($D$2,YEAR(Register!$U83)*12+MONTH(Register!$U83)-1)))-(YEAR(Register!$O83)*12+MONTH(Register!$O83))+1))/Register!$Q83,2))</f>
        <v/>
      </c>
      <c r="L85" s="27">
        <f>IF(OR(Register!$N83&lt;&gt;"Yes",Register!$O83="",N(Register!$Q83)=0),0,ROUND((Register!$M83-Register!$R83)*MIN(Register!$Q83,MAX(0,MIN(L$4,IF(Register!$U83="",$D$2,MIN($D$2,YEAR(Register!$U83)*12+MONTH(Register!$U83)-1)))-(YEAR(Register!$O83)*12+MONTH(Register!$O83))+1))/Register!$Q83,2)-ROUND((Register!$M83-Register!$R83)*MIN(Register!$Q83,MAX(0,MIN(L$4-1,IF(Register!$U83="",$D$2,MIN($D$2,YEAR(Register!$U83)*12+MONTH(Register!$U83)-1)))-(YEAR(Register!$O83)*12+MONTH(Register!$O83))+1))/Register!$Q83,2))</f>
        <v/>
      </c>
      <c r="M85" s="27">
        <f>IF(OR(Register!$N83&lt;&gt;"Yes",Register!$O83="",N(Register!$Q83)=0),0,ROUND((Register!$M83-Register!$R83)*MIN(Register!$Q83,MAX(0,MIN(M$4,IF(Register!$U83="",$D$2,MIN($D$2,YEAR(Register!$U83)*12+MONTH(Register!$U83)-1)))-(YEAR(Register!$O83)*12+MONTH(Register!$O83))+1))/Register!$Q83,2)-ROUND((Register!$M83-Register!$R83)*MIN(Register!$Q83,MAX(0,MIN(M$4-1,IF(Register!$U83="",$D$2,MIN($D$2,YEAR(Register!$U83)*12+MONTH(Register!$U83)-1)))-(YEAR(Register!$O83)*12+MONTH(Register!$O83))+1))/Register!$Q83,2))</f>
        <v/>
      </c>
      <c r="N85" s="27">
        <f>IF(OR(Register!$N83&lt;&gt;"Yes",Register!$O83="",N(Register!$Q83)=0),0,ROUND((Register!$M83-Register!$R83)*MIN(Register!$Q83,MAX(0,MIN(N$4,IF(Register!$U83="",$D$2,MIN($D$2,YEAR(Register!$U83)*12+MONTH(Register!$U83)-1)))-(YEAR(Register!$O83)*12+MONTH(Register!$O83))+1))/Register!$Q83,2)-ROUND((Register!$M83-Register!$R83)*MIN(Register!$Q83,MAX(0,MIN(N$4-1,IF(Register!$U83="",$D$2,MIN($D$2,YEAR(Register!$U83)*12+MONTH(Register!$U83)-1)))-(YEAR(Register!$O83)*12+MONTH(Register!$O83))+1))/Register!$Q83,2))</f>
        <v/>
      </c>
      <c r="O85" s="27">
        <f>IF(OR(Register!$N83&lt;&gt;"Yes",Register!$O83="",N(Register!$Q83)=0),0,ROUND((Register!$M83-Register!$R83)*MIN(Register!$Q83,MAX(0,MIN(O$4,IF(Register!$U83="",$D$2,MIN($D$2,YEAR(Register!$U83)*12+MONTH(Register!$U83)-1)))-(YEAR(Register!$O83)*12+MONTH(Register!$O83))+1))/Register!$Q83,2)-ROUND((Register!$M83-Register!$R83)*MIN(Register!$Q83,MAX(0,MIN(O$4-1,IF(Register!$U83="",$D$2,MIN($D$2,YEAR(Register!$U83)*12+MONTH(Register!$U83)-1)))-(YEAR(Register!$O83)*12+MONTH(Register!$O83))+1))/Register!$Q83,2))</f>
        <v/>
      </c>
      <c r="P85" s="27">
        <f>IF(OR(Register!$N83&lt;&gt;"Yes",Register!$O83="",N(Register!$Q83)=0),0,ROUND((Register!$M83-Register!$R83)*MIN(Register!$Q83,MAX(0,MIN(P$4,IF(Register!$U83="",$D$2,MIN($D$2,YEAR(Register!$U83)*12+MONTH(Register!$U83)-1)))-(YEAR(Register!$O83)*12+MONTH(Register!$O83))+1))/Register!$Q83,2)-ROUND((Register!$M83-Register!$R83)*MIN(Register!$Q83,MAX(0,MIN(P$4-1,IF(Register!$U83="",$D$2,MIN($D$2,YEAR(Register!$U83)*12+MONTH(Register!$U83)-1)))-(YEAR(Register!$O83)*12+MONTH(Register!$O83))+1))/Register!$Q83,2))</f>
        <v/>
      </c>
      <c r="Q85" s="27">
        <f>E85+F85+G85+H85+I85+J85+K85+L85+M85+N85+O85+P85</f>
        <v/>
      </c>
    </row>
    <row r="86">
      <c r="A86" s="28">
        <f>IF(Register!$A84="","",Register!$A84)</f>
        <v/>
      </c>
      <c r="B86" s="28">
        <f>IF(Register!$D84="","",Register!$D84)</f>
        <v/>
      </c>
      <c r="C86" s="28">
        <f>IF(Register!$F84="","",Register!$F84)</f>
        <v/>
      </c>
      <c r="D86" s="28">
        <f>IF(C86="","",IF(C86=Settings!$A$9,Settings!$B$9,IF(C86=Settings!$A$10,Settings!$B$10,IF(C86=Settings!$A$11,Settings!$B$11,IF(C86=Settings!$A$12,Settings!$B$12,IF(C86=Settings!$A$13,Settings!$B$13,IF(C86=Settings!$A$14,Settings!$B$14,IF(C86=Settings!$A$15,Settings!$B$15,IF(C86=Settings!$A$16,Settings!$B$16,IF(C86=Settings!$A$17,Settings!$B$17,IF(C86=Settings!$A$18,Settings!$B$18,"")))))))))))</f>
        <v/>
      </c>
      <c r="E86" s="27">
        <f>IF(OR(Register!$N84&lt;&gt;"Yes",Register!$O84="",N(Register!$Q84)=0),0,ROUND((Register!$M84-Register!$R84)*MIN(Register!$Q84,MAX(0,MIN(E$4,IF(Register!$U84="",$D$2,MIN($D$2,YEAR(Register!$U84)*12+MONTH(Register!$U84)-1)))-(YEAR(Register!$O84)*12+MONTH(Register!$O84))+1))/Register!$Q84,2)-ROUND((Register!$M84-Register!$R84)*MIN(Register!$Q84,MAX(0,MIN(E$4-1,IF(Register!$U84="",$D$2,MIN($D$2,YEAR(Register!$U84)*12+MONTH(Register!$U84)-1)))-(YEAR(Register!$O84)*12+MONTH(Register!$O84))+1))/Register!$Q84,2))</f>
        <v/>
      </c>
      <c r="F86" s="27">
        <f>IF(OR(Register!$N84&lt;&gt;"Yes",Register!$O84="",N(Register!$Q84)=0),0,ROUND((Register!$M84-Register!$R84)*MIN(Register!$Q84,MAX(0,MIN(F$4,IF(Register!$U84="",$D$2,MIN($D$2,YEAR(Register!$U84)*12+MONTH(Register!$U84)-1)))-(YEAR(Register!$O84)*12+MONTH(Register!$O84))+1))/Register!$Q84,2)-ROUND((Register!$M84-Register!$R84)*MIN(Register!$Q84,MAX(0,MIN(F$4-1,IF(Register!$U84="",$D$2,MIN($D$2,YEAR(Register!$U84)*12+MONTH(Register!$U84)-1)))-(YEAR(Register!$O84)*12+MONTH(Register!$O84))+1))/Register!$Q84,2))</f>
        <v/>
      </c>
      <c r="G86" s="27">
        <f>IF(OR(Register!$N84&lt;&gt;"Yes",Register!$O84="",N(Register!$Q84)=0),0,ROUND((Register!$M84-Register!$R84)*MIN(Register!$Q84,MAX(0,MIN(G$4,IF(Register!$U84="",$D$2,MIN($D$2,YEAR(Register!$U84)*12+MONTH(Register!$U84)-1)))-(YEAR(Register!$O84)*12+MONTH(Register!$O84))+1))/Register!$Q84,2)-ROUND((Register!$M84-Register!$R84)*MIN(Register!$Q84,MAX(0,MIN(G$4-1,IF(Register!$U84="",$D$2,MIN($D$2,YEAR(Register!$U84)*12+MONTH(Register!$U84)-1)))-(YEAR(Register!$O84)*12+MONTH(Register!$O84))+1))/Register!$Q84,2))</f>
        <v/>
      </c>
      <c r="H86" s="27">
        <f>IF(OR(Register!$N84&lt;&gt;"Yes",Register!$O84="",N(Register!$Q84)=0),0,ROUND((Register!$M84-Register!$R84)*MIN(Register!$Q84,MAX(0,MIN(H$4,IF(Register!$U84="",$D$2,MIN($D$2,YEAR(Register!$U84)*12+MONTH(Register!$U84)-1)))-(YEAR(Register!$O84)*12+MONTH(Register!$O84))+1))/Register!$Q84,2)-ROUND((Register!$M84-Register!$R84)*MIN(Register!$Q84,MAX(0,MIN(H$4-1,IF(Register!$U84="",$D$2,MIN($D$2,YEAR(Register!$U84)*12+MONTH(Register!$U84)-1)))-(YEAR(Register!$O84)*12+MONTH(Register!$O84))+1))/Register!$Q84,2))</f>
        <v/>
      </c>
      <c r="I86" s="27">
        <f>IF(OR(Register!$N84&lt;&gt;"Yes",Register!$O84="",N(Register!$Q84)=0),0,ROUND((Register!$M84-Register!$R84)*MIN(Register!$Q84,MAX(0,MIN(I$4,IF(Register!$U84="",$D$2,MIN($D$2,YEAR(Register!$U84)*12+MONTH(Register!$U84)-1)))-(YEAR(Register!$O84)*12+MONTH(Register!$O84))+1))/Register!$Q84,2)-ROUND((Register!$M84-Register!$R84)*MIN(Register!$Q84,MAX(0,MIN(I$4-1,IF(Register!$U84="",$D$2,MIN($D$2,YEAR(Register!$U84)*12+MONTH(Register!$U84)-1)))-(YEAR(Register!$O84)*12+MONTH(Register!$O84))+1))/Register!$Q84,2))</f>
        <v/>
      </c>
      <c r="J86" s="27">
        <f>IF(OR(Register!$N84&lt;&gt;"Yes",Register!$O84="",N(Register!$Q84)=0),0,ROUND((Register!$M84-Register!$R84)*MIN(Register!$Q84,MAX(0,MIN(J$4,IF(Register!$U84="",$D$2,MIN($D$2,YEAR(Register!$U84)*12+MONTH(Register!$U84)-1)))-(YEAR(Register!$O84)*12+MONTH(Register!$O84))+1))/Register!$Q84,2)-ROUND((Register!$M84-Register!$R84)*MIN(Register!$Q84,MAX(0,MIN(J$4-1,IF(Register!$U84="",$D$2,MIN($D$2,YEAR(Register!$U84)*12+MONTH(Register!$U84)-1)))-(YEAR(Register!$O84)*12+MONTH(Register!$O84))+1))/Register!$Q84,2))</f>
        <v/>
      </c>
      <c r="K86" s="27">
        <f>IF(OR(Register!$N84&lt;&gt;"Yes",Register!$O84="",N(Register!$Q84)=0),0,ROUND((Register!$M84-Register!$R84)*MIN(Register!$Q84,MAX(0,MIN(K$4,IF(Register!$U84="",$D$2,MIN($D$2,YEAR(Register!$U84)*12+MONTH(Register!$U84)-1)))-(YEAR(Register!$O84)*12+MONTH(Register!$O84))+1))/Register!$Q84,2)-ROUND((Register!$M84-Register!$R84)*MIN(Register!$Q84,MAX(0,MIN(K$4-1,IF(Register!$U84="",$D$2,MIN($D$2,YEAR(Register!$U84)*12+MONTH(Register!$U84)-1)))-(YEAR(Register!$O84)*12+MONTH(Register!$O84))+1))/Register!$Q84,2))</f>
        <v/>
      </c>
      <c r="L86" s="27">
        <f>IF(OR(Register!$N84&lt;&gt;"Yes",Register!$O84="",N(Register!$Q84)=0),0,ROUND((Register!$M84-Register!$R84)*MIN(Register!$Q84,MAX(0,MIN(L$4,IF(Register!$U84="",$D$2,MIN($D$2,YEAR(Register!$U84)*12+MONTH(Register!$U84)-1)))-(YEAR(Register!$O84)*12+MONTH(Register!$O84))+1))/Register!$Q84,2)-ROUND((Register!$M84-Register!$R84)*MIN(Register!$Q84,MAX(0,MIN(L$4-1,IF(Register!$U84="",$D$2,MIN($D$2,YEAR(Register!$U84)*12+MONTH(Register!$U84)-1)))-(YEAR(Register!$O84)*12+MONTH(Register!$O84))+1))/Register!$Q84,2))</f>
        <v/>
      </c>
      <c r="M86" s="27">
        <f>IF(OR(Register!$N84&lt;&gt;"Yes",Register!$O84="",N(Register!$Q84)=0),0,ROUND((Register!$M84-Register!$R84)*MIN(Register!$Q84,MAX(0,MIN(M$4,IF(Register!$U84="",$D$2,MIN($D$2,YEAR(Register!$U84)*12+MONTH(Register!$U84)-1)))-(YEAR(Register!$O84)*12+MONTH(Register!$O84))+1))/Register!$Q84,2)-ROUND((Register!$M84-Register!$R84)*MIN(Register!$Q84,MAX(0,MIN(M$4-1,IF(Register!$U84="",$D$2,MIN($D$2,YEAR(Register!$U84)*12+MONTH(Register!$U84)-1)))-(YEAR(Register!$O84)*12+MONTH(Register!$O84))+1))/Register!$Q84,2))</f>
        <v/>
      </c>
      <c r="N86" s="27">
        <f>IF(OR(Register!$N84&lt;&gt;"Yes",Register!$O84="",N(Register!$Q84)=0),0,ROUND((Register!$M84-Register!$R84)*MIN(Register!$Q84,MAX(0,MIN(N$4,IF(Register!$U84="",$D$2,MIN($D$2,YEAR(Register!$U84)*12+MONTH(Register!$U84)-1)))-(YEAR(Register!$O84)*12+MONTH(Register!$O84))+1))/Register!$Q84,2)-ROUND((Register!$M84-Register!$R84)*MIN(Register!$Q84,MAX(0,MIN(N$4-1,IF(Register!$U84="",$D$2,MIN($D$2,YEAR(Register!$U84)*12+MONTH(Register!$U84)-1)))-(YEAR(Register!$O84)*12+MONTH(Register!$O84))+1))/Register!$Q84,2))</f>
        <v/>
      </c>
      <c r="O86" s="27">
        <f>IF(OR(Register!$N84&lt;&gt;"Yes",Register!$O84="",N(Register!$Q84)=0),0,ROUND((Register!$M84-Register!$R84)*MIN(Register!$Q84,MAX(0,MIN(O$4,IF(Register!$U84="",$D$2,MIN($D$2,YEAR(Register!$U84)*12+MONTH(Register!$U84)-1)))-(YEAR(Register!$O84)*12+MONTH(Register!$O84))+1))/Register!$Q84,2)-ROUND((Register!$M84-Register!$R84)*MIN(Register!$Q84,MAX(0,MIN(O$4-1,IF(Register!$U84="",$D$2,MIN($D$2,YEAR(Register!$U84)*12+MONTH(Register!$U84)-1)))-(YEAR(Register!$O84)*12+MONTH(Register!$O84))+1))/Register!$Q84,2))</f>
        <v/>
      </c>
      <c r="P86" s="27">
        <f>IF(OR(Register!$N84&lt;&gt;"Yes",Register!$O84="",N(Register!$Q84)=0),0,ROUND((Register!$M84-Register!$R84)*MIN(Register!$Q84,MAX(0,MIN(P$4,IF(Register!$U84="",$D$2,MIN($D$2,YEAR(Register!$U84)*12+MONTH(Register!$U84)-1)))-(YEAR(Register!$O84)*12+MONTH(Register!$O84))+1))/Register!$Q84,2)-ROUND((Register!$M84-Register!$R84)*MIN(Register!$Q84,MAX(0,MIN(P$4-1,IF(Register!$U84="",$D$2,MIN($D$2,YEAR(Register!$U84)*12+MONTH(Register!$U84)-1)))-(YEAR(Register!$O84)*12+MONTH(Register!$O84))+1))/Register!$Q84,2))</f>
        <v/>
      </c>
      <c r="Q86" s="27">
        <f>E86+F86+G86+H86+I86+J86+K86+L86+M86+N86+O86+P86</f>
        <v/>
      </c>
    </row>
    <row r="87">
      <c r="A87" s="28">
        <f>IF(Register!$A85="","",Register!$A85)</f>
        <v/>
      </c>
      <c r="B87" s="28">
        <f>IF(Register!$D85="","",Register!$D85)</f>
        <v/>
      </c>
      <c r="C87" s="28">
        <f>IF(Register!$F85="","",Register!$F85)</f>
        <v/>
      </c>
      <c r="D87" s="28">
        <f>IF(C87="","",IF(C87=Settings!$A$9,Settings!$B$9,IF(C87=Settings!$A$10,Settings!$B$10,IF(C87=Settings!$A$11,Settings!$B$11,IF(C87=Settings!$A$12,Settings!$B$12,IF(C87=Settings!$A$13,Settings!$B$13,IF(C87=Settings!$A$14,Settings!$B$14,IF(C87=Settings!$A$15,Settings!$B$15,IF(C87=Settings!$A$16,Settings!$B$16,IF(C87=Settings!$A$17,Settings!$B$17,IF(C87=Settings!$A$18,Settings!$B$18,"")))))))))))</f>
        <v/>
      </c>
      <c r="E87" s="27">
        <f>IF(OR(Register!$N85&lt;&gt;"Yes",Register!$O85="",N(Register!$Q85)=0),0,ROUND((Register!$M85-Register!$R85)*MIN(Register!$Q85,MAX(0,MIN(E$4,IF(Register!$U85="",$D$2,MIN($D$2,YEAR(Register!$U85)*12+MONTH(Register!$U85)-1)))-(YEAR(Register!$O85)*12+MONTH(Register!$O85))+1))/Register!$Q85,2)-ROUND((Register!$M85-Register!$R85)*MIN(Register!$Q85,MAX(0,MIN(E$4-1,IF(Register!$U85="",$D$2,MIN($D$2,YEAR(Register!$U85)*12+MONTH(Register!$U85)-1)))-(YEAR(Register!$O85)*12+MONTH(Register!$O85))+1))/Register!$Q85,2))</f>
        <v/>
      </c>
      <c r="F87" s="27">
        <f>IF(OR(Register!$N85&lt;&gt;"Yes",Register!$O85="",N(Register!$Q85)=0),0,ROUND((Register!$M85-Register!$R85)*MIN(Register!$Q85,MAX(0,MIN(F$4,IF(Register!$U85="",$D$2,MIN($D$2,YEAR(Register!$U85)*12+MONTH(Register!$U85)-1)))-(YEAR(Register!$O85)*12+MONTH(Register!$O85))+1))/Register!$Q85,2)-ROUND((Register!$M85-Register!$R85)*MIN(Register!$Q85,MAX(0,MIN(F$4-1,IF(Register!$U85="",$D$2,MIN($D$2,YEAR(Register!$U85)*12+MONTH(Register!$U85)-1)))-(YEAR(Register!$O85)*12+MONTH(Register!$O85))+1))/Register!$Q85,2))</f>
        <v/>
      </c>
      <c r="G87" s="27">
        <f>IF(OR(Register!$N85&lt;&gt;"Yes",Register!$O85="",N(Register!$Q85)=0),0,ROUND((Register!$M85-Register!$R85)*MIN(Register!$Q85,MAX(0,MIN(G$4,IF(Register!$U85="",$D$2,MIN($D$2,YEAR(Register!$U85)*12+MONTH(Register!$U85)-1)))-(YEAR(Register!$O85)*12+MONTH(Register!$O85))+1))/Register!$Q85,2)-ROUND((Register!$M85-Register!$R85)*MIN(Register!$Q85,MAX(0,MIN(G$4-1,IF(Register!$U85="",$D$2,MIN($D$2,YEAR(Register!$U85)*12+MONTH(Register!$U85)-1)))-(YEAR(Register!$O85)*12+MONTH(Register!$O85))+1))/Register!$Q85,2))</f>
        <v/>
      </c>
      <c r="H87" s="27">
        <f>IF(OR(Register!$N85&lt;&gt;"Yes",Register!$O85="",N(Register!$Q85)=0),0,ROUND((Register!$M85-Register!$R85)*MIN(Register!$Q85,MAX(0,MIN(H$4,IF(Register!$U85="",$D$2,MIN($D$2,YEAR(Register!$U85)*12+MONTH(Register!$U85)-1)))-(YEAR(Register!$O85)*12+MONTH(Register!$O85))+1))/Register!$Q85,2)-ROUND((Register!$M85-Register!$R85)*MIN(Register!$Q85,MAX(0,MIN(H$4-1,IF(Register!$U85="",$D$2,MIN($D$2,YEAR(Register!$U85)*12+MONTH(Register!$U85)-1)))-(YEAR(Register!$O85)*12+MONTH(Register!$O85))+1))/Register!$Q85,2))</f>
        <v/>
      </c>
      <c r="I87" s="27">
        <f>IF(OR(Register!$N85&lt;&gt;"Yes",Register!$O85="",N(Register!$Q85)=0),0,ROUND((Register!$M85-Register!$R85)*MIN(Register!$Q85,MAX(0,MIN(I$4,IF(Register!$U85="",$D$2,MIN($D$2,YEAR(Register!$U85)*12+MONTH(Register!$U85)-1)))-(YEAR(Register!$O85)*12+MONTH(Register!$O85))+1))/Register!$Q85,2)-ROUND((Register!$M85-Register!$R85)*MIN(Register!$Q85,MAX(0,MIN(I$4-1,IF(Register!$U85="",$D$2,MIN($D$2,YEAR(Register!$U85)*12+MONTH(Register!$U85)-1)))-(YEAR(Register!$O85)*12+MONTH(Register!$O85))+1))/Register!$Q85,2))</f>
        <v/>
      </c>
      <c r="J87" s="27">
        <f>IF(OR(Register!$N85&lt;&gt;"Yes",Register!$O85="",N(Register!$Q85)=0),0,ROUND((Register!$M85-Register!$R85)*MIN(Register!$Q85,MAX(0,MIN(J$4,IF(Register!$U85="",$D$2,MIN($D$2,YEAR(Register!$U85)*12+MONTH(Register!$U85)-1)))-(YEAR(Register!$O85)*12+MONTH(Register!$O85))+1))/Register!$Q85,2)-ROUND((Register!$M85-Register!$R85)*MIN(Register!$Q85,MAX(0,MIN(J$4-1,IF(Register!$U85="",$D$2,MIN($D$2,YEAR(Register!$U85)*12+MONTH(Register!$U85)-1)))-(YEAR(Register!$O85)*12+MONTH(Register!$O85))+1))/Register!$Q85,2))</f>
        <v/>
      </c>
      <c r="K87" s="27">
        <f>IF(OR(Register!$N85&lt;&gt;"Yes",Register!$O85="",N(Register!$Q85)=0),0,ROUND((Register!$M85-Register!$R85)*MIN(Register!$Q85,MAX(0,MIN(K$4,IF(Register!$U85="",$D$2,MIN($D$2,YEAR(Register!$U85)*12+MONTH(Register!$U85)-1)))-(YEAR(Register!$O85)*12+MONTH(Register!$O85))+1))/Register!$Q85,2)-ROUND((Register!$M85-Register!$R85)*MIN(Register!$Q85,MAX(0,MIN(K$4-1,IF(Register!$U85="",$D$2,MIN($D$2,YEAR(Register!$U85)*12+MONTH(Register!$U85)-1)))-(YEAR(Register!$O85)*12+MONTH(Register!$O85))+1))/Register!$Q85,2))</f>
        <v/>
      </c>
      <c r="L87" s="27">
        <f>IF(OR(Register!$N85&lt;&gt;"Yes",Register!$O85="",N(Register!$Q85)=0),0,ROUND((Register!$M85-Register!$R85)*MIN(Register!$Q85,MAX(0,MIN(L$4,IF(Register!$U85="",$D$2,MIN($D$2,YEAR(Register!$U85)*12+MONTH(Register!$U85)-1)))-(YEAR(Register!$O85)*12+MONTH(Register!$O85))+1))/Register!$Q85,2)-ROUND((Register!$M85-Register!$R85)*MIN(Register!$Q85,MAX(0,MIN(L$4-1,IF(Register!$U85="",$D$2,MIN($D$2,YEAR(Register!$U85)*12+MONTH(Register!$U85)-1)))-(YEAR(Register!$O85)*12+MONTH(Register!$O85))+1))/Register!$Q85,2))</f>
        <v/>
      </c>
      <c r="M87" s="27">
        <f>IF(OR(Register!$N85&lt;&gt;"Yes",Register!$O85="",N(Register!$Q85)=0),0,ROUND((Register!$M85-Register!$R85)*MIN(Register!$Q85,MAX(0,MIN(M$4,IF(Register!$U85="",$D$2,MIN($D$2,YEAR(Register!$U85)*12+MONTH(Register!$U85)-1)))-(YEAR(Register!$O85)*12+MONTH(Register!$O85))+1))/Register!$Q85,2)-ROUND((Register!$M85-Register!$R85)*MIN(Register!$Q85,MAX(0,MIN(M$4-1,IF(Register!$U85="",$D$2,MIN($D$2,YEAR(Register!$U85)*12+MONTH(Register!$U85)-1)))-(YEAR(Register!$O85)*12+MONTH(Register!$O85))+1))/Register!$Q85,2))</f>
        <v/>
      </c>
      <c r="N87" s="27">
        <f>IF(OR(Register!$N85&lt;&gt;"Yes",Register!$O85="",N(Register!$Q85)=0),0,ROUND((Register!$M85-Register!$R85)*MIN(Register!$Q85,MAX(0,MIN(N$4,IF(Register!$U85="",$D$2,MIN($D$2,YEAR(Register!$U85)*12+MONTH(Register!$U85)-1)))-(YEAR(Register!$O85)*12+MONTH(Register!$O85))+1))/Register!$Q85,2)-ROUND((Register!$M85-Register!$R85)*MIN(Register!$Q85,MAX(0,MIN(N$4-1,IF(Register!$U85="",$D$2,MIN($D$2,YEAR(Register!$U85)*12+MONTH(Register!$U85)-1)))-(YEAR(Register!$O85)*12+MONTH(Register!$O85))+1))/Register!$Q85,2))</f>
        <v/>
      </c>
      <c r="O87" s="27">
        <f>IF(OR(Register!$N85&lt;&gt;"Yes",Register!$O85="",N(Register!$Q85)=0),0,ROUND((Register!$M85-Register!$R85)*MIN(Register!$Q85,MAX(0,MIN(O$4,IF(Register!$U85="",$D$2,MIN($D$2,YEAR(Register!$U85)*12+MONTH(Register!$U85)-1)))-(YEAR(Register!$O85)*12+MONTH(Register!$O85))+1))/Register!$Q85,2)-ROUND((Register!$M85-Register!$R85)*MIN(Register!$Q85,MAX(0,MIN(O$4-1,IF(Register!$U85="",$D$2,MIN($D$2,YEAR(Register!$U85)*12+MONTH(Register!$U85)-1)))-(YEAR(Register!$O85)*12+MONTH(Register!$O85))+1))/Register!$Q85,2))</f>
        <v/>
      </c>
      <c r="P87" s="27">
        <f>IF(OR(Register!$N85&lt;&gt;"Yes",Register!$O85="",N(Register!$Q85)=0),0,ROUND((Register!$M85-Register!$R85)*MIN(Register!$Q85,MAX(0,MIN(P$4,IF(Register!$U85="",$D$2,MIN($D$2,YEAR(Register!$U85)*12+MONTH(Register!$U85)-1)))-(YEAR(Register!$O85)*12+MONTH(Register!$O85))+1))/Register!$Q85,2)-ROUND((Register!$M85-Register!$R85)*MIN(Register!$Q85,MAX(0,MIN(P$4-1,IF(Register!$U85="",$D$2,MIN($D$2,YEAR(Register!$U85)*12+MONTH(Register!$U85)-1)))-(YEAR(Register!$O85)*12+MONTH(Register!$O85))+1))/Register!$Q85,2))</f>
        <v/>
      </c>
      <c r="Q87" s="27">
        <f>E87+F87+G87+H87+I87+J87+K87+L87+M87+N87+O87+P87</f>
        <v/>
      </c>
    </row>
    <row r="88">
      <c r="A88" s="28">
        <f>IF(Register!$A86="","",Register!$A86)</f>
        <v/>
      </c>
      <c r="B88" s="28">
        <f>IF(Register!$D86="","",Register!$D86)</f>
        <v/>
      </c>
      <c r="C88" s="28">
        <f>IF(Register!$F86="","",Register!$F86)</f>
        <v/>
      </c>
      <c r="D88" s="28">
        <f>IF(C88="","",IF(C88=Settings!$A$9,Settings!$B$9,IF(C88=Settings!$A$10,Settings!$B$10,IF(C88=Settings!$A$11,Settings!$B$11,IF(C88=Settings!$A$12,Settings!$B$12,IF(C88=Settings!$A$13,Settings!$B$13,IF(C88=Settings!$A$14,Settings!$B$14,IF(C88=Settings!$A$15,Settings!$B$15,IF(C88=Settings!$A$16,Settings!$B$16,IF(C88=Settings!$A$17,Settings!$B$17,IF(C88=Settings!$A$18,Settings!$B$18,"")))))))))))</f>
        <v/>
      </c>
      <c r="E88" s="27">
        <f>IF(OR(Register!$N86&lt;&gt;"Yes",Register!$O86="",N(Register!$Q86)=0),0,ROUND((Register!$M86-Register!$R86)*MIN(Register!$Q86,MAX(0,MIN(E$4,IF(Register!$U86="",$D$2,MIN($D$2,YEAR(Register!$U86)*12+MONTH(Register!$U86)-1)))-(YEAR(Register!$O86)*12+MONTH(Register!$O86))+1))/Register!$Q86,2)-ROUND((Register!$M86-Register!$R86)*MIN(Register!$Q86,MAX(0,MIN(E$4-1,IF(Register!$U86="",$D$2,MIN($D$2,YEAR(Register!$U86)*12+MONTH(Register!$U86)-1)))-(YEAR(Register!$O86)*12+MONTH(Register!$O86))+1))/Register!$Q86,2))</f>
        <v/>
      </c>
      <c r="F88" s="27">
        <f>IF(OR(Register!$N86&lt;&gt;"Yes",Register!$O86="",N(Register!$Q86)=0),0,ROUND((Register!$M86-Register!$R86)*MIN(Register!$Q86,MAX(0,MIN(F$4,IF(Register!$U86="",$D$2,MIN($D$2,YEAR(Register!$U86)*12+MONTH(Register!$U86)-1)))-(YEAR(Register!$O86)*12+MONTH(Register!$O86))+1))/Register!$Q86,2)-ROUND((Register!$M86-Register!$R86)*MIN(Register!$Q86,MAX(0,MIN(F$4-1,IF(Register!$U86="",$D$2,MIN($D$2,YEAR(Register!$U86)*12+MONTH(Register!$U86)-1)))-(YEAR(Register!$O86)*12+MONTH(Register!$O86))+1))/Register!$Q86,2))</f>
        <v/>
      </c>
      <c r="G88" s="27">
        <f>IF(OR(Register!$N86&lt;&gt;"Yes",Register!$O86="",N(Register!$Q86)=0),0,ROUND((Register!$M86-Register!$R86)*MIN(Register!$Q86,MAX(0,MIN(G$4,IF(Register!$U86="",$D$2,MIN($D$2,YEAR(Register!$U86)*12+MONTH(Register!$U86)-1)))-(YEAR(Register!$O86)*12+MONTH(Register!$O86))+1))/Register!$Q86,2)-ROUND((Register!$M86-Register!$R86)*MIN(Register!$Q86,MAX(0,MIN(G$4-1,IF(Register!$U86="",$D$2,MIN($D$2,YEAR(Register!$U86)*12+MONTH(Register!$U86)-1)))-(YEAR(Register!$O86)*12+MONTH(Register!$O86))+1))/Register!$Q86,2))</f>
        <v/>
      </c>
      <c r="H88" s="27">
        <f>IF(OR(Register!$N86&lt;&gt;"Yes",Register!$O86="",N(Register!$Q86)=0),0,ROUND((Register!$M86-Register!$R86)*MIN(Register!$Q86,MAX(0,MIN(H$4,IF(Register!$U86="",$D$2,MIN($D$2,YEAR(Register!$U86)*12+MONTH(Register!$U86)-1)))-(YEAR(Register!$O86)*12+MONTH(Register!$O86))+1))/Register!$Q86,2)-ROUND((Register!$M86-Register!$R86)*MIN(Register!$Q86,MAX(0,MIN(H$4-1,IF(Register!$U86="",$D$2,MIN($D$2,YEAR(Register!$U86)*12+MONTH(Register!$U86)-1)))-(YEAR(Register!$O86)*12+MONTH(Register!$O86))+1))/Register!$Q86,2))</f>
        <v/>
      </c>
      <c r="I88" s="27">
        <f>IF(OR(Register!$N86&lt;&gt;"Yes",Register!$O86="",N(Register!$Q86)=0),0,ROUND((Register!$M86-Register!$R86)*MIN(Register!$Q86,MAX(0,MIN(I$4,IF(Register!$U86="",$D$2,MIN($D$2,YEAR(Register!$U86)*12+MONTH(Register!$U86)-1)))-(YEAR(Register!$O86)*12+MONTH(Register!$O86))+1))/Register!$Q86,2)-ROUND((Register!$M86-Register!$R86)*MIN(Register!$Q86,MAX(0,MIN(I$4-1,IF(Register!$U86="",$D$2,MIN($D$2,YEAR(Register!$U86)*12+MONTH(Register!$U86)-1)))-(YEAR(Register!$O86)*12+MONTH(Register!$O86))+1))/Register!$Q86,2))</f>
        <v/>
      </c>
      <c r="J88" s="27">
        <f>IF(OR(Register!$N86&lt;&gt;"Yes",Register!$O86="",N(Register!$Q86)=0),0,ROUND((Register!$M86-Register!$R86)*MIN(Register!$Q86,MAX(0,MIN(J$4,IF(Register!$U86="",$D$2,MIN($D$2,YEAR(Register!$U86)*12+MONTH(Register!$U86)-1)))-(YEAR(Register!$O86)*12+MONTH(Register!$O86))+1))/Register!$Q86,2)-ROUND((Register!$M86-Register!$R86)*MIN(Register!$Q86,MAX(0,MIN(J$4-1,IF(Register!$U86="",$D$2,MIN($D$2,YEAR(Register!$U86)*12+MONTH(Register!$U86)-1)))-(YEAR(Register!$O86)*12+MONTH(Register!$O86))+1))/Register!$Q86,2))</f>
        <v/>
      </c>
      <c r="K88" s="27">
        <f>IF(OR(Register!$N86&lt;&gt;"Yes",Register!$O86="",N(Register!$Q86)=0),0,ROUND((Register!$M86-Register!$R86)*MIN(Register!$Q86,MAX(0,MIN(K$4,IF(Register!$U86="",$D$2,MIN($D$2,YEAR(Register!$U86)*12+MONTH(Register!$U86)-1)))-(YEAR(Register!$O86)*12+MONTH(Register!$O86))+1))/Register!$Q86,2)-ROUND((Register!$M86-Register!$R86)*MIN(Register!$Q86,MAX(0,MIN(K$4-1,IF(Register!$U86="",$D$2,MIN($D$2,YEAR(Register!$U86)*12+MONTH(Register!$U86)-1)))-(YEAR(Register!$O86)*12+MONTH(Register!$O86))+1))/Register!$Q86,2))</f>
        <v/>
      </c>
      <c r="L88" s="27">
        <f>IF(OR(Register!$N86&lt;&gt;"Yes",Register!$O86="",N(Register!$Q86)=0),0,ROUND((Register!$M86-Register!$R86)*MIN(Register!$Q86,MAX(0,MIN(L$4,IF(Register!$U86="",$D$2,MIN($D$2,YEAR(Register!$U86)*12+MONTH(Register!$U86)-1)))-(YEAR(Register!$O86)*12+MONTH(Register!$O86))+1))/Register!$Q86,2)-ROUND((Register!$M86-Register!$R86)*MIN(Register!$Q86,MAX(0,MIN(L$4-1,IF(Register!$U86="",$D$2,MIN($D$2,YEAR(Register!$U86)*12+MONTH(Register!$U86)-1)))-(YEAR(Register!$O86)*12+MONTH(Register!$O86))+1))/Register!$Q86,2))</f>
        <v/>
      </c>
      <c r="M88" s="27">
        <f>IF(OR(Register!$N86&lt;&gt;"Yes",Register!$O86="",N(Register!$Q86)=0),0,ROUND((Register!$M86-Register!$R86)*MIN(Register!$Q86,MAX(0,MIN(M$4,IF(Register!$U86="",$D$2,MIN($D$2,YEAR(Register!$U86)*12+MONTH(Register!$U86)-1)))-(YEAR(Register!$O86)*12+MONTH(Register!$O86))+1))/Register!$Q86,2)-ROUND((Register!$M86-Register!$R86)*MIN(Register!$Q86,MAX(0,MIN(M$4-1,IF(Register!$U86="",$D$2,MIN($D$2,YEAR(Register!$U86)*12+MONTH(Register!$U86)-1)))-(YEAR(Register!$O86)*12+MONTH(Register!$O86))+1))/Register!$Q86,2))</f>
        <v/>
      </c>
      <c r="N88" s="27">
        <f>IF(OR(Register!$N86&lt;&gt;"Yes",Register!$O86="",N(Register!$Q86)=0),0,ROUND((Register!$M86-Register!$R86)*MIN(Register!$Q86,MAX(0,MIN(N$4,IF(Register!$U86="",$D$2,MIN($D$2,YEAR(Register!$U86)*12+MONTH(Register!$U86)-1)))-(YEAR(Register!$O86)*12+MONTH(Register!$O86))+1))/Register!$Q86,2)-ROUND((Register!$M86-Register!$R86)*MIN(Register!$Q86,MAX(0,MIN(N$4-1,IF(Register!$U86="",$D$2,MIN($D$2,YEAR(Register!$U86)*12+MONTH(Register!$U86)-1)))-(YEAR(Register!$O86)*12+MONTH(Register!$O86))+1))/Register!$Q86,2))</f>
        <v/>
      </c>
      <c r="O88" s="27">
        <f>IF(OR(Register!$N86&lt;&gt;"Yes",Register!$O86="",N(Register!$Q86)=0),0,ROUND((Register!$M86-Register!$R86)*MIN(Register!$Q86,MAX(0,MIN(O$4,IF(Register!$U86="",$D$2,MIN($D$2,YEAR(Register!$U86)*12+MONTH(Register!$U86)-1)))-(YEAR(Register!$O86)*12+MONTH(Register!$O86))+1))/Register!$Q86,2)-ROUND((Register!$M86-Register!$R86)*MIN(Register!$Q86,MAX(0,MIN(O$4-1,IF(Register!$U86="",$D$2,MIN($D$2,YEAR(Register!$U86)*12+MONTH(Register!$U86)-1)))-(YEAR(Register!$O86)*12+MONTH(Register!$O86))+1))/Register!$Q86,2))</f>
        <v/>
      </c>
      <c r="P88" s="27">
        <f>IF(OR(Register!$N86&lt;&gt;"Yes",Register!$O86="",N(Register!$Q86)=0),0,ROUND((Register!$M86-Register!$R86)*MIN(Register!$Q86,MAX(0,MIN(P$4,IF(Register!$U86="",$D$2,MIN($D$2,YEAR(Register!$U86)*12+MONTH(Register!$U86)-1)))-(YEAR(Register!$O86)*12+MONTH(Register!$O86))+1))/Register!$Q86,2)-ROUND((Register!$M86-Register!$R86)*MIN(Register!$Q86,MAX(0,MIN(P$4-1,IF(Register!$U86="",$D$2,MIN($D$2,YEAR(Register!$U86)*12+MONTH(Register!$U86)-1)))-(YEAR(Register!$O86)*12+MONTH(Register!$O86))+1))/Register!$Q86,2))</f>
        <v/>
      </c>
      <c r="Q88" s="27">
        <f>E88+F88+G88+H88+I88+J88+K88+L88+M88+N88+O88+P88</f>
        <v/>
      </c>
    </row>
    <row r="89">
      <c r="A89" s="28">
        <f>IF(Register!$A87="","",Register!$A87)</f>
        <v/>
      </c>
      <c r="B89" s="28">
        <f>IF(Register!$D87="","",Register!$D87)</f>
        <v/>
      </c>
      <c r="C89" s="28">
        <f>IF(Register!$F87="","",Register!$F87)</f>
        <v/>
      </c>
      <c r="D89" s="28">
        <f>IF(C89="","",IF(C89=Settings!$A$9,Settings!$B$9,IF(C89=Settings!$A$10,Settings!$B$10,IF(C89=Settings!$A$11,Settings!$B$11,IF(C89=Settings!$A$12,Settings!$B$12,IF(C89=Settings!$A$13,Settings!$B$13,IF(C89=Settings!$A$14,Settings!$B$14,IF(C89=Settings!$A$15,Settings!$B$15,IF(C89=Settings!$A$16,Settings!$B$16,IF(C89=Settings!$A$17,Settings!$B$17,IF(C89=Settings!$A$18,Settings!$B$18,"")))))))))))</f>
        <v/>
      </c>
      <c r="E89" s="27">
        <f>IF(OR(Register!$N87&lt;&gt;"Yes",Register!$O87="",N(Register!$Q87)=0),0,ROUND((Register!$M87-Register!$R87)*MIN(Register!$Q87,MAX(0,MIN(E$4,IF(Register!$U87="",$D$2,MIN($D$2,YEAR(Register!$U87)*12+MONTH(Register!$U87)-1)))-(YEAR(Register!$O87)*12+MONTH(Register!$O87))+1))/Register!$Q87,2)-ROUND((Register!$M87-Register!$R87)*MIN(Register!$Q87,MAX(0,MIN(E$4-1,IF(Register!$U87="",$D$2,MIN($D$2,YEAR(Register!$U87)*12+MONTH(Register!$U87)-1)))-(YEAR(Register!$O87)*12+MONTH(Register!$O87))+1))/Register!$Q87,2))</f>
        <v/>
      </c>
      <c r="F89" s="27">
        <f>IF(OR(Register!$N87&lt;&gt;"Yes",Register!$O87="",N(Register!$Q87)=0),0,ROUND((Register!$M87-Register!$R87)*MIN(Register!$Q87,MAX(0,MIN(F$4,IF(Register!$U87="",$D$2,MIN($D$2,YEAR(Register!$U87)*12+MONTH(Register!$U87)-1)))-(YEAR(Register!$O87)*12+MONTH(Register!$O87))+1))/Register!$Q87,2)-ROUND((Register!$M87-Register!$R87)*MIN(Register!$Q87,MAX(0,MIN(F$4-1,IF(Register!$U87="",$D$2,MIN($D$2,YEAR(Register!$U87)*12+MONTH(Register!$U87)-1)))-(YEAR(Register!$O87)*12+MONTH(Register!$O87))+1))/Register!$Q87,2))</f>
        <v/>
      </c>
      <c r="G89" s="27">
        <f>IF(OR(Register!$N87&lt;&gt;"Yes",Register!$O87="",N(Register!$Q87)=0),0,ROUND((Register!$M87-Register!$R87)*MIN(Register!$Q87,MAX(0,MIN(G$4,IF(Register!$U87="",$D$2,MIN($D$2,YEAR(Register!$U87)*12+MONTH(Register!$U87)-1)))-(YEAR(Register!$O87)*12+MONTH(Register!$O87))+1))/Register!$Q87,2)-ROUND((Register!$M87-Register!$R87)*MIN(Register!$Q87,MAX(0,MIN(G$4-1,IF(Register!$U87="",$D$2,MIN($D$2,YEAR(Register!$U87)*12+MONTH(Register!$U87)-1)))-(YEAR(Register!$O87)*12+MONTH(Register!$O87))+1))/Register!$Q87,2))</f>
        <v/>
      </c>
      <c r="H89" s="27">
        <f>IF(OR(Register!$N87&lt;&gt;"Yes",Register!$O87="",N(Register!$Q87)=0),0,ROUND((Register!$M87-Register!$R87)*MIN(Register!$Q87,MAX(0,MIN(H$4,IF(Register!$U87="",$D$2,MIN($D$2,YEAR(Register!$U87)*12+MONTH(Register!$U87)-1)))-(YEAR(Register!$O87)*12+MONTH(Register!$O87))+1))/Register!$Q87,2)-ROUND((Register!$M87-Register!$R87)*MIN(Register!$Q87,MAX(0,MIN(H$4-1,IF(Register!$U87="",$D$2,MIN($D$2,YEAR(Register!$U87)*12+MONTH(Register!$U87)-1)))-(YEAR(Register!$O87)*12+MONTH(Register!$O87))+1))/Register!$Q87,2))</f>
        <v/>
      </c>
      <c r="I89" s="27">
        <f>IF(OR(Register!$N87&lt;&gt;"Yes",Register!$O87="",N(Register!$Q87)=0),0,ROUND((Register!$M87-Register!$R87)*MIN(Register!$Q87,MAX(0,MIN(I$4,IF(Register!$U87="",$D$2,MIN($D$2,YEAR(Register!$U87)*12+MONTH(Register!$U87)-1)))-(YEAR(Register!$O87)*12+MONTH(Register!$O87))+1))/Register!$Q87,2)-ROUND((Register!$M87-Register!$R87)*MIN(Register!$Q87,MAX(0,MIN(I$4-1,IF(Register!$U87="",$D$2,MIN($D$2,YEAR(Register!$U87)*12+MONTH(Register!$U87)-1)))-(YEAR(Register!$O87)*12+MONTH(Register!$O87))+1))/Register!$Q87,2))</f>
        <v/>
      </c>
      <c r="J89" s="27">
        <f>IF(OR(Register!$N87&lt;&gt;"Yes",Register!$O87="",N(Register!$Q87)=0),0,ROUND((Register!$M87-Register!$R87)*MIN(Register!$Q87,MAX(0,MIN(J$4,IF(Register!$U87="",$D$2,MIN($D$2,YEAR(Register!$U87)*12+MONTH(Register!$U87)-1)))-(YEAR(Register!$O87)*12+MONTH(Register!$O87))+1))/Register!$Q87,2)-ROUND((Register!$M87-Register!$R87)*MIN(Register!$Q87,MAX(0,MIN(J$4-1,IF(Register!$U87="",$D$2,MIN($D$2,YEAR(Register!$U87)*12+MONTH(Register!$U87)-1)))-(YEAR(Register!$O87)*12+MONTH(Register!$O87))+1))/Register!$Q87,2))</f>
        <v/>
      </c>
      <c r="K89" s="27">
        <f>IF(OR(Register!$N87&lt;&gt;"Yes",Register!$O87="",N(Register!$Q87)=0),0,ROUND((Register!$M87-Register!$R87)*MIN(Register!$Q87,MAX(0,MIN(K$4,IF(Register!$U87="",$D$2,MIN($D$2,YEAR(Register!$U87)*12+MONTH(Register!$U87)-1)))-(YEAR(Register!$O87)*12+MONTH(Register!$O87))+1))/Register!$Q87,2)-ROUND((Register!$M87-Register!$R87)*MIN(Register!$Q87,MAX(0,MIN(K$4-1,IF(Register!$U87="",$D$2,MIN($D$2,YEAR(Register!$U87)*12+MONTH(Register!$U87)-1)))-(YEAR(Register!$O87)*12+MONTH(Register!$O87))+1))/Register!$Q87,2))</f>
        <v/>
      </c>
      <c r="L89" s="27">
        <f>IF(OR(Register!$N87&lt;&gt;"Yes",Register!$O87="",N(Register!$Q87)=0),0,ROUND((Register!$M87-Register!$R87)*MIN(Register!$Q87,MAX(0,MIN(L$4,IF(Register!$U87="",$D$2,MIN($D$2,YEAR(Register!$U87)*12+MONTH(Register!$U87)-1)))-(YEAR(Register!$O87)*12+MONTH(Register!$O87))+1))/Register!$Q87,2)-ROUND((Register!$M87-Register!$R87)*MIN(Register!$Q87,MAX(0,MIN(L$4-1,IF(Register!$U87="",$D$2,MIN($D$2,YEAR(Register!$U87)*12+MONTH(Register!$U87)-1)))-(YEAR(Register!$O87)*12+MONTH(Register!$O87))+1))/Register!$Q87,2))</f>
        <v/>
      </c>
      <c r="M89" s="27">
        <f>IF(OR(Register!$N87&lt;&gt;"Yes",Register!$O87="",N(Register!$Q87)=0),0,ROUND((Register!$M87-Register!$R87)*MIN(Register!$Q87,MAX(0,MIN(M$4,IF(Register!$U87="",$D$2,MIN($D$2,YEAR(Register!$U87)*12+MONTH(Register!$U87)-1)))-(YEAR(Register!$O87)*12+MONTH(Register!$O87))+1))/Register!$Q87,2)-ROUND((Register!$M87-Register!$R87)*MIN(Register!$Q87,MAX(0,MIN(M$4-1,IF(Register!$U87="",$D$2,MIN($D$2,YEAR(Register!$U87)*12+MONTH(Register!$U87)-1)))-(YEAR(Register!$O87)*12+MONTH(Register!$O87))+1))/Register!$Q87,2))</f>
        <v/>
      </c>
      <c r="N89" s="27">
        <f>IF(OR(Register!$N87&lt;&gt;"Yes",Register!$O87="",N(Register!$Q87)=0),0,ROUND((Register!$M87-Register!$R87)*MIN(Register!$Q87,MAX(0,MIN(N$4,IF(Register!$U87="",$D$2,MIN($D$2,YEAR(Register!$U87)*12+MONTH(Register!$U87)-1)))-(YEAR(Register!$O87)*12+MONTH(Register!$O87))+1))/Register!$Q87,2)-ROUND((Register!$M87-Register!$R87)*MIN(Register!$Q87,MAX(0,MIN(N$4-1,IF(Register!$U87="",$D$2,MIN($D$2,YEAR(Register!$U87)*12+MONTH(Register!$U87)-1)))-(YEAR(Register!$O87)*12+MONTH(Register!$O87))+1))/Register!$Q87,2))</f>
        <v/>
      </c>
      <c r="O89" s="27">
        <f>IF(OR(Register!$N87&lt;&gt;"Yes",Register!$O87="",N(Register!$Q87)=0),0,ROUND((Register!$M87-Register!$R87)*MIN(Register!$Q87,MAX(0,MIN(O$4,IF(Register!$U87="",$D$2,MIN($D$2,YEAR(Register!$U87)*12+MONTH(Register!$U87)-1)))-(YEAR(Register!$O87)*12+MONTH(Register!$O87))+1))/Register!$Q87,2)-ROUND((Register!$M87-Register!$R87)*MIN(Register!$Q87,MAX(0,MIN(O$4-1,IF(Register!$U87="",$D$2,MIN($D$2,YEAR(Register!$U87)*12+MONTH(Register!$U87)-1)))-(YEAR(Register!$O87)*12+MONTH(Register!$O87))+1))/Register!$Q87,2))</f>
        <v/>
      </c>
      <c r="P89" s="27">
        <f>IF(OR(Register!$N87&lt;&gt;"Yes",Register!$O87="",N(Register!$Q87)=0),0,ROUND((Register!$M87-Register!$R87)*MIN(Register!$Q87,MAX(0,MIN(P$4,IF(Register!$U87="",$D$2,MIN($D$2,YEAR(Register!$U87)*12+MONTH(Register!$U87)-1)))-(YEAR(Register!$O87)*12+MONTH(Register!$O87))+1))/Register!$Q87,2)-ROUND((Register!$M87-Register!$R87)*MIN(Register!$Q87,MAX(0,MIN(P$4-1,IF(Register!$U87="",$D$2,MIN($D$2,YEAR(Register!$U87)*12+MONTH(Register!$U87)-1)))-(YEAR(Register!$O87)*12+MONTH(Register!$O87))+1))/Register!$Q87,2))</f>
        <v/>
      </c>
      <c r="Q89" s="27">
        <f>E89+F89+G89+H89+I89+J89+K89+L89+M89+N89+O89+P89</f>
        <v/>
      </c>
    </row>
    <row r="90">
      <c r="A90" s="28">
        <f>IF(Register!$A88="","",Register!$A88)</f>
        <v/>
      </c>
      <c r="B90" s="28">
        <f>IF(Register!$D88="","",Register!$D88)</f>
        <v/>
      </c>
      <c r="C90" s="28">
        <f>IF(Register!$F88="","",Register!$F88)</f>
        <v/>
      </c>
      <c r="D90" s="28">
        <f>IF(C90="","",IF(C90=Settings!$A$9,Settings!$B$9,IF(C90=Settings!$A$10,Settings!$B$10,IF(C90=Settings!$A$11,Settings!$B$11,IF(C90=Settings!$A$12,Settings!$B$12,IF(C90=Settings!$A$13,Settings!$B$13,IF(C90=Settings!$A$14,Settings!$B$14,IF(C90=Settings!$A$15,Settings!$B$15,IF(C90=Settings!$A$16,Settings!$B$16,IF(C90=Settings!$A$17,Settings!$B$17,IF(C90=Settings!$A$18,Settings!$B$18,"")))))))))))</f>
        <v/>
      </c>
      <c r="E90" s="27">
        <f>IF(OR(Register!$N88&lt;&gt;"Yes",Register!$O88="",N(Register!$Q88)=0),0,ROUND((Register!$M88-Register!$R88)*MIN(Register!$Q88,MAX(0,MIN(E$4,IF(Register!$U88="",$D$2,MIN($D$2,YEAR(Register!$U88)*12+MONTH(Register!$U88)-1)))-(YEAR(Register!$O88)*12+MONTH(Register!$O88))+1))/Register!$Q88,2)-ROUND((Register!$M88-Register!$R88)*MIN(Register!$Q88,MAX(0,MIN(E$4-1,IF(Register!$U88="",$D$2,MIN($D$2,YEAR(Register!$U88)*12+MONTH(Register!$U88)-1)))-(YEAR(Register!$O88)*12+MONTH(Register!$O88))+1))/Register!$Q88,2))</f>
        <v/>
      </c>
      <c r="F90" s="27">
        <f>IF(OR(Register!$N88&lt;&gt;"Yes",Register!$O88="",N(Register!$Q88)=0),0,ROUND((Register!$M88-Register!$R88)*MIN(Register!$Q88,MAX(0,MIN(F$4,IF(Register!$U88="",$D$2,MIN($D$2,YEAR(Register!$U88)*12+MONTH(Register!$U88)-1)))-(YEAR(Register!$O88)*12+MONTH(Register!$O88))+1))/Register!$Q88,2)-ROUND((Register!$M88-Register!$R88)*MIN(Register!$Q88,MAX(0,MIN(F$4-1,IF(Register!$U88="",$D$2,MIN($D$2,YEAR(Register!$U88)*12+MONTH(Register!$U88)-1)))-(YEAR(Register!$O88)*12+MONTH(Register!$O88))+1))/Register!$Q88,2))</f>
        <v/>
      </c>
      <c r="G90" s="27">
        <f>IF(OR(Register!$N88&lt;&gt;"Yes",Register!$O88="",N(Register!$Q88)=0),0,ROUND((Register!$M88-Register!$R88)*MIN(Register!$Q88,MAX(0,MIN(G$4,IF(Register!$U88="",$D$2,MIN($D$2,YEAR(Register!$U88)*12+MONTH(Register!$U88)-1)))-(YEAR(Register!$O88)*12+MONTH(Register!$O88))+1))/Register!$Q88,2)-ROUND((Register!$M88-Register!$R88)*MIN(Register!$Q88,MAX(0,MIN(G$4-1,IF(Register!$U88="",$D$2,MIN($D$2,YEAR(Register!$U88)*12+MONTH(Register!$U88)-1)))-(YEAR(Register!$O88)*12+MONTH(Register!$O88))+1))/Register!$Q88,2))</f>
        <v/>
      </c>
      <c r="H90" s="27">
        <f>IF(OR(Register!$N88&lt;&gt;"Yes",Register!$O88="",N(Register!$Q88)=0),0,ROUND((Register!$M88-Register!$R88)*MIN(Register!$Q88,MAX(0,MIN(H$4,IF(Register!$U88="",$D$2,MIN($D$2,YEAR(Register!$U88)*12+MONTH(Register!$U88)-1)))-(YEAR(Register!$O88)*12+MONTH(Register!$O88))+1))/Register!$Q88,2)-ROUND((Register!$M88-Register!$R88)*MIN(Register!$Q88,MAX(0,MIN(H$4-1,IF(Register!$U88="",$D$2,MIN($D$2,YEAR(Register!$U88)*12+MONTH(Register!$U88)-1)))-(YEAR(Register!$O88)*12+MONTH(Register!$O88))+1))/Register!$Q88,2))</f>
        <v/>
      </c>
      <c r="I90" s="27">
        <f>IF(OR(Register!$N88&lt;&gt;"Yes",Register!$O88="",N(Register!$Q88)=0),0,ROUND((Register!$M88-Register!$R88)*MIN(Register!$Q88,MAX(0,MIN(I$4,IF(Register!$U88="",$D$2,MIN($D$2,YEAR(Register!$U88)*12+MONTH(Register!$U88)-1)))-(YEAR(Register!$O88)*12+MONTH(Register!$O88))+1))/Register!$Q88,2)-ROUND((Register!$M88-Register!$R88)*MIN(Register!$Q88,MAX(0,MIN(I$4-1,IF(Register!$U88="",$D$2,MIN($D$2,YEAR(Register!$U88)*12+MONTH(Register!$U88)-1)))-(YEAR(Register!$O88)*12+MONTH(Register!$O88))+1))/Register!$Q88,2))</f>
        <v/>
      </c>
      <c r="J90" s="27">
        <f>IF(OR(Register!$N88&lt;&gt;"Yes",Register!$O88="",N(Register!$Q88)=0),0,ROUND((Register!$M88-Register!$R88)*MIN(Register!$Q88,MAX(0,MIN(J$4,IF(Register!$U88="",$D$2,MIN($D$2,YEAR(Register!$U88)*12+MONTH(Register!$U88)-1)))-(YEAR(Register!$O88)*12+MONTH(Register!$O88))+1))/Register!$Q88,2)-ROUND((Register!$M88-Register!$R88)*MIN(Register!$Q88,MAX(0,MIN(J$4-1,IF(Register!$U88="",$D$2,MIN($D$2,YEAR(Register!$U88)*12+MONTH(Register!$U88)-1)))-(YEAR(Register!$O88)*12+MONTH(Register!$O88))+1))/Register!$Q88,2))</f>
        <v/>
      </c>
      <c r="K90" s="27">
        <f>IF(OR(Register!$N88&lt;&gt;"Yes",Register!$O88="",N(Register!$Q88)=0),0,ROUND((Register!$M88-Register!$R88)*MIN(Register!$Q88,MAX(0,MIN(K$4,IF(Register!$U88="",$D$2,MIN($D$2,YEAR(Register!$U88)*12+MONTH(Register!$U88)-1)))-(YEAR(Register!$O88)*12+MONTH(Register!$O88))+1))/Register!$Q88,2)-ROUND((Register!$M88-Register!$R88)*MIN(Register!$Q88,MAX(0,MIN(K$4-1,IF(Register!$U88="",$D$2,MIN($D$2,YEAR(Register!$U88)*12+MONTH(Register!$U88)-1)))-(YEAR(Register!$O88)*12+MONTH(Register!$O88))+1))/Register!$Q88,2))</f>
        <v/>
      </c>
      <c r="L90" s="27">
        <f>IF(OR(Register!$N88&lt;&gt;"Yes",Register!$O88="",N(Register!$Q88)=0),0,ROUND((Register!$M88-Register!$R88)*MIN(Register!$Q88,MAX(0,MIN(L$4,IF(Register!$U88="",$D$2,MIN($D$2,YEAR(Register!$U88)*12+MONTH(Register!$U88)-1)))-(YEAR(Register!$O88)*12+MONTH(Register!$O88))+1))/Register!$Q88,2)-ROUND((Register!$M88-Register!$R88)*MIN(Register!$Q88,MAX(0,MIN(L$4-1,IF(Register!$U88="",$D$2,MIN($D$2,YEAR(Register!$U88)*12+MONTH(Register!$U88)-1)))-(YEAR(Register!$O88)*12+MONTH(Register!$O88))+1))/Register!$Q88,2))</f>
        <v/>
      </c>
      <c r="M90" s="27">
        <f>IF(OR(Register!$N88&lt;&gt;"Yes",Register!$O88="",N(Register!$Q88)=0),0,ROUND((Register!$M88-Register!$R88)*MIN(Register!$Q88,MAX(0,MIN(M$4,IF(Register!$U88="",$D$2,MIN($D$2,YEAR(Register!$U88)*12+MONTH(Register!$U88)-1)))-(YEAR(Register!$O88)*12+MONTH(Register!$O88))+1))/Register!$Q88,2)-ROUND((Register!$M88-Register!$R88)*MIN(Register!$Q88,MAX(0,MIN(M$4-1,IF(Register!$U88="",$D$2,MIN($D$2,YEAR(Register!$U88)*12+MONTH(Register!$U88)-1)))-(YEAR(Register!$O88)*12+MONTH(Register!$O88))+1))/Register!$Q88,2))</f>
        <v/>
      </c>
      <c r="N90" s="27">
        <f>IF(OR(Register!$N88&lt;&gt;"Yes",Register!$O88="",N(Register!$Q88)=0),0,ROUND((Register!$M88-Register!$R88)*MIN(Register!$Q88,MAX(0,MIN(N$4,IF(Register!$U88="",$D$2,MIN($D$2,YEAR(Register!$U88)*12+MONTH(Register!$U88)-1)))-(YEAR(Register!$O88)*12+MONTH(Register!$O88))+1))/Register!$Q88,2)-ROUND((Register!$M88-Register!$R88)*MIN(Register!$Q88,MAX(0,MIN(N$4-1,IF(Register!$U88="",$D$2,MIN($D$2,YEAR(Register!$U88)*12+MONTH(Register!$U88)-1)))-(YEAR(Register!$O88)*12+MONTH(Register!$O88))+1))/Register!$Q88,2))</f>
        <v/>
      </c>
      <c r="O90" s="27">
        <f>IF(OR(Register!$N88&lt;&gt;"Yes",Register!$O88="",N(Register!$Q88)=0),0,ROUND((Register!$M88-Register!$R88)*MIN(Register!$Q88,MAX(0,MIN(O$4,IF(Register!$U88="",$D$2,MIN($D$2,YEAR(Register!$U88)*12+MONTH(Register!$U88)-1)))-(YEAR(Register!$O88)*12+MONTH(Register!$O88))+1))/Register!$Q88,2)-ROUND((Register!$M88-Register!$R88)*MIN(Register!$Q88,MAX(0,MIN(O$4-1,IF(Register!$U88="",$D$2,MIN($D$2,YEAR(Register!$U88)*12+MONTH(Register!$U88)-1)))-(YEAR(Register!$O88)*12+MONTH(Register!$O88))+1))/Register!$Q88,2))</f>
        <v/>
      </c>
      <c r="P90" s="27">
        <f>IF(OR(Register!$N88&lt;&gt;"Yes",Register!$O88="",N(Register!$Q88)=0),0,ROUND((Register!$M88-Register!$R88)*MIN(Register!$Q88,MAX(0,MIN(P$4,IF(Register!$U88="",$D$2,MIN($D$2,YEAR(Register!$U88)*12+MONTH(Register!$U88)-1)))-(YEAR(Register!$O88)*12+MONTH(Register!$O88))+1))/Register!$Q88,2)-ROUND((Register!$M88-Register!$R88)*MIN(Register!$Q88,MAX(0,MIN(P$4-1,IF(Register!$U88="",$D$2,MIN($D$2,YEAR(Register!$U88)*12+MONTH(Register!$U88)-1)))-(YEAR(Register!$O88)*12+MONTH(Register!$O88))+1))/Register!$Q88,2))</f>
        <v/>
      </c>
      <c r="Q90" s="27">
        <f>E90+F90+G90+H90+I90+J90+K90+L90+M90+N90+O90+P90</f>
        <v/>
      </c>
    </row>
    <row r="91">
      <c r="A91" s="28">
        <f>IF(Register!$A89="","",Register!$A89)</f>
        <v/>
      </c>
      <c r="B91" s="28">
        <f>IF(Register!$D89="","",Register!$D89)</f>
        <v/>
      </c>
      <c r="C91" s="28">
        <f>IF(Register!$F89="","",Register!$F89)</f>
        <v/>
      </c>
      <c r="D91" s="28">
        <f>IF(C91="","",IF(C91=Settings!$A$9,Settings!$B$9,IF(C91=Settings!$A$10,Settings!$B$10,IF(C91=Settings!$A$11,Settings!$B$11,IF(C91=Settings!$A$12,Settings!$B$12,IF(C91=Settings!$A$13,Settings!$B$13,IF(C91=Settings!$A$14,Settings!$B$14,IF(C91=Settings!$A$15,Settings!$B$15,IF(C91=Settings!$A$16,Settings!$B$16,IF(C91=Settings!$A$17,Settings!$B$17,IF(C91=Settings!$A$18,Settings!$B$18,"")))))))))))</f>
        <v/>
      </c>
      <c r="E91" s="27">
        <f>IF(OR(Register!$N89&lt;&gt;"Yes",Register!$O89="",N(Register!$Q89)=0),0,ROUND((Register!$M89-Register!$R89)*MIN(Register!$Q89,MAX(0,MIN(E$4,IF(Register!$U89="",$D$2,MIN($D$2,YEAR(Register!$U89)*12+MONTH(Register!$U89)-1)))-(YEAR(Register!$O89)*12+MONTH(Register!$O89))+1))/Register!$Q89,2)-ROUND((Register!$M89-Register!$R89)*MIN(Register!$Q89,MAX(0,MIN(E$4-1,IF(Register!$U89="",$D$2,MIN($D$2,YEAR(Register!$U89)*12+MONTH(Register!$U89)-1)))-(YEAR(Register!$O89)*12+MONTH(Register!$O89))+1))/Register!$Q89,2))</f>
        <v/>
      </c>
      <c r="F91" s="27">
        <f>IF(OR(Register!$N89&lt;&gt;"Yes",Register!$O89="",N(Register!$Q89)=0),0,ROUND((Register!$M89-Register!$R89)*MIN(Register!$Q89,MAX(0,MIN(F$4,IF(Register!$U89="",$D$2,MIN($D$2,YEAR(Register!$U89)*12+MONTH(Register!$U89)-1)))-(YEAR(Register!$O89)*12+MONTH(Register!$O89))+1))/Register!$Q89,2)-ROUND((Register!$M89-Register!$R89)*MIN(Register!$Q89,MAX(0,MIN(F$4-1,IF(Register!$U89="",$D$2,MIN($D$2,YEAR(Register!$U89)*12+MONTH(Register!$U89)-1)))-(YEAR(Register!$O89)*12+MONTH(Register!$O89))+1))/Register!$Q89,2))</f>
        <v/>
      </c>
      <c r="G91" s="27">
        <f>IF(OR(Register!$N89&lt;&gt;"Yes",Register!$O89="",N(Register!$Q89)=0),0,ROUND((Register!$M89-Register!$R89)*MIN(Register!$Q89,MAX(0,MIN(G$4,IF(Register!$U89="",$D$2,MIN($D$2,YEAR(Register!$U89)*12+MONTH(Register!$U89)-1)))-(YEAR(Register!$O89)*12+MONTH(Register!$O89))+1))/Register!$Q89,2)-ROUND((Register!$M89-Register!$R89)*MIN(Register!$Q89,MAX(0,MIN(G$4-1,IF(Register!$U89="",$D$2,MIN($D$2,YEAR(Register!$U89)*12+MONTH(Register!$U89)-1)))-(YEAR(Register!$O89)*12+MONTH(Register!$O89))+1))/Register!$Q89,2))</f>
        <v/>
      </c>
      <c r="H91" s="27">
        <f>IF(OR(Register!$N89&lt;&gt;"Yes",Register!$O89="",N(Register!$Q89)=0),0,ROUND((Register!$M89-Register!$R89)*MIN(Register!$Q89,MAX(0,MIN(H$4,IF(Register!$U89="",$D$2,MIN($D$2,YEAR(Register!$U89)*12+MONTH(Register!$U89)-1)))-(YEAR(Register!$O89)*12+MONTH(Register!$O89))+1))/Register!$Q89,2)-ROUND((Register!$M89-Register!$R89)*MIN(Register!$Q89,MAX(0,MIN(H$4-1,IF(Register!$U89="",$D$2,MIN($D$2,YEAR(Register!$U89)*12+MONTH(Register!$U89)-1)))-(YEAR(Register!$O89)*12+MONTH(Register!$O89))+1))/Register!$Q89,2))</f>
        <v/>
      </c>
      <c r="I91" s="27">
        <f>IF(OR(Register!$N89&lt;&gt;"Yes",Register!$O89="",N(Register!$Q89)=0),0,ROUND((Register!$M89-Register!$R89)*MIN(Register!$Q89,MAX(0,MIN(I$4,IF(Register!$U89="",$D$2,MIN($D$2,YEAR(Register!$U89)*12+MONTH(Register!$U89)-1)))-(YEAR(Register!$O89)*12+MONTH(Register!$O89))+1))/Register!$Q89,2)-ROUND((Register!$M89-Register!$R89)*MIN(Register!$Q89,MAX(0,MIN(I$4-1,IF(Register!$U89="",$D$2,MIN($D$2,YEAR(Register!$U89)*12+MONTH(Register!$U89)-1)))-(YEAR(Register!$O89)*12+MONTH(Register!$O89))+1))/Register!$Q89,2))</f>
        <v/>
      </c>
      <c r="J91" s="27">
        <f>IF(OR(Register!$N89&lt;&gt;"Yes",Register!$O89="",N(Register!$Q89)=0),0,ROUND((Register!$M89-Register!$R89)*MIN(Register!$Q89,MAX(0,MIN(J$4,IF(Register!$U89="",$D$2,MIN($D$2,YEAR(Register!$U89)*12+MONTH(Register!$U89)-1)))-(YEAR(Register!$O89)*12+MONTH(Register!$O89))+1))/Register!$Q89,2)-ROUND((Register!$M89-Register!$R89)*MIN(Register!$Q89,MAX(0,MIN(J$4-1,IF(Register!$U89="",$D$2,MIN($D$2,YEAR(Register!$U89)*12+MONTH(Register!$U89)-1)))-(YEAR(Register!$O89)*12+MONTH(Register!$O89))+1))/Register!$Q89,2))</f>
        <v/>
      </c>
      <c r="K91" s="27">
        <f>IF(OR(Register!$N89&lt;&gt;"Yes",Register!$O89="",N(Register!$Q89)=0),0,ROUND((Register!$M89-Register!$R89)*MIN(Register!$Q89,MAX(0,MIN(K$4,IF(Register!$U89="",$D$2,MIN($D$2,YEAR(Register!$U89)*12+MONTH(Register!$U89)-1)))-(YEAR(Register!$O89)*12+MONTH(Register!$O89))+1))/Register!$Q89,2)-ROUND((Register!$M89-Register!$R89)*MIN(Register!$Q89,MAX(0,MIN(K$4-1,IF(Register!$U89="",$D$2,MIN($D$2,YEAR(Register!$U89)*12+MONTH(Register!$U89)-1)))-(YEAR(Register!$O89)*12+MONTH(Register!$O89))+1))/Register!$Q89,2))</f>
        <v/>
      </c>
      <c r="L91" s="27">
        <f>IF(OR(Register!$N89&lt;&gt;"Yes",Register!$O89="",N(Register!$Q89)=0),0,ROUND((Register!$M89-Register!$R89)*MIN(Register!$Q89,MAX(0,MIN(L$4,IF(Register!$U89="",$D$2,MIN($D$2,YEAR(Register!$U89)*12+MONTH(Register!$U89)-1)))-(YEAR(Register!$O89)*12+MONTH(Register!$O89))+1))/Register!$Q89,2)-ROUND((Register!$M89-Register!$R89)*MIN(Register!$Q89,MAX(0,MIN(L$4-1,IF(Register!$U89="",$D$2,MIN($D$2,YEAR(Register!$U89)*12+MONTH(Register!$U89)-1)))-(YEAR(Register!$O89)*12+MONTH(Register!$O89))+1))/Register!$Q89,2))</f>
        <v/>
      </c>
      <c r="M91" s="27">
        <f>IF(OR(Register!$N89&lt;&gt;"Yes",Register!$O89="",N(Register!$Q89)=0),0,ROUND((Register!$M89-Register!$R89)*MIN(Register!$Q89,MAX(0,MIN(M$4,IF(Register!$U89="",$D$2,MIN($D$2,YEAR(Register!$U89)*12+MONTH(Register!$U89)-1)))-(YEAR(Register!$O89)*12+MONTH(Register!$O89))+1))/Register!$Q89,2)-ROUND((Register!$M89-Register!$R89)*MIN(Register!$Q89,MAX(0,MIN(M$4-1,IF(Register!$U89="",$D$2,MIN($D$2,YEAR(Register!$U89)*12+MONTH(Register!$U89)-1)))-(YEAR(Register!$O89)*12+MONTH(Register!$O89))+1))/Register!$Q89,2))</f>
        <v/>
      </c>
      <c r="N91" s="27">
        <f>IF(OR(Register!$N89&lt;&gt;"Yes",Register!$O89="",N(Register!$Q89)=0),0,ROUND((Register!$M89-Register!$R89)*MIN(Register!$Q89,MAX(0,MIN(N$4,IF(Register!$U89="",$D$2,MIN($D$2,YEAR(Register!$U89)*12+MONTH(Register!$U89)-1)))-(YEAR(Register!$O89)*12+MONTH(Register!$O89))+1))/Register!$Q89,2)-ROUND((Register!$M89-Register!$R89)*MIN(Register!$Q89,MAX(0,MIN(N$4-1,IF(Register!$U89="",$D$2,MIN($D$2,YEAR(Register!$U89)*12+MONTH(Register!$U89)-1)))-(YEAR(Register!$O89)*12+MONTH(Register!$O89))+1))/Register!$Q89,2))</f>
        <v/>
      </c>
      <c r="O91" s="27">
        <f>IF(OR(Register!$N89&lt;&gt;"Yes",Register!$O89="",N(Register!$Q89)=0),0,ROUND((Register!$M89-Register!$R89)*MIN(Register!$Q89,MAX(0,MIN(O$4,IF(Register!$U89="",$D$2,MIN($D$2,YEAR(Register!$U89)*12+MONTH(Register!$U89)-1)))-(YEAR(Register!$O89)*12+MONTH(Register!$O89))+1))/Register!$Q89,2)-ROUND((Register!$M89-Register!$R89)*MIN(Register!$Q89,MAX(0,MIN(O$4-1,IF(Register!$U89="",$D$2,MIN($D$2,YEAR(Register!$U89)*12+MONTH(Register!$U89)-1)))-(YEAR(Register!$O89)*12+MONTH(Register!$O89))+1))/Register!$Q89,2))</f>
        <v/>
      </c>
      <c r="P91" s="27">
        <f>IF(OR(Register!$N89&lt;&gt;"Yes",Register!$O89="",N(Register!$Q89)=0),0,ROUND((Register!$M89-Register!$R89)*MIN(Register!$Q89,MAX(0,MIN(P$4,IF(Register!$U89="",$D$2,MIN($D$2,YEAR(Register!$U89)*12+MONTH(Register!$U89)-1)))-(YEAR(Register!$O89)*12+MONTH(Register!$O89))+1))/Register!$Q89,2)-ROUND((Register!$M89-Register!$R89)*MIN(Register!$Q89,MAX(0,MIN(P$4-1,IF(Register!$U89="",$D$2,MIN($D$2,YEAR(Register!$U89)*12+MONTH(Register!$U89)-1)))-(YEAR(Register!$O89)*12+MONTH(Register!$O89))+1))/Register!$Q89,2))</f>
        <v/>
      </c>
      <c r="Q91" s="27">
        <f>E91+F91+G91+H91+I91+J91+K91+L91+M91+N91+O91+P91</f>
        <v/>
      </c>
    </row>
    <row r="92">
      <c r="A92" s="28">
        <f>IF(Register!$A90="","",Register!$A90)</f>
        <v/>
      </c>
      <c r="B92" s="28">
        <f>IF(Register!$D90="","",Register!$D90)</f>
        <v/>
      </c>
      <c r="C92" s="28">
        <f>IF(Register!$F90="","",Register!$F90)</f>
        <v/>
      </c>
      <c r="D92" s="28">
        <f>IF(C92="","",IF(C92=Settings!$A$9,Settings!$B$9,IF(C92=Settings!$A$10,Settings!$B$10,IF(C92=Settings!$A$11,Settings!$B$11,IF(C92=Settings!$A$12,Settings!$B$12,IF(C92=Settings!$A$13,Settings!$B$13,IF(C92=Settings!$A$14,Settings!$B$14,IF(C92=Settings!$A$15,Settings!$B$15,IF(C92=Settings!$A$16,Settings!$B$16,IF(C92=Settings!$A$17,Settings!$B$17,IF(C92=Settings!$A$18,Settings!$B$18,"")))))))))))</f>
        <v/>
      </c>
      <c r="E92" s="27">
        <f>IF(OR(Register!$N90&lt;&gt;"Yes",Register!$O90="",N(Register!$Q90)=0),0,ROUND((Register!$M90-Register!$R90)*MIN(Register!$Q90,MAX(0,MIN(E$4,IF(Register!$U90="",$D$2,MIN($D$2,YEAR(Register!$U90)*12+MONTH(Register!$U90)-1)))-(YEAR(Register!$O90)*12+MONTH(Register!$O90))+1))/Register!$Q90,2)-ROUND((Register!$M90-Register!$R90)*MIN(Register!$Q90,MAX(0,MIN(E$4-1,IF(Register!$U90="",$D$2,MIN($D$2,YEAR(Register!$U90)*12+MONTH(Register!$U90)-1)))-(YEAR(Register!$O90)*12+MONTH(Register!$O90))+1))/Register!$Q90,2))</f>
        <v/>
      </c>
      <c r="F92" s="27">
        <f>IF(OR(Register!$N90&lt;&gt;"Yes",Register!$O90="",N(Register!$Q90)=0),0,ROUND((Register!$M90-Register!$R90)*MIN(Register!$Q90,MAX(0,MIN(F$4,IF(Register!$U90="",$D$2,MIN($D$2,YEAR(Register!$U90)*12+MONTH(Register!$U90)-1)))-(YEAR(Register!$O90)*12+MONTH(Register!$O90))+1))/Register!$Q90,2)-ROUND((Register!$M90-Register!$R90)*MIN(Register!$Q90,MAX(0,MIN(F$4-1,IF(Register!$U90="",$D$2,MIN($D$2,YEAR(Register!$U90)*12+MONTH(Register!$U90)-1)))-(YEAR(Register!$O90)*12+MONTH(Register!$O90))+1))/Register!$Q90,2))</f>
        <v/>
      </c>
      <c r="G92" s="27">
        <f>IF(OR(Register!$N90&lt;&gt;"Yes",Register!$O90="",N(Register!$Q90)=0),0,ROUND((Register!$M90-Register!$R90)*MIN(Register!$Q90,MAX(0,MIN(G$4,IF(Register!$U90="",$D$2,MIN($D$2,YEAR(Register!$U90)*12+MONTH(Register!$U90)-1)))-(YEAR(Register!$O90)*12+MONTH(Register!$O90))+1))/Register!$Q90,2)-ROUND((Register!$M90-Register!$R90)*MIN(Register!$Q90,MAX(0,MIN(G$4-1,IF(Register!$U90="",$D$2,MIN($D$2,YEAR(Register!$U90)*12+MONTH(Register!$U90)-1)))-(YEAR(Register!$O90)*12+MONTH(Register!$O90))+1))/Register!$Q90,2))</f>
        <v/>
      </c>
      <c r="H92" s="27">
        <f>IF(OR(Register!$N90&lt;&gt;"Yes",Register!$O90="",N(Register!$Q90)=0),0,ROUND((Register!$M90-Register!$R90)*MIN(Register!$Q90,MAX(0,MIN(H$4,IF(Register!$U90="",$D$2,MIN($D$2,YEAR(Register!$U90)*12+MONTH(Register!$U90)-1)))-(YEAR(Register!$O90)*12+MONTH(Register!$O90))+1))/Register!$Q90,2)-ROUND((Register!$M90-Register!$R90)*MIN(Register!$Q90,MAX(0,MIN(H$4-1,IF(Register!$U90="",$D$2,MIN($D$2,YEAR(Register!$U90)*12+MONTH(Register!$U90)-1)))-(YEAR(Register!$O90)*12+MONTH(Register!$O90))+1))/Register!$Q90,2))</f>
        <v/>
      </c>
      <c r="I92" s="27">
        <f>IF(OR(Register!$N90&lt;&gt;"Yes",Register!$O90="",N(Register!$Q90)=0),0,ROUND((Register!$M90-Register!$R90)*MIN(Register!$Q90,MAX(0,MIN(I$4,IF(Register!$U90="",$D$2,MIN($D$2,YEAR(Register!$U90)*12+MONTH(Register!$U90)-1)))-(YEAR(Register!$O90)*12+MONTH(Register!$O90))+1))/Register!$Q90,2)-ROUND((Register!$M90-Register!$R90)*MIN(Register!$Q90,MAX(0,MIN(I$4-1,IF(Register!$U90="",$D$2,MIN($D$2,YEAR(Register!$U90)*12+MONTH(Register!$U90)-1)))-(YEAR(Register!$O90)*12+MONTH(Register!$O90))+1))/Register!$Q90,2))</f>
        <v/>
      </c>
      <c r="J92" s="27">
        <f>IF(OR(Register!$N90&lt;&gt;"Yes",Register!$O90="",N(Register!$Q90)=0),0,ROUND((Register!$M90-Register!$R90)*MIN(Register!$Q90,MAX(0,MIN(J$4,IF(Register!$U90="",$D$2,MIN($D$2,YEAR(Register!$U90)*12+MONTH(Register!$U90)-1)))-(YEAR(Register!$O90)*12+MONTH(Register!$O90))+1))/Register!$Q90,2)-ROUND((Register!$M90-Register!$R90)*MIN(Register!$Q90,MAX(0,MIN(J$4-1,IF(Register!$U90="",$D$2,MIN($D$2,YEAR(Register!$U90)*12+MONTH(Register!$U90)-1)))-(YEAR(Register!$O90)*12+MONTH(Register!$O90))+1))/Register!$Q90,2))</f>
        <v/>
      </c>
      <c r="K92" s="27">
        <f>IF(OR(Register!$N90&lt;&gt;"Yes",Register!$O90="",N(Register!$Q90)=0),0,ROUND((Register!$M90-Register!$R90)*MIN(Register!$Q90,MAX(0,MIN(K$4,IF(Register!$U90="",$D$2,MIN($D$2,YEAR(Register!$U90)*12+MONTH(Register!$U90)-1)))-(YEAR(Register!$O90)*12+MONTH(Register!$O90))+1))/Register!$Q90,2)-ROUND((Register!$M90-Register!$R90)*MIN(Register!$Q90,MAX(0,MIN(K$4-1,IF(Register!$U90="",$D$2,MIN($D$2,YEAR(Register!$U90)*12+MONTH(Register!$U90)-1)))-(YEAR(Register!$O90)*12+MONTH(Register!$O90))+1))/Register!$Q90,2))</f>
        <v/>
      </c>
      <c r="L92" s="27">
        <f>IF(OR(Register!$N90&lt;&gt;"Yes",Register!$O90="",N(Register!$Q90)=0),0,ROUND((Register!$M90-Register!$R90)*MIN(Register!$Q90,MAX(0,MIN(L$4,IF(Register!$U90="",$D$2,MIN($D$2,YEAR(Register!$U90)*12+MONTH(Register!$U90)-1)))-(YEAR(Register!$O90)*12+MONTH(Register!$O90))+1))/Register!$Q90,2)-ROUND((Register!$M90-Register!$R90)*MIN(Register!$Q90,MAX(0,MIN(L$4-1,IF(Register!$U90="",$D$2,MIN($D$2,YEAR(Register!$U90)*12+MONTH(Register!$U90)-1)))-(YEAR(Register!$O90)*12+MONTH(Register!$O90))+1))/Register!$Q90,2))</f>
        <v/>
      </c>
      <c r="M92" s="27">
        <f>IF(OR(Register!$N90&lt;&gt;"Yes",Register!$O90="",N(Register!$Q90)=0),0,ROUND((Register!$M90-Register!$R90)*MIN(Register!$Q90,MAX(0,MIN(M$4,IF(Register!$U90="",$D$2,MIN($D$2,YEAR(Register!$U90)*12+MONTH(Register!$U90)-1)))-(YEAR(Register!$O90)*12+MONTH(Register!$O90))+1))/Register!$Q90,2)-ROUND((Register!$M90-Register!$R90)*MIN(Register!$Q90,MAX(0,MIN(M$4-1,IF(Register!$U90="",$D$2,MIN($D$2,YEAR(Register!$U90)*12+MONTH(Register!$U90)-1)))-(YEAR(Register!$O90)*12+MONTH(Register!$O90))+1))/Register!$Q90,2))</f>
        <v/>
      </c>
      <c r="N92" s="27">
        <f>IF(OR(Register!$N90&lt;&gt;"Yes",Register!$O90="",N(Register!$Q90)=0),0,ROUND((Register!$M90-Register!$R90)*MIN(Register!$Q90,MAX(0,MIN(N$4,IF(Register!$U90="",$D$2,MIN($D$2,YEAR(Register!$U90)*12+MONTH(Register!$U90)-1)))-(YEAR(Register!$O90)*12+MONTH(Register!$O90))+1))/Register!$Q90,2)-ROUND((Register!$M90-Register!$R90)*MIN(Register!$Q90,MAX(0,MIN(N$4-1,IF(Register!$U90="",$D$2,MIN($D$2,YEAR(Register!$U90)*12+MONTH(Register!$U90)-1)))-(YEAR(Register!$O90)*12+MONTH(Register!$O90))+1))/Register!$Q90,2))</f>
        <v/>
      </c>
      <c r="O92" s="27">
        <f>IF(OR(Register!$N90&lt;&gt;"Yes",Register!$O90="",N(Register!$Q90)=0),0,ROUND((Register!$M90-Register!$R90)*MIN(Register!$Q90,MAX(0,MIN(O$4,IF(Register!$U90="",$D$2,MIN($D$2,YEAR(Register!$U90)*12+MONTH(Register!$U90)-1)))-(YEAR(Register!$O90)*12+MONTH(Register!$O90))+1))/Register!$Q90,2)-ROUND((Register!$M90-Register!$R90)*MIN(Register!$Q90,MAX(0,MIN(O$4-1,IF(Register!$U90="",$D$2,MIN($D$2,YEAR(Register!$U90)*12+MONTH(Register!$U90)-1)))-(YEAR(Register!$O90)*12+MONTH(Register!$O90))+1))/Register!$Q90,2))</f>
        <v/>
      </c>
      <c r="P92" s="27">
        <f>IF(OR(Register!$N90&lt;&gt;"Yes",Register!$O90="",N(Register!$Q90)=0),0,ROUND((Register!$M90-Register!$R90)*MIN(Register!$Q90,MAX(0,MIN(P$4,IF(Register!$U90="",$D$2,MIN($D$2,YEAR(Register!$U90)*12+MONTH(Register!$U90)-1)))-(YEAR(Register!$O90)*12+MONTH(Register!$O90))+1))/Register!$Q90,2)-ROUND((Register!$M90-Register!$R90)*MIN(Register!$Q90,MAX(0,MIN(P$4-1,IF(Register!$U90="",$D$2,MIN($D$2,YEAR(Register!$U90)*12+MONTH(Register!$U90)-1)))-(YEAR(Register!$O90)*12+MONTH(Register!$O90))+1))/Register!$Q90,2))</f>
        <v/>
      </c>
      <c r="Q92" s="27">
        <f>E92+F92+G92+H92+I92+J92+K92+L92+M92+N92+O92+P92</f>
        <v/>
      </c>
    </row>
    <row r="93">
      <c r="A93" s="28">
        <f>IF(Register!$A91="","",Register!$A91)</f>
        <v/>
      </c>
      <c r="B93" s="28">
        <f>IF(Register!$D91="","",Register!$D91)</f>
        <v/>
      </c>
      <c r="C93" s="28">
        <f>IF(Register!$F91="","",Register!$F91)</f>
        <v/>
      </c>
      <c r="D93" s="28">
        <f>IF(C93="","",IF(C93=Settings!$A$9,Settings!$B$9,IF(C93=Settings!$A$10,Settings!$B$10,IF(C93=Settings!$A$11,Settings!$B$11,IF(C93=Settings!$A$12,Settings!$B$12,IF(C93=Settings!$A$13,Settings!$B$13,IF(C93=Settings!$A$14,Settings!$B$14,IF(C93=Settings!$A$15,Settings!$B$15,IF(C93=Settings!$A$16,Settings!$B$16,IF(C93=Settings!$A$17,Settings!$B$17,IF(C93=Settings!$A$18,Settings!$B$18,"")))))))))))</f>
        <v/>
      </c>
      <c r="E93" s="27">
        <f>IF(OR(Register!$N91&lt;&gt;"Yes",Register!$O91="",N(Register!$Q91)=0),0,ROUND((Register!$M91-Register!$R91)*MIN(Register!$Q91,MAX(0,MIN(E$4,IF(Register!$U91="",$D$2,MIN($D$2,YEAR(Register!$U91)*12+MONTH(Register!$U91)-1)))-(YEAR(Register!$O91)*12+MONTH(Register!$O91))+1))/Register!$Q91,2)-ROUND((Register!$M91-Register!$R91)*MIN(Register!$Q91,MAX(0,MIN(E$4-1,IF(Register!$U91="",$D$2,MIN($D$2,YEAR(Register!$U91)*12+MONTH(Register!$U91)-1)))-(YEAR(Register!$O91)*12+MONTH(Register!$O91))+1))/Register!$Q91,2))</f>
        <v/>
      </c>
      <c r="F93" s="27">
        <f>IF(OR(Register!$N91&lt;&gt;"Yes",Register!$O91="",N(Register!$Q91)=0),0,ROUND((Register!$M91-Register!$R91)*MIN(Register!$Q91,MAX(0,MIN(F$4,IF(Register!$U91="",$D$2,MIN($D$2,YEAR(Register!$U91)*12+MONTH(Register!$U91)-1)))-(YEAR(Register!$O91)*12+MONTH(Register!$O91))+1))/Register!$Q91,2)-ROUND((Register!$M91-Register!$R91)*MIN(Register!$Q91,MAX(0,MIN(F$4-1,IF(Register!$U91="",$D$2,MIN($D$2,YEAR(Register!$U91)*12+MONTH(Register!$U91)-1)))-(YEAR(Register!$O91)*12+MONTH(Register!$O91))+1))/Register!$Q91,2))</f>
        <v/>
      </c>
      <c r="G93" s="27">
        <f>IF(OR(Register!$N91&lt;&gt;"Yes",Register!$O91="",N(Register!$Q91)=0),0,ROUND((Register!$M91-Register!$R91)*MIN(Register!$Q91,MAX(0,MIN(G$4,IF(Register!$U91="",$D$2,MIN($D$2,YEAR(Register!$U91)*12+MONTH(Register!$U91)-1)))-(YEAR(Register!$O91)*12+MONTH(Register!$O91))+1))/Register!$Q91,2)-ROUND((Register!$M91-Register!$R91)*MIN(Register!$Q91,MAX(0,MIN(G$4-1,IF(Register!$U91="",$D$2,MIN($D$2,YEAR(Register!$U91)*12+MONTH(Register!$U91)-1)))-(YEAR(Register!$O91)*12+MONTH(Register!$O91))+1))/Register!$Q91,2))</f>
        <v/>
      </c>
      <c r="H93" s="27">
        <f>IF(OR(Register!$N91&lt;&gt;"Yes",Register!$O91="",N(Register!$Q91)=0),0,ROUND((Register!$M91-Register!$R91)*MIN(Register!$Q91,MAX(0,MIN(H$4,IF(Register!$U91="",$D$2,MIN($D$2,YEAR(Register!$U91)*12+MONTH(Register!$U91)-1)))-(YEAR(Register!$O91)*12+MONTH(Register!$O91))+1))/Register!$Q91,2)-ROUND((Register!$M91-Register!$R91)*MIN(Register!$Q91,MAX(0,MIN(H$4-1,IF(Register!$U91="",$D$2,MIN($D$2,YEAR(Register!$U91)*12+MONTH(Register!$U91)-1)))-(YEAR(Register!$O91)*12+MONTH(Register!$O91))+1))/Register!$Q91,2))</f>
        <v/>
      </c>
      <c r="I93" s="27">
        <f>IF(OR(Register!$N91&lt;&gt;"Yes",Register!$O91="",N(Register!$Q91)=0),0,ROUND((Register!$M91-Register!$R91)*MIN(Register!$Q91,MAX(0,MIN(I$4,IF(Register!$U91="",$D$2,MIN($D$2,YEAR(Register!$U91)*12+MONTH(Register!$U91)-1)))-(YEAR(Register!$O91)*12+MONTH(Register!$O91))+1))/Register!$Q91,2)-ROUND((Register!$M91-Register!$R91)*MIN(Register!$Q91,MAX(0,MIN(I$4-1,IF(Register!$U91="",$D$2,MIN($D$2,YEAR(Register!$U91)*12+MONTH(Register!$U91)-1)))-(YEAR(Register!$O91)*12+MONTH(Register!$O91))+1))/Register!$Q91,2))</f>
        <v/>
      </c>
      <c r="J93" s="27">
        <f>IF(OR(Register!$N91&lt;&gt;"Yes",Register!$O91="",N(Register!$Q91)=0),0,ROUND((Register!$M91-Register!$R91)*MIN(Register!$Q91,MAX(0,MIN(J$4,IF(Register!$U91="",$D$2,MIN($D$2,YEAR(Register!$U91)*12+MONTH(Register!$U91)-1)))-(YEAR(Register!$O91)*12+MONTH(Register!$O91))+1))/Register!$Q91,2)-ROUND((Register!$M91-Register!$R91)*MIN(Register!$Q91,MAX(0,MIN(J$4-1,IF(Register!$U91="",$D$2,MIN($D$2,YEAR(Register!$U91)*12+MONTH(Register!$U91)-1)))-(YEAR(Register!$O91)*12+MONTH(Register!$O91))+1))/Register!$Q91,2))</f>
        <v/>
      </c>
      <c r="K93" s="27">
        <f>IF(OR(Register!$N91&lt;&gt;"Yes",Register!$O91="",N(Register!$Q91)=0),0,ROUND((Register!$M91-Register!$R91)*MIN(Register!$Q91,MAX(0,MIN(K$4,IF(Register!$U91="",$D$2,MIN($D$2,YEAR(Register!$U91)*12+MONTH(Register!$U91)-1)))-(YEAR(Register!$O91)*12+MONTH(Register!$O91))+1))/Register!$Q91,2)-ROUND((Register!$M91-Register!$R91)*MIN(Register!$Q91,MAX(0,MIN(K$4-1,IF(Register!$U91="",$D$2,MIN($D$2,YEAR(Register!$U91)*12+MONTH(Register!$U91)-1)))-(YEAR(Register!$O91)*12+MONTH(Register!$O91))+1))/Register!$Q91,2))</f>
        <v/>
      </c>
      <c r="L93" s="27">
        <f>IF(OR(Register!$N91&lt;&gt;"Yes",Register!$O91="",N(Register!$Q91)=0),0,ROUND((Register!$M91-Register!$R91)*MIN(Register!$Q91,MAX(0,MIN(L$4,IF(Register!$U91="",$D$2,MIN($D$2,YEAR(Register!$U91)*12+MONTH(Register!$U91)-1)))-(YEAR(Register!$O91)*12+MONTH(Register!$O91))+1))/Register!$Q91,2)-ROUND((Register!$M91-Register!$R91)*MIN(Register!$Q91,MAX(0,MIN(L$4-1,IF(Register!$U91="",$D$2,MIN($D$2,YEAR(Register!$U91)*12+MONTH(Register!$U91)-1)))-(YEAR(Register!$O91)*12+MONTH(Register!$O91))+1))/Register!$Q91,2))</f>
        <v/>
      </c>
      <c r="M93" s="27">
        <f>IF(OR(Register!$N91&lt;&gt;"Yes",Register!$O91="",N(Register!$Q91)=0),0,ROUND((Register!$M91-Register!$R91)*MIN(Register!$Q91,MAX(0,MIN(M$4,IF(Register!$U91="",$D$2,MIN($D$2,YEAR(Register!$U91)*12+MONTH(Register!$U91)-1)))-(YEAR(Register!$O91)*12+MONTH(Register!$O91))+1))/Register!$Q91,2)-ROUND((Register!$M91-Register!$R91)*MIN(Register!$Q91,MAX(0,MIN(M$4-1,IF(Register!$U91="",$D$2,MIN($D$2,YEAR(Register!$U91)*12+MONTH(Register!$U91)-1)))-(YEAR(Register!$O91)*12+MONTH(Register!$O91))+1))/Register!$Q91,2))</f>
        <v/>
      </c>
      <c r="N93" s="27">
        <f>IF(OR(Register!$N91&lt;&gt;"Yes",Register!$O91="",N(Register!$Q91)=0),0,ROUND((Register!$M91-Register!$R91)*MIN(Register!$Q91,MAX(0,MIN(N$4,IF(Register!$U91="",$D$2,MIN($D$2,YEAR(Register!$U91)*12+MONTH(Register!$U91)-1)))-(YEAR(Register!$O91)*12+MONTH(Register!$O91))+1))/Register!$Q91,2)-ROUND((Register!$M91-Register!$R91)*MIN(Register!$Q91,MAX(0,MIN(N$4-1,IF(Register!$U91="",$D$2,MIN($D$2,YEAR(Register!$U91)*12+MONTH(Register!$U91)-1)))-(YEAR(Register!$O91)*12+MONTH(Register!$O91))+1))/Register!$Q91,2))</f>
        <v/>
      </c>
      <c r="O93" s="27">
        <f>IF(OR(Register!$N91&lt;&gt;"Yes",Register!$O91="",N(Register!$Q91)=0),0,ROUND((Register!$M91-Register!$R91)*MIN(Register!$Q91,MAX(0,MIN(O$4,IF(Register!$U91="",$D$2,MIN($D$2,YEAR(Register!$U91)*12+MONTH(Register!$U91)-1)))-(YEAR(Register!$O91)*12+MONTH(Register!$O91))+1))/Register!$Q91,2)-ROUND((Register!$M91-Register!$R91)*MIN(Register!$Q91,MAX(0,MIN(O$4-1,IF(Register!$U91="",$D$2,MIN($D$2,YEAR(Register!$U91)*12+MONTH(Register!$U91)-1)))-(YEAR(Register!$O91)*12+MONTH(Register!$O91))+1))/Register!$Q91,2))</f>
        <v/>
      </c>
      <c r="P93" s="27">
        <f>IF(OR(Register!$N91&lt;&gt;"Yes",Register!$O91="",N(Register!$Q91)=0),0,ROUND((Register!$M91-Register!$R91)*MIN(Register!$Q91,MAX(0,MIN(P$4,IF(Register!$U91="",$D$2,MIN($D$2,YEAR(Register!$U91)*12+MONTH(Register!$U91)-1)))-(YEAR(Register!$O91)*12+MONTH(Register!$O91))+1))/Register!$Q91,2)-ROUND((Register!$M91-Register!$R91)*MIN(Register!$Q91,MAX(0,MIN(P$4-1,IF(Register!$U91="",$D$2,MIN($D$2,YEAR(Register!$U91)*12+MONTH(Register!$U91)-1)))-(YEAR(Register!$O91)*12+MONTH(Register!$O91))+1))/Register!$Q91,2))</f>
        <v/>
      </c>
      <c r="Q93" s="27">
        <f>E93+F93+G93+H93+I93+J93+K93+L93+M93+N93+O93+P93</f>
        <v/>
      </c>
    </row>
    <row r="94">
      <c r="A94" s="28">
        <f>IF(Register!$A92="","",Register!$A92)</f>
        <v/>
      </c>
      <c r="B94" s="28">
        <f>IF(Register!$D92="","",Register!$D92)</f>
        <v/>
      </c>
      <c r="C94" s="28">
        <f>IF(Register!$F92="","",Register!$F92)</f>
        <v/>
      </c>
      <c r="D94" s="28">
        <f>IF(C94="","",IF(C94=Settings!$A$9,Settings!$B$9,IF(C94=Settings!$A$10,Settings!$B$10,IF(C94=Settings!$A$11,Settings!$B$11,IF(C94=Settings!$A$12,Settings!$B$12,IF(C94=Settings!$A$13,Settings!$B$13,IF(C94=Settings!$A$14,Settings!$B$14,IF(C94=Settings!$A$15,Settings!$B$15,IF(C94=Settings!$A$16,Settings!$B$16,IF(C94=Settings!$A$17,Settings!$B$17,IF(C94=Settings!$A$18,Settings!$B$18,"")))))))))))</f>
        <v/>
      </c>
      <c r="E94" s="27">
        <f>IF(OR(Register!$N92&lt;&gt;"Yes",Register!$O92="",N(Register!$Q92)=0),0,ROUND((Register!$M92-Register!$R92)*MIN(Register!$Q92,MAX(0,MIN(E$4,IF(Register!$U92="",$D$2,MIN($D$2,YEAR(Register!$U92)*12+MONTH(Register!$U92)-1)))-(YEAR(Register!$O92)*12+MONTH(Register!$O92))+1))/Register!$Q92,2)-ROUND((Register!$M92-Register!$R92)*MIN(Register!$Q92,MAX(0,MIN(E$4-1,IF(Register!$U92="",$D$2,MIN($D$2,YEAR(Register!$U92)*12+MONTH(Register!$U92)-1)))-(YEAR(Register!$O92)*12+MONTH(Register!$O92))+1))/Register!$Q92,2))</f>
        <v/>
      </c>
      <c r="F94" s="27">
        <f>IF(OR(Register!$N92&lt;&gt;"Yes",Register!$O92="",N(Register!$Q92)=0),0,ROUND((Register!$M92-Register!$R92)*MIN(Register!$Q92,MAX(0,MIN(F$4,IF(Register!$U92="",$D$2,MIN($D$2,YEAR(Register!$U92)*12+MONTH(Register!$U92)-1)))-(YEAR(Register!$O92)*12+MONTH(Register!$O92))+1))/Register!$Q92,2)-ROUND((Register!$M92-Register!$R92)*MIN(Register!$Q92,MAX(0,MIN(F$4-1,IF(Register!$U92="",$D$2,MIN($D$2,YEAR(Register!$U92)*12+MONTH(Register!$U92)-1)))-(YEAR(Register!$O92)*12+MONTH(Register!$O92))+1))/Register!$Q92,2))</f>
        <v/>
      </c>
      <c r="G94" s="27">
        <f>IF(OR(Register!$N92&lt;&gt;"Yes",Register!$O92="",N(Register!$Q92)=0),0,ROUND((Register!$M92-Register!$R92)*MIN(Register!$Q92,MAX(0,MIN(G$4,IF(Register!$U92="",$D$2,MIN($D$2,YEAR(Register!$U92)*12+MONTH(Register!$U92)-1)))-(YEAR(Register!$O92)*12+MONTH(Register!$O92))+1))/Register!$Q92,2)-ROUND((Register!$M92-Register!$R92)*MIN(Register!$Q92,MAX(0,MIN(G$4-1,IF(Register!$U92="",$D$2,MIN($D$2,YEAR(Register!$U92)*12+MONTH(Register!$U92)-1)))-(YEAR(Register!$O92)*12+MONTH(Register!$O92))+1))/Register!$Q92,2))</f>
        <v/>
      </c>
      <c r="H94" s="27">
        <f>IF(OR(Register!$N92&lt;&gt;"Yes",Register!$O92="",N(Register!$Q92)=0),0,ROUND((Register!$M92-Register!$R92)*MIN(Register!$Q92,MAX(0,MIN(H$4,IF(Register!$U92="",$D$2,MIN($D$2,YEAR(Register!$U92)*12+MONTH(Register!$U92)-1)))-(YEAR(Register!$O92)*12+MONTH(Register!$O92))+1))/Register!$Q92,2)-ROUND((Register!$M92-Register!$R92)*MIN(Register!$Q92,MAX(0,MIN(H$4-1,IF(Register!$U92="",$D$2,MIN($D$2,YEAR(Register!$U92)*12+MONTH(Register!$U92)-1)))-(YEAR(Register!$O92)*12+MONTH(Register!$O92))+1))/Register!$Q92,2))</f>
        <v/>
      </c>
      <c r="I94" s="27">
        <f>IF(OR(Register!$N92&lt;&gt;"Yes",Register!$O92="",N(Register!$Q92)=0),0,ROUND((Register!$M92-Register!$R92)*MIN(Register!$Q92,MAX(0,MIN(I$4,IF(Register!$U92="",$D$2,MIN($D$2,YEAR(Register!$U92)*12+MONTH(Register!$U92)-1)))-(YEAR(Register!$O92)*12+MONTH(Register!$O92))+1))/Register!$Q92,2)-ROUND((Register!$M92-Register!$R92)*MIN(Register!$Q92,MAX(0,MIN(I$4-1,IF(Register!$U92="",$D$2,MIN($D$2,YEAR(Register!$U92)*12+MONTH(Register!$U92)-1)))-(YEAR(Register!$O92)*12+MONTH(Register!$O92))+1))/Register!$Q92,2))</f>
        <v/>
      </c>
      <c r="J94" s="27">
        <f>IF(OR(Register!$N92&lt;&gt;"Yes",Register!$O92="",N(Register!$Q92)=0),0,ROUND((Register!$M92-Register!$R92)*MIN(Register!$Q92,MAX(0,MIN(J$4,IF(Register!$U92="",$D$2,MIN($D$2,YEAR(Register!$U92)*12+MONTH(Register!$U92)-1)))-(YEAR(Register!$O92)*12+MONTH(Register!$O92))+1))/Register!$Q92,2)-ROUND((Register!$M92-Register!$R92)*MIN(Register!$Q92,MAX(0,MIN(J$4-1,IF(Register!$U92="",$D$2,MIN($D$2,YEAR(Register!$U92)*12+MONTH(Register!$U92)-1)))-(YEAR(Register!$O92)*12+MONTH(Register!$O92))+1))/Register!$Q92,2))</f>
        <v/>
      </c>
      <c r="K94" s="27">
        <f>IF(OR(Register!$N92&lt;&gt;"Yes",Register!$O92="",N(Register!$Q92)=0),0,ROUND((Register!$M92-Register!$R92)*MIN(Register!$Q92,MAX(0,MIN(K$4,IF(Register!$U92="",$D$2,MIN($D$2,YEAR(Register!$U92)*12+MONTH(Register!$U92)-1)))-(YEAR(Register!$O92)*12+MONTH(Register!$O92))+1))/Register!$Q92,2)-ROUND((Register!$M92-Register!$R92)*MIN(Register!$Q92,MAX(0,MIN(K$4-1,IF(Register!$U92="",$D$2,MIN($D$2,YEAR(Register!$U92)*12+MONTH(Register!$U92)-1)))-(YEAR(Register!$O92)*12+MONTH(Register!$O92))+1))/Register!$Q92,2))</f>
        <v/>
      </c>
      <c r="L94" s="27">
        <f>IF(OR(Register!$N92&lt;&gt;"Yes",Register!$O92="",N(Register!$Q92)=0),0,ROUND((Register!$M92-Register!$R92)*MIN(Register!$Q92,MAX(0,MIN(L$4,IF(Register!$U92="",$D$2,MIN($D$2,YEAR(Register!$U92)*12+MONTH(Register!$U92)-1)))-(YEAR(Register!$O92)*12+MONTH(Register!$O92))+1))/Register!$Q92,2)-ROUND((Register!$M92-Register!$R92)*MIN(Register!$Q92,MAX(0,MIN(L$4-1,IF(Register!$U92="",$D$2,MIN($D$2,YEAR(Register!$U92)*12+MONTH(Register!$U92)-1)))-(YEAR(Register!$O92)*12+MONTH(Register!$O92))+1))/Register!$Q92,2))</f>
        <v/>
      </c>
      <c r="M94" s="27">
        <f>IF(OR(Register!$N92&lt;&gt;"Yes",Register!$O92="",N(Register!$Q92)=0),0,ROUND((Register!$M92-Register!$R92)*MIN(Register!$Q92,MAX(0,MIN(M$4,IF(Register!$U92="",$D$2,MIN($D$2,YEAR(Register!$U92)*12+MONTH(Register!$U92)-1)))-(YEAR(Register!$O92)*12+MONTH(Register!$O92))+1))/Register!$Q92,2)-ROUND((Register!$M92-Register!$R92)*MIN(Register!$Q92,MAX(0,MIN(M$4-1,IF(Register!$U92="",$D$2,MIN($D$2,YEAR(Register!$U92)*12+MONTH(Register!$U92)-1)))-(YEAR(Register!$O92)*12+MONTH(Register!$O92))+1))/Register!$Q92,2))</f>
        <v/>
      </c>
      <c r="N94" s="27">
        <f>IF(OR(Register!$N92&lt;&gt;"Yes",Register!$O92="",N(Register!$Q92)=0),0,ROUND((Register!$M92-Register!$R92)*MIN(Register!$Q92,MAX(0,MIN(N$4,IF(Register!$U92="",$D$2,MIN($D$2,YEAR(Register!$U92)*12+MONTH(Register!$U92)-1)))-(YEAR(Register!$O92)*12+MONTH(Register!$O92))+1))/Register!$Q92,2)-ROUND((Register!$M92-Register!$R92)*MIN(Register!$Q92,MAX(0,MIN(N$4-1,IF(Register!$U92="",$D$2,MIN($D$2,YEAR(Register!$U92)*12+MONTH(Register!$U92)-1)))-(YEAR(Register!$O92)*12+MONTH(Register!$O92))+1))/Register!$Q92,2))</f>
        <v/>
      </c>
      <c r="O94" s="27">
        <f>IF(OR(Register!$N92&lt;&gt;"Yes",Register!$O92="",N(Register!$Q92)=0),0,ROUND((Register!$M92-Register!$R92)*MIN(Register!$Q92,MAX(0,MIN(O$4,IF(Register!$U92="",$D$2,MIN($D$2,YEAR(Register!$U92)*12+MONTH(Register!$U92)-1)))-(YEAR(Register!$O92)*12+MONTH(Register!$O92))+1))/Register!$Q92,2)-ROUND((Register!$M92-Register!$R92)*MIN(Register!$Q92,MAX(0,MIN(O$4-1,IF(Register!$U92="",$D$2,MIN($D$2,YEAR(Register!$U92)*12+MONTH(Register!$U92)-1)))-(YEAR(Register!$O92)*12+MONTH(Register!$O92))+1))/Register!$Q92,2))</f>
        <v/>
      </c>
      <c r="P94" s="27">
        <f>IF(OR(Register!$N92&lt;&gt;"Yes",Register!$O92="",N(Register!$Q92)=0),0,ROUND((Register!$M92-Register!$R92)*MIN(Register!$Q92,MAX(0,MIN(P$4,IF(Register!$U92="",$D$2,MIN($D$2,YEAR(Register!$U92)*12+MONTH(Register!$U92)-1)))-(YEAR(Register!$O92)*12+MONTH(Register!$O92))+1))/Register!$Q92,2)-ROUND((Register!$M92-Register!$R92)*MIN(Register!$Q92,MAX(0,MIN(P$4-1,IF(Register!$U92="",$D$2,MIN($D$2,YEAR(Register!$U92)*12+MONTH(Register!$U92)-1)))-(YEAR(Register!$O92)*12+MONTH(Register!$O92))+1))/Register!$Q92,2))</f>
        <v/>
      </c>
      <c r="Q94" s="27">
        <f>E94+F94+G94+H94+I94+J94+K94+L94+M94+N94+O94+P94</f>
        <v/>
      </c>
    </row>
    <row r="95">
      <c r="A95" s="28">
        <f>IF(Register!$A93="","",Register!$A93)</f>
        <v/>
      </c>
      <c r="B95" s="28">
        <f>IF(Register!$D93="","",Register!$D93)</f>
        <v/>
      </c>
      <c r="C95" s="28">
        <f>IF(Register!$F93="","",Register!$F93)</f>
        <v/>
      </c>
      <c r="D95" s="28">
        <f>IF(C95="","",IF(C95=Settings!$A$9,Settings!$B$9,IF(C95=Settings!$A$10,Settings!$B$10,IF(C95=Settings!$A$11,Settings!$B$11,IF(C95=Settings!$A$12,Settings!$B$12,IF(C95=Settings!$A$13,Settings!$B$13,IF(C95=Settings!$A$14,Settings!$B$14,IF(C95=Settings!$A$15,Settings!$B$15,IF(C95=Settings!$A$16,Settings!$B$16,IF(C95=Settings!$A$17,Settings!$B$17,IF(C95=Settings!$A$18,Settings!$B$18,"")))))))))))</f>
        <v/>
      </c>
      <c r="E95" s="27">
        <f>IF(OR(Register!$N93&lt;&gt;"Yes",Register!$O93="",N(Register!$Q93)=0),0,ROUND((Register!$M93-Register!$R93)*MIN(Register!$Q93,MAX(0,MIN(E$4,IF(Register!$U93="",$D$2,MIN($D$2,YEAR(Register!$U93)*12+MONTH(Register!$U93)-1)))-(YEAR(Register!$O93)*12+MONTH(Register!$O93))+1))/Register!$Q93,2)-ROUND((Register!$M93-Register!$R93)*MIN(Register!$Q93,MAX(0,MIN(E$4-1,IF(Register!$U93="",$D$2,MIN($D$2,YEAR(Register!$U93)*12+MONTH(Register!$U93)-1)))-(YEAR(Register!$O93)*12+MONTH(Register!$O93))+1))/Register!$Q93,2))</f>
        <v/>
      </c>
      <c r="F95" s="27">
        <f>IF(OR(Register!$N93&lt;&gt;"Yes",Register!$O93="",N(Register!$Q93)=0),0,ROUND((Register!$M93-Register!$R93)*MIN(Register!$Q93,MAX(0,MIN(F$4,IF(Register!$U93="",$D$2,MIN($D$2,YEAR(Register!$U93)*12+MONTH(Register!$U93)-1)))-(YEAR(Register!$O93)*12+MONTH(Register!$O93))+1))/Register!$Q93,2)-ROUND((Register!$M93-Register!$R93)*MIN(Register!$Q93,MAX(0,MIN(F$4-1,IF(Register!$U93="",$D$2,MIN($D$2,YEAR(Register!$U93)*12+MONTH(Register!$U93)-1)))-(YEAR(Register!$O93)*12+MONTH(Register!$O93))+1))/Register!$Q93,2))</f>
        <v/>
      </c>
      <c r="G95" s="27">
        <f>IF(OR(Register!$N93&lt;&gt;"Yes",Register!$O93="",N(Register!$Q93)=0),0,ROUND((Register!$M93-Register!$R93)*MIN(Register!$Q93,MAX(0,MIN(G$4,IF(Register!$U93="",$D$2,MIN($D$2,YEAR(Register!$U93)*12+MONTH(Register!$U93)-1)))-(YEAR(Register!$O93)*12+MONTH(Register!$O93))+1))/Register!$Q93,2)-ROUND((Register!$M93-Register!$R93)*MIN(Register!$Q93,MAX(0,MIN(G$4-1,IF(Register!$U93="",$D$2,MIN($D$2,YEAR(Register!$U93)*12+MONTH(Register!$U93)-1)))-(YEAR(Register!$O93)*12+MONTH(Register!$O93))+1))/Register!$Q93,2))</f>
        <v/>
      </c>
      <c r="H95" s="27">
        <f>IF(OR(Register!$N93&lt;&gt;"Yes",Register!$O93="",N(Register!$Q93)=0),0,ROUND((Register!$M93-Register!$R93)*MIN(Register!$Q93,MAX(0,MIN(H$4,IF(Register!$U93="",$D$2,MIN($D$2,YEAR(Register!$U93)*12+MONTH(Register!$U93)-1)))-(YEAR(Register!$O93)*12+MONTH(Register!$O93))+1))/Register!$Q93,2)-ROUND((Register!$M93-Register!$R93)*MIN(Register!$Q93,MAX(0,MIN(H$4-1,IF(Register!$U93="",$D$2,MIN($D$2,YEAR(Register!$U93)*12+MONTH(Register!$U93)-1)))-(YEAR(Register!$O93)*12+MONTH(Register!$O93))+1))/Register!$Q93,2))</f>
        <v/>
      </c>
      <c r="I95" s="27">
        <f>IF(OR(Register!$N93&lt;&gt;"Yes",Register!$O93="",N(Register!$Q93)=0),0,ROUND((Register!$M93-Register!$R93)*MIN(Register!$Q93,MAX(0,MIN(I$4,IF(Register!$U93="",$D$2,MIN($D$2,YEAR(Register!$U93)*12+MONTH(Register!$U93)-1)))-(YEAR(Register!$O93)*12+MONTH(Register!$O93))+1))/Register!$Q93,2)-ROUND((Register!$M93-Register!$R93)*MIN(Register!$Q93,MAX(0,MIN(I$4-1,IF(Register!$U93="",$D$2,MIN($D$2,YEAR(Register!$U93)*12+MONTH(Register!$U93)-1)))-(YEAR(Register!$O93)*12+MONTH(Register!$O93))+1))/Register!$Q93,2))</f>
        <v/>
      </c>
      <c r="J95" s="27">
        <f>IF(OR(Register!$N93&lt;&gt;"Yes",Register!$O93="",N(Register!$Q93)=0),0,ROUND((Register!$M93-Register!$R93)*MIN(Register!$Q93,MAX(0,MIN(J$4,IF(Register!$U93="",$D$2,MIN($D$2,YEAR(Register!$U93)*12+MONTH(Register!$U93)-1)))-(YEAR(Register!$O93)*12+MONTH(Register!$O93))+1))/Register!$Q93,2)-ROUND((Register!$M93-Register!$R93)*MIN(Register!$Q93,MAX(0,MIN(J$4-1,IF(Register!$U93="",$D$2,MIN($D$2,YEAR(Register!$U93)*12+MONTH(Register!$U93)-1)))-(YEAR(Register!$O93)*12+MONTH(Register!$O93))+1))/Register!$Q93,2))</f>
        <v/>
      </c>
      <c r="K95" s="27">
        <f>IF(OR(Register!$N93&lt;&gt;"Yes",Register!$O93="",N(Register!$Q93)=0),0,ROUND((Register!$M93-Register!$R93)*MIN(Register!$Q93,MAX(0,MIN(K$4,IF(Register!$U93="",$D$2,MIN($D$2,YEAR(Register!$U93)*12+MONTH(Register!$U93)-1)))-(YEAR(Register!$O93)*12+MONTH(Register!$O93))+1))/Register!$Q93,2)-ROUND((Register!$M93-Register!$R93)*MIN(Register!$Q93,MAX(0,MIN(K$4-1,IF(Register!$U93="",$D$2,MIN($D$2,YEAR(Register!$U93)*12+MONTH(Register!$U93)-1)))-(YEAR(Register!$O93)*12+MONTH(Register!$O93))+1))/Register!$Q93,2))</f>
        <v/>
      </c>
      <c r="L95" s="27">
        <f>IF(OR(Register!$N93&lt;&gt;"Yes",Register!$O93="",N(Register!$Q93)=0),0,ROUND((Register!$M93-Register!$R93)*MIN(Register!$Q93,MAX(0,MIN(L$4,IF(Register!$U93="",$D$2,MIN($D$2,YEAR(Register!$U93)*12+MONTH(Register!$U93)-1)))-(YEAR(Register!$O93)*12+MONTH(Register!$O93))+1))/Register!$Q93,2)-ROUND((Register!$M93-Register!$R93)*MIN(Register!$Q93,MAX(0,MIN(L$4-1,IF(Register!$U93="",$D$2,MIN($D$2,YEAR(Register!$U93)*12+MONTH(Register!$U93)-1)))-(YEAR(Register!$O93)*12+MONTH(Register!$O93))+1))/Register!$Q93,2))</f>
        <v/>
      </c>
      <c r="M95" s="27">
        <f>IF(OR(Register!$N93&lt;&gt;"Yes",Register!$O93="",N(Register!$Q93)=0),0,ROUND((Register!$M93-Register!$R93)*MIN(Register!$Q93,MAX(0,MIN(M$4,IF(Register!$U93="",$D$2,MIN($D$2,YEAR(Register!$U93)*12+MONTH(Register!$U93)-1)))-(YEAR(Register!$O93)*12+MONTH(Register!$O93))+1))/Register!$Q93,2)-ROUND((Register!$M93-Register!$R93)*MIN(Register!$Q93,MAX(0,MIN(M$4-1,IF(Register!$U93="",$D$2,MIN($D$2,YEAR(Register!$U93)*12+MONTH(Register!$U93)-1)))-(YEAR(Register!$O93)*12+MONTH(Register!$O93))+1))/Register!$Q93,2))</f>
        <v/>
      </c>
      <c r="N95" s="27">
        <f>IF(OR(Register!$N93&lt;&gt;"Yes",Register!$O93="",N(Register!$Q93)=0),0,ROUND((Register!$M93-Register!$R93)*MIN(Register!$Q93,MAX(0,MIN(N$4,IF(Register!$U93="",$D$2,MIN($D$2,YEAR(Register!$U93)*12+MONTH(Register!$U93)-1)))-(YEAR(Register!$O93)*12+MONTH(Register!$O93))+1))/Register!$Q93,2)-ROUND((Register!$M93-Register!$R93)*MIN(Register!$Q93,MAX(0,MIN(N$4-1,IF(Register!$U93="",$D$2,MIN($D$2,YEAR(Register!$U93)*12+MONTH(Register!$U93)-1)))-(YEAR(Register!$O93)*12+MONTH(Register!$O93))+1))/Register!$Q93,2))</f>
        <v/>
      </c>
      <c r="O95" s="27">
        <f>IF(OR(Register!$N93&lt;&gt;"Yes",Register!$O93="",N(Register!$Q93)=0),0,ROUND((Register!$M93-Register!$R93)*MIN(Register!$Q93,MAX(0,MIN(O$4,IF(Register!$U93="",$D$2,MIN($D$2,YEAR(Register!$U93)*12+MONTH(Register!$U93)-1)))-(YEAR(Register!$O93)*12+MONTH(Register!$O93))+1))/Register!$Q93,2)-ROUND((Register!$M93-Register!$R93)*MIN(Register!$Q93,MAX(0,MIN(O$4-1,IF(Register!$U93="",$D$2,MIN($D$2,YEAR(Register!$U93)*12+MONTH(Register!$U93)-1)))-(YEAR(Register!$O93)*12+MONTH(Register!$O93))+1))/Register!$Q93,2))</f>
        <v/>
      </c>
      <c r="P95" s="27">
        <f>IF(OR(Register!$N93&lt;&gt;"Yes",Register!$O93="",N(Register!$Q93)=0),0,ROUND((Register!$M93-Register!$R93)*MIN(Register!$Q93,MAX(0,MIN(P$4,IF(Register!$U93="",$D$2,MIN($D$2,YEAR(Register!$U93)*12+MONTH(Register!$U93)-1)))-(YEAR(Register!$O93)*12+MONTH(Register!$O93))+1))/Register!$Q93,2)-ROUND((Register!$M93-Register!$R93)*MIN(Register!$Q93,MAX(0,MIN(P$4-1,IF(Register!$U93="",$D$2,MIN($D$2,YEAR(Register!$U93)*12+MONTH(Register!$U93)-1)))-(YEAR(Register!$O93)*12+MONTH(Register!$O93))+1))/Register!$Q93,2))</f>
        <v/>
      </c>
      <c r="Q95" s="27">
        <f>E95+F95+G95+H95+I95+J95+K95+L95+M95+N95+O95+P95</f>
        <v/>
      </c>
    </row>
    <row r="96">
      <c r="A96" s="28">
        <f>IF(Register!$A94="","",Register!$A94)</f>
        <v/>
      </c>
      <c r="B96" s="28">
        <f>IF(Register!$D94="","",Register!$D94)</f>
        <v/>
      </c>
      <c r="C96" s="28">
        <f>IF(Register!$F94="","",Register!$F94)</f>
        <v/>
      </c>
      <c r="D96" s="28">
        <f>IF(C96="","",IF(C96=Settings!$A$9,Settings!$B$9,IF(C96=Settings!$A$10,Settings!$B$10,IF(C96=Settings!$A$11,Settings!$B$11,IF(C96=Settings!$A$12,Settings!$B$12,IF(C96=Settings!$A$13,Settings!$B$13,IF(C96=Settings!$A$14,Settings!$B$14,IF(C96=Settings!$A$15,Settings!$B$15,IF(C96=Settings!$A$16,Settings!$B$16,IF(C96=Settings!$A$17,Settings!$B$17,IF(C96=Settings!$A$18,Settings!$B$18,"")))))))))))</f>
        <v/>
      </c>
      <c r="E96" s="27">
        <f>IF(OR(Register!$N94&lt;&gt;"Yes",Register!$O94="",N(Register!$Q94)=0),0,ROUND((Register!$M94-Register!$R94)*MIN(Register!$Q94,MAX(0,MIN(E$4,IF(Register!$U94="",$D$2,MIN($D$2,YEAR(Register!$U94)*12+MONTH(Register!$U94)-1)))-(YEAR(Register!$O94)*12+MONTH(Register!$O94))+1))/Register!$Q94,2)-ROUND((Register!$M94-Register!$R94)*MIN(Register!$Q94,MAX(0,MIN(E$4-1,IF(Register!$U94="",$D$2,MIN($D$2,YEAR(Register!$U94)*12+MONTH(Register!$U94)-1)))-(YEAR(Register!$O94)*12+MONTH(Register!$O94))+1))/Register!$Q94,2))</f>
        <v/>
      </c>
      <c r="F96" s="27">
        <f>IF(OR(Register!$N94&lt;&gt;"Yes",Register!$O94="",N(Register!$Q94)=0),0,ROUND((Register!$M94-Register!$R94)*MIN(Register!$Q94,MAX(0,MIN(F$4,IF(Register!$U94="",$D$2,MIN($D$2,YEAR(Register!$U94)*12+MONTH(Register!$U94)-1)))-(YEAR(Register!$O94)*12+MONTH(Register!$O94))+1))/Register!$Q94,2)-ROUND((Register!$M94-Register!$R94)*MIN(Register!$Q94,MAX(0,MIN(F$4-1,IF(Register!$U94="",$D$2,MIN($D$2,YEAR(Register!$U94)*12+MONTH(Register!$U94)-1)))-(YEAR(Register!$O94)*12+MONTH(Register!$O94))+1))/Register!$Q94,2))</f>
        <v/>
      </c>
      <c r="G96" s="27">
        <f>IF(OR(Register!$N94&lt;&gt;"Yes",Register!$O94="",N(Register!$Q94)=0),0,ROUND((Register!$M94-Register!$R94)*MIN(Register!$Q94,MAX(0,MIN(G$4,IF(Register!$U94="",$D$2,MIN($D$2,YEAR(Register!$U94)*12+MONTH(Register!$U94)-1)))-(YEAR(Register!$O94)*12+MONTH(Register!$O94))+1))/Register!$Q94,2)-ROUND((Register!$M94-Register!$R94)*MIN(Register!$Q94,MAX(0,MIN(G$4-1,IF(Register!$U94="",$D$2,MIN($D$2,YEAR(Register!$U94)*12+MONTH(Register!$U94)-1)))-(YEAR(Register!$O94)*12+MONTH(Register!$O94))+1))/Register!$Q94,2))</f>
        <v/>
      </c>
      <c r="H96" s="27">
        <f>IF(OR(Register!$N94&lt;&gt;"Yes",Register!$O94="",N(Register!$Q94)=0),0,ROUND((Register!$M94-Register!$R94)*MIN(Register!$Q94,MAX(0,MIN(H$4,IF(Register!$U94="",$D$2,MIN($D$2,YEAR(Register!$U94)*12+MONTH(Register!$U94)-1)))-(YEAR(Register!$O94)*12+MONTH(Register!$O94))+1))/Register!$Q94,2)-ROUND((Register!$M94-Register!$R94)*MIN(Register!$Q94,MAX(0,MIN(H$4-1,IF(Register!$U94="",$D$2,MIN($D$2,YEAR(Register!$U94)*12+MONTH(Register!$U94)-1)))-(YEAR(Register!$O94)*12+MONTH(Register!$O94))+1))/Register!$Q94,2))</f>
        <v/>
      </c>
      <c r="I96" s="27">
        <f>IF(OR(Register!$N94&lt;&gt;"Yes",Register!$O94="",N(Register!$Q94)=0),0,ROUND((Register!$M94-Register!$R94)*MIN(Register!$Q94,MAX(0,MIN(I$4,IF(Register!$U94="",$D$2,MIN($D$2,YEAR(Register!$U94)*12+MONTH(Register!$U94)-1)))-(YEAR(Register!$O94)*12+MONTH(Register!$O94))+1))/Register!$Q94,2)-ROUND((Register!$M94-Register!$R94)*MIN(Register!$Q94,MAX(0,MIN(I$4-1,IF(Register!$U94="",$D$2,MIN($D$2,YEAR(Register!$U94)*12+MONTH(Register!$U94)-1)))-(YEAR(Register!$O94)*12+MONTH(Register!$O94))+1))/Register!$Q94,2))</f>
        <v/>
      </c>
      <c r="J96" s="27">
        <f>IF(OR(Register!$N94&lt;&gt;"Yes",Register!$O94="",N(Register!$Q94)=0),0,ROUND((Register!$M94-Register!$R94)*MIN(Register!$Q94,MAX(0,MIN(J$4,IF(Register!$U94="",$D$2,MIN($D$2,YEAR(Register!$U94)*12+MONTH(Register!$U94)-1)))-(YEAR(Register!$O94)*12+MONTH(Register!$O94))+1))/Register!$Q94,2)-ROUND((Register!$M94-Register!$R94)*MIN(Register!$Q94,MAX(0,MIN(J$4-1,IF(Register!$U94="",$D$2,MIN($D$2,YEAR(Register!$U94)*12+MONTH(Register!$U94)-1)))-(YEAR(Register!$O94)*12+MONTH(Register!$O94))+1))/Register!$Q94,2))</f>
        <v/>
      </c>
      <c r="K96" s="27">
        <f>IF(OR(Register!$N94&lt;&gt;"Yes",Register!$O94="",N(Register!$Q94)=0),0,ROUND((Register!$M94-Register!$R94)*MIN(Register!$Q94,MAX(0,MIN(K$4,IF(Register!$U94="",$D$2,MIN($D$2,YEAR(Register!$U94)*12+MONTH(Register!$U94)-1)))-(YEAR(Register!$O94)*12+MONTH(Register!$O94))+1))/Register!$Q94,2)-ROUND((Register!$M94-Register!$R94)*MIN(Register!$Q94,MAX(0,MIN(K$4-1,IF(Register!$U94="",$D$2,MIN($D$2,YEAR(Register!$U94)*12+MONTH(Register!$U94)-1)))-(YEAR(Register!$O94)*12+MONTH(Register!$O94))+1))/Register!$Q94,2))</f>
        <v/>
      </c>
      <c r="L96" s="27">
        <f>IF(OR(Register!$N94&lt;&gt;"Yes",Register!$O94="",N(Register!$Q94)=0),0,ROUND((Register!$M94-Register!$R94)*MIN(Register!$Q94,MAX(0,MIN(L$4,IF(Register!$U94="",$D$2,MIN($D$2,YEAR(Register!$U94)*12+MONTH(Register!$U94)-1)))-(YEAR(Register!$O94)*12+MONTH(Register!$O94))+1))/Register!$Q94,2)-ROUND((Register!$M94-Register!$R94)*MIN(Register!$Q94,MAX(0,MIN(L$4-1,IF(Register!$U94="",$D$2,MIN($D$2,YEAR(Register!$U94)*12+MONTH(Register!$U94)-1)))-(YEAR(Register!$O94)*12+MONTH(Register!$O94))+1))/Register!$Q94,2))</f>
        <v/>
      </c>
      <c r="M96" s="27">
        <f>IF(OR(Register!$N94&lt;&gt;"Yes",Register!$O94="",N(Register!$Q94)=0),0,ROUND((Register!$M94-Register!$R94)*MIN(Register!$Q94,MAX(0,MIN(M$4,IF(Register!$U94="",$D$2,MIN($D$2,YEAR(Register!$U94)*12+MONTH(Register!$U94)-1)))-(YEAR(Register!$O94)*12+MONTH(Register!$O94))+1))/Register!$Q94,2)-ROUND((Register!$M94-Register!$R94)*MIN(Register!$Q94,MAX(0,MIN(M$4-1,IF(Register!$U94="",$D$2,MIN($D$2,YEAR(Register!$U94)*12+MONTH(Register!$U94)-1)))-(YEAR(Register!$O94)*12+MONTH(Register!$O94))+1))/Register!$Q94,2))</f>
        <v/>
      </c>
      <c r="N96" s="27">
        <f>IF(OR(Register!$N94&lt;&gt;"Yes",Register!$O94="",N(Register!$Q94)=0),0,ROUND((Register!$M94-Register!$R94)*MIN(Register!$Q94,MAX(0,MIN(N$4,IF(Register!$U94="",$D$2,MIN($D$2,YEAR(Register!$U94)*12+MONTH(Register!$U94)-1)))-(YEAR(Register!$O94)*12+MONTH(Register!$O94))+1))/Register!$Q94,2)-ROUND((Register!$M94-Register!$R94)*MIN(Register!$Q94,MAX(0,MIN(N$4-1,IF(Register!$U94="",$D$2,MIN($D$2,YEAR(Register!$U94)*12+MONTH(Register!$U94)-1)))-(YEAR(Register!$O94)*12+MONTH(Register!$O94))+1))/Register!$Q94,2))</f>
        <v/>
      </c>
      <c r="O96" s="27">
        <f>IF(OR(Register!$N94&lt;&gt;"Yes",Register!$O94="",N(Register!$Q94)=0),0,ROUND((Register!$M94-Register!$R94)*MIN(Register!$Q94,MAX(0,MIN(O$4,IF(Register!$U94="",$D$2,MIN($D$2,YEAR(Register!$U94)*12+MONTH(Register!$U94)-1)))-(YEAR(Register!$O94)*12+MONTH(Register!$O94))+1))/Register!$Q94,2)-ROUND((Register!$M94-Register!$R94)*MIN(Register!$Q94,MAX(0,MIN(O$4-1,IF(Register!$U94="",$D$2,MIN($D$2,YEAR(Register!$U94)*12+MONTH(Register!$U94)-1)))-(YEAR(Register!$O94)*12+MONTH(Register!$O94))+1))/Register!$Q94,2))</f>
        <v/>
      </c>
      <c r="P96" s="27">
        <f>IF(OR(Register!$N94&lt;&gt;"Yes",Register!$O94="",N(Register!$Q94)=0),0,ROUND((Register!$M94-Register!$R94)*MIN(Register!$Q94,MAX(0,MIN(P$4,IF(Register!$U94="",$D$2,MIN($D$2,YEAR(Register!$U94)*12+MONTH(Register!$U94)-1)))-(YEAR(Register!$O94)*12+MONTH(Register!$O94))+1))/Register!$Q94,2)-ROUND((Register!$M94-Register!$R94)*MIN(Register!$Q94,MAX(0,MIN(P$4-1,IF(Register!$U94="",$D$2,MIN($D$2,YEAR(Register!$U94)*12+MONTH(Register!$U94)-1)))-(YEAR(Register!$O94)*12+MONTH(Register!$O94))+1))/Register!$Q94,2))</f>
        <v/>
      </c>
      <c r="Q96" s="27">
        <f>E96+F96+G96+H96+I96+J96+K96+L96+M96+N96+O96+P96</f>
        <v/>
      </c>
    </row>
    <row r="97">
      <c r="A97" s="28">
        <f>IF(Register!$A95="","",Register!$A95)</f>
        <v/>
      </c>
      <c r="B97" s="28">
        <f>IF(Register!$D95="","",Register!$D95)</f>
        <v/>
      </c>
      <c r="C97" s="28">
        <f>IF(Register!$F95="","",Register!$F95)</f>
        <v/>
      </c>
      <c r="D97" s="28">
        <f>IF(C97="","",IF(C97=Settings!$A$9,Settings!$B$9,IF(C97=Settings!$A$10,Settings!$B$10,IF(C97=Settings!$A$11,Settings!$B$11,IF(C97=Settings!$A$12,Settings!$B$12,IF(C97=Settings!$A$13,Settings!$B$13,IF(C97=Settings!$A$14,Settings!$B$14,IF(C97=Settings!$A$15,Settings!$B$15,IF(C97=Settings!$A$16,Settings!$B$16,IF(C97=Settings!$A$17,Settings!$B$17,IF(C97=Settings!$A$18,Settings!$B$18,"")))))))))))</f>
        <v/>
      </c>
      <c r="E97" s="27">
        <f>IF(OR(Register!$N95&lt;&gt;"Yes",Register!$O95="",N(Register!$Q95)=0),0,ROUND((Register!$M95-Register!$R95)*MIN(Register!$Q95,MAX(0,MIN(E$4,IF(Register!$U95="",$D$2,MIN($D$2,YEAR(Register!$U95)*12+MONTH(Register!$U95)-1)))-(YEAR(Register!$O95)*12+MONTH(Register!$O95))+1))/Register!$Q95,2)-ROUND((Register!$M95-Register!$R95)*MIN(Register!$Q95,MAX(0,MIN(E$4-1,IF(Register!$U95="",$D$2,MIN($D$2,YEAR(Register!$U95)*12+MONTH(Register!$U95)-1)))-(YEAR(Register!$O95)*12+MONTH(Register!$O95))+1))/Register!$Q95,2))</f>
        <v/>
      </c>
      <c r="F97" s="27">
        <f>IF(OR(Register!$N95&lt;&gt;"Yes",Register!$O95="",N(Register!$Q95)=0),0,ROUND((Register!$M95-Register!$R95)*MIN(Register!$Q95,MAX(0,MIN(F$4,IF(Register!$U95="",$D$2,MIN($D$2,YEAR(Register!$U95)*12+MONTH(Register!$U95)-1)))-(YEAR(Register!$O95)*12+MONTH(Register!$O95))+1))/Register!$Q95,2)-ROUND((Register!$M95-Register!$R95)*MIN(Register!$Q95,MAX(0,MIN(F$4-1,IF(Register!$U95="",$D$2,MIN($D$2,YEAR(Register!$U95)*12+MONTH(Register!$U95)-1)))-(YEAR(Register!$O95)*12+MONTH(Register!$O95))+1))/Register!$Q95,2))</f>
        <v/>
      </c>
      <c r="G97" s="27">
        <f>IF(OR(Register!$N95&lt;&gt;"Yes",Register!$O95="",N(Register!$Q95)=0),0,ROUND((Register!$M95-Register!$R95)*MIN(Register!$Q95,MAX(0,MIN(G$4,IF(Register!$U95="",$D$2,MIN($D$2,YEAR(Register!$U95)*12+MONTH(Register!$U95)-1)))-(YEAR(Register!$O95)*12+MONTH(Register!$O95))+1))/Register!$Q95,2)-ROUND((Register!$M95-Register!$R95)*MIN(Register!$Q95,MAX(0,MIN(G$4-1,IF(Register!$U95="",$D$2,MIN($D$2,YEAR(Register!$U95)*12+MONTH(Register!$U95)-1)))-(YEAR(Register!$O95)*12+MONTH(Register!$O95))+1))/Register!$Q95,2))</f>
        <v/>
      </c>
      <c r="H97" s="27">
        <f>IF(OR(Register!$N95&lt;&gt;"Yes",Register!$O95="",N(Register!$Q95)=0),0,ROUND((Register!$M95-Register!$R95)*MIN(Register!$Q95,MAX(0,MIN(H$4,IF(Register!$U95="",$D$2,MIN($D$2,YEAR(Register!$U95)*12+MONTH(Register!$U95)-1)))-(YEAR(Register!$O95)*12+MONTH(Register!$O95))+1))/Register!$Q95,2)-ROUND((Register!$M95-Register!$R95)*MIN(Register!$Q95,MAX(0,MIN(H$4-1,IF(Register!$U95="",$D$2,MIN($D$2,YEAR(Register!$U95)*12+MONTH(Register!$U95)-1)))-(YEAR(Register!$O95)*12+MONTH(Register!$O95))+1))/Register!$Q95,2))</f>
        <v/>
      </c>
      <c r="I97" s="27">
        <f>IF(OR(Register!$N95&lt;&gt;"Yes",Register!$O95="",N(Register!$Q95)=0),0,ROUND((Register!$M95-Register!$R95)*MIN(Register!$Q95,MAX(0,MIN(I$4,IF(Register!$U95="",$D$2,MIN($D$2,YEAR(Register!$U95)*12+MONTH(Register!$U95)-1)))-(YEAR(Register!$O95)*12+MONTH(Register!$O95))+1))/Register!$Q95,2)-ROUND((Register!$M95-Register!$R95)*MIN(Register!$Q95,MAX(0,MIN(I$4-1,IF(Register!$U95="",$D$2,MIN($D$2,YEAR(Register!$U95)*12+MONTH(Register!$U95)-1)))-(YEAR(Register!$O95)*12+MONTH(Register!$O95))+1))/Register!$Q95,2))</f>
        <v/>
      </c>
      <c r="J97" s="27">
        <f>IF(OR(Register!$N95&lt;&gt;"Yes",Register!$O95="",N(Register!$Q95)=0),0,ROUND((Register!$M95-Register!$R95)*MIN(Register!$Q95,MAX(0,MIN(J$4,IF(Register!$U95="",$D$2,MIN($D$2,YEAR(Register!$U95)*12+MONTH(Register!$U95)-1)))-(YEAR(Register!$O95)*12+MONTH(Register!$O95))+1))/Register!$Q95,2)-ROUND((Register!$M95-Register!$R95)*MIN(Register!$Q95,MAX(0,MIN(J$4-1,IF(Register!$U95="",$D$2,MIN($D$2,YEAR(Register!$U95)*12+MONTH(Register!$U95)-1)))-(YEAR(Register!$O95)*12+MONTH(Register!$O95))+1))/Register!$Q95,2))</f>
        <v/>
      </c>
      <c r="K97" s="27">
        <f>IF(OR(Register!$N95&lt;&gt;"Yes",Register!$O95="",N(Register!$Q95)=0),0,ROUND((Register!$M95-Register!$R95)*MIN(Register!$Q95,MAX(0,MIN(K$4,IF(Register!$U95="",$D$2,MIN($D$2,YEAR(Register!$U95)*12+MONTH(Register!$U95)-1)))-(YEAR(Register!$O95)*12+MONTH(Register!$O95))+1))/Register!$Q95,2)-ROUND((Register!$M95-Register!$R95)*MIN(Register!$Q95,MAX(0,MIN(K$4-1,IF(Register!$U95="",$D$2,MIN($D$2,YEAR(Register!$U95)*12+MONTH(Register!$U95)-1)))-(YEAR(Register!$O95)*12+MONTH(Register!$O95))+1))/Register!$Q95,2))</f>
        <v/>
      </c>
      <c r="L97" s="27">
        <f>IF(OR(Register!$N95&lt;&gt;"Yes",Register!$O95="",N(Register!$Q95)=0),0,ROUND((Register!$M95-Register!$R95)*MIN(Register!$Q95,MAX(0,MIN(L$4,IF(Register!$U95="",$D$2,MIN($D$2,YEAR(Register!$U95)*12+MONTH(Register!$U95)-1)))-(YEAR(Register!$O95)*12+MONTH(Register!$O95))+1))/Register!$Q95,2)-ROUND((Register!$M95-Register!$R95)*MIN(Register!$Q95,MAX(0,MIN(L$4-1,IF(Register!$U95="",$D$2,MIN($D$2,YEAR(Register!$U95)*12+MONTH(Register!$U95)-1)))-(YEAR(Register!$O95)*12+MONTH(Register!$O95))+1))/Register!$Q95,2))</f>
        <v/>
      </c>
      <c r="M97" s="27">
        <f>IF(OR(Register!$N95&lt;&gt;"Yes",Register!$O95="",N(Register!$Q95)=0),0,ROUND((Register!$M95-Register!$R95)*MIN(Register!$Q95,MAX(0,MIN(M$4,IF(Register!$U95="",$D$2,MIN($D$2,YEAR(Register!$U95)*12+MONTH(Register!$U95)-1)))-(YEAR(Register!$O95)*12+MONTH(Register!$O95))+1))/Register!$Q95,2)-ROUND((Register!$M95-Register!$R95)*MIN(Register!$Q95,MAX(0,MIN(M$4-1,IF(Register!$U95="",$D$2,MIN($D$2,YEAR(Register!$U95)*12+MONTH(Register!$U95)-1)))-(YEAR(Register!$O95)*12+MONTH(Register!$O95))+1))/Register!$Q95,2))</f>
        <v/>
      </c>
      <c r="N97" s="27">
        <f>IF(OR(Register!$N95&lt;&gt;"Yes",Register!$O95="",N(Register!$Q95)=0),0,ROUND((Register!$M95-Register!$R95)*MIN(Register!$Q95,MAX(0,MIN(N$4,IF(Register!$U95="",$D$2,MIN($D$2,YEAR(Register!$U95)*12+MONTH(Register!$U95)-1)))-(YEAR(Register!$O95)*12+MONTH(Register!$O95))+1))/Register!$Q95,2)-ROUND((Register!$M95-Register!$R95)*MIN(Register!$Q95,MAX(0,MIN(N$4-1,IF(Register!$U95="",$D$2,MIN($D$2,YEAR(Register!$U95)*12+MONTH(Register!$U95)-1)))-(YEAR(Register!$O95)*12+MONTH(Register!$O95))+1))/Register!$Q95,2))</f>
        <v/>
      </c>
      <c r="O97" s="27">
        <f>IF(OR(Register!$N95&lt;&gt;"Yes",Register!$O95="",N(Register!$Q95)=0),0,ROUND((Register!$M95-Register!$R95)*MIN(Register!$Q95,MAX(0,MIN(O$4,IF(Register!$U95="",$D$2,MIN($D$2,YEAR(Register!$U95)*12+MONTH(Register!$U95)-1)))-(YEAR(Register!$O95)*12+MONTH(Register!$O95))+1))/Register!$Q95,2)-ROUND((Register!$M95-Register!$R95)*MIN(Register!$Q95,MAX(0,MIN(O$4-1,IF(Register!$U95="",$D$2,MIN($D$2,YEAR(Register!$U95)*12+MONTH(Register!$U95)-1)))-(YEAR(Register!$O95)*12+MONTH(Register!$O95))+1))/Register!$Q95,2))</f>
        <v/>
      </c>
      <c r="P97" s="27">
        <f>IF(OR(Register!$N95&lt;&gt;"Yes",Register!$O95="",N(Register!$Q95)=0),0,ROUND((Register!$M95-Register!$R95)*MIN(Register!$Q95,MAX(0,MIN(P$4,IF(Register!$U95="",$D$2,MIN($D$2,YEAR(Register!$U95)*12+MONTH(Register!$U95)-1)))-(YEAR(Register!$O95)*12+MONTH(Register!$O95))+1))/Register!$Q95,2)-ROUND((Register!$M95-Register!$R95)*MIN(Register!$Q95,MAX(0,MIN(P$4-1,IF(Register!$U95="",$D$2,MIN($D$2,YEAR(Register!$U95)*12+MONTH(Register!$U95)-1)))-(YEAR(Register!$O95)*12+MONTH(Register!$O95))+1))/Register!$Q95,2))</f>
        <v/>
      </c>
      <c r="Q97" s="27">
        <f>E97+F97+G97+H97+I97+J97+K97+L97+M97+N97+O97+P97</f>
        <v/>
      </c>
    </row>
    <row r="98">
      <c r="A98" s="28">
        <f>IF(Register!$A96="","",Register!$A96)</f>
        <v/>
      </c>
      <c r="B98" s="28">
        <f>IF(Register!$D96="","",Register!$D96)</f>
        <v/>
      </c>
      <c r="C98" s="28">
        <f>IF(Register!$F96="","",Register!$F96)</f>
        <v/>
      </c>
      <c r="D98" s="28">
        <f>IF(C98="","",IF(C98=Settings!$A$9,Settings!$B$9,IF(C98=Settings!$A$10,Settings!$B$10,IF(C98=Settings!$A$11,Settings!$B$11,IF(C98=Settings!$A$12,Settings!$B$12,IF(C98=Settings!$A$13,Settings!$B$13,IF(C98=Settings!$A$14,Settings!$B$14,IF(C98=Settings!$A$15,Settings!$B$15,IF(C98=Settings!$A$16,Settings!$B$16,IF(C98=Settings!$A$17,Settings!$B$17,IF(C98=Settings!$A$18,Settings!$B$18,"")))))))))))</f>
        <v/>
      </c>
      <c r="E98" s="27">
        <f>IF(OR(Register!$N96&lt;&gt;"Yes",Register!$O96="",N(Register!$Q96)=0),0,ROUND((Register!$M96-Register!$R96)*MIN(Register!$Q96,MAX(0,MIN(E$4,IF(Register!$U96="",$D$2,MIN($D$2,YEAR(Register!$U96)*12+MONTH(Register!$U96)-1)))-(YEAR(Register!$O96)*12+MONTH(Register!$O96))+1))/Register!$Q96,2)-ROUND((Register!$M96-Register!$R96)*MIN(Register!$Q96,MAX(0,MIN(E$4-1,IF(Register!$U96="",$D$2,MIN($D$2,YEAR(Register!$U96)*12+MONTH(Register!$U96)-1)))-(YEAR(Register!$O96)*12+MONTH(Register!$O96))+1))/Register!$Q96,2))</f>
        <v/>
      </c>
      <c r="F98" s="27">
        <f>IF(OR(Register!$N96&lt;&gt;"Yes",Register!$O96="",N(Register!$Q96)=0),0,ROUND((Register!$M96-Register!$R96)*MIN(Register!$Q96,MAX(0,MIN(F$4,IF(Register!$U96="",$D$2,MIN($D$2,YEAR(Register!$U96)*12+MONTH(Register!$U96)-1)))-(YEAR(Register!$O96)*12+MONTH(Register!$O96))+1))/Register!$Q96,2)-ROUND((Register!$M96-Register!$R96)*MIN(Register!$Q96,MAX(0,MIN(F$4-1,IF(Register!$U96="",$D$2,MIN($D$2,YEAR(Register!$U96)*12+MONTH(Register!$U96)-1)))-(YEAR(Register!$O96)*12+MONTH(Register!$O96))+1))/Register!$Q96,2))</f>
        <v/>
      </c>
      <c r="G98" s="27">
        <f>IF(OR(Register!$N96&lt;&gt;"Yes",Register!$O96="",N(Register!$Q96)=0),0,ROUND((Register!$M96-Register!$R96)*MIN(Register!$Q96,MAX(0,MIN(G$4,IF(Register!$U96="",$D$2,MIN($D$2,YEAR(Register!$U96)*12+MONTH(Register!$U96)-1)))-(YEAR(Register!$O96)*12+MONTH(Register!$O96))+1))/Register!$Q96,2)-ROUND((Register!$M96-Register!$R96)*MIN(Register!$Q96,MAX(0,MIN(G$4-1,IF(Register!$U96="",$D$2,MIN($D$2,YEAR(Register!$U96)*12+MONTH(Register!$U96)-1)))-(YEAR(Register!$O96)*12+MONTH(Register!$O96))+1))/Register!$Q96,2))</f>
        <v/>
      </c>
      <c r="H98" s="27">
        <f>IF(OR(Register!$N96&lt;&gt;"Yes",Register!$O96="",N(Register!$Q96)=0),0,ROUND((Register!$M96-Register!$R96)*MIN(Register!$Q96,MAX(0,MIN(H$4,IF(Register!$U96="",$D$2,MIN($D$2,YEAR(Register!$U96)*12+MONTH(Register!$U96)-1)))-(YEAR(Register!$O96)*12+MONTH(Register!$O96))+1))/Register!$Q96,2)-ROUND((Register!$M96-Register!$R96)*MIN(Register!$Q96,MAX(0,MIN(H$4-1,IF(Register!$U96="",$D$2,MIN($D$2,YEAR(Register!$U96)*12+MONTH(Register!$U96)-1)))-(YEAR(Register!$O96)*12+MONTH(Register!$O96))+1))/Register!$Q96,2))</f>
        <v/>
      </c>
      <c r="I98" s="27">
        <f>IF(OR(Register!$N96&lt;&gt;"Yes",Register!$O96="",N(Register!$Q96)=0),0,ROUND((Register!$M96-Register!$R96)*MIN(Register!$Q96,MAX(0,MIN(I$4,IF(Register!$U96="",$D$2,MIN($D$2,YEAR(Register!$U96)*12+MONTH(Register!$U96)-1)))-(YEAR(Register!$O96)*12+MONTH(Register!$O96))+1))/Register!$Q96,2)-ROUND((Register!$M96-Register!$R96)*MIN(Register!$Q96,MAX(0,MIN(I$4-1,IF(Register!$U96="",$D$2,MIN($D$2,YEAR(Register!$U96)*12+MONTH(Register!$U96)-1)))-(YEAR(Register!$O96)*12+MONTH(Register!$O96))+1))/Register!$Q96,2))</f>
        <v/>
      </c>
      <c r="J98" s="27">
        <f>IF(OR(Register!$N96&lt;&gt;"Yes",Register!$O96="",N(Register!$Q96)=0),0,ROUND((Register!$M96-Register!$R96)*MIN(Register!$Q96,MAX(0,MIN(J$4,IF(Register!$U96="",$D$2,MIN($D$2,YEAR(Register!$U96)*12+MONTH(Register!$U96)-1)))-(YEAR(Register!$O96)*12+MONTH(Register!$O96))+1))/Register!$Q96,2)-ROUND((Register!$M96-Register!$R96)*MIN(Register!$Q96,MAX(0,MIN(J$4-1,IF(Register!$U96="",$D$2,MIN($D$2,YEAR(Register!$U96)*12+MONTH(Register!$U96)-1)))-(YEAR(Register!$O96)*12+MONTH(Register!$O96))+1))/Register!$Q96,2))</f>
        <v/>
      </c>
      <c r="K98" s="27">
        <f>IF(OR(Register!$N96&lt;&gt;"Yes",Register!$O96="",N(Register!$Q96)=0),0,ROUND((Register!$M96-Register!$R96)*MIN(Register!$Q96,MAX(0,MIN(K$4,IF(Register!$U96="",$D$2,MIN($D$2,YEAR(Register!$U96)*12+MONTH(Register!$U96)-1)))-(YEAR(Register!$O96)*12+MONTH(Register!$O96))+1))/Register!$Q96,2)-ROUND((Register!$M96-Register!$R96)*MIN(Register!$Q96,MAX(0,MIN(K$4-1,IF(Register!$U96="",$D$2,MIN($D$2,YEAR(Register!$U96)*12+MONTH(Register!$U96)-1)))-(YEAR(Register!$O96)*12+MONTH(Register!$O96))+1))/Register!$Q96,2))</f>
        <v/>
      </c>
      <c r="L98" s="27">
        <f>IF(OR(Register!$N96&lt;&gt;"Yes",Register!$O96="",N(Register!$Q96)=0),0,ROUND((Register!$M96-Register!$R96)*MIN(Register!$Q96,MAX(0,MIN(L$4,IF(Register!$U96="",$D$2,MIN($D$2,YEAR(Register!$U96)*12+MONTH(Register!$U96)-1)))-(YEAR(Register!$O96)*12+MONTH(Register!$O96))+1))/Register!$Q96,2)-ROUND((Register!$M96-Register!$R96)*MIN(Register!$Q96,MAX(0,MIN(L$4-1,IF(Register!$U96="",$D$2,MIN($D$2,YEAR(Register!$U96)*12+MONTH(Register!$U96)-1)))-(YEAR(Register!$O96)*12+MONTH(Register!$O96))+1))/Register!$Q96,2))</f>
        <v/>
      </c>
      <c r="M98" s="27">
        <f>IF(OR(Register!$N96&lt;&gt;"Yes",Register!$O96="",N(Register!$Q96)=0),0,ROUND((Register!$M96-Register!$R96)*MIN(Register!$Q96,MAX(0,MIN(M$4,IF(Register!$U96="",$D$2,MIN($D$2,YEAR(Register!$U96)*12+MONTH(Register!$U96)-1)))-(YEAR(Register!$O96)*12+MONTH(Register!$O96))+1))/Register!$Q96,2)-ROUND((Register!$M96-Register!$R96)*MIN(Register!$Q96,MAX(0,MIN(M$4-1,IF(Register!$U96="",$D$2,MIN($D$2,YEAR(Register!$U96)*12+MONTH(Register!$U96)-1)))-(YEAR(Register!$O96)*12+MONTH(Register!$O96))+1))/Register!$Q96,2))</f>
        <v/>
      </c>
      <c r="N98" s="27">
        <f>IF(OR(Register!$N96&lt;&gt;"Yes",Register!$O96="",N(Register!$Q96)=0),0,ROUND((Register!$M96-Register!$R96)*MIN(Register!$Q96,MAX(0,MIN(N$4,IF(Register!$U96="",$D$2,MIN($D$2,YEAR(Register!$U96)*12+MONTH(Register!$U96)-1)))-(YEAR(Register!$O96)*12+MONTH(Register!$O96))+1))/Register!$Q96,2)-ROUND((Register!$M96-Register!$R96)*MIN(Register!$Q96,MAX(0,MIN(N$4-1,IF(Register!$U96="",$D$2,MIN($D$2,YEAR(Register!$U96)*12+MONTH(Register!$U96)-1)))-(YEAR(Register!$O96)*12+MONTH(Register!$O96))+1))/Register!$Q96,2))</f>
        <v/>
      </c>
      <c r="O98" s="27">
        <f>IF(OR(Register!$N96&lt;&gt;"Yes",Register!$O96="",N(Register!$Q96)=0),0,ROUND((Register!$M96-Register!$R96)*MIN(Register!$Q96,MAX(0,MIN(O$4,IF(Register!$U96="",$D$2,MIN($D$2,YEAR(Register!$U96)*12+MONTH(Register!$U96)-1)))-(YEAR(Register!$O96)*12+MONTH(Register!$O96))+1))/Register!$Q96,2)-ROUND((Register!$M96-Register!$R96)*MIN(Register!$Q96,MAX(0,MIN(O$4-1,IF(Register!$U96="",$D$2,MIN($D$2,YEAR(Register!$U96)*12+MONTH(Register!$U96)-1)))-(YEAR(Register!$O96)*12+MONTH(Register!$O96))+1))/Register!$Q96,2))</f>
        <v/>
      </c>
      <c r="P98" s="27">
        <f>IF(OR(Register!$N96&lt;&gt;"Yes",Register!$O96="",N(Register!$Q96)=0),0,ROUND((Register!$M96-Register!$R96)*MIN(Register!$Q96,MAX(0,MIN(P$4,IF(Register!$U96="",$D$2,MIN($D$2,YEAR(Register!$U96)*12+MONTH(Register!$U96)-1)))-(YEAR(Register!$O96)*12+MONTH(Register!$O96))+1))/Register!$Q96,2)-ROUND((Register!$M96-Register!$R96)*MIN(Register!$Q96,MAX(0,MIN(P$4-1,IF(Register!$U96="",$D$2,MIN($D$2,YEAR(Register!$U96)*12+MONTH(Register!$U96)-1)))-(YEAR(Register!$O96)*12+MONTH(Register!$O96))+1))/Register!$Q96,2))</f>
        <v/>
      </c>
      <c r="Q98" s="27">
        <f>E98+F98+G98+H98+I98+J98+K98+L98+M98+N98+O98+P98</f>
        <v/>
      </c>
    </row>
    <row r="99">
      <c r="A99" s="28">
        <f>IF(Register!$A97="","",Register!$A97)</f>
        <v/>
      </c>
      <c r="B99" s="28">
        <f>IF(Register!$D97="","",Register!$D97)</f>
        <v/>
      </c>
      <c r="C99" s="28">
        <f>IF(Register!$F97="","",Register!$F97)</f>
        <v/>
      </c>
      <c r="D99" s="28">
        <f>IF(C99="","",IF(C99=Settings!$A$9,Settings!$B$9,IF(C99=Settings!$A$10,Settings!$B$10,IF(C99=Settings!$A$11,Settings!$B$11,IF(C99=Settings!$A$12,Settings!$B$12,IF(C99=Settings!$A$13,Settings!$B$13,IF(C99=Settings!$A$14,Settings!$B$14,IF(C99=Settings!$A$15,Settings!$B$15,IF(C99=Settings!$A$16,Settings!$B$16,IF(C99=Settings!$A$17,Settings!$B$17,IF(C99=Settings!$A$18,Settings!$B$18,"")))))))))))</f>
        <v/>
      </c>
      <c r="E99" s="27">
        <f>IF(OR(Register!$N97&lt;&gt;"Yes",Register!$O97="",N(Register!$Q97)=0),0,ROUND((Register!$M97-Register!$R97)*MIN(Register!$Q97,MAX(0,MIN(E$4,IF(Register!$U97="",$D$2,MIN($D$2,YEAR(Register!$U97)*12+MONTH(Register!$U97)-1)))-(YEAR(Register!$O97)*12+MONTH(Register!$O97))+1))/Register!$Q97,2)-ROUND((Register!$M97-Register!$R97)*MIN(Register!$Q97,MAX(0,MIN(E$4-1,IF(Register!$U97="",$D$2,MIN($D$2,YEAR(Register!$U97)*12+MONTH(Register!$U97)-1)))-(YEAR(Register!$O97)*12+MONTH(Register!$O97))+1))/Register!$Q97,2))</f>
        <v/>
      </c>
      <c r="F99" s="27">
        <f>IF(OR(Register!$N97&lt;&gt;"Yes",Register!$O97="",N(Register!$Q97)=0),0,ROUND((Register!$M97-Register!$R97)*MIN(Register!$Q97,MAX(0,MIN(F$4,IF(Register!$U97="",$D$2,MIN($D$2,YEAR(Register!$U97)*12+MONTH(Register!$U97)-1)))-(YEAR(Register!$O97)*12+MONTH(Register!$O97))+1))/Register!$Q97,2)-ROUND((Register!$M97-Register!$R97)*MIN(Register!$Q97,MAX(0,MIN(F$4-1,IF(Register!$U97="",$D$2,MIN($D$2,YEAR(Register!$U97)*12+MONTH(Register!$U97)-1)))-(YEAR(Register!$O97)*12+MONTH(Register!$O97))+1))/Register!$Q97,2))</f>
        <v/>
      </c>
      <c r="G99" s="27">
        <f>IF(OR(Register!$N97&lt;&gt;"Yes",Register!$O97="",N(Register!$Q97)=0),0,ROUND((Register!$M97-Register!$R97)*MIN(Register!$Q97,MAX(0,MIN(G$4,IF(Register!$U97="",$D$2,MIN($D$2,YEAR(Register!$U97)*12+MONTH(Register!$U97)-1)))-(YEAR(Register!$O97)*12+MONTH(Register!$O97))+1))/Register!$Q97,2)-ROUND((Register!$M97-Register!$R97)*MIN(Register!$Q97,MAX(0,MIN(G$4-1,IF(Register!$U97="",$D$2,MIN($D$2,YEAR(Register!$U97)*12+MONTH(Register!$U97)-1)))-(YEAR(Register!$O97)*12+MONTH(Register!$O97))+1))/Register!$Q97,2))</f>
        <v/>
      </c>
      <c r="H99" s="27">
        <f>IF(OR(Register!$N97&lt;&gt;"Yes",Register!$O97="",N(Register!$Q97)=0),0,ROUND((Register!$M97-Register!$R97)*MIN(Register!$Q97,MAX(0,MIN(H$4,IF(Register!$U97="",$D$2,MIN($D$2,YEAR(Register!$U97)*12+MONTH(Register!$U97)-1)))-(YEAR(Register!$O97)*12+MONTH(Register!$O97))+1))/Register!$Q97,2)-ROUND((Register!$M97-Register!$R97)*MIN(Register!$Q97,MAX(0,MIN(H$4-1,IF(Register!$U97="",$D$2,MIN($D$2,YEAR(Register!$U97)*12+MONTH(Register!$U97)-1)))-(YEAR(Register!$O97)*12+MONTH(Register!$O97))+1))/Register!$Q97,2))</f>
        <v/>
      </c>
      <c r="I99" s="27">
        <f>IF(OR(Register!$N97&lt;&gt;"Yes",Register!$O97="",N(Register!$Q97)=0),0,ROUND((Register!$M97-Register!$R97)*MIN(Register!$Q97,MAX(0,MIN(I$4,IF(Register!$U97="",$D$2,MIN($D$2,YEAR(Register!$U97)*12+MONTH(Register!$U97)-1)))-(YEAR(Register!$O97)*12+MONTH(Register!$O97))+1))/Register!$Q97,2)-ROUND((Register!$M97-Register!$R97)*MIN(Register!$Q97,MAX(0,MIN(I$4-1,IF(Register!$U97="",$D$2,MIN($D$2,YEAR(Register!$U97)*12+MONTH(Register!$U97)-1)))-(YEAR(Register!$O97)*12+MONTH(Register!$O97))+1))/Register!$Q97,2))</f>
        <v/>
      </c>
      <c r="J99" s="27">
        <f>IF(OR(Register!$N97&lt;&gt;"Yes",Register!$O97="",N(Register!$Q97)=0),0,ROUND((Register!$M97-Register!$R97)*MIN(Register!$Q97,MAX(0,MIN(J$4,IF(Register!$U97="",$D$2,MIN($D$2,YEAR(Register!$U97)*12+MONTH(Register!$U97)-1)))-(YEAR(Register!$O97)*12+MONTH(Register!$O97))+1))/Register!$Q97,2)-ROUND((Register!$M97-Register!$R97)*MIN(Register!$Q97,MAX(0,MIN(J$4-1,IF(Register!$U97="",$D$2,MIN($D$2,YEAR(Register!$U97)*12+MONTH(Register!$U97)-1)))-(YEAR(Register!$O97)*12+MONTH(Register!$O97))+1))/Register!$Q97,2))</f>
        <v/>
      </c>
      <c r="K99" s="27">
        <f>IF(OR(Register!$N97&lt;&gt;"Yes",Register!$O97="",N(Register!$Q97)=0),0,ROUND((Register!$M97-Register!$R97)*MIN(Register!$Q97,MAX(0,MIN(K$4,IF(Register!$U97="",$D$2,MIN($D$2,YEAR(Register!$U97)*12+MONTH(Register!$U97)-1)))-(YEAR(Register!$O97)*12+MONTH(Register!$O97))+1))/Register!$Q97,2)-ROUND((Register!$M97-Register!$R97)*MIN(Register!$Q97,MAX(0,MIN(K$4-1,IF(Register!$U97="",$D$2,MIN($D$2,YEAR(Register!$U97)*12+MONTH(Register!$U97)-1)))-(YEAR(Register!$O97)*12+MONTH(Register!$O97))+1))/Register!$Q97,2))</f>
        <v/>
      </c>
      <c r="L99" s="27">
        <f>IF(OR(Register!$N97&lt;&gt;"Yes",Register!$O97="",N(Register!$Q97)=0),0,ROUND((Register!$M97-Register!$R97)*MIN(Register!$Q97,MAX(0,MIN(L$4,IF(Register!$U97="",$D$2,MIN($D$2,YEAR(Register!$U97)*12+MONTH(Register!$U97)-1)))-(YEAR(Register!$O97)*12+MONTH(Register!$O97))+1))/Register!$Q97,2)-ROUND((Register!$M97-Register!$R97)*MIN(Register!$Q97,MAX(0,MIN(L$4-1,IF(Register!$U97="",$D$2,MIN($D$2,YEAR(Register!$U97)*12+MONTH(Register!$U97)-1)))-(YEAR(Register!$O97)*12+MONTH(Register!$O97))+1))/Register!$Q97,2))</f>
        <v/>
      </c>
      <c r="M99" s="27">
        <f>IF(OR(Register!$N97&lt;&gt;"Yes",Register!$O97="",N(Register!$Q97)=0),0,ROUND((Register!$M97-Register!$R97)*MIN(Register!$Q97,MAX(0,MIN(M$4,IF(Register!$U97="",$D$2,MIN($D$2,YEAR(Register!$U97)*12+MONTH(Register!$U97)-1)))-(YEAR(Register!$O97)*12+MONTH(Register!$O97))+1))/Register!$Q97,2)-ROUND((Register!$M97-Register!$R97)*MIN(Register!$Q97,MAX(0,MIN(M$4-1,IF(Register!$U97="",$D$2,MIN($D$2,YEAR(Register!$U97)*12+MONTH(Register!$U97)-1)))-(YEAR(Register!$O97)*12+MONTH(Register!$O97))+1))/Register!$Q97,2))</f>
        <v/>
      </c>
      <c r="N99" s="27">
        <f>IF(OR(Register!$N97&lt;&gt;"Yes",Register!$O97="",N(Register!$Q97)=0),0,ROUND((Register!$M97-Register!$R97)*MIN(Register!$Q97,MAX(0,MIN(N$4,IF(Register!$U97="",$D$2,MIN($D$2,YEAR(Register!$U97)*12+MONTH(Register!$U97)-1)))-(YEAR(Register!$O97)*12+MONTH(Register!$O97))+1))/Register!$Q97,2)-ROUND((Register!$M97-Register!$R97)*MIN(Register!$Q97,MAX(0,MIN(N$4-1,IF(Register!$U97="",$D$2,MIN($D$2,YEAR(Register!$U97)*12+MONTH(Register!$U97)-1)))-(YEAR(Register!$O97)*12+MONTH(Register!$O97))+1))/Register!$Q97,2))</f>
        <v/>
      </c>
      <c r="O99" s="27">
        <f>IF(OR(Register!$N97&lt;&gt;"Yes",Register!$O97="",N(Register!$Q97)=0),0,ROUND((Register!$M97-Register!$R97)*MIN(Register!$Q97,MAX(0,MIN(O$4,IF(Register!$U97="",$D$2,MIN($D$2,YEAR(Register!$U97)*12+MONTH(Register!$U97)-1)))-(YEAR(Register!$O97)*12+MONTH(Register!$O97))+1))/Register!$Q97,2)-ROUND((Register!$M97-Register!$R97)*MIN(Register!$Q97,MAX(0,MIN(O$4-1,IF(Register!$U97="",$D$2,MIN($D$2,YEAR(Register!$U97)*12+MONTH(Register!$U97)-1)))-(YEAR(Register!$O97)*12+MONTH(Register!$O97))+1))/Register!$Q97,2))</f>
        <v/>
      </c>
      <c r="P99" s="27">
        <f>IF(OR(Register!$N97&lt;&gt;"Yes",Register!$O97="",N(Register!$Q97)=0),0,ROUND((Register!$M97-Register!$R97)*MIN(Register!$Q97,MAX(0,MIN(P$4,IF(Register!$U97="",$D$2,MIN($D$2,YEAR(Register!$U97)*12+MONTH(Register!$U97)-1)))-(YEAR(Register!$O97)*12+MONTH(Register!$O97))+1))/Register!$Q97,2)-ROUND((Register!$M97-Register!$R97)*MIN(Register!$Q97,MAX(0,MIN(P$4-1,IF(Register!$U97="",$D$2,MIN($D$2,YEAR(Register!$U97)*12+MONTH(Register!$U97)-1)))-(YEAR(Register!$O97)*12+MONTH(Register!$O97))+1))/Register!$Q97,2))</f>
        <v/>
      </c>
      <c r="Q99" s="27">
        <f>E99+F99+G99+H99+I99+J99+K99+L99+M99+N99+O99+P99</f>
        <v/>
      </c>
    </row>
    <row r="100">
      <c r="A100" s="28">
        <f>IF(Register!$A98="","",Register!$A98)</f>
        <v/>
      </c>
      <c r="B100" s="28">
        <f>IF(Register!$D98="","",Register!$D98)</f>
        <v/>
      </c>
      <c r="C100" s="28">
        <f>IF(Register!$F98="","",Register!$F98)</f>
        <v/>
      </c>
      <c r="D100" s="28">
        <f>IF(C100="","",IF(C100=Settings!$A$9,Settings!$B$9,IF(C100=Settings!$A$10,Settings!$B$10,IF(C100=Settings!$A$11,Settings!$B$11,IF(C100=Settings!$A$12,Settings!$B$12,IF(C100=Settings!$A$13,Settings!$B$13,IF(C100=Settings!$A$14,Settings!$B$14,IF(C100=Settings!$A$15,Settings!$B$15,IF(C100=Settings!$A$16,Settings!$B$16,IF(C100=Settings!$A$17,Settings!$B$17,IF(C100=Settings!$A$18,Settings!$B$18,"")))))))))))</f>
        <v/>
      </c>
      <c r="E100" s="27">
        <f>IF(OR(Register!$N98&lt;&gt;"Yes",Register!$O98="",N(Register!$Q98)=0),0,ROUND((Register!$M98-Register!$R98)*MIN(Register!$Q98,MAX(0,MIN(E$4,IF(Register!$U98="",$D$2,MIN($D$2,YEAR(Register!$U98)*12+MONTH(Register!$U98)-1)))-(YEAR(Register!$O98)*12+MONTH(Register!$O98))+1))/Register!$Q98,2)-ROUND((Register!$M98-Register!$R98)*MIN(Register!$Q98,MAX(0,MIN(E$4-1,IF(Register!$U98="",$D$2,MIN($D$2,YEAR(Register!$U98)*12+MONTH(Register!$U98)-1)))-(YEAR(Register!$O98)*12+MONTH(Register!$O98))+1))/Register!$Q98,2))</f>
        <v/>
      </c>
      <c r="F100" s="27">
        <f>IF(OR(Register!$N98&lt;&gt;"Yes",Register!$O98="",N(Register!$Q98)=0),0,ROUND((Register!$M98-Register!$R98)*MIN(Register!$Q98,MAX(0,MIN(F$4,IF(Register!$U98="",$D$2,MIN($D$2,YEAR(Register!$U98)*12+MONTH(Register!$U98)-1)))-(YEAR(Register!$O98)*12+MONTH(Register!$O98))+1))/Register!$Q98,2)-ROUND((Register!$M98-Register!$R98)*MIN(Register!$Q98,MAX(0,MIN(F$4-1,IF(Register!$U98="",$D$2,MIN($D$2,YEAR(Register!$U98)*12+MONTH(Register!$U98)-1)))-(YEAR(Register!$O98)*12+MONTH(Register!$O98))+1))/Register!$Q98,2))</f>
        <v/>
      </c>
      <c r="G100" s="27">
        <f>IF(OR(Register!$N98&lt;&gt;"Yes",Register!$O98="",N(Register!$Q98)=0),0,ROUND((Register!$M98-Register!$R98)*MIN(Register!$Q98,MAX(0,MIN(G$4,IF(Register!$U98="",$D$2,MIN($D$2,YEAR(Register!$U98)*12+MONTH(Register!$U98)-1)))-(YEAR(Register!$O98)*12+MONTH(Register!$O98))+1))/Register!$Q98,2)-ROUND((Register!$M98-Register!$R98)*MIN(Register!$Q98,MAX(0,MIN(G$4-1,IF(Register!$U98="",$D$2,MIN($D$2,YEAR(Register!$U98)*12+MONTH(Register!$U98)-1)))-(YEAR(Register!$O98)*12+MONTH(Register!$O98))+1))/Register!$Q98,2))</f>
        <v/>
      </c>
      <c r="H100" s="27">
        <f>IF(OR(Register!$N98&lt;&gt;"Yes",Register!$O98="",N(Register!$Q98)=0),0,ROUND((Register!$M98-Register!$R98)*MIN(Register!$Q98,MAX(0,MIN(H$4,IF(Register!$U98="",$D$2,MIN($D$2,YEAR(Register!$U98)*12+MONTH(Register!$U98)-1)))-(YEAR(Register!$O98)*12+MONTH(Register!$O98))+1))/Register!$Q98,2)-ROUND((Register!$M98-Register!$R98)*MIN(Register!$Q98,MAX(0,MIN(H$4-1,IF(Register!$U98="",$D$2,MIN($D$2,YEAR(Register!$U98)*12+MONTH(Register!$U98)-1)))-(YEAR(Register!$O98)*12+MONTH(Register!$O98))+1))/Register!$Q98,2))</f>
        <v/>
      </c>
      <c r="I100" s="27">
        <f>IF(OR(Register!$N98&lt;&gt;"Yes",Register!$O98="",N(Register!$Q98)=0),0,ROUND((Register!$M98-Register!$R98)*MIN(Register!$Q98,MAX(0,MIN(I$4,IF(Register!$U98="",$D$2,MIN($D$2,YEAR(Register!$U98)*12+MONTH(Register!$U98)-1)))-(YEAR(Register!$O98)*12+MONTH(Register!$O98))+1))/Register!$Q98,2)-ROUND((Register!$M98-Register!$R98)*MIN(Register!$Q98,MAX(0,MIN(I$4-1,IF(Register!$U98="",$D$2,MIN($D$2,YEAR(Register!$U98)*12+MONTH(Register!$U98)-1)))-(YEAR(Register!$O98)*12+MONTH(Register!$O98))+1))/Register!$Q98,2))</f>
        <v/>
      </c>
      <c r="J100" s="27">
        <f>IF(OR(Register!$N98&lt;&gt;"Yes",Register!$O98="",N(Register!$Q98)=0),0,ROUND((Register!$M98-Register!$R98)*MIN(Register!$Q98,MAX(0,MIN(J$4,IF(Register!$U98="",$D$2,MIN($D$2,YEAR(Register!$U98)*12+MONTH(Register!$U98)-1)))-(YEAR(Register!$O98)*12+MONTH(Register!$O98))+1))/Register!$Q98,2)-ROUND((Register!$M98-Register!$R98)*MIN(Register!$Q98,MAX(0,MIN(J$4-1,IF(Register!$U98="",$D$2,MIN($D$2,YEAR(Register!$U98)*12+MONTH(Register!$U98)-1)))-(YEAR(Register!$O98)*12+MONTH(Register!$O98))+1))/Register!$Q98,2))</f>
        <v/>
      </c>
      <c r="K100" s="27">
        <f>IF(OR(Register!$N98&lt;&gt;"Yes",Register!$O98="",N(Register!$Q98)=0),0,ROUND((Register!$M98-Register!$R98)*MIN(Register!$Q98,MAX(0,MIN(K$4,IF(Register!$U98="",$D$2,MIN($D$2,YEAR(Register!$U98)*12+MONTH(Register!$U98)-1)))-(YEAR(Register!$O98)*12+MONTH(Register!$O98))+1))/Register!$Q98,2)-ROUND((Register!$M98-Register!$R98)*MIN(Register!$Q98,MAX(0,MIN(K$4-1,IF(Register!$U98="",$D$2,MIN($D$2,YEAR(Register!$U98)*12+MONTH(Register!$U98)-1)))-(YEAR(Register!$O98)*12+MONTH(Register!$O98))+1))/Register!$Q98,2))</f>
        <v/>
      </c>
      <c r="L100" s="27">
        <f>IF(OR(Register!$N98&lt;&gt;"Yes",Register!$O98="",N(Register!$Q98)=0),0,ROUND((Register!$M98-Register!$R98)*MIN(Register!$Q98,MAX(0,MIN(L$4,IF(Register!$U98="",$D$2,MIN($D$2,YEAR(Register!$U98)*12+MONTH(Register!$U98)-1)))-(YEAR(Register!$O98)*12+MONTH(Register!$O98))+1))/Register!$Q98,2)-ROUND((Register!$M98-Register!$R98)*MIN(Register!$Q98,MAX(0,MIN(L$4-1,IF(Register!$U98="",$D$2,MIN($D$2,YEAR(Register!$U98)*12+MONTH(Register!$U98)-1)))-(YEAR(Register!$O98)*12+MONTH(Register!$O98))+1))/Register!$Q98,2))</f>
        <v/>
      </c>
      <c r="M100" s="27">
        <f>IF(OR(Register!$N98&lt;&gt;"Yes",Register!$O98="",N(Register!$Q98)=0),0,ROUND((Register!$M98-Register!$R98)*MIN(Register!$Q98,MAX(0,MIN(M$4,IF(Register!$U98="",$D$2,MIN($D$2,YEAR(Register!$U98)*12+MONTH(Register!$U98)-1)))-(YEAR(Register!$O98)*12+MONTH(Register!$O98))+1))/Register!$Q98,2)-ROUND((Register!$M98-Register!$R98)*MIN(Register!$Q98,MAX(0,MIN(M$4-1,IF(Register!$U98="",$D$2,MIN($D$2,YEAR(Register!$U98)*12+MONTH(Register!$U98)-1)))-(YEAR(Register!$O98)*12+MONTH(Register!$O98))+1))/Register!$Q98,2))</f>
        <v/>
      </c>
      <c r="N100" s="27">
        <f>IF(OR(Register!$N98&lt;&gt;"Yes",Register!$O98="",N(Register!$Q98)=0),0,ROUND((Register!$M98-Register!$R98)*MIN(Register!$Q98,MAX(0,MIN(N$4,IF(Register!$U98="",$D$2,MIN($D$2,YEAR(Register!$U98)*12+MONTH(Register!$U98)-1)))-(YEAR(Register!$O98)*12+MONTH(Register!$O98))+1))/Register!$Q98,2)-ROUND((Register!$M98-Register!$R98)*MIN(Register!$Q98,MAX(0,MIN(N$4-1,IF(Register!$U98="",$D$2,MIN($D$2,YEAR(Register!$U98)*12+MONTH(Register!$U98)-1)))-(YEAR(Register!$O98)*12+MONTH(Register!$O98))+1))/Register!$Q98,2))</f>
        <v/>
      </c>
      <c r="O100" s="27">
        <f>IF(OR(Register!$N98&lt;&gt;"Yes",Register!$O98="",N(Register!$Q98)=0),0,ROUND((Register!$M98-Register!$R98)*MIN(Register!$Q98,MAX(0,MIN(O$4,IF(Register!$U98="",$D$2,MIN($D$2,YEAR(Register!$U98)*12+MONTH(Register!$U98)-1)))-(YEAR(Register!$O98)*12+MONTH(Register!$O98))+1))/Register!$Q98,2)-ROUND((Register!$M98-Register!$R98)*MIN(Register!$Q98,MAX(0,MIN(O$4-1,IF(Register!$U98="",$D$2,MIN($D$2,YEAR(Register!$U98)*12+MONTH(Register!$U98)-1)))-(YEAR(Register!$O98)*12+MONTH(Register!$O98))+1))/Register!$Q98,2))</f>
        <v/>
      </c>
      <c r="P100" s="27">
        <f>IF(OR(Register!$N98&lt;&gt;"Yes",Register!$O98="",N(Register!$Q98)=0),0,ROUND((Register!$M98-Register!$R98)*MIN(Register!$Q98,MAX(0,MIN(P$4,IF(Register!$U98="",$D$2,MIN($D$2,YEAR(Register!$U98)*12+MONTH(Register!$U98)-1)))-(YEAR(Register!$O98)*12+MONTH(Register!$O98))+1))/Register!$Q98,2)-ROUND((Register!$M98-Register!$R98)*MIN(Register!$Q98,MAX(0,MIN(P$4-1,IF(Register!$U98="",$D$2,MIN($D$2,YEAR(Register!$U98)*12+MONTH(Register!$U98)-1)))-(YEAR(Register!$O98)*12+MONTH(Register!$O98))+1))/Register!$Q98,2))</f>
        <v/>
      </c>
      <c r="Q100" s="27">
        <f>E100+F100+G100+H100+I100+J100+K100+L100+M100+N100+O100+P100</f>
        <v/>
      </c>
    </row>
    <row r="101">
      <c r="A101" s="28">
        <f>IF(Register!$A99="","",Register!$A99)</f>
        <v/>
      </c>
      <c r="B101" s="28">
        <f>IF(Register!$D99="","",Register!$D99)</f>
        <v/>
      </c>
      <c r="C101" s="28">
        <f>IF(Register!$F99="","",Register!$F99)</f>
        <v/>
      </c>
      <c r="D101" s="28">
        <f>IF(C101="","",IF(C101=Settings!$A$9,Settings!$B$9,IF(C101=Settings!$A$10,Settings!$B$10,IF(C101=Settings!$A$11,Settings!$B$11,IF(C101=Settings!$A$12,Settings!$B$12,IF(C101=Settings!$A$13,Settings!$B$13,IF(C101=Settings!$A$14,Settings!$B$14,IF(C101=Settings!$A$15,Settings!$B$15,IF(C101=Settings!$A$16,Settings!$B$16,IF(C101=Settings!$A$17,Settings!$B$17,IF(C101=Settings!$A$18,Settings!$B$18,"")))))))))))</f>
        <v/>
      </c>
      <c r="E101" s="27">
        <f>IF(OR(Register!$N99&lt;&gt;"Yes",Register!$O99="",N(Register!$Q99)=0),0,ROUND((Register!$M99-Register!$R99)*MIN(Register!$Q99,MAX(0,MIN(E$4,IF(Register!$U99="",$D$2,MIN($D$2,YEAR(Register!$U99)*12+MONTH(Register!$U99)-1)))-(YEAR(Register!$O99)*12+MONTH(Register!$O99))+1))/Register!$Q99,2)-ROUND((Register!$M99-Register!$R99)*MIN(Register!$Q99,MAX(0,MIN(E$4-1,IF(Register!$U99="",$D$2,MIN($D$2,YEAR(Register!$U99)*12+MONTH(Register!$U99)-1)))-(YEAR(Register!$O99)*12+MONTH(Register!$O99))+1))/Register!$Q99,2))</f>
        <v/>
      </c>
      <c r="F101" s="27">
        <f>IF(OR(Register!$N99&lt;&gt;"Yes",Register!$O99="",N(Register!$Q99)=0),0,ROUND((Register!$M99-Register!$R99)*MIN(Register!$Q99,MAX(0,MIN(F$4,IF(Register!$U99="",$D$2,MIN($D$2,YEAR(Register!$U99)*12+MONTH(Register!$U99)-1)))-(YEAR(Register!$O99)*12+MONTH(Register!$O99))+1))/Register!$Q99,2)-ROUND((Register!$M99-Register!$R99)*MIN(Register!$Q99,MAX(0,MIN(F$4-1,IF(Register!$U99="",$D$2,MIN($D$2,YEAR(Register!$U99)*12+MONTH(Register!$U99)-1)))-(YEAR(Register!$O99)*12+MONTH(Register!$O99))+1))/Register!$Q99,2))</f>
        <v/>
      </c>
      <c r="G101" s="27">
        <f>IF(OR(Register!$N99&lt;&gt;"Yes",Register!$O99="",N(Register!$Q99)=0),0,ROUND((Register!$M99-Register!$R99)*MIN(Register!$Q99,MAX(0,MIN(G$4,IF(Register!$U99="",$D$2,MIN($D$2,YEAR(Register!$U99)*12+MONTH(Register!$U99)-1)))-(YEAR(Register!$O99)*12+MONTH(Register!$O99))+1))/Register!$Q99,2)-ROUND((Register!$M99-Register!$R99)*MIN(Register!$Q99,MAX(0,MIN(G$4-1,IF(Register!$U99="",$D$2,MIN($D$2,YEAR(Register!$U99)*12+MONTH(Register!$U99)-1)))-(YEAR(Register!$O99)*12+MONTH(Register!$O99))+1))/Register!$Q99,2))</f>
        <v/>
      </c>
      <c r="H101" s="27">
        <f>IF(OR(Register!$N99&lt;&gt;"Yes",Register!$O99="",N(Register!$Q99)=0),0,ROUND((Register!$M99-Register!$R99)*MIN(Register!$Q99,MAX(0,MIN(H$4,IF(Register!$U99="",$D$2,MIN($D$2,YEAR(Register!$U99)*12+MONTH(Register!$U99)-1)))-(YEAR(Register!$O99)*12+MONTH(Register!$O99))+1))/Register!$Q99,2)-ROUND((Register!$M99-Register!$R99)*MIN(Register!$Q99,MAX(0,MIN(H$4-1,IF(Register!$U99="",$D$2,MIN($D$2,YEAR(Register!$U99)*12+MONTH(Register!$U99)-1)))-(YEAR(Register!$O99)*12+MONTH(Register!$O99))+1))/Register!$Q99,2))</f>
        <v/>
      </c>
      <c r="I101" s="27">
        <f>IF(OR(Register!$N99&lt;&gt;"Yes",Register!$O99="",N(Register!$Q99)=0),0,ROUND((Register!$M99-Register!$R99)*MIN(Register!$Q99,MAX(0,MIN(I$4,IF(Register!$U99="",$D$2,MIN($D$2,YEAR(Register!$U99)*12+MONTH(Register!$U99)-1)))-(YEAR(Register!$O99)*12+MONTH(Register!$O99))+1))/Register!$Q99,2)-ROUND((Register!$M99-Register!$R99)*MIN(Register!$Q99,MAX(0,MIN(I$4-1,IF(Register!$U99="",$D$2,MIN($D$2,YEAR(Register!$U99)*12+MONTH(Register!$U99)-1)))-(YEAR(Register!$O99)*12+MONTH(Register!$O99))+1))/Register!$Q99,2))</f>
        <v/>
      </c>
      <c r="J101" s="27">
        <f>IF(OR(Register!$N99&lt;&gt;"Yes",Register!$O99="",N(Register!$Q99)=0),0,ROUND((Register!$M99-Register!$R99)*MIN(Register!$Q99,MAX(0,MIN(J$4,IF(Register!$U99="",$D$2,MIN($D$2,YEAR(Register!$U99)*12+MONTH(Register!$U99)-1)))-(YEAR(Register!$O99)*12+MONTH(Register!$O99))+1))/Register!$Q99,2)-ROUND((Register!$M99-Register!$R99)*MIN(Register!$Q99,MAX(0,MIN(J$4-1,IF(Register!$U99="",$D$2,MIN($D$2,YEAR(Register!$U99)*12+MONTH(Register!$U99)-1)))-(YEAR(Register!$O99)*12+MONTH(Register!$O99))+1))/Register!$Q99,2))</f>
        <v/>
      </c>
      <c r="K101" s="27">
        <f>IF(OR(Register!$N99&lt;&gt;"Yes",Register!$O99="",N(Register!$Q99)=0),0,ROUND((Register!$M99-Register!$R99)*MIN(Register!$Q99,MAX(0,MIN(K$4,IF(Register!$U99="",$D$2,MIN($D$2,YEAR(Register!$U99)*12+MONTH(Register!$U99)-1)))-(YEAR(Register!$O99)*12+MONTH(Register!$O99))+1))/Register!$Q99,2)-ROUND((Register!$M99-Register!$R99)*MIN(Register!$Q99,MAX(0,MIN(K$4-1,IF(Register!$U99="",$D$2,MIN($D$2,YEAR(Register!$U99)*12+MONTH(Register!$U99)-1)))-(YEAR(Register!$O99)*12+MONTH(Register!$O99))+1))/Register!$Q99,2))</f>
        <v/>
      </c>
      <c r="L101" s="27">
        <f>IF(OR(Register!$N99&lt;&gt;"Yes",Register!$O99="",N(Register!$Q99)=0),0,ROUND((Register!$M99-Register!$R99)*MIN(Register!$Q99,MAX(0,MIN(L$4,IF(Register!$U99="",$D$2,MIN($D$2,YEAR(Register!$U99)*12+MONTH(Register!$U99)-1)))-(YEAR(Register!$O99)*12+MONTH(Register!$O99))+1))/Register!$Q99,2)-ROUND((Register!$M99-Register!$R99)*MIN(Register!$Q99,MAX(0,MIN(L$4-1,IF(Register!$U99="",$D$2,MIN($D$2,YEAR(Register!$U99)*12+MONTH(Register!$U99)-1)))-(YEAR(Register!$O99)*12+MONTH(Register!$O99))+1))/Register!$Q99,2))</f>
        <v/>
      </c>
      <c r="M101" s="27">
        <f>IF(OR(Register!$N99&lt;&gt;"Yes",Register!$O99="",N(Register!$Q99)=0),0,ROUND((Register!$M99-Register!$R99)*MIN(Register!$Q99,MAX(0,MIN(M$4,IF(Register!$U99="",$D$2,MIN($D$2,YEAR(Register!$U99)*12+MONTH(Register!$U99)-1)))-(YEAR(Register!$O99)*12+MONTH(Register!$O99))+1))/Register!$Q99,2)-ROUND((Register!$M99-Register!$R99)*MIN(Register!$Q99,MAX(0,MIN(M$4-1,IF(Register!$U99="",$D$2,MIN($D$2,YEAR(Register!$U99)*12+MONTH(Register!$U99)-1)))-(YEAR(Register!$O99)*12+MONTH(Register!$O99))+1))/Register!$Q99,2))</f>
        <v/>
      </c>
      <c r="N101" s="27">
        <f>IF(OR(Register!$N99&lt;&gt;"Yes",Register!$O99="",N(Register!$Q99)=0),0,ROUND((Register!$M99-Register!$R99)*MIN(Register!$Q99,MAX(0,MIN(N$4,IF(Register!$U99="",$D$2,MIN($D$2,YEAR(Register!$U99)*12+MONTH(Register!$U99)-1)))-(YEAR(Register!$O99)*12+MONTH(Register!$O99))+1))/Register!$Q99,2)-ROUND((Register!$M99-Register!$R99)*MIN(Register!$Q99,MAX(0,MIN(N$4-1,IF(Register!$U99="",$D$2,MIN($D$2,YEAR(Register!$U99)*12+MONTH(Register!$U99)-1)))-(YEAR(Register!$O99)*12+MONTH(Register!$O99))+1))/Register!$Q99,2))</f>
        <v/>
      </c>
      <c r="O101" s="27">
        <f>IF(OR(Register!$N99&lt;&gt;"Yes",Register!$O99="",N(Register!$Q99)=0),0,ROUND((Register!$M99-Register!$R99)*MIN(Register!$Q99,MAX(0,MIN(O$4,IF(Register!$U99="",$D$2,MIN($D$2,YEAR(Register!$U99)*12+MONTH(Register!$U99)-1)))-(YEAR(Register!$O99)*12+MONTH(Register!$O99))+1))/Register!$Q99,2)-ROUND((Register!$M99-Register!$R99)*MIN(Register!$Q99,MAX(0,MIN(O$4-1,IF(Register!$U99="",$D$2,MIN($D$2,YEAR(Register!$U99)*12+MONTH(Register!$U99)-1)))-(YEAR(Register!$O99)*12+MONTH(Register!$O99))+1))/Register!$Q99,2))</f>
        <v/>
      </c>
      <c r="P101" s="27">
        <f>IF(OR(Register!$N99&lt;&gt;"Yes",Register!$O99="",N(Register!$Q99)=0),0,ROUND((Register!$M99-Register!$R99)*MIN(Register!$Q99,MAX(0,MIN(P$4,IF(Register!$U99="",$D$2,MIN($D$2,YEAR(Register!$U99)*12+MONTH(Register!$U99)-1)))-(YEAR(Register!$O99)*12+MONTH(Register!$O99))+1))/Register!$Q99,2)-ROUND((Register!$M99-Register!$R99)*MIN(Register!$Q99,MAX(0,MIN(P$4-1,IF(Register!$U99="",$D$2,MIN($D$2,YEAR(Register!$U99)*12+MONTH(Register!$U99)-1)))-(YEAR(Register!$O99)*12+MONTH(Register!$O99))+1))/Register!$Q99,2))</f>
        <v/>
      </c>
      <c r="Q101" s="27">
        <f>E101+F101+G101+H101+I101+J101+K101+L101+M101+N101+O101+P101</f>
        <v/>
      </c>
    </row>
    <row r="102">
      <c r="A102" s="28">
        <f>IF(Register!$A100="","",Register!$A100)</f>
        <v/>
      </c>
      <c r="B102" s="28">
        <f>IF(Register!$D100="","",Register!$D100)</f>
        <v/>
      </c>
      <c r="C102" s="28">
        <f>IF(Register!$F100="","",Register!$F100)</f>
        <v/>
      </c>
      <c r="D102" s="28">
        <f>IF(C102="","",IF(C102=Settings!$A$9,Settings!$B$9,IF(C102=Settings!$A$10,Settings!$B$10,IF(C102=Settings!$A$11,Settings!$B$11,IF(C102=Settings!$A$12,Settings!$B$12,IF(C102=Settings!$A$13,Settings!$B$13,IF(C102=Settings!$A$14,Settings!$B$14,IF(C102=Settings!$A$15,Settings!$B$15,IF(C102=Settings!$A$16,Settings!$B$16,IF(C102=Settings!$A$17,Settings!$B$17,IF(C102=Settings!$A$18,Settings!$B$18,"")))))))))))</f>
        <v/>
      </c>
      <c r="E102" s="27">
        <f>IF(OR(Register!$N100&lt;&gt;"Yes",Register!$O100="",N(Register!$Q100)=0),0,ROUND((Register!$M100-Register!$R100)*MIN(Register!$Q100,MAX(0,MIN(E$4,IF(Register!$U100="",$D$2,MIN($D$2,YEAR(Register!$U100)*12+MONTH(Register!$U100)-1)))-(YEAR(Register!$O100)*12+MONTH(Register!$O100))+1))/Register!$Q100,2)-ROUND((Register!$M100-Register!$R100)*MIN(Register!$Q100,MAX(0,MIN(E$4-1,IF(Register!$U100="",$D$2,MIN($D$2,YEAR(Register!$U100)*12+MONTH(Register!$U100)-1)))-(YEAR(Register!$O100)*12+MONTH(Register!$O100))+1))/Register!$Q100,2))</f>
        <v/>
      </c>
      <c r="F102" s="27">
        <f>IF(OR(Register!$N100&lt;&gt;"Yes",Register!$O100="",N(Register!$Q100)=0),0,ROUND((Register!$M100-Register!$R100)*MIN(Register!$Q100,MAX(0,MIN(F$4,IF(Register!$U100="",$D$2,MIN($D$2,YEAR(Register!$U100)*12+MONTH(Register!$U100)-1)))-(YEAR(Register!$O100)*12+MONTH(Register!$O100))+1))/Register!$Q100,2)-ROUND((Register!$M100-Register!$R100)*MIN(Register!$Q100,MAX(0,MIN(F$4-1,IF(Register!$U100="",$D$2,MIN($D$2,YEAR(Register!$U100)*12+MONTH(Register!$U100)-1)))-(YEAR(Register!$O100)*12+MONTH(Register!$O100))+1))/Register!$Q100,2))</f>
        <v/>
      </c>
      <c r="G102" s="27">
        <f>IF(OR(Register!$N100&lt;&gt;"Yes",Register!$O100="",N(Register!$Q100)=0),0,ROUND((Register!$M100-Register!$R100)*MIN(Register!$Q100,MAX(0,MIN(G$4,IF(Register!$U100="",$D$2,MIN($D$2,YEAR(Register!$U100)*12+MONTH(Register!$U100)-1)))-(YEAR(Register!$O100)*12+MONTH(Register!$O100))+1))/Register!$Q100,2)-ROUND((Register!$M100-Register!$R100)*MIN(Register!$Q100,MAX(0,MIN(G$4-1,IF(Register!$U100="",$D$2,MIN($D$2,YEAR(Register!$U100)*12+MONTH(Register!$U100)-1)))-(YEAR(Register!$O100)*12+MONTH(Register!$O100))+1))/Register!$Q100,2))</f>
        <v/>
      </c>
      <c r="H102" s="27">
        <f>IF(OR(Register!$N100&lt;&gt;"Yes",Register!$O100="",N(Register!$Q100)=0),0,ROUND((Register!$M100-Register!$R100)*MIN(Register!$Q100,MAX(0,MIN(H$4,IF(Register!$U100="",$D$2,MIN($D$2,YEAR(Register!$U100)*12+MONTH(Register!$U100)-1)))-(YEAR(Register!$O100)*12+MONTH(Register!$O100))+1))/Register!$Q100,2)-ROUND((Register!$M100-Register!$R100)*MIN(Register!$Q100,MAX(0,MIN(H$4-1,IF(Register!$U100="",$D$2,MIN($D$2,YEAR(Register!$U100)*12+MONTH(Register!$U100)-1)))-(YEAR(Register!$O100)*12+MONTH(Register!$O100))+1))/Register!$Q100,2))</f>
        <v/>
      </c>
      <c r="I102" s="27">
        <f>IF(OR(Register!$N100&lt;&gt;"Yes",Register!$O100="",N(Register!$Q100)=0),0,ROUND((Register!$M100-Register!$R100)*MIN(Register!$Q100,MAX(0,MIN(I$4,IF(Register!$U100="",$D$2,MIN($D$2,YEAR(Register!$U100)*12+MONTH(Register!$U100)-1)))-(YEAR(Register!$O100)*12+MONTH(Register!$O100))+1))/Register!$Q100,2)-ROUND((Register!$M100-Register!$R100)*MIN(Register!$Q100,MAX(0,MIN(I$4-1,IF(Register!$U100="",$D$2,MIN($D$2,YEAR(Register!$U100)*12+MONTH(Register!$U100)-1)))-(YEAR(Register!$O100)*12+MONTH(Register!$O100))+1))/Register!$Q100,2))</f>
        <v/>
      </c>
      <c r="J102" s="27">
        <f>IF(OR(Register!$N100&lt;&gt;"Yes",Register!$O100="",N(Register!$Q100)=0),0,ROUND((Register!$M100-Register!$R100)*MIN(Register!$Q100,MAX(0,MIN(J$4,IF(Register!$U100="",$D$2,MIN($D$2,YEAR(Register!$U100)*12+MONTH(Register!$U100)-1)))-(YEAR(Register!$O100)*12+MONTH(Register!$O100))+1))/Register!$Q100,2)-ROUND((Register!$M100-Register!$R100)*MIN(Register!$Q100,MAX(0,MIN(J$4-1,IF(Register!$U100="",$D$2,MIN($D$2,YEAR(Register!$U100)*12+MONTH(Register!$U100)-1)))-(YEAR(Register!$O100)*12+MONTH(Register!$O100))+1))/Register!$Q100,2))</f>
        <v/>
      </c>
      <c r="K102" s="27">
        <f>IF(OR(Register!$N100&lt;&gt;"Yes",Register!$O100="",N(Register!$Q100)=0),0,ROUND((Register!$M100-Register!$R100)*MIN(Register!$Q100,MAX(0,MIN(K$4,IF(Register!$U100="",$D$2,MIN($D$2,YEAR(Register!$U100)*12+MONTH(Register!$U100)-1)))-(YEAR(Register!$O100)*12+MONTH(Register!$O100))+1))/Register!$Q100,2)-ROUND((Register!$M100-Register!$R100)*MIN(Register!$Q100,MAX(0,MIN(K$4-1,IF(Register!$U100="",$D$2,MIN($D$2,YEAR(Register!$U100)*12+MONTH(Register!$U100)-1)))-(YEAR(Register!$O100)*12+MONTH(Register!$O100))+1))/Register!$Q100,2))</f>
        <v/>
      </c>
      <c r="L102" s="27">
        <f>IF(OR(Register!$N100&lt;&gt;"Yes",Register!$O100="",N(Register!$Q100)=0),0,ROUND((Register!$M100-Register!$R100)*MIN(Register!$Q100,MAX(0,MIN(L$4,IF(Register!$U100="",$D$2,MIN($D$2,YEAR(Register!$U100)*12+MONTH(Register!$U100)-1)))-(YEAR(Register!$O100)*12+MONTH(Register!$O100))+1))/Register!$Q100,2)-ROUND((Register!$M100-Register!$R100)*MIN(Register!$Q100,MAX(0,MIN(L$4-1,IF(Register!$U100="",$D$2,MIN($D$2,YEAR(Register!$U100)*12+MONTH(Register!$U100)-1)))-(YEAR(Register!$O100)*12+MONTH(Register!$O100))+1))/Register!$Q100,2))</f>
        <v/>
      </c>
      <c r="M102" s="27">
        <f>IF(OR(Register!$N100&lt;&gt;"Yes",Register!$O100="",N(Register!$Q100)=0),0,ROUND((Register!$M100-Register!$R100)*MIN(Register!$Q100,MAX(0,MIN(M$4,IF(Register!$U100="",$D$2,MIN($D$2,YEAR(Register!$U100)*12+MONTH(Register!$U100)-1)))-(YEAR(Register!$O100)*12+MONTH(Register!$O100))+1))/Register!$Q100,2)-ROUND((Register!$M100-Register!$R100)*MIN(Register!$Q100,MAX(0,MIN(M$4-1,IF(Register!$U100="",$D$2,MIN($D$2,YEAR(Register!$U100)*12+MONTH(Register!$U100)-1)))-(YEAR(Register!$O100)*12+MONTH(Register!$O100))+1))/Register!$Q100,2))</f>
        <v/>
      </c>
      <c r="N102" s="27">
        <f>IF(OR(Register!$N100&lt;&gt;"Yes",Register!$O100="",N(Register!$Q100)=0),0,ROUND((Register!$M100-Register!$R100)*MIN(Register!$Q100,MAX(0,MIN(N$4,IF(Register!$U100="",$D$2,MIN($D$2,YEAR(Register!$U100)*12+MONTH(Register!$U100)-1)))-(YEAR(Register!$O100)*12+MONTH(Register!$O100))+1))/Register!$Q100,2)-ROUND((Register!$M100-Register!$R100)*MIN(Register!$Q100,MAX(0,MIN(N$4-1,IF(Register!$U100="",$D$2,MIN($D$2,YEAR(Register!$U100)*12+MONTH(Register!$U100)-1)))-(YEAR(Register!$O100)*12+MONTH(Register!$O100))+1))/Register!$Q100,2))</f>
        <v/>
      </c>
      <c r="O102" s="27">
        <f>IF(OR(Register!$N100&lt;&gt;"Yes",Register!$O100="",N(Register!$Q100)=0),0,ROUND((Register!$M100-Register!$R100)*MIN(Register!$Q100,MAX(0,MIN(O$4,IF(Register!$U100="",$D$2,MIN($D$2,YEAR(Register!$U100)*12+MONTH(Register!$U100)-1)))-(YEAR(Register!$O100)*12+MONTH(Register!$O100))+1))/Register!$Q100,2)-ROUND((Register!$M100-Register!$R100)*MIN(Register!$Q100,MAX(0,MIN(O$4-1,IF(Register!$U100="",$D$2,MIN($D$2,YEAR(Register!$U100)*12+MONTH(Register!$U100)-1)))-(YEAR(Register!$O100)*12+MONTH(Register!$O100))+1))/Register!$Q100,2))</f>
        <v/>
      </c>
      <c r="P102" s="27">
        <f>IF(OR(Register!$N100&lt;&gt;"Yes",Register!$O100="",N(Register!$Q100)=0),0,ROUND((Register!$M100-Register!$R100)*MIN(Register!$Q100,MAX(0,MIN(P$4,IF(Register!$U100="",$D$2,MIN($D$2,YEAR(Register!$U100)*12+MONTH(Register!$U100)-1)))-(YEAR(Register!$O100)*12+MONTH(Register!$O100))+1))/Register!$Q100,2)-ROUND((Register!$M100-Register!$R100)*MIN(Register!$Q100,MAX(0,MIN(P$4-1,IF(Register!$U100="",$D$2,MIN($D$2,YEAR(Register!$U100)*12+MONTH(Register!$U100)-1)))-(YEAR(Register!$O100)*12+MONTH(Register!$O100))+1))/Register!$Q100,2))</f>
        <v/>
      </c>
      <c r="Q102" s="27">
        <f>E102+F102+G102+H102+I102+J102+K102+L102+M102+N102+O102+P102</f>
        <v/>
      </c>
    </row>
    <row r="103">
      <c r="A103" s="28">
        <f>IF(Register!$A101="","",Register!$A101)</f>
        <v/>
      </c>
      <c r="B103" s="28">
        <f>IF(Register!$D101="","",Register!$D101)</f>
        <v/>
      </c>
      <c r="C103" s="28">
        <f>IF(Register!$F101="","",Register!$F101)</f>
        <v/>
      </c>
      <c r="D103" s="28">
        <f>IF(C103="","",IF(C103=Settings!$A$9,Settings!$B$9,IF(C103=Settings!$A$10,Settings!$B$10,IF(C103=Settings!$A$11,Settings!$B$11,IF(C103=Settings!$A$12,Settings!$B$12,IF(C103=Settings!$A$13,Settings!$B$13,IF(C103=Settings!$A$14,Settings!$B$14,IF(C103=Settings!$A$15,Settings!$B$15,IF(C103=Settings!$A$16,Settings!$B$16,IF(C103=Settings!$A$17,Settings!$B$17,IF(C103=Settings!$A$18,Settings!$B$18,"")))))))))))</f>
        <v/>
      </c>
      <c r="E103" s="27">
        <f>IF(OR(Register!$N101&lt;&gt;"Yes",Register!$O101="",N(Register!$Q101)=0),0,ROUND((Register!$M101-Register!$R101)*MIN(Register!$Q101,MAX(0,MIN(E$4,IF(Register!$U101="",$D$2,MIN($D$2,YEAR(Register!$U101)*12+MONTH(Register!$U101)-1)))-(YEAR(Register!$O101)*12+MONTH(Register!$O101))+1))/Register!$Q101,2)-ROUND((Register!$M101-Register!$R101)*MIN(Register!$Q101,MAX(0,MIN(E$4-1,IF(Register!$U101="",$D$2,MIN($D$2,YEAR(Register!$U101)*12+MONTH(Register!$U101)-1)))-(YEAR(Register!$O101)*12+MONTH(Register!$O101))+1))/Register!$Q101,2))</f>
        <v/>
      </c>
      <c r="F103" s="27">
        <f>IF(OR(Register!$N101&lt;&gt;"Yes",Register!$O101="",N(Register!$Q101)=0),0,ROUND((Register!$M101-Register!$R101)*MIN(Register!$Q101,MAX(0,MIN(F$4,IF(Register!$U101="",$D$2,MIN($D$2,YEAR(Register!$U101)*12+MONTH(Register!$U101)-1)))-(YEAR(Register!$O101)*12+MONTH(Register!$O101))+1))/Register!$Q101,2)-ROUND((Register!$M101-Register!$R101)*MIN(Register!$Q101,MAX(0,MIN(F$4-1,IF(Register!$U101="",$D$2,MIN($D$2,YEAR(Register!$U101)*12+MONTH(Register!$U101)-1)))-(YEAR(Register!$O101)*12+MONTH(Register!$O101))+1))/Register!$Q101,2))</f>
        <v/>
      </c>
      <c r="G103" s="27">
        <f>IF(OR(Register!$N101&lt;&gt;"Yes",Register!$O101="",N(Register!$Q101)=0),0,ROUND((Register!$M101-Register!$R101)*MIN(Register!$Q101,MAX(0,MIN(G$4,IF(Register!$U101="",$D$2,MIN($D$2,YEAR(Register!$U101)*12+MONTH(Register!$U101)-1)))-(YEAR(Register!$O101)*12+MONTH(Register!$O101))+1))/Register!$Q101,2)-ROUND((Register!$M101-Register!$R101)*MIN(Register!$Q101,MAX(0,MIN(G$4-1,IF(Register!$U101="",$D$2,MIN($D$2,YEAR(Register!$U101)*12+MONTH(Register!$U101)-1)))-(YEAR(Register!$O101)*12+MONTH(Register!$O101))+1))/Register!$Q101,2))</f>
        <v/>
      </c>
      <c r="H103" s="27">
        <f>IF(OR(Register!$N101&lt;&gt;"Yes",Register!$O101="",N(Register!$Q101)=0),0,ROUND((Register!$M101-Register!$R101)*MIN(Register!$Q101,MAX(0,MIN(H$4,IF(Register!$U101="",$D$2,MIN($D$2,YEAR(Register!$U101)*12+MONTH(Register!$U101)-1)))-(YEAR(Register!$O101)*12+MONTH(Register!$O101))+1))/Register!$Q101,2)-ROUND((Register!$M101-Register!$R101)*MIN(Register!$Q101,MAX(0,MIN(H$4-1,IF(Register!$U101="",$D$2,MIN($D$2,YEAR(Register!$U101)*12+MONTH(Register!$U101)-1)))-(YEAR(Register!$O101)*12+MONTH(Register!$O101))+1))/Register!$Q101,2))</f>
        <v/>
      </c>
      <c r="I103" s="27">
        <f>IF(OR(Register!$N101&lt;&gt;"Yes",Register!$O101="",N(Register!$Q101)=0),0,ROUND((Register!$M101-Register!$R101)*MIN(Register!$Q101,MAX(0,MIN(I$4,IF(Register!$U101="",$D$2,MIN($D$2,YEAR(Register!$U101)*12+MONTH(Register!$U101)-1)))-(YEAR(Register!$O101)*12+MONTH(Register!$O101))+1))/Register!$Q101,2)-ROUND((Register!$M101-Register!$R101)*MIN(Register!$Q101,MAX(0,MIN(I$4-1,IF(Register!$U101="",$D$2,MIN($D$2,YEAR(Register!$U101)*12+MONTH(Register!$U101)-1)))-(YEAR(Register!$O101)*12+MONTH(Register!$O101))+1))/Register!$Q101,2))</f>
        <v/>
      </c>
      <c r="J103" s="27">
        <f>IF(OR(Register!$N101&lt;&gt;"Yes",Register!$O101="",N(Register!$Q101)=0),0,ROUND((Register!$M101-Register!$R101)*MIN(Register!$Q101,MAX(0,MIN(J$4,IF(Register!$U101="",$D$2,MIN($D$2,YEAR(Register!$U101)*12+MONTH(Register!$U101)-1)))-(YEAR(Register!$O101)*12+MONTH(Register!$O101))+1))/Register!$Q101,2)-ROUND((Register!$M101-Register!$R101)*MIN(Register!$Q101,MAX(0,MIN(J$4-1,IF(Register!$U101="",$D$2,MIN($D$2,YEAR(Register!$U101)*12+MONTH(Register!$U101)-1)))-(YEAR(Register!$O101)*12+MONTH(Register!$O101))+1))/Register!$Q101,2))</f>
        <v/>
      </c>
      <c r="K103" s="27">
        <f>IF(OR(Register!$N101&lt;&gt;"Yes",Register!$O101="",N(Register!$Q101)=0),0,ROUND((Register!$M101-Register!$R101)*MIN(Register!$Q101,MAX(0,MIN(K$4,IF(Register!$U101="",$D$2,MIN($D$2,YEAR(Register!$U101)*12+MONTH(Register!$U101)-1)))-(YEAR(Register!$O101)*12+MONTH(Register!$O101))+1))/Register!$Q101,2)-ROUND((Register!$M101-Register!$R101)*MIN(Register!$Q101,MAX(0,MIN(K$4-1,IF(Register!$U101="",$D$2,MIN($D$2,YEAR(Register!$U101)*12+MONTH(Register!$U101)-1)))-(YEAR(Register!$O101)*12+MONTH(Register!$O101))+1))/Register!$Q101,2))</f>
        <v/>
      </c>
      <c r="L103" s="27">
        <f>IF(OR(Register!$N101&lt;&gt;"Yes",Register!$O101="",N(Register!$Q101)=0),0,ROUND((Register!$M101-Register!$R101)*MIN(Register!$Q101,MAX(0,MIN(L$4,IF(Register!$U101="",$D$2,MIN($D$2,YEAR(Register!$U101)*12+MONTH(Register!$U101)-1)))-(YEAR(Register!$O101)*12+MONTH(Register!$O101))+1))/Register!$Q101,2)-ROUND((Register!$M101-Register!$R101)*MIN(Register!$Q101,MAX(0,MIN(L$4-1,IF(Register!$U101="",$D$2,MIN($D$2,YEAR(Register!$U101)*12+MONTH(Register!$U101)-1)))-(YEAR(Register!$O101)*12+MONTH(Register!$O101))+1))/Register!$Q101,2))</f>
        <v/>
      </c>
      <c r="M103" s="27">
        <f>IF(OR(Register!$N101&lt;&gt;"Yes",Register!$O101="",N(Register!$Q101)=0),0,ROUND((Register!$M101-Register!$R101)*MIN(Register!$Q101,MAX(0,MIN(M$4,IF(Register!$U101="",$D$2,MIN($D$2,YEAR(Register!$U101)*12+MONTH(Register!$U101)-1)))-(YEAR(Register!$O101)*12+MONTH(Register!$O101))+1))/Register!$Q101,2)-ROUND((Register!$M101-Register!$R101)*MIN(Register!$Q101,MAX(0,MIN(M$4-1,IF(Register!$U101="",$D$2,MIN($D$2,YEAR(Register!$U101)*12+MONTH(Register!$U101)-1)))-(YEAR(Register!$O101)*12+MONTH(Register!$O101))+1))/Register!$Q101,2))</f>
        <v/>
      </c>
      <c r="N103" s="27">
        <f>IF(OR(Register!$N101&lt;&gt;"Yes",Register!$O101="",N(Register!$Q101)=0),0,ROUND((Register!$M101-Register!$R101)*MIN(Register!$Q101,MAX(0,MIN(N$4,IF(Register!$U101="",$D$2,MIN($D$2,YEAR(Register!$U101)*12+MONTH(Register!$U101)-1)))-(YEAR(Register!$O101)*12+MONTH(Register!$O101))+1))/Register!$Q101,2)-ROUND((Register!$M101-Register!$R101)*MIN(Register!$Q101,MAX(0,MIN(N$4-1,IF(Register!$U101="",$D$2,MIN($D$2,YEAR(Register!$U101)*12+MONTH(Register!$U101)-1)))-(YEAR(Register!$O101)*12+MONTH(Register!$O101))+1))/Register!$Q101,2))</f>
        <v/>
      </c>
      <c r="O103" s="27">
        <f>IF(OR(Register!$N101&lt;&gt;"Yes",Register!$O101="",N(Register!$Q101)=0),0,ROUND((Register!$M101-Register!$R101)*MIN(Register!$Q101,MAX(0,MIN(O$4,IF(Register!$U101="",$D$2,MIN($D$2,YEAR(Register!$U101)*12+MONTH(Register!$U101)-1)))-(YEAR(Register!$O101)*12+MONTH(Register!$O101))+1))/Register!$Q101,2)-ROUND((Register!$M101-Register!$R101)*MIN(Register!$Q101,MAX(0,MIN(O$4-1,IF(Register!$U101="",$D$2,MIN($D$2,YEAR(Register!$U101)*12+MONTH(Register!$U101)-1)))-(YEAR(Register!$O101)*12+MONTH(Register!$O101))+1))/Register!$Q101,2))</f>
        <v/>
      </c>
      <c r="P103" s="27">
        <f>IF(OR(Register!$N101&lt;&gt;"Yes",Register!$O101="",N(Register!$Q101)=0),0,ROUND((Register!$M101-Register!$R101)*MIN(Register!$Q101,MAX(0,MIN(P$4,IF(Register!$U101="",$D$2,MIN($D$2,YEAR(Register!$U101)*12+MONTH(Register!$U101)-1)))-(YEAR(Register!$O101)*12+MONTH(Register!$O101))+1))/Register!$Q101,2)-ROUND((Register!$M101-Register!$R101)*MIN(Register!$Q101,MAX(0,MIN(P$4-1,IF(Register!$U101="",$D$2,MIN($D$2,YEAR(Register!$U101)*12+MONTH(Register!$U101)-1)))-(YEAR(Register!$O101)*12+MONTH(Register!$O101))+1))/Register!$Q101,2))</f>
        <v/>
      </c>
      <c r="Q103" s="27">
        <f>E103+F103+G103+H103+I103+J103+K103+L103+M103+N103+O103+P103</f>
        <v/>
      </c>
    </row>
    <row r="104">
      <c r="A104" s="28">
        <f>IF(Register!$A102="","",Register!$A102)</f>
        <v/>
      </c>
      <c r="B104" s="28">
        <f>IF(Register!$D102="","",Register!$D102)</f>
        <v/>
      </c>
      <c r="C104" s="28">
        <f>IF(Register!$F102="","",Register!$F102)</f>
        <v/>
      </c>
      <c r="D104" s="28">
        <f>IF(C104="","",IF(C104=Settings!$A$9,Settings!$B$9,IF(C104=Settings!$A$10,Settings!$B$10,IF(C104=Settings!$A$11,Settings!$B$11,IF(C104=Settings!$A$12,Settings!$B$12,IF(C104=Settings!$A$13,Settings!$B$13,IF(C104=Settings!$A$14,Settings!$B$14,IF(C104=Settings!$A$15,Settings!$B$15,IF(C104=Settings!$A$16,Settings!$B$16,IF(C104=Settings!$A$17,Settings!$B$17,IF(C104=Settings!$A$18,Settings!$B$18,"")))))))))))</f>
        <v/>
      </c>
      <c r="E104" s="27">
        <f>IF(OR(Register!$N102&lt;&gt;"Yes",Register!$O102="",N(Register!$Q102)=0),0,ROUND((Register!$M102-Register!$R102)*MIN(Register!$Q102,MAX(0,MIN(E$4,IF(Register!$U102="",$D$2,MIN($D$2,YEAR(Register!$U102)*12+MONTH(Register!$U102)-1)))-(YEAR(Register!$O102)*12+MONTH(Register!$O102))+1))/Register!$Q102,2)-ROUND((Register!$M102-Register!$R102)*MIN(Register!$Q102,MAX(0,MIN(E$4-1,IF(Register!$U102="",$D$2,MIN($D$2,YEAR(Register!$U102)*12+MONTH(Register!$U102)-1)))-(YEAR(Register!$O102)*12+MONTH(Register!$O102))+1))/Register!$Q102,2))</f>
        <v/>
      </c>
      <c r="F104" s="27">
        <f>IF(OR(Register!$N102&lt;&gt;"Yes",Register!$O102="",N(Register!$Q102)=0),0,ROUND((Register!$M102-Register!$R102)*MIN(Register!$Q102,MAX(0,MIN(F$4,IF(Register!$U102="",$D$2,MIN($D$2,YEAR(Register!$U102)*12+MONTH(Register!$U102)-1)))-(YEAR(Register!$O102)*12+MONTH(Register!$O102))+1))/Register!$Q102,2)-ROUND((Register!$M102-Register!$R102)*MIN(Register!$Q102,MAX(0,MIN(F$4-1,IF(Register!$U102="",$D$2,MIN($D$2,YEAR(Register!$U102)*12+MONTH(Register!$U102)-1)))-(YEAR(Register!$O102)*12+MONTH(Register!$O102))+1))/Register!$Q102,2))</f>
        <v/>
      </c>
      <c r="G104" s="27">
        <f>IF(OR(Register!$N102&lt;&gt;"Yes",Register!$O102="",N(Register!$Q102)=0),0,ROUND((Register!$M102-Register!$R102)*MIN(Register!$Q102,MAX(0,MIN(G$4,IF(Register!$U102="",$D$2,MIN($D$2,YEAR(Register!$U102)*12+MONTH(Register!$U102)-1)))-(YEAR(Register!$O102)*12+MONTH(Register!$O102))+1))/Register!$Q102,2)-ROUND((Register!$M102-Register!$R102)*MIN(Register!$Q102,MAX(0,MIN(G$4-1,IF(Register!$U102="",$D$2,MIN($D$2,YEAR(Register!$U102)*12+MONTH(Register!$U102)-1)))-(YEAR(Register!$O102)*12+MONTH(Register!$O102))+1))/Register!$Q102,2))</f>
        <v/>
      </c>
      <c r="H104" s="27">
        <f>IF(OR(Register!$N102&lt;&gt;"Yes",Register!$O102="",N(Register!$Q102)=0),0,ROUND((Register!$M102-Register!$R102)*MIN(Register!$Q102,MAX(0,MIN(H$4,IF(Register!$U102="",$D$2,MIN($D$2,YEAR(Register!$U102)*12+MONTH(Register!$U102)-1)))-(YEAR(Register!$O102)*12+MONTH(Register!$O102))+1))/Register!$Q102,2)-ROUND((Register!$M102-Register!$R102)*MIN(Register!$Q102,MAX(0,MIN(H$4-1,IF(Register!$U102="",$D$2,MIN($D$2,YEAR(Register!$U102)*12+MONTH(Register!$U102)-1)))-(YEAR(Register!$O102)*12+MONTH(Register!$O102))+1))/Register!$Q102,2))</f>
        <v/>
      </c>
      <c r="I104" s="27">
        <f>IF(OR(Register!$N102&lt;&gt;"Yes",Register!$O102="",N(Register!$Q102)=0),0,ROUND((Register!$M102-Register!$R102)*MIN(Register!$Q102,MAX(0,MIN(I$4,IF(Register!$U102="",$D$2,MIN($D$2,YEAR(Register!$U102)*12+MONTH(Register!$U102)-1)))-(YEAR(Register!$O102)*12+MONTH(Register!$O102))+1))/Register!$Q102,2)-ROUND((Register!$M102-Register!$R102)*MIN(Register!$Q102,MAX(0,MIN(I$4-1,IF(Register!$U102="",$D$2,MIN($D$2,YEAR(Register!$U102)*12+MONTH(Register!$U102)-1)))-(YEAR(Register!$O102)*12+MONTH(Register!$O102))+1))/Register!$Q102,2))</f>
        <v/>
      </c>
      <c r="J104" s="27">
        <f>IF(OR(Register!$N102&lt;&gt;"Yes",Register!$O102="",N(Register!$Q102)=0),0,ROUND((Register!$M102-Register!$R102)*MIN(Register!$Q102,MAX(0,MIN(J$4,IF(Register!$U102="",$D$2,MIN($D$2,YEAR(Register!$U102)*12+MONTH(Register!$U102)-1)))-(YEAR(Register!$O102)*12+MONTH(Register!$O102))+1))/Register!$Q102,2)-ROUND((Register!$M102-Register!$R102)*MIN(Register!$Q102,MAX(0,MIN(J$4-1,IF(Register!$U102="",$D$2,MIN($D$2,YEAR(Register!$U102)*12+MONTH(Register!$U102)-1)))-(YEAR(Register!$O102)*12+MONTH(Register!$O102))+1))/Register!$Q102,2))</f>
        <v/>
      </c>
      <c r="K104" s="27">
        <f>IF(OR(Register!$N102&lt;&gt;"Yes",Register!$O102="",N(Register!$Q102)=0),0,ROUND((Register!$M102-Register!$R102)*MIN(Register!$Q102,MAX(0,MIN(K$4,IF(Register!$U102="",$D$2,MIN($D$2,YEAR(Register!$U102)*12+MONTH(Register!$U102)-1)))-(YEAR(Register!$O102)*12+MONTH(Register!$O102))+1))/Register!$Q102,2)-ROUND((Register!$M102-Register!$R102)*MIN(Register!$Q102,MAX(0,MIN(K$4-1,IF(Register!$U102="",$D$2,MIN($D$2,YEAR(Register!$U102)*12+MONTH(Register!$U102)-1)))-(YEAR(Register!$O102)*12+MONTH(Register!$O102))+1))/Register!$Q102,2))</f>
        <v/>
      </c>
      <c r="L104" s="27">
        <f>IF(OR(Register!$N102&lt;&gt;"Yes",Register!$O102="",N(Register!$Q102)=0),0,ROUND((Register!$M102-Register!$R102)*MIN(Register!$Q102,MAX(0,MIN(L$4,IF(Register!$U102="",$D$2,MIN($D$2,YEAR(Register!$U102)*12+MONTH(Register!$U102)-1)))-(YEAR(Register!$O102)*12+MONTH(Register!$O102))+1))/Register!$Q102,2)-ROUND((Register!$M102-Register!$R102)*MIN(Register!$Q102,MAX(0,MIN(L$4-1,IF(Register!$U102="",$D$2,MIN($D$2,YEAR(Register!$U102)*12+MONTH(Register!$U102)-1)))-(YEAR(Register!$O102)*12+MONTH(Register!$O102))+1))/Register!$Q102,2))</f>
        <v/>
      </c>
      <c r="M104" s="27">
        <f>IF(OR(Register!$N102&lt;&gt;"Yes",Register!$O102="",N(Register!$Q102)=0),0,ROUND((Register!$M102-Register!$R102)*MIN(Register!$Q102,MAX(0,MIN(M$4,IF(Register!$U102="",$D$2,MIN($D$2,YEAR(Register!$U102)*12+MONTH(Register!$U102)-1)))-(YEAR(Register!$O102)*12+MONTH(Register!$O102))+1))/Register!$Q102,2)-ROUND((Register!$M102-Register!$R102)*MIN(Register!$Q102,MAX(0,MIN(M$4-1,IF(Register!$U102="",$D$2,MIN($D$2,YEAR(Register!$U102)*12+MONTH(Register!$U102)-1)))-(YEAR(Register!$O102)*12+MONTH(Register!$O102))+1))/Register!$Q102,2))</f>
        <v/>
      </c>
      <c r="N104" s="27">
        <f>IF(OR(Register!$N102&lt;&gt;"Yes",Register!$O102="",N(Register!$Q102)=0),0,ROUND((Register!$M102-Register!$R102)*MIN(Register!$Q102,MAX(0,MIN(N$4,IF(Register!$U102="",$D$2,MIN($D$2,YEAR(Register!$U102)*12+MONTH(Register!$U102)-1)))-(YEAR(Register!$O102)*12+MONTH(Register!$O102))+1))/Register!$Q102,2)-ROUND((Register!$M102-Register!$R102)*MIN(Register!$Q102,MAX(0,MIN(N$4-1,IF(Register!$U102="",$D$2,MIN($D$2,YEAR(Register!$U102)*12+MONTH(Register!$U102)-1)))-(YEAR(Register!$O102)*12+MONTH(Register!$O102))+1))/Register!$Q102,2))</f>
        <v/>
      </c>
      <c r="O104" s="27">
        <f>IF(OR(Register!$N102&lt;&gt;"Yes",Register!$O102="",N(Register!$Q102)=0),0,ROUND((Register!$M102-Register!$R102)*MIN(Register!$Q102,MAX(0,MIN(O$4,IF(Register!$U102="",$D$2,MIN($D$2,YEAR(Register!$U102)*12+MONTH(Register!$U102)-1)))-(YEAR(Register!$O102)*12+MONTH(Register!$O102))+1))/Register!$Q102,2)-ROUND((Register!$M102-Register!$R102)*MIN(Register!$Q102,MAX(0,MIN(O$4-1,IF(Register!$U102="",$D$2,MIN($D$2,YEAR(Register!$U102)*12+MONTH(Register!$U102)-1)))-(YEAR(Register!$O102)*12+MONTH(Register!$O102))+1))/Register!$Q102,2))</f>
        <v/>
      </c>
      <c r="P104" s="27">
        <f>IF(OR(Register!$N102&lt;&gt;"Yes",Register!$O102="",N(Register!$Q102)=0),0,ROUND((Register!$M102-Register!$R102)*MIN(Register!$Q102,MAX(0,MIN(P$4,IF(Register!$U102="",$D$2,MIN($D$2,YEAR(Register!$U102)*12+MONTH(Register!$U102)-1)))-(YEAR(Register!$O102)*12+MONTH(Register!$O102))+1))/Register!$Q102,2)-ROUND((Register!$M102-Register!$R102)*MIN(Register!$Q102,MAX(0,MIN(P$4-1,IF(Register!$U102="",$D$2,MIN($D$2,YEAR(Register!$U102)*12+MONTH(Register!$U102)-1)))-(YEAR(Register!$O102)*12+MONTH(Register!$O102))+1))/Register!$Q102,2))</f>
        <v/>
      </c>
      <c r="Q104" s="27">
        <f>E104+F104+G104+H104+I104+J104+K104+L104+M104+N104+O104+P104</f>
        <v/>
      </c>
    </row>
    <row r="105">
      <c r="A105" s="28">
        <f>IF(Register!$A103="","",Register!$A103)</f>
        <v/>
      </c>
      <c r="B105" s="28">
        <f>IF(Register!$D103="","",Register!$D103)</f>
        <v/>
      </c>
      <c r="C105" s="28">
        <f>IF(Register!$F103="","",Register!$F103)</f>
        <v/>
      </c>
      <c r="D105" s="28">
        <f>IF(C105="","",IF(C105=Settings!$A$9,Settings!$B$9,IF(C105=Settings!$A$10,Settings!$B$10,IF(C105=Settings!$A$11,Settings!$B$11,IF(C105=Settings!$A$12,Settings!$B$12,IF(C105=Settings!$A$13,Settings!$B$13,IF(C105=Settings!$A$14,Settings!$B$14,IF(C105=Settings!$A$15,Settings!$B$15,IF(C105=Settings!$A$16,Settings!$B$16,IF(C105=Settings!$A$17,Settings!$B$17,IF(C105=Settings!$A$18,Settings!$B$18,"")))))))))))</f>
        <v/>
      </c>
      <c r="E105" s="27">
        <f>IF(OR(Register!$N103&lt;&gt;"Yes",Register!$O103="",N(Register!$Q103)=0),0,ROUND((Register!$M103-Register!$R103)*MIN(Register!$Q103,MAX(0,MIN(E$4,IF(Register!$U103="",$D$2,MIN($D$2,YEAR(Register!$U103)*12+MONTH(Register!$U103)-1)))-(YEAR(Register!$O103)*12+MONTH(Register!$O103))+1))/Register!$Q103,2)-ROUND((Register!$M103-Register!$R103)*MIN(Register!$Q103,MAX(0,MIN(E$4-1,IF(Register!$U103="",$D$2,MIN($D$2,YEAR(Register!$U103)*12+MONTH(Register!$U103)-1)))-(YEAR(Register!$O103)*12+MONTH(Register!$O103))+1))/Register!$Q103,2))</f>
        <v/>
      </c>
      <c r="F105" s="27">
        <f>IF(OR(Register!$N103&lt;&gt;"Yes",Register!$O103="",N(Register!$Q103)=0),0,ROUND((Register!$M103-Register!$R103)*MIN(Register!$Q103,MAX(0,MIN(F$4,IF(Register!$U103="",$D$2,MIN($D$2,YEAR(Register!$U103)*12+MONTH(Register!$U103)-1)))-(YEAR(Register!$O103)*12+MONTH(Register!$O103))+1))/Register!$Q103,2)-ROUND((Register!$M103-Register!$R103)*MIN(Register!$Q103,MAX(0,MIN(F$4-1,IF(Register!$U103="",$D$2,MIN($D$2,YEAR(Register!$U103)*12+MONTH(Register!$U103)-1)))-(YEAR(Register!$O103)*12+MONTH(Register!$O103))+1))/Register!$Q103,2))</f>
        <v/>
      </c>
      <c r="G105" s="27">
        <f>IF(OR(Register!$N103&lt;&gt;"Yes",Register!$O103="",N(Register!$Q103)=0),0,ROUND((Register!$M103-Register!$R103)*MIN(Register!$Q103,MAX(0,MIN(G$4,IF(Register!$U103="",$D$2,MIN($D$2,YEAR(Register!$U103)*12+MONTH(Register!$U103)-1)))-(YEAR(Register!$O103)*12+MONTH(Register!$O103))+1))/Register!$Q103,2)-ROUND((Register!$M103-Register!$R103)*MIN(Register!$Q103,MAX(0,MIN(G$4-1,IF(Register!$U103="",$D$2,MIN($D$2,YEAR(Register!$U103)*12+MONTH(Register!$U103)-1)))-(YEAR(Register!$O103)*12+MONTH(Register!$O103))+1))/Register!$Q103,2))</f>
        <v/>
      </c>
      <c r="H105" s="27">
        <f>IF(OR(Register!$N103&lt;&gt;"Yes",Register!$O103="",N(Register!$Q103)=0),0,ROUND((Register!$M103-Register!$R103)*MIN(Register!$Q103,MAX(0,MIN(H$4,IF(Register!$U103="",$D$2,MIN($D$2,YEAR(Register!$U103)*12+MONTH(Register!$U103)-1)))-(YEAR(Register!$O103)*12+MONTH(Register!$O103))+1))/Register!$Q103,2)-ROUND((Register!$M103-Register!$R103)*MIN(Register!$Q103,MAX(0,MIN(H$4-1,IF(Register!$U103="",$D$2,MIN($D$2,YEAR(Register!$U103)*12+MONTH(Register!$U103)-1)))-(YEAR(Register!$O103)*12+MONTH(Register!$O103))+1))/Register!$Q103,2))</f>
        <v/>
      </c>
      <c r="I105" s="27">
        <f>IF(OR(Register!$N103&lt;&gt;"Yes",Register!$O103="",N(Register!$Q103)=0),0,ROUND((Register!$M103-Register!$R103)*MIN(Register!$Q103,MAX(0,MIN(I$4,IF(Register!$U103="",$D$2,MIN($D$2,YEAR(Register!$U103)*12+MONTH(Register!$U103)-1)))-(YEAR(Register!$O103)*12+MONTH(Register!$O103))+1))/Register!$Q103,2)-ROUND((Register!$M103-Register!$R103)*MIN(Register!$Q103,MAX(0,MIN(I$4-1,IF(Register!$U103="",$D$2,MIN($D$2,YEAR(Register!$U103)*12+MONTH(Register!$U103)-1)))-(YEAR(Register!$O103)*12+MONTH(Register!$O103))+1))/Register!$Q103,2))</f>
        <v/>
      </c>
      <c r="J105" s="27">
        <f>IF(OR(Register!$N103&lt;&gt;"Yes",Register!$O103="",N(Register!$Q103)=0),0,ROUND((Register!$M103-Register!$R103)*MIN(Register!$Q103,MAX(0,MIN(J$4,IF(Register!$U103="",$D$2,MIN($D$2,YEAR(Register!$U103)*12+MONTH(Register!$U103)-1)))-(YEAR(Register!$O103)*12+MONTH(Register!$O103))+1))/Register!$Q103,2)-ROUND((Register!$M103-Register!$R103)*MIN(Register!$Q103,MAX(0,MIN(J$4-1,IF(Register!$U103="",$D$2,MIN($D$2,YEAR(Register!$U103)*12+MONTH(Register!$U103)-1)))-(YEAR(Register!$O103)*12+MONTH(Register!$O103))+1))/Register!$Q103,2))</f>
        <v/>
      </c>
      <c r="K105" s="27">
        <f>IF(OR(Register!$N103&lt;&gt;"Yes",Register!$O103="",N(Register!$Q103)=0),0,ROUND((Register!$M103-Register!$R103)*MIN(Register!$Q103,MAX(0,MIN(K$4,IF(Register!$U103="",$D$2,MIN($D$2,YEAR(Register!$U103)*12+MONTH(Register!$U103)-1)))-(YEAR(Register!$O103)*12+MONTH(Register!$O103))+1))/Register!$Q103,2)-ROUND((Register!$M103-Register!$R103)*MIN(Register!$Q103,MAX(0,MIN(K$4-1,IF(Register!$U103="",$D$2,MIN($D$2,YEAR(Register!$U103)*12+MONTH(Register!$U103)-1)))-(YEAR(Register!$O103)*12+MONTH(Register!$O103))+1))/Register!$Q103,2))</f>
        <v/>
      </c>
      <c r="L105" s="27">
        <f>IF(OR(Register!$N103&lt;&gt;"Yes",Register!$O103="",N(Register!$Q103)=0),0,ROUND((Register!$M103-Register!$R103)*MIN(Register!$Q103,MAX(0,MIN(L$4,IF(Register!$U103="",$D$2,MIN($D$2,YEAR(Register!$U103)*12+MONTH(Register!$U103)-1)))-(YEAR(Register!$O103)*12+MONTH(Register!$O103))+1))/Register!$Q103,2)-ROUND((Register!$M103-Register!$R103)*MIN(Register!$Q103,MAX(0,MIN(L$4-1,IF(Register!$U103="",$D$2,MIN($D$2,YEAR(Register!$U103)*12+MONTH(Register!$U103)-1)))-(YEAR(Register!$O103)*12+MONTH(Register!$O103))+1))/Register!$Q103,2))</f>
        <v/>
      </c>
      <c r="M105" s="27">
        <f>IF(OR(Register!$N103&lt;&gt;"Yes",Register!$O103="",N(Register!$Q103)=0),0,ROUND((Register!$M103-Register!$R103)*MIN(Register!$Q103,MAX(0,MIN(M$4,IF(Register!$U103="",$D$2,MIN($D$2,YEAR(Register!$U103)*12+MONTH(Register!$U103)-1)))-(YEAR(Register!$O103)*12+MONTH(Register!$O103))+1))/Register!$Q103,2)-ROUND((Register!$M103-Register!$R103)*MIN(Register!$Q103,MAX(0,MIN(M$4-1,IF(Register!$U103="",$D$2,MIN($D$2,YEAR(Register!$U103)*12+MONTH(Register!$U103)-1)))-(YEAR(Register!$O103)*12+MONTH(Register!$O103))+1))/Register!$Q103,2))</f>
        <v/>
      </c>
      <c r="N105" s="27">
        <f>IF(OR(Register!$N103&lt;&gt;"Yes",Register!$O103="",N(Register!$Q103)=0),0,ROUND((Register!$M103-Register!$R103)*MIN(Register!$Q103,MAX(0,MIN(N$4,IF(Register!$U103="",$D$2,MIN($D$2,YEAR(Register!$U103)*12+MONTH(Register!$U103)-1)))-(YEAR(Register!$O103)*12+MONTH(Register!$O103))+1))/Register!$Q103,2)-ROUND((Register!$M103-Register!$R103)*MIN(Register!$Q103,MAX(0,MIN(N$4-1,IF(Register!$U103="",$D$2,MIN($D$2,YEAR(Register!$U103)*12+MONTH(Register!$U103)-1)))-(YEAR(Register!$O103)*12+MONTH(Register!$O103))+1))/Register!$Q103,2))</f>
        <v/>
      </c>
      <c r="O105" s="27">
        <f>IF(OR(Register!$N103&lt;&gt;"Yes",Register!$O103="",N(Register!$Q103)=0),0,ROUND((Register!$M103-Register!$R103)*MIN(Register!$Q103,MAX(0,MIN(O$4,IF(Register!$U103="",$D$2,MIN($D$2,YEAR(Register!$U103)*12+MONTH(Register!$U103)-1)))-(YEAR(Register!$O103)*12+MONTH(Register!$O103))+1))/Register!$Q103,2)-ROUND((Register!$M103-Register!$R103)*MIN(Register!$Q103,MAX(0,MIN(O$4-1,IF(Register!$U103="",$D$2,MIN($D$2,YEAR(Register!$U103)*12+MONTH(Register!$U103)-1)))-(YEAR(Register!$O103)*12+MONTH(Register!$O103))+1))/Register!$Q103,2))</f>
        <v/>
      </c>
      <c r="P105" s="27">
        <f>IF(OR(Register!$N103&lt;&gt;"Yes",Register!$O103="",N(Register!$Q103)=0),0,ROUND((Register!$M103-Register!$R103)*MIN(Register!$Q103,MAX(0,MIN(P$4,IF(Register!$U103="",$D$2,MIN($D$2,YEAR(Register!$U103)*12+MONTH(Register!$U103)-1)))-(YEAR(Register!$O103)*12+MONTH(Register!$O103))+1))/Register!$Q103,2)-ROUND((Register!$M103-Register!$R103)*MIN(Register!$Q103,MAX(0,MIN(P$4-1,IF(Register!$U103="",$D$2,MIN($D$2,YEAR(Register!$U103)*12+MONTH(Register!$U103)-1)))-(YEAR(Register!$O103)*12+MONTH(Register!$O103))+1))/Register!$Q103,2))</f>
        <v/>
      </c>
      <c r="Q105" s="27">
        <f>E105+F105+G105+H105+I105+J105+K105+L105+M105+N105+O105+P105</f>
        <v/>
      </c>
    </row>
    <row r="106">
      <c r="A106" s="28">
        <f>IF(Register!$A104="","",Register!$A104)</f>
        <v/>
      </c>
      <c r="B106" s="28">
        <f>IF(Register!$D104="","",Register!$D104)</f>
        <v/>
      </c>
      <c r="C106" s="28">
        <f>IF(Register!$F104="","",Register!$F104)</f>
        <v/>
      </c>
      <c r="D106" s="28">
        <f>IF(C106="","",IF(C106=Settings!$A$9,Settings!$B$9,IF(C106=Settings!$A$10,Settings!$B$10,IF(C106=Settings!$A$11,Settings!$B$11,IF(C106=Settings!$A$12,Settings!$B$12,IF(C106=Settings!$A$13,Settings!$B$13,IF(C106=Settings!$A$14,Settings!$B$14,IF(C106=Settings!$A$15,Settings!$B$15,IF(C106=Settings!$A$16,Settings!$B$16,IF(C106=Settings!$A$17,Settings!$B$17,IF(C106=Settings!$A$18,Settings!$B$18,"")))))))))))</f>
        <v/>
      </c>
      <c r="E106" s="27">
        <f>IF(OR(Register!$N104&lt;&gt;"Yes",Register!$O104="",N(Register!$Q104)=0),0,ROUND((Register!$M104-Register!$R104)*MIN(Register!$Q104,MAX(0,MIN(E$4,IF(Register!$U104="",$D$2,MIN($D$2,YEAR(Register!$U104)*12+MONTH(Register!$U104)-1)))-(YEAR(Register!$O104)*12+MONTH(Register!$O104))+1))/Register!$Q104,2)-ROUND((Register!$M104-Register!$R104)*MIN(Register!$Q104,MAX(0,MIN(E$4-1,IF(Register!$U104="",$D$2,MIN($D$2,YEAR(Register!$U104)*12+MONTH(Register!$U104)-1)))-(YEAR(Register!$O104)*12+MONTH(Register!$O104))+1))/Register!$Q104,2))</f>
        <v/>
      </c>
      <c r="F106" s="27">
        <f>IF(OR(Register!$N104&lt;&gt;"Yes",Register!$O104="",N(Register!$Q104)=0),0,ROUND((Register!$M104-Register!$R104)*MIN(Register!$Q104,MAX(0,MIN(F$4,IF(Register!$U104="",$D$2,MIN($D$2,YEAR(Register!$U104)*12+MONTH(Register!$U104)-1)))-(YEAR(Register!$O104)*12+MONTH(Register!$O104))+1))/Register!$Q104,2)-ROUND((Register!$M104-Register!$R104)*MIN(Register!$Q104,MAX(0,MIN(F$4-1,IF(Register!$U104="",$D$2,MIN($D$2,YEAR(Register!$U104)*12+MONTH(Register!$U104)-1)))-(YEAR(Register!$O104)*12+MONTH(Register!$O104))+1))/Register!$Q104,2))</f>
        <v/>
      </c>
      <c r="G106" s="27">
        <f>IF(OR(Register!$N104&lt;&gt;"Yes",Register!$O104="",N(Register!$Q104)=0),0,ROUND((Register!$M104-Register!$R104)*MIN(Register!$Q104,MAX(0,MIN(G$4,IF(Register!$U104="",$D$2,MIN($D$2,YEAR(Register!$U104)*12+MONTH(Register!$U104)-1)))-(YEAR(Register!$O104)*12+MONTH(Register!$O104))+1))/Register!$Q104,2)-ROUND((Register!$M104-Register!$R104)*MIN(Register!$Q104,MAX(0,MIN(G$4-1,IF(Register!$U104="",$D$2,MIN($D$2,YEAR(Register!$U104)*12+MONTH(Register!$U104)-1)))-(YEAR(Register!$O104)*12+MONTH(Register!$O104))+1))/Register!$Q104,2))</f>
        <v/>
      </c>
      <c r="H106" s="27">
        <f>IF(OR(Register!$N104&lt;&gt;"Yes",Register!$O104="",N(Register!$Q104)=0),0,ROUND((Register!$M104-Register!$R104)*MIN(Register!$Q104,MAX(0,MIN(H$4,IF(Register!$U104="",$D$2,MIN($D$2,YEAR(Register!$U104)*12+MONTH(Register!$U104)-1)))-(YEAR(Register!$O104)*12+MONTH(Register!$O104))+1))/Register!$Q104,2)-ROUND((Register!$M104-Register!$R104)*MIN(Register!$Q104,MAX(0,MIN(H$4-1,IF(Register!$U104="",$D$2,MIN($D$2,YEAR(Register!$U104)*12+MONTH(Register!$U104)-1)))-(YEAR(Register!$O104)*12+MONTH(Register!$O104))+1))/Register!$Q104,2))</f>
        <v/>
      </c>
      <c r="I106" s="27">
        <f>IF(OR(Register!$N104&lt;&gt;"Yes",Register!$O104="",N(Register!$Q104)=0),0,ROUND((Register!$M104-Register!$R104)*MIN(Register!$Q104,MAX(0,MIN(I$4,IF(Register!$U104="",$D$2,MIN($D$2,YEAR(Register!$U104)*12+MONTH(Register!$U104)-1)))-(YEAR(Register!$O104)*12+MONTH(Register!$O104))+1))/Register!$Q104,2)-ROUND((Register!$M104-Register!$R104)*MIN(Register!$Q104,MAX(0,MIN(I$4-1,IF(Register!$U104="",$D$2,MIN($D$2,YEAR(Register!$U104)*12+MONTH(Register!$U104)-1)))-(YEAR(Register!$O104)*12+MONTH(Register!$O104))+1))/Register!$Q104,2))</f>
        <v/>
      </c>
      <c r="J106" s="27">
        <f>IF(OR(Register!$N104&lt;&gt;"Yes",Register!$O104="",N(Register!$Q104)=0),0,ROUND((Register!$M104-Register!$R104)*MIN(Register!$Q104,MAX(0,MIN(J$4,IF(Register!$U104="",$D$2,MIN($D$2,YEAR(Register!$U104)*12+MONTH(Register!$U104)-1)))-(YEAR(Register!$O104)*12+MONTH(Register!$O104))+1))/Register!$Q104,2)-ROUND((Register!$M104-Register!$R104)*MIN(Register!$Q104,MAX(0,MIN(J$4-1,IF(Register!$U104="",$D$2,MIN($D$2,YEAR(Register!$U104)*12+MONTH(Register!$U104)-1)))-(YEAR(Register!$O104)*12+MONTH(Register!$O104))+1))/Register!$Q104,2))</f>
        <v/>
      </c>
      <c r="K106" s="27">
        <f>IF(OR(Register!$N104&lt;&gt;"Yes",Register!$O104="",N(Register!$Q104)=0),0,ROUND((Register!$M104-Register!$R104)*MIN(Register!$Q104,MAX(0,MIN(K$4,IF(Register!$U104="",$D$2,MIN($D$2,YEAR(Register!$U104)*12+MONTH(Register!$U104)-1)))-(YEAR(Register!$O104)*12+MONTH(Register!$O104))+1))/Register!$Q104,2)-ROUND((Register!$M104-Register!$R104)*MIN(Register!$Q104,MAX(0,MIN(K$4-1,IF(Register!$U104="",$D$2,MIN($D$2,YEAR(Register!$U104)*12+MONTH(Register!$U104)-1)))-(YEAR(Register!$O104)*12+MONTH(Register!$O104))+1))/Register!$Q104,2))</f>
        <v/>
      </c>
      <c r="L106" s="27">
        <f>IF(OR(Register!$N104&lt;&gt;"Yes",Register!$O104="",N(Register!$Q104)=0),0,ROUND((Register!$M104-Register!$R104)*MIN(Register!$Q104,MAX(0,MIN(L$4,IF(Register!$U104="",$D$2,MIN($D$2,YEAR(Register!$U104)*12+MONTH(Register!$U104)-1)))-(YEAR(Register!$O104)*12+MONTH(Register!$O104))+1))/Register!$Q104,2)-ROUND((Register!$M104-Register!$R104)*MIN(Register!$Q104,MAX(0,MIN(L$4-1,IF(Register!$U104="",$D$2,MIN($D$2,YEAR(Register!$U104)*12+MONTH(Register!$U104)-1)))-(YEAR(Register!$O104)*12+MONTH(Register!$O104))+1))/Register!$Q104,2))</f>
        <v/>
      </c>
      <c r="M106" s="27">
        <f>IF(OR(Register!$N104&lt;&gt;"Yes",Register!$O104="",N(Register!$Q104)=0),0,ROUND((Register!$M104-Register!$R104)*MIN(Register!$Q104,MAX(0,MIN(M$4,IF(Register!$U104="",$D$2,MIN($D$2,YEAR(Register!$U104)*12+MONTH(Register!$U104)-1)))-(YEAR(Register!$O104)*12+MONTH(Register!$O104))+1))/Register!$Q104,2)-ROUND((Register!$M104-Register!$R104)*MIN(Register!$Q104,MAX(0,MIN(M$4-1,IF(Register!$U104="",$D$2,MIN($D$2,YEAR(Register!$U104)*12+MONTH(Register!$U104)-1)))-(YEAR(Register!$O104)*12+MONTH(Register!$O104))+1))/Register!$Q104,2))</f>
        <v/>
      </c>
      <c r="N106" s="27">
        <f>IF(OR(Register!$N104&lt;&gt;"Yes",Register!$O104="",N(Register!$Q104)=0),0,ROUND((Register!$M104-Register!$R104)*MIN(Register!$Q104,MAX(0,MIN(N$4,IF(Register!$U104="",$D$2,MIN($D$2,YEAR(Register!$U104)*12+MONTH(Register!$U104)-1)))-(YEAR(Register!$O104)*12+MONTH(Register!$O104))+1))/Register!$Q104,2)-ROUND((Register!$M104-Register!$R104)*MIN(Register!$Q104,MAX(0,MIN(N$4-1,IF(Register!$U104="",$D$2,MIN($D$2,YEAR(Register!$U104)*12+MONTH(Register!$U104)-1)))-(YEAR(Register!$O104)*12+MONTH(Register!$O104))+1))/Register!$Q104,2))</f>
        <v/>
      </c>
      <c r="O106" s="27">
        <f>IF(OR(Register!$N104&lt;&gt;"Yes",Register!$O104="",N(Register!$Q104)=0),0,ROUND((Register!$M104-Register!$R104)*MIN(Register!$Q104,MAX(0,MIN(O$4,IF(Register!$U104="",$D$2,MIN($D$2,YEAR(Register!$U104)*12+MONTH(Register!$U104)-1)))-(YEAR(Register!$O104)*12+MONTH(Register!$O104))+1))/Register!$Q104,2)-ROUND((Register!$M104-Register!$R104)*MIN(Register!$Q104,MAX(0,MIN(O$4-1,IF(Register!$U104="",$D$2,MIN($D$2,YEAR(Register!$U104)*12+MONTH(Register!$U104)-1)))-(YEAR(Register!$O104)*12+MONTH(Register!$O104))+1))/Register!$Q104,2))</f>
        <v/>
      </c>
      <c r="P106" s="27">
        <f>IF(OR(Register!$N104&lt;&gt;"Yes",Register!$O104="",N(Register!$Q104)=0),0,ROUND((Register!$M104-Register!$R104)*MIN(Register!$Q104,MAX(0,MIN(P$4,IF(Register!$U104="",$D$2,MIN($D$2,YEAR(Register!$U104)*12+MONTH(Register!$U104)-1)))-(YEAR(Register!$O104)*12+MONTH(Register!$O104))+1))/Register!$Q104,2)-ROUND((Register!$M104-Register!$R104)*MIN(Register!$Q104,MAX(0,MIN(P$4-1,IF(Register!$U104="",$D$2,MIN($D$2,YEAR(Register!$U104)*12+MONTH(Register!$U104)-1)))-(YEAR(Register!$O104)*12+MONTH(Register!$O104))+1))/Register!$Q104,2))</f>
        <v/>
      </c>
      <c r="Q106" s="27">
        <f>E106+F106+G106+H106+I106+J106+K106+L106+M106+N106+O106+P106</f>
        <v/>
      </c>
    </row>
    <row r="107">
      <c r="A107" s="28">
        <f>IF(Register!$A105="","",Register!$A105)</f>
        <v/>
      </c>
      <c r="B107" s="28">
        <f>IF(Register!$D105="","",Register!$D105)</f>
        <v/>
      </c>
      <c r="C107" s="28">
        <f>IF(Register!$F105="","",Register!$F105)</f>
        <v/>
      </c>
      <c r="D107" s="28">
        <f>IF(C107="","",IF(C107=Settings!$A$9,Settings!$B$9,IF(C107=Settings!$A$10,Settings!$B$10,IF(C107=Settings!$A$11,Settings!$B$11,IF(C107=Settings!$A$12,Settings!$B$12,IF(C107=Settings!$A$13,Settings!$B$13,IF(C107=Settings!$A$14,Settings!$B$14,IF(C107=Settings!$A$15,Settings!$B$15,IF(C107=Settings!$A$16,Settings!$B$16,IF(C107=Settings!$A$17,Settings!$B$17,IF(C107=Settings!$A$18,Settings!$B$18,"")))))))))))</f>
        <v/>
      </c>
      <c r="E107" s="27">
        <f>IF(OR(Register!$N105&lt;&gt;"Yes",Register!$O105="",N(Register!$Q105)=0),0,ROUND((Register!$M105-Register!$R105)*MIN(Register!$Q105,MAX(0,MIN(E$4,IF(Register!$U105="",$D$2,MIN($D$2,YEAR(Register!$U105)*12+MONTH(Register!$U105)-1)))-(YEAR(Register!$O105)*12+MONTH(Register!$O105))+1))/Register!$Q105,2)-ROUND((Register!$M105-Register!$R105)*MIN(Register!$Q105,MAX(0,MIN(E$4-1,IF(Register!$U105="",$D$2,MIN($D$2,YEAR(Register!$U105)*12+MONTH(Register!$U105)-1)))-(YEAR(Register!$O105)*12+MONTH(Register!$O105))+1))/Register!$Q105,2))</f>
        <v/>
      </c>
      <c r="F107" s="27">
        <f>IF(OR(Register!$N105&lt;&gt;"Yes",Register!$O105="",N(Register!$Q105)=0),0,ROUND((Register!$M105-Register!$R105)*MIN(Register!$Q105,MAX(0,MIN(F$4,IF(Register!$U105="",$D$2,MIN($D$2,YEAR(Register!$U105)*12+MONTH(Register!$U105)-1)))-(YEAR(Register!$O105)*12+MONTH(Register!$O105))+1))/Register!$Q105,2)-ROUND((Register!$M105-Register!$R105)*MIN(Register!$Q105,MAX(0,MIN(F$4-1,IF(Register!$U105="",$D$2,MIN($D$2,YEAR(Register!$U105)*12+MONTH(Register!$U105)-1)))-(YEAR(Register!$O105)*12+MONTH(Register!$O105))+1))/Register!$Q105,2))</f>
        <v/>
      </c>
      <c r="G107" s="27">
        <f>IF(OR(Register!$N105&lt;&gt;"Yes",Register!$O105="",N(Register!$Q105)=0),0,ROUND((Register!$M105-Register!$R105)*MIN(Register!$Q105,MAX(0,MIN(G$4,IF(Register!$U105="",$D$2,MIN($D$2,YEAR(Register!$U105)*12+MONTH(Register!$U105)-1)))-(YEAR(Register!$O105)*12+MONTH(Register!$O105))+1))/Register!$Q105,2)-ROUND((Register!$M105-Register!$R105)*MIN(Register!$Q105,MAX(0,MIN(G$4-1,IF(Register!$U105="",$D$2,MIN($D$2,YEAR(Register!$U105)*12+MONTH(Register!$U105)-1)))-(YEAR(Register!$O105)*12+MONTH(Register!$O105))+1))/Register!$Q105,2))</f>
        <v/>
      </c>
      <c r="H107" s="27">
        <f>IF(OR(Register!$N105&lt;&gt;"Yes",Register!$O105="",N(Register!$Q105)=0),0,ROUND((Register!$M105-Register!$R105)*MIN(Register!$Q105,MAX(0,MIN(H$4,IF(Register!$U105="",$D$2,MIN($D$2,YEAR(Register!$U105)*12+MONTH(Register!$U105)-1)))-(YEAR(Register!$O105)*12+MONTH(Register!$O105))+1))/Register!$Q105,2)-ROUND((Register!$M105-Register!$R105)*MIN(Register!$Q105,MAX(0,MIN(H$4-1,IF(Register!$U105="",$D$2,MIN($D$2,YEAR(Register!$U105)*12+MONTH(Register!$U105)-1)))-(YEAR(Register!$O105)*12+MONTH(Register!$O105))+1))/Register!$Q105,2))</f>
        <v/>
      </c>
      <c r="I107" s="27">
        <f>IF(OR(Register!$N105&lt;&gt;"Yes",Register!$O105="",N(Register!$Q105)=0),0,ROUND((Register!$M105-Register!$R105)*MIN(Register!$Q105,MAX(0,MIN(I$4,IF(Register!$U105="",$D$2,MIN($D$2,YEAR(Register!$U105)*12+MONTH(Register!$U105)-1)))-(YEAR(Register!$O105)*12+MONTH(Register!$O105))+1))/Register!$Q105,2)-ROUND((Register!$M105-Register!$R105)*MIN(Register!$Q105,MAX(0,MIN(I$4-1,IF(Register!$U105="",$D$2,MIN($D$2,YEAR(Register!$U105)*12+MONTH(Register!$U105)-1)))-(YEAR(Register!$O105)*12+MONTH(Register!$O105))+1))/Register!$Q105,2))</f>
        <v/>
      </c>
      <c r="J107" s="27">
        <f>IF(OR(Register!$N105&lt;&gt;"Yes",Register!$O105="",N(Register!$Q105)=0),0,ROUND((Register!$M105-Register!$R105)*MIN(Register!$Q105,MAX(0,MIN(J$4,IF(Register!$U105="",$D$2,MIN($D$2,YEAR(Register!$U105)*12+MONTH(Register!$U105)-1)))-(YEAR(Register!$O105)*12+MONTH(Register!$O105))+1))/Register!$Q105,2)-ROUND((Register!$M105-Register!$R105)*MIN(Register!$Q105,MAX(0,MIN(J$4-1,IF(Register!$U105="",$D$2,MIN($D$2,YEAR(Register!$U105)*12+MONTH(Register!$U105)-1)))-(YEAR(Register!$O105)*12+MONTH(Register!$O105))+1))/Register!$Q105,2))</f>
        <v/>
      </c>
      <c r="K107" s="27">
        <f>IF(OR(Register!$N105&lt;&gt;"Yes",Register!$O105="",N(Register!$Q105)=0),0,ROUND((Register!$M105-Register!$R105)*MIN(Register!$Q105,MAX(0,MIN(K$4,IF(Register!$U105="",$D$2,MIN($D$2,YEAR(Register!$U105)*12+MONTH(Register!$U105)-1)))-(YEAR(Register!$O105)*12+MONTH(Register!$O105))+1))/Register!$Q105,2)-ROUND((Register!$M105-Register!$R105)*MIN(Register!$Q105,MAX(0,MIN(K$4-1,IF(Register!$U105="",$D$2,MIN($D$2,YEAR(Register!$U105)*12+MONTH(Register!$U105)-1)))-(YEAR(Register!$O105)*12+MONTH(Register!$O105))+1))/Register!$Q105,2))</f>
        <v/>
      </c>
      <c r="L107" s="27">
        <f>IF(OR(Register!$N105&lt;&gt;"Yes",Register!$O105="",N(Register!$Q105)=0),0,ROUND((Register!$M105-Register!$R105)*MIN(Register!$Q105,MAX(0,MIN(L$4,IF(Register!$U105="",$D$2,MIN($D$2,YEAR(Register!$U105)*12+MONTH(Register!$U105)-1)))-(YEAR(Register!$O105)*12+MONTH(Register!$O105))+1))/Register!$Q105,2)-ROUND((Register!$M105-Register!$R105)*MIN(Register!$Q105,MAX(0,MIN(L$4-1,IF(Register!$U105="",$D$2,MIN($D$2,YEAR(Register!$U105)*12+MONTH(Register!$U105)-1)))-(YEAR(Register!$O105)*12+MONTH(Register!$O105))+1))/Register!$Q105,2))</f>
        <v/>
      </c>
      <c r="M107" s="27">
        <f>IF(OR(Register!$N105&lt;&gt;"Yes",Register!$O105="",N(Register!$Q105)=0),0,ROUND((Register!$M105-Register!$R105)*MIN(Register!$Q105,MAX(0,MIN(M$4,IF(Register!$U105="",$D$2,MIN($D$2,YEAR(Register!$U105)*12+MONTH(Register!$U105)-1)))-(YEAR(Register!$O105)*12+MONTH(Register!$O105))+1))/Register!$Q105,2)-ROUND((Register!$M105-Register!$R105)*MIN(Register!$Q105,MAX(0,MIN(M$4-1,IF(Register!$U105="",$D$2,MIN($D$2,YEAR(Register!$U105)*12+MONTH(Register!$U105)-1)))-(YEAR(Register!$O105)*12+MONTH(Register!$O105))+1))/Register!$Q105,2))</f>
        <v/>
      </c>
      <c r="N107" s="27">
        <f>IF(OR(Register!$N105&lt;&gt;"Yes",Register!$O105="",N(Register!$Q105)=0),0,ROUND((Register!$M105-Register!$R105)*MIN(Register!$Q105,MAX(0,MIN(N$4,IF(Register!$U105="",$D$2,MIN($D$2,YEAR(Register!$U105)*12+MONTH(Register!$U105)-1)))-(YEAR(Register!$O105)*12+MONTH(Register!$O105))+1))/Register!$Q105,2)-ROUND((Register!$M105-Register!$R105)*MIN(Register!$Q105,MAX(0,MIN(N$4-1,IF(Register!$U105="",$D$2,MIN($D$2,YEAR(Register!$U105)*12+MONTH(Register!$U105)-1)))-(YEAR(Register!$O105)*12+MONTH(Register!$O105))+1))/Register!$Q105,2))</f>
        <v/>
      </c>
      <c r="O107" s="27">
        <f>IF(OR(Register!$N105&lt;&gt;"Yes",Register!$O105="",N(Register!$Q105)=0),0,ROUND((Register!$M105-Register!$R105)*MIN(Register!$Q105,MAX(0,MIN(O$4,IF(Register!$U105="",$D$2,MIN($D$2,YEAR(Register!$U105)*12+MONTH(Register!$U105)-1)))-(YEAR(Register!$O105)*12+MONTH(Register!$O105))+1))/Register!$Q105,2)-ROUND((Register!$M105-Register!$R105)*MIN(Register!$Q105,MAX(0,MIN(O$4-1,IF(Register!$U105="",$D$2,MIN($D$2,YEAR(Register!$U105)*12+MONTH(Register!$U105)-1)))-(YEAR(Register!$O105)*12+MONTH(Register!$O105))+1))/Register!$Q105,2))</f>
        <v/>
      </c>
      <c r="P107" s="27">
        <f>IF(OR(Register!$N105&lt;&gt;"Yes",Register!$O105="",N(Register!$Q105)=0),0,ROUND((Register!$M105-Register!$R105)*MIN(Register!$Q105,MAX(0,MIN(P$4,IF(Register!$U105="",$D$2,MIN($D$2,YEAR(Register!$U105)*12+MONTH(Register!$U105)-1)))-(YEAR(Register!$O105)*12+MONTH(Register!$O105))+1))/Register!$Q105,2)-ROUND((Register!$M105-Register!$R105)*MIN(Register!$Q105,MAX(0,MIN(P$4-1,IF(Register!$U105="",$D$2,MIN($D$2,YEAR(Register!$U105)*12+MONTH(Register!$U105)-1)))-(YEAR(Register!$O105)*12+MONTH(Register!$O105))+1))/Register!$Q105,2))</f>
        <v/>
      </c>
      <c r="Q107" s="27">
        <f>E107+F107+G107+H107+I107+J107+K107+L107+M107+N107+O107+P107</f>
        <v/>
      </c>
    </row>
    <row r="108">
      <c r="A108" s="28">
        <f>IF(Register!$A106="","",Register!$A106)</f>
        <v/>
      </c>
      <c r="B108" s="28">
        <f>IF(Register!$D106="","",Register!$D106)</f>
        <v/>
      </c>
      <c r="C108" s="28">
        <f>IF(Register!$F106="","",Register!$F106)</f>
        <v/>
      </c>
      <c r="D108" s="28">
        <f>IF(C108="","",IF(C108=Settings!$A$9,Settings!$B$9,IF(C108=Settings!$A$10,Settings!$B$10,IF(C108=Settings!$A$11,Settings!$B$11,IF(C108=Settings!$A$12,Settings!$B$12,IF(C108=Settings!$A$13,Settings!$B$13,IF(C108=Settings!$A$14,Settings!$B$14,IF(C108=Settings!$A$15,Settings!$B$15,IF(C108=Settings!$A$16,Settings!$B$16,IF(C108=Settings!$A$17,Settings!$B$17,IF(C108=Settings!$A$18,Settings!$B$18,"")))))))))))</f>
        <v/>
      </c>
      <c r="E108" s="27">
        <f>IF(OR(Register!$N106&lt;&gt;"Yes",Register!$O106="",N(Register!$Q106)=0),0,ROUND((Register!$M106-Register!$R106)*MIN(Register!$Q106,MAX(0,MIN(E$4,IF(Register!$U106="",$D$2,MIN($D$2,YEAR(Register!$U106)*12+MONTH(Register!$U106)-1)))-(YEAR(Register!$O106)*12+MONTH(Register!$O106))+1))/Register!$Q106,2)-ROUND((Register!$M106-Register!$R106)*MIN(Register!$Q106,MAX(0,MIN(E$4-1,IF(Register!$U106="",$D$2,MIN($D$2,YEAR(Register!$U106)*12+MONTH(Register!$U106)-1)))-(YEAR(Register!$O106)*12+MONTH(Register!$O106))+1))/Register!$Q106,2))</f>
        <v/>
      </c>
      <c r="F108" s="27">
        <f>IF(OR(Register!$N106&lt;&gt;"Yes",Register!$O106="",N(Register!$Q106)=0),0,ROUND((Register!$M106-Register!$R106)*MIN(Register!$Q106,MAX(0,MIN(F$4,IF(Register!$U106="",$D$2,MIN($D$2,YEAR(Register!$U106)*12+MONTH(Register!$U106)-1)))-(YEAR(Register!$O106)*12+MONTH(Register!$O106))+1))/Register!$Q106,2)-ROUND((Register!$M106-Register!$R106)*MIN(Register!$Q106,MAX(0,MIN(F$4-1,IF(Register!$U106="",$D$2,MIN($D$2,YEAR(Register!$U106)*12+MONTH(Register!$U106)-1)))-(YEAR(Register!$O106)*12+MONTH(Register!$O106))+1))/Register!$Q106,2))</f>
        <v/>
      </c>
      <c r="G108" s="27">
        <f>IF(OR(Register!$N106&lt;&gt;"Yes",Register!$O106="",N(Register!$Q106)=0),0,ROUND((Register!$M106-Register!$R106)*MIN(Register!$Q106,MAX(0,MIN(G$4,IF(Register!$U106="",$D$2,MIN($D$2,YEAR(Register!$U106)*12+MONTH(Register!$U106)-1)))-(YEAR(Register!$O106)*12+MONTH(Register!$O106))+1))/Register!$Q106,2)-ROUND((Register!$M106-Register!$R106)*MIN(Register!$Q106,MAX(0,MIN(G$4-1,IF(Register!$U106="",$D$2,MIN($D$2,YEAR(Register!$U106)*12+MONTH(Register!$U106)-1)))-(YEAR(Register!$O106)*12+MONTH(Register!$O106))+1))/Register!$Q106,2))</f>
        <v/>
      </c>
      <c r="H108" s="27">
        <f>IF(OR(Register!$N106&lt;&gt;"Yes",Register!$O106="",N(Register!$Q106)=0),0,ROUND((Register!$M106-Register!$R106)*MIN(Register!$Q106,MAX(0,MIN(H$4,IF(Register!$U106="",$D$2,MIN($D$2,YEAR(Register!$U106)*12+MONTH(Register!$U106)-1)))-(YEAR(Register!$O106)*12+MONTH(Register!$O106))+1))/Register!$Q106,2)-ROUND((Register!$M106-Register!$R106)*MIN(Register!$Q106,MAX(0,MIN(H$4-1,IF(Register!$U106="",$D$2,MIN($D$2,YEAR(Register!$U106)*12+MONTH(Register!$U106)-1)))-(YEAR(Register!$O106)*12+MONTH(Register!$O106))+1))/Register!$Q106,2))</f>
        <v/>
      </c>
      <c r="I108" s="27">
        <f>IF(OR(Register!$N106&lt;&gt;"Yes",Register!$O106="",N(Register!$Q106)=0),0,ROUND((Register!$M106-Register!$R106)*MIN(Register!$Q106,MAX(0,MIN(I$4,IF(Register!$U106="",$D$2,MIN($D$2,YEAR(Register!$U106)*12+MONTH(Register!$U106)-1)))-(YEAR(Register!$O106)*12+MONTH(Register!$O106))+1))/Register!$Q106,2)-ROUND((Register!$M106-Register!$R106)*MIN(Register!$Q106,MAX(0,MIN(I$4-1,IF(Register!$U106="",$D$2,MIN($D$2,YEAR(Register!$U106)*12+MONTH(Register!$U106)-1)))-(YEAR(Register!$O106)*12+MONTH(Register!$O106))+1))/Register!$Q106,2))</f>
        <v/>
      </c>
      <c r="J108" s="27">
        <f>IF(OR(Register!$N106&lt;&gt;"Yes",Register!$O106="",N(Register!$Q106)=0),0,ROUND((Register!$M106-Register!$R106)*MIN(Register!$Q106,MAX(0,MIN(J$4,IF(Register!$U106="",$D$2,MIN($D$2,YEAR(Register!$U106)*12+MONTH(Register!$U106)-1)))-(YEAR(Register!$O106)*12+MONTH(Register!$O106))+1))/Register!$Q106,2)-ROUND((Register!$M106-Register!$R106)*MIN(Register!$Q106,MAX(0,MIN(J$4-1,IF(Register!$U106="",$D$2,MIN($D$2,YEAR(Register!$U106)*12+MONTH(Register!$U106)-1)))-(YEAR(Register!$O106)*12+MONTH(Register!$O106))+1))/Register!$Q106,2))</f>
        <v/>
      </c>
      <c r="K108" s="27">
        <f>IF(OR(Register!$N106&lt;&gt;"Yes",Register!$O106="",N(Register!$Q106)=0),0,ROUND((Register!$M106-Register!$R106)*MIN(Register!$Q106,MAX(0,MIN(K$4,IF(Register!$U106="",$D$2,MIN($D$2,YEAR(Register!$U106)*12+MONTH(Register!$U106)-1)))-(YEAR(Register!$O106)*12+MONTH(Register!$O106))+1))/Register!$Q106,2)-ROUND((Register!$M106-Register!$R106)*MIN(Register!$Q106,MAX(0,MIN(K$4-1,IF(Register!$U106="",$D$2,MIN($D$2,YEAR(Register!$U106)*12+MONTH(Register!$U106)-1)))-(YEAR(Register!$O106)*12+MONTH(Register!$O106))+1))/Register!$Q106,2))</f>
        <v/>
      </c>
      <c r="L108" s="27">
        <f>IF(OR(Register!$N106&lt;&gt;"Yes",Register!$O106="",N(Register!$Q106)=0),0,ROUND((Register!$M106-Register!$R106)*MIN(Register!$Q106,MAX(0,MIN(L$4,IF(Register!$U106="",$D$2,MIN($D$2,YEAR(Register!$U106)*12+MONTH(Register!$U106)-1)))-(YEAR(Register!$O106)*12+MONTH(Register!$O106))+1))/Register!$Q106,2)-ROUND((Register!$M106-Register!$R106)*MIN(Register!$Q106,MAX(0,MIN(L$4-1,IF(Register!$U106="",$D$2,MIN($D$2,YEAR(Register!$U106)*12+MONTH(Register!$U106)-1)))-(YEAR(Register!$O106)*12+MONTH(Register!$O106))+1))/Register!$Q106,2))</f>
        <v/>
      </c>
      <c r="M108" s="27">
        <f>IF(OR(Register!$N106&lt;&gt;"Yes",Register!$O106="",N(Register!$Q106)=0),0,ROUND((Register!$M106-Register!$R106)*MIN(Register!$Q106,MAX(0,MIN(M$4,IF(Register!$U106="",$D$2,MIN($D$2,YEAR(Register!$U106)*12+MONTH(Register!$U106)-1)))-(YEAR(Register!$O106)*12+MONTH(Register!$O106))+1))/Register!$Q106,2)-ROUND((Register!$M106-Register!$R106)*MIN(Register!$Q106,MAX(0,MIN(M$4-1,IF(Register!$U106="",$D$2,MIN($D$2,YEAR(Register!$U106)*12+MONTH(Register!$U106)-1)))-(YEAR(Register!$O106)*12+MONTH(Register!$O106))+1))/Register!$Q106,2))</f>
        <v/>
      </c>
      <c r="N108" s="27">
        <f>IF(OR(Register!$N106&lt;&gt;"Yes",Register!$O106="",N(Register!$Q106)=0),0,ROUND((Register!$M106-Register!$R106)*MIN(Register!$Q106,MAX(0,MIN(N$4,IF(Register!$U106="",$D$2,MIN($D$2,YEAR(Register!$U106)*12+MONTH(Register!$U106)-1)))-(YEAR(Register!$O106)*12+MONTH(Register!$O106))+1))/Register!$Q106,2)-ROUND((Register!$M106-Register!$R106)*MIN(Register!$Q106,MAX(0,MIN(N$4-1,IF(Register!$U106="",$D$2,MIN($D$2,YEAR(Register!$U106)*12+MONTH(Register!$U106)-1)))-(YEAR(Register!$O106)*12+MONTH(Register!$O106))+1))/Register!$Q106,2))</f>
        <v/>
      </c>
      <c r="O108" s="27">
        <f>IF(OR(Register!$N106&lt;&gt;"Yes",Register!$O106="",N(Register!$Q106)=0),0,ROUND((Register!$M106-Register!$R106)*MIN(Register!$Q106,MAX(0,MIN(O$4,IF(Register!$U106="",$D$2,MIN($D$2,YEAR(Register!$U106)*12+MONTH(Register!$U106)-1)))-(YEAR(Register!$O106)*12+MONTH(Register!$O106))+1))/Register!$Q106,2)-ROUND((Register!$M106-Register!$R106)*MIN(Register!$Q106,MAX(0,MIN(O$4-1,IF(Register!$U106="",$D$2,MIN($D$2,YEAR(Register!$U106)*12+MONTH(Register!$U106)-1)))-(YEAR(Register!$O106)*12+MONTH(Register!$O106))+1))/Register!$Q106,2))</f>
        <v/>
      </c>
      <c r="P108" s="27">
        <f>IF(OR(Register!$N106&lt;&gt;"Yes",Register!$O106="",N(Register!$Q106)=0),0,ROUND((Register!$M106-Register!$R106)*MIN(Register!$Q106,MAX(0,MIN(P$4,IF(Register!$U106="",$D$2,MIN($D$2,YEAR(Register!$U106)*12+MONTH(Register!$U106)-1)))-(YEAR(Register!$O106)*12+MONTH(Register!$O106))+1))/Register!$Q106,2)-ROUND((Register!$M106-Register!$R106)*MIN(Register!$Q106,MAX(0,MIN(P$4-1,IF(Register!$U106="",$D$2,MIN($D$2,YEAR(Register!$U106)*12+MONTH(Register!$U106)-1)))-(YEAR(Register!$O106)*12+MONTH(Register!$O106))+1))/Register!$Q106,2))</f>
        <v/>
      </c>
      <c r="Q108" s="27">
        <f>E108+F108+G108+H108+I108+J108+K108+L108+M108+N108+O108+P108</f>
        <v/>
      </c>
    </row>
    <row r="109">
      <c r="A109" s="28">
        <f>IF(Register!$A107="","",Register!$A107)</f>
        <v/>
      </c>
      <c r="B109" s="28">
        <f>IF(Register!$D107="","",Register!$D107)</f>
        <v/>
      </c>
      <c r="C109" s="28">
        <f>IF(Register!$F107="","",Register!$F107)</f>
        <v/>
      </c>
      <c r="D109" s="28">
        <f>IF(C109="","",IF(C109=Settings!$A$9,Settings!$B$9,IF(C109=Settings!$A$10,Settings!$B$10,IF(C109=Settings!$A$11,Settings!$B$11,IF(C109=Settings!$A$12,Settings!$B$12,IF(C109=Settings!$A$13,Settings!$B$13,IF(C109=Settings!$A$14,Settings!$B$14,IF(C109=Settings!$A$15,Settings!$B$15,IF(C109=Settings!$A$16,Settings!$B$16,IF(C109=Settings!$A$17,Settings!$B$17,IF(C109=Settings!$A$18,Settings!$B$18,"")))))))))))</f>
        <v/>
      </c>
      <c r="E109" s="27">
        <f>IF(OR(Register!$N107&lt;&gt;"Yes",Register!$O107="",N(Register!$Q107)=0),0,ROUND((Register!$M107-Register!$R107)*MIN(Register!$Q107,MAX(0,MIN(E$4,IF(Register!$U107="",$D$2,MIN($D$2,YEAR(Register!$U107)*12+MONTH(Register!$U107)-1)))-(YEAR(Register!$O107)*12+MONTH(Register!$O107))+1))/Register!$Q107,2)-ROUND((Register!$M107-Register!$R107)*MIN(Register!$Q107,MAX(0,MIN(E$4-1,IF(Register!$U107="",$D$2,MIN($D$2,YEAR(Register!$U107)*12+MONTH(Register!$U107)-1)))-(YEAR(Register!$O107)*12+MONTH(Register!$O107))+1))/Register!$Q107,2))</f>
        <v/>
      </c>
      <c r="F109" s="27">
        <f>IF(OR(Register!$N107&lt;&gt;"Yes",Register!$O107="",N(Register!$Q107)=0),0,ROUND((Register!$M107-Register!$R107)*MIN(Register!$Q107,MAX(0,MIN(F$4,IF(Register!$U107="",$D$2,MIN($D$2,YEAR(Register!$U107)*12+MONTH(Register!$U107)-1)))-(YEAR(Register!$O107)*12+MONTH(Register!$O107))+1))/Register!$Q107,2)-ROUND((Register!$M107-Register!$R107)*MIN(Register!$Q107,MAX(0,MIN(F$4-1,IF(Register!$U107="",$D$2,MIN($D$2,YEAR(Register!$U107)*12+MONTH(Register!$U107)-1)))-(YEAR(Register!$O107)*12+MONTH(Register!$O107))+1))/Register!$Q107,2))</f>
        <v/>
      </c>
      <c r="G109" s="27">
        <f>IF(OR(Register!$N107&lt;&gt;"Yes",Register!$O107="",N(Register!$Q107)=0),0,ROUND((Register!$M107-Register!$R107)*MIN(Register!$Q107,MAX(0,MIN(G$4,IF(Register!$U107="",$D$2,MIN($D$2,YEAR(Register!$U107)*12+MONTH(Register!$U107)-1)))-(YEAR(Register!$O107)*12+MONTH(Register!$O107))+1))/Register!$Q107,2)-ROUND((Register!$M107-Register!$R107)*MIN(Register!$Q107,MAX(0,MIN(G$4-1,IF(Register!$U107="",$D$2,MIN($D$2,YEAR(Register!$U107)*12+MONTH(Register!$U107)-1)))-(YEAR(Register!$O107)*12+MONTH(Register!$O107))+1))/Register!$Q107,2))</f>
        <v/>
      </c>
      <c r="H109" s="27">
        <f>IF(OR(Register!$N107&lt;&gt;"Yes",Register!$O107="",N(Register!$Q107)=0),0,ROUND((Register!$M107-Register!$R107)*MIN(Register!$Q107,MAX(0,MIN(H$4,IF(Register!$U107="",$D$2,MIN($D$2,YEAR(Register!$U107)*12+MONTH(Register!$U107)-1)))-(YEAR(Register!$O107)*12+MONTH(Register!$O107))+1))/Register!$Q107,2)-ROUND((Register!$M107-Register!$R107)*MIN(Register!$Q107,MAX(0,MIN(H$4-1,IF(Register!$U107="",$D$2,MIN($D$2,YEAR(Register!$U107)*12+MONTH(Register!$U107)-1)))-(YEAR(Register!$O107)*12+MONTH(Register!$O107))+1))/Register!$Q107,2))</f>
        <v/>
      </c>
      <c r="I109" s="27">
        <f>IF(OR(Register!$N107&lt;&gt;"Yes",Register!$O107="",N(Register!$Q107)=0),0,ROUND((Register!$M107-Register!$R107)*MIN(Register!$Q107,MAX(0,MIN(I$4,IF(Register!$U107="",$D$2,MIN($D$2,YEAR(Register!$U107)*12+MONTH(Register!$U107)-1)))-(YEAR(Register!$O107)*12+MONTH(Register!$O107))+1))/Register!$Q107,2)-ROUND((Register!$M107-Register!$R107)*MIN(Register!$Q107,MAX(0,MIN(I$4-1,IF(Register!$U107="",$D$2,MIN($D$2,YEAR(Register!$U107)*12+MONTH(Register!$U107)-1)))-(YEAR(Register!$O107)*12+MONTH(Register!$O107))+1))/Register!$Q107,2))</f>
        <v/>
      </c>
      <c r="J109" s="27">
        <f>IF(OR(Register!$N107&lt;&gt;"Yes",Register!$O107="",N(Register!$Q107)=0),0,ROUND((Register!$M107-Register!$R107)*MIN(Register!$Q107,MAX(0,MIN(J$4,IF(Register!$U107="",$D$2,MIN($D$2,YEAR(Register!$U107)*12+MONTH(Register!$U107)-1)))-(YEAR(Register!$O107)*12+MONTH(Register!$O107))+1))/Register!$Q107,2)-ROUND((Register!$M107-Register!$R107)*MIN(Register!$Q107,MAX(0,MIN(J$4-1,IF(Register!$U107="",$D$2,MIN($D$2,YEAR(Register!$U107)*12+MONTH(Register!$U107)-1)))-(YEAR(Register!$O107)*12+MONTH(Register!$O107))+1))/Register!$Q107,2))</f>
        <v/>
      </c>
      <c r="K109" s="27">
        <f>IF(OR(Register!$N107&lt;&gt;"Yes",Register!$O107="",N(Register!$Q107)=0),0,ROUND((Register!$M107-Register!$R107)*MIN(Register!$Q107,MAX(0,MIN(K$4,IF(Register!$U107="",$D$2,MIN($D$2,YEAR(Register!$U107)*12+MONTH(Register!$U107)-1)))-(YEAR(Register!$O107)*12+MONTH(Register!$O107))+1))/Register!$Q107,2)-ROUND((Register!$M107-Register!$R107)*MIN(Register!$Q107,MAX(0,MIN(K$4-1,IF(Register!$U107="",$D$2,MIN($D$2,YEAR(Register!$U107)*12+MONTH(Register!$U107)-1)))-(YEAR(Register!$O107)*12+MONTH(Register!$O107))+1))/Register!$Q107,2))</f>
        <v/>
      </c>
      <c r="L109" s="27">
        <f>IF(OR(Register!$N107&lt;&gt;"Yes",Register!$O107="",N(Register!$Q107)=0),0,ROUND((Register!$M107-Register!$R107)*MIN(Register!$Q107,MAX(0,MIN(L$4,IF(Register!$U107="",$D$2,MIN($D$2,YEAR(Register!$U107)*12+MONTH(Register!$U107)-1)))-(YEAR(Register!$O107)*12+MONTH(Register!$O107))+1))/Register!$Q107,2)-ROUND((Register!$M107-Register!$R107)*MIN(Register!$Q107,MAX(0,MIN(L$4-1,IF(Register!$U107="",$D$2,MIN($D$2,YEAR(Register!$U107)*12+MONTH(Register!$U107)-1)))-(YEAR(Register!$O107)*12+MONTH(Register!$O107))+1))/Register!$Q107,2))</f>
        <v/>
      </c>
      <c r="M109" s="27">
        <f>IF(OR(Register!$N107&lt;&gt;"Yes",Register!$O107="",N(Register!$Q107)=0),0,ROUND((Register!$M107-Register!$R107)*MIN(Register!$Q107,MAX(0,MIN(M$4,IF(Register!$U107="",$D$2,MIN($D$2,YEAR(Register!$U107)*12+MONTH(Register!$U107)-1)))-(YEAR(Register!$O107)*12+MONTH(Register!$O107))+1))/Register!$Q107,2)-ROUND((Register!$M107-Register!$R107)*MIN(Register!$Q107,MAX(0,MIN(M$4-1,IF(Register!$U107="",$D$2,MIN($D$2,YEAR(Register!$U107)*12+MONTH(Register!$U107)-1)))-(YEAR(Register!$O107)*12+MONTH(Register!$O107))+1))/Register!$Q107,2))</f>
        <v/>
      </c>
      <c r="N109" s="27">
        <f>IF(OR(Register!$N107&lt;&gt;"Yes",Register!$O107="",N(Register!$Q107)=0),0,ROUND((Register!$M107-Register!$R107)*MIN(Register!$Q107,MAX(0,MIN(N$4,IF(Register!$U107="",$D$2,MIN($D$2,YEAR(Register!$U107)*12+MONTH(Register!$U107)-1)))-(YEAR(Register!$O107)*12+MONTH(Register!$O107))+1))/Register!$Q107,2)-ROUND((Register!$M107-Register!$R107)*MIN(Register!$Q107,MAX(0,MIN(N$4-1,IF(Register!$U107="",$D$2,MIN($D$2,YEAR(Register!$U107)*12+MONTH(Register!$U107)-1)))-(YEAR(Register!$O107)*12+MONTH(Register!$O107))+1))/Register!$Q107,2))</f>
        <v/>
      </c>
      <c r="O109" s="27">
        <f>IF(OR(Register!$N107&lt;&gt;"Yes",Register!$O107="",N(Register!$Q107)=0),0,ROUND((Register!$M107-Register!$R107)*MIN(Register!$Q107,MAX(0,MIN(O$4,IF(Register!$U107="",$D$2,MIN($D$2,YEAR(Register!$U107)*12+MONTH(Register!$U107)-1)))-(YEAR(Register!$O107)*12+MONTH(Register!$O107))+1))/Register!$Q107,2)-ROUND((Register!$M107-Register!$R107)*MIN(Register!$Q107,MAX(0,MIN(O$4-1,IF(Register!$U107="",$D$2,MIN($D$2,YEAR(Register!$U107)*12+MONTH(Register!$U107)-1)))-(YEAR(Register!$O107)*12+MONTH(Register!$O107))+1))/Register!$Q107,2))</f>
        <v/>
      </c>
      <c r="P109" s="27">
        <f>IF(OR(Register!$N107&lt;&gt;"Yes",Register!$O107="",N(Register!$Q107)=0),0,ROUND((Register!$M107-Register!$R107)*MIN(Register!$Q107,MAX(0,MIN(P$4,IF(Register!$U107="",$D$2,MIN($D$2,YEAR(Register!$U107)*12+MONTH(Register!$U107)-1)))-(YEAR(Register!$O107)*12+MONTH(Register!$O107))+1))/Register!$Q107,2)-ROUND((Register!$M107-Register!$R107)*MIN(Register!$Q107,MAX(0,MIN(P$4-1,IF(Register!$U107="",$D$2,MIN($D$2,YEAR(Register!$U107)*12+MONTH(Register!$U107)-1)))-(YEAR(Register!$O107)*12+MONTH(Register!$O107))+1))/Register!$Q107,2))</f>
        <v/>
      </c>
      <c r="Q109" s="27">
        <f>E109+F109+G109+H109+I109+J109+K109+L109+M109+N109+O109+P109</f>
        <v/>
      </c>
    </row>
    <row r="110">
      <c r="A110" s="28">
        <f>IF(Register!$A108="","",Register!$A108)</f>
        <v/>
      </c>
      <c r="B110" s="28">
        <f>IF(Register!$D108="","",Register!$D108)</f>
        <v/>
      </c>
      <c r="C110" s="28">
        <f>IF(Register!$F108="","",Register!$F108)</f>
        <v/>
      </c>
      <c r="D110" s="28">
        <f>IF(C110="","",IF(C110=Settings!$A$9,Settings!$B$9,IF(C110=Settings!$A$10,Settings!$B$10,IF(C110=Settings!$A$11,Settings!$B$11,IF(C110=Settings!$A$12,Settings!$B$12,IF(C110=Settings!$A$13,Settings!$B$13,IF(C110=Settings!$A$14,Settings!$B$14,IF(C110=Settings!$A$15,Settings!$B$15,IF(C110=Settings!$A$16,Settings!$B$16,IF(C110=Settings!$A$17,Settings!$B$17,IF(C110=Settings!$A$18,Settings!$B$18,"")))))))))))</f>
        <v/>
      </c>
      <c r="E110" s="27">
        <f>IF(OR(Register!$N108&lt;&gt;"Yes",Register!$O108="",N(Register!$Q108)=0),0,ROUND((Register!$M108-Register!$R108)*MIN(Register!$Q108,MAX(0,MIN(E$4,IF(Register!$U108="",$D$2,MIN($D$2,YEAR(Register!$U108)*12+MONTH(Register!$U108)-1)))-(YEAR(Register!$O108)*12+MONTH(Register!$O108))+1))/Register!$Q108,2)-ROUND((Register!$M108-Register!$R108)*MIN(Register!$Q108,MAX(0,MIN(E$4-1,IF(Register!$U108="",$D$2,MIN($D$2,YEAR(Register!$U108)*12+MONTH(Register!$U108)-1)))-(YEAR(Register!$O108)*12+MONTH(Register!$O108))+1))/Register!$Q108,2))</f>
        <v/>
      </c>
      <c r="F110" s="27">
        <f>IF(OR(Register!$N108&lt;&gt;"Yes",Register!$O108="",N(Register!$Q108)=0),0,ROUND((Register!$M108-Register!$R108)*MIN(Register!$Q108,MAX(0,MIN(F$4,IF(Register!$U108="",$D$2,MIN($D$2,YEAR(Register!$U108)*12+MONTH(Register!$U108)-1)))-(YEAR(Register!$O108)*12+MONTH(Register!$O108))+1))/Register!$Q108,2)-ROUND((Register!$M108-Register!$R108)*MIN(Register!$Q108,MAX(0,MIN(F$4-1,IF(Register!$U108="",$D$2,MIN($D$2,YEAR(Register!$U108)*12+MONTH(Register!$U108)-1)))-(YEAR(Register!$O108)*12+MONTH(Register!$O108))+1))/Register!$Q108,2))</f>
        <v/>
      </c>
      <c r="G110" s="27">
        <f>IF(OR(Register!$N108&lt;&gt;"Yes",Register!$O108="",N(Register!$Q108)=0),0,ROUND((Register!$M108-Register!$R108)*MIN(Register!$Q108,MAX(0,MIN(G$4,IF(Register!$U108="",$D$2,MIN($D$2,YEAR(Register!$U108)*12+MONTH(Register!$U108)-1)))-(YEAR(Register!$O108)*12+MONTH(Register!$O108))+1))/Register!$Q108,2)-ROUND((Register!$M108-Register!$R108)*MIN(Register!$Q108,MAX(0,MIN(G$4-1,IF(Register!$U108="",$D$2,MIN($D$2,YEAR(Register!$U108)*12+MONTH(Register!$U108)-1)))-(YEAR(Register!$O108)*12+MONTH(Register!$O108))+1))/Register!$Q108,2))</f>
        <v/>
      </c>
      <c r="H110" s="27">
        <f>IF(OR(Register!$N108&lt;&gt;"Yes",Register!$O108="",N(Register!$Q108)=0),0,ROUND((Register!$M108-Register!$R108)*MIN(Register!$Q108,MAX(0,MIN(H$4,IF(Register!$U108="",$D$2,MIN($D$2,YEAR(Register!$U108)*12+MONTH(Register!$U108)-1)))-(YEAR(Register!$O108)*12+MONTH(Register!$O108))+1))/Register!$Q108,2)-ROUND((Register!$M108-Register!$R108)*MIN(Register!$Q108,MAX(0,MIN(H$4-1,IF(Register!$U108="",$D$2,MIN($D$2,YEAR(Register!$U108)*12+MONTH(Register!$U108)-1)))-(YEAR(Register!$O108)*12+MONTH(Register!$O108))+1))/Register!$Q108,2))</f>
        <v/>
      </c>
      <c r="I110" s="27">
        <f>IF(OR(Register!$N108&lt;&gt;"Yes",Register!$O108="",N(Register!$Q108)=0),0,ROUND((Register!$M108-Register!$R108)*MIN(Register!$Q108,MAX(0,MIN(I$4,IF(Register!$U108="",$D$2,MIN($D$2,YEAR(Register!$U108)*12+MONTH(Register!$U108)-1)))-(YEAR(Register!$O108)*12+MONTH(Register!$O108))+1))/Register!$Q108,2)-ROUND((Register!$M108-Register!$R108)*MIN(Register!$Q108,MAX(0,MIN(I$4-1,IF(Register!$U108="",$D$2,MIN($D$2,YEAR(Register!$U108)*12+MONTH(Register!$U108)-1)))-(YEAR(Register!$O108)*12+MONTH(Register!$O108))+1))/Register!$Q108,2))</f>
        <v/>
      </c>
      <c r="J110" s="27">
        <f>IF(OR(Register!$N108&lt;&gt;"Yes",Register!$O108="",N(Register!$Q108)=0),0,ROUND((Register!$M108-Register!$R108)*MIN(Register!$Q108,MAX(0,MIN(J$4,IF(Register!$U108="",$D$2,MIN($D$2,YEAR(Register!$U108)*12+MONTH(Register!$U108)-1)))-(YEAR(Register!$O108)*12+MONTH(Register!$O108))+1))/Register!$Q108,2)-ROUND((Register!$M108-Register!$R108)*MIN(Register!$Q108,MAX(0,MIN(J$4-1,IF(Register!$U108="",$D$2,MIN($D$2,YEAR(Register!$U108)*12+MONTH(Register!$U108)-1)))-(YEAR(Register!$O108)*12+MONTH(Register!$O108))+1))/Register!$Q108,2))</f>
        <v/>
      </c>
      <c r="K110" s="27">
        <f>IF(OR(Register!$N108&lt;&gt;"Yes",Register!$O108="",N(Register!$Q108)=0),0,ROUND((Register!$M108-Register!$R108)*MIN(Register!$Q108,MAX(0,MIN(K$4,IF(Register!$U108="",$D$2,MIN($D$2,YEAR(Register!$U108)*12+MONTH(Register!$U108)-1)))-(YEAR(Register!$O108)*12+MONTH(Register!$O108))+1))/Register!$Q108,2)-ROUND((Register!$M108-Register!$R108)*MIN(Register!$Q108,MAX(0,MIN(K$4-1,IF(Register!$U108="",$D$2,MIN($D$2,YEAR(Register!$U108)*12+MONTH(Register!$U108)-1)))-(YEAR(Register!$O108)*12+MONTH(Register!$O108))+1))/Register!$Q108,2))</f>
        <v/>
      </c>
      <c r="L110" s="27">
        <f>IF(OR(Register!$N108&lt;&gt;"Yes",Register!$O108="",N(Register!$Q108)=0),0,ROUND((Register!$M108-Register!$R108)*MIN(Register!$Q108,MAX(0,MIN(L$4,IF(Register!$U108="",$D$2,MIN($D$2,YEAR(Register!$U108)*12+MONTH(Register!$U108)-1)))-(YEAR(Register!$O108)*12+MONTH(Register!$O108))+1))/Register!$Q108,2)-ROUND((Register!$M108-Register!$R108)*MIN(Register!$Q108,MAX(0,MIN(L$4-1,IF(Register!$U108="",$D$2,MIN($D$2,YEAR(Register!$U108)*12+MONTH(Register!$U108)-1)))-(YEAR(Register!$O108)*12+MONTH(Register!$O108))+1))/Register!$Q108,2))</f>
        <v/>
      </c>
      <c r="M110" s="27">
        <f>IF(OR(Register!$N108&lt;&gt;"Yes",Register!$O108="",N(Register!$Q108)=0),0,ROUND((Register!$M108-Register!$R108)*MIN(Register!$Q108,MAX(0,MIN(M$4,IF(Register!$U108="",$D$2,MIN($D$2,YEAR(Register!$U108)*12+MONTH(Register!$U108)-1)))-(YEAR(Register!$O108)*12+MONTH(Register!$O108))+1))/Register!$Q108,2)-ROUND((Register!$M108-Register!$R108)*MIN(Register!$Q108,MAX(0,MIN(M$4-1,IF(Register!$U108="",$D$2,MIN($D$2,YEAR(Register!$U108)*12+MONTH(Register!$U108)-1)))-(YEAR(Register!$O108)*12+MONTH(Register!$O108))+1))/Register!$Q108,2))</f>
        <v/>
      </c>
      <c r="N110" s="27">
        <f>IF(OR(Register!$N108&lt;&gt;"Yes",Register!$O108="",N(Register!$Q108)=0),0,ROUND((Register!$M108-Register!$R108)*MIN(Register!$Q108,MAX(0,MIN(N$4,IF(Register!$U108="",$D$2,MIN($D$2,YEAR(Register!$U108)*12+MONTH(Register!$U108)-1)))-(YEAR(Register!$O108)*12+MONTH(Register!$O108))+1))/Register!$Q108,2)-ROUND((Register!$M108-Register!$R108)*MIN(Register!$Q108,MAX(0,MIN(N$4-1,IF(Register!$U108="",$D$2,MIN($D$2,YEAR(Register!$U108)*12+MONTH(Register!$U108)-1)))-(YEAR(Register!$O108)*12+MONTH(Register!$O108))+1))/Register!$Q108,2))</f>
        <v/>
      </c>
      <c r="O110" s="27">
        <f>IF(OR(Register!$N108&lt;&gt;"Yes",Register!$O108="",N(Register!$Q108)=0),0,ROUND((Register!$M108-Register!$R108)*MIN(Register!$Q108,MAX(0,MIN(O$4,IF(Register!$U108="",$D$2,MIN($D$2,YEAR(Register!$U108)*12+MONTH(Register!$U108)-1)))-(YEAR(Register!$O108)*12+MONTH(Register!$O108))+1))/Register!$Q108,2)-ROUND((Register!$M108-Register!$R108)*MIN(Register!$Q108,MAX(0,MIN(O$4-1,IF(Register!$U108="",$D$2,MIN($D$2,YEAR(Register!$U108)*12+MONTH(Register!$U108)-1)))-(YEAR(Register!$O108)*12+MONTH(Register!$O108))+1))/Register!$Q108,2))</f>
        <v/>
      </c>
      <c r="P110" s="27">
        <f>IF(OR(Register!$N108&lt;&gt;"Yes",Register!$O108="",N(Register!$Q108)=0),0,ROUND((Register!$M108-Register!$R108)*MIN(Register!$Q108,MAX(0,MIN(P$4,IF(Register!$U108="",$D$2,MIN($D$2,YEAR(Register!$U108)*12+MONTH(Register!$U108)-1)))-(YEAR(Register!$O108)*12+MONTH(Register!$O108))+1))/Register!$Q108,2)-ROUND((Register!$M108-Register!$R108)*MIN(Register!$Q108,MAX(0,MIN(P$4-1,IF(Register!$U108="",$D$2,MIN($D$2,YEAR(Register!$U108)*12+MONTH(Register!$U108)-1)))-(YEAR(Register!$O108)*12+MONTH(Register!$O108))+1))/Register!$Q108,2))</f>
        <v/>
      </c>
      <c r="Q110" s="27">
        <f>E110+F110+G110+H110+I110+J110+K110+L110+M110+N110+O110+P110</f>
        <v/>
      </c>
    </row>
    <row r="111">
      <c r="A111" s="28">
        <f>IF(Register!$A109="","",Register!$A109)</f>
        <v/>
      </c>
      <c r="B111" s="28">
        <f>IF(Register!$D109="","",Register!$D109)</f>
        <v/>
      </c>
      <c r="C111" s="28">
        <f>IF(Register!$F109="","",Register!$F109)</f>
        <v/>
      </c>
      <c r="D111" s="28">
        <f>IF(C111="","",IF(C111=Settings!$A$9,Settings!$B$9,IF(C111=Settings!$A$10,Settings!$B$10,IF(C111=Settings!$A$11,Settings!$B$11,IF(C111=Settings!$A$12,Settings!$B$12,IF(C111=Settings!$A$13,Settings!$B$13,IF(C111=Settings!$A$14,Settings!$B$14,IF(C111=Settings!$A$15,Settings!$B$15,IF(C111=Settings!$A$16,Settings!$B$16,IF(C111=Settings!$A$17,Settings!$B$17,IF(C111=Settings!$A$18,Settings!$B$18,"")))))))))))</f>
        <v/>
      </c>
      <c r="E111" s="27">
        <f>IF(OR(Register!$N109&lt;&gt;"Yes",Register!$O109="",N(Register!$Q109)=0),0,ROUND((Register!$M109-Register!$R109)*MIN(Register!$Q109,MAX(0,MIN(E$4,IF(Register!$U109="",$D$2,MIN($D$2,YEAR(Register!$U109)*12+MONTH(Register!$U109)-1)))-(YEAR(Register!$O109)*12+MONTH(Register!$O109))+1))/Register!$Q109,2)-ROUND((Register!$M109-Register!$R109)*MIN(Register!$Q109,MAX(0,MIN(E$4-1,IF(Register!$U109="",$D$2,MIN($D$2,YEAR(Register!$U109)*12+MONTH(Register!$U109)-1)))-(YEAR(Register!$O109)*12+MONTH(Register!$O109))+1))/Register!$Q109,2))</f>
        <v/>
      </c>
      <c r="F111" s="27">
        <f>IF(OR(Register!$N109&lt;&gt;"Yes",Register!$O109="",N(Register!$Q109)=0),0,ROUND((Register!$M109-Register!$R109)*MIN(Register!$Q109,MAX(0,MIN(F$4,IF(Register!$U109="",$D$2,MIN($D$2,YEAR(Register!$U109)*12+MONTH(Register!$U109)-1)))-(YEAR(Register!$O109)*12+MONTH(Register!$O109))+1))/Register!$Q109,2)-ROUND((Register!$M109-Register!$R109)*MIN(Register!$Q109,MAX(0,MIN(F$4-1,IF(Register!$U109="",$D$2,MIN($D$2,YEAR(Register!$U109)*12+MONTH(Register!$U109)-1)))-(YEAR(Register!$O109)*12+MONTH(Register!$O109))+1))/Register!$Q109,2))</f>
        <v/>
      </c>
      <c r="G111" s="27">
        <f>IF(OR(Register!$N109&lt;&gt;"Yes",Register!$O109="",N(Register!$Q109)=0),0,ROUND((Register!$M109-Register!$R109)*MIN(Register!$Q109,MAX(0,MIN(G$4,IF(Register!$U109="",$D$2,MIN($D$2,YEAR(Register!$U109)*12+MONTH(Register!$U109)-1)))-(YEAR(Register!$O109)*12+MONTH(Register!$O109))+1))/Register!$Q109,2)-ROUND((Register!$M109-Register!$R109)*MIN(Register!$Q109,MAX(0,MIN(G$4-1,IF(Register!$U109="",$D$2,MIN($D$2,YEAR(Register!$U109)*12+MONTH(Register!$U109)-1)))-(YEAR(Register!$O109)*12+MONTH(Register!$O109))+1))/Register!$Q109,2))</f>
        <v/>
      </c>
      <c r="H111" s="27">
        <f>IF(OR(Register!$N109&lt;&gt;"Yes",Register!$O109="",N(Register!$Q109)=0),0,ROUND((Register!$M109-Register!$R109)*MIN(Register!$Q109,MAX(0,MIN(H$4,IF(Register!$U109="",$D$2,MIN($D$2,YEAR(Register!$U109)*12+MONTH(Register!$U109)-1)))-(YEAR(Register!$O109)*12+MONTH(Register!$O109))+1))/Register!$Q109,2)-ROUND((Register!$M109-Register!$R109)*MIN(Register!$Q109,MAX(0,MIN(H$4-1,IF(Register!$U109="",$D$2,MIN($D$2,YEAR(Register!$U109)*12+MONTH(Register!$U109)-1)))-(YEAR(Register!$O109)*12+MONTH(Register!$O109))+1))/Register!$Q109,2))</f>
        <v/>
      </c>
      <c r="I111" s="27">
        <f>IF(OR(Register!$N109&lt;&gt;"Yes",Register!$O109="",N(Register!$Q109)=0),0,ROUND((Register!$M109-Register!$R109)*MIN(Register!$Q109,MAX(0,MIN(I$4,IF(Register!$U109="",$D$2,MIN($D$2,YEAR(Register!$U109)*12+MONTH(Register!$U109)-1)))-(YEAR(Register!$O109)*12+MONTH(Register!$O109))+1))/Register!$Q109,2)-ROUND((Register!$M109-Register!$R109)*MIN(Register!$Q109,MAX(0,MIN(I$4-1,IF(Register!$U109="",$D$2,MIN($D$2,YEAR(Register!$U109)*12+MONTH(Register!$U109)-1)))-(YEAR(Register!$O109)*12+MONTH(Register!$O109))+1))/Register!$Q109,2))</f>
        <v/>
      </c>
      <c r="J111" s="27">
        <f>IF(OR(Register!$N109&lt;&gt;"Yes",Register!$O109="",N(Register!$Q109)=0),0,ROUND((Register!$M109-Register!$R109)*MIN(Register!$Q109,MAX(0,MIN(J$4,IF(Register!$U109="",$D$2,MIN($D$2,YEAR(Register!$U109)*12+MONTH(Register!$U109)-1)))-(YEAR(Register!$O109)*12+MONTH(Register!$O109))+1))/Register!$Q109,2)-ROUND((Register!$M109-Register!$R109)*MIN(Register!$Q109,MAX(0,MIN(J$4-1,IF(Register!$U109="",$D$2,MIN($D$2,YEAR(Register!$U109)*12+MONTH(Register!$U109)-1)))-(YEAR(Register!$O109)*12+MONTH(Register!$O109))+1))/Register!$Q109,2))</f>
        <v/>
      </c>
      <c r="K111" s="27">
        <f>IF(OR(Register!$N109&lt;&gt;"Yes",Register!$O109="",N(Register!$Q109)=0),0,ROUND((Register!$M109-Register!$R109)*MIN(Register!$Q109,MAX(0,MIN(K$4,IF(Register!$U109="",$D$2,MIN($D$2,YEAR(Register!$U109)*12+MONTH(Register!$U109)-1)))-(YEAR(Register!$O109)*12+MONTH(Register!$O109))+1))/Register!$Q109,2)-ROUND((Register!$M109-Register!$R109)*MIN(Register!$Q109,MAX(0,MIN(K$4-1,IF(Register!$U109="",$D$2,MIN($D$2,YEAR(Register!$U109)*12+MONTH(Register!$U109)-1)))-(YEAR(Register!$O109)*12+MONTH(Register!$O109))+1))/Register!$Q109,2))</f>
        <v/>
      </c>
      <c r="L111" s="27">
        <f>IF(OR(Register!$N109&lt;&gt;"Yes",Register!$O109="",N(Register!$Q109)=0),0,ROUND((Register!$M109-Register!$R109)*MIN(Register!$Q109,MAX(0,MIN(L$4,IF(Register!$U109="",$D$2,MIN($D$2,YEAR(Register!$U109)*12+MONTH(Register!$U109)-1)))-(YEAR(Register!$O109)*12+MONTH(Register!$O109))+1))/Register!$Q109,2)-ROUND((Register!$M109-Register!$R109)*MIN(Register!$Q109,MAX(0,MIN(L$4-1,IF(Register!$U109="",$D$2,MIN($D$2,YEAR(Register!$U109)*12+MONTH(Register!$U109)-1)))-(YEAR(Register!$O109)*12+MONTH(Register!$O109))+1))/Register!$Q109,2))</f>
        <v/>
      </c>
      <c r="M111" s="27">
        <f>IF(OR(Register!$N109&lt;&gt;"Yes",Register!$O109="",N(Register!$Q109)=0),0,ROUND((Register!$M109-Register!$R109)*MIN(Register!$Q109,MAX(0,MIN(M$4,IF(Register!$U109="",$D$2,MIN($D$2,YEAR(Register!$U109)*12+MONTH(Register!$U109)-1)))-(YEAR(Register!$O109)*12+MONTH(Register!$O109))+1))/Register!$Q109,2)-ROUND((Register!$M109-Register!$R109)*MIN(Register!$Q109,MAX(0,MIN(M$4-1,IF(Register!$U109="",$D$2,MIN($D$2,YEAR(Register!$U109)*12+MONTH(Register!$U109)-1)))-(YEAR(Register!$O109)*12+MONTH(Register!$O109))+1))/Register!$Q109,2))</f>
        <v/>
      </c>
      <c r="N111" s="27">
        <f>IF(OR(Register!$N109&lt;&gt;"Yes",Register!$O109="",N(Register!$Q109)=0),0,ROUND((Register!$M109-Register!$R109)*MIN(Register!$Q109,MAX(0,MIN(N$4,IF(Register!$U109="",$D$2,MIN($D$2,YEAR(Register!$U109)*12+MONTH(Register!$U109)-1)))-(YEAR(Register!$O109)*12+MONTH(Register!$O109))+1))/Register!$Q109,2)-ROUND((Register!$M109-Register!$R109)*MIN(Register!$Q109,MAX(0,MIN(N$4-1,IF(Register!$U109="",$D$2,MIN($D$2,YEAR(Register!$U109)*12+MONTH(Register!$U109)-1)))-(YEAR(Register!$O109)*12+MONTH(Register!$O109))+1))/Register!$Q109,2))</f>
        <v/>
      </c>
      <c r="O111" s="27">
        <f>IF(OR(Register!$N109&lt;&gt;"Yes",Register!$O109="",N(Register!$Q109)=0),0,ROUND((Register!$M109-Register!$R109)*MIN(Register!$Q109,MAX(0,MIN(O$4,IF(Register!$U109="",$D$2,MIN($D$2,YEAR(Register!$U109)*12+MONTH(Register!$U109)-1)))-(YEAR(Register!$O109)*12+MONTH(Register!$O109))+1))/Register!$Q109,2)-ROUND((Register!$M109-Register!$R109)*MIN(Register!$Q109,MAX(0,MIN(O$4-1,IF(Register!$U109="",$D$2,MIN($D$2,YEAR(Register!$U109)*12+MONTH(Register!$U109)-1)))-(YEAR(Register!$O109)*12+MONTH(Register!$O109))+1))/Register!$Q109,2))</f>
        <v/>
      </c>
      <c r="P111" s="27">
        <f>IF(OR(Register!$N109&lt;&gt;"Yes",Register!$O109="",N(Register!$Q109)=0),0,ROUND((Register!$M109-Register!$R109)*MIN(Register!$Q109,MAX(0,MIN(P$4,IF(Register!$U109="",$D$2,MIN($D$2,YEAR(Register!$U109)*12+MONTH(Register!$U109)-1)))-(YEAR(Register!$O109)*12+MONTH(Register!$O109))+1))/Register!$Q109,2)-ROUND((Register!$M109-Register!$R109)*MIN(Register!$Q109,MAX(0,MIN(P$4-1,IF(Register!$U109="",$D$2,MIN($D$2,YEAR(Register!$U109)*12+MONTH(Register!$U109)-1)))-(YEAR(Register!$O109)*12+MONTH(Register!$O109))+1))/Register!$Q109,2))</f>
        <v/>
      </c>
      <c r="Q111" s="27">
        <f>E111+F111+G111+H111+I111+J111+K111+L111+M111+N111+O111+P111</f>
        <v/>
      </c>
    </row>
    <row r="112">
      <c r="A112" s="28">
        <f>IF(Register!$A110="","",Register!$A110)</f>
        <v/>
      </c>
      <c r="B112" s="28">
        <f>IF(Register!$D110="","",Register!$D110)</f>
        <v/>
      </c>
      <c r="C112" s="28">
        <f>IF(Register!$F110="","",Register!$F110)</f>
        <v/>
      </c>
      <c r="D112" s="28">
        <f>IF(C112="","",IF(C112=Settings!$A$9,Settings!$B$9,IF(C112=Settings!$A$10,Settings!$B$10,IF(C112=Settings!$A$11,Settings!$B$11,IF(C112=Settings!$A$12,Settings!$B$12,IF(C112=Settings!$A$13,Settings!$B$13,IF(C112=Settings!$A$14,Settings!$B$14,IF(C112=Settings!$A$15,Settings!$B$15,IF(C112=Settings!$A$16,Settings!$B$16,IF(C112=Settings!$A$17,Settings!$B$17,IF(C112=Settings!$A$18,Settings!$B$18,"")))))))))))</f>
        <v/>
      </c>
      <c r="E112" s="27">
        <f>IF(OR(Register!$N110&lt;&gt;"Yes",Register!$O110="",N(Register!$Q110)=0),0,ROUND((Register!$M110-Register!$R110)*MIN(Register!$Q110,MAX(0,MIN(E$4,IF(Register!$U110="",$D$2,MIN($D$2,YEAR(Register!$U110)*12+MONTH(Register!$U110)-1)))-(YEAR(Register!$O110)*12+MONTH(Register!$O110))+1))/Register!$Q110,2)-ROUND((Register!$M110-Register!$R110)*MIN(Register!$Q110,MAX(0,MIN(E$4-1,IF(Register!$U110="",$D$2,MIN($D$2,YEAR(Register!$U110)*12+MONTH(Register!$U110)-1)))-(YEAR(Register!$O110)*12+MONTH(Register!$O110))+1))/Register!$Q110,2))</f>
        <v/>
      </c>
      <c r="F112" s="27">
        <f>IF(OR(Register!$N110&lt;&gt;"Yes",Register!$O110="",N(Register!$Q110)=0),0,ROUND((Register!$M110-Register!$R110)*MIN(Register!$Q110,MAX(0,MIN(F$4,IF(Register!$U110="",$D$2,MIN($D$2,YEAR(Register!$U110)*12+MONTH(Register!$U110)-1)))-(YEAR(Register!$O110)*12+MONTH(Register!$O110))+1))/Register!$Q110,2)-ROUND((Register!$M110-Register!$R110)*MIN(Register!$Q110,MAX(0,MIN(F$4-1,IF(Register!$U110="",$D$2,MIN($D$2,YEAR(Register!$U110)*12+MONTH(Register!$U110)-1)))-(YEAR(Register!$O110)*12+MONTH(Register!$O110))+1))/Register!$Q110,2))</f>
        <v/>
      </c>
      <c r="G112" s="27">
        <f>IF(OR(Register!$N110&lt;&gt;"Yes",Register!$O110="",N(Register!$Q110)=0),0,ROUND((Register!$M110-Register!$R110)*MIN(Register!$Q110,MAX(0,MIN(G$4,IF(Register!$U110="",$D$2,MIN($D$2,YEAR(Register!$U110)*12+MONTH(Register!$U110)-1)))-(YEAR(Register!$O110)*12+MONTH(Register!$O110))+1))/Register!$Q110,2)-ROUND((Register!$M110-Register!$R110)*MIN(Register!$Q110,MAX(0,MIN(G$4-1,IF(Register!$U110="",$D$2,MIN($D$2,YEAR(Register!$U110)*12+MONTH(Register!$U110)-1)))-(YEAR(Register!$O110)*12+MONTH(Register!$O110))+1))/Register!$Q110,2))</f>
        <v/>
      </c>
      <c r="H112" s="27">
        <f>IF(OR(Register!$N110&lt;&gt;"Yes",Register!$O110="",N(Register!$Q110)=0),0,ROUND((Register!$M110-Register!$R110)*MIN(Register!$Q110,MAX(0,MIN(H$4,IF(Register!$U110="",$D$2,MIN($D$2,YEAR(Register!$U110)*12+MONTH(Register!$U110)-1)))-(YEAR(Register!$O110)*12+MONTH(Register!$O110))+1))/Register!$Q110,2)-ROUND((Register!$M110-Register!$R110)*MIN(Register!$Q110,MAX(0,MIN(H$4-1,IF(Register!$U110="",$D$2,MIN($D$2,YEAR(Register!$U110)*12+MONTH(Register!$U110)-1)))-(YEAR(Register!$O110)*12+MONTH(Register!$O110))+1))/Register!$Q110,2))</f>
        <v/>
      </c>
      <c r="I112" s="27">
        <f>IF(OR(Register!$N110&lt;&gt;"Yes",Register!$O110="",N(Register!$Q110)=0),0,ROUND((Register!$M110-Register!$R110)*MIN(Register!$Q110,MAX(0,MIN(I$4,IF(Register!$U110="",$D$2,MIN($D$2,YEAR(Register!$U110)*12+MONTH(Register!$U110)-1)))-(YEAR(Register!$O110)*12+MONTH(Register!$O110))+1))/Register!$Q110,2)-ROUND((Register!$M110-Register!$R110)*MIN(Register!$Q110,MAX(0,MIN(I$4-1,IF(Register!$U110="",$D$2,MIN($D$2,YEAR(Register!$U110)*12+MONTH(Register!$U110)-1)))-(YEAR(Register!$O110)*12+MONTH(Register!$O110))+1))/Register!$Q110,2))</f>
        <v/>
      </c>
      <c r="J112" s="27">
        <f>IF(OR(Register!$N110&lt;&gt;"Yes",Register!$O110="",N(Register!$Q110)=0),0,ROUND((Register!$M110-Register!$R110)*MIN(Register!$Q110,MAX(0,MIN(J$4,IF(Register!$U110="",$D$2,MIN($D$2,YEAR(Register!$U110)*12+MONTH(Register!$U110)-1)))-(YEAR(Register!$O110)*12+MONTH(Register!$O110))+1))/Register!$Q110,2)-ROUND((Register!$M110-Register!$R110)*MIN(Register!$Q110,MAX(0,MIN(J$4-1,IF(Register!$U110="",$D$2,MIN($D$2,YEAR(Register!$U110)*12+MONTH(Register!$U110)-1)))-(YEAR(Register!$O110)*12+MONTH(Register!$O110))+1))/Register!$Q110,2))</f>
        <v/>
      </c>
      <c r="K112" s="27">
        <f>IF(OR(Register!$N110&lt;&gt;"Yes",Register!$O110="",N(Register!$Q110)=0),0,ROUND((Register!$M110-Register!$R110)*MIN(Register!$Q110,MAX(0,MIN(K$4,IF(Register!$U110="",$D$2,MIN($D$2,YEAR(Register!$U110)*12+MONTH(Register!$U110)-1)))-(YEAR(Register!$O110)*12+MONTH(Register!$O110))+1))/Register!$Q110,2)-ROUND((Register!$M110-Register!$R110)*MIN(Register!$Q110,MAX(0,MIN(K$4-1,IF(Register!$U110="",$D$2,MIN($D$2,YEAR(Register!$U110)*12+MONTH(Register!$U110)-1)))-(YEAR(Register!$O110)*12+MONTH(Register!$O110))+1))/Register!$Q110,2))</f>
        <v/>
      </c>
      <c r="L112" s="27">
        <f>IF(OR(Register!$N110&lt;&gt;"Yes",Register!$O110="",N(Register!$Q110)=0),0,ROUND((Register!$M110-Register!$R110)*MIN(Register!$Q110,MAX(0,MIN(L$4,IF(Register!$U110="",$D$2,MIN($D$2,YEAR(Register!$U110)*12+MONTH(Register!$U110)-1)))-(YEAR(Register!$O110)*12+MONTH(Register!$O110))+1))/Register!$Q110,2)-ROUND((Register!$M110-Register!$R110)*MIN(Register!$Q110,MAX(0,MIN(L$4-1,IF(Register!$U110="",$D$2,MIN($D$2,YEAR(Register!$U110)*12+MONTH(Register!$U110)-1)))-(YEAR(Register!$O110)*12+MONTH(Register!$O110))+1))/Register!$Q110,2))</f>
        <v/>
      </c>
      <c r="M112" s="27">
        <f>IF(OR(Register!$N110&lt;&gt;"Yes",Register!$O110="",N(Register!$Q110)=0),0,ROUND((Register!$M110-Register!$R110)*MIN(Register!$Q110,MAX(0,MIN(M$4,IF(Register!$U110="",$D$2,MIN($D$2,YEAR(Register!$U110)*12+MONTH(Register!$U110)-1)))-(YEAR(Register!$O110)*12+MONTH(Register!$O110))+1))/Register!$Q110,2)-ROUND((Register!$M110-Register!$R110)*MIN(Register!$Q110,MAX(0,MIN(M$4-1,IF(Register!$U110="",$D$2,MIN($D$2,YEAR(Register!$U110)*12+MONTH(Register!$U110)-1)))-(YEAR(Register!$O110)*12+MONTH(Register!$O110))+1))/Register!$Q110,2))</f>
        <v/>
      </c>
      <c r="N112" s="27">
        <f>IF(OR(Register!$N110&lt;&gt;"Yes",Register!$O110="",N(Register!$Q110)=0),0,ROUND((Register!$M110-Register!$R110)*MIN(Register!$Q110,MAX(0,MIN(N$4,IF(Register!$U110="",$D$2,MIN($D$2,YEAR(Register!$U110)*12+MONTH(Register!$U110)-1)))-(YEAR(Register!$O110)*12+MONTH(Register!$O110))+1))/Register!$Q110,2)-ROUND((Register!$M110-Register!$R110)*MIN(Register!$Q110,MAX(0,MIN(N$4-1,IF(Register!$U110="",$D$2,MIN($D$2,YEAR(Register!$U110)*12+MONTH(Register!$U110)-1)))-(YEAR(Register!$O110)*12+MONTH(Register!$O110))+1))/Register!$Q110,2))</f>
        <v/>
      </c>
      <c r="O112" s="27">
        <f>IF(OR(Register!$N110&lt;&gt;"Yes",Register!$O110="",N(Register!$Q110)=0),0,ROUND((Register!$M110-Register!$R110)*MIN(Register!$Q110,MAX(0,MIN(O$4,IF(Register!$U110="",$D$2,MIN($D$2,YEAR(Register!$U110)*12+MONTH(Register!$U110)-1)))-(YEAR(Register!$O110)*12+MONTH(Register!$O110))+1))/Register!$Q110,2)-ROUND((Register!$M110-Register!$R110)*MIN(Register!$Q110,MAX(0,MIN(O$4-1,IF(Register!$U110="",$D$2,MIN($D$2,YEAR(Register!$U110)*12+MONTH(Register!$U110)-1)))-(YEAR(Register!$O110)*12+MONTH(Register!$O110))+1))/Register!$Q110,2))</f>
        <v/>
      </c>
      <c r="P112" s="27">
        <f>IF(OR(Register!$N110&lt;&gt;"Yes",Register!$O110="",N(Register!$Q110)=0),0,ROUND((Register!$M110-Register!$R110)*MIN(Register!$Q110,MAX(0,MIN(P$4,IF(Register!$U110="",$D$2,MIN($D$2,YEAR(Register!$U110)*12+MONTH(Register!$U110)-1)))-(YEAR(Register!$O110)*12+MONTH(Register!$O110))+1))/Register!$Q110,2)-ROUND((Register!$M110-Register!$R110)*MIN(Register!$Q110,MAX(0,MIN(P$4-1,IF(Register!$U110="",$D$2,MIN($D$2,YEAR(Register!$U110)*12+MONTH(Register!$U110)-1)))-(YEAR(Register!$O110)*12+MONTH(Register!$O110))+1))/Register!$Q110,2))</f>
        <v/>
      </c>
      <c r="Q112" s="27">
        <f>E112+F112+G112+H112+I112+J112+K112+L112+M112+N112+O112+P112</f>
        <v/>
      </c>
    </row>
    <row r="113">
      <c r="A113" s="28">
        <f>IF(Register!$A111="","",Register!$A111)</f>
        <v/>
      </c>
      <c r="B113" s="28">
        <f>IF(Register!$D111="","",Register!$D111)</f>
        <v/>
      </c>
      <c r="C113" s="28">
        <f>IF(Register!$F111="","",Register!$F111)</f>
        <v/>
      </c>
      <c r="D113" s="28">
        <f>IF(C113="","",IF(C113=Settings!$A$9,Settings!$B$9,IF(C113=Settings!$A$10,Settings!$B$10,IF(C113=Settings!$A$11,Settings!$B$11,IF(C113=Settings!$A$12,Settings!$B$12,IF(C113=Settings!$A$13,Settings!$B$13,IF(C113=Settings!$A$14,Settings!$B$14,IF(C113=Settings!$A$15,Settings!$B$15,IF(C113=Settings!$A$16,Settings!$B$16,IF(C113=Settings!$A$17,Settings!$B$17,IF(C113=Settings!$A$18,Settings!$B$18,"")))))))))))</f>
        <v/>
      </c>
      <c r="E113" s="27">
        <f>IF(OR(Register!$N111&lt;&gt;"Yes",Register!$O111="",N(Register!$Q111)=0),0,ROUND((Register!$M111-Register!$R111)*MIN(Register!$Q111,MAX(0,MIN(E$4,IF(Register!$U111="",$D$2,MIN($D$2,YEAR(Register!$U111)*12+MONTH(Register!$U111)-1)))-(YEAR(Register!$O111)*12+MONTH(Register!$O111))+1))/Register!$Q111,2)-ROUND((Register!$M111-Register!$R111)*MIN(Register!$Q111,MAX(0,MIN(E$4-1,IF(Register!$U111="",$D$2,MIN($D$2,YEAR(Register!$U111)*12+MONTH(Register!$U111)-1)))-(YEAR(Register!$O111)*12+MONTH(Register!$O111))+1))/Register!$Q111,2))</f>
        <v/>
      </c>
      <c r="F113" s="27">
        <f>IF(OR(Register!$N111&lt;&gt;"Yes",Register!$O111="",N(Register!$Q111)=0),0,ROUND((Register!$M111-Register!$R111)*MIN(Register!$Q111,MAX(0,MIN(F$4,IF(Register!$U111="",$D$2,MIN($D$2,YEAR(Register!$U111)*12+MONTH(Register!$U111)-1)))-(YEAR(Register!$O111)*12+MONTH(Register!$O111))+1))/Register!$Q111,2)-ROUND((Register!$M111-Register!$R111)*MIN(Register!$Q111,MAX(0,MIN(F$4-1,IF(Register!$U111="",$D$2,MIN($D$2,YEAR(Register!$U111)*12+MONTH(Register!$U111)-1)))-(YEAR(Register!$O111)*12+MONTH(Register!$O111))+1))/Register!$Q111,2))</f>
        <v/>
      </c>
      <c r="G113" s="27">
        <f>IF(OR(Register!$N111&lt;&gt;"Yes",Register!$O111="",N(Register!$Q111)=0),0,ROUND((Register!$M111-Register!$R111)*MIN(Register!$Q111,MAX(0,MIN(G$4,IF(Register!$U111="",$D$2,MIN($D$2,YEAR(Register!$U111)*12+MONTH(Register!$U111)-1)))-(YEAR(Register!$O111)*12+MONTH(Register!$O111))+1))/Register!$Q111,2)-ROUND((Register!$M111-Register!$R111)*MIN(Register!$Q111,MAX(0,MIN(G$4-1,IF(Register!$U111="",$D$2,MIN($D$2,YEAR(Register!$U111)*12+MONTH(Register!$U111)-1)))-(YEAR(Register!$O111)*12+MONTH(Register!$O111))+1))/Register!$Q111,2))</f>
        <v/>
      </c>
      <c r="H113" s="27">
        <f>IF(OR(Register!$N111&lt;&gt;"Yes",Register!$O111="",N(Register!$Q111)=0),0,ROUND((Register!$M111-Register!$R111)*MIN(Register!$Q111,MAX(0,MIN(H$4,IF(Register!$U111="",$D$2,MIN($D$2,YEAR(Register!$U111)*12+MONTH(Register!$U111)-1)))-(YEAR(Register!$O111)*12+MONTH(Register!$O111))+1))/Register!$Q111,2)-ROUND((Register!$M111-Register!$R111)*MIN(Register!$Q111,MAX(0,MIN(H$4-1,IF(Register!$U111="",$D$2,MIN($D$2,YEAR(Register!$U111)*12+MONTH(Register!$U111)-1)))-(YEAR(Register!$O111)*12+MONTH(Register!$O111))+1))/Register!$Q111,2))</f>
        <v/>
      </c>
      <c r="I113" s="27">
        <f>IF(OR(Register!$N111&lt;&gt;"Yes",Register!$O111="",N(Register!$Q111)=0),0,ROUND((Register!$M111-Register!$R111)*MIN(Register!$Q111,MAX(0,MIN(I$4,IF(Register!$U111="",$D$2,MIN($D$2,YEAR(Register!$U111)*12+MONTH(Register!$U111)-1)))-(YEAR(Register!$O111)*12+MONTH(Register!$O111))+1))/Register!$Q111,2)-ROUND((Register!$M111-Register!$R111)*MIN(Register!$Q111,MAX(0,MIN(I$4-1,IF(Register!$U111="",$D$2,MIN($D$2,YEAR(Register!$U111)*12+MONTH(Register!$U111)-1)))-(YEAR(Register!$O111)*12+MONTH(Register!$O111))+1))/Register!$Q111,2))</f>
        <v/>
      </c>
      <c r="J113" s="27">
        <f>IF(OR(Register!$N111&lt;&gt;"Yes",Register!$O111="",N(Register!$Q111)=0),0,ROUND((Register!$M111-Register!$R111)*MIN(Register!$Q111,MAX(0,MIN(J$4,IF(Register!$U111="",$D$2,MIN($D$2,YEAR(Register!$U111)*12+MONTH(Register!$U111)-1)))-(YEAR(Register!$O111)*12+MONTH(Register!$O111))+1))/Register!$Q111,2)-ROUND((Register!$M111-Register!$R111)*MIN(Register!$Q111,MAX(0,MIN(J$4-1,IF(Register!$U111="",$D$2,MIN($D$2,YEAR(Register!$U111)*12+MONTH(Register!$U111)-1)))-(YEAR(Register!$O111)*12+MONTH(Register!$O111))+1))/Register!$Q111,2))</f>
        <v/>
      </c>
      <c r="K113" s="27">
        <f>IF(OR(Register!$N111&lt;&gt;"Yes",Register!$O111="",N(Register!$Q111)=0),0,ROUND((Register!$M111-Register!$R111)*MIN(Register!$Q111,MAX(0,MIN(K$4,IF(Register!$U111="",$D$2,MIN($D$2,YEAR(Register!$U111)*12+MONTH(Register!$U111)-1)))-(YEAR(Register!$O111)*12+MONTH(Register!$O111))+1))/Register!$Q111,2)-ROUND((Register!$M111-Register!$R111)*MIN(Register!$Q111,MAX(0,MIN(K$4-1,IF(Register!$U111="",$D$2,MIN($D$2,YEAR(Register!$U111)*12+MONTH(Register!$U111)-1)))-(YEAR(Register!$O111)*12+MONTH(Register!$O111))+1))/Register!$Q111,2))</f>
        <v/>
      </c>
      <c r="L113" s="27">
        <f>IF(OR(Register!$N111&lt;&gt;"Yes",Register!$O111="",N(Register!$Q111)=0),0,ROUND((Register!$M111-Register!$R111)*MIN(Register!$Q111,MAX(0,MIN(L$4,IF(Register!$U111="",$D$2,MIN($D$2,YEAR(Register!$U111)*12+MONTH(Register!$U111)-1)))-(YEAR(Register!$O111)*12+MONTH(Register!$O111))+1))/Register!$Q111,2)-ROUND((Register!$M111-Register!$R111)*MIN(Register!$Q111,MAX(0,MIN(L$4-1,IF(Register!$U111="",$D$2,MIN($D$2,YEAR(Register!$U111)*12+MONTH(Register!$U111)-1)))-(YEAR(Register!$O111)*12+MONTH(Register!$O111))+1))/Register!$Q111,2))</f>
        <v/>
      </c>
      <c r="M113" s="27">
        <f>IF(OR(Register!$N111&lt;&gt;"Yes",Register!$O111="",N(Register!$Q111)=0),0,ROUND((Register!$M111-Register!$R111)*MIN(Register!$Q111,MAX(0,MIN(M$4,IF(Register!$U111="",$D$2,MIN($D$2,YEAR(Register!$U111)*12+MONTH(Register!$U111)-1)))-(YEAR(Register!$O111)*12+MONTH(Register!$O111))+1))/Register!$Q111,2)-ROUND((Register!$M111-Register!$R111)*MIN(Register!$Q111,MAX(0,MIN(M$4-1,IF(Register!$U111="",$D$2,MIN($D$2,YEAR(Register!$U111)*12+MONTH(Register!$U111)-1)))-(YEAR(Register!$O111)*12+MONTH(Register!$O111))+1))/Register!$Q111,2))</f>
        <v/>
      </c>
      <c r="N113" s="27">
        <f>IF(OR(Register!$N111&lt;&gt;"Yes",Register!$O111="",N(Register!$Q111)=0),0,ROUND((Register!$M111-Register!$R111)*MIN(Register!$Q111,MAX(0,MIN(N$4,IF(Register!$U111="",$D$2,MIN($D$2,YEAR(Register!$U111)*12+MONTH(Register!$U111)-1)))-(YEAR(Register!$O111)*12+MONTH(Register!$O111))+1))/Register!$Q111,2)-ROUND((Register!$M111-Register!$R111)*MIN(Register!$Q111,MAX(0,MIN(N$4-1,IF(Register!$U111="",$D$2,MIN($D$2,YEAR(Register!$U111)*12+MONTH(Register!$U111)-1)))-(YEAR(Register!$O111)*12+MONTH(Register!$O111))+1))/Register!$Q111,2))</f>
        <v/>
      </c>
      <c r="O113" s="27">
        <f>IF(OR(Register!$N111&lt;&gt;"Yes",Register!$O111="",N(Register!$Q111)=0),0,ROUND((Register!$M111-Register!$R111)*MIN(Register!$Q111,MAX(0,MIN(O$4,IF(Register!$U111="",$D$2,MIN($D$2,YEAR(Register!$U111)*12+MONTH(Register!$U111)-1)))-(YEAR(Register!$O111)*12+MONTH(Register!$O111))+1))/Register!$Q111,2)-ROUND((Register!$M111-Register!$R111)*MIN(Register!$Q111,MAX(0,MIN(O$4-1,IF(Register!$U111="",$D$2,MIN($D$2,YEAR(Register!$U111)*12+MONTH(Register!$U111)-1)))-(YEAR(Register!$O111)*12+MONTH(Register!$O111))+1))/Register!$Q111,2))</f>
        <v/>
      </c>
      <c r="P113" s="27">
        <f>IF(OR(Register!$N111&lt;&gt;"Yes",Register!$O111="",N(Register!$Q111)=0),0,ROUND((Register!$M111-Register!$R111)*MIN(Register!$Q111,MAX(0,MIN(P$4,IF(Register!$U111="",$D$2,MIN($D$2,YEAR(Register!$U111)*12+MONTH(Register!$U111)-1)))-(YEAR(Register!$O111)*12+MONTH(Register!$O111))+1))/Register!$Q111,2)-ROUND((Register!$M111-Register!$R111)*MIN(Register!$Q111,MAX(0,MIN(P$4-1,IF(Register!$U111="",$D$2,MIN($D$2,YEAR(Register!$U111)*12+MONTH(Register!$U111)-1)))-(YEAR(Register!$O111)*12+MONTH(Register!$O111))+1))/Register!$Q111,2))</f>
        <v/>
      </c>
      <c r="Q113" s="27">
        <f>E113+F113+G113+H113+I113+J113+K113+L113+M113+N113+O113+P113</f>
        <v/>
      </c>
    </row>
    <row r="114">
      <c r="A114" s="28">
        <f>IF(Register!$A112="","",Register!$A112)</f>
        <v/>
      </c>
      <c r="B114" s="28">
        <f>IF(Register!$D112="","",Register!$D112)</f>
        <v/>
      </c>
      <c r="C114" s="28">
        <f>IF(Register!$F112="","",Register!$F112)</f>
        <v/>
      </c>
      <c r="D114" s="28">
        <f>IF(C114="","",IF(C114=Settings!$A$9,Settings!$B$9,IF(C114=Settings!$A$10,Settings!$B$10,IF(C114=Settings!$A$11,Settings!$B$11,IF(C114=Settings!$A$12,Settings!$B$12,IF(C114=Settings!$A$13,Settings!$B$13,IF(C114=Settings!$A$14,Settings!$B$14,IF(C114=Settings!$A$15,Settings!$B$15,IF(C114=Settings!$A$16,Settings!$B$16,IF(C114=Settings!$A$17,Settings!$B$17,IF(C114=Settings!$A$18,Settings!$B$18,"")))))))))))</f>
        <v/>
      </c>
      <c r="E114" s="27">
        <f>IF(OR(Register!$N112&lt;&gt;"Yes",Register!$O112="",N(Register!$Q112)=0),0,ROUND((Register!$M112-Register!$R112)*MIN(Register!$Q112,MAX(0,MIN(E$4,IF(Register!$U112="",$D$2,MIN($D$2,YEAR(Register!$U112)*12+MONTH(Register!$U112)-1)))-(YEAR(Register!$O112)*12+MONTH(Register!$O112))+1))/Register!$Q112,2)-ROUND((Register!$M112-Register!$R112)*MIN(Register!$Q112,MAX(0,MIN(E$4-1,IF(Register!$U112="",$D$2,MIN($D$2,YEAR(Register!$U112)*12+MONTH(Register!$U112)-1)))-(YEAR(Register!$O112)*12+MONTH(Register!$O112))+1))/Register!$Q112,2))</f>
        <v/>
      </c>
      <c r="F114" s="27">
        <f>IF(OR(Register!$N112&lt;&gt;"Yes",Register!$O112="",N(Register!$Q112)=0),0,ROUND((Register!$M112-Register!$R112)*MIN(Register!$Q112,MAX(0,MIN(F$4,IF(Register!$U112="",$D$2,MIN($D$2,YEAR(Register!$U112)*12+MONTH(Register!$U112)-1)))-(YEAR(Register!$O112)*12+MONTH(Register!$O112))+1))/Register!$Q112,2)-ROUND((Register!$M112-Register!$R112)*MIN(Register!$Q112,MAX(0,MIN(F$4-1,IF(Register!$U112="",$D$2,MIN($D$2,YEAR(Register!$U112)*12+MONTH(Register!$U112)-1)))-(YEAR(Register!$O112)*12+MONTH(Register!$O112))+1))/Register!$Q112,2))</f>
        <v/>
      </c>
      <c r="G114" s="27">
        <f>IF(OR(Register!$N112&lt;&gt;"Yes",Register!$O112="",N(Register!$Q112)=0),0,ROUND((Register!$M112-Register!$R112)*MIN(Register!$Q112,MAX(0,MIN(G$4,IF(Register!$U112="",$D$2,MIN($D$2,YEAR(Register!$U112)*12+MONTH(Register!$U112)-1)))-(YEAR(Register!$O112)*12+MONTH(Register!$O112))+1))/Register!$Q112,2)-ROUND((Register!$M112-Register!$R112)*MIN(Register!$Q112,MAX(0,MIN(G$4-1,IF(Register!$U112="",$D$2,MIN($D$2,YEAR(Register!$U112)*12+MONTH(Register!$U112)-1)))-(YEAR(Register!$O112)*12+MONTH(Register!$O112))+1))/Register!$Q112,2))</f>
        <v/>
      </c>
      <c r="H114" s="27">
        <f>IF(OR(Register!$N112&lt;&gt;"Yes",Register!$O112="",N(Register!$Q112)=0),0,ROUND((Register!$M112-Register!$R112)*MIN(Register!$Q112,MAX(0,MIN(H$4,IF(Register!$U112="",$D$2,MIN($D$2,YEAR(Register!$U112)*12+MONTH(Register!$U112)-1)))-(YEAR(Register!$O112)*12+MONTH(Register!$O112))+1))/Register!$Q112,2)-ROUND((Register!$M112-Register!$R112)*MIN(Register!$Q112,MAX(0,MIN(H$4-1,IF(Register!$U112="",$D$2,MIN($D$2,YEAR(Register!$U112)*12+MONTH(Register!$U112)-1)))-(YEAR(Register!$O112)*12+MONTH(Register!$O112))+1))/Register!$Q112,2))</f>
        <v/>
      </c>
      <c r="I114" s="27">
        <f>IF(OR(Register!$N112&lt;&gt;"Yes",Register!$O112="",N(Register!$Q112)=0),0,ROUND((Register!$M112-Register!$R112)*MIN(Register!$Q112,MAX(0,MIN(I$4,IF(Register!$U112="",$D$2,MIN($D$2,YEAR(Register!$U112)*12+MONTH(Register!$U112)-1)))-(YEAR(Register!$O112)*12+MONTH(Register!$O112))+1))/Register!$Q112,2)-ROUND((Register!$M112-Register!$R112)*MIN(Register!$Q112,MAX(0,MIN(I$4-1,IF(Register!$U112="",$D$2,MIN($D$2,YEAR(Register!$U112)*12+MONTH(Register!$U112)-1)))-(YEAR(Register!$O112)*12+MONTH(Register!$O112))+1))/Register!$Q112,2))</f>
        <v/>
      </c>
      <c r="J114" s="27">
        <f>IF(OR(Register!$N112&lt;&gt;"Yes",Register!$O112="",N(Register!$Q112)=0),0,ROUND((Register!$M112-Register!$R112)*MIN(Register!$Q112,MAX(0,MIN(J$4,IF(Register!$U112="",$D$2,MIN($D$2,YEAR(Register!$U112)*12+MONTH(Register!$U112)-1)))-(YEAR(Register!$O112)*12+MONTH(Register!$O112))+1))/Register!$Q112,2)-ROUND((Register!$M112-Register!$R112)*MIN(Register!$Q112,MAX(0,MIN(J$4-1,IF(Register!$U112="",$D$2,MIN($D$2,YEAR(Register!$U112)*12+MONTH(Register!$U112)-1)))-(YEAR(Register!$O112)*12+MONTH(Register!$O112))+1))/Register!$Q112,2))</f>
        <v/>
      </c>
      <c r="K114" s="27">
        <f>IF(OR(Register!$N112&lt;&gt;"Yes",Register!$O112="",N(Register!$Q112)=0),0,ROUND((Register!$M112-Register!$R112)*MIN(Register!$Q112,MAX(0,MIN(K$4,IF(Register!$U112="",$D$2,MIN($D$2,YEAR(Register!$U112)*12+MONTH(Register!$U112)-1)))-(YEAR(Register!$O112)*12+MONTH(Register!$O112))+1))/Register!$Q112,2)-ROUND((Register!$M112-Register!$R112)*MIN(Register!$Q112,MAX(0,MIN(K$4-1,IF(Register!$U112="",$D$2,MIN($D$2,YEAR(Register!$U112)*12+MONTH(Register!$U112)-1)))-(YEAR(Register!$O112)*12+MONTH(Register!$O112))+1))/Register!$Q112,2))</f>
        <v/>
      </c>
      <c r="L114" s="27">
        <f>IF(OR(Register!$N112&lt;&gt;"Yes",Register!$O112="",N(Register!$Q112)=0),0,ROUND((Register!$M112-Register!$R112)*MIN(Register!$Q112,MAX(0,MIN(L$4,IF(Register!$U112="",$D$2,MIN($D$2,YEAR(Register!$U112)*12+MONTH(Register!$U112)-1)))-(YEAR(Register!$O112)*12+MONTH(Register!$O112))+1))/Register!$Q112,2)-ROUND((Register!$M112-Register!$R112)*MIN(Register!$Q112,MAX(0,MIN(L$4-1,IF(Register!$U112="",$D$2,MIN($D$2,YEAR(Register!$U112)*12+MONTH(Register!$U112)-1)))-(YEAR(Register!$O112)*12+MONTH(Register!$O112))+1))/Register!$Q112,2))</f>
        <v/>
      </c>
      <c r="M114" s="27">
        <f>IF(OR(Register!$N112&lt;&gt;"Yes",Register!$O112="",N(Register!$Q112)=0),0,ROUND((Register!$M112-Register!$R112)*MIN(Register!$Q112,MAX(0,MIN(M$4,IF(Register!$U112="",$D$2,MIN($D$2,YEAR(Register!$U112)*12+MONTH(Register!$U112)-1)))-(YEAR(Register!$O112)*12+MONTH(Register!$O112))+1))/Register!$Q112,2)-ROUND((Register!$M112-Register!$R112)*MIN(Register!$Q112,MAX(0,MIN(M$4-1,IF(Register!$U112="",$D$2,MIN($D$2,YEAR(Register!$U112)*12+MONTH(Register!$U112)-1)))-(YEAR(Register!$O112)*12+MONTH(Register!$O112))+1))/Register!$Q112,2))</f>
        <v/>
      </c>
      <c r="N114" s="27">
        <f>IF(OR(Register!$N112&lt;&gt;"Yes",Register!$O112="",N(Register!$Q112)=0),0,ROUND((Register!$M112-Register!$R112)*MIN(Register!$Q112,MAX(0,MIN(N$4,IF(Register!$U112="",$D$2,MIN($D$2,YEAR(Register!$U112)*12+MONTH(Register!$U112)-1)))-(YEAR(Register!$O112)*12+MONTH(Register!$O112))+1))/Register!$Q112,2)-ROUND((Register!$M112-Register!$R112)*MIN(Register!$Q112,MAX(0,MIN(N$4-1,IF(Register!$U112="",$D$2,MIN($D$2,YEAR(Register!$U112)*12+MONTH(Register!$U112)-1)))-(YEAR(Register!$O112)*12+MONTH(Register!$O112))+1))/Register!$Q112,2))</f>
        <v/>
      </c>
      <c r="O114" s="27">
        <f>IF(OR(Register!$N112&lt;&gt;"Yes",Register!$O112="",N(Register!$Q112)=0),0,ROUND((Register!$M112-Register!$R112)*MIN(Register!$Q112,MAX(0,MIN(O$4,IF(Register!$U112="",$D$2,MIN($D$2,YEAR(Register!$U112)*12+MONTH(Register!$U112)-1)))-(YEAR(Register!$O112)*12+MONTH(Register!$O112))+1))/Register!$Q112,2)-ROUND((Register!$M112-Register!$R112)*MIN(Register!$Q112,MAX(0,MIN(O$4-1,IF(Register!$U112="",$D$2,MIN($D$2,YEAR(Register!$U112)*12+MONTH(Register!$U112)-1)))-(YEAR(Register!$O112)*12+MONTH(Register!$O112))+1))/Register!$Q112,2))</f>
        <v/>
      </c>
      <c r="P114" s="27">
        <f>IF(OR(Register!$N112&lt;&gt;"Yes",Register!$O112="",N(Register!$Q112)=0),0,ROUND((Register!$M112-Register!$R112)*MIN(Register!$Q112,MAX(0,MIN(P$4,IF(Register!$U112="",$D$2,MIN($D$2,YEAR(Register!$U112)*12+MONTH(Register!$U112)-1)))-(YEAR(Register!$O112)*12+MONTH(Register!$O112))+1))/Register!$Q112,2)-ROUND((Register!$M112-Register!$R112)*MIN(Register!$Q112,MAX(0,MIN(P$4-1,IF(Register!$U112="",$D$2,MIN($D$2,YEAR(Register!$U112)*12+MONTH(Register!$U112)-1)))-(YEAR(Register!$O112)*12+MONTH(Register!$O112))+1))/Register!$Q112,2))</f>
        <v/>
      </c>
      <c r="Q114" s="27">
        <f>E114+F114+G114+H114+I114+J114+K114+L114+M114+N114+O114+P114</f>
        <v/>
      </c>
    </row>
    <row r="115">
      <c r="A115" s="28">
        <f>IF(Register!$A113="","",Register!$A113)</f>
        <v/>
      </c>
      <c r="B115" s="28">
        <f>IF(Register!$D113="","",Register!$D113)</f>
        <v/>
      </c>
      <c r="C115" s="28">
        <f>IF(Register!$F113="","",Register!$F113)</f>
        <v/>
      </c>
      <c r="D115" s="28">
        <f>IF(C115="","",IF(C115=Settings!$A$9,Settings!$B$9,IF(C115=Settings!$A$10,Settings!$B$10,IF(C115=Settings!$A$11,Settings!$B$11,IF(C115=Settings!$A$12,Settings!$B$12,IF(C115=Settings!$A$13,Settings!$B$13,IF(C115=Settings!$A$14,Settings!$B$14,IF(C115=Settings!$A$15,Settings!$B$15,IF(C115=Settings!$A$16,Settings!$B$16,IF(C115=Settings!$A$17,Settings!$B$17,IF(C115=Settings!$A$18,Settings!$B$18,"")))))))))))</f>
        <v/>
      </c>
      <c r="E115" s="27">
        <f>IF(OR(Register!$N113&lt;&gt;"Yes",Register!$O113="",N(Register!$Q113)=0),0,ROUND((Register!$M113-Register!$R113)*MIN(Register!$Q113,MAX(0,MIN(E$4,IF(Register!$U113="",$D$2,MIN($D$2,YEAR(Register!$U113)*12+MONTH(Register!$U113)-1)))-(YEAR(Register!$O113)*12+MONTH(Register!$O113))+1))/Register!$Q113,2)-ROUND((Register!$M113-Register!$R113)*MIN(Register!$Q113,MAX(0,MIN(E$4-1,IF(Register!$U113="",$D$2,MIN($D$2,YEAR(Register!$U113)*12+MONTH(Register!$U113)-1)))-(YEAR(Register!$O113)*12+MONTH(Register!$O113))+1))/Register!$Q113,2))</f>
        <v/>
      </c>
      <c r="F115" s="27">
        <f>IF(OR(Register!$N113&lt;&gt;"Yes",Register!$O113="",N(Register!$Q113)=0),0,ROUND((Register!$M113-Register!$R113)*MIN(Register!$Q113,MAX(0,MIN(F$4,IF(Register!$U113="",$D$2,MIN($D$2,YEAR(Register!$U113)*12+MONTH(Register!$U113)-1)))-(YEAR(Register!$O113)*12+MONTH(Register!$O113))+1))/Register!$Q113,2)-ROUND((Register!$M113-Register!$R113)*MIN(Register!$Q113,MAX(0,MIN(F$4-1,IF(Register!$U113="",$D$2,MIN($D$2,YEAR(Register!$U113)*12+MONTH(Register!$U113)-1)))-(YEAR(Register!$O113)*12+MONTH(Register!$O113))+1))/Register!$Q113,2))</f>
        <v/>
      </c>
      <c r="G115" s="27">
        <f>IF(OR(Register!$N113&lt;&gt;"Yes",Register!$O113="",N(Register!$Q113)=0),0,ROUND((Register!$M113-Register!$R113)*MIN(Register!$Q113,MAX(0,MIN(G$4,IF(Register!$U113="",$D$2,MIN($D$2,YEAR(Register!$U113)*12+MONTH(Register!$U113)-1)))-(YEAR(Register!$O113)*12+MONTH(Register!$O113))+1))/Register!$Q113,2)-ROUND((Register!$M113-Register!$R113)*MIN(Register!$Q113,MAX(0,MIN(G$4-1,IF(Register!$U113="",$D$2,MIN($D$2,YEAR(Register!$U113)*12+MONTH(Register!$U113)-1)))-(YEAR(Register!$O113)*12+MONTH(Register!$O113))+1))/Register!$Q113,2))</f>
        <v/>
      </c>
      <c r="H115" s="27">
        <f>IF(OR(Register!$N113&lt;&gt;"Yes",Register!$O113="",N(Register!$Q113)=0),0,ROUND((Register!$M113-Register!$R113)*MIN(Register!$Q113,MAX(0,MIN(H$4,IF(Register!$U113="",$D$2,MIN($D$2,YEAR(Register!$U113)*12+MONTH(Register!$U113)-1)))-(YEAR(Register!$O113)*12+MONTH(Register!$O113))+1))/Register!$Q113,2)-ROUND((Register!$M113-Register!$R113)*MIN(Register!$Q113,MAX(0,MIN(H$4-1,IF(Register!$U113="",$D$2,MIN($D$2,YEAR(Register!$U113)*12+MONTH(Register!$U113)-1)))-(YEAR(Register!$O113)*12+MONTH(Register!$O113))+1))/Register!$Q113,2))</f>
        <v/>
      </c>
      <c r="I115" s="27">
        <f>IF(OR(Register!$N113&lt;&gt;"Yes",Register!$O113="",N(Register!$Q113)=0),0,ROUND((Register!$M113-Register!$R113)*MIN(Register!$Q113,MAX(0,MIN(I$4,IF(Register!$U113="",$D$2,MIN($D$2,YEAR(Register!$U113)*12+MONTH(Register!$U113)-1)))-(YEAR(Register!$O113)*12+MONTH(Register!$O113))+1))/Register!$Q113,2)-ROUND((Register!$M113-Register!$R113)*MIN(Register!$Q113,MAX(0,MIN(I$4-1,IF(Register!$U113="",$D$2,MIN($D$2,YEAR(Register!$U113)*12+MONTH(Register!$U113)-1)))-(YEAR(Register!$O113)*12+MONTH(Register!$O113))+1))/Register!$Q113,2))</f>
        <v/>
      </c>
      <c r="J115" s="27">
        <f>IF(OR(Register!$N113&lt;&gt;"Yes",Register!$O113="",N(Register!$Q113)=0),0,ROUND((Register!$M113-Register!$R113)*MIN(Register!$Q113,MAX(0,MIN(J$4,IF(Register!$U113="",$D$2,MIN($D$2,YEAR(Register!$U113)*12+MONTH(Register!$U113)-1)))-(YEAR(Register!$O113)*12+MONTH(Register!$O113))+1))/Register!$Q113,2)-ROUND((Register!$M113-Register!$R113)*MIN(Register!$Q113,MAX(0,MIN(J$4-1,IF(Register!$U113="",$D$2,MIN($D$2,YEAR(Register!$U113)*12+MONTH(Register!$U113)-1)))-(YEAR(Register!$O113)*12+MONTH(Register!$O113))+1))/Register!$Q113,2))</f>
        <v/>
      </c>
      <c r="K115" s="27">
        <f>IF(OR(Register!$N113&lt;&gt;"Yes",Register!$O113="",N(Register!$Q113)=0),0,ROUND((Register!$M113-Register!$R113)*MIN(Register!$Q113,MAX(0,MIN(K$4,IF(Register!$U113="",$D$2,MIN($D$2,YEAR(Register!$U113)*12+MONTH(Register!$U113)-1)))-(YEAR(Register!$O113)*12+MONTH(Register!$O113))+1))/Register!$Q113,2)-ROUND((Register!$M113-Register!$R113)*MIN(Register!$Q113,MAX(0,MIN(K$4-1,IF(Register!$U113="",$D$2,MIN($D$2,YEAR(Register!$U113)*12+MONTH(Register!$U113)-1)))-(YEAR(Register!$O113)*12+MONTH(Register!$O113))+1))/Register!$Q113,2))</f>
        <v/>
      </c>
      <c r="L115" s="27">
        <f>IF(OR(Register!$N113&lt;&gt;"Yes",Register!$O113="",N(Register!$Q113)=0),0,ROUND((Register!$M113-Register!$R113)*MIN(Register!$Q113,MAX(0,MIN(L$4,IF(Register!$U113="",$D$2,MIN($D$2,YEAR(Register!$U113)*12+MONTH(Register!$U113)-1)))-(YEAR(Register!$O113)*12+MONTH(Register!$O113))+1))/Register!$Q113,2)-ROUND((Register!$M113-Register!$R113)*MIN(Register!$Q113,MAX(0,MIN(L$4-1,IF(Register!$U113="",$D$2,MIN($D$2,YEAR(Register!$U113)*12+MONTH(Register!$U113)-1)))-(YEAR(Register!$O113)*12+MONTH(Register!$O113))+1))/Register!$Q113,2))</f>
        <v/>
      </c>
      <c r="M115" s="27">
        <f>IF(OR(Register!$N113&lt;&gt;"Yes",Register!$O113="",N(Register!$Q113)=0),0,ROUND((Register!$M113-Register!$R113)*MIN(Register!$Q113,MAX(0,MIN(M$4,IF(Register!$U113="",$D$2,MIN($D$2,YEAR(Register!$U113)*12+MONTH(Register!$U113)-1)))-(YEAR(Register!$O113)*12+MONTH(Register!$O113))+1))/Register!$Q113,2)-ROUND((Register!$M113-Register!$R113)*MIN(Register!$Q113,MAX(0,MIN(M$4-1,IF(Register!$U113="",$D$2,MIN($D$2,YEAR(Register!$U113)*12+MONTH(Register!$U113)-1)))-(YEAR(Register!$O113)*12+MONTH(Register!$O113))+1))/Register!$Q113,2))</f>
        <v/>
      </c>
      <c r="N115" s="27">
        <f>IF(OR(Register!$N113&lt;&gt;"Yes",Register!$O113="",N(Register!$Q113)=0),0,ROUND((Register!$M113-Register!$R113)*MIN(Register!$Q113,MAX(0,MIN(N$4,IF(Register!$U113="",$D$2,MIN($D$2,YEAR(Register!$U113)*12+MONTH(Register!$U113)-1)))-(YEAR(Register!$O113)*12+MONTH(Register!$O113))+1))/Register!$Q113,2)-ROUND((Register!$M113-Register!$R113)*MIN(Register!$Q113,MAX(0,MIN(N$4-1,IF(Register!$U113="",$D$2,MIN($D$2,YEAR(Register!$U113)*12+MONTH(Register!$U113)-1)))-(YEAR(Register!$O113)*12+MONTH(Register!$O113))+1))/Register!$Q113,2))</f>
        <v/>
      </c>
      <c r="O115" s="27">
        <f>IF(OR(Register!$N113&lt;&gt;"Yes",Register!$O113="",N(Register!$Q113)=0),0,ROUND((Register!$M113-Register!$R113)*MIN(Register!$Q113,MAX(0,MIN(O$4,IF(Register!$U113="",$D$2,MIN($D$2,YEAR(Register!$U113)*12+MONTH(Register!$U113)-1)))-(YEAR(Register!$O113)*12+MONTH(Register!$O113))+1))/Register!$Q113,2)-ROUND((Register!$M113-Register!$R113)*MIN(Register!$Q113,MAX(0,MIN(O$4-1,IF(Register!$U113="",$D$2,MIN($D$2,YEAR(Register!$U113)*12+MONTH(Register!$U113)-1)))-(YEAR(Register!$O113)*12+MONTH(Register!$O113))+1))/Register!$Q113,2))</f>
        <v/>
      </c>
      <c r="P115" s="27">
        <f>IF(OR(Register!$N113&lt;&gt;"Yes",Register!$O113="",N(Register!$Q113)=0),0,ROUND((Register!$M113-Register!$R113)*MIN(Register!$Q113,MAX(0,MIN(P$4,IF(Register!$U113="",$D$2,MIN($D$2,YEAR(Register!$U113)*12+MONTH(Register!$U113)-1)))-(YEAR(Register!$O113)*12+MONTH(Register!$O113))+1))/Register!$Q113,2)-ROUND((Register!$M113-Register!$R113)*MIN(Register!$Q113,MAX(0,MIN(P$4-1,IF(Register!$U113="",$D$2,MIN($D$2,YEAR(Register!$U113)*12+MONTH(Register!$U113)-1)))-(YEAR(Register!$O113)*12+MONTH(Register!$O113))+1))/Register!$Q113,2))</f>
        <v/>
      </c>
      <c r="Q115" s="27">
        <f>E115+F115+G115+H115+I115+J115+K115+L115+M115+N115+O115+P115</f>
        <v/>
      </c>
    </row>
    <row r="116">
      <c r="A116" s="28">
        <f>IF(Register!$A114="","",Register!$A114)</f>
        <v/>
      </c>
      <c r="B116" s="28">
        <f>IF(Register!$D114="","",Register!$D114)</f>
        <v/>
      </c>
      <c r="C116" s="28">
        <f>IF(Register!$F114="","",Register!$F114)</f>
        <v/>
      </c>
      <c r="D116" s="28">
        <f>IF(C116="","",IF(C116=Settings!$A$9,Settings!$B$9,IF(C116=Settings!$A$10,Settings!$B$10,IF(C116=Settings!$A$11,Settings!$B$11,IF(C116=Settings!$A$12,Settings!$B$12,IF(C116=Settings!$A$13,Settings!$B$13,IF(C116=Settings!$A$14,Settings!$B$14,IF(C116=Settings!$A$15,Settings!$B$15,IF(C116=Settings!$A$16,Settings!$B$16,IF(C116=Settings!$A$17,Settings!$B$17,IF(C116=Settings!$A$18,Settings!$B$18,"")))))))))))</f>
        <v/>
      </c>
      <c r="E116" s="27">
        <f>IF(OR(Register!$N114&lt;&gt;"Yes",Register!$O114="",N(Register!$Q114)=0),0,ROUND((Register!$M114-Register!$R114)*MIN(Register!$Q114,MAX(0,MIN(E$4,IF(Register!$U114="",$D$2,MIN($D$2,YEAR(Register!$U114)*12+MONTH(Register!$U114)-1)))-(YEAR(Register!$O114)*12+MONTH(Register!$O114))+1))/Register!$Q114,2)-ROUND((Register!$M114-Register!$R114)*MIN(Register!$Q114,MAX(0,MIN(E$4-1,IF(Register!$U114="",$D$2,MIN($D$2,YEAR(Register!$U114)*12+MONTH(Register!$U114)-1)))-(YEAR(Register!$O114)*12+MONTH(Register!$O114))+1))/Register!$Q114,2))</f>
        <v/>
      </c>
      <c r="F116" s="27">
        <f>IF(OR(Register!$N114&lt;&gt;"Yes",Register!$O114="",N(Register!$Q114)=0),0,ROUND((Register!$M114-Register!$R114)*MIN(Register!$Q114,MAX(0,MIN(F$4,IF(Register!$U114="",$D$2,MIN($D$2,YEAR(Register!$U114)*12+MONTH(Register!$U114)-1)))-(YEAR(Register!$O114)*12+MONTH(Register!$O114))+1))/Register!$Q114,2)-ROUND((Register!$M114-Register!$R114)*MIN(Register!$Q114,MAX(0,MIN(F$4-1,IF(Register!$U114="",$D$2,MIN($D$2,YEAR(Register!$U114)*12+MONTH(Register!$U114)-1)))-(YEAR(Register!$O114)*12+MONTH(Register!$O114))+1))/Register!$Q114,2))</f>
        <v/>
      </c>
      <c r="G116" s="27">
        <f>IF(OR(Register!$N114&lt;&gt;"Yes",Register!$O114="",N(Register!$Q114)=0),0,ROUND((Register!$M114-Register!$R114)*MIN(Register!$Q114,MAX(0,MIN(G$4,IF(Register!$U114="",$D$2,MIN($D$2,YEAR(Register!$U114)*12+MONTH(Register!$U114)-1)))-(YEAR(Register!$O114)*12+MONTH(Register!$O114))+1))/Register!$Q114,2)-ROUND((Register!$M114-Register!$R114)*MIN(Register!$Q114,MAX(0,MIN(G$4-1,IF(Register!$U114="",$D$2,MIN($D$2,YEAR(Register!$U114)*12+MONTH(Register!$U114)-1)))-(YEAR(Register!$O114)*12+MONTH(Register!$O114))+1))/Register!$Q114,2))</f>
        <v/>
      </c>
      <c r="H116" s="27">
        <f>IF(OR(Register!$N114&lt;&gt;"Yes",Register!$O114="",N(Register!$Q114)=0),0,ROUND((Register!$M114-Register!$R114)*MIN(Register!$Q114,MAX(0,MIN(H$4,IF(Register!$U114="",$D$2,MIN($D$2,YEAR(Register!$U114)*12+MONTH(Register!$U114)-1)))-(YEAR(Register!$O114)*12+MONTH(Register!$O114))+1))/Register!$Q114,2)-ROUND((Register!$M114-Register!$R114)*MIN(Register!$Q114,MAX(0,MIN(H$4-1,IF(Register!$U114="",$D$2,MIN($D$2,YEAR(Register!$U114)*12+MONTH(Register!$U114)-1)))-(YEAR(Register!$O114)*12+MONTH(Register!$O114))+1))/Register!$Q114,2))</f>
        <v/>
      </c>
      <c r="I116" s="27">
        <f>IF(OR(Register!$N114&lt;&gt;"Yes",Register!$O114="",N(Register!$Q114)=0),0,ROUND((Register!$M114-Register!$R114)*MIN(Register!$Q114,MAX(0,MIN(I$4,IF(Register!$U114="",$D$2,MIN($D$2,YEAR(Register!$U114)*12+MONTH(Register!$U114)-1)))-(YEAR(Register!$O114)*12+MONTH(Register!$O114))+1))/Register!$Q114,2)-ROUND((Register!$M114-Register!$R114)*MIN(Register!$Q114,MAX(0,MIN(I$4-1,IF(Register!$U114="",$D$2,MIN($D$2,YEAR(Register!$U114)*12+MONTH(Register!$U114)-1)))-(YEAR(Register!$O114)*12+MONTH(Register!$O114))+1))/Register!$Q114,2))</f>
        <v/>
      </c>
      <c r="J116" s="27">
        <f>IF(OR(Register!$N114&lt;&gt;"Yes",Register!$O114="",N(Register!$Q114)=0),0,ROUND((Register!$M114-Register!$R114)*MIN(Register!$Q114,MAX(0,MIN(J$4,IF(Register!$U114="",$D$2,MIN($D$2,YEAR(Register!$U114)*12+MONTH(Register!$U114)-1)))-(YEAR(Register!$O114)*12+MONTH(Register!$O114))+1))/Register!$Q114,2)-ROUND((Register!$M114-Register!$R114)*MIN(Register!$Q114,MAX(0,MIN(J$4-1,IF(Register!$U114="",$D$2,MIN($D$2,YEAR(Register!$U114)*12+MONTH(Register!$U114)-1)))-(YEAR(Register!$O114)*12+MONTH(Register!$O114))+1))/Register!$Q114,2))</f>
        <v/>
      </c>
      <c r="K116" s="27">
        <f>IF(OR(Register!$N114&lt;&gt;"Yes",Register!$O114="",N(Register!$Q114)=0),0,ROUND((Register!$M114-Register!$R114)*MIN(Register!$Q114,MAX(0,MIN(K$4,IF(Register!$U114="",$D$2,MIN($D$2,YEAR(Register!$U114)*12+MONTH(Register!$U114)-1)))-(YEAR(Register!$O114)*12+MONTH(Register!$O114))+1))/Register!$Q114,2)-ROUND((Register!$M114-Register!$R114)*MIN(Register!$Q114,MAX(0,MIN(K$4-1,IF(Register!$U114="",$D$2,MIN($D$2,YEAR(Register!$U114)*12+MONTH(Register!$U114)-1)))-(YEAR(Register!$O114)*12+MONTH(Register!$O114))+1))/Register!$Q114,2))</f>
        <v/>
      </c>
      <c r="L116" s="27">
        <f>IF(OR(Register!$N114&lt;&gt;"Yes",Register!$O114="",N(Register!$Q114)=0),0,ROUND((Register!$M114-Register!$R114)*MIN(Register!$Q114,MAX(0,MIN(L$4,IF(Register!$U114="",$D$2,MIN($D$2,YEAR(Register!$U114)*12+MONTH(Register!$U114)-1)))-(YEAR(Register!$O114)*12+MONTH(Register!$O114))+1))/Register!$Q114,2)-ROUND((Register!$M114-Register!$R114)*MIN(Register!$Q114,MAX(0,MIN(L$4-1,IF(Register!$U114="",$D$2,MIN($D$2,YEAR(Register!$U114)*12+MONTH(Register!$U114)-1)))-(YEAR(Register!$O114)*12+MONTH(Register!$O114))+1))/Register!$Q114,2))</f>
        <v/>
      </c>
      <c r="M116" s="27">
        <f>IF(OR(Register!$N114&lt;&gt;"Yes",Register!$O114="",N(Register!$Q114)=0),0,ROUND((Register!$M114-Register!$R114)*MIN(Register!$Q114,MAX(0,MIN(M$4,IF(Register!$U114="",$D$2,MIN($D$2,YEAR(Register!$U114)*12+MONTH(Register!$U114)-1)))-(YEAR(Register!$O114)*12+MONTH(Register!$O114))+1))/Register!$Q114,2)-ROUND((Register!$M114-Register!$R114)*MIN(Register!$Q114,MAX(0,MIN(M$4-1,IF(Register!$U114="",$D$2,MIN($D$2,YEAR(Register!$U114)*12+MONTH(Register!$U114)-1)))-(YEAR(Register!$O114)*12+MONTH(Register!$O114))+1))/Register!$Q114,2))</f>
        <v/>
      </c>
      <c r="N116" s="27">
        <f>IF(OR(Register!$N114&lt;&gt;"Yes",Register!$O114="",N(Register!$Q114)=0),0,ROUND((Register!$M114-Register!$R114)*MIN(Register!$Q114,MAX(0,MIN(N$4,IF(Register!$U114="",$D$2,MIN($D$2,YEAR(Register!$U114)*12+MONTH(Register!$U114)-1)))-(YEAR(Register!$O114)*12+MONTH(Register!$O114))+1))/Register!$Q114,2)-ROUND((Register!$M114-Register!$R114)*MIN(Register!$Q114,MAX(0,MIN(N$4-1,IF(Register!$U114="",$D$2,MIN($D$2,YEAR(Register!$U114)*12+MONTH(Register!$U114)-1)))-(YEAR(Register!$O114)*12+MONTH(Register!$O114))+1))/Register!$Q114,2))</f>
        <v/>
      </c>
      <c r="O116" s="27">
        <f>IF(OR(Register!$N114&lt;&gt;"Yes",Register!$O114="",N(Register!$Q114)=0),0,ROUND((Register!$M114-Register!$R114)*MIN(Register!$Q114,MAX(0,MIN(O$4,IF(Register!$U114="",$D$2,MIN($D$2,YEAR(Register!$U114)*12+MONTH(Register!$U114)-1)))-(YEAR(Register!$O114)*12+MONTH(Register!$O114))+1))/Register!$Q114,2)-ROUND((Register!$M114-Register!$R114)*MIN(Register!$Q114,MAX(0,MIN(O$4-1,IF(Register!$U114="",$D$2,MIN($D$2,YEAR(Register!$U114)*12+MONTH(Register!$U114)-1)))-(YEAR(Register!$O114)*12+MONTH(Register!$O114))+1))/Register!$Q114,2))</f>
        <v/>
      </c>
      <c r="P116" s="27">
        <f>IF(OR(Register!$N114&lt;&gt;"Yes",Register!$O114="",N(Register!$Q114)=0),0,ROUND((Register!$M114-Register!$R114)*MIN(Register!$Q114,MAX(0,MIN(P$4,IF(Register!$U114="",$D$2,MIN($D$2,YEAR(Register!$U114)*12+MONTH(Register!$U114)-1)))-(YEAR(Register!$O114)*12+MONTH(Register!$O114))+1))/Register!$Q114,2)-ROUND((Register!$M114-Register!$R114)*MIN(Register!$Q114,MAX(0,MIN(P$4-1,IF(Register!$U114="",$D$2,MIN($D$2,YEAR(Register!$U114)*12+MONTH(Register!$U114)-1)))-(YEAR(Register!$O114)*12+MONTH(Register!$O114))+1))/Register!$Q114,2))</f>
        <v/>
      </c>
      <c r="Q116" s="27">
        <f>E116+F116+G116+H116+I116+J116+K116+L116+M116+N116+O116+P116</f>
        <v/>
      </c>
    </row>
    <row r="117">
      <c r="A117" s="28">
        <f>IF(Register!$A115="","",Register!$A115)</f>
        <v/>
      </c>
      <c r="B117" s="28">
        <f>IF(Register!$D115="","",Register!$D115)</f>
        <v/>
      </c>
      <c r="C117" s="28">
        <f>IF(Register!$F115="","",Register!$F115)</f>
        <v/>
      </c>
      <c r="D117" s="28">
        <f>IF(C117="","",IF(C117=Settings!$A$9,Settings!$B$9,IF(C117=Settings!$A$10,Settings!$B$10,IF(C117=Settings!$A$11,Settings!$B$11,IF(C117=Settings!$A$12,Settings!$B$12,IF(C117=Settings!$A$13,Settings!$B$13,IF(C117=Settings!$A$14,Settings!$B$14,IF(C117=Settings!$A$15,Settings!$B$15,IF(C117=Settings!$A$16,Settings!$B$16,IF(C117=Settings!$A$17,Settings!$B$17,IF(C117=Settings!$A$18,Settings!$B$18,"")))))))))))</f>
        <v/>
      </c>
      <c r="E117" s="27">
        <f>IF(OR(Register!$N115&lt;&gt;"Yes",Register!$O115="",N(Register!$Q115)=0),0,ROUND((Register!$M115-Register!$R115)*MIN(Register!$Q115,MAX(0,MIN(E$4,IF(Register!$U115="",$D$2,MIN($D$2,YEAR(Register!$U115)*12+MONTH(Register!$U115)-1)))-(YEAR(Register!$O115)*12+MONTH(Register!$O115))+1))/Register!$Q115,2)-ROUND((Register!$M115-Register!$R115)*MIN(Register!$Q115,MAX(0,MIN(E$4-1,IF(Register!$U115="",$D$2,MIN($D$2,YEAR(Register!$U115)*12+MONTH(Register!$U115)-1)))-(YEAR(Register!$O115)*12+MONTH(Register!$O115))+1))/Register!$Q115,2))</f>
        <v/>
      </c>
      <c r="F117" s="27">
        <f>IF(OR(Register!$N115&lt;&gt;"Yes",Register!$O115="",N(Register!$Q115)=0),0,ROUND((Register!$M115-Register!$R115)*MIN(Register!$Q115,MAX(0,MIN(F$4,IF(Register!$U115="",$D$2,MIN($D$2,YEAR(Register!$U115)*12+MONTH(Register!$U115)-1)))-(YEAR(Register!$O115)*12+MONTH(Register!$O115))+1))/Register!$Q115,2)-ROUND((Register!$M115-Register!$R115)*MIN(Register!$Q115,MAX(0,MIN(F$4-1,IF(Register!$U115="",$D$2,MIN($D$2,YEAR(Register!$U115)*12+MONTH(Register!$U115)-1)))-(YEAR(Register!$O115)*12+MONTH(Register!$O115))+1))/Register!$Q115,2))</f>
        <v/>
      </c>
      <c r="G117" s="27">
        <f>IF(OR(Register!$N115&lt;&gt;"Yes",Register!$O115="",N(Register!$Q115)=0),0,ROUND((Register!$M115-Register!$R115)*MIN(Register!$Q115,MAX(0,MIN(G$4,IF(Register!$U115="",$D$2,MIN($D$2,YEAR(Register!$U115)*12+MONTH(Register!$U115)-1)))-(YEAR(Register!$O115)*12+MONTH(Register!$O115))+1))/Register!$Q115,2)-ROUND((Register!$M115-Register!$R115)*MIN(Register!$Q115,MAX(0,MIN(G$4-1,IF(Register!$U115="",$D$2,MIN($D$2,YEAR(Register!$U115)*12+MONTH(Register!$U115)-1)))-(YEAR(Register!$O115)*12+MONTH(Register!$O115))+1))/Register!$Q115,2))</f>
        <v/>
      </c>
      <c r="H117" s="27">
        <f>IF(OR(Register!$N115&lt;&gt;"Yes",Register!$O115="",N(Register!$Q115)=0),0,ROUND((Register!$M115-Register!$R115)*MIN(Register!$Q115,MAX(0,MIN(H$4,IF(Register!$U115="",$D$2,MIN($D$2,YEAR(Register!$U115)*12+MONTH(Register!$U115)-1)))-(YEAR(Register!$O115)*12+MONTH(Register!$O115))+1))/Register!$Q115,2)-ROUND((Register!$M115-Register!$R115)*MIN(Register!$Q115,MAX(0,MIN(H$4-1,IF(Register!$U115="",$D$2,MIN($D$2,YEAR(Register!$U115)*12+MONTH(Register!$U115)-1)))-(YEAR(Register!$O115)*12+MONTH(Register!$O115))+1))/Register!$Q115,2))</f>
        <v/>
      </c>
      <c r="I117" s="27">
        <f>IF(OR(Register!$N115&lt;&gt;"Yes",Register!$O115="",N(Register!$Q115)=0),0,ROUND((Register!$M115-Register!$R115)*MIN(Register!$Q115,MAX(0,MIN(I$4,IF(Register!$U115="",$D$2,MIN($D$2,YEAR(Register!$U115)*12+MONTH(Register!$U115)-1)))-(YEAR(Register!$O115)*12+MONTH(Register!$O115))+1))/Register!$Q115,2)-ROUND((Register!$M115-Register!$R115)*MIN(Register!$Q115,MAX(0,MIN(I$4-1,IF(Register!$U115="",$D$2,MIN($D$2,YEAR(Register!$U115)*12+MONTH(Register!$U115)-1)))-(YEAR(Register!$O115)*12+MONTH(Register!$O115))+1))/Register!$Q115,2))</f>
        <v/>
      </c>
      <c r="J117" s="27">
        <f>IF(OR(Register!$N115&lt;&gt;"Yes",Register!$O115="",N(Register!$Q115)=0),0,ROUND((Register!$M115-Register!$R115)*MIN(Register!$Q115,MAX(0,MIN(J$4,IF(Register!$U115="",$D$2,MIN($D$2,YEAR(Register!$U115)*12+MONTH(Register!$U115)-1)))-(YEAR(Register!$O115)*12+MONTH(Register!$O115))+1))/Register!$Q115,2)-ROUND((Register!$M115-Register!$R115)*MIN(Register!$Q115,MAX(0,MIN(J$4-1,IF(Register!$U115="",$D$2,MIN($D$2,YEAR(Register!$U115)*12+MONTH(Register!$U115)-1)))-(YEAR(Register!$O115)*12+MONTH(Register!$O115))+1))/Register!$Q115,2))</f>
        <v/>
      </c>
      <c r="K117" s="27">
        <f>IF(OR(Register!$N115&lt;&gt;"Yes",Register!$O115="",N(Register!$Q115)=0),0,ROUND((Register!$M115-Register!$R115)*MIN(Register!$Q115,MAX(0,MIN(K$4,IF(Register!$U115="",$D$2,MIN($D$2,YEAR(Register!$U115)*12+MONTH(Register!$U115)-1)))-(YEAR(Register!$O115)*12+MONTH(Register!$O115))+1))/Register!$Q115,2)-ROUND((Register!$M115-Register!$R115)*MIN(Register!$Q115,MAX(0,MIN(K$4-1,IF(Register!$U115="",$D$2,MIN($D$2,YEAR(Register!$U115)*12+MONTH(Register!$U115)-1)))-(YEAR(Register!$O115)*12+MONTH(Register!$O115))+1))/Register!$Q115,2))</f>
        <v/>
      </c>
      <c r="L117" s="27">
        <f>IF(OR(Register!$N115&lt;&gt;"Yes",Register!$O115="",N(Register!$Q115)=0),0,ROUND((Register!$M115-Register!$R115)*MIN(Register!$Q115,MAX(0,MIN(L$4,IF(Register!$U115="",$D$2,MIN($D$2,YEAR(Register!$U115)*12+MONTH(Register!$U115)-1)))-(YEAR(Register!$O115)*12+MONTH(Register!$O115))+1))/Register!$Q115,2)-ROUND((Register!$M115-Register!$R115)*MIN(Register!$Q115,MAX(0,MIN(L$4-1,IF(Register!$U115="",$D$2,MIN($D$2,YEAR(Register!$U115)*12+MONTH(Register!$U115)-1)))-(YEAR(Register!$O115)*12+MONTH(Register!$O115))+1))/Register!$Q115,2))</f>
        <v/>
      </c>
      <c r="M117" s="27">
        <f>IF(OR(Register!$N115&lt;&gt;"Yes",Register!$O115="",N(Register!$Q115)=0),0,ROUND((Register!$M115-Register!$R115)*MIN(Register!$Q115,MAX(0,MIN(M$4,IF(Register!$U115="",$D$2,MIN($D$2,YEAR(Register!$U115)*12+MONTH(Register!$U115)-1)))-(YEAR(Register!$O115)*12+MONTH(Register!$O115))+1))/Register!$Q115,2)-ROUND((Register!$M115-Register!$R115)*MIN(Register!$Q115,MAX(0,MIN(M$4-1,IF(Register!$U115="",$D$2,MIN($D$2,YEAR(Register!$U115)*12+MONTH(Register!$U115)-1)))-(YEAR(Register!$O115)*12+MONTH(Register!$O115))+1))/Register!$Q115,2))</f>
        <v/>
      </c>
      <c r="N117" s="27">
        <f>IF(OR(Register!$N115&lt;&gt;"Yes",Register!$O115="",N(Register!$Q115)=0),0,ROUND((Register!$M115-Register!$R115)*MIN(Register!$Q115,MAX(0,MIN(N$4,IF(Register!$U115="",$D$2,MIN($D$2,YEAR(Register!$U115)*12+MONTH(Register!$U115)-1)))-(YEAR(Register!$O115)*12+MONTH(Register!$O115))+1))/Register!$Q115,2)-ROUND((Register!$M115-Register!$R115)*MIN(Register!$Q115,MAX(0,MIN(N$4-1,IF(Register!$U115="",$D$2,MIN($D$2,YEAR(Register!$U115)*12+MONTH(Register!$U115)-1)))-(YEAR(Register!$O115)*12+MONTH(Register!$O115))+1))/Register!$Q115,2))</f>
        <v/>
      </c>
      <c r="O117" s="27">
        <f>IF(OR(Register!$N115&lt;&gt;"Yes",Register!$O115="",N(Register!$Q115)=0),0,ROUND((Register!$M115-Register!$R115)*MIN(Register!$Q115,MAX(0,MIN(O$4,IF(Register!$U115="",$D$2,MIN($D$2,YEAR(Register!$U115)*12+MONTH(Register!$U115)-1)))-(YEAR(Register!$O115)*12+MONTH(Register!$O115))+1))/Register!$Q115,2)-ROUND((Register!$M115-Register!$R115)*MIN(Register!$Q115,MAX(0,MIN(O$4-1,IF(Register!$U115="",$D$2,MIN($D$2,YEAR(Register!$U115)*12+MONTH(Register!$U115)-1)))-(YEAR(Register!$O115)*12+MONTH(Register!$O115))+1))/Register!$Q115,2))</f>
        <v/>
      </c>
      <c r="P117" s="27">
        <f>IF(OR(Register!$N115&lt;&gt;"Yes",Register!$O115="",N(Register!$Q115)=0),0,ROUND((Register!$M115-Register!$R115)*MIN(Register!$Q115,MAX(0,MIN(P$4,IF(Register!$U115="",$D$2,MIN($D$2,YEAR(Register!$U115)*12+MONTH(Register!$U115)-1)))-(YEAR(Register!$O115)*12+MONTH(Register!$O115))+1))/Register!$Q115,2)-ROUND((Register!$M115-Register!$R115)*MIN(Register!$Q115,MAX(0,MIN(P$4-1,IF(Register!$U115="",$D$2,MIN($D$2,YEAR(Register!$U115)*12+MONTH(Register!$U115)-1)))-(YEAR(Register!$O115)*12+MONTH(Register!$O115))+1))/Register!$Q115,2))</f>
        <v/>
      </c>
      <c r="Q117" s="27">
        <f>E117+F117+G117+H117+I117+J117+K117+L117+M117+N117+O117+P117</f>
        <v/>
      </c>
    </row>
    <row r="118">
      <c r="A118" s="28">
        <f>IF(Register!$A116="","",Register!$A116)</f>
        <v/>
      </c>
      <c r="B118" s="28">
        <f>IF(Register!$D116="","",Register!$D116)</f>
        <v/>
      </c>
      <c r="C118" s="28">
        <f>IF(Register!$F116="","",Register!$F116)</f>
        <v/>
      </c>
      <c r="D118" s="28">
        <f>IF(C118="","",IF(C118=Settings!$A$9,Settings!$B$9,IF(C118=Settings!$A$10,Settings!$B$10,IF(C118=Settings!$A$11,Settings!$B$11,IF(C118=Settings!$A$12,Settings!$B$12,IF(C118=Settings!$A$13,Settings!$B$13,IF(C118=Settings!$A$14,Settings!$B$14,IF(C118=Settings!$A$15,Settings!$B$15,IF(C118=Settings!$A$16,Settings!$B$16,IF(C118=Settings!$A$17,Settings!$B$17,IF(C118=Settings!$A$18,Settings!$B$18,"")))))))))))</f>
        <v/>
      </c>
      <c r="E118" s="27">
        <f>IF(OR(Register!$N116&lt;&gt;"Yes",Register!$O116="",N(Register!$Q116)=0),0,ROUND((Register!$M116-Register!$R116)*MIN(Register!$Q116,MAX(0,MIN(E$4,IF(Register!$U116="",$D$2,MIN($D$2,YEAR(Register!$U116)*12+MONTH(Register!$U116)-1)))-(YEAR(Register!$O116)*12+MONTH(Register!$O116))+1))/Register!$Q116,2)-ROUND((Register!$M116-Register!$R116)*MIN(Register!$Q116,MAX(0,MIN(E$4-1,IF(Register!$U116="",$D$2,MIN($D$2,YEAR(Register!$U116)*12+MONTH(Register!$U116)-1)))-(YEAR(Register!$O116)*12+MONTH(Register!$O116))+1))/Register!$Q116,2))</f>
        <v/>
      </c>
      <c r="F118" s="27">
        <f>IF(OR(Register!$N116&lt;&gt;"Yes",Register!$O116="",N(Register!$Q116)=0),0,ROUND((Register!$M116-Register!$R116)*MIN(Register!$Q116,MAX(0,MIN(F$4,IF(Register!$U116="",$D$2,MIN($D$2,YEAR(Register!$U116)*12+MONTH(Register!$U116)-1)))-(YEAR(Register!$O116)*12+MONTH(Register!$O116))+1))/Register!$Q116,2)-ROUND((Register!$M116-Register!$R116)*MIN(Register!$Q116,MAX(0,MIN(F$4-1,IF(Register!$U116="",$D$2,MIN($D$2,YEAR(Register!$U116)*12+MONTH(Register!$U116)-1)))-(YEAR(Register!$O116)*12+MONTH(Register!$O116))+1))/Register!$Q116,2))</f>
        <v/>
      </c>
      <c r="G118" s="27">
        <f>IF(OR(Register!$N116&lt;&gt;"Yes",Register!$O116="",N(Register!$Q116)=0),0,ROUND((Register!$M116-Register!$R116)*MIN(Register!$Q116,MAX(0,MIN(G$4,IF(Register!$U116="",$D$2,MIN($D$2,YEAR(Register!$U116)*12+MONTH(Register!$U116)-1)))-(YEAR(Register!$O116)*12+MONTH(Register!$O116))+1))/Register!$Q116,2)-ROUND((Register!$M116-Register!$R116)*MIN(Register!$Q116,MAX(0,MIN(G$4-1,IF(Register!$U116="",$D$2,MIN($D$2,YEAR(Register!$U116)*12+MONTH(Register!$U116)-1)))-(YEAR(Register!$O116)*12+MONTH(Register!$O116))+1))/Register!$Q116,2))</f>
        <v/>
      </c>
      <c r="H118" s="27">
        <f>IF(OR(Register!$N116&lt;&gt;"Yes",Register!$O116="",N(Register!$Q116)=0),0,ROUND((Register!$M116-Register!$R116)*MIN(Register!$Q116,MAX(0,MIN(H$4,IF(Register!$U116="",$D$2,MIN($D$2,YEAR(Register!$U116)*12+MONTH(Register!$U116)-1)))-(YEAR(Register!$O116)*12+MONTH(Register!$O116))+1))/Register!$Q116,2)-ROUND((Register!$M116-Register!$R116)*MIN(Register!$Q116,MAX(0,MIN(H$4-1,IF(Register!$U116="",$D$2,MIN($D$2,YEAR(Register!$U116)*12+MONTH(Register!$U116)-1)))-(YEAR(Register!$O116)*12+MONTH(Register!$O116))+1))/Register!$Q116,2))</f>
        <v/>
      </c>
      <c r="I118" s="27">
        <f>IF(OR(Register!$N116&lt;&gt;"Yes",Register!$O116="",N(Register!$Q116)=0),0,ROUND((Register!$M116-Register!$R116)*MIN(Register!$Q116,MAX(0,MIN(I$4,IF(Register!$U116="",$D$2,MIN($D$2,YEAR(Register!$U116)*12+MONTH(Register!$U116)-1)))-(YEAR(Register!$O116)*12+MONTH(Register!$O116))+1))/Register!$Q116,2)-ROUND((Register!$M116-Register!$R116)*MIN(Register!$Q116,MAX(0,MIN(I$4-1,IF(Register!$U116="",$D$2,MIN($D$2,YEAR(Register!$U116)*12+MONTH(Register!$U116)-1)))-(YEAR(Register!$O116)*12+MONTH(Register!$O116))+1))/Register!$Q116,2))</f>
        <v/>
      </c>
      <c r="J118" s="27">
        <f>IF(OR(Register!$N116&lt;&gt;"Yes",Register!$O116="",N(Register!$Q116)=0),0,ROUND((Register!$M116-Register!$R116)*MIN(Register!$Q116,MAX(0,MIN(J$4,IF(Register!$U116="",$D$2,MIN($D$2,YEAR(Register!$U116)*12+MONTH(Register!$U116)-1)))-(YEAR(Register!$O116)*12+MONTH(Register!$O116))+1))/Register!$Q116,2)-ROUND((Register!$M116-Register!$R116)*MIN(Register!$Q116,MAX(0,MIN(J$4-1,IF(Register!$U116="",$D$2,MIN($D$2,YEAR(Register!$U116)*12+MONTH(Register!$U116)-1)))-(YEAR(Register!$O116)*12+MONTH(Register!$O116))+1))/Register!$Q116,2))</f>
        <v/>
      </c>
      <c r="K118" s="27">
        <f>IF(OR(Register!$N116&lt;&gt;"Yes",Register!$O116="",N(Register!$Q116)=0),0,ROUND((Register!$M116-Register!$R116)*MIN(Register!$Q116,MAX(0,MIN(K$4,IF(Register!$U116="",$D$2,MIN($D$2,YEAR(Register!$U116)*12+MONTH(Register!$U116)-1)))-(YEAR(Register!$O116)*12+MONTH(Register!$O116))+1))/Register!$Q116,2)-ROUND((Register!$M116-Register!$R116)*MIN(Register!$Q116,MAX(0,MIN(K$4-1,IF(Register!$U116="",$D$2,MIN($D$2,YEAR(Register!$U116)*12+MONTH(Register!$U116)-1)))-(YEAR(Register!$O116)*12+MONTH(Register!$O116))+1))/Register!$Q116,2))</f>
        <v/>
      </c>
      <c r="L118" s="27">
        <f>IF(OR(Register!$N116&lt;&gt;"Yes",Register!$O116="",N(Register!$Q116)=0),0,ROUND((Register!$M116-Register!$R116)*MIN(Register!$Q116,MAX(0,MIN(L$4,IF(Register!$U116="",$D$2,MIN($D$2,YEAR(Register!$U116)*12+MONTH(Register!$U116)-1)))-(YEAR(Register!$O116)*12+MONTH(Register!$O116))+1))/Register!$Q116,2)-ROUND((Register!$M116-Register!$R116)*MIN(Register!$Q116,MAX(0,MIN(L$4-1,IF(Register!$U116="",$D$2,MIN($D$2,YEAR(Register!$U116)*12+MONTH(Register!$U116)-1)))-(YEAR(Register!$O116)*12+MONTH(Register!$O116))+1))/Register!$Q116,2))</f>
        <v/>
      </c>
      <c r="M118" s="27">
        <f>IF(OR(Register!$N116&lt;&gt;"Yes",Register!$O116="",N(Register!$Q116)=0),0,ROUND((Register!$M116-Register!$R116)*MIN(Register!$Q116,MAX(0,MIN(M$4,IF(Register!$U116="",$D$2,MIN($D$2,YEAR(Register!$U116)*12+MONTH(Register!$U116)-1)))-(YEAR(Register!$O116)*12+MONTH(Register!$O116))+1))/Register!$Q116,2)-ROUND((Register!$M116-Register!$R116)*MIN(Register!$Q116,MAX(0,MIN(M$4-1,IF(Register!$U116="",$D$2,MIN($D$2,YEAR(Register!$U116)*12+MONTH(Register!$U116)-1)))-(YEAR(Register!$O116)*12+MONTH(Register!$O116))+1))/Register!$Q116,2))</f>
        <v/>
      </c>
      <c r="N118" s="27">
        <f>IF(OR(Register!$N116&lt;&gt;"Yes",Register!$O116="",N(Register!$Q116)=0),0,ROUND((Register!$M116-Register!$R116)*MIN(Register!$Q116,MAX(0,MIN(N$4,IF(Register!$U116="",$D$2,MIN($D$2,YEAR(Register!$U116)*12+MONTH(Register!$U116)-1)))-(YEAR(Register!$O116)*12+MONTH(Register!$O116))+1))/Register!$Q116,2)-ROUND((Register!$M116-Register!$R116)*MIN(Register!$Q116,MAX(0,MIN(N$4-1,IF(Register!$U116="",$D$2,MIN($D$2,YEAR(Register!$U116)*12+MONTH(Register!$U116)-1)))-(YEAR(Register!$O116)*12+MONTH(Register!$O116))+1))/Register!$Q116,2))</f>
        <v/>
      </c>
      <c r="O118" s="27">
        <f>IF(OR(Register!$N116&lt;&gt;"Yes",Register!$O116="",N(Register!$Q116)=0),0,ROUND((Register!$M116-Register!$R116)*MIN(Register!$Q116,MAX(0,MIN(O$4,IF(Register!$U116="",$D$2,MIN($D$2,YEAR(Register!$U116)*12+MONTH(Register!$U116)-1)))-(YEAR(Register!$O116)*12+MONTH(Register!$O116))+1))/Register!$Q116,2)-ROUND((Register!$M116-Register!$R116)*MIN(Register!$Q116,MAX(0,MIN(O$4-1,IF(Register!$U116="",$D$2,MIN($D$2,YEAR(Register!$U116)*12+MONTH(Register!$U116)-1)))-(YEAR(Register!$O116)*12+MONTH(Register!$O116))+1))/Register!$Q116,2))</f>
        <v/>
      </c>
      <c r="P118" s="27">
        <f>IF(OR(Register!$N116&lt;&gt;"Yes",Register!$O116="",N(Register!$Q116)=0),0,ROUND((Register!$M116-Register!$R116)*MIN(Register!$Q116,MAX(0,MIN(P$4,IF(Register!$U116="",$D$2,MIN($D$2,YEAR(Register!$U116)*12+MONTH(Register!$U116)-1)))-(YEAR(Register!$O116)*12+MONTH(Register!$O116))+1))/Register!$Q116,2)-ROUND((Register!$M116-Register!$R116)*MIN(Register!$Q116,MAX(0,MIN(P$4-1,IF(Register!$U116="",$D$2,MIN($D$2,YEAR(Register!$U116)*12+MONTH(Register!$U116)-1)))-(YEAR(Register!$O116)*12+MONTH(Register!$O116))+1))/Register!$Q116,2))</f>
        <v/>
      </c>
      <c r="Q118" s="27">
        <f>E118+F118+G118+H118+I118+J118+K118+L118+M118+N118+O118+P118</f>
        <v/>
      </c>
    </row>
    <row r="119">
      <c r="A119" s="28">
        <f>IF(Register!$A117="","",Register!$A117)</f>
        <v/>
      </c>
      <c r="B119" s="28">
        <f>IF(Register!$D117="","",Register!$D117)</f>
        <v/>
      </c>
      <c r="C119" s="28">
        <f>IF(Register!$F117="","",Register!$F117)</f>
        <v/>
      </c>
      <c r="D119" s="28">
        <f>IF(C119="","",IF(C119=Settings!$A$9,Settings!$B$9,IF(C119=Settings!$A$10,Settings!$B$10,IF(C119=Settings!$A$11,Settings!$B$11,IF(C119=Settings!$A$12,Settings!$B$12,IF(C119=Settings!$A$13,Settings!$B$13,IF(C119=Settings!$A$14,Settings!$B$14,IF(C119=Settings!$A$15,Settings!$B$15,IF(C119=Settings!$A$16,Settings!$B$16,IF(C119=Settings!$A$17,Settings!$B$17,IF(C119=Settings!$A$18,Settings!$B$18,"")))))))))))</f>
        <v/>
      </c>
      <c r="E119" s="27">
        <f>IF(OR(Register!$N117&lt;&gt;"Yes",Register!$O117="",N(Register!$Q117)=0),0,ROUND((Register!$M117-Register!$R117)*MIN(Register!$Q117,MAX(0,MIN(E$4,IF(Register!$U117="",$D$2,MIN($D$2,YEAR(Register!$U117)*12+MONTH(Register!$U117)-1)))-(YEAR(Register!$O117)*12+MONTH(Register!$O117))+1))/Register!$Q117,2)-ROUND((Register!$M117-Register!$R117)*MIN(Register!$Q117,MAX(0,MIN(E$4-1,IF(Register!$U117="",$D$2,MIN($D$2,YEAR(Register!$U117)*12+MONTH(Register!$U117)-1)))-(YEAR(Register!$O117)*12+MONTH(Register!$O117))+1))/Register!$Q117,2))</f>
        <v/>
      </c>
      <c r="F119" s="27">
        <f>IF(OR(Register!$N117&lt;&gt;"Yes",Register!$O117="",N(Register!$Q117)=0),0,ROUND((Register!$M117-Register!$R117)*MIN(Register!$Q117,MAX(0,MIN(F$4,IF(Register!$U117="",$D$2,MIN($D$2,YEAR(Register!$U117)*12+MONTH(Register!$U117)-1)))-(YEAR(Register!$O117)*12+MONTH(Register!$O117))+1))/Register!$Q117,2)-ROUND((Register!$M117-Register!$R117)*MIN(Register!$Q117,MAX(0,MIN(F$4-1,IF(Register!$U117="",$D$2,MIN($D$2,YEAR(Register!$U117)*12+MONTH(Register!$U117)-1)))-(YEAR(Register!$O117)*12+MONTH(Register!$O117))+1))/Register!$Q117,2))</f>
        <v/>
      </c>
      <c r="G119" s="27">
        <f>IF(OR(Register!$N117&lt;&gt;"Yes",Register!$O117="",N(Register!$Q117)=0),0,ROUND((Register!$M117-Register!$R117)*MIN(Register!$Q117,MAX(0,MIN(G$4,IF(Register!$U117="",$D$2,MIN($D$2,YEAR(Register!$U117)*12+MONTH(Register!$U117)-1)))-(YEAR(Register!$O117)*12+MONTH(Register!$O117))+1))/Register!$Q117,2)-ROUND((Register!$M117-Register!$R117)*MIN(Register!$Q117,MAX(0,MIN(G$4-1,IF(Register!$U117="",$D$2,MIN($D$2,YEAR(Register!$U117)*12+MONTH(Register!$U117)-1)))-(YEAR(Register!$O117)*12+MONTH(Register!$O117))+1))/Register!$Q117,2))</f>
        <v/>
      </c>
      <c r="H119" s="27">
        <f>IF(OR(Register!$N117&lt;&gt;"Yes",Register!$O117="",N(Register!$Q117)=0),0,ROUND((Register!$M117-Register!$R117)*MIN(Register!$Q117,MAX(0,MIN(H$4,IF(Register!$U117="",$D$2,MIN($D$2,YEAR(Register!$U117)*12+MONTH(Register!$U117)-1)))-(YEAR(Register!$O117)*12+MONTH(Register!$O117))+1))/Register!$Q117,2)-ROUND((Register!$M117-Register!$R117)*MIN(Register!$Q117,MAX(0,MIN(H$4-1,IF(Register!$U117="",$D$2,MIN($D$2,YEAR(Register!$U117)*12+MONTH(Register!$U117)-1)))-(YEAR(Register!$O117)*12+MONTH(Register!$O117))+1))/Register!$Q117,2))</f>
        <v/>
      </c>
      <c r="I119" s="27">
        <f>IF(OR(Register!$N117&lt;&gt;"Yes",Register!$O117="",N(Register!$Q117)=0),0,ROUND((Register!$M117-Register!$R117)*MIN(Register!$Q117,MAX(0,MIN(I$4,IF(Register!$U117="",$D$2,MIN($D$2,YEAR(Register!$U117)*12+MONTH(Register!$U117)-1)))-(YEAR(Register!$O117)*12+MONTH(Register!$O117))+1))/Register!$Q117,2)-ROUND((Register!$M117-Register!$R117)*MIN(Register!$Q117,MAX(0,MIN(I$4-1,IF(Register!$U117="",$D$2,MIN($D$2,YEAR(Register!$U117)*12+MONTH(Register!$U117)-1)))-(YEAR(Register!$O117)*12+MONTH(Register!$O117))+1))/Register!$Q117,2))</f>
        <v/>
      </c>
      <c r="J119" s="27">
        <f>IF(OR(Register!$N117&lt;&gt;"Yes",Register!$O117="",N(Register!$Q117)=0),0,ROUND((Register!$M117-Register!$R117)*MIN(Register!$Q117,MAX(0,MIN(J$4,IF(Register!$U117="",$D$2,MIN($D$2,YEAR(Register!$U117)*12+MONTH(Register!$U117)-1)))-(YEAR(Register!$O117)*12+MONTH(Register!$O117))+1))/Register!$Q117,2)-ROUND((Register!$M117-Register!$R117)*MIN(Register!$Q117,MAX(0,MIN(J$4-1,IF(Register!$U117="",$D$2,MIN($D$2,YEAR(Register!$U117)*12+MONTH(Register!$U117)-1)))-(YEAR(Register!$O117)*12+MONTH(Register!$O117))+1))/Register!$Q117,2))</f>
        <v/>
      </c>
      <c r="K119" s="27">
        <f>IF(OR(Register!$N117&lt;&gt;"Yes",Register!$O117="",N(Register!$Q117)=0),0,ROUND((Register!$M117-Register!$R117)*MIN(Register!$Q117,MAX(0,MIN(K$4,IF(Register!$U117="",$D$2,MIN($D$2,YEAR(Register!$U117)*12+MONTH(Register!$U117)-1)))-(YEAR(Register!$O117)*12+MONTH(Register!$O117))+1))/Register!$Q117,2)-ROUND((Register!$M117-Register!$R117)*MIN(Register!$Q117,MAX(0,MIN(K$4-1,IF(Register!$U117="",$D$2,MIN($D$2,YEAR(Register!$U117)*12+MONTH(Register!$U117)-1)))-(YEAR(Register!$O117)*12+MONTH(Register!$O117))+1))/Register!$Q117,2))</f>
        <v/>
      </c>
      <c r="L119" s="27">
        <f>IF(OR(Register!$N117&lt;&gt;"Yes",Register!$O117="",N(Register!$Q117)=0),0,ROUND((Register!$M117-Register!$R117)*MIN(Register!$Q117,MAX(0,MIN(L$4,IF(Register!$U117="",$D$2,MIN($D$2,YEAR(Register!$U117)*12+MONTH(Register!$U117)-1)))-(YEAR(Register!$O117)*12+MONTH(Register!$O117))+1))/Register!$Q117,2)-ROUND((Register!$M117-Register!$R117)*MIN(Register!$Q117,MAX(0,MIN(L$4-1,IF(Register!$U117="",$D$2,MIN($D$2,YEAR(Register!$U117)*12+MONTH(Register!$U117)-1)))-(YEAR(Register!$O117)*12+MONTH(Register!$O117))+1))/Register!$Q117,2))</f>
        <v/>
      </c>
      <c r="M119" s="27">
        <f>IF(OR(Register!$N117&lt;&gt;"Yes",Register!$O117="",N(Register!$Q117)=0),0,ROUND((Register!$M117-Register!$R117)*MIN(Register!$Q117,MAX(0,MIN(M$4,IF(Register!$U117="",$D$2,MIN($D$2,YEAR(Register!$U117)*12+MONTH(Register!$U117)-1)))-(YEAR(Register!$O117)*12+MONTH(Register!$O117))+1))/Register!$Q117,2)-ROUND((Register!$M117-Register!$R117)*MIN(Register!$Q117,MAX(0,MIN(M$4-1,IF(Register!$U117="",$D$2,MIN($D$2,YEAR(Register!$U117)*12+MONTH(Register!$U117)-1)))-(YEAR(Register!$O117)*12+MONTH(Register!$O117))+1))/Register!$Q117,2))</f>
        <v/>
      </c>
      <c r="N119" s="27">
        <f>IF(OR(Register!$N117&lt;&gt;"Yes",Register!$O117="",N(Register!$Q117)=0),0,ROUND((Register!$M117-Register!$R117)*MIN(Register!$Q117,MAX(0,MIN(N$4,IF(Register!$U117="",$D$2,MIN($D$2,YEAR(Register!$U117)*12+MONTH(Register!$U117)-1)))-(YEAR(Register!$O117)*12+MONTH(Register!$O117))+1))/Register!$Q117,2)-ROUND((Register!$M117-Register!$R117)*MIN(Register!$Q117,MAX(0,MIN(N$4-1,IF(Register!$U117="",$D$2,MIN($D$2,YEAR(Register!$U117)*12+MONTH(Register!$U117)-1)))-(YEAR(Register!$O117)*12+MONTH(Register!$O117))+1))/Register!$Q117,2))</f>
        <v/>
      </c>
      <c r="O119" s="27">
        <f>IF(OR(Register!$N117&lt;&gt;"Yes",Register!$O117="",N(Register!$Q117)=0),0,ROUND((Register!$M117-Register!$R117)*MIN(Register!$Q117,MAX(0,MIN(O$4,IF(Register!$U117="",$D$2,MIN($D$2,YEAR(Register!$U117)*12+MONTH(Register!$U117)-1)))-(YEAR(Register!$O117)*12+MONTH(Register!$O117))+1))/Register!$Q117,2)-ROUND((Register!$M117-Register!$R117)*MIN(Register!$Q117,MAX(0,MIN(O$4-1,IF(Register!$U117="",$D$2,MIN($D$2,YEAR(Register!$U117)*12+MONTH(Register!$U117)-1)))-(YEAR(Register!$O117)*12+MONTH(Register!$O117))+1))/Register!$Q117,2))</f>
        <v/>
      </c>
      <c r="P119" s="27">
        <f>IF(OR(Register!$N117&lt;&gt;"Yes",Register!$O117="",N(Register!$Q117)=0),0,ROUND((Register!$M117-Register!$R117)*MIN(Register!$Q117,MAX(0,MIN(P$4,IF(Register!$U117="",$D$2,MIN($D$2,YEAR(Register!$U117)*12+MONTH(Register!$U117)-1)))-(YEAR(Register!$O117)*12+MONTH(Register!$O117))+1))/Register!$Q117,2)-ROUND((Register!$M117-Register!$R117)*MIN(Register!$Q117,MAX(0,MIN(P$4-1,IF(Register!$U117="",$D$2,MIN($D$2,YEAR(Register!$U117)*12+MONTH(Register!$U117)-1)))-(YEAR(Register!$O117)*12+MONTH(Register!$O117))+1))/Register!$Q117,2))</f>
        <v/>
      </c>
      <c r="Q119" s="27">
        <f>E119+F119+G119+H119+I119+J119+K119+L119+M119+N119+O119+P119</f>
        <v/>
      </c>
    </row>
    <row r="120">
      <c r="A120" s="28">
        <f>IF(Register!$A118="","",Register!$A118)</f>
        <v/>
      </c>
      <c r="B120" s="28">
        <f>IF(Register!$D118="","",Register!$D118)</f>
        <v/>
      </c>
      <c r="C120" s="28">
        <f>IF(Register!$F118="","",Register!$F118)</f>
        <v/>
      </c>
      <c r="D120" s="28">
        <f>IF(C120="","",IF(C120=Settings!$A$9,Settings!$B$9,IF(C120=Settings!$A$10,Settings!$B$10,IF(C120=Settings!$A$11,Settings!$B$11,IF(C120=Settings!$A$12,Settings!$B$12,IF(C120=Settings!$A$13,Settings!$B$13,IF(C120=Settings!$A$14,Settings!$B$14,IF(C120=Settings!$A$15,Settings!$B$15,IF(C120=Settings!$A$16,Settings!$B$16,IF(C120=Settings!$A$17,Settings!$B$17,IF(C120=Settings!$A$18,Settings!$B$18,"")))))))))))</f>
        <v/>
      </c>
      <c r="E120" s="27">
        <f>IF(OR(Register!$N118&lt;&gt;"Yes",Register!$O118="",N(Register!$Q118)=0),0,ROUND((Register!$M118-Register!$R118)*MIN(Register!$Q118,MAX(0,MIN(E$4,IF(Register!$U118="",$D$2,MIN($D$2,YEAR(Register!$U118)*12+MONTH(Register!$U118)-1)))-(YEAR(Register!$O118)*12+MONTH(Register!$O118))+1))/Register!$Q118,2)-ROUND((Register!$M118-Register!$R118)*MIN(Register!$Q118,MAX(0,MIN(E$4-1,IF(Register!$U118="",$D$2,MIN($D$2,YEAR(Register!$U118)*12+MONTH(Register!$U118)-1)))-(YEAR(Register!$O118)*12+MONTH(Register!$O118))+1))/Register!$Q118,2))</f>
        <v/>
      </c>
      <c r="F120" s="27">
        <f>IF(OR(Register!$N118&lt;&gt;"Yes",Register!$O118="",N(Register!$Q118)=0),0,ROUND((Register!$M118-Register!$R118)*MIN(Register!$Q118,MAX(0,MIN(F$4,IF(Register!$U118="",$D$2,MIN($D$2,YEAR(Register!$U118)*12+MONTH(Register!$U118)-1)))-(YEAR(Register!$O118)*12+MONTH(Register!$O118))+1))/Register!$Q118,2)-ROUND((Register!$M118-Register!$R118)*MIN(Register!$Q118,MAX(0,MIN(F$4-1,IF(Register!$U118="",$D$2,MIN($D$2,YEAR(Register!$U118)*12+MONTH(Register!$U118)-1)))-(YEAR(Register!$O118)*12+MONTH(Register!$O118))+1))/Register!$Q118,2))</f>
        <v/>
      </c>
      <c r="G120" s="27">
        <f>IF(OR(Register!$N118&lt;&gt;"Yes",Register!$O118="",N(Register!$Q118)=0),0,ROUND((Register!$M118-Register!$R118)*MIN(Register!$Q118,MAX(0,MIN(G$4,IF(Register!$U118="",$D$2,MIN($D$2,YEAR(Register!$U118)*12+MONTH(Register!$U118)-1)))-(YEAR(Register!$O118)*12+MONTH(Register!$O118))+1))/Register!$Q118,2)-ROUND((Register!$M118-Register!$R118)*MIN(Register!$Q118,MAX(0,MIN(G$4-1,IF(Register!$U118="",$D$2,MIN($D$2,YEAR(Register!$U118)*12+MONTH(Register!$U118)-1)))-(YEAR(Register!$O118)*12+MONTH(Register!$O118))+1))/Register!$Q118,2))</f>
        <v/>
      </c>
      <c r="H120" s="27">
        <f>IF(OR(Register!$N118&lt;&gt;"Yes",Register!$O118="",N(Register!$Q118)=0),0,ROUND((Register!$M118-Register!$R118)*MIN(Register!$Q118,MAX(0,MIN(H$4,IF(Register!$U118="",$D$2,MIN($D$2,YEAR(Register!$U118)*12+MONTH(Register!$U118)-1)))-(YEAR(Register!$O118)*12+MONTH(Register!$O118))+1))/Register!$Q118,2)-ROUND((Register!$M118-Register!$R118)*MIN(Register!$Q118,MAX(0,MIN(H$4-1,IF(Register!$U118="",$D$2,MIN($D$2,YEAR(Register!$U118)*12+MONTH(Register!$U118)-1)))-(YEAR(Register!$O118)*12+MONTH(Register!$O118))+1))/Register!$Q118,2))</f>
        <v/>
      </c>
      <c r="I120" s="27">
        <f>IF(OR(Register!$N118&lt;&gt;"Yes",Register!$O118="",N(Register!$Q118)=0),0,ROUND((Register!$M118-Register!$R118)*MIN(Register!$Q118,MAX(0,MIN(I$4,IF(Register!$U118="",$D$2,MIN($D$2,YEAR(Register!$U118)*12+MONTH(Register!$U118)-1)))-(YEAR(Register!$O118)*12+MONTH(Register!$O118))+1))/Register!$Q118,2)-ROUND((Register!$M118-Register!$R118)*MIN(Register!$Q118,MAX(0,MIN(I$4-1,IF(Register!$U118="",$D$2,MIN($D$2,YEAR(Register!$U118)*12+MONTH(Register!$U118)-1)))-(YEAR(Register!$O118)*12+MONTH(Register!$O118))+1))/Register!$Q118,2))</f>
        <v/>
      </c>
      <c r="J120" s="27">
        <f>IF(OR(Register!$N118&lt;&gt;"Yes",Register!$O118="",N(Register!$Q118)=0),0,ROUND((Register!$M118-Register!$R118)*MIN(Register!$Q118,MAX(0,MIN(J$4,IF(Register!$U118="",$D$2,MIN($D$2,YEAR(Register!$U118)*12+MONTH(Register!$U118)-1)))-(YEAR(Register!$O118)*12+MONTH(Register!$O118))+1))/Register!$Q118,2)-ROUND((Register!$M118-Register!$R118)*MIN(Register!$Q118,MAX(0,MIN(J$4-1,IF(Register!$U118="",$D$2,MIN($D$2,YEAR(Register!$U118)*12+MONTH(Register!$U118)-1)))-(YEAR(Register!$O118)*12+MONTH(Register!$O118))+1))/Register!$Q118,2))</f>
        <v/>
      </c>
      <c r="K120" s="27">
        <f>IF(OR(Register!$N118&lt;&gt;"Yes",Register!$O118="",N(Register!$Q118)=0),0,ROUND((Register!$M118-Register!$R118)*MIN(Register!$Q118,MAX(0,MIN(K$4,IF(Register!$U118="",$D$2,MIN($D$2,YEAR(Register!$U118)*12+MONTH(Register!$U118)-1)))-(YEAR(Register!$O118)*12+MONTH(Register!$O118))+1))/Register!$Q118,2)-ROUND((Register!$M118-Register!$R118)*MIN(Register!$Q118,MAX(0,MIN(K$4-1,IF(Register!$U118="",$D$2,MIN($D$2,YEAR(Register!$U118)*12+MONTH(Register!$U118)-1)))-(YEAR(Register!$O118)*12+MONTH(Register!$O118))+1))/Register!$Q118,2))</f>
        <v/>
      </c>
      <c r="L120" s="27">
        <f>IF(OR(Register!$N118&lt;&gt;"Yes",Register!$O118="",N(Register!$Q118)=0),0,ROUND((Register!$M118-Register!$R118)*MIN(Register!$Q118,MAX(0,MIN(L$4,IF(Register!$U118="",$D$2,MIN($D$2,YEAR(Register!$U118)*12+MONTH(Register!$U118)-1)))-(YEAR(Register!$O118)*12+MONTH(Register!$O118))+1))/Register!$Q118,2)-ROUND((Register!$M118-Register!$R118)*MIN(Register!$Q118,MAX(0,MIN(L$4-1,IF(Register!$U118="",$D$2,MIN($D$2,YEAR(Register!$U118)*12+MONTH(Register!$U118)-1)))-(YEAR(Register!$O118)*12+MONTH(Register!$O118))+1))/Register!$Q118,2))</f>
        <v/>
      </c>
      <c r="M120" s="27">
        <f>IF(OR(Register!$N118&lt;&gt;"Yes",Register!$O118="",N(Register!$Q118)=0),0,ROUND((Register!$M118-Register!$R118)*MIN(Register!$Q118,MAX(0,MIN(M$4,IF(Register!$U118="",$D$2,MIN($D$2,YEAR(Register!$U118)*12+MONTH(Register!$U118)-1)))-(YEAR(Register!$O118)*12+MONTH(Register!$O118))+1))/Register!$Q118,2)-ROUND((Register!$M118-Register!$R118)*MIN(Register!$Q118,MAX(0,MIN(M$4-1,IF(Register!$U118="",$D$2,MIN($D$2,YEAR(Register!$U118)*12+MONTH(Register!$U118)-1)))-(YEAR(Register!$O118)*12+MONTH(Register!$O118))+1))/Register!$Q118,2))</f>
        <v/>
      </c>
      <c r="N120" s="27">
        <f>IF(OR(Register!$N118&lt;&gt;"Yes",Register!$O118="",N(Register!$Q118)=0),0,ROUND((Register!$M118-Register!$R118)*MIN(Register!$Q118,MAX(0,MIN(N$4,IF(Register!$U118="",$D$2,MIN($D$2,YEAR(Register!$U118)*12+MONTH(Register!$U118)-1)))-(YEAR(Register!$O118)*12+MONTH(Register!$O118))+1))/Register!$Q118,2)-ROUND((Register!$M118-Register!$R118)*MIN(Register!$Q118,MAX(0,MIN(N$4-1,IF(Register!$U118="",$D$2,MIN($D$2,YEAR(Register!$U118)*12+MONTH(Register!$U118)-1)))-(YEAR(Register!$O118)*12+MONTH(Register!$O118))+1))/Register!$Q118,2))</f>
        <v/>
      </c>
      <c r="O120" s="27">
        <f>IF(OR(Register!$N118&lt;&gt;"Yes",Register!$O118="",N(Register!$Q118)=0),0,ROUND((Register!$M118-Register!$R118)*MIN(Register!$Q118,MAX(0,MIN(O$4,IF(Register!$U118="",$D$2,MIN($D$2,YEAR(Register!$U118)*12+MONTH(Register!$U118)-1)))-(YEAR(Register!$O118)*12+MONTH(Register!$O118))+1))/Register!$Q118,2)-ROUND((Register!$M118-Register!$R118)*MIN(Register!$Q118,MAX(0,MIN(O$4-1,IF(Register!$U118="",$D$2,MIN($D$2,YEAR(Register!$U118)*12+MONTH(Register!$U118)-1)))-(YEAR(Register!$O118)*12+MONTH(Register!$O118))+1))/Register!$Q118,2))</f>
        <v/>
      </c>
      <c r="P120" s="27">
        <f>IF(OR(Register!$N118&lt;&gt;"Yes",Register!$O118="",N(Register!$Q118)=0),0,ROUND((Register!$M118-Register!$R118)*MIN(Register!$Q118,MAX(0,MIN(P$4,IF(Register!$U118="",$D$2,MIN($D$2,YEAR(Register!$U118)*12+MONTH(Register!$U118)-1)))-(YEAR(Register!$O118)*12+MONTH(Register!$O118))+1))/Register!$Q118,2)-ROUND((Register!$M118-Register!$R118)*MIN(Register!$Q118,MAX(0,MIN(P$4-1,IF(Register!$U118="",$D$2,MIN($D$2,YEAR(Register!$U118)*12+MONTH(Register!$U118)-1)))-(YEAR(Register!$O118)*12+MONTH(Register!$O118))+1))/Register!$Q118,2))</f>
        <v/>
      </c>
      <c r="Q120" s="27">
        <f>E120+F120+G120+H120+I120+J120+K120+L120+M120+N120+O120+P120</f>
        <v/>
      </c>
    </row>
    <row r="121">
      <c r="A121" s="28">
        <f>IF(Register!$A119="","",Register!$A119)</f>
        <v/>
      </c>
      <c r="B121" s="28">
        <f>IF(Register!$D119="","",Register!$D119)</f>
        <v/>
      </c>
      <c r="C121" s="28">
        <f>IF(Register!$F119="","",Register!$F119)</f>
        <v/>
      </c>
      <c r="D121" s="28">
        <f>IF(C121="","",IF(C121=Settings!$A$9,Settings!$B$9,IF(C121=Settings!$A$10,Settings!$B$10,IF(C121=Settings!$A$11,Settings!$B$11,IF(C121=Settings!$A$12,Settings!$B$12,IF(C121=Settings!$A$13,Settings!$B$13,IF(C121=Settings!$A$14,Settings!$B$14,IF(C121=Settings!$A$15,Settings!$B$15,IF(C121=Settings!$A$16,Settings!$B$16,IF(C121=Settings!$A$17,Settings!$B$17,IF(C121=Settings!$A$18,Settings!$B$18,"")))))))))))</f>
        <v/>
      </c>
      <c r="E121" s="27">
        <f>IF(OR(Register!$N119&lt;&gt;"Yes",Register!$O119="",N(Register!$Q119)=0),0,ROUND((Register!$M119-Register!$R119)*MIN(Register!$Q119,MAX(0,MIN(E$4,IF(Register!$U119="",$D$2,MIN($D$2,YEAR(Register!$U119)*12+MONTH(Register!$U119)-1)))-(YEAR(Register!$O119)*12+MONTH(Register!$O119))+1))/Register!$Q119,2)-ROUND((Register!$M119-Register!$R119)*MIN(Register!$Q119,MAX(0,MIN(E$4-1,IF(Register!$U119="",$D$2,MIN($D$2,YEAR(Register!$U119)*12+MONTH(Register!$U119)-1)))-(YEAR(Register!$O119)*12+MONTH(Register!$O119))+1))/Register!$Q119,2))</f>
        <v/>
      </c>
      <c r="F121" s="27">
        <f>IF(OR(Register!$N119&lt;&gt;"Yes",Register!$O119="",N(Register!$Q119)=0),0,ROUND((Register!$M119-Register!$R119)*MIN(Register!$Q119,MAX(0,MIN(F$4,IF(Register!$U119="",$D$2,MIN($D$2,YEAR(Register!$U119)*12+MONTH(Register!$U119)-1)))-(YEAR(Register!$O119)*12+MONTH(Register!$O119))+1))/Register!$Q119,2)-ROUND((Register!$M119-Register!$R119)*MIN(Register!$Q119,MAX(0,MIN(F$4-1,IF(Register!$U119="",$D$2,MIN($D$2,YEAR(Register!$U119)*12+MONTH(Register!$U119)-1)))-(YEAR(Register!$O119)*12+MONTH(Register!$O119))+1))/Register!$Q119,2))</f>
        <v/>
      </c>
      <c r="G121" s="27">
        <f>IF(OR(Register!$N119&lt;&gt;"Yes",Register!$O119="",N(Register!$Q119)=0),0,ROUND((Register!$M119-Register!$R119)*MIN(Register!$Q119,MAX(0,MIN(G$4,IF(Register!$U119="",$D$2,MIN($D$2,YEAR(Register!$U119)*12+MONTH(Register!$U119)-1)))-(YEAR(Register!$O119)*12+MONTH(Register!$O119))+1))/Register!$Q119,2)-ROUND((Register!$M119-Register!$R119)*MIN(Register!$Q119,MAX(0,MIN(G$4-1,IF(Register!$U119="",$D$2,MIN($D$2,YEAR(Register!$U119)*12+MONTH(Register!$U119)-1)))-(YEAR(Register!$O119)*12+MONTH(Register!$O119))+1))/Register!$Q119,2))</f>
        <v/>
      </c>
      <c r="H121" s="27">
        <f>IF(OR(Register!$N119&lt;&gt;"Yes",Register!$O119="",N(Register!$Q119)=0),0,ROUND((Register!$M119-Register!$R119)*MIN(Register!$Q119,MAX(0,MIN(H$4,IF(Register!$U119="",$D$2,MIN($D$2,YEAR(Register!$U119)*12+MONTH(Register!$U119)-1)))-(YEAR(Register!$O119)*12+MONTH(Register!$O119))+1))/Register!$Q119,2)-ROUND((Register!$M119-Register!$R119)*MIN(Register!$Q119,MAX(0,MIN(H$4-1,IF(Register!$U119="",$D$2,MIN($D$2,YEAR(Register!$U119)*12+MONTH(Register!$U119)-1)))-(YEAR(Register!$O119)*12+MONTH(Register!$O119))+1))/Register!$Q119,2))</f>
        <v/>
      </c>
      <c r="I121" s="27">
        <f>IF(OR(Register!$N119&lt;&gt;"Yes",Register!$O119="",N(Register!$Q119)=0),0,ROUND((Register!$M119-Register!$R119)*MIN(Register!$Q119,MAX(0,MIN(I$4,IF(Register!$U119="",$D$2,MIN($D$2,YEAR(Register!$U119)*12+MONTH(Register!$U119)-1)))-(YEAR(Register!$O119)*12+MONTH(Register!$O119))+1))/Register!$Q119,2)-ROUND((Register!$M119-Register!$R119)*MIN(Register!$Q119,MAX(0,MIN(I$4-1,IF(Register!$U119="",$D$2,MIN($D$2,YEAR(Register!$U119)*12+MONTH(Register!$U119)-1)))-(YEAR(Register!$O119)*12+MONTH(Register!$O119))+1))/Register!$Q119,2))</f>
        <v/>
      </c>
      <c r="J121" s="27">
        <f>IF(OR(Register!$N119&lt;&gt;"Yes",Register!$O119="",N(Register!$Q119)=0),0,ROUND((Register!$M119-Register!$R119)*MIN(Register!$Q119,MAX(0,MIN(J$4,IF(Register!$U119="",$D$2,MIN($D$2,YEAR(Register!$U119)*12+MONTH(Register!$U119)-1)))-(YEAR(Register!$O119)*12+MONTH(Register!$O119))+1))/Register!$Q119,2)-ROUND((Register!$M119-Register!$R119)*MIN(Register!$Q119,MAX(0,MIN(J$4-1,IF(Register!$U119="",$D$2,MIN($D$2,YEAR(Register!$U119)*12+MONTH(Register!$U119)-1)))-(YEAR(Register!$O119)*12+MONTH(Register!$O119))+1))/Register!$Q119,2))</f>
        <v/>
      </c>
      <c r="K121" s="27">
        <f>IF(OR(Register!$N119&lt;&gt;"Yes",Register!$O119="",N(Register!$Q119)=0),0,ROUND((Register!$M119-Register!$R119)*MIN(Register!$Q119,MAX(0,MIN(K$4,IF(Register!$U119="",$D$2,MIN($D$2,YEAR(Register!$U119)*12+MONTH(Register!$U119)-1)))-(YEAR(Register!$O119)*12+MONTH(Register!$O119))+1))/Register!$Q119,2)-ROUND((Register!$M119-Register!$R119)*MIN(Register!$Q119,MAX(0,MIN(K$4-1,IF(Register!$U119="",$D$2,MIN($D$2,YEAR(Register!$U119)*12+MONTH(Register!$U119)-1)))-(YEAR(Register!$O119)*12+MONTH(Register!$O119))+1))/Register!$Q119,2))</f>
        <v/>
      </c>
      <c r="L121" s="27">
        <f>IF(OR(Register!$N119&lt;&gt;"Yes",Register!$O119="",N(Register!$Q119)=0),0,ROUND((Register!$M119-Register!$R119)*MIN(Register!$Q119,MAX(0,MIN(L$4,IF(Register!$U119="",$D$2,MIN($D$2,YEAR(Register!$U119)*12+MONTH(Register!$U119)-1)))-(YEAR(Register!$O119)*12+MONTH(Register!$O119))+1))/Register!$Q119,2)-ROUND((Register!$M119-Register!$R119)*MIN(Register!$Q119,MAX(0,MIN(L$4-1,IF(Register!$U119="",$D$2,MIN($D$2,YEAR(Register!$U119)*12+MONTH(Register!$U119)-1)))-(YEAR(Register!$O119)*12+MONTH(Register!$O119))+1))/Register!$Q119,2))</f>
        <v/>
      </c>
      <c r="M121" s="27">
        <f>IF(OR(Register!$N119&lt;&gt;"Yes",Register!$O119="",N(Register!$Q119)=0),0,ROUND((Register!$M119-Register!$R119)*MIN(Register!$Q119,MAX(0,MIN(M$4,IF(Register!$U119="",$D$2,MIN($D$2,YEAR(Register!$U119)*12+MONTH(Register!$U119)-1)))-(YEAR(Register!$O119)*12+MONTH(Register!$O119))+1))/Register!$Q119,2)-ROUND((Register!$M119-Register!$R119)*MIN(Register!$Q119,MAX(0,MIN(M$4-1,IF(Register!$U119="",$D$2,MIN($D$2,YEAR(Register!$U119)*12+MONTH(Register!$U119)-1)))-(YEAR(Register!$O119)*12+MONTH(Register!$O119))+1))/Register!$Q119,2))</f>
        <v/>
      </c>
      <c r="N121" s="27">
        <f>IF(OR(Register!$N119&lt;&gt;"Yes",Register!$O119="",N(Register!$Q119)=0),0,ROUND((Register!$M119-Register!$R119)*MIN(Register!$Q119,MAX(0,MIN(N$4,IF(Register!$U119="",$D$2,MIN($D$2,YEAR(Register!$U119)*12+MONTH(Register!$U119)-1)))-(YEAR(Register!$O119)*12+MONTH(Register!$O119))+1))/Register!$Q119,2)-ROUND((Register!$M119-Register!$R119)*MIN(Register!$Q119,MAX(0,MIN(N$4-1,IF(Register!$U119="",$D$2,MIN($D$2,YEAR(Register!$U119)*12+MONTH(Register!$U119)-1)))-(YEAR(Register!$O119)*12+MONTH(Register!$O119))+1))/Register!$Q119,2))</f>
        <v/>
      </c>
      <c r="O121" s="27">
        <f>IF(OR(Register!$N119&lt;&gt;"Yes",Register!$O119="",N(Register!$Q119)=0),0,ROUND((Register!$M119-Register!$R119)*MIN(Register!$Q119,MAX(0,MIN(O$4,IF(Register!$U119="",$D$2,MIN($D$2,YEAR(Register!$U119)*12+MONTH(Register!$U119)-1)))-(YEAR(Register!$O119)*12+MONTH(Register!$O119))+1))/Register!$Q119,2)-ROUND((Register!$M119-Register!$R119)*MIN(Register!$Q119,MAX(0,MIN(O$4-1,IF(Register!$U119="",$D$2,MIN($D$2,YEAR(Register!$U119)*12+MONTH(Register!$U119)-1)))-(YEAR(Register!$O119)*12+MONTH(Register!$O119))+1))/Register!$Q119,2))</f>
        <v/>
      </c>
      <c r="P121" s="27">
        <f>IF(OR(Register!$N119&lt;&gt;"Yes",Register!$O119="",N(Register!$Q119)=0),0,ROUND((Register!$M119-Register!$R119)*MIN(Register!$Q119,MAX(0,MIN(P$4,IF(Register!$U119="",$D$2,MIN($D$2,YEAR(Register!$U119)*12+MONTH(Register!$U119)-1)))-(YEAR(Register!$O119)*12+MONTH(Register!$O119))+1))/Register!$Q119,2)-ROUND((Register!$M119-Register!$R119)*MIN(Register!$Q119,MAX(0,MIN(P$4-1,IF(Register!$U119="",$D$2,MIN($D$2,YEAR(Register!$U119)*12+MONTH(Register!$U119)-1)))-(YEAR(Register!$O119)*12+MONTH(Register!$O119))+1))/Register!$Q119,2))</f>
        <v/>
      </c>
      <c r="Q121" s="27">
        <f>E121+F121+G121+H121+I121+J121+K121+L121+M121+N121+O121+P121</f>
        <v/>
      </c>
    </row>
    <row r="122">
      <c r="A122" s="28">
        <f>IF(Register!$A120="","",Register!$A120)</f>
        <v/>
      </c>
      <c r="B122" s="28">
        <f>IF(Register!$D120="","",Register!$D120)</f>
        <v/>
      </c>
      <c r="C122" s="28">
        <f>IF(Register!$F120="","",Register!$F120)</f>
        <v/>
      </c>
      <c r="D122" s="28">
        <f>IF(C122="","",IF(C122=Settings!$A$9,Settings!$B$9,IF(C122=Settings!$A$10,Settings!$B$10,IF(C122=Settings!$A$11,Settings!$B$11,IF(C122=Settings!$A$12,Settings!$B$12,IF(C122=Settings!$A$13,Settings!$B$13,IF(C122=Settings!$A$14,Settings!$B$14,IF(C122=Settings!$A$15,Settings!$B$15,IF(C122=Settings!$A$16,Settings!$B$16,IF(C122=Settings!$A$17,Settings!$B$17,IF(C122=Settings!$A$18,Settings!$B$18,"")))))))))))</f>
        <v/>
      </c>
      <c r="E122" s="27">
        <f>IF(OR(Register!$N120&lt;&gt;"Yes",Register!$O120="",N(Register!$Q120)=0),0,ROUND((Register!$M120-Register!$R120)*MIN(Register!$Q120,MAX(0,MIN(E$4,IF(Register!$U120="",$D$2,MIN($D$2,YEAR(Register!$U120)*12+MONTH(Register!$U120)-1)))-(YEAR(Register!$O120)*12+MONTH(Register!$O120))+1))/Register!$Q120,2)-ROUND((Register!$M120-Register!$R120)*MIN(Register!$Q120,MAX(0,MIN(E$4-1,IF(Register!$U120="",$D$2,MIN($D$2,YEAR(Register!$U120)*12+MONTH(Register!$U120)-1)))-(YEAR(Register!$O120)*12+MONTH(Register!$O120))+1))/Register!$Q120,2))</f>
        <v/>
      </c>
      <c r="F122" s="27">
        <f>IF(OR(Register!$N120&lt;&gt;"Yes",Register!$O120="",N(Register!$Q120)=0),0,ROUND((Register!$M120-Register!$R120)*MIN(Register!$Q120,MAX(0,MIN(F$4,IF(Register!$U120="",$D$2,MIN($D$2,YEAR(Register!$U120)*12+MONTH(Register!$U120)-1)))-(YEAR(Register!$O120)*12+MONTH(Register!$O120))+1))/Register!$Q120,2)-ROUND((Register!$M120-Register!$R120)*MIN(Register!$Q120,MAX(0,MIN(F$4-1,IF(Register!$U120="",$D$2,MIN($D$2,YEAR(Register!$U120)*12+MONTH(Register!$U120)-1)))-(YEAR(Register!$O120)*12+MONTH(Register!$O120))+1))/Register!$Q120,2))</f>
        <v/>
      </c>
      <c r="G122" s="27">
        <f>IF(OR(Register!$N120&lt;&gt;"Yes",Register!$O120="",N(Register!$Q120)=0),0,ROUND((Register!$M120-Register!$R120)*MIN(Register!$Q120,MAX(0,MIN(G$4,IF(Register!$U120="",$D$2,MIN($D$2,YEAR(Register!$U120)*12+MONTH(Register!$U120)-1)))-(YEAR(Register!$O120)*12+MONTH(Register!$O120))+1))/Register!$Q120,2)-ROUND((Register!$M120-Register!$R120)*MIN(Register!$Q120,MAX(0,MIN(G$4-1,IF(Register!$U120="",$D$2,MIN($D$2,YEAR(Register!$U120)*12+MONTH(Register!$U120)-1)))-(YEAR(Register!$O120)*12+MONTH(Register!$O120))+1))/Register!$Q120,2))</f>
        <v/>
      </c>
      <c r="H122" s="27">
        <f>IF(OR(Register!$N120&lt;&gt;"Yes",Register!$O120="",N(Register!$Q120)=0),0,ROUND((Register!$M120-Register!$R120)*MIN(Register!$Q120,MAX(0,MIN(H$4,IF(Register!$U120="",$D$2,MIN($D$2,YEAR(Register!$U120)*12+MONTH(Register!$U120)-1)))-(YEAR(Register!$O120)*12+MONTH(Register!$O120))+1))/Register!$Q120,2)-ROUND((Register!$M120-Register!$R120)*MIN(Register!$Q120,MAX(0,MIN(H$4-1,IF(Register!$U120="",$D$2,MIN($D$2,YEAR(Register!$U120)*12+MONTH(Register!$U120)-1)))-(YEAR(Register!$O120)*12+MONTH(Register!$O120))+1))/Register!$Q120,2))</f>
        <v/>
      </c>
      <c r="I122" s="27">
        <f>IF(OR(Register!$N120&lt;&gt;"Yes",Register!$O120="",N(Register!$Q120)=0),0,ROUND((Register!$M120-Register!$R120)*MIN(Register!$Q120,MAX(0,MIN(I$4,IF(Register!$U120="",$D$2,MIN($D$2,YEAR(Register!$U120)*12+MONTH(Register!$U120)-1)))-(YEAR(Register!$O120)*12+MONTH(Register!$O120))+1))/Register!$Q120,2)-ROUND((Register!$M120-Register!$R120)*MIN(Register!$Q120,MAX(0,MIN(I$4-1,IF(Register!$U120="",$D$2,MIN($D$2,YEAR(Register!$U120)*12+MONTH(Register!$U120)-1)))-(YEAR(Register!$O120)*12+MONTH(Register!$O120))+1))/Register!$Q120,2))</f>
        <v/>
      </c>
      <c r="J122" s="27">
        <f>IF(OR(Register!$N120&lt;&gt;"Yes",Register!$O120="",N(Register!$Q120)=0),0,ROUND((Register!$M120-Register!$R120)*MIN(Register!$Q120,MAX(0,MIN(J$4,IF(Register!$U120="",$D$2,MIN($D$2,YEAR(Register!$U120)*12+MONTH(Register!$U120)-1)))-(YEAR(Register!$O120)*12+MONTH(Register!$O120))+1))/Register!$Q120,2)-ROUND((Register!$M120-Register!$R120)*MIN(Register!$Q120,MAX(0,MIN(J$4-1,IF(Register!$U120="",$D$2,MIN($D$2,YEAR(Register!$U120)*12+MONTH(Register!$U120)-1)))-(YEAR(Register!$O120)*12+MONTH(Register!$O120))+1))/Register!$Q120,2))</f>
        <v/>
      </c>
      <c r="K122" s="27">
        <f>IF(OR(Register!$N120&lt;&gt;"Yes",Register!$O120="",N(Register!$Q120)=0),0,ROUND((Register!$M120-Register!$R120)*MIN(Register!$Q120,MAX(0,MIN(K$4,IF(Register!$U120="",$D$2,MIN($D$2,YEAR(Register!$U120)*12+MONTH(Register!$U120)-1)))-(YEAR(Register!$O120)*12+MONTH(Register!$O120))+1))/Register!$Q120,2)-ROUND((Register!$M120-Register!$R120)*MIN(Register!$Q120,MAX(0,MIN(K$4-1,IF(Register!$U120="",$D$2,MIN($D$2,YEAR(Register!$U120)*12+MONTH(Register!$U120)-1)))-(YEAR(Register!$O120)*12+MONTH(Register!$O120))+1))/Register!$Q120,2))</f>
        <v/>
      </c>
      <c r="L122" s="27">
        <f>IF(OR(Register!$N120&lt;&gt;"Yes",Register!$O120="",N(Register!$Q120)=0),0,ROUND((Register!$M120-Register!$R120)*MIN(Register!$Q120,MAX(0,MIN(L$4,IF(Register!$U120="",$D$2,MIN($D$2,YEAR(Register!$U120)*12+MONTH(Register!$U120)-1)))-(YEAR(Register!$O120)*12+MONTH(Register!$O120))+1))/Register!$Q120,2)-ROUND((Register!$M120-Register!$R120)*MIN(Register!$Q120,MAX(0,MIN(L$4-1,IF(Register!$U120="",$D$2,MIN($D$2,YEAR(Register!$U120)*12+MONTH(Register!$U120)-1)))-(YEAR(Register!$O120)*12+MONTH(Register!$O120))+1))/Register!$Q120,2))</f>
        <v/>
      </c>
      <c r="M122" s="27">
        <f>IF(OR(Register!$N120&lt;&gt;"Yes",Register!$O120="",N(Register!$Q120)=0),0,ROUND((Register!$M120-Register!$R120)*MIN(Register!$Q120,MAX(0,MIN(M$4,IF(Register!$U120="",$D$2,MIN($D$2,YEAR(Register!$U120)*12+MONTH(Register!$U120)-1)))-(YEAR(Register!$O120)*12+MONTH(Register!$O120))+1))/Register!$Q120,2)-ROUND((Register!$M120-Register!$R120)*MIN(Register!$Q120,MAX(0,MIN(M$4-1,IF(Register!$U120="",$D$2,MIN($D$2,YEAR(Register!$U120)*12+MONTH(Register!$U120)-1)))-(YEAR(Register!$O120)*12+MONTH(Register!$O120))+1))/Register!$Q120,2))</f>
        <v/>
      </c>
      <c r="N122" s="27">
        <f>IF(OR(Register!$N120&lt;&gt;"Yes",Register!$O120="",N(Register!$Q120)=0),0,ROUND((Register!$M120-Register!$R120)*MIN(Register!$Q120,MAX(0,MIN(N$4,IF(Register!$U120="",$D$2,MIN($D$2,YEAR(Register!$U120)*12+MONTH(Register!$U120)-1)))-(YEAR(Register!$O120)*12+MONTH(Register!$O120))+1))/Register!$Q120,2)-ROUND((Register!$M120-Register!$R120)*MIN(Register!$Q120,MAX(0,MIN(N$4-1,IF(Register!$U120="",$D$2,MIN($D$2,YEAR(Register!$U120)*12+MONTH(Register!$U120)-1)))-(YEAR(Register!$O120)*12+MONTH(Register!$O120))+1))/Register!$Q120,2))</f>
        <v/>
      </c>
      <c r="O122" s="27">
        <f>IF(OR(Register!$N120&lt;&gt;"Yes",Register!$O120="",N(Register!$Q120)=0),0,ROUND((Register!$M120-Register!$R120)*MIN(Register!$Q120,MAX(0,MIN(O$4,IF(Register!$U120="",$D$2,MIN($D$2,YEAR(Register!$U120)*12+MONTH(Register!$U120)-1)))-(YEAR(Register!$O120)*12+MONTH(Register!$O120))+1))/Register!$Q120,2)-ROUND((Register!$M120-Register!$R120)*MIN(Register!$Q120,MAX(0,MIN(O$4-1,IF(Register!$U120="",$D$2,MIN($D$2,YEAR(Register!$U120)*12+MONTH(Register!$U120)-1)))-(YEAR(Register!$O120)*12+MONTH(Register!$O120))+1))/Register!$Q120,2))</f>
        <v/>
      </c>
      <c r="P122" s="27">
        <f>IF(OR(Register!$N120&lt;&gt;"Yes",Register!$O120="",N(Register!$Q120)=0),0,ROUND((Register!$M120-Register!$R120)*MIN(Register!$Q120,MAX(0,MIN(P$4,IF(Register!$U120="",$D$2,MIN($D$2,YEAR(Register!$U120)*12+MONTH(Register!$U120)-1)))-(YEAR(Register!$O120)*12+MONTH(Register!$O120))+1))/Register!$Q120,2)-ROUND((Register!$M120-Register!$R120)*MIN(Register!$Q120,MAX(0,MIN(P$4-1,IF(Register!$U120="",$D$2,MIN($D$2,YEAR(Register!$U120)*12+MONTH(Register!$U120)-1)))-(YEAR(Register!$O120)*12+MONTH(Register!$O120))+1))/Register!$Q120,2))</f>
        <v/>
      </c>
      <c r="Q122" s="27">
        <f>E122+F122+G122+H122+I122+J122+K122+L122+M122+N122+O122+P122</f>
        <v/>
      </c>
    </row>
    <row r="123">
      <c r="A123" s="28">
        <f>IF(Register!$A121="","",Register!$A121)</f>
        <v/>
      </c>
      <c r="B123" s="28">
        <f>IF(Register!$D121="","",Register!$D121)</f>
        <v/>
      </c>
      <c r="C123" s="28">
        <f>IF(Register!$F121="","",Register!$F121)</f>
        <v/>
      </c>
      <c r="D123" s="28">
        <f>IF(C123="","",IF(C123=Settings!$A$9,Settings!$B$9,IF(C123=Settings!$A$10,Settings!$B$10,IF(C123=Settings!$A$11,Settings!$B$11,IF(C123=Settings!$A$12,Settings!$B$12,IF(C123=Settings!$A$13,Settings!$B$13,IF(C123=Settings!$A$14,Settings!$B$14,IF(C123=Settings!$A$15,Settings!$B$15,IF(C123=Settings!$A$16,Settings!$B$16,IF(C123=Settings!$A$17,Settings!$B$17,IF(C123=Settings!$A$18,Settings!$B$18,"")))))))))))</f>
        <v/>
      </c>
      <c r="E123" s="27">
        <f>IF(OR(Register!$N121&lt;&gt;"Yes",Register!$O121="",N(Register!$Q121)=0),0,ROUND((Register!$M121-Register!$R121)*MIN(Register!$Q121,MAX(0,MIN(E$4,IF(Register!$U121="",$D$2,MIN($D$2,YEAR(Register!$U121)*12+MONTH(Register!$U121)-1)))-(YEAR(Register!$O121)*12+MONTH(Register!$O121))+1))/Register!$Q121,2)-ROUND((Register!$M121-Register!$R121)*MIN(Register!$Q121,MAX(0,MIN(E$4-1,IF(Register!$U121="",$D$2,MIN($D$2,YEAR(Register!$U121)*12+MONTH(Register!$U121)-1)))-(YEAR(Register!$O121)*12+MONTH(Register!$O121))+1))/Register!$Q121,2))</f>
        <v/>
      </c>
      <c r="F123" s="27">
        <f>IF(OR(Register!$N121&lt;&gt;"Yes",Register!$O121="",N(Register!$Q121)=0),0,ROUND((Register!$M121-Register!$R121)*MIN(Register!$Q121,MAX(0,MIN(F$4,IF(Register!$U121="",$D$2,MIN($D$2,YEAR(Register!$U121)*12+MONTH(Register!$U121)-1)))-(YEAR(Register!$O121)*12+MONTH(Register!$O121))+1))/Register!$Q121,2)-ROUND((Register!$M121-Register!$R121)*MIN(Register!$Q121,MAX(0,MIN(F$4-1,IF(Register!$U121="",$D$2,MIN($D$2,YEAR(Register!$U121)*12+MONTH(Register!$U121)-1)))-(YEAR(Register!$O121)*12+MONTH(Register!$O121))+1))/Register!$Q121,2))</f>
        <v/>
      </c>
      <c r="G123" s="27">
        <f>IF(OR(Register!$N121&lt;&gt;"Yes",Register!$O121="",N(Register!$Q121)=0),0,ROUND((Register!$M121-Register!$R121)*MIN(Register!$Q121,MAX(0,MIN(G$4,IF(Register!$U121="",$D$2,MIN($D$2,YEAR(Register!$U121)*12+MONTH(Register!$U121)-1)))-(YEAR(Register!$O121)*12+MONTH(Register!$O121))+1))/Register!$Q121,2)-ROUND((Register!$M121-Register!$R121)*MIN(Register!$Q121,MAX(0,MIN(G$4-1,IF(Register!$U121="",$D$2,MIN($D$2,YEAR(Register!$U121)*12+MONTH(Register!$U121)-1)))-(YEAR(Register!$O121)*12+MONTH(Register!$O121))+1))/Register!$Q121,2))</f>
        <v/>
      </c>
      <c r="H123" s="27">
        <f>IF(OR(Register!$N121&lt;&gt;"Yes",Register!$O121="",N(Register!$Q121)=0),0,ROUND((Register!$M121-Register!$R121)*MIN(Register!$Q121,MAX(0,MIN(H$4,IF(Register!$U121="",$D$2,MIN($D$2,YEAR(Register!$U121)*12+MONTH(Register!$U121)-1)))-(YEAR(Register!$O121)*12+MONTH(Register!$O121))+1))/Register!$Q121,2)-ROUND((Register!$M121-Register!$R121)*MIN(Register!$Q121,MAX(0,MIN(H$4-1,IF(Register!$U121="",$D$2,MIN($D$2,YEAR(Register!$U121)*12+MONTH(Register!$U121)-1)))-(YEAR(Register!$O121)*12+MONTH(Register!$O121))+1))/Register!$Q121,2))</f>
        <v/>
      </c>
      <c r="I123" s="27">
        <f>IF(OR(Register!$N121&lt;&gt;"Yes",Register!$O121="",N(Register!$Q121)=0),0,ROUND((Register!$M121-Register!$R121)*MIN(Register!$Q121,MAX(0,MIN(I$4,IF(Register!$U121="",$D$2,MIN($D$2,YEAR(Register!$U121)*12+MONTH(Register!$U121)-1)))-(YEAR(Register!$O121)*12+MONTH(Register!$O121))+1))/Register!$Q121,2)-ROUND((Register!$M121-Register!$R121)*MIN(Register!$Q121,MAX(0,MIN(I$4-1,IF(Register!$U121="",$D$2,MIN($D$2,YEAR(Register!$U121)*12+MONTH(Register!$U121)-1)))-(YEAR(Register!$O121)*12+MONTH(Register!$O121))+1))/Register!$Q121,2))</f>
        <v/>
      </c>
      <c r="J123" s="27">
        <f>IF(OR(Register!$N121&lt;&gt;"Yes",Register!$O121="",N(Register!$Q121)=0),0,ROUND((Register!$M121-Register!$R121)*MIN(Register!$Q121,MAX(0,MIN(J$4,IF(Register!$U121="",$D$2,MIN($D$2,YEAR(Register!$U121)*12+MONTH(Register!$U121)-1)))-(YEAR(Register!$O121)*12+MONTH(Register!$O121))+1))/Register!$Q121,2)-ROUND((Register!$M121-Register!$R121)*MIN(Register!$Q121,MAX(0,MIN(J$4-1,IF(Register!$U121="",$D$2,MIN($D$2,YEAR(Register!$U121)*12+MONTH(Register!$U121)-1)))-(YEAR(Register!$O121)*12+MONTH(Register!$O121))+1))/Register!$Q121,2))</f>
        <v/>
      </c>
      <c r="K123" s="27">
        <f>IF(OR(Register!$N121&lt;&gt;"Yes",Register!$O121="",N(Register!$Q121)=0),0,ROUND((Register!$M121-Register!$R121)*MIN(Register!$Q121,MAX(0,MIN(K$4,IF(Register!$U121="",$D$2,MIN($D$2,YEAR(Register!$U121)*12+MONTH(Register!$U121)-1)))-(YEAR(Register!$O121)*12+MONTH(Register!$O121))+1))/Register!$Q121,2)-ROUND((Register!$M121-Register!$R121)*MIN(Register!$Q121,MAX(0,MIN(K$4-1,IF(Register!$U121="",$D$2,MIN($D$2,YEAR(Register!$U121)*12+MONTH(Register!$U121)-1)))-(YEAR(Register!$O121)*12+MONTH(Register!$O121))+1))/Register!$Q121,2))</f>
        <v/>
      </c>
      <c r="L123" s="27">
        <f>IF(OR(Register!$N121&lt;&gt;"Yes",Register!$O121="",N(Register!$Q121)=0),0,ROUND((Register!$M121-Register!$R121)*MIN(Register!$Q121,MAX(0,MIN(L$4,IF(Register!$U121="",$D$2,MIN($D$2,YEAR(Register!$U121)*12+MONTH(Register!$U121)-1)))-(YEAR(Register!$O121)*12+MONTH(Register!$O121))+1))/Register!$Q121,2)-ROUND((Register!$M121-Register!$R121)*MIN(Register!$Q121,MAX(0,MIN(L$4-1,IF(Register!$U121="",$D$2,MIN($D$2,YEAR(Register!$U121)*12+MONTH(Register!$U121)-1)))-(YEAR(Register!$O121)*12+MONTH(Register!$O121))+1))/Register!$Q121,2))</f>
        <v/>
      </c>
      <c r="M123" s="27">
        <f>IF(OR(Register!$N121&lt;&gt;"Yes",Register!$O121="",N(Register!$Q121)=0),0,ROUND((Register!$M121-Register!$R121)*MIN(Register!$Q121,MAX(0,MIN(M$4,IF(Register!$U121="",$D$2,MIN($D$2,YEAR(Register!$U121)*12+MONTH(Register!$U121)-1)))-(YEAR(Register!$O121)*12+MONTH(Register!$O121))+1))/Register!$Q121,2)-ROUND((Register!$M121-Register!$R121)*MIN(Register!$Q121,MAX(0,MIN(M$4-1,IF(Register!$U121="",$D$2,MIN($D$2,YEAR(Register!$U121)*12+MONTH(Register!$U121)-1)))-(YEAR(Register!$O121)*12+MONTH(Register!$O121))+1))/Register!$Q121,2))</f>
        <v/>
      </c>
      <c r="N123" s="27">
        <f>IF(OR(Register!$N121&lt;&gt;"Yes",Register!$O121="",N(Register!$Q121)=0),0,ROUND((Register!$M121-Register!$R121)*MIN(Register!$Q121,MAX(0,MIN(N$4,IF(Register!$U121="",$D$2,MIN($D$2,YEAR(Register!$U121)*12+MONTH(Register!$U121)-1)))-(YEAR(Register!$O121)*12+MONTH(Register!$O121))+1))/Register!$Q121,2)-ROUND((Register!$M121-Register!$R121)*MIN(Register!$Q121,MAX(0,MIN(N$4-1,IF(Register!$U121="",$D$2,MIN($D$2,YEAR(Register!$U121)*12+MONTH(Register!$U121)-1)))-(YEAR(Register!$O121)*12+MONTH(Register!$O121))+1))/Register!$Q121,2))</f>
        <v/>
      </c>
      <c r="O123" s="27">
        <f>IF(OR(Register!$N121&lt;&gt;"Yes",Register!$O121="",N(Register!$Q121)=0),0,ROUND((Register!$M121-Register!$R121)*MIN(Register!$Q121,MAX(0,MIN(O$4,IF(Register!$U121="",$D$2,MIN($D$2,YEAR(Register!$U121)*12+MONTH(Register!$U121)-1)))-(YEAR(Register!$O121)*12+MONTH(Register!$O121))+1))/Register!$Q121,2)-ROUND((Register!$M121-Register!$R121)*MIN(Register!$Q121,MAX(0,MIN(O$4-1,IF(Register!$U121="",$D$2,MIN($D$2,YEAR(Register!$U121)*12+MONTH(Register!$U121)-1)))-(YEAR(Register!$O121)*12+MONTH(Register!$O121))+1))/Register!$Q121,2))</f>
        <v/>
      </c>
      <c r="P123" s="27">
        <f>IF(OR(Register!$N121&lt;&gt;"Yes",Register!$O121="",N(Register!$Q121)=0),0,ROUND((Register!$M121-Register!$R121)*MIN(Register!$Q121,MAX(0,MIN(P$4,IF(Register!$U121="",$D$2,MIN($D$2,YEAR(Register!$U121)*12+MONTH(Register!$U121)-1)))-(YEAR(Register!$O121)*12+MONTH(Register!$O121))+1))/Register!$Q121,2)-ROUND((Register!$M121-Register!$R121)*MIN(Register!$Q121,MAX(0,MIN(P$4-1,IF(Register!$U121="",$D$2,MIN($D$2,YEAR(Register!$U121)*12+MONTH(Register!$U121)-1)))-(YEAR(Register!$O121)*12+MONTH(Register!$O121))+1))/Register!$Q121,2))</f>
        <v/>
      </c>
      <c r="Q123" s="27">
        <f>E123+F123+G123+H123+I123+J123+K123+L123+M123+N123+O123+P123</f>
        <v/>
      </c>
    </row>
    <row r="124">
      <c r="A124" s="28">
        <f>IF(Register!$A122="","",Register!$A122)</f>
        <v/>
      </c>
      <c r="B124" s="28">
        <f>IF(Register!$D122="","",Register!$D122)</f>
        <v/>
      </c>
      <c r="C124" s="28">
        <f>IF(Register!$F122="","",Register!$F122)</f>
        <v/>
      </c>
      <c r="D124" s="28">
        <f>IF(C124="","",IF(C124=Settings!$A$9,Settings!$B$9,IF(C124=Settings!$A$10,Settings!$B$10,IF(C124=Settings!$A$11,Settings!$B$11,IF(C124=Settings!$A$12,Settings!$B$12,IF(C124=Settings!$A$13,Settings!$B$13,IF(C124=Settings!$A$14,Settings!$B$14,IF(C124=Settings!$A$15,Settings!$B$15,IF(C124=Settings!$A$16,Settings!$B$16,IF(C124=Settings!$A$17,Settings!$B$17,IF(C124=Settings!$A$18,Settings!$B$18,"")))))))))))</f>
        <v/>
      </c>
      <c r="E124" s="27">
        <f>IF(OR(Register!$N122&lt;&gt;"Yes",Register!$O122="",N(Register!$Q122)=0),0,ROUND((Register!$M122-Register!$R122)*MIN(Register!$Q122,MAX(0,MIN(E$4,IF(Register!$U122="",$D$2,MIN($D$2,YEAR(Register!$U122)*12+MONTH(Register!$U122)-1)))-(YEAR(Register!$O122)*12+MONTH(Register!$O122))+1))/Register!$Q122,2)-ROUND((Register!$M122-Register!$R122)*MIN(Register!$Q122,MAX(0,MIN(E$4-1,IF(Register!$U122="",$D$2,MIN($D$2,YEAR(Register!$U122)*12+MONTH(Register!$U122)-1)))-(YEAR(Register!$O122)*12+MONTH(Register!$O122))+1))/Register!$Q122,2))</f>
        <v/>
      </c>
      <c r="F124" s="27">
        <f>IF(OR(Register!$N122&lt;&gt;"Yes",Register!$O122="",N(Register!$Q122)=0),0,ROUND((Register!$M122-Register!$R122)*MIN(Register!$Q122,MAX(0,MIN(F$4,IF(Register!$U122="",$D$2,MIN($D$2,YEAR(Register!$U122)*12+MONTH(Register!$U122)-1)))-(YEAR(Register!$O122)*12+MONTH(Register!$O122))+1))/Register!$Q122,2)-ROUND((Register!$M122-Register!$R122)*MIN(Register!$Q122,MAX(0,MIN(F$4-1,IF(Register!$U122="",$D$2,MIN($D$2,YEAR(Register!$U122)*12+MONTH(Register!$U122)-1)))-(YEAR(Register!$O122)*12+MONTH(Register!$O122))+1))/Register!$Q122,2))</f>
        <v/>
      </c>
      <c r="G124" s="27">
        <f>IF(OR(Register!$N122&lt;&gt;"Yes",Register!$O122="",N(Register!$Q122)=0),0,ROUND((Register!$M122-Register!$R122)*MIN(Register!$Q122,MAX(0,MIN(G$4,IF(Register!$U122="",$D$2,MIN($D$2,YEAR(Register!$U122)*12+MONTH(Register!$U122)-1)))-(YEAR(Register!$O122)*12+MONTH(Register!$O122))+1))/Register!$Q122,2)-ROUND((Register!$M122-Register!$R122)*MIN(Register!$Q122,MAX(0,MIN(G$4-1,IF(Register!$U122="",$D$2,MIN($D$2,YEAR(Register!$U122)*12+MONTH(Register!$U122)-1)))-(YEAR(Register!$O122)*12+MONTH(Register!$O122))+1))/Register!$Q122,2))</f>
        <v/>
      </c>
      <c r="H124" s="27">
        <f>IF(OR(Register!$N122&lt;&gt;"Yes",Register!$O122="",N(Register!$Q122)=0),0,ROUND((Register!$M122-Register!$R122)*MIN(Register!$Q122,MAX(0,MIN(H$4,IF(Register!$U122="",$D$2,MIN($D$2,YEAR(Register!$U122)*12+MONTH(Register!$U122)-1)))-(YEAR(Register!$O122)*12+MONTH(Register!$O122))+1))/Register!$Q122,2)-ROUND((Register!$M122-Register!$R122)*MIN(Register!$Q122,MAX(0,MIN(H$4-1,IF(Register!$U122="",$D$2,MIN($D$2,YEAR(Register!$U122)*12+MONTH(Register!$U122)-1)))-(YEAR(Register!$O122)*12+MONTH(Register!$O122))+1))/Register!$Q122,2))</f>
        <v/>
      </c>
      <c r="I124" s="27">
        <f>IF(OR(Register!$N122&lt;&gt;"Yes",Register!$O122="",N(Register!$Q122)=0),0,ROUND((Register!$M122-Register!$R122)*MIN(Register!$Q122,MAX(0,MIN(I$4,IF(Register!$U122="",$D$2,MIN($D$2,YEAR(Register!$U122)*12+MONTH(Register!$U122)-1)))-(YEAR(Register!$O122)*12+MONTH(Register!$O122))+1))/Register!$Q122,2)-ROUND((Register!$M122-Register!$R122)*MIN(Register!$Q122,MAX(0,MIN(I$4-1,IF(Register!$U122="",$D$2,MIN($D$2,YEAR(Register!$U122)*12+MONTH(Register!$U122)-1)))-(YEAR(Register!$O122)*12+MONTH(Register!$O122))+1))/Register!$Q122,2))</f>
        <v/>
      </c>
      <c r="J124" s="27">
        <f>IF(OR(Register!$N122&lt;&gt;"Yes",Register!$O122="",N(Register!$Q122)=0),0,ROUND((Register!$M122-Register!$R122)*MIN(Register!$Q122,MAX(0,MIN(J$4,IF(Register!$U122="",$D$2,MIN($D$2,YEAR(Register!$U122)*12+MONTH(Register!$U122)-1)))-(YEAR(Register!$O122)*12+MONTH(Register!$O122))+1))/Register!$Q122,2)-ROUND((Register!$M122-Register!$R122)*MIN(Register!$Q122,MAX(0,MIN(J$4-1,IF(Register!$U122="",$D$2,MIN($D$2,YEAR(Register!$U122)*12+MONTH(Register!$U122)-1)))-(YEAR(Register!$O122)*12+MONTH(Register!$O122))+1))/Register!$Q122,2))</f>
        <v/>
      </c>
      <c r="K124" s="27">
        <f>IF(OR(Register!$N122&lt;&gt;"Yes",Register!$O122="",N(Register!$Q122)=0),0,ROUND((Register!$M122-Register!$R122)*MIN(Register!$Q122,MAX(0,MIN(K$4,IF(Register!$U122="",$D$2,MIN($D$2,YEAR(Register!$U122)*12+MONTH(Register!$U122)-1)))-(YEAR(Register!$O122)*12+MONTH(Register!$O122))+1))/Register!$Q122,2)-ROUND((Register!$M122-Register!$R122)*MIN(Register!$Q122,MAX(0,MIN(K$4-1,IF(Register!$U122="",$D$2,MIN($D$2,YEAR(Register!$U122)*12+MONTH(Register!$U122)-1)))-(YEAR(Register!$O122)*12+MONTH(Register!$O122))+1))/Register!$Q122,2))</f>
        <v/>
      </c>
      <c r="L124" s="27">
        <f>IF(OR(Register!$N122&lt;&gt;"Yes",Register!$O122="",N(Register!$Q122)=0),0,ROUND((Register!$M122-Register!$R122)*MIN(Register!$Q122,MAX(0,MIN(L$4,IF(Register!$U122="",$D$2,MIN($D$2,YEAR(Register!$U122)*12+MONTH(Register!$U122)-1)))-(YEAR(Register!$O122)*12+MONTH(Register!$O122))+1))/Register!$Q122,2)-ROUND((Register!$M122-Register!$R122)*MIN(Register!$Q122,MAX(0,MIN(L$4-1,IF(Register!$U122="",$D$2,MIN($D$2,YEAR(Register!$U122)*12+MONTH(Register!$U122)-1)))-(YEAR(Register!$O122)*12+MONTH(Register!$O122))+1))/Register!$Q122,2))</f>
        <v/>
      </c>
      <c r="M124" s="27">
        <f>IF(OR(Register!$N122&lt;&gt;"Yes",Register!$O122="",N(Register!$Q122)=0),0,ROUND((Register!$M122-Register!$R122)*MIN(Register!$Q122,MAX(0,MIN(M$4,IF(Register!$U122="",$D$2,MIN($D$2,YEAR(Register!$U122)*12+MONTH(Register!$U122)-1)))-(YEAR(Register!$O122)*12+MONTH(Register!$O122))+1))/Register!$Q122,2)-ROUND((Register!$M122-Register!$R122)*MIN(Register!$Q122,MAX(0,MIN(M$4-1,IF(Register!$U122="",$D$2,MIN($D$2,YEAR(Register!$U122)*12+MONTH(Register!$U122)-1)))-(YEAR(Register!$O122)*12+MONTH(Register!$O122))+1))/Register!$Q122,2))</f>
        <v/>
      </c>
      <c r="N124" s="27">
        <f>IF(OR(Register!$N122&lt;&gt;"Yes",Register!$O122="",N(Register!$Q122)=0),0,ROUND((Register!$M122-Register!$R122)*MIN(Register!$Q122,MAX(0,MIN(N$4,IF(Register!$U122="",$D$2,MIN($D$2,YEAR(Register!$U122)*12+MONTH(Register!$U122)-1)))-(YEAR(Register!$O122)*12+MONTH(Register!$O122))+1))/Register!$Q122,2)-ROUND((Register!$M122-Register!$R122)*MIN(Register!$Q122,MAX(0,MIN(N$4-1,IF(Register!$U122="",$D$2,MIN($D$2,YEAR(Register!$U122)*12+MONTH(Register!$U122)-1)))-(YEAR(Register!$O122)*12+MONTH(Register!$O122))+1))/Register!$Q122,2))</f>
        <v/>
      </c>
      <c r="O124" s="27">
        <f>IF(OR(Register!$N122&lt;&gt;"Yes",Register!$O122="",N(Register!$Q122)=0),0,ROUND((Register!$M122-Register!$R122)*MIN(Register!$Q122,MAX(0,MIN(O$4,IF(Register!$U122="",$D$2,MIN($D$2,YEAR(Register!$U122)*12+MONTH(Register!$U122)-1)))-(YEAR(Register!$O122)*12+MONTH(Register!$O122))+1))/Register!$Q122,2)-ROUND((Register!$M122-Register!$R122)*MIN(Register!$Q122,MAX(0,MIN(O$4-1,IF(Register!$U122="",$D$2,MIN($D$2,YEAR(Register!$U122)*12+MONTH(Register!$U122)-1)))-(YEAR(Register!$O122)*12+MONTH(Register!$O122))+1))/Register!$Q122,2))</f>
        <v/>
      </c>
      <c r="P124" s="27">
        <f>IF(OR(Register!$N122&lt;&gt;"Yes",Register!$O122="",N(Register!$Q122)=0),0,ROUND((Register!$M122-Register!$R122)*MIN(Register!$Q122,MAX(0,MIN(P$4,IF(Register!$U122="",$D$2,MIN($D$2,YEAR(Register!$U122)*12+MONTH(Register!$U122)-1)))-(YEAR(Register!$O122)*12+MONTH(Register!$O122))+1))/Register!$Q122,2)-ROUND((Register!$M122-Register!$R122)*MIN(Register!$Q122,MAX(0,MIN(P$4-1,IF(Register!$U122="",$D$2,MIN($D$2,YEAR(Register!$U122)*12+MONTH(Register!$U122)-1)))-(YEAR(Register!$O122)*12+MONTH(Register!$O122))+1))/Register!$Q122,2))</f>
        <v/>
      </c>
      <c r="Q124" s="27">
        <f>E124+F124+G124+H124+I124+J124+K124+L124+M124+N124+O124+P124</f>
        <v/>
      </c>
    </row>
    <row r="125">
      <c r="A125" s="28">
        <f>IF(Register!$A123="","",Register!$A123)</f>
        <v/>
      </c>
      <c r="B125" s="28">
        <f>IF(Register!$D123="","",Register!$D123)</f>
        <v/>
      </c>
      <c r="C125" s="28">
        <f>IF(Register!$F123="","",Register!$F123)</f>
        <v/>
      </c>
      <c r="D125" s="28">
        <f>IF(C125="","",IF(C125=Settings!$A$9,Settings!$B$9,IF(C125=Settings!$A$10,Settings!$B$10,IF(C125=Settings!$A$11,Settings!$B$11,IF(C125=Settings!$A$12,Settings!$B$12,IF(C125=Settings!$A$13,Settings!$B$13,IF(C125=Settings!$A$14,Settings!$B$14,IF(C125=Settings!$A$15,Settings!$B$15,IF(C125=Settings!$A$16,Settings!$B$16,IF(C125=Settings!$A$17,Settings!$B$17,IF(C125=Settings!$A$18,Settings!$B$18,"")))))))))))</f>
        <v/>
      </c>
      <c r="E125" s="27">
        <f>IF(OR(Register!$N123&lt;&gt;"Yes",Register!$O123="",N(Register!$Q123)=0),0,ROUND((Register!$M123-Register!$R123)*MIN(Register!$Q123,MAX(0,MIN(E$4,IF(Register!$U123="",$D$2,MIN($D$2,YEAR(Register!$U123)*12+MONTH(Register!$U123)-1)))-(YEAR(Register!$O123)*12+MONTH(Register!$O123))+1))/Register!$Q123,2)-ROUND((Register!$M123-Register!$R123)*MIN(Register!$Q123,MAX(0,MIN(E$4-1,IF(Register!$U123="",$D$2,MIN($D$2,YEAR(Register!$U123)*12+MONTH(Register!$U123)-1)))-(YEAR(Register!$O123)*12+MONTH(Register!$O123))+1))/Register!$Q123,2))</f>
        <v/>
      </c>
      <c r="F125" s="27">
        <f>IF(OR(Register!$N123&lt;&gt;"Yes",Register!$O123="",N(Register!$Q123)=0),0,ROUND((Register!$M123-Register!$R123)*MIN(Register!$Q123,MAX(0,MIN(F$4,IF(Register!$U123="",$D$2,MIN($D$2,YEAR(Register!$U123)*12+MONTH(Register!$U123)-1)))-(YEAR(Register!$O123)*12+MONTH(Register!$O123))+1))/Register!$Q123,2)-ROUND((Register!$M123-Register!$R123)*MIN(Register!$Q123,MAX(0,MIN(F$4-1,IF(Register!$U123="",$D$2,MIN($D$2,YEAR(Register!$U123)*12+MONTH(Register!$U123)-1)))-(YEAR(Register!$O123)*12+MONTH(Register!$O123))+1))/Register!$Q123,2))</f>
        <v/>
      </c>
      <c r="G125" s="27">
        <f>IF(OR(Register!$N123&lt;&gt;"Yes",Register!$O123="",N(Register!$Q123)=0),0,ROUND((Register!$M123-Register!$R123)*MIN(Register!$Q123,MAX(0,MIN(G$4,IF(Register!$U123="",$D$2,MIN($D$2,YEAR(Register!$U123)*12+MONTH(Register!$U123)-1)))-(YEAR(Register!$O123)*12+MONTH(Register!$O123))+1))/Register!$Q123,2)-ROUND((Register!$M123-Register!$R123)*MIN(Register!$Q123,MAX(0,MIN(G$4-1,IF(Register!$U123="",$D$2,MIN($D$2,YEAR(Register!$U123)*12+MONTH(Register!$U123)-1)))-(YEAR(Register!$O123)*12+MONTH(Register!$O123))+1))/Register!$Q123,2))</f>
        <v/>
      </c>
      <c r="H125" s="27">
        <f>IF(OR(Register!$N123&lt;&gt;"Yes",Register!$O123="",N(Register!$Q123)=0),0,ROUND((Register!$M123-Register!$R123)*MIN(Register!$Q123,MAX(0,MIN(H$4,IF(Register!$U123="",$D$2,MIN($D$2,YEAR(Register!$U123)*12+MONTH(Register!$U123)-1)))-(YEAR(Register!$O123)*12+MONTH(Register!$O123))+1))/Register!$Q123,2)-ROUND((Register!$M123-Register!$R123)*MIN(Register!$Q123,MAX(0,MIN(H$4-1,IF(Register!$U123="",$D$2,MIN($D$2,YEAR(Register!$U123)*12+MONTH(Register!$U123)-1)))-(YEAR(Register!$O123)*12+MONTH(Register!$O123))+1))/Register!$Q123,2))</f>
        <v/>
      </c>
      <c r="I125" s="27">
        <f>IF(OR(Register!$N123&lt;&gt;"Yes",Register!$O123="",N(Register!$Q123)=0),0,ROUND((Register!$M123-Register!$R123)*MIN(Register!$Q123,MAX(0,MIN(I$4,IF(Register!$U123="",$D$2,MIN($D$2,YEAR(Register!$U123)*12+MONTH(Register!$U123)-1)))-(YEAR(Register!$O123)*12+MONTH(Register!$O123))+1))/Register!$Q123,2)-ROUND((Register!$M123-Register!$R123)*MIN(Register!$Q123,MAX(0,MIN(I$4-1,IF(Register!$U123="",$D$2,MIN($D$2,YEAR(Register!$U123)*12+MONTH(Register!$U123)-1)))-(YEAR(Register!$O123)*12+MONTH(Register!$O123))+1))/Register!$Q123,2))</f>
        <v/>
      </c>
      <c r="J125" s="27">
        <f>IF(OR(Register!$N123&lt;&gt;"Yes",Register!$O123="",N(Register!$Q123)=0),0,ROUND((Register!$M123-Register!$R123)*MIN(Register!$Q123,MAX(0,MIN(J$4,IF(Register!$U123="",$D$2,MIN($D$2,YEAR(Register!$U123)*12+MONTH(Register!$U123)-1)))-(YEAR(Register!$O123)*12+MONTH(Register!$O123))+1))/Register!$Q123,2)-ROUND((Register!$M123-Register!$R123)*MIN(Register!$Q123,MAX(0,MIN(J$4-1,IF(Register!$U123="",$D$2,MIN($D$2,YEAR(Register!$U123)*12+MONTH(Register!$U123)-1)))-(YEAR(Register!$O123)*12+MONTH(Register!$O123))+1))/Register!$Q123,2))</f>
        <v/>
      </c>
      <c r="K125" s="27">
        <f>IF(OR(Register!$N123&lt;&gt;"Yes",Register!$O123="",N(Register!$Q123)=0),0,ROUND((Register!$M123-Register!$R123)*MIN(Register!$Q123,MAX(0,MIN(K$4,IF(Register!$U123="",$D$2,MIN($D$2,YEAR(Register!$U123)*12+MONTH(Register!$U123)-1)))-(YEAR(Register!$O123)*12+MONTH(Register!$O123))+1))/Register!$Q123,2)-ROUND((Register!$M123-Register!$R123)*MIN(Register!$Q123,MAX(0,MIN(K$4-1,IF(Register!$U123="",$D$2,MIN($D$2,YEAR(Register!$U123)*12+MONTH(Register!$U123)-1)))-(YEAR(Register!$O123)*12+MONTH(Register!$O123))+1))/Register!$Q123,2))</f>
        <v/>
      </c>
      <c r="L125" s="27">
        <f>IF(OR(Register!$N123&lt;&gt;"Yes",Register!$O123="",N(Register!$Q123)=0),0,ROUND((Register!$M123-Register!$R123)*MIN(Register!$Q123,MAX(0,MIN(L$4,IF(Register!$U123="",$D$2,MIN($D$2,YEAR(Register!$U123)*12+MONTH(Register!$U123)-1)))-(YEAR(Register!$O123)*12+MONTH(Register!$O123))+1))/Register!$Q123,2)-ROUND((Register!$M123-Register!$R123)*MIN(Register!$Q123,MAX(0,MIN(L$4-1,IF(Register!$U123="",$D$2,MIN($D$2,YEAR(Register!$U123)*12+MONTH(Register!$U123)-1)))-(YEAR(Register!$O123)*12+MONTH(Register!$O123))+1))/Register!$Q123,2))</f>
        <v/>
      </c>
      <c r="M125" s="27">
        <f>IF(OR(Register!$N123&lt;&gt;"Yes",Register!$O123="",N(Register!$Q123)=0),0,ROUND((Register!$M123-Register!$R123)*MIN(Register!$Q123,MAX(0,MIN(M$4,IF(Register!$U123="",$D$2,MIN($D$2,YEAR(Register!$U123)*12+MONTH(Register!$U123)-1)))-(YEAR(Register!$O123)*12+MONTH(Register!$O123))+1))/Register!$Q123,2)-ROUND((Register!$M123-Register!$R123)*MIN(Register!$Q123,MAX(0,MIN(M$4-1,IF(Register!$U123="",$D$2,MIN($D$2,YEAR(Register!$U123)*12+MONTH(Register!$U123)-1)))-(YEAR(Register!$O123)*12+MONTH(Register!$O123))+1))/Register!$Q123,2))</f>
        <v/>
      </c>
      <c r="N125" s="27">
        <f>IF(OR(Register!$N123&lt;&gt;"Yes",Register!$O123="",N(Register!$Q123)=0),0,ROUND((Register!$M123-Register!$R123)*MIN(Register!$Q123,MAX(0,MIN(N$4,IF(Register!$U123="",$D$2,MIN($D$2,YEAR(Register!$U123)*12+MONTH(Register!$U123)-1)))-(YEAR(Register!$O123)*12+MONTH(Register!$O123))+1))/Register!$Q123,2)-ROUND((Register!$M123-Register!$R123)*MIN(Register!$Q123,MAX(0,MIN(N$4-1,IF(Register!$U123="",$D$2,MIN($D$2,YEAR(Register!$U123)*12+MONTH(Register!$U123)-1)))-(YEAR(Register!$O123)*12+MONTH(Register!$O123))+1))/Register!$Q123,2))</f>
        <v/>
      </c>
      <c r="O125" s="27">
        <f>IF(OR(Register!$N123&lt;&gt;"Yes",Register!$O123="",N(Register!$Q123)=0),0,ROUND((Register!$M123-Register!$R123)*MIN(Register!$Q123,MAX(0,MIN(O$4,IF(Register!$U123="",$D$2,MIN($D$2,YEAR(Register!$U123)*12+MONTH(Register!$U123)-1)))-(YEAR(Register!$O123)*12+MONTH(Register!$O123))+1))/Register!$Q123,2)-ROUND((Register!$M123-Register!$R123)*MIN(Register!$Q123,MAX(0,MIN(O$4-1,IF(Register!$U123="",$D$2,MIN($D$2,YEAR(Register!$U123)*12+MONTH(Register!$U123)-1)))-(YEAR(Register!$O123)*12+MONTH(Register!$O123))+1))/Register!$Q123,2))</f>
        <v/>
      </c>
      <c r="P125" s="27">
        <f>IF(OR(Register!$N123&lt;&gt;"Yes",Register!$O123="",N(Register!$Q123)=0),0,ROUND((Register!$M123-Register!$R123)*MIN(Register!$Q123,MAX(0,MIN(P$4,IF(Register!$U123="",$D$2,MIN($D$2,YEAR(Register!$U123)*12+MONTH(Register!$U123)-1)))-(YEAR(Register!$O123)*12+MONTH(Register!$O123))+1))/Register!$Q123,2)-ROUND((Register!$M123-Register!$R123)*MIN(Register!$Q123,MAX(0,MIN(P$4-1,IF(Register!$U123="",$D$2,MIN($D$2,YEAR(Register!$U123)*12+MONTH(Register!$U123)-1)))-(YEAR(Register!$O123)*12+MONTH(Register!$O123))+1))/Register!$Q123,2))</f>
        <v/>
      </c>
      <c r="Q125" s="27">
        <f>E125+F125+G125+H125+I125+J125+K125+L125+M125+N125+O125+P125</f>
        <v/>
      </c>
    </row>
    <row r="126">
      <c r="A126" s="28">
        <f>IF(Register!$A124="","",Register!$A124)</f>
        <v/>
      </c>
      <c r="B126" s="28">
        <f>IF(Register!$D124="","",Register!$D124)</f>
        <v/>
      </c>
      <c r="C126" s="28">
        <f>IF(Register!$F124="","",Register!$F124)</f>
        <v/>
      </c>
      <c r="D126" s="28">
        <f>IF(C126="","",IF(C126=Settings!$A$9,Settings!$B$9,IF(C126=Settings!$A$10,Settings!$B$10,IF(C126=Settings!$A$11,Settings!$B$11,IF(C126=Settings!$A$12,Settings!$B$12,IF(C126=Settings!$A$13,Settings!$B$13,IF(C126=Settings!$A$14,Settings!$B$14,IF(C126=Settings!$A$15,Settings!$B$15,IF(C126=Settings!$A$16,Settings!$B$16,IF(C126=Settings!$A$17,Settings!$B$17,IF(C126=Settings!$A$18,Settings!$B$18,"")))))))))))</f>
        <v/>
      </c>
      <c r="E126" s="27">
        <f>IF(OR(Register!$N124&lt;&gt;"Yes",Register!$O124="",N(Register!$Q124)=0),0,ROUND((Register!$M124-Register!$R124)*MIN(Register!$Q124,MAX(0,MIN(E$4,IF(Register!$U124="",$D$2,MIN($D$2,YEAR(Register!$U124)*12+MONTH(Register!$U124)-1)))-(YEAR(Register!$O124)*12+MONTH(Register!$O124))+1))/Register!$Q124,2)-ROUND((Register!$M124-Register!$R124)*MIN(Register!$Q124,MAX(0,MIN(E$4-1,IF(Register!$U124="",$D$2,MIN($D$2,YEAR(Register!$U124)*12+MONTH(Register!$U124)-1)))-(YEAR(Register!$O124)*12+MONTH(Register!$O124))+1))/Register!$Q124,2))</f>
        <v/>
      </c>
      <c r="F126" s="27">
        <f>IF(OR(Register!$N124&lt;&gt;"Yes",Register!$O124="",N(Register!$Q124)=0),0,ROUND((Register!$M124-Register!$R124)*MIN(Register!$Q124,MAX(0,MIN(F$4,IF(Register!$U124="",$D$2,MIN($D$2,YEAR(Register!$U124)*12+MONTH(Register!$U124)-1)))-(YEAR(Register!$O124)*12+MONTH(Register!$O124))+1))/Register!$Q124,2)-ROUND((Register!$M124-Register!$R124)*MIN(Register!$Q124,MAX(0,MIN(F$4-1,IF(Register!$U124="",$D$2,MIN($D$2,YEAR(Register!$U124)*12+MONTH(Register!$U124)-1)))-(YEAR(Register!$O124)*12+MONTH(Register!$O124))+1))/Register!$Q124,2))</f>
        <v/>
      </c>
      <c r="G126" s="27">
        <f>IF(OR(Register!$N124&lt;&gt;"Yes",Register!$O124="",N(Register!$Q124)=0),0,ROUND((Register!$M124-Register!$R124)*MIN(Register!$Q124,MAX(0,MIN(G$4,IF(Register!$U124="",$D$2,MIN($D$2,YEAR(Register!$U124)*12+MONTH(Register!$U124)-1)))-(YEAR(Register!$O124)*12+MONTH(Register!$O124))+1))/Register!$Q124,2)-ROUND((Register!$M124-Register!$R124)*MIN(Register!$Q124,MAX(0,MIN(G$4-1,IF(Register!$U124="",$D$2,MIN($D$2,YEAR(Register!$U124)*12+MONTH(Register!$U124)-1)))-(YEAR(Register!$O124)*12+MONTH(Register!$O124))+1))/Register!$Q124,2))</f>
        <v/>
      </c>
      <c r="H126" s="27">
        <f>IF(OR(Register!$N124&lt;&gt;"Yes",Register!$O124="",N(Register!$Q124)=0),0,ROUND((Register!$M124-Register!$R124)*MIN(Register!$Q124,MAX(0,MIN(H$4,IF(Register!$U124="",$D$2,MIN($D$2,YEAR(Register!$U124)*12+MONTH(Register!$U124)-1)))-(YEAR(Register!$O124)*12+MONTH(Register!$O124))+1))/Register!$Q124,2)-ROUND((Register!$M124-Register!$R124)*MIN(Register!$Q124,MAX(0,MIN(H$4-1,IF(Register!$U124="",$D$2,MIN($D$2,YEAR(Register!$U124)*12+MONTH(Register!$U124)-1)))-(YEAR(Register!$O124)*12+MONTH(Register!$O124))+1))/Register!$Q124,2))</f>
        <v/>
      </c>
      <c r="I126" s="27">
        <f>IF(OR(Register!$N124&lt;&gt;"Yes",Register!$O124="",N(Register!$Q124)=0),0,ROUND((Register!$M124-Register!$R124)*MIN(Register!$Q124,MAX(0,MIN(I$4,IF(Register!$U124="",$D$2,MIN($D$2,YEAR(Register!$U124)*12+MONTH(Register!$U124)-1)))-(YEAR(Register!$O124)*12+MONTH(Register!$O124))+1))/Register!$Q124,2)-ROUND((Register!$M124-Register!$R124)*MIN(Register!$Q124,MAX(0,MIN(I$4-1,IF(Register!$U124="",$D$2,MIN($D$2,YEAR(Register!$U124)*12+MONTH(Register!$U124)-1)))-(YEAR(Register!$O124)*12+MONTH(Register!$O124))+1))/Register!$Q124,2))</f>
        <v/>
      </c>
      <c r="J126" s="27">
        <f>IF(OR(Register!$N124&lt;&gt;"Yes",Register!$O124="",N(Register!$Q124)=0),0,ROUND((Register!$M124-Register!$R124)*MIN(Register!$Q124,MAX(0,MIN(J$4,IF(Register!$U124="",$D$2,MIN($D$2,YEAR(Register!$U124)*12+MONTH(Register!$U124)-1)))-(YEAR(Register!$O124)*12+MONTH(Register!$O124))+1))/Register!$Q124,2)-ROUND((Register!$M124-Register!$R124)*MIN(Register!$Q124,MAX(0,MIN(J$4-1,IF(Register!$U124="",$D$2,MIN($D$2,YEAR(Register!$U124)*12+MONTH(Register!$U124)-1)))-(YEAR(Register!$O124)*12+MONTH(Register!$O124))+1))/Register!$Q124,2))</f>
        <v/>
      </c>
      <c r="K126" s="27">
        <f>IF(OR(Register!$N124&lt;&gt;"Yes",Register!$O124="",N(Register!$Q124)=0),0,ROUND((Register!$M124-Register!$R124)*MIN(Register!$Q124,MAX(0,MIN(K$4,IF(Register!$U124="",$D$2,MIN($D$2,YEAR(Register!$U124)*12+MONTH(Register!$U124)-1)))-(YEAR(Register!$O124)*12+MONTH(Register!$O124))+1))/Register!$Q124,2)-ROUND((Register!$M124-Register!$R124)*MIN(Register!$Q124,MAX(0,MIN(K$4-1,IF(Register!$U124="",$D$2,MIN($D$2,YEAR(Register!$U124)*12+MONTH(Register!$U124)-1)))-(YEAR(Register!$O124)*12+MONTH(Register!$O124))+1))/Register!$Q124,2))</f>
        <v/>
      </c>
      <c r="L126" s="27">
        <f>IF(OR(Register!$N124&lt;&gt;"Yes",Register!$O124="",N(Register!$Q124)=0),0,ROUND((Register!$M124-Register!$R124)*MIN(Register!$Q124,MAX(0,MIN(L$4,IF(Register!$U124="",$D$2,MIN($D$2,YEAR(Register!$U124)*12+MONTH(Register!$U124)-1)))-(YEAR(Register!$O124)*12+MONTH(Register!$O124))+1))/Register!$Q124,2)-ROUND((Register!$M124-Register!$R124)*MIN(Register!$Q124,MAX(0,MIN(L$4-1,IF(Register!$U124="",$D$2,MIN($D$2,YEAR(Register!$U124)*12+MONTH(Register!$U124)-1)))-(YEAR(Register!$O124)*12+MONTH(Register!$O124))+1))/Register!$Q124,2))</f>
        <v/>
      </c>
      <c r="M126" s="27">
        <f>IF(OR(Register!$N124&lt;&gt;"Yes",Register!$O124="",N(Register!$Q124)=0),0,ROUND((Register!$M124-Register!$R124)*MIN(Register!$Q124,MAX(0,MIN(M$4,IF(Register!$U124="",$D$2,MIN($D$2,YEAR(Register!$U124)*12+MONTH(Register!$U124)-1)))-(YEAR(Register!$O124)*12+MONTH(Register!$O124))+1))/Register!$Q124,2)-ROUND((Register!$M124-Register!$R124)*MIN(Register!$Q124,MAX(0,MIN(M$4-1,IF(Register!$U124="",$D$2,MIN($D$2,YEAR(Register!$U124)*12+MONTH(Register!$U124)-1)))-(YEAR(Register!$O124)*12+MONTH(Register!$O124))+1))/Register!$Q124,2))</f>
        <v/>
      </c>
      <c r="N126" s="27">
        <f>IF(OR(Register!$N124&lt;&gt;"Yes",Register!$O124="",N(Register!$Q124)=0),0,ROUND((Register!$M124-Register!$R124)*MIN(Register!$Q124,MAX(0,MIN(N$4,IF(Register!$U124="",$D$2,MIN($D$2,YEAR(Register!$U124)*12+MONTH(Register!$U124)-1)))-(YEAR(Register!$O124)*12+MONTH(Register!$O124))+1))/Register!$Q124,2)-ROUND((Register!$M124-Register!$R124)*MIN(Register!$Q124,MAX(0,MIN(N$4-1,IF(Register!$U124="",$D$2,MIN($D$2,YEAR(Register!$U124)*12+MONTH(Register!$U124)-1)))-(YEAR(Register!$O124)*12+MONTH(Register!$O124))+1))/Register!$Q124,2))</f>
        <v/>
      </c>
      <c r="O126" s="27">
        <f>IF(OR(Register!$N124&lt;&gt;"Yes",Register!$O124="",N(Register!$Q124)=0),0,ROUND((Register!$M124-Register!$R124)*MIN(Register!$Q124,MAX(0,MIN(O$4,IF(Register!$U124="",$D$2,MIN($D$2,YEAR(Register!$U124)*12+MONTH(Register!$U124)-1)))-(YEAR(Register!$O124)*12+MONTH(Register!$O124))+1))/Register!$Q124,2)-ROUND((Register!$M124-Register!$R124)*MIN(Register!$Q124,MAX(0,MIN(O$4-1,IF(Register!$U124="",$D$2,MIN($D$2,YEAR(Register!$U124)*12+MONTH(Register!$U124)-1)))-(YEAR(Register!$O124)*12+MONTH(Register!$O124))+1))/Register!$Q124,2))</f>
        <v/>
      </c>
      <c r="P126" s="27">
        <f>IF(OR(Register!$N124&lt;&gt;"Yes",Register!$O124="",N(Register!$Q124)=0),0,ROUND((Register!$M124-Register!$R124)*MIN(Register!$Q124,MAX(0,MIN(P$4,IF(Register!$U124="",$D$2,MIN($D$2,YEAR(Register!$U124)*12+MONTH(Register!$U124)-1)))-(YEAR(Register!$O124)*12+MONTH(Register!$O124))+1))/Register!$Q124,2)-ROUND((Register!$M124-Register!$R124)*MIN(Register!$Q124,MAX(0,MIN(P$4-1,IF(Register!$U124="",$D$2,MIN($D$2,YEAR(Register!$U124)*12+MONTH(Register!$U124)-1)))-(YEAR(Register!$O124)*12+MONTH(Register!$O124))+1))/Register!$Q124,2))</f>
        <v/>
      </c>
      <c r="Q126" s="27">
        <f>E126+F126+G126+H126+I126+J126+K126+L126+M126+N126+O126+P126</f>
        <v/>
      </c>
    </row>
    <row r="127">
      <c r="A127" s="28">
        <f>IF(Register!$A125="","",Register!$A125)</f>
        <v/>
      </c>
      <c r="B127" s="28">
        <f>IF(Register!$D125="","",Register!$D125)</f>
        <v/>
      </c>
      <c r="C127" s="28">
        <f>IF(Register!$F125="","",Register!$F125)</f>
        <v/>
      </c>
      <c r="D127" s="28">
        <f>IF(C127="","",IF(C127=Settings!$A$9,Settings!$B$9,IF(C127=Settings!$A$10,Settings!$B$10,IF(C127=Settings!$A$11,Settings!$B$11,IF(C127=Settings!$A$12,Settings!$B$12,IF(C127=Settings!$A$13,Settings!$B$13,IF(C127=Settings!$A$14,Settings!$B$14,IF(C127=Settings!$A$15,Settings!$B$15,IF(C127=Settings!$A$16,Settings!$B$16,IF(C127=Settings!$A$17,Settings!$B$17,IF(C127=Settings!$A$18,Settings!$B$18,"")))))))))))</f>
        <v/>
      </c>
      <c r="E127" s="27">
        <f>IF(OR(Register!$N125&lt;&gt;"Yes",Register!$O125="",N(Register!$Q125)=0),0,ROUND((Register!$M125-Register!$R125)*MIN(Register!$Q125,MAX(0,MIN(E$4,IF(Register!$U125="",$D$2,MIN($D$2,YEAR(Register!$U125)*12+MONTH(Register!$U125)-1)))-(YEAR(Register!$O125)*12+MONTH(Register!$O125))+1))/Register!$Q125,2)-ROUND((Register!$M125-Register!$R125)*MIN(Register!$Q125,MAX(0,MIN(E$4-1,IF(Register!$U125="",$D$2,MIN($D$2,YEAR(Register!$U125)*12+MONTH(Register!$U125)-1)))-(YEAR(Register!$O125)*12+MONTH(Register!$O125))+1))/Register!$Q125,2))</f>
        <v/>
      </c>
      <c r="F127" s="27">
        <f>IF(OR(Register!$N125&lt;&gt;"Yes",Register!$O125="",N(Register!$Q125)=0),0,ROUND((Register!$M125-Register!$R125)*MIN(Register!$Q125,MAX(0,MIN(F$4,IF(Register!$U125="",$D$2,MIN($D$2,YEAR(Register!$U125)*12+MONTH(Register!$U125)-1)))-(YEAR(Register!$O125)*12+MONTH(Register!$O125))+1))/Register!$Q125,2)-ROUND((Register!$M125-Register!$R125)*MIN(Register!$Q125,MAX(0,MIN(F$4-1,IF(Register!$U125="",$D$2,MIN($D$2,YEAR(Register!$U125)*12+MONTH(Register!$U125)-1)))-(YEAR(Register!$O125)*12+MONTH(Register!$O125))+1))/Register!$Q125,2))</f>
        <v/>
      </c>
      <c r="G127" s="27">
        <f>IF(OR(Register!$N125&lt;&gt;"Yes",Register!$O125="",N(Register!$Q125)=0),0,ROUND((Register!$M125-Register!$R125)*MIN(Register!$Q125,MAX(0,MIN(G$4,IF(Register!$U125="",$D$2,MIN($D$2,YEAR(Register!$U125)*12+MONTH(Register!$U125)-1)))-(YEAR(Register!$O125)*12+MONTH(Register!$O125))+1))/Register!$Q125,2)-ROUND((Register!$M125-Register!$R125)*MIN(Register!$Q125,MAX(0,MIN(G$4-1,IF(Register!$U125="",$D$2,MIN($D$2,YEAR(Register!$U125)*12+MONTH(Register!$U125)-1)))-(YEAR(Register!$O125)*12+MONTH(Register!$O125))+1))/Register!$Q125,2))</f>
        <v/>
      </c>
      <c r="H127" s="27">
        <f>IF(OR(Register!$N125&lt;&gt;"Yes",Register!$O125="",N(Register!$Q125)=0),0,ROUND((Register!$M125-Register!$R125)*MIN(Register!$Q125,MAX(0,MIN(H$4,IF(Register!$U125="",$D$2,MIN($D$2,YEAR(Register!$U125)*12+MONTH(Register!$U125)-1)))-(YEAR(Register!$O125)*12+MONTH(Register!$O125))+1))/Register!$Q125,2)-ROUND((Register!$M125-Register!$R125)*MIN(Register!$Q125,MAX(0,MIN(H$4-1,IF(Register!$U125="",$D$2,MIN($D$2,YEAR(Register!$U125)*12+MONTH(Register!$U125)-1)))-(YEAR(Register!$O125)*12+MONTH(Register!$O125))+1))/Register!$Q125,2))</f>
        <v/>
      </c>
      <c r="I127" s="27">
        <f>IF(OR(Register!$N125&lt;&gt;"Yes",Register!$O125="",N(Register!$Q125)=0),0,ROUND((Register!$M125-Register!$R125)*MIN(Register!$Q125,MAX(0,MIN(I$4,IF(Register!$U125="",$D$2,MIN($D$2,YEAR(Register!$U125)*12+MONTH(Register!$U125)-1)))-(YEAR(Register!$O125)*12+MONTH(Register!$O125))+1))/Register!$Q125,2)-ROUND((Register!$M125-Register!$R125)*MIN(Register!$Q125,MAX(0,MIN(I$4-1,IF(Register!$U125="",$D$2,MIN($D$2,YEAR(Register!$U125)*12+MONTH(Register!$U125)-1)))-(YEAR(Register!$O125)*12+MONTH(Register!$O125))+1))/Register!$Q125,2))</f>
        <v/>
      </c>
      <c r="J127" s="27">
        <f>IF(OR(Register!$N125&lt;&gt;"Yes",Register!$O125="",N(Register!$Q125)=0),0,ROUND((Register!$M125-Register!$R125)*MIN(Register!$Q125,MAX(0,MIN(J$4,IF(Register!$U125="",$D$2,MIN($D$2,YEAR(Register!$U125)*12+MONTH(Register!$U125)-1)))-(YEAR(Register!$O125)*12+MONTH(Register!$O125))+1))/Register!$Q125,2)-ROUND((Register!$M125-Register!$R125)*MIN(Register!$Q125,MAX(0,MIN(J$4-1,IF(Register!$U125="",$D$2,MIN($D$2,YEAR(Register!$U125)*12+MONTH(Register!$U125)-1)))-(YEAR(Register!$O125)*12+MONTH(Register!$O125))+1))/Register!$Q125,2))</f>
        <v/>
      </c>
      <c r="K127" s="27">
        <f>IF(OR(Register!$N125&lt;&gt;"Yes",Register!$O125="",N(Register!$Q125)=0),0,ROUND((Register!$M125-Register!$R125)*MIN(Register!$Q125,MAX(0,MIN(K$4,IF(Register!$U125="",$D$2,MIN($D$2,YEAR(Register!$U125)*12+MONTH(Register!$U125)-1)))-(YEAR(Register!$O125)*12+MONTH(Register!$O125))+1))/Register!$Q125,2)-ROUND((Register!$M125-Register!$R125)*MIN(Register!$Q125,MAX(0,MIN(K$4-1,IF(Register!$U125="",$D$2,MIN($D$2,YEAR(Register!$U125)*12+MONTH(Register!$U125)-1)))-(YEAR(Register!$O125)*12+MONTH(Register!$O125))+1))/Register!$Q125,2))</f>
        <v/>
      </c>
      <c r="L127" s="27">
        <f>IF(OR(Register!$N125&lt;&gt;"Yes",Register!$O125="",N(Register!$Q125)=0),0,ROUND((Register!$M125-Register!$R125)*MIN(Register!$Q125,MAX(0,MIN(L$4,IF(Register!$U125="",$D$2,MIN($D$2,YEAR(Register!$U125)*12+MONTH(Register!$U125)-1)))-(YEAR(Register!$O125)*12+MONTH(Register!$O125))+1))/Register!$Q125,2)-ROUND((Register!$M125-Register!$R125)*MIN(Register!$Q125,MAX(0,MIN(L$4-1,IF(Register!$U125="",$D$2,MIN($D$2,YEAR(Register!$U125)*12+MONTH(Register!$U125)-1)))-(YEAR(Register!$O125)*12+MONTH(Register!$O125))+1))/Register!$Q125,2))</f>
        <v/>
      </c>
      <c r="M127" s="27">
        <f>IF(OR(Register!$N125&lt;&gt;"Yes",Register!$O125="",N(Register!$Q125)=0),0,ROUND((Register!$M125-Register!$R125)*MIN(Register!$Q125,MAX(0,MIN(M$4,IF(Register!$U125="",$D$2,MIN($D$2,YEAR(Register!$U125)*12+MONTH(Register!$U125)-1)))-(YEAR(Register!$O125)*12+MONTH(Register!$O125))+1))/Register!$Q125,2)-ROUND((Register!$M125-Register!$R125)*MIN(Register!$Q125,MAX(0,MIN(M$4-1,IF(Register!$U125="",$D$2,MIN($D$2,YEAR(Register!$U125)*12+MONTH(Register!$U125)-1)))-(YEAR(Register!$O125)*12+MONTH(Register!$O125))+1))/Register!$Q125,2))</f>
        <v/>
      </c>
      <c r="N127" s="27">
        <f>IF(OR(Register!$N125&lt;&gt;"Yes",Register!$O125="",N(Register!$Q125)=0),0,ROUND((Register!$M125-Register!$R125)*MIN(Register!$Q125,MAX(0,MIN(N$4,IF(Register!$U125="",$D$2,MIN($D$2,YEAR(Register!$U125)*12+MONTH(Register!$U125)-1)))-(YEAR(Register!$O125)*12+MONTH(Register!$O125))+1))/Register!$Q125,2)-ROUND((Register!$M125-Register!$R125)*MIN(Register!$Q125,MAX(0,MIN(N$4-1,IF(Register!$U125="",$D$2,MIN($D$2,YEAR(Register!$U125)*12+MONTH(Register!$U125)-1)))-(YEAR(Register!$O125)*12+MONTH(Register!$O125))+1))/Register!$Q125,2))</f>
        <v/>
      </c>
      <c r="O127" s="27">
        <f>IF(OR(Register!$N125&lt;&gt;"Yes",Register!$O125="",N(Register!$Q125)=0),0,ROUND((Register!$M125-Register!$R125)*MIN(Register!$Q125,MAX(0,MIN(O$4,IF(Register!$U125="",$D$2,MIN($D$2,YEAR(Register!$U125)*12+MONTH(Register!$U125)-1)))-(YEAR(Register!$O125)*12+MONTH(Register!$O125))+1))/Register!$Q125,2)-ROUND((Register!$M125-Register!$R125)*MIN(Register!$Q125,MAX(0,MIN(O$4-1,IF(Register!$U125="",$D$2,MIN($D$2,YEAR(Register!$U125)*12+MONTH(Register!$U125)-1)))-(YEAR(Register!$O125)*12+MONTH(Register!$O125))+1))/Register!$Q125,2))</f>
        <v/>
      </c>
      <c r="P127" s="27">
        <f>IF(OR(Register!$N125&lt;&gt;"Yes",Register!$O125="",N(Register!$Q125)=0),0,ROUND((Register!$M125-Register!$R125)*MIN(Register!$Q125,MAX(0,MIN(P$4,IF(Register!$U125="",$D$2,MIN($D$2,YEAR(Register!$U125)*12+MONTH(Register!$U125)-1)))-(YEAR(Register!$O125)*12+MONTH(Register!$O125))+1))/Register!$Q125,2)-ROUND((Register!$M125-Register!$R125)*MIN(Register!$Q125,MAX(0,MIN(P$4-1,IF(Register!$U125="",$D$2,MIN($D$2,YEAR(Register!$U125)*12+MONTH(Register!$U125)-1)))-(YEAR(Register!$O125)*12+MONTH(Register!$O125))+1))/Register!$Q125,2))</f>
        <v/>
      </c>
      <c r="Q127" s="27">
        <f>E127+F127+G127+H127+I127+J127+K127+L127+M127+N127+O127+P127</f>
        <v/>
      </c>
    </row>
    <row r="128">
      <c r="A128" s="28">
        <f>IF(Register!$A126="","",Register!$A126)</f>
        <v/>
      </c>
      <c r="B128" s="28">
        <f>IF(Register!$D126="","",Register!$D126)</f>
        <v/>
      </c>
      <c r="C128" s="28">
        <f>IF(Register!$F126="","",Register!$F126)</f>
        <v/>
      </c>
      <c r="D128" s="28">
        <f>IF(C128="","",IF(C128=Settings!$A$9,Settings!$B$9,IF(C128=Settings!$A$10,Settings!$B$10,IF(C128=Settings!$A$11,Settings!$B$11,IF(C128=Settings!$A$12,Settings!$B$12,IF(C128=Settings!$A$13,Settings!$B$13,IF(C128=Settings!$A$14,Settings!$B$14,IF(C128=Settings!$A$15,Settings!$B$15,IF(C128=Settings!$A$16,Settings!$B$16,IF(C128=Settings!$A$17,Settings!$B$17,IF(C128=Settings!$A$18,Settings!$B$18,"")))))))))))</f>
        <v/>
      </c>
      <c r="E128" s="27">
        <f>IF(OR(Register!$N126&lt;&gt;"Yes",Register!$O126="",N(Register!$Q126)=0),0,ROUND((Register!$M126-Register!$R126)*MIN(Register!$Q126,MAX(0,MIN(E$4,IF(Register!$U126="",$D$2,MIN($D$2,YEAR(Register!$U126)*12+MONTH(Register!$U126)-1)))-(YEAR(Register!$O126)*12+MONTH(Register!$O126))+1))/Register!$Q126,2)-ROUND((Register!$M126-Register!$R126)*MIN(Register!$Q126,MAX(0,MIN(E$4-1,IF(Register!$U126="",$D$2,MIN($D$2,YEAR(Register!$U126)*12+MONTH(Register!$U126)-1)))-(YEAR(Register!$O126)*12+MONTH(Register!$O126))+1))/Register!$Q126,2))</f>
        <v/>
      </c>
      <c r="F128" s="27">
        <f>IF(OR(Register!$N126&lt;&gt;"Yes",Register!$O126="",N(Register!$Q126)=0),0,ROUND((Register!$M126-Register!$R126)*MIN(Register!$Q126,MAX(0,MIN(F$4,IF(Register!$U126="",$D$2,MIN($D$2,YEAR(Register!$U126)*12+MONTH(Register!$U126)-1)))-(YEAR(Register!$O126)*12+MONTH(Register!$O126))+1))/Register!$Q126,2)-ROUND((Register!$M126-Register!$R126)*MIN(Register!$Q126,MAX(0,MIN(F$4-1,IF(Register!$U126="",$D$2,MIN($D$2,YEAR(Register!$U126)*12+MONTH(Register!$U126)-1)))-(YEAR(Register!$O126)*12+MONTH(Register!$O126))+1))/Register!$Q126,2))</f>
        <v/>
      </c>
      <c r="G128" s="27">
        <f>IF(OR(Register!$N126&lt;&gt;"Yes",Register!$O126="",N(Register!$Q126)=0),0,ROUND((Register!$M126-Register!$R126)*MIN(Register!$Q126,MAX(0,MIN(G$4,IF(Register!$U126="",$D$2,MIN($D$2,YEAR(Register!$U126)*12+MONTH(Register!$U126)-1)))-(YEAR(Register!$O126)*12+MONTH(Register!$O126))+1))/Register!$Q126,2)-ROUND((Register!$M126-Register!$R126)*MIN(Register!$Q126,MAX(0,MIN(G$4-1,IF(Register!$U126="",$D$2,MIN($D$2,YEAR(Register!$U126)*12+MONTH(Register!$U126)-1)))-(YEAR(Register!$O126)*12+MONTH(Register!$O126))+1))/Register!$Q126,2))</f>
        <v/>
      </c>
      <c r="H128" s="27">
        <f>IF(OR(Register!$N126&lt;&gt;"Yes",Register!$O126="",N(Register!$Q126)=0),0,ROUND((Register!$M126-Register!$R126)*MIN(Register!$Q126,MAX(0,MIN(H$4,IF(Register!$U126="",$D$2,MIN($D$2,YEAR(Register!$U126)*12+MONTH(Register!$U126)-1)))-(YEAR(Register!$O126)*12+MONTH(Register!$O126))+1))/Register!$Q126,2)-ROUND((Register!$M126-Register!$R126)*MIN(Register!$Q126,MAX(0,MIN(H$4-1,IF(Register!$U126="",$D$2,MIN($D$2,YEAR(Register!$U126)*12+MONTH(Register!$U126)-1)))-(YEAR(Register!$O126)*12+MONTH(Register!$O126))+1))/Register!$Q126,2))</f>
        <v/>
      </c>
      <c r="I128" s="27">
        <f>IF(OR(Register!$N126&lt;&gt;"Yes",Register!$O126="",N(Register!$Q126)=0),0,ROUND((Register!$M126-Register!$R126)*MIN(Register!$Q126,MAX(0,MIN(I$4,IF(Register!$U126="",$D$2,MIN($D$2,YEAR(Register!$U126)*12+MONTH(Register!$U126)-1)))-(YEAR(Register!$O126)*12+MONTH(Register!$O126))+1))/Register!$Q126,2)-ROUND((Register!$M126-Register!$R126)*MIN(Register!$Q126,MAX(0,MIN(I$4-1,IF(Register!$U126="",$D$2,MIN($D$2,YEAR(Register!$U126)*12+MONTH(Register!$U126)-1)))-(YEAR(Register!$O126)*12+MONTH(Register!$O126))+1))/Register!$Q126,2))</f>
        <v/>
      </c>
      <c r="J128" s="27">
        <f>IF(OR(Register!$N126&lt;&gt;"Yes",Register!$O126="",N(Register!$Q126)=0),0,ROUND((Register!$M126-Register!$R126)*MIN(Register!$Q126,MAX(0,MIN(J$4,IF(Register!$U126="",$D$2,MIN($D$2,YEAR(Register!$U126)*12+MONTH(Register!$U126)-1)))-(YEAR(Register!$O126)*12+MONTH(Register!$O126))+1))/Register!$Q126,2)-ROUND((Register!$M126-Register!$R126)*MIN(Register!$Q126,MAX(0,MIN(J$4-1,IF(Register!$U126="",$D$2,MIN($D$2,YEAR(Register!$U126)*12+MONTH(Register!$U126)-1)))-(YEAR(Register!$O126)*12+MONTH(Register!$O126))+1))/Register!$Q126,2))</f>
        <v/>
      </c>
      <c r="K128" s="27">
        <f>IF(OR(Register!$N126&lt;&gt;"Yes",Register!$O126="",N(Register!$Q126)=0),0,ROUND((Register!$M126-Register!$R126)*MIN(Register!$Q126,MAX(0,MIN(K$4,IF(Register!$U126="",$D$2,MIN($D$2,YEAR(Register!$U126)*12+MONTH(Register!$U126)-1)))-(YEAR(Register!$O126)*12+MONTH(Register!$O126))+1))/Register!$Q126,2)-ROUND((Register!$M126-Register!$R126)*MIN(Register!$Q126,MAX(0,MIN(K$4-1,IF(Register!$U126="",$D$2,MIN($D$2,YEAR(Register!$U126)*12+MONTH(Register!$U126)-1)))-(YEAR(Register!$O126)*12+MONTH(Register!$O126))+1))/Register!$Q126,2))</f>
        <v/>
      </c>
      <c r="L128" s="27">
        <f>IF(OR(Register!$N126&lt;&gt;"Yes",Register!$O126="",N(Register!$Q126)=0),0,ROUND((Register!$M126-Register!$R126)*MIN(Register!$Q126,MAX(0,MIN(L$4,IF(Register!$U126="",$D$2,MIN($D$2,YEAR(Register!$U126)*12+MONTH(Register!$U126)-1)))-(YEAR(Register!$O126)*12+MONTH(Register!$O126))+1))/Register!$Q126,2)-ROUND((Register!$M126-Register!$R126)*MIN(Register!$Q126,MAX(0,MIN(L$4-1,IF(Register!$U126="",$D$2,MIN($D$2,YEAR(Register!$U126)*12+MONTH(Register!$U126)-1)))-(YEAR(Register!$O126)*12+MONTH(Register!$O126))+1))/Register!$Q126,2))</f>
        <v/>
      </c>
      <c r="M128" s="27">
        <f>IF(OR(Register!$N126&lt;&gt;"Yes",Register!$O126="",N(Register!$Q126)=0),0,ROUND((Register!$M126-Register!$R126)*MIN(Register!$Q126,MAX(0,MIN(M$4,IF(Register!$U126="",$D$2,MIN($D$2,YEAR(Register!$U126)*12+MONTH(Register!$U126)-1)))-(YEAR(Register!$O126)*12+MONTH(Register!$O126))+1))/Register!$Q126,2)-ROUND((Register!$M126-Register!$R126)*MIN(Register!$Q126,MAX(0,MIN(M$4-1,IF(Register!$U126="",$D$2,MIN($D$2,YEAR(Register!$U126)*12+MONTH(Register!$U126)-1)))-(YEAR(Register!$O126)*12+MONTH(Register!$O126))+1))/Register!$Q126,2))</f>
        <v/>
      </c>
      <c r="N128" s="27">
        <f>IF(OR(Register!$N126&lt;&gt;"Yes",Register!$O126="",N(Register!$Q126)=0),0,ROUND((Register!$M126-Register!$R126)*MIN(Register!$Q126,MAX(0,MIN(N$4,IF(Register!$U126="",$D$2,MIN($D$2,YEAR(Register!$U126)*12+MONTH(Register!$U126)-1)))-(YEAR(Register!$O126)*12+MONTH(Register!$O126))+1))/Register!$Q126,2)-ROUND((Register!$M126-Register!$R126)*MIN(Register!$Q126,MAX(0,MIN(N$4-1,IF(Register!$U126="",$D$2,MIN($D$2,YEAR(Register!$U126)*12+MONTH(Register!$U126)-1)))-(YEAR(Register!$O126)*12+MONTH(Register!$O126))+1))/Register!$Q126,2))</f>
        <v/>
      </c>
      <c r="O128" s="27">
        <f>IF(OR(Register!$N126&lt;&gt;"Yes",Register!$O126="",N(Register!$Q126)=0),0,ROUND((Register!$M126-Register!$R126)*MIN(Register!$Q126,MAX(0,MIN(O$4,IF(Register!$U126="",$D$2,MIN($D$2,YEAR(Register!$U126)*12+MONTH(Register!$U126)-1)))-(YEAR(Register!$O126)*12+MONTH(Register!$O126))+1))/Register!$Q126,2)-ROUND((Register!$M126-Register!$R126)*MIN(Register!$Q126,MAX(0,MIN(O$4-1,IF(Register!$U126="",$D$2,MIN($D$2,YEAR(Register!$U126)*12+MONTH(Register!$U126)-1)))-(YEAR(Register!$O126)*12+MONTH(Register!$O126))+1))/Register!$Q126,2))</f>
        <v/>
      </c>
      <c r="P128" s="27">
        <f>IF(OR(Register!$N126&lt;&gt;"Yes",Register!$O126="",N(Register!$Q126)=0),0,ROUND((Register!$M126-Register!$R126)*MIN(Register!$Q126,MAX(0,MIN(P$4,IF(Register!$U126="",$D$2,MIN($D$2,YEAR(Register!$U126)*12+MONTH(Register!$U126)-1)))-(YEAR(Register!$O126)*12+MONTH(Register!$O126))+1))/Register!$Q126,2)-ROUND((Register!$M126-Register!$R126)*MIN(Register!$Q126,MAX(0,MIN(P$4-1,IF(Register!$U126="",$D$2,MIN($D$2,YEAR(Register!$U126)*12+MONTH(Register!$U126)-1)))-(YEAR(Register!$O126)*12+MONTH(Register!$O126))+1))/Register!$Q126,2))</f>
        <v/>
      </c>
      <c r="Q128" s="27">
        <f>E128+F128+G128+H128+I128+J128+K128+L128+M128+N128+O128+P128</f>
        <v/>
      </c>
    </row>
    <row r="129">
      <c r="A129" s="28">
        <f>IF(Register!$A127="","",Register!$A127)</f>
        <v/>
      </c>
      <c r="B129" s="28">
        <f>IF(Register!$D127="","",Register!$D127)</f>
        <v/>
      </c>
      <c r="C129" s="28">
        <f>IF(Register!$F127="","",Register!$F127)</f>
        <v/>
      </c>
      <c r="D129" s="28">
        <f>IF(C129="","",IF(C129=Settings!$A$9,Settings!$B$9,IF(C129=Settings!$A$10,Settings!$B$10,IF(C129=Settings!$A$11,Settings!$B$11,IF(C129=Settings!$A$12,Settings!$B$12,IF(C129=Settings!$A$13,Settings!$B$13,IF(C129=Settings!$A$14,Settings!$B$14,IF(C129=Settings!$A$15,Settings!$B$15,IF(C129=Settings!$A$16,Settings!$B$16,IF(C129=Settings!$A$17,Settings!$B$17,IF(C129=Settings!$A$18,Settings!$B$18,"")))))))))))</f>
        <v/>
      </c>
      <c r="E129" s="27">
        <f>IF(OR(Register!$N127&lt;&gt;"Yes",Register!$O127="",N(Register!$Q127)=0),0,ROUND((Register!$M127-Register!$R127)*MIN(Register!$Q127,MAX(0,MIN(E$4,IF(Register!$U127="",$D$2,MIN($D$2,YEAR(Register!$U127)*12+MONTH(Register!$U127)-1)))-(YEAR(Register!$O127)*12+MONTH(Register!$O127))+1))/Register!$Q127,2)-ROUND((Register!$M127-Register!$R127)*MIN(Register!$Q127,MAX(0,MIN(E$4-1,IF(Register!$U127="",$D$2,MIN($D$2,YEAR(Register!$U127)*12+MONTH(Register!$U127)-1)))-(YEAR(Register!$O127)*12+MONTH(Register!$O127))+1))/Register!$Q127,2))</f>
        <v/>
      </c>
      <c r="F129" s="27">
        <f>IF(OR(Register!$N127&lt;&gt;"Yes",Register!$O127="",N(Register!$Q127)=0),0,ROUND((Register!$M127-Register!$R127)*MIN(Register!$Q127,MAX(0,MIN(F$4,IF(Register!$U127="",$D$2,MIN($D$2,YEAR(Register!$U127)*12+MONTH(Register!$U127)-1)))-(YEAR(Register!$O127)*12+MONTH(Register!$O127))+1))/Register!$Q127,2)-ROUND((Register!$M127-Register!$R127)*MIN(Register!$Q127,MAX(0,MIN(F$4-1,IF(Register!$U127="",$D$2,MIN($D$2,YEAR(Register!$U127)*12+MONTH(Register!$U127)-1)))-(YEAR(Register!$O127)*12+MONTH(Register!$O127))+1))/Register!$Q127,2))</f>
        <v/>
      </c>
      <c r="G129" s="27">
        <f>IF(OR(Register!$N127&lt;&gt;"Yes",Register!$O127="",N(Register!$Q127)=0),0,ROUND((Register!$M127-Register!$R127)*MIN(Register!$Q127,MAX(0,MIN(G$4,IF(Register!$U127="",$D$2,MIN($D$2,YEAR(Register!$U127)*12+MONTH(Register!$U127)-1)))-(YEAR(Register!$O127)*12+MONTH(Register!$O127))+1))/Register!$Q127,2)-ROUND((Register!$M127-Register!$R127)*MIN(Register!$Q127,MAX(0,MIN(G$4-1,IF(Register!$U127="",$D$2,MIN($D$2,YEAR(Register!$U127)*12+MONTH(Register!$U127)-1)))-(YEAR(Register!$O127)*12+MONTH(Register!$O127))+1))/Register!$Q127,2))</f>
        <v/>
      </c>
      <c r="H129" s="27">
        <f>IF(OR(Register!$N127&lt;&gt;"Yes",Register!$O127="",N(Register!$Q127)=0),0,ROUND((Register!$M127-Register!$R127)*MIN(Register!$Q127,MAX(0,MIN(H$4,IF(Register!$U127="",$D$2,MIN($D$2,YEAR(Register!$U127)*12+MONTH(Register!$U127)-1)))-(YEAR(Register!$O127)*12+MONTH(Register!$O127))+1))/Register!$Q127,2)-ROUND((Register!$M127-Register!$R127)*MIN(Register!$Q127,MAX(0,MIN(H$4-1,IF(Register!$U127="",$D$2,MIN($D$2,YEAR(Register!$U127)*12+MONTH(Register!$U127)-1)))-(YEAR(Register!$O127)*12+MONTH(Register!$O127))+1))/Register!$Q127,2))</f>
        <v/>
      </c>
      <c r="I129" s="27">
        <f>IF(OR(Register!$N127&lt;&gt;"Yes",Register!$O127="",N(Register!$Q127)=0),0,ROUND((Register!$M127-Register!$R127)*MIN(Register!$Q127,MAX(0,MIN(I$4,IF(Register!$U127="",$D$2,MIN($D$2,YEAR(Register!$U127)*12+MONTH(Register!$U127)-1)))-(YEAR(Register!$O127)*12+MONTH(Register!$O127))+1))/Register!$Q127,2)-ROUND((Register!$M127-Register!$R127)*MIN(Register!$Q127,MAX(0,MIN(I$4-1,IF(Register!$U127="",$D$2,MIN($D$2,YEAR(Register!$U127)*12+MONTH(Register!$U127)-1)))-(YEAR(Register!$O127)*12+MONTH(Register!$O127))+1))/Register!$Q127,2))</f>
        <v/>
      </c>
      <c r="J129" s="27">
        <f>IF(OR(Register!$N127&lt;&gt;"Yes",Register!$O127="",N(Register!$Q127)=0),0,ROUND((Register!$M127-Register!$R127)*MIN(Register!$Q127,MAX(0,MIN(J$4,IF(Register!$U127="",$D$2,MIN($D$2,YEAR(Register!$U127)*12+MONTH(Register!$U127)-1)))-(YEAR(Register!$O127)*12+MONTH(Register!$O127))+1))/Register!$Q127,2)-ROUND((Register!$M127-Register!$R127)*MIN(Register!$Q127,MAX(0,MIN(J$4-1,IF(Register!$U127="",$D$2,MIN($D$2,YEAR(Register!$U127)*12+MONTH(Register!$U127)-1)))-(YEAR(Register!$O127)*12+MONTH(Register!$O127))+1))/Register!$Q127,2))</f>
        <v/>
      </c>
      <c r="K129" s="27">
        <f>IF(OR(Register!$N127&lt;&gt;"Yes",Register!$O127="",N(Register!$Q127)=0),0,ROUND((Register!$M127-Register!$R127)*MIN(Register!$Q127,MAX(0,MIN(K$4,IF(Register!$U127="",$D$2,MIN($D$2,YEAR(Register!$U127)*12+MONTH(Register!$U127)-1)))-(YEAR(Register!$O127)*12+MONTH(Register!$O127))+1))/Register!$Q127,2)-ROUND((Register!$M127-Register!$R127)*MIN(Register!$Q127,MAX(0,MIN(K$4-1,IF(Register!$U127="",$D$2,MIN($D$2,YEAR(Register!$U127)*12+MONTH(Register!$U127)-1)))-(YEAR(Register!$O127)*12+MONTH(Register!$O127))+1))/Register!$Q127,2))</f>
        <v/>
      </c>
      <c r="L129" s="27">
        <f>IF(OR(Register!$N127&lt;&gt;"Yes",Register!$O127="",N(Register!$Q127)=0),0,ROUND((Register!$M127-Register!$R127)*MIN(Register!$Q127,MAX(0,MIN(L$4,IF(Register!$U127="",$D$2,MIN($D$2,YEAR(Register!$U127)*12+MONTH(Register!$U127)-1)))-(YEAR(Register!$O127)*12+MONTH(Register!$O127))+1))/Register!$Q127,2)-ROUND((Register!$M127-Register!$R127)*MIN(Register!$Q127,MAX(0,MIN(L$4-1,IF(Register!$U127="",$D$2,MIN($D$2,YEAR(Register!$U127)*12+MONTH(Register!$U127)-1)))-(YEAR(Register!$O127)*12+MONTH(Register!$O127))+1))/Register!$Q127,2))</f>
        <v/>
      </c>
      <c r="M129" s="27">
        <f>IF(OR(Register!$N127&lt;&gt;"Yes",Register!$O127="",N(Register!$Q127)=0),0,ROUND((Register!$M127-Register!$R127)*MIN(Register!$Q127,MAX(0,MIN(M$4,IF(Register!$U127="",$D$2,MIN($D$2,YEAR(Register!$U127)*12+MONTH(Register!$U127)-1)))-(YEAR(Register!$O127)*12+MONTH(Register!$O127))+1))/Register!$Q127,2)-ROUND((Register!$M127-Register!$R127)*MIN(Register!$Q127,MAX(0,MIN(M$4-1,IF(Register!$U127="",$D$2,MIN($D$2,YEAR(Register!$U127)*12+MONTH(Register!$U127)-1)))-(YEAR(Register!$O127)*12+MONTH(Register!$O127))+1))/Register!$Q127,2))</f>
        <v/>
      </c>
      <c r="N129" s="27">
        <f>IF(OR(Register!$N127&lt;&gt;"Yes",Register!$O127="",N(Register!$Q127)=0),0,ROUND((Register!$M127-Register!$R127)*MIN(Register!$Q127,MAX(0,MIN(N$4,IF(Register!$U127="",$D$2,MIN($D$2,YEAR(Register!$U127)*12+MONTH(Register!$U127)-1)))-(YEAR(Register!$O127)*12+MONTH(Register!$O127))+1))/Register!$Q127,2)-ROUND((Register!$M127-Register!$R127)*MIN(Register!$Q127,MAX(0,MIN(N$4-1,IF(Register!$U127="",$D$2,MIN($D$2,YEAR(Register!$U127)*12+MONTH(Register!$U127)-1)))-(YEAR(Register!$O127)*12+MONTH(Register!$O127))+1))/Register!$Q127,2))</f>
        <v/>
      </c>
      <c r="O129" s="27">
        <f>IF(OR(Register!$N127&lt;&gt;"Yes",Register!$O127="",N(Register!$Q127)=0),0,ROUND((Register!$M127-Register!$R127)*MIN(Register!$Q127,MAX(0,MIN(O$4,IF(Register!$U127="",$D$2,MIN($D$2,YEAR(Register!$U127)*12+MONTH(Register!$U127)-1)))-(YEAR(Register!$O127)*12+MONTH(Register!$O127))+1))/Register!$Q127,2)-ROUND((Register!$M127-Register!$R127)*MIN(Register!$Q127,MAX(0,MIN(O$4-1,IF(Register!$U127="",$D$2,MIN($D$2,YEAR(Register!$U127)*12+MONTH(Register!$U127)-1)))-(YEAR(Register!$O127)*12+MONTH(Register!$O127))+1))/Register!$Q127,2))</f>
        <v/>
      </c>
      <c r="P129" s="27">
        <f>IF(OR(Register!$N127&lt;&gt;"Yes",Register!$O127="",N(Register!$Q127)=0),0,ROUND((Register!$M127-Register!$R127)*MIN(Register!$Q127,MAX(0,MIN(P$4,IF(Register!$U127="",$D$2,MIN($D$2,YEAR(Register!$U127)*12+MONTH(Register!$U127)-1)))-(YEAR(Register!$O127)*12+MONTH(Register!$O127))+1))/Register!$Q127,2)-ROUND((Register!$M127-Register!$R127)*MIN(Register!$Q127,MAX(0,MIN(P$4-1,IF(Register!$U127="",$D$2,MIN($D$2,YEAR(Register!$U127)*12+MONTH(Register!$U127)-1)))-(YEAR(Register!$O127)*12+MONTH(Register!$O127))+1))/Register!$Q127,2))</f>
        <v/>
      </c>
      <c r="Q129" s="27">
        <f>E129+F129+G129+H129+I129+J129+K129+L129+M129+N129+O129+P129</f>
        <v/>
      </c>
    </row>
    <row r="130">
      <c r="A130" s="28">
        <f>IF(Register!$A128="","",Register!$A128)</f>
        <v/>
      </c>
      <c r="B130" s="28">
        <f>IF(Register!$D128="","",Register!$D128)</f>
        <v/>
      </c>
      <c r="C130" s="28">
        <f>IF(Register!$F128="","",Register!$F128)</f>
        <v/>
      </c>
      <c r="D130" s="28">
        <f>IF(C130="","",IF(C130=Settings!$A$9,Settings!$B$9,IF(C130=Settings!$A$10,Settings!$B$10,IF(C130=Settings!$A$11,Settings!$B$11,IF(C130=Settings!$A$12,Settings!$B$12,IF(C130=Settings!$A$13,Settings!$B$13,IF(C130=Settings!$A$14,Settings!$B$14,IF(C130=Settings!$A$15,Settings!$B$15,IF(C130=Settings!$A$16,Settings!$B$16,IF(C130=Settings!$A$17,Settings!$B$17,IF(C130=Settings!$A$18,Settings!$B$18,"")))))))))))</f>
        <v/>
      </c>
      <c r="E130" s="27">
        <f>IF(OR(Register!$N128&lt;&gt;"Yes",Register!$O128="",N(Register!$Q128)=0),0,ROUND((Register!$M128-Register!$R128)*MIN(Register!$Q128,MAX(0,MIN(E$4,IF(Register!$U128="",$D$2,MIN($D$2,YEAR(Register!$U128)*12+MONTH(Register!$U128)-1)))-(YEAR(Register!$O128)*12+MONTH(Register!$O128))+1))/Register!$Q128,2)-ROUND((Register!$M128-Register!$R128)*MIN(Register!$Q128,MAX(0,MIN(E$4-1,IF(Register!$U128="",$D$2,MIN($D$2,YEAR(Register!$U128)*12+MONTH(Register!$U128)-1)))-(YEAR(Register!$O128)*12+MONTH(Register!$O128))+1))/Register!$Q128,2))</f>
        <v/>
      </c>
      <c r="F130" s="27">
        <f>IF(OR(Register!$N128&lt;&gt;"Yes",Register!$O128="",N(Register!$Q128)=0),0,ROUND((Register!$M128-Register!$R128)*MIN(Register!$Q128,MAX(0,MIN(F$4,IF(Register!$U128="",$D$2,MIN($D$2,YEAR(Register!$U128)*12+MONTH(Register!$U128)-1)))-(YEAR(Register!$O128)*12+MONTH(Register!$O128))+1))/Register!$Q128,2)-ROUND((Register!$M128-Register!$R128)*MIN(Register!$Q128,MAX(0,MIN(F$4-1,IF(Register!$U128="",$D$2,MIN($D$2,YEAR(Register!$U128)*12+MONTH(Register!$U128)-1)))-(YEAR(Register!$O128)*12+MONTH(Register!$O128))+1))/Register!$Q128,2))</f>
        <v/>
      </c>
      <c r="G130" s="27">
        <f>IF(OR(Register!$N128&lt;&gt;"Yes",Register!$O128="",N(Register!$Q128)=0),0,ROUND((Register!$M128-Register!$R128)*MIN(Register!$Q128,MAX(0,MIN(G$4,IF(Register!$U128="",$D$2,MIN($D$2,YEAR(Register!$U128)*12+MONTH(Register!$U128)-1)))-(YEAR(Register!$O128)*12+MONTH(Register!$O128))+1))/Register!$Q128,2)-ROUND((Register!$M128-Register!$R128)*MIN(Register!$Q128,MAX(0,MIN(G$4-1,IF(Register!$U128="",$D$2,MIN($D$2,YEAR(Register!$U128)*12+MONTH(Register!$U128)-1)))-(YEAR(Register!$O128)*12+MONTH(Register!$O128))+1))/Register!$Q128,2))</f>
        <v/>
      </c>
      <c r="H130" s="27">
        <f>IF(OR(Register!$N128&lt;&gt;"Yes",Register!$O128="",N(Register!$Q128)=0),0,ROUND((Register!$M128-Register!$R128)*MIN(Register!$Q128,MAX(0,MIN(H$4,IF(Register!$U128="",$D$2,MIN($D$2,YEAR(Register!$U128)*12+MONTH(Register!$U128)-1)))-(YEAR(Register!$O128)*12+MONTH(Register!$O128))+1))/Register!$Q128,2)-ROUND((Register!$M128-Register!$R128)*MIN(Register!$Q128,MAX(0,MIN(H$4-1,IF(Register!$U128="",$D$2,MIN($D$2,YEAR(Register!$U128)*12+MONTH(Register!$U128)-1)))-(YEAR(Register!$O128)*12+MONTH(Register!$O128))+1))/Register!$Q128,2))</f>
        <v/>
      </c>
      <c r="I130" s="27">
        <f>IF(OR(Register!$N128&lt;&gt;"Yes",Register!$O128="",N(Register!$Q128)=0),0,ROUND((Register!$M128-Register!$R128)*MIN(Register!$Q128,MAX(0,MIN(I$4,IF(Register!$U128="",$D$2,MIN($D$2,YEAR(Register!$U128)*12+MONTH(Register!$U128)-1)))-(YEAR(Register!$O128)*12+MONTH(Register!$O128))+1))/Register!$Q128,2)-ROUND((Register!$M128-Register!$R128)*MIN(Register!$Q128,MAX(0,MIN(I$4-1,IF(Register!$U128="",$D$2,MIN($D$2,YEAR(Register!$U128)*12+MONTH(Register!$U128)-1)))-(YEAR(Register!$O128)*12+MONTH(Register!$O128))+1))/Register!$Q128,2))</f>
        <v/>
      </c>
      <c r="J130" s="27">
        <f>IF(OR(Register!$N128&lt;&gt;"Yes",Register!$O128="",N(Register!$Q128)=0),0,ROUND((Register!$M128-Register!$R128)*MIN(Register!$Q128,MAX(0,MIN(J$4,IF(Register!$U128="",$D$2,MIN($D$2,YEAR(Register!$U128)*12+MONTH(Register!$U128)-1)))-(YEAR(Register!$O128)*12+MONTH(Register!$O128))+1))/Register!$Q128,2)-ROUND((Register!$M128-Register!$R128)*MIN(Register!$Q128,MAX(0,MIN(J$4-1,IF(Register!$U128="",$D$2,MIN($D$2,YEAR(Register!$U128)*12+MONTH(Register!$U128)-1)))-(YEAR(Register!$O128)*12+MONTH(Register!$O128))+1))/Register!$Q128,2))</f>
        <v/>
      </c>
      <c r="K130" s="27">
        <f>IF(OR(Register!$N128&lt;&gt;"Yes",Register!$O128="",N(Register!$Q128)=0),0,ROUND((Register!$M128-Register!$R128)*MIN(Register!$Q128,MAX(0,MIN(K$4,IF(Register!$U128="",$D$2,MIN($D$2,YEAR(Register!$U128)*12+MONTH(Register!$U128)-1)))-(YEAR(Register!$O128)*12+MONTH(Register!$O128))+1))/Register!$Q128,2)-ROUND((Register!$M128-Register!$R128)*MIN(Register!$Q128,MAX(0,MIN(K$4-1,IF(Register!$U128="",$D$2,MIN($D$2,YEAR(Register!$U128)*12+MONTH(Register!$U128)-1)))-(YEAR(Register!$O128)*12+MONTH(Register!$O128))+1))/Register!$Q128,2))</f>
        <v/>
      </c>
      <c r="L130" s="27">
        <f>IF(OR(Register!$N128&lt;&gt;"Yes",Register!$O128="",N(Register!$Q128)=0),0,ROUND((Register!$M128-Register!$R128)*MIN(Register!$Q128,MAX(0,MIN(L$4,IF(Register!$U128="",$D$2,MIN($D$2,YEAR(Register!$U128)*12+MONTH(Register!$U128)-1)))-(YEAR(Register!$O128)*12+MONTH(Register!$O128))+1))/Register!$Q128,2)-ROUND((Register!$M128-Register!$R128)*MIN(Register!$Q128,MAX(0,MIN(L$4-1,IF(Register!$U128="",$D$2,MIN($D$2,YEAR(Register!$U128)*12+MONTH(Register!$U128)-1)))-(YEAR(Register!$O128)*12+MONTH(Register!$O128))+1))/Register!$Q128,2))</f>
        <v/>
      </c>
      <c r="M130" s="27">
        <f>IF(OR(Register!$N128&lt;&gt;"Yes",Register!$O128="",N(Register!$Q128)=0),0,ROUND((Register!$M128-Register!$R128)*MIN(Register!$Q128,MAX(0,MIN(M$4,IF(Register!$U128="",$D$2,MIN($D$2,YEAR(Register!$U128)*12+MONTH(Register!$U128)-1)))-(YEAR(Register!$O128)*12+MONTH(Register!$O128))+1))/Register!$Q128,2)-ROUND((Register!$M128-Register!$R128)*MIN(Register!$Q128,MAX(0,MIN(M$4-1,IF(Register!$U128="",$D$2,MIN($D$2,YEAR(Register!$U128)*12+MONTH(Register!$U128)-1)))-(YEAR(Register!$O128)*12+MONTH(Register!$O128))+1))/Register!$Q128,2))</f>
        <v/>
      </c>
      <c r="N130" s="27">
        <f>IF(OR(Register!$N128&lt;&gt;"Yes",Register!$O128="",N(Register!$Q128)=0),0,ROUND((Register!$M128-Register!$R128)*MIN(Register!$Q128,MAX(0,MIN(N$4,IF(Register!$U128="",$D$2,MIN($D$2,YEAR(Register!$U128)*12+MONTH(Register!$U128)-1)))-(YEAR(Register!$O128)*12+MONTH(Register!$O128))+1))/Register!$Q128,2)-ROUND((Register!$M128-Register!$R128)*MIN(Register!$Q128,MAX(0,MIN(N$4-1,IF(Register!$U128="",$D$2,MIN($D$2,YEAR(Register!$U128)*12+MONTH(Register!$U128)-1)))-(YEAR(Register!$O128)*12+MONTH(Register!$O128))+1))/Register!$Q128,2))</f>
        <v/>
      </c>
      <c r="O130" s="27">
        <f>IF(OR(Register!$N128&lt;&gt;"Yes",Register!$O128="",N(Register!$Q128)=0),0,ROUND((Register!$M128-Register!$R128)*MIN(Register!$Q128,MAX(0,MIN(O$4,IF(Register!$U128="",$D$2,MIN($D$2,YEAR(Register!$U128)*12+MONTH(Register!$U128)-1)))-(YEAR(Register!$O128)*12+MONTH(Register!$O128))+1))/Register!$Q128,2)-ROUND((Register!$M128-Register!$R128)*MIN(Register!$Q128,MAX(0,MIN(O$4-1,IF(Register!$U128="",$D$2,MIN($D$2,YEAR(Register!$U128)*12+MONTH(Register!$U128)-1)))-(YEAR(Register!$O128)*12+MONTH(Register!$O128))+1))/Register!$Q128,2))</f>
        <v/>
      </c>
      <c r="P130" s="27">
        <f>IF(OR(Register!$N128&lt;&gt;"Yes",Register!$O128="",N(Register!$Q128)=0),0,ROUND((Register!$M128-Register!$R128)*MIN(Register!$Q128,MAX(0,MIN(P$4,IF(Register!$U128="",$D$2,MIN($D$2,YEAR(Register!$U128)*12+MONTH(Register!$U128)-1)))-(YEAR(Register!$O128)*12+MONTH(Register!$O128))+1))/Register!$Q128,2)-ROUND((Register!$M128-Register!$R128)*MIN(Register!$Q128,MAX(0,MIN(P$4-1,IF(Register!$U128="",$D$2,MIN($D$2,YEAR(Register!$U128)*12+MONTH(Register!$U128)-1)))-(YEAR(Register!$O128)*12+MONTH(Register!$O128))+1))/Register!$Q128,2))</f>
        <v/>
      </c>
      <c r="Q130" s="27">
        <f>E130+F130+G130+H130+I130+J130+K130+L130+M130+N130+O130+P130</f>
        <v/>
      </c>
    </row>
    <row r="131">
      <c r="A131" s="28">
        <f>IF(Register!$A129="","",Register!$A129)</f>
        <v/>
      </c>
      <c r="B131" s="28">
        <f>IF(Register!$D129="","",Register!$D129)</f>
        <v/>
      </c>
      <c r="C131" s="28">
        <f>IF(Register!$F129="","",Register!$F129)</f>
        <v/>
      </c>
      <c r="D131" s="28">
        <f>IF(C131="","",IF(C131=Settings!$A$9,Settings!$B$9,IF(C131=Settings!$A$10,Settings!$B$10,IF(C131=Settings!$A$11,Settings!$B$11,IF(C131=Settings!$A$12,Settings!$B$12,IF(C131=Settings!$A$13,Settings!$B$13,IF(C131=Settings!$A$14,Settings!$B$14,IF(C131=Settings!$A$15,Settings!$B$15,IF(C131=Settings!$A$16,Settings!$B$16,IF(C131=Settings!$A$17,Settings!$B$17,IF(C131=Settings!$A$18,Settings!$B$18,"")))))))))))</f>
        <v/>
      </c>
      <c r="E131" s="27">
        <f>IF(OR(Register!$N129&lt;&gt;"Yes",Register!$O129="",N(Register!$Q129)=0),0,ROUND((Register!$M129-Register!$R129)*MIN(Register!$Q129,MAX(0,MIN(E$4,IF(Register!$U129="",$D$2,MIN($D$2,YEAR(Register!$U129)*12+MONTH(Register!$U129)-1)))-(YEAR(Register!$O129)*12+MONTH(Register!$O129))+1))/Register!$Q129,2)-ROUND((Register!$M129-Register!$R129)*MIN(Register!$Q129,MAX(0,MIN(E$4-1,IF(Register!$U129="",$D$2,MIN($D$2,YEAR(Register!$U129)*12+MONTH(Register!$U129)-1)))-(YEAR(Register!$O129)*12+MONTH(Register!$O129))+1))/Register!$Q129,2))</f>
        <v/>
      </c>
      <c r="F131" s="27">
        <f>IF(OR(Register!$N129&lt;&gt;"Yes",Register!$O129="",N(Register!$Q129)=0),0,ROUND((Register!$M129-Register!$R129)*MIN(Register!$Q129,MAX(0,MIN(F$4,IF(Register!$U129="",$D$2,MIN($D$2,YEAR(Register!$U129)*12+MONTH(Register!$U129)-1)))-(YEAR(Register!$O129)*12+MONTH(Register!$O129))+1))/Register!$Q129,2)-ROUND((Register!$M129-Register!$R129)*MIN(Register!$Q129,MAX(0,MIN(F$4-1,IF(Register!$U129="",$D$2,MIN($D$2,YEAR(Register!$U129)*12+MONTH(Register!$U129)-1)))-(YEAR(Register!$O129)*12+MONTH(Register!$O129))+1))/Register!$Q129,2))</f>
        <v/>
      </c>
      <c r="G131" s="27">
        <f>IF(OR(Register!$N129&lt;&gt;"Yes",Register!$O129="",N(Register!$Q129)=0),0,ROUND((Register!$M129-Register!$R129)*MIN(Register!$Q129,MAX(0,MIN(G$4,IF(Register!$U129="",$D$2,MIN($D$2,YEAR(Register!$U129)*12+MONTH(Register!$U129)-1)))-(YEAR(Register!$O129)*12+MONTH(Register!$O129))+1))/Register!$Q129,2)-ROUND((Register!$M129-Register!$R129)*MIN(Register!$Q129,MAX(0,MIN(G$4-1,IF(Register!$U129="",$D$2,MIN($D$2,YEAR(Register!$U129)*12+MONTH(Register!$U129)-1)))-(YEAR(Register!$O129)*12+MONTH(Register!$O129))+1))/Register!$Q129,2))</f>
        <v/>
      </c>
      <c r="H131" s="27">
        <f>IF(OR(Register!$N129&lt;&gt;"Yes",Register!$O129="",N(Register!$Q129)=0),0,ROUND((Register!$M129-Register!$R129)*MIN(Register!$Q129,MAX(0,MIN(H$4,IF(Register!$U129="",$D$2,MIN($D$2,YEAR(Register!$U129)*12+MONTH(Register!$U129)-1)))-(YEAR(Register!$O129)*12+MONTH(Register!$O129))+1))/Register!$Q129,2)-ROUND((Register!$M129-Register!$R129)*MIN(Register!$Q129,MAX(0,MIN(H$4-1,IF(Register!$U129="",$D$2,MIN($D$2,YEAR(Register!$U129)*12+MONTH(Register!$U129)-1)))-(YEAR(Register!$O129)*12+MONTH(Register!$O129))+1))/Register!$Q129,2))</f>
        <v/>
      </c>
      <c r="I131" s="27">
        <f>IF(OR(Register!$N129&lt;&gt;"Yes",Register!$O129="",N(Register!$Q129)=0),0,ROUND((Register!$M129-Register!$R129)*MIN(Register!$Q129,MAX(0,MIN(I$4,IF(Register!$U129="",$D$2,MIN($D$2,YEAR(Register!$U129)*12+MONTH(Register!$U129)-1)))-(YEAR(Register!$O129)*12+MONTH(Register!$O129))+1))/Register!$Q129,2)-ROUND((Register!$M129-Register!$R129)*MIN(Register!$Q129,MAX(0,MIN(I$4-1,IF(Register!$U129="",$D$2,MIN($D$2,YEAR(Register!$U129)*12+MONTH(Register!$U129)-1)))-(YEAR(Register!$O129)*12+MONTH(Register!$O129))+1))/Register!$Q129,2))</f>
        <v/>
      </c>
      <c r="J131" s="27">
        <f>IF(OR(Register!$N129&lt;&gt;"Yes",Register!$O129="",N(Register!$Q129)=0),0,ROUND((Register!$M129-Register!$R129)*MIN(Register!$Q129,MAX(0,MIN(J$4,IF(Register!$U129="",$D$2,MIN($D$2,YEAR(Register!$U129)*12+MONTH(Register!$U129)-1)))-(YEAR(Register!$O129)*12+MONTH(Register!$O129))+1))/Register!$Q129,2)-ROUND((Register!$M129-Register!$R129)*MIN(Register!$Q129,MAX(0,MIN(J$4-1,IF(Register!$U129="",$D$2,MIN($D$2,YEAR(Register!$U129)*12+MONTH(Register!$U129)-1)))-(YEAR(Register!$O129)*12+MONTH(Register!$O129))+1))/Register!$Q129,2))</f>
        <v/>
      </c>
      <c r="K131" s="27">
        <f>IF(OR(Register!$N129&lt;&gt;"Yes",Register!$O129="",N(Register!$Q129)=0),0,ROUND((Register!$M129-Register!$R129)*MIN(Register!$Q129,MAX(0,MIN(K$4,IF(Register!$U129="",$D$2,MIN($D$2,YEAR(Register!$U129)*12+MONTH(Register!$U129)-1)))-(YEAR(Register!$O129)*12+MONTH(Register!$O129))+1))/Register!$Q129,2)-ROUND((Register!$M129-Register!$R129)*MIN(Register!$Q129,MAX(0,MIN(K$4-1,IF(Register!$U129="",$D$2,MIN($D$2,YEAR(Register!$U129)*12+MONTH(Register!$U129)-1)))-(YEAR(Register!$O129)*12+MONTH(Register!$O129))+1))/Register!$Q129,2))</f>
        <v/>
      </c>
      <c r="L131" s="27">
        <f>IF(OR(Register!$N129&lt;&gt;"Yes",Register!$O129="",N(Register!$Q129)=0),0,ROUND((Register!$M129-Register!$R129)*MIN(Register!$Q129,MAX(0,MIN(L$4,IF(Register!$U129="",$D$2,MIN($D$2,YEAR(Register!$U129)*12+MONTH(Register!$U129)-1)))-(YEAR(Register!$O129)*12+MONTH(Register!$O129))+1))/Register!$Q129,2)-ROUND((Register!$M129-Register!$R129)*MIN(Register!$Q129,MAX(0,MIN(L$4-1,IF(Register!$U129="",$D$2,MIN($D$2,YEAR(Register!$U129)*12+MONTH(Register!$U129)-1)))-(YEAR(Register!$O129)*12+MONTH(Register!$O129))+1))/Register!$Q129,2))</f>
        <v/>
      </c>
      <c r="M131" s="27">
        <f>IF(OR(Register!$N129&lt;&gt;"Yes",Register!$O129="",N(Register!$Q129)=0),0,ROUND((Register!$M129-Register!$R129)*MIN(Register!$Q129,MAX(0,MIN(M$4,IF(Register!$U129="",$D$2,MIN($D$2,YEAR(Register!$U129)*12+MONTH(Register!$U129)-1)))-(YEAR(Register!$O129)*12+MONTH(Register!$O129))+1))/Register!$Q129,2)-ROUND((Register!$M129-Register!$R129)*MIN(Register!$Q129,MAX(0,MIN(M$4-1,IF(Register!$U129="",$D$2,MIN($D$2,YEAR(Register!$U129)*12+MONTH(Register!$U129)-1)))-(YEAR(Register!$O129)*12+MONTH(Register!$O129))+1))/Register!$Q129,2))</f>
        <v/>
      </c>
      <c r="N131" s="27">
        <f>IF(OR(Register!$N129&lt;&gt;"Yes",Register!$O129="",N(Register!$Q129)=0),0,ROUND((Register!$M129-Register!$R129)*MIN(Register!$Q129,MAX(0,MIN(N$4,IF(Register!$U129="",$D$2,MIN($D$2,YEAR(Register!$U129)*12+MONTH(Register!$U129)-1)))-(YEAR(Register!$O129)*12+MONTH(Register!$O129))+1))/Register!$Q129,2)-ROUND((Register!$M129-Register!$R129)*MIN(Register!$Q129,MAX(0,MIN(N$4-1,IF(Register!$U129="",$D$2,MIN($D$2,YEAR(Register!$U129)*12+MONTH(Register!$U129)-1)))-(YEAR(Register!$O129)*12+MONTH(Register!$O129))+1))/Register!$Q129,2))</f>
        <v/>
      </c>
      <c r="O131" s="27">
        <f>IF(OR(Register!$N129&lt;&gt;"Yes",Register!$O129="",N(Register!$Q129)=0),0,ROUND((Register!$M129-Register!$R129)*MIN(Register!$Q129,MAX(0,MIN(O$4,IF(Register!$U129="",$D$2,MIN($D$2,YEAR(Register!$U129)*12+MONTH(Register!$U129)-1)))-(YEAR(Register!$O129)*12+MONTH(Register!$O129))+1))/Register!$Q129,2)-ROUND((Register!$M129-Register!$R129)*MIN(Register!$Q129,MAX(0,MIN(O$4-1,IF(Register!$U129="",$D$2,MIN($D$2,YEAR(Register!$U129)*12+MONTH(Register!$U129)-1)))-(YEAR(Register!$O129)*12+MONTH(Register!$O129))+1))/Register!$Q129,2))</f>
        <v/>
      </c>
      <c r="P131" s="27">
        <f>IF(OR(Register!$N129&lt;&gt;"Yes",Register!$O129="",N(Register!$Q129)=0),0,ROUND((Register!$M129-Register!$R129)*MIN(Register!$Q129,MAX(0,MIN(P$4,IF(Register!$U129="",$D$2,MIN($D$2,YEAR(Register!$U129)*12+MONTH(Register!$U129)-1)))-(YEAR(Register!$O129)*12+MONTH(Register!$O129))+1))/Register!$Q129,2)-ROUND((Register!$M129-Register!$R129)*MIN(Register!$Q129,MAX(0,MIN(P$4-1,IF(Register!$U129="",$D$2,MIN($D$2,YEAR(Register!$U129)*12+MONTH(Register!$U129)-1)))-(YEAR(Register!$O129)*12+MONTH(Register!$O129))+1))/Register!$Q129,2))</f>
        <v/>
      </c>
      <c r="Q131" s="27">
        <f>E131+F131+G131+H131+I131+J131+K131+L131+M131+N131+O131+P131</f>
        <v/>
      </c>
    </row>
    <row r="132">
      <c r="A132" s="28">
        <f>IF(Register!$A130="","",Register!$A130)</f>
        <v/>
      </c>
      <c r="B132" s="28">
        <f>IF(Register!$D130="","",Register!$D130)</f>
        <v/>
      </c>
      <c r="C132" s="28">
        <f>IF(Register!$F130="","",Register!$F130)</f>
        <v/>
      </c>
      <c r="D132" s="28">
        <f>IF(C132="","",IF(C132=Settings!$A$9,Settings!$B$9,IF(C132=Settings!$A$10,Settings!$B$10,IF(C132=Settings!$A$11,Settings!$B$11,IF(C132=Settings!$A$12,Settings!$B$12,IF(C132=Settings!$A$13,Settings!$B$13,IF(C132=Settings!$A$14,Settings!$B$14,IF(C132=Settings!$A$15,Settings!$B$15,IF(C132=Settings!$A$16,Settings!$B$16,IF(C132=Settings!$A$17,Settings!$B$17,IF(C132=Settings!$A$18,Settings!$B$18,"")))))))))))</f>
        <v/>
      </c>
      <c r="E132" s="27">
        <f>IF(OR(Register!$N130&lt;&gt;"Yes",Register!$O130="",N(Register!$Q130)=0),0,ROUND((Register!$M130-Register!$R130)*MIN(Register!$Q130,MAX(0,MIN(E$4,IF(Register!$U130="",$D$2,MIN($D$2,YEAR(Register!$U130)*12+MONTH(Register!$U130)-1)))-(YEAR(Register!$O130)*12+MONTH(Register!$O130))+1))/Register!$Q130,2)-ROUND((Register!$M130-Register!$R130)*MIN(Register!$Q130,MAX(0,MIN(E$4-1,IF(Register!$U130="",$D$2,MIN($D$2,YEAR(Register!$U130)*12+MONTH(Register!$U130)-1)))-(YEAR(Register!$O130)*12+MONTH(Register!$O130))+1))/Register!$Q130,2))</f>
        <v/>
      </c>
      <c r="F132" s="27">
        <f>IF(OR(Register!$N130&lt;&gt;"Yes",Register!$O130="",N(Register!$Q130)=0),0,ROUND((Register!$M130-Register!$R130)*MIN(Register!$Q130,MAX(0,MIN(F$4,IF(Register!$U130="",$D$2,MIN($D$2,YEAR(Register!$U130)*12+MONTH(Register!$U130)-1)))-(YEAR(Register!$O130)*12+MONTH(Register!$O130))+1))/Register!$Q130,2)-ROUND((Register!$M130-Register!$R130)*MIN(Register!$Q130,MAX(0,MIN(F$4-1,IF(Register!$U130="",$D$2,MIN($D$2,YEAR(Register!$U130)*12+MONTH(Register!$U130)-1)))-(YEAR(Register!$O130)*12+MONTH(Register!$O130))+1))/Register!$Q130,2))</f>
        <v/>
      </c>
      <c r="G132" s="27">
        <f>IF(OR(Register!$N130&lt;&gt;"Yes",Register!$O130="",N(Register!$Q130)=0),0,ROUND((Register!$M130-Register!$R130)*MIN(Register!$Q130,MAX(0,MIN(G$4,IF(Register!$U130="",$D$2,MIN($D$2,YEAR(Register!$U130)*12+MONTH(Register!$U130)-1)))-(YEAR(Register!$O130)*12+MONTH(Register!$O130))+1))/Register!$Q130,2)-ROUND((Register!$M130-Register!$R130)*MIN(Register!$Q130,MAX(0,MIN(G$4-1,IF(Register!$U130="",$D$2,MIN($D$2,YEAR(Register!$U130)*12+MONTH(Register!$U130)-1)))-(YEAR(Register!$O130)*12+MONTH(Register!$O130))+1))/Register!$Q130,2))</f>
        <v/>
      </c>
      <c r="H132" s="27">
        <f>IF(OR(Register!$N130&lt;&gt;"Yes",Register!$O130="",N(Register!$Q130)=0),0,ROUND((Register!$M130-Register!$R130)*MIN(Register!$Q130,MAX(0,MIN(H$4,IF(Register!$U130="",$D$2,MIN($D$2,YEAR(Register!$U130)*12+MONTH(Register!$U130)-1)))-(YEAR(Register!$O130)*12+MONTH(Register!$O130))+1))/Register!$Q130,2)-ROUND((Register!$M130-Register!$R130)*MIN(Register!$Q130,MAX(0,MIN(H$4-1,IF(Register!$U130="",$D$2,MIN($D$2,YEAR(Register!$U130)*12+MONTH(Register!$U130)-1)))-(YEAR(Register!$O130)*12+MONTH(Register!$O130))+1))/Register!$Q130,2))</f>
        <v/>
      </c>
      <c r="I132" s="27">
        <f>IF(OR(Register!$N130&lt;&gt;"Yes",Register!$O130="",N(Register!$Q130)=0),0,ROUND((Register!$M130-Register!$R130)*MIN(Register!$Q130,MAX(0,MIN(I$4,IF(Register!$U130="",$D$2,MIN($D$2,YEAR(Register!$U130)*12+MONTH(Register!$U130)-1)))-(YEAR(Register!$O130)*12+MONTH(Register!$O130))+1))/Register!$Q130,2)-ROUND((Register!$M130-Register!$R130)*MIN(Register!$Q130,MAX(0,MIN(I$4-1,IF(Register!$U130="",$D$2,MIN($D$2,YEAR(Register!$U130)*12+MONTH(Register!$U130)-1)))-(YEAR(Register!$O130)*12+MONTH(Register!$O130))+1))/Register!$Q130,2))</f>
        <v/>
      </c>
      <c r="J132" s="27">
        <f>IF(OR(Register!$N130&lt;&gt;"Yes",Register!$O130="",N(Register!$Q130)=0),0,ROUND((Register!$M130-Register!$R130)*MIN(Register!$Q130,MAX(0,MIN(J$4,IF(Register!$U130="",$D$2,MIN($D$2,YEAR(Register!$U130)*12+MONTH(Register!$U130)-1)))-(YEAR(Register!$O130)*12+MONTH(Register!$O130))+1))/Register!$Q130,2)-ROUND((Register!$M130-Register!$R130)*MIN(Register!$Q130,MAX(0,MIN(J$4-1,IF(Register!$U130="",$D$2,MIN($D$2,YEAR(Register!$U130)*12+MONTH(Register!$U130)-1)))-(YEAR(Register!$O130)*12+MONTH(Register!$O130))+1))/Register!$Q130,2))</f>
        <v/>
      </c>
      <c r="K132" s="27">
        <f>IF(OR(Register!$N130&lt;&gt;"Yes",Register!$O130="",N(Register!$Q130)=0),0,ROUND((Register!$M130-Register!$R130)*MIN(Register!$Q130,MAX(0,MIN(K$4,IF(Register!$U130="",$D$2,MIN($D$2,YEAR(Register!$U130)*12+MONTH(Register!$U130)-1)))-(YEAR(Register!$O130)*12+MONTH(Register!$O130))+1))/Register!$Q130,2)-ROUND((Register!$M130-Register!$R130)*MIN(Register!$Q130,MAX(0,MIN(K$4-1,IF(Register!$U130="",$D$2,MIN($D$2,YEAR(Register!$U130)*12+MONTH(Register!$U130)-1)))-(YEAR(Register!$O130)*12+MONTH(Register!$O130))+1))/Register!$Q130,2))</f>
        <v/>
      </c>
      <c r="L132" s="27">
        <f>IF(OR(Register!$N130&lt;&gt;"Yes",Register!$O130="",N(Register!$Q130)=0),0,ROUND((Register!$M130-Register!$R130)*MIN(Register!$Q130,MAX(0,MIN(L$4,IF(Register!$U130="",$D$2,MIN($D$2,YEAR(Register!$U130)*12+MONTH(Register!$U130)-1)))-(YEAR(Register!$O130)*12+MONTH(Register!$O130))+1))/Register!$Q130,2)-ROUND((Register!$M130-Register!$R130)*MIN(Register!$Q130,MAX(0,MIN(L$4-1,IF(Register!$U130="",$D$2,MIN($D$2,YEAR(Register!$U130)*12+MONTH(Register!$U130)-1)))-(YEAR(Register!$O130)*12+MONTH(Register!$O130))+1))/Register!$Q130,2))</f>
        <v/>
      </c>
      <c r="M132" s="27">
        <f>IF(OR(Register!$N130&lt;&gt;"Yes",Register!$O130="",N(Register!$Q130)=0),0,ROUND((Register!$M130-Register!$R130)*MIN(Register!$Q130,MAX(0,MIN(M$4,IF(Register!$U130="",$D$2,MIN($D$2,YEAR(Register!$U130)*12+MONTH(Register!$U130)-1)))-(YEAR(Register!$O130)*12+MONTH(Register!$O130))+1))/Register!$Q130,2)-ROUND((Register!$M130-Register!$R130)*MIN(Register!$Q130,MAX(0,MIN(M$4-1,IF(Register!$U130="",$D$2,MIN($D$2,YEAR(Register!$U130)*12+MONTH(Register!$U130)-1)))-(YEAR(Register!$O130)*12+MONTH(Register!$O130))+1))/Register!$Q130,2))</f>
        <v/>
      </c>
      <c r="N132" s="27">
        <f>IF(OR(Register!$N130&lt;&gt;"Yes",Register!$O130="",N(Register!$Q130)=0),0,ROUND((Register!$M130-Register!$R130)*MIN(Register!$Q130,MAX(0,MIN(N$4,IF(Register!$U130="",$D$2,MIN($D$2,YEAR(Register!$U130)*12+MONTH(Register!$U130)-1)))-(YEAR(Register!$O130)*12+MONTH(Register!$O130))+1))/Register!$Q130,2)-ROUND((Register!$M130-Register!$R130)*MIN(Register!$Q130,MAX(0,MIN(N$4-1,IF(Register!$U130="",$D$2,MIN($D$2,YEAR(Register!$U130)*12+MONTH(Register!$U130)-1)))-(YEAR(Register!$O130)*12+MONTH(Register!$O130))+1))/Register!$Q130,2))</f>
        <v/>
      </c>
      <c r="O132" s="27">
        <f>IF(OR(Register!$N130&lt;&gt;"Yes",Register!$O130="",N(Register!$Q130)=0),0,ROUND((Register!$M130-Register!$R130)*MIN(Register!$Q130,MAX(0,MIN(O$4,IF(Register!$U130="",$D$2,MIN($D$2,YEAR(Register!$U130)*12+MONTH(Register!$U130)-1)))-(YEAR(Register!$O130)*12+MONTH(Register!$O130))+1))/Register!$Q130,2)-ROUND((Register!$M130-Register!$R130)*MIN(Register!$Q130,MAX(0,MIN(O$4-1,IF(Register!$U130="",$D$2,MIN($D$2,YEAR(Register!$U130)*12+MONTH(Register!$U130)-1)))-(YEAR(Register!$O130)*12+MONTH(Register!$O130))+1))/Register!$Q130,2))</f>
        <v/>
      </c>
      <c r="P132" s="27">
        <f>IF(OR(Register!$N130&lt;&gt;"Yes",Register!$O130="",N(Register!$Q130)=0),0,ROUND((Register!$M130-Register!$R130)*MIN(Register!$Q130,MAX(0,MIN(P$4,IF(Register!$U130="",$D$2,MIN($D$2,YEAR(Register!$U130)*12+MONTH(Register!$U130)-1)))-(YEAR(Register!$O130)*12+MONTH(Register!$O130))+1))/Register!$Q130,2)-ROUND((Register!$M130-Register!$R130)*MIN(Register!$Q130,MAX(0,MIN(P$4-1,IF(Register!$U130="",$D$2,MIN($D$2,YEAR(Register!$U130)*12+MONTH(Register!$U130)-1)))-(YEAR(Register!$O130)*12+MONTH(Register!$O130))+1))/Register!$Q130,2))</f>
        <v/>
      </c>
      <c r="Q132" s="27">
        <f>E132+F132+G132+H132+I132+J132+K132+L132+M132+N132+O132+P132</f>
        <v/>
      </c>
    </row>
    <row r="133">
      <c r="A133" s="28">
        <f>IF(Register!$A131="","",Register!$A131)</f>
        <v/>
      </c>
      <c r="B133" s="28">
        <f>IF(Register!$D131="","",Register!$D131)</f>
        <v/>
      </c>
      <c r="C133" s="28">
        <f>IF(Register!$F131="","",Register!$F131)</f>
        <v/>
      </c>
      <c r="D133" s="28">
        <f>IF(C133="","",IF(C133=Settings!$A$9,Settings!$B$9,IF(C133=Settings!$A$10,Settings!$B$10,IF(C133=Settings!$A$11,Settings!$B$11,IF(C133=Settings!$A$12,Settings!$B$12,IF(C133=Settings!$A$13,Settings!$B$13,IF(C133=Settings!$A$14,Settings!$B$14,IF(C133=Settings!$A$15,Settings!$B$15,IF(C133=Settings!$A$16,Settings!$B$16,IF(C133=Settings!$A$17,Settings!$B$17,IF(C133=Settings!$A$18,Settings!$B$18,"")))))))))))</f>
        <v/>
      </c>
      <c r="E133" s="27">
        <f>IF(OR(Register!$N131&lt;&gt;"Yes",Register!$O131="",N(Register!$Q131)=0),0,ROUND((Register!$M131-Register!$R131)*MIN(Register!$Q131,MAX(0,MIN(E$4,IF(Register!$U131="",$D$2,MIN($D$2,YEAR(Register!$U131)*12+MONTH(Register!$U131)-1)))-(YEAR(Register!$O131)*12+MONTH(Register!$O131))+1))/Register!$Q131,2)-ROUND((Register!$M131-Register!$R131)*MIN(Register!$Q131,MAX(0,MIN(E$4-1,IF(Register!$U131="",$D$2,MIN($D$2,YEAR(Register!$U131)*12+MONTH(Register!$U131)-1)))-(YEAR(Register!$O131)*12+MONTH(Register!$O131))+1))/Register!$Q131,2))</f>
        <v/>
      </c>
      <c r="F133" s="27">
        <f>IF(OR(Register!$N131&lt;&gt;"Yes",Register!$O131="",N(Register!$Q131)=0),0,ROUND((Register!$M131-Register!$R131)*MIN(Register!$Q131,MAX(0,MIN(F$4,IF(Register!$U131="",$D$2,MIN($D$2,YEAR(Register!$U131)*12+MONTH(Register!$U131)-1)))-(YEAR(Register!$O131)*12+MONTH(Register!$O131))+1))/Register!$Q131,2)-ROUND((Register!$M131-Register!$R131)*MIN(Register!$Q131,MAX(0,MIN(F$4-1,IF(Register!$U131="",$D$2,MIN($D$2,YEAR(Register!$U131)*12+MONTH(Register!$U131)-1)))-(YEAR(Register!$O131)*12+MONTH(Register!$O131))+1))/Register!$Q131,2))</f>
        <v/>
      </c>
      <c r="G133" s="27">
        <f>IF(OR(Register!$N131&lt;&gt;"Yes",Register!$O131="",N(Register!$Q131)=0),0,ROUND((Register!$M131-Register!$R131)*MIN(Register!$Q131,MAX(0,MIN(G$4,IF(Register!$U131="",$D$2,MIN($D$2,YEAR(Register!$U131)*12+MONTH(Register!$U131)-1)))-(YEAR(Register!$O131)*12+MONTH(Register!$O131))+1))/Register!$Q131,2)-ROUND((Register!$M131-Register!$R131)*MIN(Register!$Q131,MAX(0,MIN(G$4-1,IF(Register!$U131="",$D$2,MIN($D$2,YEAR(Register!$U131)*12+MONTH(Register!$U131)-1)))-(YEAR(Register!$O131)*12+MONTH(Register!$O131))+1))/Register!$Q131,2))</f>
        <v/>
      </c>
      <c r="H133" s="27">
        <f>IF(OR(Register!$N131&lt;&gt;"Yes",Register!$O131="",N(Register!$Q131)=0),0,ROUND((Register!$M131-Register!$R131)*MIN(Register!$Q131,MAX(0,MIN(H$4,IF(Register!$U131="",$D$2,MIN($D$2,YEAR(Register!$U131)*12+MONTH(Register!$U131)-1)))-(YEAR(Register!$O131)*12+MONTH(Register!$O131))+1))/Register!$Q131,2)-ROUND((Register!$M131-Register!$R131)*MIN(Register!$Q131,MAX(0,MIN(H$4-1,IF(Register!$U131="",$D$2,MIN($D$2,YEAR(Register!$U131)*12+MONTH(Register!$U131)-1)))-(YEAR(Register!$O131)*12+MONTH(Register!$O131))+1))/Register!$Q131,2))</f>
        <v/>
      </c>
      <c r="I133" s="27">
        <f>IF(OR(Register!$N131&lt;&gt;"Yes",Register!$O131="",N(Register!$Q131)=0),0,ROUND((Register!$M131-Register!$R131)*MIN(Register!$Q131,MAX(0,MIN(I$4,IF(Register!$U131="",$D$2,MIN($D$2,YEAR(Register!$U131)*12+MONTH(Register!$U131)-1)))-(YEAR(Register!$O131)*12+MONTH(Register!$O131))+1))/Register!$Q131,2)-ROUND((Register!$M131-Register!$R131)*MIN(Register!$Q131,MAX(0,MIN(I$4-1,IF(Register!$U131="",$D$2,MIN($D$2,YEAR(Register!$U131)*12+MONTH(Register!$U131)-1)))-(YEAR(Register!$O131)*12+MONTH(Register!$O131))+1))/Register!$Q131,2))</f>
        <v/>
      </c>
      <c r="J133" s="27">
        <f>IF(OR(Register!$N131&lt;&gt;"Yes",Register!$O131="",N(Register!$Q131)=0),0,ROUND((Register!$M131-Register!$R131)*MIN(Register!$Q131,MAX(0,MIN(J$4,IF(Register!$U131="",$D$2,MIN($D$2,YEAR(Register!$U131)*12+MONTH(Register!$U131)-1)))-(YEAR(Register!$O131)*12+MONTH(Register!$O131))+1))/Register!$Q131,2)-ROUND((Register!$M131-Register!$R131)*MIN(Register!$Q131,MAX(0,MIN(J$4-1,IF(Register!$U131="",$D$2,MIN($D$2,YEAR(Register!$U131)*12+MONTH(Register!$U131)-1)))-(YEAR(Register!$O131)*12+MONTH(Register!$O131))+1))/Register!$Q131,2))</f>
        <v/>
      </c>
      <c r="K133" s="27">
        <f>IF(OR(Register!$N131&lt;&gt;"Yes",Register!$O131="",N(Register!$Q131)=0),0,ROUND((Register!$M131-Register!$R131)*MIN(Register!$Q131,MAX(0,MIN(K$4,IF(Register!$U131="",$D$2,MIN($D$2,YEAR(Register!$U131)*12+MONTH(Register!$U131)-1)))-(YEAR(Register!$O131)*12+MONTH(Register!$O131))+1))/Register!$Q131,2)-ROUND((Register!$M131-Register!$R131)*MIN(Register!$Q131,MAX(0,MIN(K$4-1,IF(Register!$U131="",$D$2,MIN($D$2,YEAR(Register!$U131)*12+MONTH(Register!$U131)-1)))-(YEAR(Register!$O131)*12+MONTH(Register!$O131))+1))/Register!$Q131,2))</f>
        <v/>
      </c>
      <c r="L133" s="27">
        <f>IF(OR(Register!$N131&lt;&gt;"Yes",Register!$O131="",N(Register!$Q131)=0),0,ROUND((Register!$M131-Register!$R131)*MIN(Register!$Q131,MAX(0,MIN(L$4,IF(Register!$U131="",$D$2,MIN($D$2,YEAR(Register!$U131)*12+MONTH(Register!$U131)-1)))-(YEAR(Register!$O131)*12+MONTH(Register!$O131))+1))/Register!$Q131,2)-ROUND((Register!$M131-Register!$R131)*MIN(Register!$Q131,MAX(0,MIN(L$4-1,IF(Register!$U131="",$D$2,MIN($D$2,YEAR(Register!$U131)*12+MONTH(Register!$U131)-1)))-(YEAR(Register!$O131)*12+MONTH(Register!$O131))+1))/Register!$Q131,2))</f>
        <v/>
      </c>
      <c r="M133" s="27">
        <f>IF(OR(Register!$N131&lt;&gt;"Yes",Register!$O131="",N(Register!$Q131)=0),0,ROUND((Register!$M131-Register!$R131)*MIN(Register!$Q131,MAX(0,MIN(M$4,IF(Register!$U131="",$D$2,MIN($D$2,YEAR(Register!$U131)*12+MONTH(Register!$U131)-1)))-(YEAR(Register!$O131)*12+MONTH(Register!$O131))+1))/Register!$Q131,2)-ROUND((Register!$M131-Register!$R131)*MIN(Register!$Q131,MAX(0,MIN(M$4-1,IF(Register!$U131="",$D$2,MIN($D$2,YEAR(Register!$U131)*12+MONTH(Register!$U131)-1)))-(YEAR(Register!$O131)*12+MONTH(Register!$O131))+1))/Register!$Q131,2))</f>
        <v/>
      </c>
      <c r="N133" s="27">
        <f>IF(OR(Register!$N131&lt;&gt;"Yes",Register!$O131="",N(Register!$Q131)=0),0,ROUND((Register!$M131-Register!$R131)*MIN(Register!$Q131,MAX(0,MIN(N$4,IF(Register!$U131="",$D$2,MIN($D$2,YEAR(Register!$U131)*12+MONTH(Register!$U131)-1)))-(YEAR(Register!$O131)*12+MONTH(Register!$O131))+1))/Register!$Q131,2)-ROUND((Register!$M131-Register!$R131)*MIN(Register!$Q131,MAX(0,MIN(N$4-1,IF(Register!$U131="",$D$2,MIN($D$2,YEAR(Register!$U131)*12+MONTH(Register!$U131)-1)))-(YEAR(Register!$O131)*12+MONTH(Register!$O131))+1))/Register!$Q131,2))</f>
        <v/>
      </c>
      <c r="O133" s="27">
        <f>IF(OR(Register!$N131&lt;&gt;"Yes",Register!$O131="",N(Register!$Q131)=0),0,ROUND((Register!$M131-Register!$R131)*MIN(Register!$Q131,MAX(0,MIN(O$4,IF(Register!$U131="",$D$2,MIN($D$2,YEAR(Register!$U131)*12+MONTH(Register!$U131)-1)))-(YEAR(Register!$O131)*12+MONTH(Register!$O131))+1))/Register!$Q131,2)-ROUND((Register!$M131-Register!$R131)*MIN(Register!$Q131,MAX(0,MIN(O$4-1,IF(Register!$U131="",$D$2,MIN($D$2,YEAR(Register!$U131)*12+MONTH(Register!$U131)-1)))-(YEAR(Register!$O131)*12+MONTH(Register!$O131))+1))/Register!$Q131,2))</f>
        <v/>
      </c>
      <c r="P133" s="27">
        <f>IF(OR(Register!$N131&lt;&gt;"Yes",Register!$O131="",N(Register!$Q131)=0),0,ROUND((Register!$M131-Register!$R131)*MIN(Register!$Q131,MAX(0,MIN(P$4,IF(Register!$U131="",$D$2,MIN($D$2,YEAR(Register!$U131)*12+MONTH(Register!$U131)-1)))-(YEAR(Register!$O131)*12+MONTH(Register!$O131))+1))/Register!$Q131,2)-ROUND((Register!$M131-Register!$R131)*MIN(Register!$Q131,MAX(0,MIN(P$4-1,IF(Register!$U131="",$D$2,MIN($D$2,YEAR(Register!$U131)*12+MONTH(Register!$U131)-1)))-(YEAR(Register!$O131)*12+MONTH(Register!$O131))+1))/Register!$Q131,2))</f>
        <v/>
      </c>
      <c r="Q133" s="27">
        <f>E133+F133+G133+H133+I133+J133+K133+L133+M133+N133+O133+P133</f>
        <v/>
      </c>
    </row>
    <row r="134">
      <c r="A134" s="28">
        <f>IF(Register!$A132="","",Register!$A132)</f>
        <v/>
      </c>
      <c r="B134" s="28">
        <f>IF(Register!$D132="","",Register!$D132)</f>
        <v/>
      </c>
      <c r="C134" s="28">
        <f>IF(Register!$F132="","",Register!$F132)</f>
        <v/>
      </c>
      <c r="D134" s="28">
        <f>IF(C134="","",IF(C134=Settings!$A$9,Settings!$B$9,IF(C134=Settings!$A$10,Settings!$B$10,IF(C134=Settings!$A$11,Settings!$B$11,IF(C134=Settings!$A$12,Settings!$B$12,IF(C134=Settings!$A$13,Settings!$B$13,IF(C134=Settings!$A$14,Settings!$B$14,IF(C134=Settings!$A$15,Settings!$B$15,IF(C134=Settings!$A$16,Settings!$B$16,IF(C134=Settings!$A$17,Settings!$B$17,IF(C134=Settings!$A$18,Settings!$B$18,"")))))))))))</f>
        <v/>
      </c>
      <c r="E134" s="27">
        <f>IF(OR(Register!$N132&lt;&gt;"Yes",Register!$O132="",N(Register!$Q132)=0),0,ROUND((Register!$M132-Register!$R132)*MIN(Register!$Q132,MAX(0,MIN(E$4,IF(Register!$U132="",$D$2,MIN($D$2,YEAR(Register!$U132)*12+MONTH(Register!$U132)-1)))-(YEAR(Register!$O132)*12+MONTH(Register!$O132))+1))/Register!$Q132,2)-ROUND((Register!$M132-Register!$R132)*MIN(Register!$Q132,MAX(0,MIN(E$4-1,IF(Register!$U132="",$D$2,MIN($D$2,YEAR(Register!$U132)*12+MONTH(Register!$U132)-1)))-(YEAR(Register!$O132)*12+MONTH(Register!$O132))+1))/Register!$Q132,2))</f>
        <v/>
      </c>
      <c r="F134" s="27">
        <f>IF(OR(Register!$N132&lt;&gt;"Yes",Register!$O132="",N(Register!$Q132)=0),0,ROUND((Register!$M132-Register!$R132)*MIN(Register!$Q132,MAX(0,MIN(F$4,IF(Register!$U132="",$D$2,MIN($D$2,YEAR(Register!$U132)*12+MONTH(Register!$U132)-1)))-(YEAR(Register!$O132)*12+MONTH(Register!$O132))+1))/Register!$Q132,2)-ROUND((Register!$M132-Register!$R132)*MIN(Register!$Q132,MAX(0,MIN(F$4-1,IF(Register!$U132="",$D$2,MIN($D$2,YEAR(Register!$U132)*12+MONTH(Register!$U132)-1)))-(YEAR(Register!$O132)*12+MONTH(Register!$O132))+1))/Register!$Q132,2))</f>
        <v/>
      </c>
      <c r="G134" s="27">
        <f>IF(OR(Register!$N132&lt;&gt;"Yes",Register!$O132="",N(Register!$Q132)=0),0,ROUND((Register!$M132-Register!$R132)*MIN(Register!$Q132,MAX(0,MIN(G$4,IF(Register!$U132="",$D$2,MIN($D$2,YEAR(Register!$U132)*12+MONTH(Register!$U132)-1)))-(YEAR(Register!$O132)*12+MONTH(Register!$O132))+1))/Register!$Q132,2)-ROUND((Register!$M132-Register!$R132)*MIN(Register!$Q132,MAX(0,MIN(G$4-1,IF(Register!$U132="",$D$2,MIN($D$2,YEAR(Register!$U132)*12+MONTH(Register!$U132)-1)))-(YEAR(Register!$O132)*12+MONTH(Register!$O132))+1))/Register!$Q132,2))</f>
        <v/>
      </c>
      <c r="H134" s="27">
        <f>IF(OR(Register!$N132&lt;&gt;"Yes",Register!$O132="",N(Register!$Q132)=0),0,ROUND((Register!$M132-Register!$R132)*MIN(Register!$Q132,MAX(0,MIN(H$4,IF(Register!$U132="",$D$2,MIN($D$2,YEAR(Register!$U132)*12+MONTH(Register!$U132)-1)))-(YEAR(Register!$O132)*12+MONTH(Register!$O132))+1))/Register!$Q132,2)-ROUND((Register!$M132-Register!$R132)*MIN(Register!$Q132,MAX(0,MIN(H$4-1,IF(Register!$U132="",$D$2,MIN($D$2,YEAR(Register!$U132)*12+MONTH(Register!$U132)-1)))-(YEAR(Register!$O132)*12+MONTH(Register!$O132))+1))/Register!$Q132,2))</f>
        <v/>
      </c>
      <c r="I134" s="27">
        <f>IF(OR(Register!$N132&lt;&gt;"Yes",Register!$O132="",N(Register!$Q132)=0),0,ROUND((Register!$M132-Register!$R132)*MIN(Register!$Q132,MAX(0,MIN(I$4,IF(Register!$U132="",$D$2,MIN($D$2,YEAR(Register!$U132)*12+MONTH(Register!$U132)-1)))-(YEAR(Register!$O132)*12+MONTH(Register!$O132))+1))/Register!$Q132,2)-ROUND((Register!$M132-Register!$R132)*MIN(Register!$Q132,MAX(0,MIN(I$4-1,IF(Register!$U132="",$D$2,MIN($D$2,YEAR(Register!$U132)*12+MONTH(Register!$U132)-1)))-(YEAR(Register!$O132)*12+MONTH(Register!$O132))+1))/Register!$Q132,2))</f>
        <v/>
      </c>
      <c r="J134" s="27">
        <f>IF(OR(Register!$N132&lt;&gt;"Yes",Register!$O132="",N(Register!$Q132)=0),0,ROUND((Register!$M132-Register!$R132)*MIN(Register!$Q132,MAX(0,MIN(J$4,IF(Register!$U132="",$D$2,MIN($D$2,YEAR(Register!$U132)*12+MONTH(Register!$U132)-1)))-(YEAR(Register!$O132)*12+MONTH(Register!$O132))+1))/Register!$Q132,2)-ROUND((Register!$M132-Register!$R132)*MIN(Register!$Q132,MAX(0,MIN(J$4-1,IF(Register!$U132="",$D$2,MIN($D$2,YEAR(Register!$U132)*12+MONTH(Register!$U132)-1)))-(YEAR(Register!$O132)*12+MONTH(Register!$O132))+1))/Register!$Q132,2))</f>
        <v/>
      </c>
      <c r="K134" s="27">
        <f>IF(OR(Register!$N132&lt;&gt;"Yes",Register!$O132="",N(Register!$Q132)=0),0,ROUND((Register!$M132-Register!$R132)*MIN(Register!$Q132,MAX(0,MIN(K$4,IF(Register!$U132="",$D$2,MIN($D$2,YEAR(Register!$U132)*12+MONTH(Register!$U132)-1)))-(YEAR(Register!$O132)*12+MONTH(Register!$O132))+1))/Register!$Q132,2)-ROUND((Register!$M132-Register!$R132)*MIN(Register!$Q132,MAX(0,MIN(K$4-1,IF(Register!$U132="",$D$2,MIN($D$2,YEAR(Register!$U132)*12+MONTH(Register!$U132)-1)))-(YEAR(Register!$O132)*12+MONTH(Register!$O132))+1))/Register!$Q132,2))</f>
        <v/>
      </c>
      <c r="L134" s="27">
        <f>IF(OR(Register!$N132&lt;&gt;"Yes",Register!$O132="",N(Register!$Q132)=0),0,ROUND((Register!$M132-Register!$R132)*MIN(Register!$Q132,MAX(0,MIN(L$4,IF(Register!$U132="",$D$2,MIN($D$2,YEAR(Register!$U132)*12+MONTH(Register!$U132)-1)))-(YEAR(Register!$O132)*12+MONTH(Register!$O132))+1))/Register!$Q132,2)-ROUND((Register!$M132-Register!$R132)*MIN(Register!$Q132,MAX(0,MIN(L$4-1,IF(Register!$U132="",$D$2,MIN($D$2,YEAR(Register!$U132)*12+MONTH(Register!$U132)-1)))-(YEAR(Register!$O132)*12+MONTH(Register!$O132))+1))/Register!$Q132,2))</f>
        <v/>
      </c>
      <c r="M134" s="27">
        <f>IF(OR(Register!$N132&lt;&gt;"Yes",Register!$O132="",N(Register!$Q132)=0),0,ROUND((Register!$M132-Register!$R132)*MIN(Register!$Q132,MAX(0,MIN(M$4,IF(Register!$U132="",$D$2,MIN($D$2,YEAR(Register!$U132)*12+MONTH(Register!$U132)-1)))-(YEAR(Register!$O132)*12+MONTH(Register!$O132))+1))/Register!$Q132,2)-ROUND((Register!$M132-Register!$R132)*MIN(Register!$Q132,MAX(0,MIN(M$4-1,IF(Register!$U132="",$D$2,MIN($D$2,YEAR(Register!$U132)*12+MONTH(Register!$U132)-1)))-(YEAR(Register!$O132)*12+MONTH(Register!$O132))+1))/Register!$Q132,2))</f>
        <v/>
      </c>
      <c r="N134" s="27">
        <f>IF(OR(Register!$N132&lt;&gt;"Yes",Register!$O132="",N(Register!$Q132)=0),0,ROUND((Register!$M132-Register!$R132)*MIN(Register!$Q132,MAX(0,MIN(N$4,IF(Register!$U132="",$D$2,MIN($D$2,YEAR(Register!$U132)*12+MONTH(Register!$U132)-1)))-(YEAR(Register!$O132)*12+MONTH(Register!$O132))+1))/Register!$Q132,2)-ROUND((Register!$M132-Register!$R132)*MIN(Register!$Q132,MAX(0,MIN(N$4-1,IF(Register!$U132="",$D$2,MIN($D$2,YEAR(Register!$U132)*12+MONTH(Register!$U132)-1)))-(YEAR(Register!$O132)*12+MONTH(Register!$O132))+1))/Register!$Q132,2))</f>
        <v/>
      </c>
      <c r="O134" s="27">
        <f>IF(OR(Register!$N132&lt;&gt;"Yes",Register!$O132="",N(Register!$Q132)=0),0,ROUND((Register!$M132-Register!$R132)*MIN(Register!$Q132,MAX(0,MIN(O$4,IF(Register!$U132="",$D$2,MIN($D$2,YEAR(Register!$U132)*12+MONTH(Register!$U132)-1)))-(YEAR(Register!$O132)*12+MONTH(Register!$O132))+1))/Register!$Q132,2)-ROUND((Register!$M132-Register!$R132)*MIN(Register!$Q132,MAX(0,MIN(O$4-1,IF(Register!$U132="",$D$2,MIN($D$2,YEAR(Register!$U132)*12+MONTH(Register!$U132)-1)))-(YEAR(Register!$O132)*12+MONTH(Register!$O132))+1))/Register!$Q132,2))</f>
        <v/>
      </c>
      <c r="P134" s="27">
        <f>IF(OR(Register!$N132&lt;&gt;"Yes",Register!$O132="",N(Register!$Q132)=0),0,ROUND((Register!$M132-Register!$R132)*MIN(Register!$Q132,MAX(0,MIN(P$4,IF(Register!$U132="",$D$2,MIN($D$2,YEAR(Register!$U132)*12+MONTH(Register!$U132)-1)))-(YEAR(Register!$O132)*12+MONTH(Register!$O132))+1))/Register!$Q132,2)-ROUND((Register!$M132-Register!$R132)*MIN(Register!$Q132,MAX(0,MIN(P$4-1,IF(Register!$U132="",$D$2,MIN($D$2,YEAR(Register!$U132)*12+MONTH(Register!$U132)-1)))-(YEAR(Register!$O132)*12+MONTH(Register!$O132))+1))/Register!$Q132,2))</f>
        <v/>
      </c>
      <c r="Q134" s="27">
        <f>E134+F134+G134+H134+I134+J134+K134+L134+M134+N134+O134+P134</f>
        <v/>
      </c>
    </row>
    <row r="135">
      <c r="A135" s="28">
        <f>IF(Register!$A133="","",Register!$A133)</f>
        <v/>
      </c>
      <c r="B135" s="28">
        <f>IF(Register!$D133="","",Register!$D133)</f>
        <v/>
      </c>
      <c r="C135" s="28">
        <f>IF(Register!$F133="","",Register!$F133)</f>
        <v/>
      </c>
      <c r="D135" s="28">
        <f>IF(C135="","",IF(C135=Settings!$A$9,Settings!$B$9,IF(C135=Settings!$A$10,Settings!$B$10,IF(C135=Settings!$A$11,Settings!$B$11,IF(C135=Settings!$A$12,Settings!$B$12,IF(C135=Settings!$A$13,Settings!$B$13,IF(C135=Settings!$A$14,Settings!$B$14,IF(C135=Settings!$A$15,Settings!$B$15,IF(C135=Settings!$A$16,Settings!$B$16,IF(C135=Settings!$A$17,Settings!$B$17,IF(C135=Settings!$A$18,Settings!$B$18,"")))))))))))</f>
        <v/>
      </c>
      <c r="E135" s="27">
        <f>IF(OR(Register!$N133&lt;&gt;"Yes",Register!$O133="",N(Register!$Q133)=0),0,ROUND((Register!$M133-Register!$R133)*MIN(Register!$Q133,MAX(0,MIN(E$4,IF(Register!$U133="",$D$2,MIN($D$2,YEAR(Register!$U133)*12+MONTH(Register!$U133)-1)))-(YEAR(Register!$O133)*12+MONTH(Register!$O133))+1))/Register!$Q133,2)-ROUND((Register!$M133-Register!$R133)*MIN(Register!$Q133,MAX(0,MIN(E$4-1,IF(Register!$U133="",$D$2,MIN($D$2,YEAR(Register!$U133)*12+MONTH(Register!$U133)-1)))-(YEAR(Register!$O133)*12+MONTH(Register!$O133))+1))/Register!$Q133,2))</f>
        <v/>
      </c>
      <c r="F135" s="27">
        <f>IF(OR(Register!$N133&lt;&gt;"Yes",Register!$O133="",N(Register!$Q133)=0),0,ROUND((Register!$M133-Register!$R133)*MIN(Register!$Q133,MAX(0,MIN(F$4,IF(Register!$U133="",$D$2,MIN($D$2,YEAR(Register!$U133)*12+MONTH(Register!$U133)-1)))-(YEAR(Register!$O133)*12+MONTH(Register!$O133))+1))/Register!$Q133,2)-ROUND((Register!$M133-Register!$R133)*MIN(Register!$Q133,MAX(0,MIN(F$4-1,IF(Register!$U133="",$D$2,MIN($D$2,YEAR(Register!$U133)*12+MONTH(Register!$U133)-1)))-(YEAR(Register!$O133)*12+MONTH(Register!$O133))+1))/Register!$Q133,2))</f>
        <v/>
      </c>
      <c r="G135" s="27">
        <f>IF(OR(Register!$N133&lt;&gt;"Yes",Register!$O133="",N(Register!$Q133)=0),0,ROUND((Register!$M133-Register!$R133)*MIN(Register!$Q133,MAX(0,MIN(G$4,IF(Register!$U133="",$D$2,MIN($D$2,YEAR(Register!$U133)*12+MONTH(Register!$U133)-1)))-(YEAR(Register!$O133)*12+MONTH(Register!$O133))+1))/Register!$Q133,2)-ROUND((Register!$M133-Register!$R133)*MIN(Register!$Q133,MAX(0,MIN(G$4-1,IF(Register!$U133="",$D$2,MIN($D$2,YEAR(Register!$U133)*12+MONTH(Register!$U133)-1)))-(YEAR(Register!$O133)*12+MONTH(Register!$O133))+1))/Register!$Q133,2))</f>
        <v/>
      </c>
      <c r="H135" s="27">
        <f>IF(OR(Register!$N133&lt;&gt;"Yes",Register!$O133="",N(Register!$Q133)=0),0,ROUND((Register!$M133-Register!$R133)*MIN(Register!$Q133,MAX(0,MIN(H$4,IF(Register!$U133="",$D$2,MIN($D$2,YEAR(Register!$U133)*12+MONTH(Register!$U133)-1)))-(YEAR(Register!$O133)*12+MONTH(Register!$O133))+1))/Register!$Q133,2)-ROUND((Register!$M133-Register!$R133)*MIN(Register!$Q133,MAX(0,MIN(H$4-1,IF(Register!$U133="",$D$2,MIN($D$2,YEAR(Register!$U133)*12+MONTH(Register!$U133)-1)))-(YEAR(Register!$O133)*12+MONTH(Register!$O133))+1))/Register!$Q133,2))</f>
        <v/>
      </c>
      <c r="I135" s="27">
        <f>IF(OR(Register!$N133&lt;&gt;"Yes",Register!$O133="",N(Register!$Q133)=0),0,ROUND((Register!$M133-Register!$R133)*MIN(Register!$Q133,MAX(0,MIN(I$4,IF(Register!$U133="",$D$2,MIN($D$2,YEAR(Register!$U133)*12+MONTH(Register!$U133)-1)))-(YEAR(Register!$O133)*12+MONTH(Register!$O133))+1))/Register!$Q133,2)-ROUND((Register!$M133-Register!$R133)*MIN(Register!$Q133,MAX(0,MIN(I$4-1,IF(Register!$U133="",$D$2,MIN($D$2,YEAR(Register!$U133)*12+MONTH(Register!$U133)-1)))-(YEAR(Register!$O133)*12+MONTH(Register!$O133))+1))/Register!$Q133,2))</f>
        <v/>
      </c>
      <c r="J135" s="27">
        <f>IF(OR(Register!$N133&lt;&gt;"Yes",Register!$O133="",N(Register!$Q133)=0),0,ROUND((Register!$M133-Register!$R133)*MIN(Register!$Q133,MAX(0,MIN(J$4,IF(Register!$U133="",$D$2,MIN($D$2,YEAR(Register!$U133)*12+MONTH(Register!$U133)-1)))-(YEAR(Register!$O133)*12+MONTH(Register!$O133))+1))/Register!$Q133,2)-ROUND((Register!$M133-Register!$R133)*MIN(Register!$Q133,MAX(0,MIN(J$4-1,IF(Register!$U133="",$D$2,MIN($D$2,YEAR(Register!$U133)*12+MONTH(Register!$U133)-1)))-(YEAR(Register!$O133)*12+MONTH(Register!$O133))+1))/Register!$Q133,2))</f>
        <v/>
      </c>
      <c r="K135" s="27">
        <f>IF(OR(Register!$N133&lt;&gt;"Yes",Register!$O133="",N(Register!$Q133)=0),0,ROUND((Register!$M133-Register!$R133)*MIN(Register!$Q133,MAX(0,MIN(K$4,IF(Register!$U133="",$D$2,MIN($D$2,YEAR(Register!$U133)*12+MONTH(Register!$U133)-1)))-(YEAR(Register!$O133)*12+MONTH(Register!$O133))+1))/Register!$Q133,2)-ROUND((Register!$M133-Register!$R133)*MIN(Register!$Q133,MAX(0,MIN(K$4-1,IF(Register!$U133="",$D$2,MIN($D$2,YEAR(Register!$U133)*12+MONTH(Register!$U133)-1)))-(YEAR(Register!$O133)*12+MONTH(Register!$O133))+1))/Register!$Q133,2))</f>
        <v/>
      </c>
      <c r="L135" s="27">
        <f>IF(OR(Register!$N133&lt;&gt;"Yes",Register!$O133="",N(Register!$Q133)=0),0,ROUND((Register!$M133-Register!$R133)*MIN(Register!$Q133,MAX(0,MIN(L$4,IF(Register!$U133="",$D$2,MIN($D$2,YEAR(Register!$U133)*12+MONTH(Register!$U133)-1)))-(YEAR(Register!$O133)*12+MONTH(Register!$O133))+1))/Register!$Q133,2)-ROUND((Register!$M133-Register!$R133)*MIN(Register!$Q133,MAX(0,MIN(L$4-1,IF(Register!$U133="",$D$2,MIN($D$2,YEAR(Register!$U133)*12+MONTH(Register!$U133)-1)))-(YEAR(Register!$O133)*12+MONTH(Register!$O133))+1))/Register!$Q133,2))</f>
        <v/>
      </c>
      <c r="M135" s="27">
        <f>IF(OR(Register!$N133&lt;&gt;"Yes",Register!$O133="",N(Register!$Q133)=0),0,ROUND((Register!$M133-Register!$R133)*MIN(Register!$Q133,MAX(0,MIN(M$4,IF(Register!$U133="",$D$2,MIN($D$2,YEAR(Register!$U133)*12+MONTH(Register!$U133)-1)))-(YEAR(Register!$O133)*12+MONTH(Register!$O133))+1))/Register!$Q133,2)-ROUND((Register!$M133-Register!$R133)*MIN(Register!$Q133,MAX(0,MIN(M$4-1,IF(Register!$U133="",$D$2,MIN($D$2,YEAR(Register!$U133)*12+MONTH(Register!$U133)-1)))-(YEAR(Register!$O133)*12+MONTH(Register!$O133))+1))/Register!$Q133,2))</f>
        <v/>
      </c>
      <c r="N135" s="27">
        <f>IF(OR(Register!$N133&lt;&gt;"Yes",Register!$O133="",N(Register!$Q133)=0),0,ROUND((Register!$M133-Register!$R133)*MIN(Register!$Q133,MAX(0,MIN(N$4,IF(Register!$U133="",$D$2,MIN($D$2,YEAR(Register!$U133)*12+MONTH(Register!$U133)-1)))-(YEAR(Register!$O133)*12+MONTH(Register!$O133))+1))/Register!$Q133,2)-ROUND((Register!$M133-Register!$R133)*MIN(Register!$Q133,MAX(0,MIN(N$4-1,IF(Register!$U133="",$D$2,MIN($D$2,YEAR(Register!$U133)*12+MONTH(Register!$U133)-1)))-(YEAR(Register!$O133)*12+MONTH(Register!$O133))+1))/Register!$Q133,2))</f>
        <v/>
      </c>
      <c r="O135" s="27">
        <f>IF(OR(Register!$N133&lt;&gt;"Yes",Register!$O133="",N(Register!$Q133)=0),0,ROUND((Register!$M133-Register!$R133)*MIN(Register!$Q133,MAX(0,MIN(O$4,IF(Register!$U133="",$D$2,MIN($D$2,YEAR(Register!$U133)*12+MONTH(Register!$U133)-1)))-(YEAR(Register!$O133)*12+MONTH(Register!$O133))+1))/Register!$Q133,2)-ROUND((Register!$M133-Register!$R133)*MIN(Register!$Q133,MAX(0,MIN(O$4-1,IF(Register!$U133="",$D$2,MIN($D$2,YEAR(Register!$U133)*12+MONTH(Register!$U133)-1)))-(YEAR(Register!$O133)*12+MONTH(Register!$O133))+1))/Register!$Q133,2))</f>
        <v/>
      </c>
      <c r="P135" s="27">
        <f>IF(OR(Register!$N133&lt;&gt;"Yes",Register!$O133="",N(Register!$Q133)=0),0,ROUND((Register!$M133-Register!$R133)*MIN(Register!$Q133,MAX(0,MIN(P$4,IF(Register!$U133="",$D$2,MIN($D$2,YEAR(Register!$U133)*12+MONTH(Register!$U133)-1)))-(YEAR(Register!$O133)*12+MONTH(Register!$O133))+1))/Register!$Q133,2)-ROUND((Register!$M133-Register!$R133)*MIN(Register!$Q133,MAX(0,MIN(P$4-1,IF(Register!$U133="",$D$2,MIN($D$2,YEAR(Register!$U133)*12+MONTH(Register!$U133)-1)))-(YEAR(Register!$O133)*12+MONTH(Register!$O133))+1))/Register!$Q133,2))</f>
        <v/>
      </c>
      <c r="Q135" s="27">
        <f>E135+F135+G135+H135+I135+J135+K135+L135+M135+N135+O135+P135</f>
        <v/>
      </c>
    </row>
    <row r="136">
      <c r="A136" s="28">
        <f>IF(Register!$A134="","",Register!$A134)</f>
        <v/>
      </c>
      <c r="B136" s="28">
        <f>IF(Register!$D134="","",Register!$D134)</f>
        <v/>
      </c>
      <c r="C136" s="28">
        <f>IF(Register!$F134="","",Register!$F134)</f>
        <v/>
      </c>
      <c r="D136" s="28">
        <f>IF(C136="","",IF(C136=Settings!$A$9,Settings!$B$9,IF(C136=Settings!$A$10,Settings!$B$10,IF(C136=Settings!$A$11,Settings!$B$11,IF(C136=Settings!$A$12,Settings!$B$12,IF(C136=Settings!$A$13,Settings!$B$13,IF(C136=Settings!$A$14,Settings!$B$14,IF(C136=Settings!$A$15,Settings!$B$15,IF(C136=Settings!$A$16,Settings!$B$16,IF(C136=Settings!$A$17,Settings!$B$17,IF(C136=Settings!$A$18,Settings!$B$18,"")))))))))))</f>
        <v/>
      </c>
      <c r="E136" s="27">
        <f>IF(OR(Register!$N134&lt;&gt;"Yes",Register!$O134="",N(Register!$Q134)=0),0,ROUND((Register!$M134-Register!$R134)*MIN(Register!$Q134,MAX(0,MIN(E$4,IF(Register!$U134="",$D$2,MIN($D$2,YEAR(Register!$U134)*12+MONTH(Register!$U134)-1)))-(YEAR(Register!$O134)*12+MONTH(Register!$O134))+1))/Register!$Q134,2)-ROUND((Register!$M134-Register!$R134)*MIN(Register!$Q134,MAX(0,MIN(E$4-1,IF(Register!$U134="",$D$2,MIN($D$2,YEAR(Register!$U134)*12+MONTH(Register!$U134)-1)))-(YEAR(Register!$O134)*12+MONTH(Register!$O134))+1))/Register!$Q134,2))</f>
        <v/>
      </c>
      <c r="F136" s="27">
        <f>IF(OR(Register!$N134&lt;&gt;"Yes",Register!$O134="",N(Register!$Q134)=0),0,ROUND((Register!$M134-Register!$R134)*MIN(Register!$Q134,MAX(0,MIN(F$4,IF(Register!$U134="",$D$2,MIN($D$2,YEAR(Register!$U134)*12+MONTH(Register!$U134)-1)))-(YEAR(Register!$O134)*12+MONTH(Register!$O134))+1))/Register!$Q134,2)-ROUND((Register!$M134-Register!$R134)*MIN(Register!$Q134,MAX(0,MIN(F$4-1,IF(Register!$U134="",$D$2,MIN($D$2,YEAR(Register!$U134)*12+MONTH(Register!$U134)-1)))-(YEAR(Register!$O134)*12+MONTH(Register!$O134))+1))/Register!$Q134,2))</f>
        <v/>
      </c>
      <c r="G136" s="27">
        <f>IF(OR(Register!$N134&lt;&gt;"Yes",Register!$O134="",N(Register!$Q134)=0),0,ROUND((Register!$M134-Register!$R134)*MIN(Register!$Q134,MAX(0,MIN(G$4,IF(Register!$U134="",$D$2,MIN($D$2,YEAR(Register!$U134)*12+MONTH(Register!$U134)-1)))-(YEAR(Register!$O134)*12+MONTH(Register!$O134))+1))/Register!$Q134,2)-ROUND((Register!$M134-Register!$R134)*MIN(Register!$Q134,MAX(0,MIN(G$4-1,IF(Register!$U134="",$D$2,MIN($D$2,YEAR(Register!$U134)*12+MONTH(Register!$U134)-1)))-(YEAR(Register!$O134)*12+MONTH(Register!$O134))+1))/Register!$Q134,2))</f>
        <v/>
      </c>
      <c r="H136" s="27">
        <f>IF(OR(Register!$N134&lt;&gt;"Yes",Register!$O134="",N(Register!$Q134)=0),0,ROUND((Register!$M134-Register!$R134)*MIN(Register!$Q134,MAX(0,MIN(H$4,IF(Register!$U134="",$D$2,MIN($D$2,YEAR(Register!$U134)*12+MONTH(Register!$U134)-1)))-(YEAR(Register!$O134)*12+MONTH(Register!$O134))+1))/Register!$Q134,2)-ROUND((Register!$M134-Register!$R134)*MIN(Register!$Q134,MAX(0,MIN(H$4-1,IF(Register!$U134="",$D$2,MIN($D$2,YEAR(Register!$U134)*12+MONTH(Register!$U134)-1)))-(YEAR(Register!$O134)*12+MONTH(Register!$O134))+1))/Register!$Q134,2))</f>
        <v/>
      </c>
      <c r="I136" s="27">
        <f>IF(OR(Register!$N134&lt;&gt;"Yes",Register!$O134="",N(Register!$Q134)=0),0,ROUND((Register!$M134-Register!$R134)*MIN(Register!$Q134,MAX(0,MIN(I$4,IF(Register!$U134="",$D$2,MIN($D$2,YEAR(Register!$U134)*12+MONTH(Register!$U134)-1)))-(YEAR(Register!$O134)*12+MONTH(Register!$O134))+1))/Register!$Q134,2)-ROUND((Register!$M134-Register!$R134)*MIN(Register!$Q134,MAX(0,MIN(I$4-1,IF(Register!$U134="",$D$2,MIN($D$2,YEAR(Register!$U134)*12+MONTH(Register!$U134)-1)))-(YEAR(Register!$O134)*12+MONTH(Register!$O134))+1))/Register!$Q134,2))</f>
        <v/>
      </c>
      <c r="J136" s="27">
        <f>IF(OR(Register!$N134&lt;&gt;"Yes",Register!$O134="",N(Register!$Q134)=0),0,ROUND((Register!$M134-Register!$R134)*MIN(Register!$Q134,MAX(0,MIN(J$4,IF(Register!$U134="",$D$2,MIN($D$2,YEAR(Register!$U134)*12+MONTH(Register!$U134)-1)))-(YEAR(Register!$O134)*12+MONTH(Register!$O134))+1))/Register!$Q134,2)-ROUND((Register!$M134-Register!$R134)*MIN(Register!$Q134,MAX(0,MIN(J$4-1,IF(Register!$U134="",$D$2,MIN($D$2,YEAR(Register!$U134)*12+MONTH(Register!$U134)-1)))-(YEAR(Register!$O134)*12+MONTH(Register!$O134))+1))/Register!$Q134,2))</f>
        <v/>
      </c>
      <c r="K136" s="27">
        <f>IF(OR(Register!$N134&lt;&gt;"Yes",Register!$O134="",N(Register!$Q134)=0),0,ROUND((Register!$M134-Register!$R134)*MIN(Register!$Q134,MAX(0,MIN(K$4,IF(Register!$U134="",$D$2,MIN($D$2,YEAR(Register!$U134)*12+MONTH(Register!$U134)-1)))-(YEAR(Register!$O134)*12+MONTH(Register!$O134))+1))/Register!$Q134,2)-ROUND((Register!$M134-Register!$R134)*MIN(Register!$Q134,MAX(0,MIN(K$4-1,IF(Register!$U134="",$D$2,MIN($D$2,YEAR(Register!$U134)*12+MONTH(Register!$U134)-1)))-(YEAR(Register!$O134)*12+MONTH(Register!$O134))+1))/Register!$Q134,2))</f>
        <v/>
      </c>
      <c r="L136" s="27">
        <f>IF(OR(Register!$N134&lt;&gt;"Yes",Register!$O134="",N(Register!$Q134)=0),0,ROUND((Register!$M134-Register!$R134)*MIN(Register!$Q134,MAX(0,MIN(L$4,IF(Register!$U134="",$D$2,MIN($D$2,YEAR(Register!$U134)*12+MONTH(Register!$U134)-1)))-(YEAR(Register!$O134)*12+MONTH(Register!$O134))+1))/Register!$Q134,2)-ROUND((Register!$M134-Register!$R134)*MIN(Register!$Q134,MAX(0,MIN(L$4-1,IF(Register!$U134="",$D$2,MIN($D$2,YEAR(Register!$U134)*12+MONTH(Register!$U134)-1)))-(YEAR(Register!$O134)*12+MONTH(Register!$O134))+1))/Register!$Q134,2))</f>
        <v/>
      </c>
      <c r="M136" s="27">
        <f>IF(OR(Register!$N134&lt;&gt;"Yes",Register!$O134="",N(Register!$Q134)=0),0,ROUND((Register!$M134-Register!$R134)*MIN(Register!$Q134,MAX(0,MIN(M$4,IF(Register!$U134="",$D$2,MIN($D$2,YEAR(Register!$U134)*12+MONTH(Register!$U134)-1)))-(YEAR(Register!$O134)*12+MONTH(Register!$O134))+1))/Register!$Q134,2)-ROUND((Register!$M134-Register!$R134)*MIN(Register!$Q134,MAX(0,MIN(M$4-1,IF(Register!$U134="",$D$2,MIN($D$2,YEAR(Register!$U134)*12+MONTH(Register!$U134)-1)))-(YEAR(Register!$O134)*12+MONTH(Register!$O134))+1))/Register!$Q134,2))</f>
        <v/>
      </c>
      <c r="N136" s="27">
        <f>IF(OR(Register!$N134&lt;&gt;"Yes",Register!$O134="",N(Register!$Q134)=0),0,ROUND((Register!$M134-Register!$R134)*MIN(Register!$Q134,MAX(0,MIN(N$4,IF(Register!$U134="",$D$2,MIN($D$2,YEAR(Register!$U134)*12+MONTH(Register!$U134)-1)))-(YEAR(Register!$O134)*12+MONTH(Register!$O134))+1))/Register!$Q134,2)-ROUND((Register!$M134-Register!$R134)*MIN(Register!$Q134,MAX(0,MIN(N$4-1,IF(Register!$U134="",$D$2,MIN($D$2,YEAR(Register!$U134)*12+MONTH(Register!$U134)-1)))-(YEAR(Register!$O134)*12+MONTH(Register!$O134))+1))/Register!$Q134,2))</f>
        <v/>
      </c>
      <c r="O136" s="27">
        <f>IF(OR(Register!$N134&lt;&gt;"Yes",Register!$O134="",N(Register!$Q134)=0),0,ROUND((Register!$M134-Register!$R134)*MIN(Register!$Q134,MAX(0,MIN(O$4,IF(Register!$U134="",$D$2,MIN($D$2,YEAR(Register!$U134)*12+MONTH(Register!$U134)-1)))-(YEAR(Register!$O134)*12+MONTH(Register!$O134))+1))/Register!$Q134,2)-ROUND((Register!$M134-Register!$R134)*MIN(Register!$Q134,MAX(0,MIN(O$4-1,IF(Register!$U134="",$D$2,MIN($D$2,YEAR(Register!$U134)*12+MONTH(Register!$U134)-1)))-(YEAR(Register!$O134)*12+MONTH(Register!$O134))+1))/Register!$Q134,2))</f>
        <v/>
      </c>
      <c r="P136" s="27">
        <f>IF(OR(Register!$N134&lt;&gt;"Yes",Register!$O134="",N(Register!$Q134)=0),0,ROUND((Register!$M134-Register!$R134)*MIN(Register!$Q134,MAX(0,MIN(P$4,IF(Register!$U134="",$D$2,MIN($D$2,YEAR(Register!$U134)*12+MONTH(Register!$U134)-1)))-(YEAR(Register!$O134)*12+MONTH(Register!$O134))+1))/Register!$Q134,2)-ROUND((Register!$M134-Register!$R134)*MIN(Register!$Q134,MAX(0,MIN(P$4-1,IF(Register!$U134="",$D$2,MIN($D$2,YEAR(Register!$U134)*12+MONTH(Register!$U134)-1)))-(YEAR(Register!$O134)*12+MONTH(Register!$O134))+1))/Register!$Q134,2))</f>
        <v/>
      </c>
      <c r="Q136" s="27">
        <f>E136+F136+G136+H136+I136+J136+K136+L136+M136+N136+O136+P136</f>
        <v/>
      </c>
    </row>
    <row r="137">
      <c r="A137" s="28">
        <f>IF(Register!$A135="","",Register!$A135)</f>
        <v/>
      </c>
      <c r="B137" s="28">
        <f>IF(Register!$D135="","",Register!$D135)</f>
        <v/>
      </c>
      <c r="C137" s="28">
        <f>IF(Register!$F135="","",Register!$F135)</f>
        <v/>
      </c>
      <c r="D137" s="28">
        <f>IF(C137="","",IF(C137=Settings!$A$9,Settings!$B$9,IF(C137=Settings!$A$10,Settings!$B$10,IF(C137=Settings!$A$11,Settings!$B$11,IF(C137=Settings!$A$12,Settings!$B$12,IF(C137=Settings!$A$13,Settings!$B$13,IF(C137=Settings!$A$14,Settings!$B$14,IF(C137=Settings!$A$15,Settings!$B$15,IF(C137=Settings!$A$16,Settings!$B$16,IF(C137=Settings!$A$17,Settings!$B$17,IF(C137=Settings!$A$18,Settings!$B$18,"")))))))))))</f>
        <v/>
      </c>
      <c r="E137" s="27">
        <f>IF(OR(Register!$N135&lt;&gt;"Yes",Register!$O135="",N(Register!$Q135)=0),0,ROUND((Register!$M135-Register!$R135)*MIN(Register!$Q135,MAX(0,MIN(E$4,IF(Register!$U135="",$D$2,MIN($D$2,YEAR(Register!$U135)*12+MONTH(Register!$U135)-1)))-(YEAR(Register!$O135)*12+MONTH(Register!$O135))+1))/Register!$Q135,2)-ROUND((Register!$M135-Register!$R135)*MIN(Register!$Q135,MAX(0,MIN(E$4-1,IF(Register!$U135="",$D$2,MIN($D$2,YEAR(Register!$U135)*12+MONTH(Register!$U135)-1)))-(YEAR(Register!$O135)*12+MONTH(Register!$O135))+1))/Register!$Q135,2))</f>
        <v/>
      </c>
      <c r="F137" s="27">
        <f>IF(OR(Register!$N135&lt;&gt;"Yes",Register!$O135="",N(Register!$Q135)=0),0,ROUND((Register!$M135-Register!$R135)*MIN(Register!$Q135,MAX(0,MIN(F$4,IF(Register!$U135="",$D$2,MIN($D$2,YEAR(Register!$U135)*12+MONTH(Register!$U135)-1)))-(YEAR(Register!$O135)*12+MONTH(Register!$O135))+1))/Register!$Q135,2)-ROUND((Register!$M135-Register!$R135)*MIN(Register!$Q135,MAX(0,MIN(F$4-1,IF(Register!$U135="",$D$2,MIN($D$2,YEAR(Register!$U135)*12+MONTH(Register!$U135)-1)))-(YEAR(Register!$O135)*12+MONTH(Register!$O135))+1))/Register!$Q135,2))</f>
        <v/>
      </c>
      <c r="G137" s="27">
        <f>IF(OR(Register!$N135&lt;&gt;"Yes",Register!$O135="",N(Register!$Q135)=0),0,ROUND((Register!$M135-Register!$R135)*MIN(Register!$Q135,MAX(0,MIN(G$4,IF(Register!$U135="",$D$2,MIN($D$2,YEAR(Register!$U135)*12+MONTH(Register!$U135)-1)))-(YEAR(Register!$O135)*12+MONTH(Register!$O135))+1))/Register!$Q135,2)-ROUND((Register!$M135-Register!$R135)*MIN(Register!$Q135,MAX(0,MIN(G$4-1,IF(Register!$U135="",$D$2,MIN($D$2,YEAR(Register!$U135)*12+MONTH(Register!$U135)-1)))-(YEAR(Register!$O135)*12+MONTH(Register!$O135))+1))/Register!$Q135,2))</f>
        <v/>
      </c>
      <c r="H137" s="27">
        <f>IF(OR(Register!$N135&lt;&gt;"Yes",Register!$O135="",N(Register!$Q135)=0),0,ROUND((Register!$M135-Register!$R135)*MIN(Register!$Q135,MAX(0,MIN(H$4,IF(Register!$U135="",$D$2,MIN($D$2,YEAR(Register!$U135)*12+MONTH(Register!$U135)-1)))-(YEAR(Register!$O135)*12+MONTH(Register!$O135))+1))/Register!$Q135,2)-ROUND((Register!$M135-Register!$R135)*MIN(Register!$Q135,MAX(0,MIN(H$4-1,IF(Register!$U135="",$D$2,MIN($D$2,YEAR(Register!$U135)*12+MONTH(Register!$U135)-1)))-(YEAR(Register!$O135)*12+MONTH(Register!$O135))+1))/Register!$Q135,2))</f>
        <v/>
      </c>
      <c r="I137" s="27">
        <f>IF(OR(Register!$N135&lt;&gt;"Yes",Register!$O135="",N(Register!$Q135)=0),0,ROUND((Register!$M135-Register!$R135)*MIN(Register!$Q135,MAX(0,MIN(I$4,IF(Register!$U135="",$D$2,MIN($D$2,YEAR(Register!$U135)*12+MONTH(Register!$U135)-1)))-(YEAR(Register!$O135)*12+MONTH(Register!$O135))+1))/Register!$Q135,2)-ROUND((Register!$M135-Register!$R135)*MIN(Register!$Q135,MAX(0,MIN(I$4-1,IF(Register!$U135="",$D$2,MIN($D$2,YEAR(Register!$U135)*12+MONTH(Register!$U135)-1)))-(YEAR(Register!$O135)*12+MONTH(Register!$O135))+1))/Register!$Q135,2))</f>
        <v/>
      </c>
      <c r="J137" s="27">
        <f>IF(OR(Register!$N135&lt;&gt;"Yes",Register!$O135="",N(Register!$Q135)=0),0,ROUND((Register!$M135-Register!$R135)*MIN(Register!$Q135,MAX(0,MIN(J$4,IF(Register!$U135="",$D$2,MIN($D$2,YEAR(Register!$U135)*12+MONTH(Register!$U135)-1)))-(YEAR(Register!$O135)*12+MONTH(Register!$O135))+1))/Register!$Q135,2)-ROUND((Register!$M135-Register!$R135)*MIN(Register!$Q135,MAX(0,MIN(J$4-1,IF(Register!$U135="",$D$2,MIN($D$2,YEAR(Register!$U135)*12+MONTH(Register!$U135)-1)))-(YEAR(Register!$O135)*12+MONTH(Register!$O135))+1))/Register!$Q135,2))</f>
        <v/>
      </c>
      <c r="K137" s="27">
        <f>IF(OR(Register!$N135&lt;&gt;"Yes",Register!$O135="",N(Register!$Q135)=0),0,ROUND((Register!$M135-Register!$R135)*MIN(Register!$Q135,MAX(0,MIN(K$4,IF(Register!$U135="",$D$2,MIN($D$2,YEAR(Register!$U135)*12+MONTH(Register!$U135)-1)))-(YEAR(Register!$O135)*12+MONTH(Register!$O135))+1))/Register!$Q135,2)-ROUND((Register!$M135-Register!$R135)*MIN(Register!$Q135,MAX(0,MIN(K$4-1,IF(Register!$U135="",$D$2,MIN($D$2,YEAR(Register!$U135)*12+MONTH(Register!$U135)-1)))-(YEAR(Register!$O135)*12+MONTH(Register!$O135))+1))/Register!$Q135,2))</f>
        <v/>
      </c>
      <c r="L137" s="27">
        <f>IF(OR(Register!$N135&lt;&gt;"Yes",Register!$O135="",N(Register!$Q135)=0),0,ROUND((Register!$M135-Register!$R135)*MIN(Register!$Q135,MAX(0,MIN(L$4,IF(Register!$U135="",$D$2,MIN($D$2,YEAR(Register!$U135)*12+MONTH(Register!$U135)-1)))-(YEAR(Register!$O135)*12+MONTH(Register!$O135))+1))/Register!$Q135,2)-ROUND((Register!$M135-Register!$R135)*MIN(Register!$Q135,MAX(0,MIN(L$4-1,IF(Register!$U135="",$D$2,MIN($D$2,YEAR(Register!$U135)*12+MONTH(Register!$U135)-1)))-(YEAR(Register!$O135)*12+MONTH(Register!$O135))+1))/Register!$Q135,2))</f>
        <v/>
      </c>
      <c r="M137" s="27">
        <f>IF(OR(Register!$N135&lt;&gt;"Yes",Register!$O135="",N(Register!$Q135)=0),0,ROUND((Register!$M135-Register!$R135)*MIN(Register!$Q135,MAX(0,MIN(M$4,IF(Register!$U135="",$D$2,MIN($D$2,YEAR(Register!$U135)*12+MONTH(Register!$U135)-1)))-(YEAR(Register!$O135)*12+MONTH(Register!$O135))+1))/Register!$Q135,2)-ROUND((Register!$M135-Register!$R135)*MIN(Register!$Q135,MAX(0,MIN(M$4-1,IF(Register!$U135="",$D$2,MIN($D$2,YEAR(Register!$U135)*12+MONTH(Register!$U135)-1)))-(YEAR(Register!$O135)*12+MONTH(Register!$O135))+1))/Register!$Q135,2))</f>
        <v/>
      </c>
      <c r="N137" s="27">
        <f>IF(OR(Register!$N135&lt;&gt;"Yes",Register!$O135="",N(Register!$Q135)=0),0,ROUND((Register!$M135-Register!$R135)*MIN(Register!$Q135,MAX(0,MIN(N$4,IF(Register!$U135="",$D$2,MIN($D$2,YEAR(Register!$U135)*12+MONTH(Register!$U135)-1)))-(YEAR(Register!$O135)*12+MONTH(Register!$O135))+1))/Register!$Q135,2)-ROUND((Register!$M135-Register!$R135)*MIN(Register!$Q135,MAX(0,MIN(N$4-1,IF(Register!$U135="",$D$2,MIN($D$2,YEAR(Register!$U135)*12+MONTH(Register!$U135)-1)))-(YEAR(Register!$O135)*12+MONTH(Register!$O135))+1))/Register!$Q135,2))</f>
        <v/>
      </c>
      <c r="O137" s="27">
        <f>IF(OR(Register!$N135&lt;&gt;"Yes",Register!$O135="",N(Register!$Q135)=0),0,ROUND((Register!$M135-Register!$R135)*MIN(Register!$Q135,MAX(0,MIN(O$4,IF(Register!$U135="",$D$2,MIN($D$2,YEAR(Register!$U135)*12+MONTH(Register!$U135)-1)))-(YEAR(Register!$O135)*12+MONTH(Register!$O135))+1))/Register!$Q135,2)-ROUND((Register!$M135-Register!$R135)*MIN(Register!$Q135,MAX(0,MIN(O$4-1,IF(Register!$U135="",$D$2,MIN($D$2,YEAR(Register!$U135)*12+MONTH(Register!$U135)-1)))-(YEAR(Register!$O135)*12+MONTH(Register!$O135))+1))/Register!$Q135,2))</f>
        <v/>
      </c>
      <c r="P137" s="27">
        <f>IF(OR(Register!$N135&lt;&gt;"Yes",Register!$O135="",N(Register!$Q135)=0),0,ROUND((Register!$M135-Register!$R135)*MIN(Register!$Q135,MAX(0,MIN(P$4,IF(Register!$U135="",$D$2,MIN($D$2,YEAR(Register!$U135)*12+MONTH(Register!$U135)-1)))-(YEAR(Register!$O135)*12+MONTH(Register!$O135))+1))/Register!$Q135,2)-ROUND((Register!$M135-Register!$R135)*MIN(Register!$Q135,MAX(0,MIN(P$4-1,IF(Register!$U135="",$D$2,MIN($D$2,YEAR(Register!$U135)*12+MONTH(Register!$U135)-1)))-(YEAR(Register!$O135)*12+MONTH(Register!$O135))+1))/Register!$Q135,2))</f>
        <v/>
      </c>
      <c r="Q137" s="27">
        <f>E137+F137+G137+H137+I137+J137+K137+L137+M137+N137+O137+P137</f>
        <v/>
      </c>
    </row>
    <row r="138">
      <c r="A138" s="28">
        <f>IF(Register!$A136="","",Register!$A136)</f>
        <v/>
      </c>
      <c r="B138" s="28">
        <f>IF(Register!$D136="","",Register!$D136)</f>
        <v/>
      </c>
      <c r="C138" s="28">
        <f>IF(Register!$F136="","",Register!$F136)</f>
        <v/>
      </c>
      <c r="D138" s="28">
        <f>IF(C138="","",IF(C138=Settings!$A$9,Settings!$B$9,IF(C138=Settings!$A$10,Settings!$B$10,IF(C138=Settings!$A$11,Settings!$B$11,IF(C138=Settings!$A$12,Settings!$B$12,IF(C138=Settings!$A$13,Settings!$B$13,IF(C138=Settings!$A$14,Settings!$B$14,IF(C138=Settings!$A$15,Settings!$B$15,IF(C138=Settings!$A$16,Settings!$B$16,IF(C138=Settings!$A$17,Settings!$B$17,IF(C138=Settings!$A$18,Settings!$B$18,"")))))))))))</f>
        <v/>
      </c>
      <c r="E138" s="27">
        <f>IF(OR(Register!$N136&lt;&gt;"Yes",Register!$O136="",N(Register!$Q136)=0),0,ROUND((Register!$M136-Register!$R136)*MIN(Register!$Q136,MAX(0,MIN(E$4,IF(Register!$U136="",$D$2,MIN($D$2,YEAR(Register!$U136)*12+MONTH(Register!$U136)-1)))-(YEAR(Register!$O136)*12+MONTH(Register!$O136))+1))/Register!$Q136,2)-ROUND((Register!$M136-Register!$R136)*MIN(Register!$Q136,MAX(0,MIN(E$4-1,IF(Register!$U136="",$D$2,MIN($D$2,YEAR(Register!$U136)*12+MONTH(Register!$U136)-1)))-(YEAR(Register!$O136)*12+MONTH(Register!$O136))+1))/Register!$Q136,2))</f>
        <v/>
      </c>
      <c r="F138" s="27">
        <f>IF(OR(Register!$N136&lt;&gt;"Yes",Register!$O136="",N(Register!$Q136)=0),0,ROUND((Register!$M136-Register!$R136)*MIN(Register!$Q136,MAX(0,MIN(F$4,IF(Register!$U136="",$D$2,MIN($D$2,YEAR(Register!$U136)*12+MONTH(Register!$U136)-1)))-(YEAR(Register!$O136)*12+MONTH(Register!$O136))+1))/Register!$Q136,2)-ROUND((Register!$M136-Register!$R136)*MIN(Register!$Q136,MAX(0,MIN(F$4-1,IF(Register!$U136="",$D$2,MIN($D$2,YEAR(Register!$U136)*12+MONTH(Register!$U136)-1)))-(YEAR(Register!$O136)*12+MONTH(Register!$O136))+1))/Register!$Q136,2))</f>
        <v/>
      </c>
      <c r="G138" s="27">
        <f>IF(OR(Register!$N136&lt;&gt;"Yes",Register!$O136="",N(Register!$Q136)=0),0,ROUND((Register!$M136-Register!$R136)*MIN(Register!$Q136,MAX(0,MIN(G$4,IF(Register!$U136="",$D$2,MIN($D$2,YEAR(Register!$U136)*12+MONTH(Register!$U136)-1)))-(YEAR(Register!$O136)*12+MONTH(Register!$O136))+1))/Register!$Q136,2)-ROUND((Register!$M136-Register!$R136)*MIN(Register!$Q136,MAX(0,MIN(G$4-1,IF(Register!$U136="",$D$2,MIN($D$2,YEAR(Register!$U136)*12+MONTH(Register!$U136)-1)))-(YEAR(Register!$O136)*12+MONTH(Register!$O136))+1))/Register!$Q136,2))</f>
        <v/>
      </c>
      <c r="H138" s="27">
        <f>IF(OR(Register!$N136&lt;&gt;"Yes",Register!$O136="",N(Register!$Q136)=0),0,ROUND((Register!$M136-Register!$R136)*MIN(Register!$Q136,MAX(0,MIN(H$4,IF(Register!$U136="",$D$2,MIN($D$2,YEAR(Register!$U136)*12+MONTH(Register!$U136)-1)))-(YEAR(Register!$O136)*12+MONTH(Register!$O136))+1))/Register!$Q136,2)-ROUND((Register!$M136-Register!$R136)*MIN(Register!$Q136,MAX(0,MIN(H$4-1,IF(Register!$U136="",$D$2,MIN($D$2,YEAR(Register!$U136)*12+MONTH(Register!$U136)-1)))-(YEAR(Register!$O136)*12+MONTH(Register!$O136))+1))/Register!$Q136,2))</f>
        <v/>
      </c>
      <c r="I138" s="27">
        <f>IF(OR(Register!$N136&lt;&gt;"Yes",Register!$O136="",N(Register!$Q136)=0),0,ROUND((Register!$M136-Register!$R136)*MIN(Register!$Q136,MAX(0,MIN(I$4,IF(Register!$U136="",$D$2,MIN($D$2,YEAR(Register!$U136)*12+MONTH(Register!$U136)-1)))-(YEAR(Register!$O136)*12+MONTH(Register!$O136))+1))/Register!$Q136,2)-ROUND((Register!$M136-Register!$R136)*MIN(Register!$Q136,MAX(0,MIN(I$4-1,IF(Register!$U136="",$D$2,MIN($D$2,YEAR(Register!$U136)*12+MONTH(Register!$U136)-1)))-(YEAR(Register!$O136)*12+MONTH(Register!$O136))+1))/Register!$Q136,2))</f>
        <v/>
      </c>
      <c r="J138" s="27">
        <f>IF(OR(Register!$N136&lt;&gt;"Yes",Register!$O136="",N(Register!$Q136)=0),0,ROUND((Register!$M136-Register!$R136)*MIN(Register!$Q136,MAX(0,MIN(J$4,IF(Register!$U136="",$D$2,MIN($D$2,YEAR(Register!$U136)*12+MONTH(Register!$U136)-1)))-(YEAR(Register!$O136)*12+MONTH(Register!$O136))+1))/Register!$Q136,2)-ROUND((Register!$M136-Register!$R136)*MIN(Register!$Q136,MAX(0,MIN(J$4-1,IF(Register!$U136="",$D$2,MIN($D$2,YEAR(Register!$U136)*12+MONTH(Register!$U136)-1)))-(YEAR(Register!$O136)*12+MONTH(Register!$O136))+1))/Register!$Q136,2))</f>
        <v/>
      </c>
      <c r="K138" s="27">
        <f>IF(OR(Register!$N136&lt;&gt;"Yes",Register!$O136="",N(Register!$Q136)=0),0,ROUND((Register!$M136-Register!$R136)*MIN(Register!$Q136,MAX(0,MIN(K$4,IF(Register!$U136="",$D$2,MIN($D$2,YEAR(Register!$U136)*12+MONTH(Register!$U136)-1)))-(YEAR(Register!$O136)*12+MONTH(Register!$O136))+1))/Register!$Q136,2)-ROUND((Register!$M136-Register!$R136)*MIN(Register!$Q136,MAX(0,MIN(K$4-1,IF(Register!$U136="",$D$2,MIN($D$2,YEAR(Register!$U136)*12+MONTH(Register!$U136)-1)))-(YEAR(Register!$O136)*12+MONTH(Register!$O136))+1))/Register!$Q136,2))</f>
        <v/>
      </c>
      <c r="L138" s="27">
        <f>IF(OR(Register!$N136&lt;&gt;"Yes",Register!$O136="",N(Register!$Q136)=0),0,ROUND((Register!$M136-Register!$R136)*MIN(Register!$Q136,MAX(0,MIN(L$4,IF(Register!$U136="",$D$2,MIN($D$2,YEAR(Register!$U136)*12+MONTH(Register!$U136)-1)))-(YEAR(Register!$O136)*12+MONTH(Register!$O136))+1))/Register!$Q136,2)-ROUND((Register!$M136-Register!$R136)*MIN(Register!$Q136,MAX(0,MIN(L$4-1,IF(Register!$U136="",$D$2,MIN($D$2,YEAR(Register!$U136)*12+MONTH(Register!$U136)-1)))-(YEAR(Register!$O136)*12+MONTH(Register!$O136))+1))/Register!$Q136,2))</f>
        <v/>
      </c>
      <c r="M138" s="27">
        <f>IF(OR(Register!$N136&lt;&gt;"Yes",Register!$O136="",N(Register!$Q136)=0),0,ROUND((Register!$M136-Register!$R136)*MIN(Register!$Q136,MAX(0,MIN(M$4,IF(Register!$U136="",$D$2,MIN($D$2,YEAR(Register!$U136)*12+MONTH(Register!$U136)-1)))-(YEAR(Register!$O136)*12+MONTH(Register!$O136))+1))/Register!$Q136,2)-ROUND((Register!$M136-Register!$R136)*MIN(Register!$Q136,MAX(0,MIN(M$4-1,IF(Register!$U136="",$D$2,MIN($D$2,YEAR(Register!$U136)*12+MONTH(Register!$U136)-1)))-(YEAR(Register!$O136)*12+MONTH(Register!$O136))+1))/Register!$Q136,2))</f>
        <v/>
      </c>
      <c r="N138" s="27">
        <f>IF(OR(Register!$N136&lt;&gt;"Yes",Register!$O136="",N(Register!$Q136)=0),0,ROUND((Register!$M136-Register!$R136)*MIN(Register!$Q136,MAX(0,MIN(N$4,IF(Register!$U136="",$D$2,MIN($D$2,YEAR(Register!$U136)*12+MONTH(Register!$U136)-1)))-(YEAR(Register!$O136)*12+MONTH(Register!$O136))+1))/Register!$Q136,2)-ROUND((Register!$M136-Register!$R136)*MIN(Register!$Q136,MAX(0,MIN(N$4-1,IF(Register!$U136="",$D$2,MIN($D$2,YEAR(Register!$U136)*12+MONTH(Register!$U136)-1)))-(YEAR(Register!$O136)*12+MONTH(Register!$O136))+1))/Register!$Q136,2))</f>
        <v/>
      </c>
      <c r="O138" s="27">
        <f>IF(OR(Register!$N136&lt;&gt;"Yes",Register!$O136="",N(Register!$Q136)=0),0,ROUND((Register!$M136-Register!$R136)*MIN(Register!$Q136,MAX(0,MIN(O$4,IF(Register!$U136="",$D$2,MIN($D$2,YEAR(Register!$U136)*12+MONTH(Register!$U136)-1)))-(YEAR(Register!$O136)*12+MONTH(Register!$O136))+1))/Register!$Q136,2)-ROUND((Register!$M136-Register!$R136)*MIN(Register!$Q136,MAX(0,MIN(O$4-1,IF(Register!$U136="",$D$2,MIN($D$2,YEAR(Register!$U136)*12+MONTH(Register!$U136)-1)))-(YEAR(Register!$O136)*12+MONTH(Register!$O136))+1))/Register!$Q136,2))</f>
        <v/>
      </c>
      <c r="P138" s="27">
        <f>IF(OR(Register!$N136&lt;&gt;"Yes",Register!$O136="",N(Register!$Q136)=0),0,ROUND((Register!$M136-Register!$R136)*MIN(Register!$Q136,MAX(0,MIN(P$4,IF(Register!$U136="",$D$2,MIN($D$2,YEAR(Register!$U136)*12+MONTH(Register!$U136)-1)))-(YEAR(Register!$O136)*12+MONTH(Register!$O136))+1))/Register!$Q136,2)-ROUND((Register!$M136-Register!$R136)*MIN(Register!$Q136,MAX(0,MIN(P$4-1,IF(Register!$U136="",$D$2,MIN($D$2,YEAR(Register!$U136)*12+MONTH(Register!$U136)-1)))-(YEAR(Register!$O136)*12+MONTH(Register!$O136))+1))/Register!$Q136,2))</f>
        <v/>
      </c>
      <c r="Q138" s="27">
        <f>E138+F138+G138+H138+I138+J138+K138+L138+M138+N138+O138+P138</f>
        <v/>
      </c>
    </row>
    <row r="139">
      <c r="A139" s="28">
        <f>IF(Register!$A137="","",Register!$A137)</f>
        <v/>
      </c>
      <c r="B139" s="28">
        <f>IF(Register!$D137="","",Register!$D137)</f>
        <v/>
      </c>
      <c r="C139" s="28">
        <f>IF(Register!$F137="","",Register!$F137)</f>
        <v/>
      </c>
      <c r="D139" s="28">
        <f>IF(C139="","",IF(C139=Settings!$A$9,Settings!$B$9,IF(C139=Settings!$A$10,Settings!$B$10,IF(C139=Settings!$A$11,Settings!$B$11,IF(C139=Settings!$A$12,Settings!$B$12,IF(C139=Settings!$A$13,Settings!$B$13,IF(C139=Settings!$A$14,Settings!$B$14,IF(C139=Settings!$A$15,Settings!$B$15,IF(C139=Settings!$A$16,Settings!$B$16,IF(C139=Settings!$A$17,Settings!$B$17,IF(C139=Settings!$A$18,Settings!$B$18,"")))))))))))</f>
        <v/>
      </c>
      <c r="E139" s="27">
        <f>IF(OR(Register!$N137&lt;&gt;"Yes",Register!$O137="",N(Register!$Q137)=0),0,ROUND((Register!$M137-Register!$R137)*MIN(Register!$Q137,MAX(0,MIN(E$4,IF(Register!$U137="",$D$2,MIN($D$2,YEAR(Register!$U137)*12+MONTH(Register!$U137)-1)))-(YEAR(Register!$O137)*12+MONTH(Register!$O137))+1))/Register!$Q137,2)-ROUND((Register!$M137-Register!$R137)*MIN(Register!$Q137,MAX(0,MIN(E$4-1,IF(Register!$U137="",$D$2,MIN($D$2,YEAR(Register!$U137)*12+MONTH(Register!$U137)-1)))-(YEAR(Register!$O137)*12+MONTH(Register!$O137))+1))/Register!$Q137,2))</f>
        <v/>
      </c>
      <c r="F139" s="27">
        <f>IF(OR(Register!$N137&lt;&gt;"Yes",Register!$O137="",N(Register!$Q137)=0),0,ROUND((Register!$M137-Register!$R137)*MIN(Register!$Q137,MAX(0,MIN(F$4,IF(Register!$U137="",$D$2,MIN($D$2,YEAR(Register!$U137)*12+MONTH(Register!$U137)-1)))-(YEAR(Register!$O137)*12+MONTH(Register!$O137))+1))/Register!$Q137,2)-ROUND((Register!$M137-Register!$R137)*MIN(Register!$Q137,MAX(0,MIN(F$4-1,IF(Register!$U137="",$D$2,MIN($D$2,YEAR(Register!$U137)*12+MONTH(Register!$U137)-1)))-(YEAR(Register!$O137)*12+MONTH(Register!$O137))+1))/Register!$Q137,2))</f>
        <v/>
      </c>
      <c r="G139" s="27">
        <f>IF(OR(Register!$N137&lt;&gt;"Yes",Register!$O137="",N(Register!$Q137)=0),0,ROUND((Register!$M137-Register!$R137)*MIN(Register!$Q137,MAX(0,MIN(G$4,IF(Register!$U137="",$D$2,MIN($D$2,YEAR(Register!$U137)*12+MONTH(Register!$U137)-1)))-(YEAR(Register!$O137)*12+MONTH(Register!$O137))+1))/Register!$Q137,2)-ROUND((Register!$M137-Register!$R137)*MIN(Register!$Q137,MAX(0,MIN(G$4-1,IF(Register!$U137="",$D$2,MIN($D$2,YEAR(Register!$U137)*12+MONTH(Register!$U137)-1)))-(YEAR(Register!$O137)*12+MONTH(Register!$O137))+1))/Register!$Q137,2))</f>
        <v/>
      </c>
      <c r="H139" s="27">
        <f>IF(OR(Register!$N137&lt;&gt;"Yes",Register!$O137="",N(Register!$Q137)=0),0,ROUND((Register!$M137-Register!$R137)*MIN(Register!$Q137,MAX(0,MIN(H$4,IF(Register!$U137="",$D$2,MIN($D$2,YEAR(Register!$U137)*12+MONTH(Register!$U137)-1)))-(YEAR(Register!$O137)*12+MONTH(Register!$O137))+1))/Register!$Q137,2)-ROUND((Register!$M137-Register!$R137)*MIN(Register!$Q137,MAX(0,MIN(H$4-1,IF(Register!$U137="",$D$2,MIN($D$2,YEAR(Register!$U137)*12+MONTH(Register!$U137)-1)))-(YEAR(Register!$O137)*12+MONTH(Register!$O137))+1))/Register!$Q137,2))</f>
        <v/>
      </c>
      <c r="I139" s="27">
        <f>IF(OR(Register!$N137&lt;&gt;"Yes",Register!$O137="",N(Register!$Q137)=0),0,ROUND((Register!$M137-Register!$R137)*MIN(Register!$Q137,MAX(0,MIN(I$4,IF(Register!$U137="",$D$2,MIN($D$2,YEAR(Register!$U137)*12+MONTH(Register!$U137)-1)))-(YEAR(Register!$O137)*12+MONTH(Register!$O137))+1))/Register!$Q137,2)-ROUND((Register!$M137-Register!$R137)*MIN(Register!$Q137,MAX(0,MIN(I$4-1,IF(Register!$U137="",$D$2,MIN($D$2,YEAR(Register!$U137)*12+MONTH(Register!$U137)-1)))-(YEAR(Register!$O137)*12+MONTH(Register!$O137))+1))/Register!$Q137,2))</f>
        <v/>
      </c>
      <c r="J139" s="27">
        <f>IF(OR(Register!$N137&lt;&gt;"Yes",Register!$O137="",N(Register!$Q137)=0),0,ROUND((Register!$M137-Register!$R137)*MIN(Register!$Q137,MAX(0,MIN(J$4,IF(Register!$U137="",$D$2,MIN($D$2,YEAR(Register!$U137)*12+MONTH(Register!$U137)-1)))-(YEAR(Register!$O137)*12+MONTH(Register!$O137))+1))/Register!$Q137,2)-ROUND((Register!$M137-Register!$R137)*MIN(Register!$Q137,MAX(0,MIN(J$4-1,IF(Register!$U137="",$D$2,MIN($D$2,YEAR(Register!$U137)*12+MONTH(Register!$U137)-1)))-(YEAR(Register!$O137)*12+MONTH(Register!$O137))+1))/Register!$Q137,2))</f>
        <v/>
      </c>
      <c r="K139" s="27">
        <f>IF(OR(Register!$N137&lt;&gt;"Yes",Register!$O137="",N(Register!$Q137)=0),0,ROUND((Register!$M137-Register!$R137)*MIN(Register!$Q137,MAX(0,MIN(K$4,IF(Register!$U137="",$D$2,MIN($D$2,YEAR(Register!$U137)*12+MONTH(Register!$U137)-1)))-(YEAR(Register!$O137)*12+MONTH(Register!$O137))+1))/Register!$Q137,2)-ROUND((Register!$M137-Register!$R137)*MIN(Register!$Q137,MAX(0,MIN(K$4-1,IF(Register!$U137="",$D$2,MIN($D$2,YEAR(Register!$U137)*12+MONTH(Register!$U137)-1)))-(YEAR(Register!$O137)*12+MONTH(Register!$O137))+1))/Register!$Q137,2))</f>
        <v/>
      </c>
      <c r="L139" s="27">
        <f>IF(OR(Register!$N137&lt;&gt;"Yes",Register!$O137="",N(Register!$Q137)=0),0,ROUND((Register!$M137-Register!$R137)*MIN(Register!$Q137,MAX(0,MIN(L$4,IF(Register!$U137="",$D$2,MIN($D$2,YEAR(Register!$U137)*12+MONTH(Register!$U137)-1)))-(YEAR(Register!$O137)*12+MONTH(Register!$O137))+1))/Register!$Q137,2)-ROUND((Register!$M137-Register!$R137)*MIN(Register!$Q137,MAX(0,MIN(L$4-1,IF(Register!$U137="",$D$2,MIN($D$2,YEAR(Register!$U137)*12+MONTH(Register!$U137)-1)))-(YEAR(Register!$O137)*12+MONTH(Register!$O137))+1))/Register!$Q137,2))</f>
        <v/>
      </c>
      <c r="M139" s="27">
        <f>IF(OR(Register!$N137&lt;&gt;"Yes",Register!$O137="",N(Register!$Q137)=0),0,ROUND((Register!$M137-Register!$R137)*MIN(Register!$Q137,MAX(0,MIN(M$4,IF(Register!$U137="",$D$2,MIN($D$2,YEAR(Register!$U137)*12+MONTH(Register!$U137)-1)))-(YEAR(Register!$O137)*12+MONTH(Register!$O137))+1))/Register!$Q137,2)-ROUND((Register!$M137-Register!$R137)*MIN(Register!$Q137,MAX(0,MIN(M$4-1,IF(Register!$U137="",$D$2,MIN($D$2,YEAR(Register!$U137)*12+MONTH(Register!$U137)-1)))-(YEAR(Register!$O137)*12+MONTH(Register!$O137))+1))/Register!$Q137,2))</f>
        <v/>
      </c>
      <c r="N139" s="27">
        <f>IF(OR(Register!$N137&lt;&gt;"Yes",Register!$O137="",N(Register!$Q137)=0),0,ROUND((Register!$M137-Register!$R137)*MIN(Register!$Q137,MAX(0,MIN(N$4,IF(Register!$U137="",$D$2,MIN($D$2,YEAR(Register!$U137)*12+MONTH(Register!$U137)-1)))-(YEAR(Register!$O137)*12+MONTH(Register!$O137))+1))/Register!$Q137,2)-ROUND((Register!$M137-Register!$R137)*MIN(Register!$Q137,MAX(0,MIN(N$4-1,IF(Register!$U137="",$D$2,MIN($D$2,YEAR(Register!$U137)*12+MONTH(Register!$U137)-1)))-(YEAR(Register!$O137)*12+MONTH(Register!$O137))+1))/Register!$Q137,2))</f>
        <v/>
      </c>
      <c r="O139" s="27">
        <f>IF(OR(Register!$N137&lt;&gt;"Yes",Register!$O137="",N(Register!$Q137)=0),0,ROUND((Register!$M137-Register!$R137)*MIN(Register!$Q137,MAX(0,MIN(O$4,IF(Register!$U137="",$D$2,MIN($D$2,YEAR(Register!$U137)*12+MONTH(Register!$U137)-1)))-(YEAR(Register!$O137)*12+MONTH(Register!$O137))+1))/Register!$Q137,2)-ROUND((Register!$M137-Register!$R137)*MIN(Register!$Q137,MAX(0,MIN(O$4-1,IF(Register!$U137="",$D$2,MIN($D$2,YEAR(Register!$U137)*12+MONTH(Register!$U137)-1)))-(YEAR(Register!$O137)*12+MONTH(Register!$O137))+1))/Register!$Q137,2))</f>
        <v/>
      </c>
      <c r="P139" s="27">
        <f>IF(OR(Register!$N137&lt;&gt;"Yes",Register!$O137="",N(Register!$Q137)=0),0,ROUND((Register!$M137-Register!$R137)*MIN(Register!$Q137,MAX(0,MIN(P$4,IF(Register!$U137="",$D$2,MIN($D$2,YEAR(Register!$U137)*12+MONTH(Register!$U137)-1)))-(YEAR(Register!$O137)*12+MONTH(Register!$O137))+1))/Register!$Q137,2)-ROUND((Register!$M137-Register!$R137)*MIN(Register!$Q137,MAX(0,MIN(P$4-1,IF(Register!$U137="",$D$2,MIN($D$2,YEAR(Register!$U137)*12+MONTH(Register!$U137)-1)))-(YEAR(Register!$O137)*12+MONTH(Register!$O137))+1))/Register!$Q137,2))</f>
        <v/>
      </c>
      <c r="Q139" s="27">
        <f>E139+F139+G139+H139+I139+J139+K139+L139+M139+N139+O139+P139</f>
        <v/>
      </c>
    </row>
    <row r="140">
      <c r="A140" s="28">
        <f>IF(Register!$A138="","",Register!$A138)</f>
        <v/>
      </c>
      <c r="B140" s="28">
        <f>IF(Register!$D138="","",Register!$D138)</f>
        <v/>
      </c>
      <c r="C140" s="28">
        <f>IF(Register!$F138="","",Register!$F138)</f>
        <v/>
      </c>
      <c r="D140" s="28">
        <f>IF(C140="","",IF(C140=Settings!$A$9,Settings!$B$9,IF(C140=Settings!$A$10,Settings!$B$10,IF(C140=Settings!$A$11,Settings!$B$11,IF(C140=Settings!$A$12,Settings!$B$12,IF(C140=Settings!$A$13,Settings!$B$13,IF(C140=Settings!$A$14,Settings!$B$14,IF(C140=Settings!$A$15,Settings!$B$15,IF(C140=Settings!$A$16,Settings!$B$16,IF(C140=Settings!$A$17,Settings!$B$17,IF(C140=Settings!$A$18,Settings!$B$18,"")))))))))))</f>
        <v/>
      </c>
      <c r="E140" s="27">
        <f>IF(OR(Register!$N138&lt;&gt;"Yes",Register!$O138="",N(Register!$Q138)=0),0,ROUND((Register!$M138-Register!$R138)*MIN(Register!$Q138,MAX(0,MIN(E$4,IF(Register!$U138="",$D$2,MIN($D$2,YEAR(Register!$U138)*12+MONTH(Register!$U138)-1)))-(YEAR(Register!$O138)*12+MONTH(Register!$O138))+1))/Register!$Q138,2)-ROUND((Register!$M138-Register!$R138)*MIN(Register!$Q138,MAX(0,MIN(E$4-1,IF(Register!$U138="",$D$2,MIN($D$2,YEAR(Register!$U138)*12+MONTH(Register!$U138)-1)))-(YEAR(Register!$O138)*12+MONTH(Register!$O138))+1))/Register!$Q138,2))</f>
        <v/>
      </c>
      <c r="F140" s="27">
        <f>IF(OR(Register!$N138&lt;&gt;"Yes",Register!$O138="",N(Register!$Q138)=0),0,ROUND((Register!$M138-Register!$R138)*MIN(Register!$Q138,MAX(0,MIN(F$4,IF(Register!$U138="",$D$2,MIN($D$2,YEAR(Register!$U138)*12+MONTH(Register!$U138)-1)))-(YEAR(Register!$O138)*12+MONTH(Register!$O138))+1))/Register!$Q138,2)-ROUND((Register!$M138-Register!$R138)*MIN(Register!$Q138,MAX(0,MIN(F$4-1,IF(Register!$U138="",$D$2,MIN($D$2,YEAR(Register!$U138)*12+MONTH(Register!$U138)-1)))-(YEAR(Register!$O138)*12+MONTH(Register!$O138))+1))/Register!$Q138,2))</f>
        <v/>
      </c>
      <c r="G140" s="27">
        <f>IF(OR(Register!$N138&lt;&gt;"Yes",Register!$O138="",N(Register!$Q138)=0),0,ROUND((Register!$M138-Register!$R138)*MIN(Register!$Q138,MAX(0,MIN(G$4,IF(Register!$U138="",$D$2,MIN($D$2,YEAR(Register!$U138)*12+MONTH(Register!$U138)-1)))-(YEAR(Register!$O138)*12+MONTH(Register!$O138))+1))/Register!$Q138,2)-ROUND((Register!$M138-Register!$R138)*MIN(Register!$Q138,MAX(0,MIN(G$4-1,IF(Register!$U138="",$D$2,MIN($D$2,YEAR(Register!$U138)*12+MONTH(Register!$U138)-1)))-(YEAR(Register!$O138)*12+MONTH(Register!$O138))+1))/Register!$Q138,2))</f>
        <v/>
      </c>
      <c r="H140" s="27">
        <f>IF(OR(Register!$N138&lt;&gt;"Yes",Register!$O138="",N(Register!$Q138)=0),0,ROUND((Register!$M138-Register!$R138)*MIN(Register!$Q138,MAX(0,MIN(H$4,IF(Register!$U138="",$D$2,MIN($D$2,YEAR(Register!$U138)*12+MONTH(Register!$U138)-1)))-(YEAR(Register!$O138)*12+MONTH(Register!$O138))+1))/Register!$Q138,2)-ROUND((Register!$M138-Register!$R138)*MIN(Register!$Q138,MAX(0,MIN(H$4-1,IF(Register!$U138="",$D$2,MIN($D$2,YEAR(Register!$U138)*12+MONTH(Register!$U138)-1)))-(YEAR(Register!$O138)*12+MONTH(Register!$O138))+1))/Register!$Q138,2))</f>
        <v/>
      </c>
      <c r="I140" s="27">
        <f>IF(OR(Register!$N138&lt;&gt;"Yes",Register!$O138="",N(Register!$Q138)=0),0,ROUND((Register!$M138-Register!$R138)*MIN(Register!$Q138,MAX(0,MIN(I$4,IF(Register!$U138="",$D$2,MIN($D$2,YEAR(Register!$U138)*12+MONTH(Register!$U138)-1)))-(YEAR(Register!$O138)*12+MONTH(Register!$O138))+1))/Register!$Q138,2)-ROUND((Register!$M138-Register!$R138)*MIN(Register!$Q138,MAX(0,MIN(I$4-1,IF(Register!$U138="",$D$2,MIN($D$2,YEAR(Register!$U138)*12+MONTH(Register!$U138)-1)))-(YEAR(Register!$O138)*12+MONTH(Register!$O138))+1))/Register!$Q138,2))</f>
        <v/>
      </c>
      <c r="J140" s="27">
        <f>IF(OR(Register!$N138&lt;&gt;"Yes",Register!$O138="",N(Register!$Q138)=0),0,ROUND((Register!$M138-Register!$R138)*MIN(Register!$Q138,MAX(0,MIN(J$4,IF(Register!$U138="",$D$2,MIN($D$2,YEAR(Register!$U138)*12+MONTH(Register!$U138)-1)))-(YEAR(Register!$O138)*12+MONTH(Register!$O138))+1))/Register!$Q138,2)-ROUND((Register!$M138-Register!$R138)*MIN(Register!$Q138,MAX(0,MIN(J$4-1,IF(Register!$U138="",$D$2,MIN($D$2,YEAR(Register!$U138)*12+MONTH(Register!$U138)-1)))-(YEAR(Register!$O138)*12+MONTH(Register!$O138))+1))/Register!$Q138,2))</f>
        <v/>
      </c>
      <c r="K140" s="27">
        <f>IF(OR(Register!$N138&lt;&gt;"Yes",Register!$O138="",N(Register!$Q138)=0),0,ROUND((Register!$M138-Register!$R138)*MIN(Register!$Q138,MAX(0,MIN(K$4,IF(Register!$U138="",$D$2,MIN($D$2,YEAR(Register!$U138)*12+MONTH(Register!$U138)-1)))-(YEAR(Register!$O138)*12+MONTH(Register!$O138))+1))/Register!$Q138,2)-ROUND((Register!$M138-Register!$R138)*MIN(Register!$Q138,MAX(0,MIN(K$4-1,IF(Register!$U138="",$D$2,MIN($D$2,YEAR(Register!$U138)*12+MONTH(Register!$U138)-1)))-(YEAR(Register!$O138)*12+MONTH(Register!$O138))+1))/Register!$Q138,2))</f>
        <v/>
      </c>
      <c r="L140" s="27">
        <f>IF(OR(Register!$N138&lt;&gt;"Yes",Register!$O138="",N(Register!$Q138)=0),0,ROUND((Register!$M138-Register!$R138)*MIN(Register!$Q138,MAX(0,MIN(L$4,IF(Register!$U138="",$D$2,MIN($D$2,YEAR(Register!$U138)*12+MONTH(Register!$U138)-1)))-(YEAR(Register!$O138)*12+MONTH(Register!$O138))+1))/Register!$Q138,2)-ROUND((Register!$M138-Register!$R138)*MIN(Register!$Q138,MAX(0,MIN(L$4-1,IF(Register!$U138="",$D$2,MIN($D$2,YEAR(Register!$U138)*12+MONTH(Register!$U138)-1)))-(YEAR(Register!$O138)*12+MONTH(Register!$O138))+1))/Register!$Q138,2))</f>
        <v/>
      </c>
      <c r="M140" s="27">
        <f>IF(OR(Register!$N138&lt;&gt;"Yes",Register!$O138="",N(Register!$Q138)=0),0,ROUND((Register!$M138-Register!$R138)*MIN(Register!$Q138,MAX(0,MIN(M$4,IF(Register!$U138="",$D$2,MIN($D$2,YEAR(Register!$U138)*12+MONTH(Register!$U138)-1)))-(YEAR(Register!$O138)*12+MONTH(Register!$O138))+1))/Register!$Q138,2)-ROUND((Register!$M138-Register!$R138)*MIN(Register!$Q138,MAX(0,MIN(M$4-1,IF(Register!$U138="",$D$2,MIN($D$2,YEAR(Register!$U138)*12+MONTH(Register!$U138)-1)))-(YEAR(Register!$O138)*12+MONTH(Register!$O138))+1))/Register!$Q138,2))</f>
        <v/>
      </c>
      <c r="N140" s="27">
        <f>IF(OR(Register!$N138&lt;&gt;"Yes",Register!$O138="",N(Register!$Q138)=0),0,ROUND((Register!$M138-Register!$R138)*MIN(Register!$Q138,MAX(0,MIN(N$4,IF(Register!$U138="",$D$2,MIN($D$2,YEAR(Register!$U138)*12+MONTH(Register!$U138)-1)))-(YEAR(Register!$O138)*12+MONTH(Register!$O138))+1))/Register!$Q138,2)-ROUND((Register!$M138-Register!$R138)*MIN(Register!$Q138,MAX(0,MIN(N$4-1,IF(Register!$U138="",$D$2,MIN($D$2,YEAR(Register!$U138)*12+MONTH(Register!$U138)-1)))-(YEAR(Register!$O138)*12+MONTH(Register!$O138))+1))/Register!$Q138,2))</f>
        <v/>
      </c>
      <c r="O140" s="27">
        <f>IF(OR(Register!$N138&lt;&gt;"Yes",Register!$O138="",N(Register!$Q138)=0),0,ROUND((Register!$M138-Register!$R138)*MIN(Register!$Q138,MAX(0,MIN(O$4,IF(Register!$U138="",$D$2,MIN($D$2,YEAR(Register!$U138)*12+MONTH(Register!$U138)-1)))-(YEAR(Register!$O138)*12+MONTH(Register!$O138))+1))/Register!$Q138,2)-ROUND((Register!$M138-Register!$R138)*MIN(Register!$Q138,MAX(0,MIN(O$4-1,IF(Register!$U138="",$D$2,MIN($D$2,YEAR(Register!$U138)*12+MONTH(Register!$U138)-1)))-(YEAR(Register!$O138)*12+MONTH(Register!$O138))+1))/Register!$Q138,2))</f>
        <v/>
      </c>
      <c r="P140" s="27">
        <f>IF(OR(Register!$N138&lt;&gt;"Yes",Register!$O138="",N(Register!$Q138)=0),0,ROUND((Register!$M138-Register!$R138)*MIN(Register!$Q138,MAX(0,MIN(P$4,IF(Register!$U138="",$D$2,MIN($D$2,YEAR(Register!$U138)*12+MONTH(Register!$U138)-1)))-(YEAR(Register!$O138)*12+MONTH(Register!$O138))+1))/Register!$Q138,2)-ROUND((Register!$M138-Register!$R138)*MIN(Register!$Q138,MAX(0,MIN(P$4-1,IF(Register!$U138="",$D$2,MIN($D$2,YEAR(Register!$U138)*12+MONTH(Register!$U138)-1)))-(YEAR(Register!$O138)*12+MONTH(Register!$O138))+1))/Register!$Q138,2))</f>
        <v/>
      </c>
      <c r="Q140" s="27">
        <f>E140+F140+G140+H140+I140+J140+K140+L140+M140+N140+O140+P140</f>
        <v/>
      </c>
    </row>
    <row r="141">
      <c r="A141" s="28">
        <f>IF(Register!$A139="","",Register!$A139)</f>
        <v/>
      </c>
      <c r="B141" s="28">
        <f>IF(Register!$D139="","",Register!$D139)</f>
        <v/>
      </c>
      <c r="C141" s="28">
        <f>IF(Register!$F139="","",Register!$F139)</f>
        <v/>
      </c>
      <c r="D141" s="28">
        <f>IF(C141="","",IF(C141=Settings!$A$9,Settings!$B$9,IF(C141=Settings!$A$10,Settings!$B$10,IF(C141=Settings!$A$11,Settings!$B$11,IF(C141=Settings!$A$12,Settings!$B$12,IF(C141=Settings!$A$13,Settings!$B$13,IF(C141=Settings!$A$14,Settings!$B$14,IF(C141=Settings!$A$15,Settings!$B$15,IF(C141=Settings!$A$16,Settings!$B$16,IF(C141=Settings!$A$17,Settings!$B$17,IF(C141=Settings!$A$18,Settings!$B$18,"")))))))))))</f>
        <v/>
      </c>
      <c r="E141" s="27">
        <f>IF(OR(Register!$N139&lt;&gt;"Yes",Register!$O139="",N(Register!$Q139)=0),0,ROUND((Register!$M139-Register!$R139)*MIN(Register!$Q139,MAX(0,MIN(E$4,IF(Register!$U139="",$D$2,MIN($D$2,YEAR(Register!$U139)*12+MONTH(Register!$U139)-1)))-(YEAR(Register!$O139)*12+MONTH(Register!$O139))+1))/Register!$Q139,2)-ROUND((Register!$M139-Register!$R139)*MIN(Register!$Q139,MAX(0,MIN(E$4-1,IF(Register!$U139="",$D$2,MIN($D$2,YEAR(Register!$U139)*12+MONTH(Register!$U139)-1)))-(YEAR(Register!$O139)*12+MONTH(Register!$O139))+1))/Register!$Q139,2))</f>
        <v/>
      </c>
      <c r="F141" s="27">
        <f>IF(OR(Register!$N139&lt;&gt;"Yes",Register!$O139="",N(Register!$Q139)=0),0,ROUND((Register!$M139-Register!$R139)*MIN(Register!$Q139,MAX(0,MIN(F$4,IF(Register!$U139="",$D$2,MIN($D$2,YEAR(Register!$U139)*12+MONTH(Register!$U139)-1)))-(YEAR(Register!$O139)*12+MONTH(Register!$O139))+1))/Register!$Q139,2)-ROUND((Register!$M139-Register!$R139)*MIN(Register!$Q139,MAX(0,MIN(F$4-1,IF(Register!$U139="",$D$2,MIN($D$2,YEAR(Register!$U139)*12+MONTH(Register!$U139)-1)))-(YEAR(Register!$O139)*12+MONTH(Register!$O139))+1))/Register!$Q139,2))</f>
        <v/>
      </c>
      <c r="G141" s="27">
        <f>IF(OR(Register!$N139&lt;&gt;"Yes",Register!$O139="",N(Register!$Q139)=0),0,ROUND((Register!$M139-Register!$R139)*MIN(Register!$Q139,MAX(0,MIN(G$4,IF(Register!$U139="",$D$2,MIN($D$2,YEAR(Register!$U139)*12+MONTH(Register!$U139)-1)))-(YEAR(Register!$O139)*12+MONTH(Register!$O139))+1))/Register!$Q139,2)-ROUND((Register!$M139-Register!$R139)*MIN(Register!$Q139,MAX(0,MIN(G$4-1,IF(Register!$U139="",$D$2,MIN($D$2,YEAR(Register!$U139)*12+MONTH(Register!$U139)-1)))-(YEAR(Register!$O139)*12+MONTH(Register!$O139))+1))/Register!$Q139,2))</f>
        <v/>
      </c>
      <c r="H141" s="27">
        <f>IF(OR(Register!$N139&lt;&gt;"Yes",Register!$O139="",N(Register!$Q139)=0),0,ROUND((Register!$M139-Register!$R139)*MIN(Register!$Q139,MAX(0,MIN(H$4,IF(Register!$U139="",$D$2,MIN($D$2,YEAR(Register!$U139)*12+MONTH(Register!$U139)-1)))-(YEAR(Register!$O139)*12+MONTH(Register!$O139))+1))/Register!$Q139,2)-ROUND((Register!$M139-Register!$R139)*MIN(Register!$Q139,MAX(0,MIN(H$4-1,IF(Register!$U139="",$D$2,MIN($D$2,YEAR(Register!$U139)*12+MONTH(Register!$U139)-1)))-(YEAR(Register!$O139)*12+MONTH(Register!$O139))+1))/Register!$Q139,2))</f>
        <v/>
      </c>
      <c r="I141" s="27">
        <f>IF(OR(Register!$N139&lt;&gt;"Yes",Register!$O139="",N(Register!$Q139)=0),0,ROUND((Register!$M139-Register!$R139)*MIN(Register!$Q139,MAX(0,MIN(I$4,IF(Register!$U139="",$D$2,MIN($D$2,YEAR(Register!$U139)*12+MONTH(Register!$U139)-1)))-(YEAR(Register!$O139)*12+MONTH(Register!$O139))+1))/Register!$Q139,2)-ROUND((Register!$M139-Register!$R139)*MIN(Register!$Q139,MAX(0,MIN(I$4-1,IF(Register!$U139="",$D$2,MIN($D$2,YEAR(Register!$U139)*12+MONTH(Register!$U139)-1)))-(YEAR(Register!$O139)*12+MONTH(Register!$O139))+1))/Register!$Q139,2))</f>
        <v/>
      </c>
      <c r="J141" s="27">
        <f>IF(OR(Register!$N139&lt;&gt;"Yes",Register!$O139="",N(Register!$Q139)=0),0,ROUND((Register!$M139-Register!$R139)*MIN(Register!$Q139,MAX(0,MIN(J$4,IF(Register!$U139="",$D$2,MIN($D$2,YEAR(Register!$U139)*12+MONTH(Register!$U139)-1)))-(YEAR(Register!$O139)*12+MONTH(Register!$O139))+1))/Register!$Q139,2)-ROUND((Register!$M139-Register!$R139)*MIN(Register!$Q139,MAX(0,MIN(J$4-1,IF(Register!$U139="",$D$2,MIN($D$2,YEAR(Register!$U139)*12+MONTH(Register!$U139)-1)))-(YEAR(Register!$O139)*12+MONTH(Register!$O139))+1))/Register!$Q139,2))</f>
        <v/>
      </c>
      <c r="K141" s="27">
        <f>IF(OR(Register!$N139&lt;&gt;"Yes",Register!$O139="",N(Register!$Q139)=0),0,ROUND((Register!$M139-Register!$R139)*MIN(Register!$Q139,MAX(0,MIN(K$4,IF(Register!$U139="",$D$2,MIN($D$2,YEAR(Register!$U139)*12+MONTH(Register!$U139)-1)))-(YEAR(Register!$O139)*12+MONTH(Register!$O139))+1))/Register!$Q139,2)-ROUND((Register!$M139-Register!$R139)*MIN(Register!$Q139,MAX(0,MIN(K$4-1,IF(Register!$U139="",$D$2,MIN($D$2,YEAR(Register!$U139)*12+MONTH(Register!$U139)-1)))-(YEAR(Register!$O139)*12+MONTH(Register!$O139))+1))/Register!$Q139,2))</f>
        <v/>
      </c>
      <c r="L141" s="27">
        <f>IF(OR(Register!$N139&lt;&gt;"Yes",Register!$O139="",N(Register!$Q139)=0),0,ROUND((Register!$M139-Register!$R139)*MIN(Register!$Q139,MAX(0,MIN(L$4,IF(Register!$U139="",$D$2,MIN($D$2,YEAR(Register!$U139)*12+MONTH(Register!$U139)-1)))-(YEAR(Register!$O139)*12+MONTH(Register!$O139))+1))/Register!$Q139,2)-ROUND((Register!$M139-Register!$R139)*MIN(Register!$Q139,MAX(0,MIN(L$4-1,IF(Register!$U139="",$D$2,MIN($D$2,YEAR(Register!$U139)*12+MONTH(Register!$U139)-1)))-(YEAR(Register!$O139)*12+MONTH(Register!$O139))+1))/Register!$Q139,2))</f>
        <v/>
      </c>
      <c r="M141" s="27">
        <f>IF(OR(Register!$N139&lt;&gt;"Yes",Register!$O139="",N(Register!$Q139)=0),0,ROUND((Register!$M139-Register!$R139)*MIN(Register!$Q139,MAX(0,MIN(M$4,IF(Register!$U139="",$D$2,MIN($D$2,YEAR(Register!$U139)*12+MONTH(Register!$U139)-1)))-(YEAR(Register!$O139)*12+MONTH(Register!$O139))+1))/Register!$Q139,2)-ROUND((Register!$M139-Register!$R139)*MIN(Register!$Q139,MAX(0,MIN(M$4-1,IF(Register!$U139="",$D$2,MIN($D$2,YEAR(Register!$U139)*12+MONTH(Register!$U139)-1)))-(YEAR(Register!$O139)*12+MONTH(Register!$O139))+1))/Register!$Q139,2))</f>
        <v/>
      </c>
      <c r="N141" s="27">
        <f>IF(OR(Register!$N139&lt;&gt;"Yes",Register!$O139="",N(Register!$Q139)=0),0,ROUND((Register!$M139-Register!$R139)*MIN(Register!$Q139,MAX(0,MIN(N$4,IF(Register!$U139="",$D$2,MIN($D$2,YEAR(Register!$U139)*12+MONTH(Register!$U139)-1)))-(YEAR(Register!$O139)*12+MONTH(Register!$O139))+1))/Register!$Q139,2)-ROUND((Register!$M139-Register!$R139)*MIN(Register!$Q139,MAX(0,MIN(N$4-1,IF(Register!$U139="",$D$2,MIN($D$2,YEAR(Register!$U139)*12+MONTH(Register!$U139)-1)))-(YEAR(Register!$O139)*12+MONTH(Register!$O139))+1))/Register!$Q139,2))</f>
        <v/>
      </c>
      <c r="O141" s="27">
        <f>IF(OR(Register!$N139&lt;&gt;"Yes",Register!$O139="",N(Register!$Q139)=0),0,ROUND((Register!$M139-Register!$R139)*MIN(Register!$Q139,MAX(0,MIN(O$4,IF(Register!$U139="",$D$2,MIN($D$2,YEAR(Register!$U139)*12+MONTH(Register!$U139)-1)))-(YEAR(Register!$O139)*12+MONTH(Register!$O139))+1))/Register!$Q139,2)-ROUND((Register!$M139-Register!$R139)*MIN(Register!$Q139,MAX(0,MIN(O$4-1,IF(Register!$U139="",$D$2,MIN($D$2,YEAR(Register!$U139)*12+MONTH(Register!$U139)-1)))-(YEAR(Register!$O139)*12+MONTH(Register!$O139))+1))/Register!$Q139,2))</f>
        <v/>
      </c>
      <c r="P141" s="27">
        <f>IF(OR(Register!$N139&lt;&gt;"Yes",Register!$O139="",N(Register!$Q139)=0),0,ROUND((Register!$M139-Register!$R139)*MIN(Register!$Q139,MAX(0,MIN(P$4,IF(Register!$U139="",$D$2,MIN($D$2,YEAR(Register!$U139)*12+MONTH(Register!$U139)-1)))-(YEAR(Register!$O139)*12+MONTH(Register!$O139))+1))/Register!$Q139,2)-ROUND((Register!$M139-Register!$R139)*MIN(Register!$Q139,MAX(0,MIN(P$4-1,IF(Register!$U139="",$D$2,MIN($D$2,YEAR(Register!$U139)*12+MONTH(Register!$U139)-1)))-(YEAR(Register!$O139)*12+MONTH(Register!$O139))+1))/Register!$Q139,2))</f>
        <v/>
      </c>
      <c r="Q141" s="27">
        <f>E141+F141+G141+H141+I141+J141+K141+L141+M141+N141+O141+P141</f>
        <v/>
      </c>
    </row>
    <row r="142">
      <c r="A142" s="28">
        <f>IF(Register!$A140="","",Register!$A140)</f>
        <v/>
      </c>
      <c r="B142" s="28">
        <f>IF(Register!$D140="","",Register!$D140)</f>
        <v/>
      </c>
      <c r="C142" s="28">
        <f>IF(Register!$F140="","",Register!$F140)</f>
        <v/>
      </c>
      <c r="D142" s="28">
        <f>IF(C142="","",IF(C142=Settings!$A$9,Settings!$B$9,IF(C142=Settings!$A$10,Settings!$B$10,IF(C142=Settings!$A$11,Settings!$B$11,IF(C142=Settings!$A$12,Settings!$B$12,IF(C142=Settings!$A$13,Settings!$B$13,IF(C142=Settings!$A$14,Settings!$B$14,IF(C142=Settings!$A$15,Settings!$B$15,IF(C142=Settings!$A$16,Settings!$B$16,IF(C142=Settings!$A$17,Settings!$B$17,IF(C142=Settings!$A$18,Settings!$B$18,"")))))))))))</f>
        <v/>
      </c>
      <c r="E142" s="27">
        <f>IF(OR(Register!$N140&lt;&gt;"Yes",Register!$O140="",N(Register!$Q140)=0),0,ROUND((Register!$M140-Register!$R140)*MIN(Register!$Q140,MAX(0,MIN(E$4,IF(Register!$U140="",$D$2,MIN($D$2,YEAR(Register!$U140)*12+MONTH(Register!$U140)-1)))-(YEAR(Register!$O140)*12+MONTH(Register!$O140))+1))/Register!$Q140,2)-ROUND((Register!$M140-Register!$R140)*MIN(Register!$Q140,MAX(0,MIN(E$4-1,IF(Register!$U140="",$D$2,MIN($D$2,YEAR(Register!$U140)*12+MONTH(Register!$U140)-1)))-(YEAR(Register!$O140)*12+MONTH(Register!$O140))+1))/Register!$Q140,2))</f>
        <v/>
      </c>
      <c r="F142" s="27">
        <f>IF(OR(Register!$N140&lt;&gt;"Yes",Register!$O140="",N(Register!$Q140)=0),0,ROUND((Register!$M140-Register!$R140)*MIN(Register!$Q140,MAX(0,MIN(F$4,IF(Register!$U140="",$D$2,MIN($D$2,YEAR(Register!$U140)*12+MONTH(Register!$U140)-1)))-(YEAR(Register!$O140)*12+MONTH(Register!$O140))+1))/Register!$Q140,2)-ROUND((Register!$M140-Register!$R140)*MIN(Register!$Q140,MAX(0,MIN(F$4-1,IF(Register!$U140="",$D$2,MIN($D$2,YEAR(Register!$U140)*12+MONTH(Register!$U140)-1)))-(YEAR(Register!$O140)*12+MONTH(Register!$O140))+1))/Register!$Q140,2))</f>
        <v/>
      </c>
      <c r="G142" s="27">
        <f>IF(OR(Register!$N140&lt;&gt;"Yes",Register!$O140="",N(Register!$Q140)=0),0,ROUND((Register!$M140-Register!$R140)*MIN(Register!$Q140,MAX(0,MIN(G$4,IF(Register!$U140="",$D$2,MIN($D$2,YEAR(Register!$U140)*12+MONTH(Register!$U140)-1)))-(YEAR(Register!$O140)*12+MONTH(Register!$O140))+1))/Register!$Q140,2)-ROUND((Register!$M140-Register!$R140)*MIN(Register!$Q140,MAX(0,MIN(G$4-1,IF(Register!$U140="",$D$2,MIN($D$2,YEAR(Register!$U140)*12+MONTH(Register!$U140)-1)))-(YEAR(Register!$O140)*12+MONTH(Register!$O140))+1))/Register!$Q140,2))</f>
        <v/>
      </c>
      <c r="H142" s="27">
        <f>IF(OR(Register!$N140&lt;&gt;"Yes",Register!$O140="",N(Register!$Q140)=0),0,ROUND((Register!$M140-Register!$R140)*MIN(Register!$Q140,MAX(0,MIN(H$4,IF(Register!$U140="",$D$2,MIN($D$2,YEAR(Register!$U140)*12+MONTH(Register!$U140)-1)))-(YEAR(Register!$O140)*12+MONTH(Register!$O140))+1))/Register!$Q140,2)-ROUND((Register!$M140-Register!$R140)*MIN(Register!$Q140,MAX(0,MIN(H$4-1,IF(Register!$U140="",$D$2,MIN($D$2,YEAR(Register!$U140)*12+MONTH(Register!$U140)-1)))-(YEAR(Register!$O140)*12+MONTH(Register!$O140))+1))/Register!$Q140,2))</f>
        <v/>
      </c>
      <c r="I142" s="27">
        <f>IF(OR(Register!$N140&lt;&gt;"Yes",Register!$O140="",N(Register!$Q140)=0),0,ROUND((Register!$M140-Register!$R140)*MIN(Register!$Q140,MAX(0,MIN(I$4,IF(Register!$U140="",$D$2,MIN($D$2,YEAR(Register!$U140)*12+MONTH(Register!$U140)-1)))-(YEAR(Register!$O140)*12+MONTH(Register!$O140))+1))/Register!$Q140,2)-ROUND((Register!$M140-Register!$R140)*MIN(Register!$Q140,MAX(0,MIN(I$4-1,IF(Register!$U140="",$D$2,MIN($D$2,YEAR(Register!$U140)*12+MONTH(Register!$U140)-1)))-(YEAR(Register!$O140)*12+MONTH(Register!$O140))+1))/Register!$Q140,2))</f>
        <v/>
      </c>
      <c r="J142" s="27">
        <f>IF(OR(Register!$N140&lt;&gt;"Yes",Register!$O140="",N(Register!$Q140)=0),0,ROUND((Register!$M140-Register!$R140)*MIN(Register!$Q140,MAX(0,MIN(J$4,IF(Register!$U140="",$D$2,MIN($D$2,YEAR(Register!$U140)*12+MONTH(Register!$U140)-1)))-(YEAR(Register!$O140)*12+MONTH(Register!$O140))+1))/Register!$Q140,2)-ROUND((Register!$M140-Register!$R140)*MIN(Register!$Q140,MAX(0,MIN(J$4-1,IF(Register!$U140="",$D$2,MIN($D$2,YEAR(Register!$U140)*12+MONTH(Register!$U140)-1)))-(YEAR(Register!$O140)*12+MONTH(Register!$O140))+1))/Register!$Q140,2))</f>
        <v/>
      </c>
      <c r="K142" s="27">
        <f>IF(OR(Register!$N140&lt;&gt;"Yes",Register!$O140="",N(Register!$Q140)=0),0,ROUND((Register!$M140-Register!$R140)*MIN(Register!$Q140,MAX(0,MIN(K$4,IF(Register!$U140="",$D$2,MIN($D$2,YEAR(Register!$U140)*12+MONTH(Register!$U140)-1)))-(YEAR(Register!$O140)*12+MONTH(Register!$O140))+1))/Register!$Q140,2)-ROUND((Register!$M140-Register!$R140)*MIN(Register!$Q140,MAX(0,MIN(K$4-1,IF(Register!$U140="",$D$2,MIN($D$2,YEAR(Register!$U140)*12+MONTH(Register!$U140)-1)))-(YEAR(Register!$O140)*12+MONTH(Register!$O140))+1))/Register!$Q140,2))</f>
        <v/>
      </c>
      <c r="L142" s="27">
        <f>IF(OR(Register!$N140&lt;&gt;"Yes",Register!$O140="",N(Register!$Q140)=0),0,ROUND((Register!$M140-Register!$R140)*MIN(Register!$Q140,MAX(0,MIN(L$4,IF(Register!$U140="",$D$2,MIN($D$2,YEAR(Register!$U140)*12+MONTH(Register!$U140)-1)))-(YEAR(Register!$O140)*12+MONTH(Register!$O140))+1))/Register!$Q140,2)-ROUND((Register!$M140-Register!$R140)*MIN(Register!$Q140,MAX(0,MIN(L$4-1,IF(Register!$U140="",$D$2,MIN($D$2,YEAR(Register!$U140)*12+MONTH(Register!$U140)-1)))-(YEAR(Register!$O140)*12+MONTH(Register!$O140))+1))/Register!$Q140,2))</f>
        <v/>
      </c>
      <c r="M142" s="27">
        <f>IF(OR(Register!$N140&lt;&gt;"Yes",Register!$O140="",N(Register!$Q140)=0),0,ROUND((Register!$M140-Register!$R140)*MIN(Register!$Q140,MAX(0,MIN(M$4,IF(Register!$U140="",$D$2,MIN($D$2,YEAR(Register!$U140)*12+MONTH(Register!$U140)-1)))-(YEAR(Register!$O140)*12+MONTH(Register!$O140))+1))/Register!$Q140,2)-ROUND((Register!$M140-Register!$R140)*MIN(Register!$Q140,MAX(0,MIN(M$4-1,IF(Register!$U140="",$D$2,MIN($D$2,YEAR(Register!$U140)*12+MONTH(Register!$U140)-1)))-(YEAR(Register!$O140)*12+MONTH(Register!$O140))+1))/Register!$Q140,2))</f>
        <v/>
      </c>
      <c r="N142" s="27">
        <f>IF(OR(Register!$N140&lt;&gt;"Yes",Register!$O140="",N(Register!$Q140)=0),0,ROUND((Register!$M140-Register!$R140)*MIN(Register!$Q140,MAX(0,MIN(N$4,IF(Register!$U140="",$D$2,MIN($D$2,YEAR(Register!$U140)*12+MONTH(Register!$U140)-1)))-(YEAR(Register!$O140)*12+MONTH(Register!$O140))+1))/Register!$Q140,2)-ROUND((Register!$M140-Register!$R140)*MIN(Register!$Q140,MAX(0,MIN(N$4-1,IF(Register!$U140="",$D$2,MIN($D$2,YEAR(Register!$U140)*12+MONTH(Register!$U140)-1)))-(YEAR(Register!$O140)*12+MONTH(Register!$O140))+1))/Register!$Q140,2))</f>
        <v/>
      </c>
      <c r="O142" s="27">
        <f>IF(OR(Register!$N140&lt;&gt;"Yes",Register!$O140="",N(Register!$Q140)=0),0,ROUND((Register!$M140-Register!$R140)*MIN(Register!$Q140,MAX(0,MIN(O$4,IF(Register!$U140="",$D$2,MIN($D$2,YEAR(Register!$U140)*12+MONTH(Register!$U140)-1)))-(YEAR(Register!$O140)*12+MONTH(Register!$O140))+1))/Register!$Q140,2)-ROUND((Register!$M140-Register!$R140)*MIN(Register!$Q140,MAX(0,MIN(O$4-1,IF(Register!$U140="",$D$2,MIN($D$2,YEAR(Register!$U140)*12+MONTH(Register!$U140)-1)))-(YEAR(Register!$O140)*12+MONTH(Register!$O140))+1))/Register!$Q140,2))</f>
        <v/>
      </c>
      <c r="P142" s="27">
        <f>IF(OR(Register!$N140&lt;&gt;"Yes",Register!$O140="",N(Register!$Q140)=0),0,ROUND((Register!$M140-Register!$R140)*MIN(Register!$Q140,MAX(0,MIN(P$4,IF(Register!$U140="",$D$2,MIN($D$2,YEAR(Register!$U140)*12+MONTH(Register!$U140)-1)))-(YEAR(Register!$O140)*12+MONTH(Register!$O140))+1))/Register!$Q140,2)-ROUND((Register!$M140-Register!$R140)*MIN(Register!$Q140,MAX(0,MIN(P$4-1,IF(Register!$U140="",$D$2,MIN($D$2,YEAR(Register!$U140)*12+MONTH(Register!$U140)-1)))-(YEAR(Register!$O140)*12+MONTH(Register!$O140))+1))/Register!$Q140,2))</f>
        <v/>
      </c>
      <c r="Q142" s="27">
        <f>E142+F142+G142+H142+I142+J142+K142+L142+M142+N142+O142+P142</f>
        <v/>
      </c>
    </row>
    <row r="143">
      <c r="A143" s="28">
        <f>IF(Register!$A141="","",Register!$A141)</f>
        <v/>
      </c>
      <c r="B143" s="28">
        <f>IF(Register!$D141="","",Register!$D141)</f>
        <v/>
      </c>
      <c r="C143" s="28">
        <f>IF(Register!$F141="","",Register!$F141)</f>
        <v/>
      </c>
      <c r="D143" s="28">
        <f>IF(C143="","",IF(C143=Settings!$A$9,Settings!$B$9,IF(C143=Settings!$A$10,Settings!$B$10,IF(C143=Settings!$A$11,Settings!$B$11,IF(C143=Settings!$A$12,Settings!$B$12,IF(C143=Settings!$A$13,Settings!$B$13,IF(C143=Settings!$A$14,Settings!$B$14,IF(C143=Settings!$A$15,Settings!$B$15,IF(C143=Settings!$A$16,Settings!$B$16,IF(C143=Settings!$A$17,Settings!$B$17,IF(C143=Settings!$A$18,Settings!$B$18,"")))))))))))</f>
        <v/>
      </c>
      <c r="E143" s="27">
        <f>IF(OR(Register!$N141&lt;&gt;"Yes",Register!$O141="",N(Register!$Q141)=0),0,ROUND((Register!$M141-Register!$R141)*MIN(Register!$Q141,MAX(0,MIN(E$4,IF(Register!$U141="",$D$2,MIN($D$2,YEAR(Register!$U141)*12+MONTH(Register!$U141)-1)))-(YEAR(Register!$O141)*12+MONTH(Register!$O141))+1))/Register!$Q141,2)-ROUND((Register!$M141-Register!$R141)*MIN(Register!$Q141,MAX(0,MIN(E$4-1,IF(Register!$U141="",$D$2,MIN($D$2,YEAR(Register!$U141)*12+MONTH(Register!$U141)-1)))-(YEAR(Register!$O141)*12+MONTH(Register!$O141))+1))/Register!$Q141,2))</f>
        <v/>
      </c>
      <c r="F143" s="27">
        <f>IF(OR(Register!$N141&lt;&gt;"Yes",Register!$O141="",N(Register!$Q141)=0),0,ROUND((Register!$M141-Register!$R141)*MIN(Register!$Q141,MAX(0,MIN(F$4,IF(Register!$U141="",$D$2,MIN($D$2,YEAR(Register!$U141)*12+MONTH(Register!$U141)-1)))-(YEAR(Register!$O141)*12+MONTH(Register!$O141))+1))/Register!$Q141,2)-ROUND((Register!$M141-Register!$R141)*MIN(Register!$Q141,MAX(0,MIN(F$4-1,IF(Register!$U141="",$D$2,MIN($D$2,YEAR(Register!$U141)*12+MONTH(Register!$U141)-1)))-(YEAR(Register!$O141)*12+MONTH(Register!$O141))+1))/Register!$Q141,2))</f>
        <v/>
      </c>
      <c r="G143" s="27">
        <f>IF(OR(Register!$N141&lt;&gt;"Yes",Register!$O141="",N(Register!$Q141)=0),0,ROUND((Register!$M141-Register!$R141)*MIN(Register!$Q141,MAX(0,MIN(G$4,IF(Register!$U141="",$D$2,MIN($D$2,YEAR(Register!$U141)*12+MONTH(Register!$U141)-1)))-(YEAR(Register!$O141)*12+MONTH(Register!$O141))+1))/Register!$Q141,2)-ROUND((Register!$M141-Register!$R141)*MIN(Register!$Q141,MAX(0,MIN(G$4-1,IF(Register!$U141="",$D$2,MIN($D$2,YEAR(Register!$U141)*12+MONTH(Register!$U141)-1)))-(YEAR(Register!$O141)*12+MONTH(Register!$O141))+1))/Register!$Q141,2))</f>
        <v/>
      </c>
      <c r="H143" s="27">
        <f>IF(OR(Register!$N141&lt;&gt;"Yes",Register!$O141="",N(Register!$Q141)=0),0,ROUND((Register!$M141-Register!$R141)*MIN(Register!$Q141,MAX(0,MIN(H$4,IF(Register!$U141="",$D$2,MIN($D$2,YEAR(Register!$U141)*12+MONTH(Register!$U141)-1)))-(YEAR(Register!$O141)*12+MONTH(Register!$O141))+1))/Register!$Q141,2)-ROUND((Register!$M141-Register!$R141)*MIN(Register!$Q141,MAX(0,MIN(H$4-1,IF(Register!$U141="",$D$2,MIN($D$2,YEAR(Register!$U141)*12+MONTH(Register!$U141)-1)))-(YEAR(Register!$O141)*12+MONTH(Register!$O141))+1))/Register!$Q141,2))</f>
        <v/>
      </c>
      <c r="I143" s="27">
        <f>IF(OR(Register!$N141&lt;&gt;"Yes",Register!$O141="",N(Register!$Q141)=0),0,ROUND((Register!$M141-Register!$R141)*MIN(Register!$Q141,MAX(0,MIN(I$4,IF(Register!$U141="",$D$2,MIN($D$2,YEAR(Register!$U141)*12+MONTH(Register!$U141)-1)))-(YEAR(Register!$O141)*12+MONTH(Register!$O141))+1))/Register!$Q141,2)-ROUND((Register!$M141-Register!$R141)*MIN(Register!$Q141,MAX(0,MIN(I$4-1,IF(Register!$U141="",$D$2,MIN($D$2,YEAR(Register!$U141)*12+MONTH(Register!$U141)-1)))-(YEAR(Register!$O141)*12+MONTH(Register!$O141))+1))/Register!$Q141,2))</f>
        <v/>
      </c>
      <c r="J143" s="27">
        <f>IF(OR(Register!$N141&lt;&gt;"Yes",Register!$O141="",N(Register!$Q141)=0),0,ROUND((Register!$M141-Register!$R141)*MIN(Register!$Q141,MAX(0,MIN(J$4,IF(Register!$U141="",$D$2,MIN($D$2,YEAR(Register!$U141)*12+MONTH(Register!$U141)-1)))-(YEAR(Register!$O141)*12+MONTH(Register!$O141))+1))/Register!$Q141,2)-ROUND((Register!$M141-Register!$R141)*MIN(Register!$Q141,MAX(0,MIN(J$4-1,IF(Register!$U141="",$D$2,MIN($D$2,YEAR(Register!$U141)*12+MONTH(Register!$U141)-1)))-(YEAR(Register!$O141)*12+MONTH(Register!$O141))+1))/Register!$Q141,2))</f>
        <v/>
      </c>
      <c r="K143" s="27">
        <f>IF(OR(Register!$N141&lt;&gt;"Yes",Register!$O141="",N(Register!$Q141)=0),0,ROUND((Register!$M141-Register!$R141)*MIN(Register!$Q141,MAX(0,MIN(K$4,IF(Register!$U141="",$D$2,MIN($D$2,YEAR(Register!$U141)*12+MONTH(Register!$U141)-1)))-(YEAR(Register!$O141)*12+MONTH(Register!$O141))+1))/Register!$Q141,2)-ROUND((Register!$M141-Register!$R141)*MIN(Register!$Q141,MAX(0,MIN(K$4-1,IF(Register!$U141="",$D$2,MIN($D$2,YEAR(Register!$U141)*12+MONTH(Register!$U141)-1)))-(YEAR(Register!$O141)*12+MONTH(Register!$O141))+1))/Register!$Q141,2))</f>
        <v/>
      </c>
      <c r="L143" s="27">
        <f>IF(OR(Register!$N141&lt;&gt;"Yes",Register!$O141="",N(Register!$Q141)=0),0,ROUND((Register!$M141-Register!$R141)*MIN(Register!$Q141,MAX(0,MIN(L$4,IF(Register!$U141="",$D$2,MIN($D$2,YEAR(Register!$U141)*12+MONTH(Register!$U141)-1)))-(YEAR(Register!$O141)*12+MONTH(Register!$O141))+1))/Register!$Q141,2)-ROUND((Register!$M141-Register!$R141)*MIN(Register!$Q141,MAX(0,MIN(L$4-1,IF(Register!$U141="",$D$2,MIN($D$2,YEAR(Register!$U141)*12+MONTH(Register!$U141)-1)))-(YEAR(Register!$O141)*12+MONTH(Register!$O141))+1))/Register!$Q141,2))</f>
        <v/>
      </c>
      <c r="M143" s="27">
        <f>IF(OR(Register!$N141&lt;&gt;"Yes",Register!$O141="",N(Register!$Q141)=0),0,ROUND((Register!$M141-Register!$R141)*MIN(Register!$Q141,MAX(0,MIN(M$4,IF(Register!$U141="",$D$2,MIN($D$2,YEAR(Register!$U141)*12+MONTH(Register!$U141)-1)))-(YEAR(Register!$O141)*12+MONTH(Register!$O141))+1))/Register!$Q141,2)-ROUND((Register!$M141-Register!$R141)*MIN(Register!$Q141,MAX(0,MIN(M$4-1,IF(Register!$U141="",$D$2,MIN($D$2,YEAR(Register!$U141)*12+MONTH(Register!$U141)-1)))-(YEAR(Register!$O141)*12+MONTH(Register!$O141))+1))/Register!$Q141,2))</f>
        <v/>
      </c>
      <c r="N143" s="27">
        <f>IF(OR(Register!$N141&lt;&gt;"Yes",Register!$O141="",N(Register!$Q141)=0),0,ROUND((Register!$M141-Register!$R141)*MIN(Register!$Q141,MAX(0,MIN(N$4,IF(Register!$U141="",$D$2,MIN($D$2,YEAR(Register!$U141)*12+MONTH(Register!$U141)-1)))-(YEAR(Register!$O141)*12+MONTH(Register!$O141))+1))/Register!$Q141,2)-ROUND((Register!$M141-Register!$R141)*MIN(Register!$Q141,MAX(0,MIN(N$4-1,IF(Register!$U141="",$D$2,MIN($D$2,YEAR(Register!$U141)*12+MONTH(Register!$U141)-1)))-(YEAR(Register!$O141)*12+MONTH(Register!$O141))+1))/Register!$Q141,2))</f>
        <v/>
      </c>
      <c r="O143" s="27">
        <f>IF(OR(Register!$N141&lt;&gt;"Yes",Register!$O141="",N(Register!$Q141)=0),0,ROUND((Register!$M141-Register!$R141)*MIN(Register!$Q141,MAX(0,MIN(O$4,IF(Register!$U141="",$D$2,MIN($D$2,YEAR(Register!$U141)*12+MONTH(Register!$U141)-1)))-(YEAR(Register!$O141)*12+MONTH(Register!$O141))+1))/Register!$Q141,2)-ROUND((Register!$M141-Register!$R141)*MIN(Register!$Q141,MAX(0,MIN(O$4-1,IF(Register!$U141="",$D$2,MIN($D$2,YEAR(Register!$U141)*12+MONTH(Register!$U141)-1)))-(YEAR(Register!$O141)*12+MONTH(Register!$O141))+1))/Register!$Q141,2))</f>
        <v/>
      </c>
      <c r="P143" s="27">
        <f>IF(OR(Register!$N141&lt;&gt;"Yes",Register!$O141="",N(Register!$Q141)=0),0,ROUND((Register!$M141-Register!$R141)*MIN(Register!$Q141,MAX(0,MIN(P$4,IF(Register!$U141="",$D$2,MIN($D$2,YEAR(Register!$U141)*12+MONTH(Register!$U141)-1)))-(YEAR(Register!$O141)*12+MONTH(Register!$O141))+1))/Register!$Q141,2)-ROUND((Register!$M141-Register!$R141)*MIN(Register!$Q141,MAX(0,MIN(P$4-1,IF(Register!$U141="",$D$2,MIN($D$2,YEAR(Register!$U141)*12+MONTH(Register!$U141)-1)))-(YEAR(Register!$O141)*12+MONTH(Register!$O141))+1))/Register!$Q141,2))</f>
        <v/>
      </c>
      <c r="Q143" s="27">
        <f>E143+F143+G143+H143+I143+J143+K143+L143+M143+N143+O143+P143</f>
        <v/>
      </c>
    </row>
    <row r="144">
      <c r="A144" s="28">
        <f>IF(Register!$A142="","",Register!$A142)</f>
        <v/>
      </c>
      <c r="B144" s="28">
        <f>IF(Register!$D142="","",Register!$D142)</f>
        <v/>
      </c>
      <c r="C144" s="28">
        <f>IF(Register!$F142="","",Register!$F142)</f>
        <v/>
      </c>
      <c r="D144" s="28">
        <f>IF(C144="","",IF(C144=Settings!$A$9,Settings!$B$9,IF(C144=Settings!$A$10,Settings!$B$10,IF(C144=Settings!$A$11,Settings!$B$11,IF(C144=Settings!$A$12,Settings!$B$12,IF(C144=Settings!$A$13,Settings!$B$13,IF(C144=Settings!$A$14,Settings!$B$14,IF(C144=Settings!$A$15,Settings!$B$15,IF(C144=Settings!$A$16,Settings!$B$16,IF(C144=Settings!$A$17,Settings!$B$17,IF(C144=Settings!$A$18,Settings!$B$18,"")))))))))))</f>
        <v/>
      </c>
      <c r="E144" s="27">
        <f>IF(OR(Register!$N142&lt;&gt;"Yes",Register!$O142="",N(Register!$Q142)=0),0,ROUND((Register!$M142-Register!$R142)*MIN(Register!$Q142,MAX(0,MIN(E$4,IF(Register!$U142="",$D$2,MIN($D$2,YEAR(Register!$U142)*12+MONTH(Register!$U142)-1)))-(YEAR(Register!$O142)*12+MONTH(Register!$O142))+1))/Register!$Q142,2)-ROUND((Register!$M142-Register!$R142)*MIN(Register!$Q142,MAX(0,MIN(E$4-1,IF(Register!$U142="",$D$2,MIN($D$2,YEAR(Register!$U142)*12+MONTH(Register!$U142)-1)))-(YEAR(Register!$O142)*12+MONTH(Register!$O142))+1))/Register!$Q142,2))</f>
        <v/>
      </c>
      <c r="F144" s="27">
        <f>IF(OR(Register!$N142&lt;&gt;"Yes",Register!$O142="",N(Register!$Q142)=0),0,ROUND((Register!$M142-Register!$R142)*MIN(Register!$Q142,MAX(0,MIN(F$4,IF(Register!$U142="",$D$2,MIN($D$2,YEAR(Register!$U142)*12+MONTH(Register!$U142)-1)))-(YEAR(Register!$O142)*12+MONTH(Register!$O142))+1))/Register!$Q142,2)-ROUND((Register!$M142-Register!$R142)*MIN(Register!$Q142,MAX(0,MIN(F$4-1,IF(Register!$U142="",$D$2,MIN($D$2,YEAR(Register!$U142)*12+MONTH(Register!$U142)-1)))-(YEAR(Register!$O142)*12+MONTH(Register!$O142))+1))/Register!$Q142,2))</f>
        <v/>
      </c>
      <c r="G144" s="27">
        <f>IF(OR(Register!$N142&lt;&gt;"Yes",Register!$O142="",N(Register!$Q142)=0),0,ROUND((Register!$M142-Register!$R142)*MIN(Register!$Q142,MAX(0,MIN(G$4,IF(Register!$U142="",$D$2,MIN($D$2,YEAR(Register!$U142)*12+MONTH(Register!$U142)-1)))-(YEAR(Register!$O142)*12+MONTH(Register!$O142))+1))/Register!$Q142,2)-ROUND((Register!$M142-Register!$R142)*MIN(Register!$Q142,MAX(0,MIN(G$4-1,IF(Register!$U142="",$D$2,MIN($D$2,YEAR(Register!$U142)*12+MONTH(Register!$U142)-1)))-(YEAR(Register!$O142)*12+MONTH(Register!$O142))+1))/Register!$Q142,2))</f>
        <v/>
      </c>
      <c r="H144" s="27">
        <f>IF(OR(Register!$N142&lt;&gt;"Yes",Register!$O142="",N(Register!$Q142)=0),0,ROUND((Register!$M142-Register!$R142)*MIN(Register!$Q142,MAX(0,MIN(H$4,IF(Register!$U142="",$D$2,MIN($D$2,YEAR(Register!$U142)*12+MONTH(Register!$U142)-1)))-(YEAR(Register!$O142)*12+MONTH(Register!$O142))+1))/Register!$Q142,2)-ROUND((Register!$M142-Register!$R142)*MIN(Register!$Q142,MAX(0,MIN(H$4-1,IF(Register!$U142="",$D$2,MIN($D$2,YEAR(Register!$U142)*12+MONTH(Register!$U142)-1)))-(YEAR(Register!$O142)*12+MONTH(Register!$O142))+1))/Register!$Q142,2))</f>
        <v/>
      </c>
      <c r="I144" s="27">
        <f>IF(OR(Register!$N142&lt;&gt;"Yes",Register!$O142="",N(Register!$Q142)=0),0,ROUND((Register!$M142-Register!$R142)*MIN(Register!$Q142,MAX(0,MIN(I$4,IF(Register!$U142="",$D$2,MIN($D$2,YEAR(Register!$U142)*12+MONTH(Register!$U142)-1)))-(YEAR(Register!$O142)*12+MONTH(Register!$O142))+1))/Register!$Q142,2)-ROUND((Register!$M142-Register!$R142)*MIN(Register!$Q142,MAX(0,MIN(I$4-1,IF(Register!$U142="",$D$2,MIN($D$2,YEAR(Register!$U142)*12+MONTH(Register!$U142)-1)))-(YEAR(Register!$O142)*12+MONTH(Register!$O142))+1))/Register!$Q142,2))</f>
        <v/>
      </c>
      <c r="J144" s="27">
        <f>IF(OR(Register!$N142&lt;&gt;"Yes",Register!$O142="",N(Register!$Q142)=0),0,ROUND((Register!$M142-Register!$R142)*MIN(Register!$Q142,MAX(0,MIN(J$4,IF(Register!$U142="",$D$2,MIN($D$2,YEAR(Register!$U142)*12+MONTH(Register!$U142)-1)))-(YEAR(Register!$O142)*12+MONTH(Register!$O142))+1))/Register!$Q142,2)-ROUND((Register!$M142-Register!$R142)*MIN(Register!$Q142,MAX(0,MIN(J$4-1,IF(Register!$U142="",$D$2,MIN($D$2,YEAR(Register!$U142)*12+MONTH(Register!$U142)-1)))-(YEAR(Register!$O142)*12+MONTH(Register!$O142))+1))/Register!$Q142,2))</f>
        <v/>
      </c>
      <c r="K144" s="27">
        <f>IF(OR(Register!$N142&lt;&gt;"Yes",Register!$O142="",N(Register!$Q142)=0),0,ROUND((Register!$M142-Register!$R142)*MIN(Register!$Q142,MAX(0,MIN(K$4,IF(Register!$U142="",$D$2,MIN($D$2,YEAR(Register!$U142)*12+MONTH(Register!$U142)-1)))-(YEAR(Register!$O142)*12+MONTH(Register!$O142))+1))/Register!$Q142,2)-ROUND((Register!$M142-Register!$R142)*MIN(Register!$Q142,MAX(0,MIN(K$4-1,IF(Register!$U142="",$D$2,MIN($D$2,YEAR(Register!$U142)*12+MONTH(Register!$U142)-1)))-(YEAR(Register!$O142)*12+MONTH(Register!$O142))+1))/Register!$Q142,2))</f>
        <v/>
      </c>
      <c r="L144" s="27">
        <f>IF(OR(Register!$N142&lt;&gt;"Yes",Register!$O142="",N(Register!$Q142)=0),0,ROUND((Register!$M142-Register!$R142)*MIN(Register!$Q142,MAX(0,MIN(L$4,IF(Register!$U142="",$D$2,MIN($D$2,YEAR(Register!$U142)*12+MONTH(Register!$U142)-1)))-(YEAR(Register!$O142)*12+MONTH(Register!$O142))+1))/Register!$Q142,2)-ROUND((Register!$M142-Register!$R142)*MIN(Register!$Q142,MAX(0,MIN(L$4-1,IF(Register!$U142="",$D$2,MIN($D$2,YEAR(Register!$U142)*12+MONTH(Register!$U142)-1)))-(YEAR(Register!$O142)*12+MONTH(Register!$O142))+1))/Register!$Q142,2))</f>
        <v/>
      </c>
      <c r="M144" s="27">
        <f>IF(OR(Register!$N142&lt;&gt;"Yes",Register!$O142="",N(Register!$Q142)=0),0,ROUND((Register!$M142-Register!$R142)*MIN(Register!$Q142,MAX(0,MIN(M$4,IF(Register!$U142="",$D$2,MIN($D$2,YEAR(Register!$U142)*12+MONTH(Register!$U142)-1)))-(YEAR(Register!$O142)*12+MONTH(Register!$O142))+1))/Register!$Q142,2)-ROUND((Register!$M142-Register!$R142)*MIN(Register!$Q142,MAX(0,MIN(M$4-1,IF(Register!$U142="",$D$2,MIN($D$2,YEAR(Register!$U142)*12+MONTH(Register!$U142)-1)))-(YEAR(Register!$O142)*12+MONTH(Register!$O142))+1))/Register!$Q142,2))</f>
        <v/>
      </c>
      <c r="N144" s="27">
        <f>IF(OR(Register!$N142&lt;&gt;"Yes",Register!$O142="",N(Register!$Q142)=0),0,ROUND((Register!$M142-Register!$R142)*MIN(Register!$Q142,MAX(0,MIN(N$4,IF(Register!$U142="",$D$2,MIN($D$2,YEAR(Register!$U142)*12+MONTH(Register!$U142)-1)))-(YEAR(Register!$O142)*12+MONTH(Register!$O142))+1))/Register!$Q142,2)-ROUND((Register!$M142-Register!$R142)*MIN(Register!$Q142,MAX(0,MIN(N$4-1,IF(Register!$U142="",$D$2,MIN($D$2,YEAR(Register!$U142)*12+MONTH(Register!$U142)-1)))-(YEAR(Register!$O142)*12+MONTH(Register!$O142))+1))/Register!$Q142,2))</f>
        <v/>
      </c>
      <c r="O144" s="27">
        <f>IF(OR(Register!$N142&lt;&gt;"Yes",Register!$O142="",N(Register!$Q142)=0),0,ROUND((Register!$M142-Register!$R142)*MIN(Register!$Q142,MAX(0,MIN(O$4,IF(Register!$U142="",$D$2,MIN($D$2,YEAR(Register!$U142)*12+MONTH(Register!$U142)-1)))-(YEAR(Register!$O142)*12+MONTH(Register!$O142))+1))/Register!$Q142,2)-ROUND((Register!$M142-Register!$R142)*MIN(Register!$Q142,MAX(0,MIN(O$4-1,IF(Register!$U142="",$D$2,MIN($D$2,YEAR(Register!$U142)*12+MONTH(Register!$U142)-1)))-(YEAR(Register!$O142)*12+MONTH(Register!$O142))+1))/Register!$Q142,2))</f>
        <v/>
      </c>
      <c r="P144" s="27">
        <f>IF(OR(Register!$N142&lt;&gt;"Yes",Register!$O142="",N(Register!$Q142)=0),0,ROUND((Register!$M142-Register!$R142)*MIN(Register!$Q142,MAX(0,MIN(P$4,IF(Register!$U142="",$D$2,MIN($D$2,YEAR(Register!$U142)*12+MONTH(Register!$U142)-1)))-(YEAR(Register!$O142)*12+MONTH(Register!$O142))+1))/Register!$Q142,2)-ROUND((Register!$M142-Register!$R142)*MIN(Register!$Q142,MAX(0,MIN(P$4-1,IF(Register!$U142="",$D$2,MIN($D$2,YEAR(Register!$U142)*12+MONTH(Register!$U142)-1)))-(YEAR(Register!$O142)*12+MONTH(Register!$O142))+1))/Register!$Q142,2))</f>
        <v/>
      </c>
      <c r="Q144" s="27">
        <f>E144+F144+G144+H144+I144+J144+K144+L144+M144+N144+O144+P144</f>
        <v/>
      </c>
    </row>
    <row r="145">
      <c r="A145" s="28">
        <f>IF(Register!$A143="","",Register!$A143)</f>
        <v/>
      </c>
      <c r="B145" s="28">
        <f>IF(Register!$D143="","",Register!$D143)</f>
        <v/>
      </c>
      <c r="C145" s="28">
        <f>IF(Register!$F143="","",Register!$F143)</f>
        <v/>
      </c>
      <c r="D145" s="28">
        <f>IF(C145="","",IF(C145=Settings!$A$9,Settings!$B$9,IF(C145=Settings!$A$10,Settings!$B$10,IF(C145=Settings!$A$11,Settings!$B$11,IF(C145=Settings!$A$12,Settings!$B$12,IF(C145=Settings!$A$13,Settings!$B$13,IF(C145=Settings!$A$14,Settings!$B$14,IF(C145=Settings!$A$15,Settings!$B$15,IF(C145=Settings!$A$16,Settings!$B$16,IF(C145=Settings!$A$17,Settings!$B$17,IF(C145=Settings!$A$18,Settings!$B$18,"")))))))))))</f>
        <v/>
      </c>
      <c r="E145" s="27">
        <f>IF(OR(Register!$N143&lt;&gt;"Yes",Register!$O143="",N(Register!$Q143)=0),0,ROUND((Register!$M143-Register!$R143)*MIN(Register!$Q143,MAX(0,MIN(E$4,IF(Register!$U143="",$D$2,MIN($D$2,YEAR(Register!$U143)*12+MONTH(Register!$U143)-1)))-(YEAR(Register!$O143)*12+MONTH(Register!$O143))+1))/Register!$Q143,2)-ROUND((Register!$M143-Register!$R143)*MIN(Register!$Q143,MAX(0,MIN(E$4-1,IF(Register!$U143="",$D$2,MIN($D$2,YEAR(Register!$U143)*12+MONTH(Register!$U143)-1)))-(YEAR(Register!$O143)*12+MONTH(Register!$O143))+1))/Register!$Q143,2))</f>
        <v/>
      </c>
      <c r="F145" s="27">
        <f>IF(OR(Register!$N143&lt;&gt;"Yes",Register!$O143="",N(Register!$Q143)=0),0,ROUND((Register!$M143-Register!$R143)*MIN(Register!$Q143,MAX(0,MIN(F$4,IF(Register!$U143="",$D$2,MIN($D$2,YEAR(Register!$U143)*12+MONTH(Register!$U143)-1)))-(YEAR(Register!$O143)*12+MONTH(Register!$O143))+1))/Register!$Q143,2)-ROUND((Register!$M143-Register!$R143)*MIN(Register!$Q143,MAX(0,MIN(F$4-1,IF(Register!$U143="",$D$2,MIN($D$2,YEAR(Register!$U143)*12+MONTH(Register!$U143)-1)))-(YEAR(Register!$O143)*12+MONTH(Register!$O143))+1))/Register!$Q143,2))</f>
        <v/>
      </c>
      <c r="G145" s="27">
        <f>IF(OR(Register!$N143&lt;&gt;"Yes",Register!$O143="",N(Register!$Q143)=0),0,ROUND((Register!$M143-Register!$R143)*MIN(Register!$Q143,MAX(0,MIN(G$4,IF(Register!$U143="",$D$2,MIN($D$2,YEAR(Register!$U143)*12+MONTH(Register!$U143)-1)))-(YEAR(Register!$O143)*12+MONTH(Register!$O143))+1))/Register!$Q143,2)-ROUND((Register!$M143-Register!$R143)*MIN(Register!$Q143,MAX(0,MIN(G$4-1,IF(Register!$U143="",$D$2,MIN($D$2,YEAR(Register!$U143)*12+MONTH(Register!$U143)-1)))-(YEAR(Register!$O143)*12+MONTH(Register!$O143))+1))/Register!$Q143,2))</f>
        <v/>
      </c>
      <c r="H145" s="27">
        <f>IF(OR(Register!$N143&lt;&gt;"Yes",Register!$O143="",N(Register!$Q143)=0),0,ROUND((Register!$M143-Register!$R143)*MIN(Register!$Q143,MAX(0,MIN(H$4,IF(Register!$U143="",$D$2,MIN($D$2,YEAR(Register!$U143)*12+MONTH(Register!$U143)-1)))-(YEAR(Register!$O143)*12+MONTH(Register!$O143))+1))/Register!$Q143,2)-ROUND((Register!$M143-Register!$R143)*MIN(Register!$Q143,MAX(0,MIN(H$4-1,IF(Register!$U143="",$D$2,MIN($D$2,YEAR(Register!$U143)*12+MONTH(Register!$U143)-1)))-(YEAR(Register!$O143)*12+MONTH(Register!$O143))+1))/Register!$Q143,2))</f>
        <v/>
      </c>
      <c r="I145" s="27">
        <f>IF(OR(Register!$N143&lt;&gt;"Yes",Register!$O143="",N(Register!$Q143)=0),0,ROUND((Register!$M143-Register!$R143)*MIN(Register!$Q143,MAX(0,MIN(I$4,IF(Register!$U143="",$D$2,MIN($D$2,YEAR(Register!$U143)*12+MONTH(Register!$U143)-1)))-(YEAR(Register!$O143)*12+MONTH(Register!$O143))+1))/Register!$Q143,2)-ROUND((Register!$M143-Register!$R143)*MIN(Register!$Q143,MAX(0,MIN(I$4-1,IF(Register!$U143="",$D$2,MIN($D$2,YEAR(Register!$U143)*12+MONTH(Register!$U143)-1)))-(YEAR(Register!$O143)*12+MONTH(Register!$O143))+1))/Register!$Q143,2))</f>
        <v/>
      </c>
      <c r="J145" s="27">
        <f>IF(OR(Register!$N143&lt;&gt;"Yes",Register!$O143="",N(Register!$Q143)=0),0,ROUND((Register!$M143-Register!$R143)*MIN(Register!$Q143,MAX(0,MIN(J$4,IF(Register!$U143="",$D$2,MIN($D$2,YEAR(Register!$U143)*12+MONTH(Register!$U143)-1)))-(YEAR(Register!$O143)*12+MONTH(Register!$O143))+1))/Register!$Q143,2)-ROUND((Register!$M143-Register!$R143)*MIN(Register!$Q143,MAX(0,MIN(J$4-1,IF(Register!$U143="",$D$2,MIN($D$2,YEAR(Register!$U143)*12+MONTH(Register!$U143)-1)))-(YEAR(Register!$O143)*12+MONTH(Register!$O143))+1))/Register!$Q143,2))</f>
        <v/>
      </c>
      <c r="K145" s="27">
        <f>IF(OR(Register!$N143&lt;&gt;"Yes",Register!$O143="",N(Register!$Q143)=0),0,ROUND((Register!$M143-Register!$R143)*MIN(Register!$Q143,MAX(0,MIN(K$4,IF(Register!$U143="",$D$2,MIN($D$2,YEAR(Register!$U143)*12+MONTH(Register!$U143)-1)))-(YEAR(Register!$O143)*12+MONTH(Register!$O143))+1))/Register!$Q143,2)-ROUND((Register!$M143-Register!$R143)*MIN(Register!$Q143,MAX(0,MIN(K$4-1,IF(Register!$U143="",$D$2,MIN($D$2,YEAR(Register!$U143)*12+MONTH(Register!$U143)-1)))-(YEAR(Register!$O143)*12+MONTH(Register!$O143))+1))/Register!$Q143,2))</f>
        <v/>
      </c>
      <c r="L145" s="27">
        <f>IF(OR(Register!$N143&lt;&gt;"Yes",Register!$O143="",N(Register!$Q143)=0),0,ROUND((Register!$M143-Register!$R143)*MIN(Register!$Q143,MAX(0,MIN(L$4,IF(Register!$U143="",$D$2,MIN($D$2,YEAR(Register!$U143)*12+MONTH(Register!$U143)-1)))-(YEAR(Register!$O143)*12+MONTH(Register!$O143))+1))/Register!$Q143,2)-ROUND((Register!$M143-Register!$R143)*MIN(Register!$Q143,MAX(0,MIN(L$4-1,IF(Register!$U143="",$D$2,MIN($D$2,YEAR(Register!$U143)*12+MONTH(Register!$U143)-1)))-(YEAR(Register!$O143)*12+MONTH(Register!$O143))+1))/Register!$Q143,2))</f>
        <v/>
      </c>
      <c r="M145" s="27">
        <f>IF(OR(Register!$N143&lt;&gt;"Yes",Register!$O143="",N(Register!$Q143)=0),0,ROUND((Register!$M143-Register!$R143)*MIN(Register!$Q143,MAX(0,MIN(M$4,IF(Register!$U143="",$D$2,MIN($D$2,YEAR(Register!$U143)*12+MONTH(Register!$U143)-1)))-(YEAR(Register!$O143)*12+MONTH(Register!$O143))+1))/Register!$Q143,2)-ROUND((Register!$M143-Register!$R143)*MIN(Register!$Q143,MAX(0,MIN(M$4-1,IF(Register!$U143="",$D$2,MIN($D$2,YEAR(Register!$U143)*12+MONTH(Register!$U143)-1)))-(YEAR(Register!$O143)*12+MONTH(Register!$O143))+1))/Register!$Q143,2))</f>
        <v/>
      </c>
      <c r="N145" s="27">
        <f>IF(OR(Register!$N143&lt;&gt;"Yes",Register!$O143="",N(Register!$Q143)=0),0,ROUND((Register!$M143-Register!$R143)*MIN(Register!$Q143,MAX(0,MIN(N$4,IF(Register!$U143="",$D$2,MIN($D$2,YEAR(Register!$U143)*12+MONTH(Register!$U143)-1)))-(YEAR(Register!$O143)*12+MONTH(Register!$O143))+1))/Register!$Q143,2)-ROUND((Register!$M143-Register!$R143)*MIN(Register!$Q143,MAX(0,MIN(N$4-1,IF(Register!$U143="",$D$2,MIN($D$2,YEAR(Register!$U143)*12+MONTH(Register!$U143)-1)))-(YEAR(Register!$O143)*12+MONTH(Register!$O143))+1))/Register!$Q143,2))</f>
        <v/>
      </c>
      <c r="O145" s="27">
        <f>IF(OR(Register!$N143&lt;&gt;"Yes",Register!$O143="",N(Register!$Q143)=0),0,ROUND((Register!$M143-Register!$R143)*MIN(Register!$Q143,MAX(0,MIN(O$4,IF(Register!$U143="",$D$2,MIN($D$2,YEAR(Register!$U143)*12+MONTH(Register!$U143)-1)))-(YEAR(Register!$O143)*12+MONTH(Register!$O143))+1))/Register!$Q143,2)-ROUND((Register!$M143-Register!$R143)*MIN(Register!$Q143,MAX(0,MIN(O$4-1,IF(Register!$U143="",$D$2,MIN($D$2,YEAR(Register!$U143)*12+MONTH(Register!$U143)-1)))-(YEAR(Register!$O143)*12+MONTH(Register!$O143))+1))/Register!$Q143,2))</f>
        <v/>
      </c>
      <c r="P145" s="27">
        <f>IF(OR(Register!$N143&lt;&gt;"Yes",Register!$O143="",N(Register!$Q143)=0),0,ROUND((Register!$M143-Register!$R143)*MIN(Register!$Q143,MAX(0,MIN(P$4,IF(Register!$U143="",$D$2,MIN($D$2,YEAR(Register!$U143)*12+MONTH(Register!$U143)-1)))-(YEAR(Register!$O143)*12+MONTH(Register!$O143))+1))/Register!$Q143,2)-ROUND((Register!$M143-Register!$R143)*MIN(Register!$Q143,MAX(0,MIN(P$4-1,IF(Register!$U143="",$D$2,MIN($D$2,YEAR(Register!$U143)*12+MONTH(Register!$U143)-1)))-(YEAR(Register!$O143)*12+MONTH(Register!$O143))+1))/Register!$Q143,2))</f>
        <v/>
      </c>
      <c r="Q145" s="27">
        <f>E145+F145+G145+H145+I145+J145+K145+L145+M145+N145+O145+P145</f>
        <v/>
      </c>
    </row>
    <row r="146">
      <c r="A146" s="28">
        <f>IF(Register!$A144="","",Register!$A144)</f>
        <v/>
      </c>
      <c r="B146" s="28">
        <f>IF(Register!$D144="","",Register!$D144)</f>
        <v/>
      </c>
      <c r="C146" s="28">
        <f>IF(Register!$F144="","",Register!$F144)</f>
        <v/>
      </c>
      <c r="D146" s="28">
        <f>IF(C146="","",IF(C146=Settings!$A$9,Settings!$B$9,IF(C146=Settings!$A$10,Settings!$B$10,IF(C146=Settings!$A$11,Settings!$B$11,IF(C146=Settings!$A$12,Settings!$B$12,IF(C146=Settings!$A$13,Settings!$B$13,IF(C146=Settings!$A$14,Settings!$B$14,IF(C146=Settings!$A$15,Settings!$B$15,IF(C146=Settings!$A$16,Settings!$B$16,IF(C146=Settings!$A$17,Settings!$B$17,IF(C146=Settings!$A$18,Settings!$B$18,"")))))))))))</f>
        <v/>
      </c>
      <c r="E146" s="27">
        <f>IF(OR(Register!$N144&lt;&gt;"Yes",Register!$O144="",N(Register!$Q144)=0),0,ROUND((Register!$M144-Register!$R144)*MIN(Register!$Q144,MAX(0,MIN(E$4,IF(Register!$U144="",$D$2,MIN($D$2,YEAR(Register!$U144)*12+MONTH(Register!$U144)-1)))-(YEAR(Register!$O144)*12+MONTH(Register!$O144))+1))/Register!$Q144,2)-ROUND((Register!$M144-Register!$R144)*MIN(Register!$Q144,MAX(0,MIN(E$4-1,IF(Register!$U144="",$D$2,MIN($D$2,YEAR(Register!$U144)*12+MONTH(Register!$U144)-1)))-(YEAR(Register!$O144)*12+MONTH(Register!$O144))+1))/Register!$Q144,2))</f>
        <v/>
      </c>
      <c r="F146" s="27">
        <f>IF(OR(Register!$N144&lt;&gt;"Yes",Register!$O144="",N(Register!$Q144)=0),0,ROUND((Register!$M144-Register!$R144)*MIN(Register!$Q144,MAX(0,MIN(F$4,IF(Register!$U144="",$D$2,MIN($D$2,YEAR(Register!$U144)*12+MONTH(Register!$U144)-1)))-(YEAR(Register!$O144)*12+MONTH(Register!$O144))+1))/Register!$Q144,2)-ROUND((Register!$M144-Register!$R144)*MIN(Register!$Q144,MAX(0,MIN(F$4-1,IF(Register!$U144="",$D$2,MIN($D$2,YEAR(Register!$U144)*12+MONTH(Register!$U144)-1)))-(YEAR(Register!$O144)*12+MONTH(Register!$O144))+1))/Register!$Q144,2))</f>
        <v/>
      </c>
      <c r="G146" s="27">
        <f>IF(OR(Register!$N144&lt;&gt;"Yes",Register!$O144="",N(Register!$Q144)=0),0,ROUND((Register!$M144-Register!$R144)*MIN(Register!$Q144,MAX(0,MIN(G$4,IF(Register!$U144="",$D$2,MIN($D$2,YEAR(Register!$U144)*12+MONTH(Register!$U144)-1)))-(YEAR(Register!$O144)*12+MONTH(Register!$O144))+1))/Register!$Q144,2)-ROUND((Register!$M144-Register!$R144)*MIN(Register!$Q144,MAX(0,MIN(G$4-1,IF(Register!$U144="",$D$2,MIN($D$2,YEAR(Register!$U144)*12+MONTH(Register!$U144)-1)))-(YEAR(Register!$O144)*12+MONTH(Register!$O144))+1))/Register!$Q144,2))</f>
        <v/>
      </c>
      <c r="H146" s="27">
        <f>IF(OR(Register!$N144&lt;&gt;"Yes",Register!$O144="",N(Register!$Q144)=0),0,ROUND((Register!$M144-Register!$R144)*MIN(Register!$Q144,MAX(0,MIN(H$4,IF(Register!$U144="",$D$2,MIN($D$2,YEAR(Register!$U144)*12+MONTH(Register!$U144)-1)))-(YEAR(Register!$O144)*12+MONTH(Register!$O144))+1))/Register!$Q144,2)-ROUND((Register!$M144-Register!$R144)*MIN(Register!$Q144,MAX(0,MIN(H$4-1,IF(Register!$U144="",$D$2,MIN($D$2,YEAR(Register!$U144)*12+MONTH(Register!$U144)-1)))-(YEAR(Register!$O144)*12+MONTH(Register!$O144))+1))/Register!$Q144,2))</f>
        <v/>
      </c>
      <c r="I146" s="27">
        <f>IF(OR(Register!$N144&lt;&gt;"Yes",Register!$O144="",N(Register!$Q144)=0),0,ROUND((Register!$M144-Register!$R144)*MIN(Register!$Q144,MAX(0,MIN(I$4,IF(Register!$U144="",$D$2,MIN($D$2,YEAR(Register!$U144)*12+MONTH(Register!$U144)-1)))-(YEAR(Register!$O144)*12+MONTH(Register!$O144))+1))/Register!$Q144,2)-ROUND((Register!$M144-Register!$R144)*MIN(Register!$Q144,MAX(0,MIN(I$4-1,IF(Register!$U144="",$D$2,MIN($D$2,YEAR(Register!$U144)*12+MONTH(Register!$U144)-1)))-(YEAR(Register!$O144)*12+MONTH(Register!$O144))+1))/Register!$Q144,2))</f>
        <v/>
      </c>
      <c r="J146" s="27">
        <f>IF(OR(Register!$N144&lt;&gt;"Yes",Register!$O144="",N(Register!$Q144)=0),0,ROUND((Register!$M144-Register!$R144)*MIN(Register!$Q144,MAX(0,MIN(J$4,IF(Register!$U144="",$D$2,MIN($D$2,YEAR(Register!$U144)*12+MONTH(Register!$U144)-1)))-(YEAR(Register!$O144)*12+MONTH(Register!$O144))+1))/Register!$Q144,2)-ROUND((Register!$M144-Register!$R144)*MIN(Register!$Q144,MAX(0,MIN(J$4-1,IF(Register!$U144="",$D$2,MIN($D$2,YEAR(Register!$U144)*12+MONTH(Register!$U144)-1)))-(YEAR(Register!$O144)*12+MONTH(Register!$O144))+1))/Register!$Q144,2))</f>
        <v/>
      </c>
      <c r="K146" s="27">
        <f>IF(OR(Register!$N144&lt;&gt;"Yes",Register!$O144="",N(Register!$Q144)=0),0,ROUND((Register!$M144-Register!$R144)*MIN(Register!$Q144,MAX(0,MIN(K$4,IF(Register!$U144="",$D$2,MIN($D$2,YEAR(Register!$U144)*12+MONTH(Register!$U144)-1)))-(YEAR(Register!$O144)*12+MONTH(Register!$O144))+1))/Register!$Q144,2)-ROUND((Register!$M144-Register!$R144)*MIN(Register!$Q144,MAX(0,MIN(K$4-1,IF(Register!$U144="",$D$2,MIN($D$2,YEAR(Register!$U144)*12+MONTH(Register!$U144)-1)))-(YEAR(Register!$O144)*12+MONTH(Register!$O144))+1))/Register!$Q144,2))</f>
        <v/>
      </c>
      <c r="L146" s="27">
        <f>IF(OR(Register!$N144&lt;&gt;"Yes",Register!$O144="",N(Register!$Q144)=0),0,ROUND((Register!$M144-Register!$R144)*MIN(Register!$Q144,MAX(0,MIN(L$4,IF(Register!$U144="",$D$2,MIN($D$2,YEAR(Register!$U144)*12+MONTH(Register!$U144)-1)))-(YEAR(Register!$O144)*12+MONTH(Register!$O144))+1))/Register!$Q144,2)-ROUND((Register!$M144-Register!$R144)*MIN(Register!$Q144,MAX(0,MIN(L$4-1,IF(Register!$U144="",$D$2,MIN($D$2,YEAR(Register!$U144)*12+MONTH(Register!$U144)-1)))-(YEAR(Register!$O144)*12+MONTH(Register!$O144))+1))/Register!$Q144,2))</f>
        <v/>
      </c>
      <c r="M146" s="27">
        <f>IF(OR(Register!$N144&lt;&gt;"Yes",Register!$O144="",N(Register!$Q144)=0),0,ROUND((Register!$M144-Register!$R144)*MIN(Register!$Q144,MAX(0,MIN(M$4,IF(Register!$U144="",$D$2,MIN($D$2,YEAR(Register!$U144)*12+MONTH(Register!$U144)-1)))-(YEAR(Register!$O144)*12+MONTH(Register!$O144))+1))/Register!$Q144,2)-ROUND((Register!$M144-Register!$R144)*MIN(Register!$Q144,MAX(0,MIN(M$4-1,IF(Register!$U144="",$D$2,MIN($D$2,YEAR(Register!$U144)*12+MONTH(Register!$U144)-1)))-(YEAR(Register!$O144)*12+MONTH(Register!$O144))+1))/Register!$Q144,2))</f>
        <v/>
      </c>
      <c r="N146" s="27">
        <f>IF(OR(Register!$N144&lt;&gt;"Yes",Register!$O144="",N(Register!$Q144)=0),0,ROUND((Register!$M144-Register!$R144)*MIN(Register!$Q144,MAX(0,MIN(N$4,IF(Register!$U144="",$D$2,MIN($D$2,YEAR(Register!$U144)*12+MONTH(Register!$U144)-1)))-(YEAR(Register!$O144)*12+MONTH(Register!$O144))+1))/Register!$Q144,2)-ROUND((Register!$M144-Register!$R144)*MIN(Register!$Q144,MAX(0,MIN(N$4-1,IF(Register!$U144="",$D$2,MIN($D$2,YEAR(Register!$U144)*12+MONTH(Register!$U144)-1)))-(YEAR(Register!$O144)*12+MONTH(Register!$O144))+1))/Register!$Q144,2))</f>
        <v/>
      </c>
      <c r="O146" s="27">
        <f>IF(OR(Register!$N144&lt;&gt;"Yes",Register!$O144="",N(Register!$Q144)=0),0,ROUND((Register!$M144-Register!$R144)*MIN(Register!$Q144,MAX(0,MIN(O$4,IF(Register!$U144="",$D$2,MIN($D$2,YEAR(Register!$U144)*12+MONTH(Register!$U144)-1)))-(YEAR(Register!$O144)*12+MONTH(Register!$O144))+1))/Register!$Q144,2)-ROUND((Register!$M144-Register!$R144)*MIN(Register!$Q144,MAX(0,MIN(O$4-1,IF(Register!$U144="",$D$2,MIN($D$2,YEAR(Register!$U144)*12+MONTH(Register!$U144)-1)))-(YEAR(Register!$O144)*12+MONTH(Register!$O144))+1))/Register!$Q144,2))</f>
        <v/>
      </c>
      <c r="P146" s="27">
        <f>IF(OR(Register!$N144&lt;&gt;"Yes",Register!$O144="",N(Register!$Q144)=0),0,ROUND((Register!$M144-Register!$R144)*MIN(Register!$Q144,MAX(0,MIN(P$4,IF(Register!$U144="",$D$2,MIN($D$2,YEAR(Register!$U144)*12+MONTH(Register!$U144)-1)))-(YEAR(Register!$O144)*12+MONTH(Register!$O144))+1))/Register!$Q144,2)-ROUND((Register!$M144-Register!$R144)*MIN(Register!$Q144,MAX(0,MIN(P$4-1,IF(Register!$U144="",$D$2,MIN($D$2,YEAR(Register!$U144)*12+MONTH(Register!$U144)-1)))-(YEAR(Register!$O144)*12+MONTH(Register!$O144))+1))/Register!$Q144,2))</f>
        <v/>
      </c>
      <c r="Q146" s="27">
        <f>E146+F146+G146+H146+I146+J146+K146+L146+M146+N146+O146+P146</f>
        <v/>
      </c>
    </row>
    <row r="147">
      <c r="A147" s="28">
        <f>IF(Register!$A145="","",Register!$A145)</f>
        <v/>
      </c>
      <c r="B147" s="28">
        <f>IF(Register!$D145="","",Register!$D145)</f>
        <v/>
      </c>
      <c r="C147" s="28">
        <f>IF(Register!$F145="","",Register!$F145)</f>
        <v/>
      </c>
      <c r="D147" s="28">
        <f>IF(C147="","",IF(C147=Settings!$A$9,Settings!$B$9,IF(C147=Settings!$A$10,Settings!$B$10,IF(C147=Settings!$A$11,Settings!$B$11,IF(C147=Settings!$A$12,Settings!$B$12,IF(C147=Settings!$A$13,Settings!$B$13,IF(C147=Settings!$A$14,Settings!$B$14,IF(C147=Settings!$A$15,Settings!$B$15,IF(C147=Settings!$A$16,Settings!$B$16,IF(C147=Settings!$A$17,Settings!$B$17,IF(C147=Settings!$A$18,Settings!$B$18,"")))))))))))</f>
        <v/>
      </c>
      <c r="E147" s="27">
        <f>IF(OR(Register!$N145&lt;&gt;"Yes",Register!$O145="",N(Register!$Q145)=0),0,ROUND((Register!$M145-Register!$R145)*MIN(Register!$Q145,MAX(0,MIN(E$4,IF(Register!$U145="",$D$2,MIN($D$2,YEAR(Register!$U145)*12+MONTH(Register!$U145)-1)))-(YEAR(Register!$O145)*12+MONTH(Register!$O145))+1))/Register!$Q145,2)-ROUND((Register!$M145-Register!$R145)*MIN(Register!$Q145,MAX(0,MIN(E$4-1,IF(Register!$U145="",$D$2,MIN($D$2,YEAR(Register!$U145)*12+MONTH(Register!$U145)-1)))-(YEAR(Register!$O145)*12+MONTH(Register!$O145))+1))/Register!$Q145,2))</f>
        <v/>
      </c>
      <c r="F147" s="27">
        <f>IF(OR(Register!$N145&lt;&gt;"Yes",Register!$O145="",N(Register!$Q145)=0),0,ROUND((Register!$M145-Register!$R145)*MIN(Register!$Q145,MAX(0,MIN(F$4,IF(Register!$U145="",$D$2,MIN($D$2,YEAR(Register!$U145)*12+MONTH(Register!$U145)-1)))-(YEAR(Register!$O145)*12+MONTH(Register!$O145))+1))/Register!$Q145,2)-ROUND((Register!$M145-Register!$R145)*MIN(Register!$Q145,MAX(0,MIN(F$4-1,IF(Register!$U145="",$D$2,MIN($D$2,YEAR(Register!$U145)*12+MONTH(Register!$U145)-1)))-(YEAR(Register!$O145)*12+MONTH(Register!$O145))+1))/Register!$Q145,2))</f>
        <v/>
      </c>
      <c r="G147" s="27">
        <f>IF(OR(Register!$N145&lt;&gt;"Yes",Register!$O145="",N(Register!$Q145)=0),0,ROUND((Register!$M145-Register!$R145)*MIN(Register!$Q145,MAX(0,MIN(G$4,IF(Register!$U145="",$D$2,MIN($D$2,YEAR(Register!$U145)*12+MONTH(Register!$U145)-1)))-(YEAR(Register!$O145)*12+MONTH(Register!$O145))+1))/Register!$Q145,2)-ROUND((Register!$M145-Register!$R145)*MIN(Register!$Q145,MAX(0,MIN(G$4-1,IF(Register!$U145="",$D$2,MIN($D$2,YEAR(Register!$U145)*12+MONTH(Register!$U145)-1)))-(YEAR(Register!$O145)*12+MONTH(Register!$O145))+1))/Register!$Q145,2))</f>
        <v/>
      </c>
      <c r="H147" s="27">
        <f>IF(OR(Register!$N145&lt;&gt;"Yes",Register!$O145="",N(Register!$Q145)=0),0,ROUND((Register!$M145-Register!$R145)*MIN(Register!$Q145,MAX(0,MIN(H$4,IF(Register!$U145="",$D$2,MIN($D$2,YEAR(Register!$U145)*12+MONTH(Register!$U145)-1)))-(YEAR(Register!$O145)*12+MONTH(Register!$O145))+1))/Register!$Q145,2)-ROUND((Register!$M145-Register!$R145)*MIN(Register!$Q145,MAX(0,MIN(H$4-1,IF(Register!$U145="",$D$2,MIN($D$2,YEAR(Register!$U145)*12+MONTH(Register!$U145)-1)))-(YEAR(Register!$O145)*12+MONTH(Register!$O145))+1))/Register!$Q145,2))</f>
        <v/>
      </c>
      <c r="I147" s="27">
        <f>IF(OR(Register!$N145&lt;&gt;"Yes",Register!$O145="",N(Register!$Q145)=0),0,ROUND((Register!$M145-Register!$R145)*MIN(Register!$Q145,MAX(0,MIN(I$4,IF(Register!$U145="",$D$2,MIN($D$2,YEAR(Register!$U145)*12+MONTH(Register!$U145)-1)))-(YEAR(Register!$O145)*12+MONTH(Register!$O145))+1))/Register!$Q145,2)-ROUND((Register!$M145-Register!$R145)*MIN(Register!$Q145,MAX(0,MIN(I$4-1,IF(Register!$U145="",$D$2,MIN($D$2,YEAR(Register!$U145)*12+MONTH(Register!$U145)-1)))-(YEAR(Register!$O145)*12+MONTH(Register!$O145))+1))/Register!$Q145,2))</f>
        <v/>
      </c>
      <c r="J147" s="27">
        <f>IF(OR(Register!$N145&lt;&gt;"Yes",Register!$O145="",N(Register!$Q145)=0),0,ROUND((Register!$M145-Register!$R145)*MIN(Register!$Q145,MAX(0,MIN(J$4,IF(Register!$U145="",$D$2,MIN($D$2,YEAR(Register!$U145)*12+MONTH(Register!$U145)-1)))-(YEAR(Register!$O145)*12+MONTH(Register!$O145))+1))/Register!$Q145,2)-ROUND((Register!$M145-Register!$R145)*MIN(Register!$Q145,MAX(0,MIN(J$4-1,IF(Register!$U145="",$D$2,MIN($D$2,YEAR(Register!$U145)*12+MONTH(Register!$U145)-1)))-(YEAR(Register!$O145)*12+MONTH(Register!$O145))+1))/Register!$Q145,2))</f>
        <v/>
      </c>
      <c r="K147" s="27">
        <f>IF(OR(Register!$N145&lt;&gt;"Yes",Register!$O145="",N(Register!$Q145)=0),0,ROUND((Register!$M145-Register!$R145)*MIN(Register!$Q145,MAX(0,MIN(K$4,IF(Register!$U145="",$D$2,MIN($D$2,YEAR(Register!$U145)*12+MONTH(Register!$U145)-1)))-(YEAR(Register!$O145)*12+MONTH(Register!$O145))+1))/Register!$Q145,2)-ROUND((Register!$M145-Register!$R145)*MIN(Register!$Q145,MAX(0,MIN(K$4-1,IF(Register!$U145="",$D$2,MIN($D$2,YEAR(Register!$U145)*12+MONTH(Register!$U145)-1)))-(YEAR(Register!$O145)*12+MONTH(Register!$O145))+1))/Register!$Q145,2))</f>
        <v/>
      </c>
      <c r="L147" s="27">
        <f>IF(OR(Register!$N145&lt;&gt;"Yes",Register!$O145="",N(Register!$Q145)=0),0,ROUND((Register!$M145-Register!$R145)*MIN(Register!$Q145,MAX(0,MIN(L$4,IF(Register!$U145="",$D$2,MIN($D$2,YEAR(Register!$U145)*12+MONTH(Register!$U145)-1)))-(YEAR(Register!$O145)*12+MONTH(Register!$O145))+1))/Register!$Q145,2)-ROUND((Register!$M145-Register!$R145)*MIN(Register!$Q145,MAX(0,MIN(L$4-1,IF(Register!$U145="",$D$2,MIN($D$2,YEAR(Register!$U145)*12+MONTH(Register!$U145)-1)))-(YEAR(Register!$O145)*12+MONTH(Register!$O145))+1))/Register!$Q145,2))</f>
        <v/>
      </c>
      <c r="M147" s="27">
        <f>IF(OR(Register!$N145&lt;&gt;"Yes",Register!$O145="",N(Register!$Q145)=0),0,ROUND((Register!$M145-Register!$R145)*MIN(Register!$Q145,MAX(0,MIN(M$4,IF(Register!$U145="",$D$2,MIN($D$2,YEAR(Register!$U145)*12+MONTH(Register!$U145)-1)))-(YEAR(Register!$O145)*12+MONTH(Register!$O145))+1))/Register!$Q145,2)-ROUND((Register!$M145-Register!$R145)*MIN(Register!$Q145,MAX(0,MIN(M$4-1,IF(Register!$U145="",$D$2,MIN($D$2,YEAR(Register!$U145)*12+MONTH(Register!$U145)-1)))-(YEAR(Register!$O145)*12+MONTH(Register!$O145))+1))/Register!$Q145,2))</f>
        <v/>
      </c>
      <c r="N147" s="27">
        <f>IF(OR(Register!$N145&lt;&gt;"Yes",Register!$O145="",N(Register!$Q145)=0),0,ROUND((Register!$M145-Register!$R145)*MIN(Register!$Q145,MAX(0,MIN(N$4,IF(Register!$U145="",$D$2,MIN($D$2,YEAR(Register!$U145)*12+MONTH(Register!$U145)-1)))-(YEAR(Register!$O145)*12+MONTH(Register!$O145))+1))/Register!$Q145,2)-ROUND((Register!$M145-Register!$R145)*MIN(Register!$Q145,MAX(0,MIN(N$4-1,IF(Register!$U145="",$D$2,MIN($D$2,YEAR(Register!$U145)*12+MONTH(Register!$U145)-1)))-(YEAR(Register!$O145)*12+MONTH(Register!$O145))+1))/Register!$Q145,2))</f>
        <v/>
      </c>
      <c r="O147" s="27">
        <f>IF(OR(Register!$N145&lt;&gt;"Yes",Register!$O145="",N(Register!$Q145)=0),0,ROUND((Register!$M145-Register!$R145)*MIN(Register!$Q145,MAX(0,MIN(O$4,IF(Register!$U145="",$D$2,MIN($D$2,YEAR(Register!$U145)*12+MONTH(Register!$U145)-1)))-(YEAR(Register!$O145)*12+MONTH(Register!$O145))+1))/Register!$Q145,2)-ROUND((Register!$M145-Register!$R145)*MIN(Register!$Q145,MAX(0,MIN(O$4-1,IF(Register!$U145="",$D$2,MIN($D$2,YEAR(Register!$U145)*12+MONTH(Register!$U145)-1)))-(YEAR(Register!$O145)*12+MONTH(Register!$O145))+1))/Register!$Q145,2))</f>
        <v/>
      </c>
      <c r="P147" s="27">
        <f>IF(OR(Register!$N145&lt;&gt;"Yes",Register!$O145="",N(Register!$Q145)=0),0,ROUND((Register!$M145-Register!$R145)*MIN(Register!$Q145,MAX(0,MIN(P$4,IF(Register!$U145="",$D$2,MIN($D$2,YEAR(Register!$U145)*12+MONTH(Register!$U145)-1)))-(YEAR(Register!$O145)*12+MONTH(Register!$O145))+1))/Register!$Q145,2)-ROUND((Register!$M145-Register!$R145)*MIN(Register!$Q145,MAX(0,MIN(P$4-1,IF(Register!$U145="",$D$2,MIN($D$2,YEAR(Register!$U145)*12+MONTH(Register!$U145)-1)))-(YEAR(Register!$O145)*12+MONTH(Register!$O145))+1))/Register!$Q145,2))</f>
        <v/>
      </c>
      <c r="Q147" s="27">
        <f>E147+F147+G147+H147+I147+J147+K147+L147+M147+N147+O147+P147</f>
        <v/>
      </c>
    </row>
    <row r="148">
      <c r="A148" s="28">
        <f>IF(Register!$A146="","",Register!$A146)</f>
        <v/>
      </c>
      <c r="B148" s="28">
        <f>IF(Register!$D146="","",Register!$D146)</f>
        <v/>
      </c>
      <c r="C148" s="28">
        <f>IF(Register!$F146="","",Register!$F146)</f>
        <v/>
      </c>
      <c r="D148" s="28">
        <f>IF(C148="","",IF(C148=Settings!$A$9,Settings!$B$9,IF(C148=Settings!$A$10,Settings!$B$10,IF(C148=Settings!$A$11,Settings!$B$11,IF(C148=Settings!$A$12,Settings!$B$12,IF(C148=Settings!$A$13,Settings!$B$13,IF(C148=Settings!$A$14,Settings!$B$14,IF(C148=Settings!$A$15,Settings!$B$15,IF(C148=Settings!$A$16,Settings!$B$16,IF(C148=Settings!$A$17,Settings!$B$17,IF(C148=Settings!$A$18,Settings!$B$18,"")))))))))))</f>
        <v/>
      </c>
      <c r="E148" s="27">
        <f>IF(OR(Register!$N146&lt;&gt;"Yes",Register!$O146="",N(Register!$Q146)=0),0,ROUND((Register!$M146-Register!$R146)*MIN(Register!$Q146,MAX(0,MIN(E$4,IF(Register!$U146="",$D$2,MIN($D$2,YEAR(Register!$U146)*12+MONTH(Register!$U146)-1)))-(YEAR(Register!$O146)*12+MONTH(Register!$O146))+1))/Register!$Q146,2)-ROUND((Register!$M146-Register!$R146)*MIN(Register!$Q146,MAX(0,MIN(E$4-1,IF(Register!$U146="",$D$2,MIN($D$2,YEAR(Register!$U146)*12+MONTH(Register!$U146)-1)))-(YEAR(Register!$O146)*12+MONTH(Register!$O146))+1))/Register!$Q146,2))</f>
        <v/>
      </c>
      <c r="F148" s="27">
        <f>IF(OR(Register!$N146&lt;&gt;"Yes",Register!$O146="",N(Register!$Q146)=0),0,ROUND((Register!$M146-Register!$R146)*MIN(Register!$Q146,MAX(0,MIN(F$4,IF(Register!$U146="",$D$2,MIN($D$2,YEAR(Register!$U146)*12+MONTH(Register!$U146)-1)))-(YEAR(Register!$O146)*12+MONTH(Register!$O146))+1))/Register!$Q146,2)-ROUND((Register!$M146-Register!$R146)*MIN(Register!$Q146,MAX(0,MIN(F$4-1,IF(Register!$U146="",$D$2,MIN($D$2,YEAR(Register!$U146)*12+MONTH(Register!$U146)-1)))-(YEAR(Register!$O146)*12+MONTH(Register!$O146))+1))/Register!$Q146,2))</f>
        <v/>
      </c>
      <c r="G148" s="27">
        <f>IF(OR(Register!$N146&lt;&gt;"Yes",Register!$O146="",N(Register!$Q146)=0),0,ROUND((Register!$M146-Register!$R146)*MIN(Register!$Q146,MAX(0,MIN(G$4,IF(Register!$U146="",$D$2,MIN($D$2,YEAR(Register!$U146)*12+MONTH(Register!$U146)-1)))-(YEAR(Register!$O146)*12+MONTH(Register!$O146))+1))/Register!$Q146,2)-ROUND((Register!$M146-Register!$R146)*MIN(Register!$Q146,MAX(0,MIN(G$4-1,IF(Register!$U146="",$D$2,MIN($D$2,YEAR(Register!$U146)*12+MONTH(Register!$U146)-1)))-(YEAR(Register!$O146)*12+MONTH(Register!$O146))+1))/Register!$Q146,2))</f>
        <v/>
      </c>
      <c r="H148" s="27">
        <f>IF(OR(Register!$N146&lt;&gt;"Yes",Register!$O146="",N(Register!$Q146)=0),0,ROUND((Register!$M146-Register!$R146)*MIN(Register!$Q146,MAX(0,MIN(H$4,IF(Register!$U146="",$D$2,MIN($D$2,YEAR(Register!$U146)*12+MONTH(Register!$U146)-1)))-(YEAR(Register!$O146)*12+MONTH(Register!$O146))+1))/Register!$Q146,2)-ROUND((Register!$M146-Register!$R146)*MIN(Register!$Q146,MAX(0,MIN(H$4-1,IF(Register!$U146="",$D$2,MIN($D$2,YEAR(Register!$U146)*12+MONTH(Register!$U146)-1)))-(YEAR(Register!$O146)*12+MONTH(Register!$O146))+1))/Register!$Q146,2))</f>
        <v/>
      </c>
      <c r="I148" s="27">
        <f>IF(OR(Register!$N146&lt;&gt;"Yes",Register!$O146="",N(Register!$Q146)=0),0,ROUND((Register!$M146-Register!$R146)*MIN(Register!$Q146,MAX(0,MIN(I$4,IF(Register!$U146="",$D$2,MIN($D$2,YEAR(Register!$U146)*12+MONTH(Register!$U146)-1)))-(YEAR(Register!$O146)*12+MONTH(Register!$O146))+1))/Register!$Q146,2)-ROUND((Register!$M146-Register!$R146)*MIN(Register!$Q146,MAX(0,MIN(I$4-1,IF(Register!$U146="",$D$2,MIN($D$2,YEAR(Register!$U146)*12+MONTH(Register!$U146)-1)))-(YEAR(Register!$O146)*12+MONTH(Register!$O146))+1))/Register!$Q146,2))</f>
        <v/>
      </c>
      <c r="J148" s="27">
        <f>IF(OR(Register!$N146&lt;&gt;"Yes",Register!$O146="",N(Register!$Q146)=0),0,ROUND((Register!$M146-Register!$R146)*MIN(Register!$Q146,MAX(0,MIN(J$4,IF(Register!$U146="",$D$2,MIN($D$2,YEAR(Register!$U146)*12+MONTH(Register!$U146)-1)))-(YEAR(Register!$O146)*12+MONTH(Register!$O146))+1))/Register!$Q146,2)-ROUND((Register!$M146-Register!$R146)*MIN(Register!$Q146,MAX(0,MIN(J$4-1,IF(Register!$U146="",$D$2,MIN($D$2,YEAR(Register!$U146)*12+MONTH(Register!$U146)-1)))-(YEAR(Register!$O146)*12+MONTH(Register!$O146))+1))/Register!$Q146,2))</f>
        <v/>
      </c>
      <c r="K148" s="27">
        <f>IF(OR(Register!$N146&lt;&gt;"Yes",Register!$O146="",N(Register!$Q146)=0),0,ROUND((Register!$M146-Register!$R146)*MIN(Register!$Q146,MAX(0,MIN(K$4,IF(Register!$U146="",$D$2,MIN($D$2,YEAR(Register!$U146)*12+MONTH(Register!$U146)-1)))-(YEAR(Register!$O146)*12+MONTH(Register!$O146))+1))/Register!$Q146,2)-ROUND((Register!$M146-Register!$R146)*MIN(Register!$Q146,MAX(0,MIN(K$4-1,IF(Register!$U146="",$D$2,MIN($D$2,YEAR(Register!$U146)*12+MONTH(Register!$U146)-1)))-(YEAR(Register!$O146)*12+MONTH(Register!$O146))+1))/Register!$Q146,2))</f>
        <v/>
      </c>
      <c r="L148" s="27">
        <f>IF(OR(Register!$N146&lt;&gt;"Yes",Register!$O146="",N(Register!$Q146)=0),0,ROUND((Register!$M146-Register!$R146)*MIN(Register!$Q146,MAX(0,MIN(L$4,IF(Register!$U146="",$D$2,MIN($D$2,YEAR(Register!$U146)*12+MONTH(Register!$U146)-1)))-(YEAR(Register!$O146)*12+MONTH(Register!$O146))+1))/Register!$Q146,2)-ROUND((Register!$M146-Register!$R146)*MIN(Register!$Q146,MAX(0,MIN(L$4-1,IF(Register!$U146="",$D$2,MIN($D$2,YEAR(Register!$U146)*12+MONTH(Register!$U146)-1)))-(YEAR(Register!$O146)*12+MONTH(Register!$O146))+1))/Register!$Q146,2))</f>
        <v/>
      </c>
      <c r="M148" s="27">
        <f>IF(OR(Register!$N146&lt;&gt;"Yes",Register!$O146="",N(Register!$Q146)=0),0,ROUND((Register!$M146-Register!$R146)*MIN(Register!$Q146,MAX(0,MIN(M$4,IF(Register!$U146="",$D$2,MIN($D$2,YEAR(Register!$U146)*12+MONTH(Register!$U146)-1)))-(YEAR(Register!$O146)*12+MONTH(Register!$O146))+1))/Register!$Q146,2)-ROUND((Register!$M146-Register!$R146)*MIN(Register!$Q146,MAX(0,MIN(M$4-1,IF(Register!$U146="",$D$2,MIN($D$2,YEAR(Register!$U146)*12+MONTH(Register!$U146)-1)))-(YEAR(Register!$O146)*12+MONTH(Register!$O146))+1))/Register!$Q146,2))</f>
        <v/>
      </c>
      <c r="N148" s="27">
        <f>IF(OR(Register!$N146&lt;&gt;"Yes",Register!$O146="",N(Register!$Q146)=0),0,ROUND((Register!$M146-Register!$R146)*MIN(Register!$Q146,MAX(0,MIN(N$4,IF(Register!$U146="",$D$2,MIN($D$2,YEAR(Register!$U146)*12+MONTH(Register!$U146)-1)))-(YEAR(Register!$O146)*12+MONTH(Register!$O146))+1))/Register!$Q146,2)-ROUND((Register!$M146-Register!$R146)*MIN(Register!$Q146,MAX(0,MIN(N$4-1,IF(Register!$U146="",$D$2,MIN($D$2,YEAR(Register!$U146)*12+MONTH(Register!$U146)-1)))-(YEAR(Register!$O146)*12+MONTH(Register!$O146))+1))/Register!$Q146,2))</f>
        <v/>
      </c>
      <c r="O148" s="27">
        <f>IF(OR(Register!$N146&lt;&gt;"Yes",Register!$O146="",N(Register!$Q146)=0),0,ROUND((Register!$M146-Register!$R146)*MIN(Register!$Q146,MAX(0,MIN(O$4,IF(Register!$U146="",$D$2,MIN($D$2,YEAR(Register!$U146)*12+MONTH(Register!$U146)-1)))-(YEAR(Register!$O146)*12+MONTH(Register!$O146))+1))/Register!$Q146,2)-ROUND((Register!$M146-Register!$R146)*MIN(Register!$Q146,MAX(0,MIN(O$4-1,IF(Register!$U146="",$D$2,MIN($D$2,YEAR(Register!$U146)*12+MONTH(Register!$U146)-1)))-(YEAR(Register!$O146)*12+MONTH(Register!$O146))+1))/Register!$Q146,2))</f>
        <v/>
      </c>
      <c r="P148" s="27">
        <f>IF(OR(Register!$N146&lt;&gt;"Yes",Register!$O146="",N(Register!$Q146)=0),0,ROUND((Register!$M146-Register!$R146)*MIN(Register!$Q146,MAX(0,MIN(P$4,IF(Register!$U146="",$D$2,MIN($D$2,YEAR(Register!$U146)*12+MONTH(Register!$U146)-1)))-(YEAR(Register!$O146)*12+MONTH(Register!$O146))+1))/Register!$Q146,2)-ROUND((Register!$M146-Register!$R146)*MIN(Register!$Q146,MAX(0,MIN(P$4-1,IF(Register!$U146="",$D$2,MIN($D$2,YEAR(Register!$U146)*12+MONTH(Register!$U146)-1)))-(YEAR(Register!$O146)*12+MONTH(Register!$O146))+1))/Register!$Q146,2))</f>
        <v/>
      </c>
      <c r="Q148" s="27">
        <f>E148+F148+G148+H148+I148+J148+K148+L148+M148+N148+O148+P148</f>
        <v/>
      </c>
    </row>
    <row r="149">
      <c r="A149" s="28">
        <f>IF(Register!$A147="","",Register!$A147)</f>
        <v/>
      </c>
      <c r="B149" s="28">
        <f>IF(Register!$D147="","",Register!$D147)</f>
        <v/>
      </c>
      <c r="C149" s="28">
        <f>IF(Register!$F147="","",Register!$F147)</f>
        <v/>
      </c>
      <c r="D149" s="28">
        <f>IF(C149="","",IF(C149=Settings!$A$9,Settings!$B$9,IF(C149=Settings!$A$10,Settings!$B$10,IF(C149=Settings!$A$11,Settings!$B$11,IF(C149=Settings!$A$12,Settings!$B$12,IF(C149=Settings!$A$13,Settings!$B$13,IF(C149=Settings!$A$14,Settings!$B$14,IF(C149=Settings!$A$15,Settings!$B$15,IF(C149=Settings!$A$16,Settings!$B$16,IF(C149=Settings!$A$17,Settings!$B$17,IF(C149=Settings!$A$18,Settings!$B$18,"")))))))))))</f>
        <v/>
      </c>
      <c r="E149" s="27">
        <f>IF(OR(Register!$N147&lt;&gt;"Yes",Register!$O147="",N(Register!$Q147)=0),0,ROUND((Register!$M147-Register!$R147)*MIN(Register!$Q147,MAX(0,MIN(E$4,IF(Register!$U147="",$D$2,MIN($D$2,YEAR(Register!$U147)*12+MONTH(Register!$U147)-1)))-(YEAR(Register!$O147)*12+MONTH(Register!$O147))+1))/Register!$Q147,2)-ROUND((Register!$M147-Register!$R147)*MIN(Register!$Q147,MAX(0,MIN(E$4-1,IF(Register!$U147="",$D$2,MIN($D$2,YEAR(Register!$U147)*12+MONTH(Register!$U147)-1)))-(YEAR(Register!$O147)*12+MONTH(Register!$O147))+1))/Register!$Q147,2))</f>
        <v/>
      </c>
      <c r="F149" s="27">
        <f>IF(OR(Register!$N147&lt;&gt;"Yes",Register!$O147="",N(Register!$Q147)=0),0,ROUND((Register!$M147-Register!$R147)*MIN(Register!$Q147,MAX(0,MIN(F$4,IF(Register!$U147="",$D$2,MIN($D$2,YEAR(Register!$U147)*12+MONTH(Register!$U147)-1)))-(YEAR(Register!$O147)*12+MONTH(Register!$O147))+1))/Register!$Q147,2)-ROUND((Register!$M147-Register!$R147)*MIN(Register!$Q147,MAX(0,MIN(F$4-1,IF(Register!$U147="",$D$2,MIN($D$2,YEAR(Register!$U147)*12+MONTH(Register!$U147)-1)))-(YEAR(Register!$O147)*12+MONTH(Register!$O147))+1))/Register!$Q147,2))</f>
        <v/>
      </c>
      <c r="G149" s="27">
        <f>IF(OR(Register!$N147&lt;&gt;"Yes",Register!$O147="",N(Register!$Q147)=0),0,ROUND((Register!$M147-Register!$R147)*MIN(Register!$Q147,MAX(0,MIN(G$4,IF(Register!$U147="",$D$2,MIN($D$2,YEAR(Register!$U147)*12+MONTH(Register!$U147)-1)))-(YEAR(Register!$O147)*12+MONTH(Register!$O147))+1))/Register!$Q147,2)-ROUND((Register!$M147-Register!$R147)*MIN(Register!$Q147,MAX(0,MIN(G$4-1,IF(Register!$U147="",$D$2,MIN($D$2,YEAR(Register!$U147)*12+MONTH(Register!$U147)-1)))-(YEAR(Register!$O147)*12+MONTH(Register!$O147))+1))/Register!$Q147,2))</f>
        <v/>
      </c>
      <c r="H149" s="27">
        <f>IF(OR(Register!$N147&lt;&gt;"Yes",Register!$O147="",N(Register!$Q147)=0),0,ROUND((Register!$M147-Register!$R147)*MIN(Register!$Q147,MAX(0,MIN(H$4,IF(Register!$U147="",$D$2,MIN($D$2,YEAR(Register!$U147)*12+MONTH(Register!$U147)-1)))-(YEAR(Register!$O147)*12+MONTH(Register!$O147))+1))/Register!$Q147,2)-ROUND((Register!$M147-Register!$R147)*MIN(Register!$Q147,MAX(0,MIN(H$4-1,IF(Register!$U147="",$D$2,MIN($D$2,YEAR(Register!$U147)*12+MONTH(Register!$U147)-1)))-(YEAR(Register!$O147)*12+MONTH(Register!$O147))+1))/Register!$Q147,2))</f>
        <v/>
      </c>
      <c r="I149" s="27">
        <f>IF(OR(Register!$N147&lt;&gt;"Yes",Register!$O147="",N(Register!$Q147)=0),0,ROUND((Register!$M147-Register!$R147)*MIN(Register!$Q147,MAX(0,MIN(I$4,IF(Register!$U147="",$D$2,MIN($D$2,YEAR(Register!$U147)*12+MONTH(Register!$U147)-1)))-(YEAR(Register!$O147)*12+MONTH(Register!$O147))+1))/Register!$Q147,2)-ROUND((Register!$M147-Register!$R147)*MIN(Register!$Q147,MAX(0,MIN(I$4-1,IF(Register!$U147="",$D$2,MIN($D$2,YEAR(Register!$U147)*12+MONTH(Register!$U147)-1)))-(YEAR(Register!$O147)*12+MONTH(Register!$O147))+1))/Register!$Q147,2))</f>
        <v/>
      </c>
      <c r="J149" s="27">
        <f>IF(OR(Register!$N147&lt;&gt;"Yes",Register!$O147="",N(Register!$Q147)=0),0,ROUND((Register!$M147-Register!$R147)*MIN(Register!$Q147,MAX(0,MIN(J$4,IF(Register!$U147="",$D$2,MIN($D$2,YEAR(Register!$U147)*12+MONTH(Register!$U147)-1)))-(YEAR(Register!$O147)*12+MONTH(Register!$O147))+1))/Register!$Q147,2)-ROUND((Register!$M147-Register!$R147)*MIN(Register!$Q147,MAX(0,MIN(J$4-1,IF(Register!$U147="",$D$2,MIN($D$2,YEAR(Register!$U147)*12+MONTH(Register!$U147)-1)))-(YEAR(Register!$O147)*12+MONTH(Register!$O147))+1))/Register!$Q147,2))</f>
        <v/>
      </c>
      <c r="K149" s="27">
        <f>IF(OR(Register!$N147&lt;&gt;"Yes",Register!$O147="",N(Register!$Q147)=0),0,ROUND((Register!$M147-Register!$R147)*MIN(Register!$Q147,MAX(0,MIN(K$4,IF(Register!$U147="",$D$2,MIN($D$2,YEAR(Register!$U147)*12+MONTH(Register!$U147)-1)))-(YEAR(Register!$O147)*12+MONTH(Register!$O147))+1))/Register!$Q147,2)-ROUND((Register!$M147-Register!$R147)*MIN(Register!$Q147,MAX(0,MIN(K$4-1,IF(Register!$U147="",$D$2,MIN($D$2,YEAR(Register!$U147)*12+MONTH(Register!$U147)-1)))-(YEAR(Register!$O147)*12+MONTH(Register!$O147))+1))/Register!$Q147,2))</f>
        <v/>
      </c>
      <c r="L149" s="27">
        <f>IF(OR(Register!$N147&lt;&gt;"Yes",Register!$O147="",N(Register!$Q147)=0),0,ROUND((Register!$M147-Register!$R147)*MIN(Register!$Q147,MAX(0,MIN(L$4,IF(Register!$U147="",$D$2,MIN($D$2,YEAR(Register!$U147)*12+MONTH(Register!$U147)-1)))-(YEAR(Register!$O147)*12+MONTH(Register!$O147))+1))/Register!$Q147,2)-ROUND((Register!$M147-Register!$R147)*MIN(Register!$Q147,MAX(0,MIN(L$4-1,IF(Register!$U147="",$D$2,MIN($D$2,YEAR(Register!$U147)*12+MONTH(Register!$U147)-1)))-(YEAR(Register!$O147)*12+MONTH(Register!$O147))+1))/Register!$Q147,2))</f>
        <v/>
      </c>
      <c r="M149" s="27">
        <f>IF(OR(Register!$N147&lt;&gt;"Yes",Register!$O147="",N(Register!$Q147)=0),0,ROUND((Register!$M147-Register!$R147)*MIN(Register!$Q147,MAX(0,MIN(M$4,IF(Register!$U147="",$D$2,MIN($D$2,YEAR(Register!$U147)*12+MONTH(Register!$U147)-1)))-(YEAR(Register!$O147)*12+MONTH(Register!$O147))+1))/Register!$Q147,2)-ROUND((Register!$M147-Register!$R147)*MIN(Register!$Q147,MAX(0,MIN(M$4-1,IF(Register!$U147="",$D$2,MIN($D$2,YEAR(Register!$U147)*12+MONTH(Register!$U147)-1)))-(YEAR(Register!$O147)*12+MONTH(Register!$O147))+1))/Register!$Q147,2))</f>
        <v/>
      </c>
      <c r="N149" s="27">
        <f>IF(OR(Register!$N147&lt;&gt;"Yes",Register!$O147="",N(Register!$Q147)=0),0,ROUND((Register!$M147-Register!$R147)*MIN(Register!$Q147,MAX(0,MIN(N$4,IF(Register!$U147="",$D$2,MIN($D$2,YEAR(Register!$U147)*12+MONTH(Register!$U147)-1)))-(YEAR(Register!$O147)*12+MONTH(Register!$O147))+1))/Register!$Q147,2)-ROUND((Register!$M147-Register!$R147)*MIN(Register!$Q147,MAX(0,MIN(N$4-1,IF(Register!$U147="",$D$2,MIN($D$2,YEAR(Register!$U147)*12+MONTH(Register!$U147)-1)))-(YEAR(Register!$O147)*12+MONTH(Register!$O147))+1))/Register!$Q147,2))</f>
        <v/>
      </c>
      <c r="O149" s="27">
        <f>IF(OR(Register!$N147&lt;&gt;"Yes",Register!$O147="",N(Register!$Q147)=0),0,ROUND((Register!$M147-Register!$R147)*MIN(Register!$Q147,MAX(0,MIN(O$4,IF(Register!$U147="",$D$2,MIN($D$2,YEAR(Register!$U147)*12+MONTH(Register!$U147)-1)))-(YEAR(Register!$O147)*12+MONTH(Register!$O147))+1))/Register!$Q147,2)-ROUND((Register!$M147-Register!$R147)*MIN(Register!$Q147,MAX(0,MIN(O$4-1,IF(Register!$U147="",$D$2,MIN($D$2,YEAR(Register!$U147)*12+MONTH(Register!$U147)-1)))-(YEAR(Register!$O147)*12+MONTH(Register!$O147))+1))/Register!$Q147,2))</f>
        <v/>
      </c>
      <c r="P149" s="27">
        <f>IF(OR(Register!$N147&lt;&gt;"Yes",Register!$O147="",N(Register!$Q147)=0),0,ROUND((Register!$M147-Register!$R147)*MIN(Register!$Q147,MAX(0,MIN(P$4,IF(Register!$U147="",$D$2,MIN($D$2,YEAR(Register!$U147)*12+MONTH(Register!$U147)-1)))-(YEAR(Register!$O147)*12+MONTH(Register!$O147))+1))/Register!$Q147,2)-ROUND((Register!$M147-Register!$R147)*MIN(Register!$Q147,MAX(0,MIN(P$4-1,IF(Register!$U147="",$D$2,MIN($D$2,YEAR(Register!$U147)*12+MONTH(Register!$U147)-1)))-(YEAR(Register!$O147)*12+MONTH(Register!$O147))+1))/Register!$Q147,2))</f>
        <v/>
      </c>
      <c r="Q149" s="27">
        <f>E149+F149+G149+H149+I149+J149+K149+L149+M149+N149+O149+P149</f>
        <v/>
      </c>
    </row>
    <row r="150">
      <c r="A150" s="28">
        <f>IF(Register!$A148="","",Register!$A148)</f>
        <v/>
      </c>
      <c r="B150" s="28">
        <f>IF(Register!$D148="","",Register!$D148)</f>
        <v/>
      </c>
      <c r="C150" s="28">
        <f>IF(Register!$F148="","",Register!$F148)</f>
        <v/>
      </c>
      <c r="D150" s="28">
        <f>IF(C150="","",IF(C150=Settings!$A$9,Settings!$B$9,IF(C150=Settings!$A$10,Settings!$B$10,IF(C150=Settings!$A$11,Settings!$B$11,IF(C150=Settings!$A$12,Settings!$B$12,IF(C150=Settings!$A$13,Settings!$B$13,IF(C150=Settings!$A$14,Settings!$B$14,IF(C150=Settings!$A$15,Settings!$B$15,IF(C150=Settings!$A$16,Settings!$B$16,IF(C150=Settings!$A$17,Settings!$B$17,IF(C150=Settings!$A$18,Settings!$B$18,"")))))))))))</f>
        <v/>
      </c>
      <c r="E150" s="27">
        <f>IF(OR(Register!$N148&lt;&gt;"Yes",Register!$O148="",N(Register!$Q148)=0),0,ROUND((Register!$M148-Register!$R148)*MIN(Register!$Q148,MAX(0,MIN(E$4,IF(Register!$U148="",$D$2,MIN($D$2,YEAR(Register!$U148)*12+MONTH(Register!$U148)-1)))-(YEAR(Register!$O148)*12+MONTH(Register!$O148))+1))/Register!$Q148,2)-ROUND((Register!$M148-Register!$R148)*MIN(Register!$Q148,MAX(0,MIN(E$4-1,IF(Register!$U148="",$D$2,MIN($D$2,YEAR(Register!$U148)*12+MONTH(Register!$U148)-1)))-(YEAR(Register!$O148)*12+MONTH(Register!$O148))+1))/Register!$Q148,2))</f>
        <v/>
      </c>
      <c r="F150" s="27">
        <f>IF(OR(Register!$N148&lt;&gt;"Yes",Register!$O148="",N(Register!$Q148)=0),0,ROUND((Register!$M148-Register!$R148)*MIN(Register!$Q148,MAX(0,MIN(F$4,IF(Register!$U148="",$D$2,MIN($D$2,YEAR(Register!$U148)*12+MONTH(Register!$U148)-1)))-(YEAR(Register!$O148)*12+MONTH(Register!$O148))+1))/Register!$Q148,2)-ROUND((Register!$M148-Register!$R148)*MIN(Register!$Q148,MAX(0,MIN(F$4-1,IF(Register!$U148="",$D$2,MIN($D$2,YEAR(Register!$U148)*12+MONTH(Register!$U148)-1)))-(YEAR(Register!$O148)*12+MONTH(Register!$O148))+1))/Register!$Q148,2))</f>
        <v/>
      </c>
      <c r="G150" s="27">
        <f>IF(OR(Register!$N148&lt;&gt;"Yes",Register!$O148="",N(Register!$Q148)=0),0,ROUND((Register!$M148-Register!$R148)*MIN(Register!$Q148,MAX(0,MIN(G$4,IF(Register!$U148="",$D$2,MIN($D$2,YEAR(Register!$U148)*12+MONTH(Register!$U148)-1)))-(YEAR(Register!$O148)*12+MONTH(Register!$O148))+1))/Register!$Q148,2)-ROUND((Register!$M148-Register!$R148)*MIN(Register!$Q148,MAX(0,MIN(G$4-1,IF(Register!$U148="",$D$2,MIN($D$2,YEAR(Register!$U148)*12+MONTH(Register!$U148)-1)))-(YEAR(Register!$O148)*12+MONTH(Register!$O148))+1))/Register!$Q148,2))</f>
        <v/>
      </c>
      <c r="H150" s="27">
        <f>IF(OR(Register!$N148&lt;&gt;"Yes",Register!$O148="",N(Register!$Q148)=0),0,ROUND((Register!$M148-Register!$R148)*MIN(Register!$Q148,MAX(0,MIN(H$4,IF(Register!$U148="",$D$2,MIN($D$2,YEAR(Register!$U148)*12+MONTH(Register!$U148)-1)))-(YEAR(Register!$O148)*12+MONTH(Register!$O148))+1))/Register!$Q148,2)-ROUND((Register!$M148-Register!$R148)*MIN(Register!$Q148,MAX(0,MIN(H$4-1,IF(Register!$U148="",$D$2,MIN($D$2,YEAR(Register!$U148)*12+MONTH(Register!$U148)-1)))-(YEAR(Register!$O148)*12+MONTH(Register!$O148))+1))/Register!$Q148,2))</f>
        <v/>
      </c>
      <c r="I150" s="27">
        <f>IF(OR(Register!$N148&lt;&gt;"Yes",Register!$O148="",N(Register!$Q148)=0),0,ROUND((Register!$M148-Register!$R148)*MIN(Register!$Q148,MAX(0,MIN(I$4,IF(Register!$U148="",$D$2,MIN($D$2,YEAR(Register!$U148)*12+MONTH(Register!$U148)-1)))-(YEAR(Register!$O148)*12+MONTH(Register!$O148))+1))/Register!$Q148,2)-ROUND((Register!$M148-Register!$R148)*MIN(Register!$Q148,MAX(0,MIN(I$4-1,IF(Register!$U148="",$D$2,MIN($D$2,YEAR(Register!$U148)*12+MONTH(Register!$U148)-1)))-(YEAR(Register!$O148)*12+MONTH(Register!$O148))+1))/Register!$Q148,2))</f>
        <v/>
      </c>
      <c r="J150" s="27">
        <f>IF(OR(Register!$N148&lt;&gt;"Yes",Register!$O148="",N(Register!$Q148)=0),0,ROUND((Register!$M148-Register!$R148)*MIN(Register!$Q148,MAX(0,MIN(J$4,IF(Register!$U148="",$D$2,MIN($D$2,YEAR(Register!$U148)*12+MONTH(Register!$U148)-1)))-(YEAR(Register!$O148)*12+MONTH(Register!$O148))+1))/Register!$Q148,2)-ROUND((Register!$M148-Register!$R148)*MIN(Register!$Q148,MAX(0,MIN(J$4-1,IF(Register!$U148="",$D$2,MIN($D$2,YEAR(Register!$U148)*12+MONTH(Register!$U148)-1)))-(YEAR(Register!$O148)*12+MONTH(Register!$O148))+1))/Register!$Q148,2))</f>
        <v/>
      </c>
      <c r="K150" s="27">
        <f>IF(OR(Register!$N148&lt;&gt;"Yes",Register!$O148="",N(Register!$Q148)=0),0,ROUND((Register!$M148-Register!$R148)*MIN(Register!$Q148,MAX(0,MIN(K$4,IF(Register!$U148="",$D$2,MIN($D$2,YEAR(Register!$U148)*12+MONTH(Register!$U148)-1)))-(YEAR(Register!$O148)*12+MONTH(Register!$O148))+1))/Register!$Q148,2)-ROUND((Register!$M148-Register!$R148)*MIN(Register!$Q148,MAX(0,MIN(K$4-1,IF(Register!$U148="",$D$2,MIN($D$2,YEAR(Register!$U148)*12+MONTH(Register!$U148)-1)))-(YEAR(Register!$O148)*12+MONTH(Register!$O148))+1))/Register!$Q148,2))</f>
        <v/>
      </c>
      <c r="L150" s="27">
        <f>IF(OR(Register!$N148&lt;&gt;"Yes",Register!$O148="",N(Register!$Q148)=0),0,ROUND((Register!$M148-Register!$R148)*MIN(Register!$Q148,MAX(0,MIN(L$4,IF(Register!$U148="",$D$2,MIN($D$2,YEAR(Register!$U148)*12+MONTH(Register!$U148)-1)))-(YEAR(Register!$O148)*12+MONTH(Register!$O148))+1))/Register!$Q148,2)-ROUND((Register!$M148-Register!$R148)*MIN(Register!$Q148,MAX(0,MIN(L$4-1,IF(Register!$U148="",$D$2,MIN($D$2,YEAR(Register!$U148)*12+MONTH(Register!$U148)-1)))-(YEAR(Register!$O148)*12+MONTH(Register!$O148))+1))/Register!$Q148,2))</f>
        <v/>
      </c>
      <c r="M150" s="27">
        <f>IF(OR(Register!$N148&lt;&gt;"Yes",Register!$O148="",N(Register!$Q148)=0),0,ROUND((Register!$M148-Register!$R148)*MIN(Register!$Q148,MAX(0,MIN(M$4,IF(Register!$U148="",$D$2,MIN($D$2,YEAR(Register!$U148)*12+MONTH(Register!$U148)-1)))-(YEAR(Register!$O148)*12+MONTH(Register!$O148))+1))/Register!$Q148,2)-ROUND((Register!$M148-Register!$R148)*MIN(Register!$Q148,MAX(0,MIN(M$4-1,IF(Register!$U148="",$D$2,MIN($D$2,YEAR(Register!$U148)*12+MONTH(Register!$U148)-1)))-(YEAR(Register!$O148)*12+MONTH(Register!$O148))+1))/Register!$Q148,2))</f>
        <v/>
      </c>
      <c r="N150" s="27">
        <f>IF(OR(Register!$N148&lt;&gt;"Yes",Register!$O148="",N(Register!$Q148)=0),0,ROUND((Register!$M148-Register!$R148)*MIN(Register!$Q148,MAX(0,MIN(N$4,IF(Register!$U148="",$D$2,MIN($D$2,YEAR(Register!$U148)*12+MONTH(Register!$U148)-1)))-(YEAR(Register!$O148)*12+MONTH(Register!$O148))+1))/Register!$Q148,2)-ROUND((Register!$M148-Register!$R148)*MIN(Register!$Q148,MAX(0,MIN(N$4-1,IF(Register!$U148="",$D$2,MIN($D$2,YEAR(Register!$U148)*12+MONTH(Register!$U148)-1)))-(YEAR(Register!$O148)*12+MONTH(Register!$O148))+1))/Register!$Q148,2))</f>
        <v/>
      </c>
      <c r="O150" s="27">
        <f>IF(OR(Register!$N148&lt;&gt;"Yes",Register!$O148="",N(Register!$Q148)=0),0,ROUND((Register!$M148-Register!$R148)*MIN(Register!$Q148,MAX(0,MIN(O$4,IF(Register!$U148="",$D$2,MIN($D$2,YEAR(Register!$U148)*12+MONTH(Register!$U148)-1)))-(YEAR(Register!$O148)*12+MONTH(Register!$O148))+1))/Register!$Q148,2)-ROUND((Register!$M148-Register!$R148)*MIN(Register!$Q148,MAX(0,MIN(O$4-1,IF(Register!$U148="",$D$2,MIN($D$2,YEAR(Register!$U148)*12+MONTH(Register!$U148)-1)))-(YEAR(Register!$O148)*12+MONTH(Register!$O148))+1))/Register!$Q148,2))</f>
        <v/>
      </c>
      <c r="P150" s="27">
        <f>IF(OR(Register!$N148&lt;&gt;"Yes",Register!$O148="",N(Register!$Q148)=0),0,ROUND((Register!$M148-Register!$R148)*MIN(Register!$Q148,MAX(0,MIN(P$4,IF(Register!$U148="",$D$2,MIN($D$2,YEAR(Register!$U148)*12+MONTH(Register!$U148)-1)))-(YEAR(Register!$O148)*12+MONTH(Register!$O148))+1))/Register!$Q148,2)-ROUND((Register!$M148-Register!$R148)*MIN(Register!$Q148,MAX(0,MIN(P$4-1,IF(Register!$U148="",$D$2,MIN($D$2,YEAR(Register!$U148)*12+MONTH(Register!$U148)-1)))-(YEAR(Register!$O148)*12+MONTH(Register!$O148))+1))/Register!$Q148,2))</f>
        <v/>
      </c>
      <c r="Q150" s="27">
        <f>E150+F150+G150+H150+I150+J150+K150+L150+M150+N150+O150+P150</f>
        <v/>
      </c>
    </row>
    <row r="151">
      <c r="A151" s="28">
        <f>IF(Register!$A149="","",Register!$A149)</f>
        <v/>
      </c>
      <c r="B151" s="28">
        <f>IF(Register!$D149="","",Register!$D149)</f>
        <v/>
      </c>
      <c r="C151" s="28">
        <f>IF(Register!$F149="","",Register!$F149)</f>
        <v/>
      </c>
      <c r="D151" s="28">
        <f>IF(C151="","",IF(C151=Settings!$A$9,Settings!$B$9,IF(C151=Settings!$A$10,Settings!$B$10,IF(C151=Settings!$A$11,Settings!$B$11,IF(C151=Settings!$A$12,Settings!$B$12,IF(C151=Settings!$A$13,Settings!$B$13,IF(C151=Settings!$A$14,Settings!$B$14,IF(C151=Settings!$A$15,Settings!$B$15,IF(C151=Settings!$A$16,Settings!$B$16,IF(C151=Settings!$A$17,Settings!$B$17,IF(C151=Settings!$A$18,Settings!$B$18,"")))))))))))</f>
        <v/>
      </c>
      <c r="E151" s="27">
        <f>IF(OR(Register!$N149&lt;&gt;"Yes",Register!$O149="",N(Register!$Q149)=0),0,ROUND((Register!$M149-Register!$R149)*MIN(Register!$Q149,MAX(0,MIN(E$4,IF(Register!$U149="",$D$2,MIN($D$2,YEAR(Register!$U149)*12+MONTH(Register!$U149)-1)))-(YEAR(Register!$O149)*12+MONTH(Register!$O149))+1))/Register!$Q149,2)-ROUND((Register!$M149-Register!$R149)*MIN(Register!$Q149,MAX(0,MIN(E$4-1,IF(Register!$U149="",$D$2,MIN($D$2,YEAR(Register!$U149)*12+MONTH(Register!$U149)-1)))-(YEAR(Register!$O149)*12+MONTH(Register!$O149))+1))/Register!$Q149,2))</f>
        <v/>
      </c>
      <c r="F151" s="27">
        <f>IF(OR(Register!$N149&lt;&gt;"Yes",Register!$O149="",N(Register!$Q149)=0),0,ROUND((Register!$M149-Register!$R149)*MIN(Register!$Q149,MAX(0,MIN(F$4,IF(Register!$U149="",$D$2,MIN($D$2,YEAR(Register!$U149)*12+MONTH(Register!$U149)-1)))-(YEAR(Register!$O149)*12+MONTH(Register!$O149))+1))/Register!$Q149,2)-ROUND((Register!$M149-Register!$R149)*MIN(Register!$Q149,MAX(0,MIN(F$4-1,IF(Register!$U149="",$D$2,MIN($D$2,YEAR(Register!$U149)*12+MONTH(Register!$U149)-1)))-(YEAR(Register!$O149)*12+MONTH(Register!$O149))+1))/Register!$Q149,2))</f>
        <v/>
      </c>
      <c r="G151" s="27">
        <f>IF(OR(Register!$N149&lt;&gt;"Yes",Register!$O149="",N(Register!$Q149)=0),0,ROUND((Register!$M149-Register!$R149)*MIN(Register!$Q149,MAX(0,MIN(G$4,IF(Register!$U149="",$D$2,MIN($D$2,YEAR(Register!$U149)*12+MONTH(Register!$U149)-1)))-(YEAR(Register!$O149)*12+MONTH(Register!$O149))+1))/Register!$Q149,2)-ROUND((Register!$M149-Register!$R149)*MIN(Register!$Q149,MAX(0,MIN(G$4-1,IF(Register!$U149="",$D$2,MIN($D$2,YEAR(Register!$U149)*12+MONTH(Register!$U149)-1)))-(YEAR(Register!$O149)*12+MONTH(Register!$O149))+1))/Register!$Q149,2))</f>
        <v/>
      </c>
      <c r="H151" s="27">
        <f>IF(OR(Register!$N149&lt;&gt;"Yes",Register!$O149="",N(Register!$Q149)=0),0,ROUND((Register!$M149-Register!$R149)*MIN(Register!$Q149,MAX(0,MIN(H$4,IF(Register!$U149="",$D$2,MIN($D$2,YEAR(Register!$U149)*12+MONTH(Register!$U149)-1)))-(YEAR(Register!$O149)*12+MONTH(Register!$O149))+1))/Register!$Q149,2)-ROUND((Register!$M149-Register!$R149)*MIN(Register!$Q149,MAX(0,MIN(H$4-1,IF(Register!$U149="",$D$2,MIN($D$2,YEAR(Register!$U149)*12+MONTH(Register!$U149)-1)))-(YEAR(Register!$O149)*12+MONTH(Register!$O149))+1))/Register!$Q149,2))</f>
        <v/>
      </c>
      <c r="I151" s="27">
        <f>IF(OR(Register!$N149&lt;&gt;"Yes",Register!$O149="",N(Register!$Q149)=0),0,ROUND((Register!$M149-Register!$R149)*MIN(Register!$Q149,MAX(0,MIN(I$4,IF(Register!$U149="",$D$2,MIN($D$2,YEAR(Register!$U149)*12+MONTH(Register!$U149)-1)))-(YEAR(Register!$O149)*12+MONTH(Register!$O149))+1))/Register!$Q149,2)-ROUND((Register!$M149-Register!$R149)*MIN(Register!$Q149,MAX(0,MIN(I$4-1,IF(Register!$U149="",$D$2,MIN($D$2,YEAR(Register!$U149)*12+MONTH(Register!$U149)-1)))-(YEAR(Register!$O149)*12+MONTH(Register!$O149))+1))/Register!$Q149,2))</f>
        <v/>
      </c>
      <c r="J151" s="27">
        <f>IF(OR(Register!$N149&lt;&gt;"Yes",Register!$O149="",N(Register!$Q149)=0),0,ROUND((Register!$M149-Register!$R149)*MIN(Register!$Q149,MAX(0,MIN(J$4,IF(Register!$U149="",$D$2,MIN($D$2,YEAR(Register!$U149)*12+MONTH(Register!$U149)-1)))-(YEAR(Register!$O149)*12+MONTH(Register!$O149))+1))/Register!$Q149,2)-ROUND((Register!$M149-Register!$R149)*MIN(Register!$Q149,MAX(0,MIN(J$4-1,IF(Register!$U149="",$D$2,MIN($D$2,YEAR(Register!$U149)*12+MONTH(Register!$U149)-1)))-(YEAR(Register!$O149)*12+MONTH(Register!$O149))+1))/Register!$Q149,2))</f>
        <v/>
      </c>
      <c r="K151" s="27">
        <f>IF(OR(Register!$N149&lt;&gt;"Yes",Register!$O149="",N(Register!$Q149)=0),0,ROUND((Register!$M149-Register!$R149)*MIN(Register!$Q149,MAX(0,MIN(K$4,IF(Register!$U149="",$D$2,MIN($D$2,YEAR(Register!$U149)*12+MONTH(Register!$U149)-1)))-(YEAR(Register!$O149)*12+MONTH(Register!$O149))+1))/Register!$Q149,2)-ROUND((Register!$M149-Register!$R149)*MIN(Register!$Q149,MAX(0,MIN(K$4-1,IF(Register!$U149="",$D$2,MIN($D$2,YEAR(Register!$U149)*12+MONTH(Register!$U149)-1)))-(YEAR(Register!$O149)*12+MONTH(Register!$O149))+1))/Register!$Q149,2))</f>
        <v/>
      </c>
      <c r="L151" s="27">
        <f>IF(OR(Register!$N149&lt;&gt;"Yes",Register!$O149="",N(Register!$Q149)=0),0,ROUND((Register!$M149-Register!$R149)*MIN(Register!$Q149,MAX(0,MIN(L$4,IF(Register!$U149="",$D$2,MIN($D$2,YEAR(Register!$U149)*12+MONTH(Register!$U149)-1)))-(YEAR(Register!$O149)*12+MONTH(Register!$O149))+1))/Register!$Q149,2)-ROUND((Register!$M149-Register!$R149)*MIN(Register!$Q149,MAX(0,MIN(L$4-1,IF(Register!$U149="",$D$2,MIN($D$2,YEAR(Register!$U149)*12+MONTH(Register!$U149)-1)))-(YEAR(Register!$O149)*12+MONTH(Register!$O149))+1))/Register!$Q149,2))</f>
        <v/>
      </c>
      <c r="M151" s="27">
        <f>IF(OR(Register!$N149&lt;&gt;"Yes",Register!$O149="",N(Register!$Q149)=0),0,ROUND((Register!$M149-Register!$R149)*MIN(Register!$Q149,MAX(0,MIN(M$4,IF(Register!$U149="",$D$2,MIN($D$2,YEAR(Register!$U149)*12+MONTH(Register!$U149)-1)))-(YEAR(Register!$O149)*12+MONTH(Register!$O149))+1))/Register!$Q149,2)-ROUND((Register!$M149-Register!$R149)*MIN(Register!$Q149,MAX(0,MIN(M$4-1,IF(Register!$U149="",$D$2,MIN($D$2,YEAR(Register!$U149)*12+MONTH(Register!$U149)-1)))-(YEAR(Register!$O149)*12+MONTH(Register!$O149))+1))/Register!$Q149,2))</f>
        <v/>
      </c>
      <c r="N151" s="27">
        <f>IF(OR(Register!$N149&lt;&gt;"Yes",Register!$O149="",N(Register!$Q149)=0),0,ROUND((Register!$M149-Register!$R149)*MIN(Register!$Q149,MAX(0,MIN(N$4,IF(Register!$U149="",$D$2,MIN($D$2,YEAR(Register!$U149)*12+MONTH(Register!$U149)-1)))-(YEAR(Register!$O149)*12+MONTH(Register!$O149))+1))/Register!$Q149,2)-ROUND((Register!$M149-Register!$R149)*MIN(Register!$Q149,MAX(0,MIN(N$4-1,IF(Register!$U149="",$D$2,MIN($D$2,YEAR(Register!$U149)*12+MONTH(Register!$U149)-1)))-(YEAR(Register!$O149)*12+MONTH(Register!$O149))+1))/Register!$Q149,2))</f>
        <v/>
      </c>
      <c r="O151" s="27">
        <f>IF(OR(Register!$N149&lt;&gt;"Yes",Register!$O149="",N(Register!$Q149)=0),0,ROUND((Register!$M149-Register!$R149)*MIN(Register!$Q149,MAX(0,MIN(O$4,IF(Register!$U149="",$D$2,MIN($D$2,YEAR(Register!$U149)*12+MONTH(Register!$U149)-1)))-(YEAR(Register!$O149)*12+MONTH(Register!$O149))+1))/Register!$Q149,2)-ROUND((Register!$M149-Register!$R149)*MIN(Register!$Q149,MAX(0,MIN(O$4-1,IF(Register!$U149="",$D$2,MIN($D$2,YEAR(Register!$U149)*12+MONTH(Register!$U149)-1)))-(YEAR(Register!$O149)*12+MONTH(Register!$O149))+1))/Register!$Q149,2))</f>
        <v/>
      </c>
      <c r="P151" s="27">
        <f>IF(OR(Register!$N149&lt;&gt;"Yes",Register!$O149="",N(Register!$Q149)=0),0,ROUND((Register!$M149-Register!$R149)*MIN(Register!$Q149,MAX(0,MIN(P$4,IF(Register!$U149="",$D$2,MIN($D$2,YEAR(Register!$U149)*12+MONTH(Register!$U149)-1)))-(YEAR(Register!$O149)*12+MONTH(Register!$O149))+1))/Register!$Q149,2)-ROUND((Register!$M149-Register!$R149)*MIN(Register!$Q149,MAX(0,MIN(P$4-1,IF(Register!$U149="",$D$2,MIN($D$2,YEAR(Register!$U149)*12+MONTH(Register!$U149)-1)))-(YEAR(Register!$O149)*12+MONTH(Register!$O149))+1))/Register!$Q149,2))</f>
        <v/>
      </c>
      <c r="Q151" s="27">
        <f>E151+F151+G151+H151+I151+J151+K151+L151+M151+N151+O151+P151</f>
        <v/>
      </c>
    </row>
    <row r="152">
      <c r="A152" s="28">
        <f>IF(Register!$A150="","",Register!$A150)</f>
        <v/>
      </c>
      <c r="B152" s="28">
        <f>IF(Register!$D150="","",Register!$D150)</f>
        <v/>
      </c>
      <c r="C152" s="28">
        <f>IF(Register!$F150="","",Register!$F150)</f>
        <v/>
      </c>
      <c r="D152" s="28">
        <f>IF(C152="","",IF(C152=Settings!$A$9,Settings!$B$9,IF(C152=Settings!$A$10,Settings!$B$10,IF(C152=Settings!$A$11,Settings!$B$11,IF(C152=Settings!$A$12,Settings!$B$12,IF(C152=Settings!$A$13,Settings!$B$13,IF(C152=Settings!$A$14,Settings!$B$14,IF(C152=Settings!$A$15,Settings!$B$15,IF(C152=Settings!$A$16,Settings!$B$16,IF(C152=Settings!$A$17,Settings!$B$17,IF(C152=Settings!$A$18,Settings!$B$18,"")))))))))))</f>
        <v/>
      </c>
      <c r="E152" s="27">
        <f>IF(OR(Register!$N150&lt;&gt;"Yes",Register!$O150="",N(Register!$Q150)=0),0,ROUND((Register!$M150-Register!$R150)*MIN(Register!$Q150,MAX(0,MIN(E$4,IF(Register!$U150="",$D$2,MIN($D$2,YEAR(Register!$U150)*12+MONTH(Register!$U150)-1)))-(YEAR(Register!$O150)*12+MONTH(Register!$O150))+1))/Register!$Q150,2)-ROUND((Register!$M150-Register!$R150)*MIN(Register!$Q150,MAX(0,MIN(E$4-1,IF(Register!$U150="",$D$2,MIN($D$2,YEAR(Register!$U150)*12+MONTH(Register!$U150)-1)))-(YEAR(Register!$O150)*12+MONTH(Register!$O150))+1))/Register!$Q150,2))</f>
        <v/>
      </c>
      <c r="F152" s="27">
        <f>IF(OR(Register!$N150&lt;&gt;"Yes",Register!$O150="",N(Register!$Q150)=0),0,ROUND((Register!$M150-Register!$R150)*MIN(Register!$Q150,MAX(0,MIN(F$4,IF(Register!$U150="",$D$2,MIN($D$2,YEAR(Register!$U150)*12+MONTH(Register!$U150)-1)))-(YEAR(Register!$O150)*12+MONTH(Register!$O150))+1))/Register!$Q150,2)-ROUND((Register!$M150-Register!$R150)*MIN(Register!$Q150,MAX(0,MIN(F$4-1,IF(Register!$U150="",$D$2,MIN($D$2,YEAR(Register!$U150)*12+MONTH(Register!$U150)-1)))-(YEAR(Register!$O150)*12+MONTH(Register!$O150))+1))/Register!$Q150,2))</f>
        <v/>
      </c>
      <c r="G152" s="27">
        <f>IF(OR(Register!$N150&lt;&gt;"Yes",Register!$O150="",N(Register!$Q150)=0),0,ROUND((Register!$M150-Register!$R150)*MIN(Register!$Q150,MAX(0,MIN(G$4,IF(Register!$U150="",$D$2,MIN($D$2,YEAR(Register!$U150)*12+MONTH(Register!$U150)-1)))-(YEAR(Register!$O150)*12+MONTH(Register!$O150))+1))/Register!$Q150,2)-ROUND((Register!$M150-Register!$R150)*MIN(Register!$Q150,MAX(0,MIN(G$4-1,IF(Register!$U150="",$D$2,MIN($D$2,YEAR(Register!$U150)*12+MONTH(Register!$U150)-1)))-(YEAR(Register!$O150)*12+MONTH(Register!$O150))+1))/Register!$Q150,2))</f>
        <v/>
      </c>
      <c r="H152" s="27">
        <f>IF(OR(Register!$N150&lt;&gt;"Yes",Register!$O150="",N(Register!$Q150)=0),0,ROUND((Register!$M150-Register!$R150)*MIN(Register!$Q150,MAX(0,MIN(H$4,IF(Register!$U150="",$D$2,MIN($D$2,YEAR(Register!$U150)*12+MONTH(Register!$U150)-1)))-(YEAR(Register!$O150)*12+MONTH(Register!$O150))+1))/Register!$Q150,2)-ROUND((Register!$M150-Register!$R150)*MIN(Register!$Q150,MAX(0,MIN(H$4-1,IF(Register!$U150="",$D$2,MIN($D$2,YEAR(Register!$U150)*12+MONTH(Register!$U150)-1)))-(YEAR(Register!$O150)*12+MONTH(Register!$O150))+1))/Register!$Q150,2))</f>
        <v/>
      </c>
      <c r="I152" s="27">
        <f>IF(OR(Register!$N150&lt;&gt;"Yes",Register!$O150="",N(Register!$Q150)=0),0,ROUND((Register!$M150-Register!$R150)*MIN(Register!$Q150,MAX(0,MIN(I$4,IF(Register!$U150="",$D$2,MIN($D$2,YEAR(Register!$U150)*12+MONTH(Register!$U150)-1)))-(YEAR(Register!$O150)*12+MONTH(Register!$O150))+1))/Register!$Q150,2)-ROUND((Register!$M150-Register!$R150)*MIN(Register!$Q150,MAX(0,MIN(I$4-1,IF(Register!$U150="",$D$2,MIN($D$2,YEAR(Register!$U150)*12+MONTH(Register!$U150)-1)))-(YEAR(Register!$O150)*12+MONTH(Register!$O150))+1))/Register!$Q150,2))</f>
        <v/>
      </c>
      <c r="J152" s="27">
        <f>IF(OR(Register!$N150&lt;&gt;"Yes",Register!$O150="",N(Register!$Q150)=0),0,ROUND((Register!$M150-Register!$R150)*MIN(Register!$Q150,MAX(0,MIN(J$4,IF(Register!$U150="",$D$2,MIN($D$2,YEAR(Register!$U150)*12+MONTH(Register!$U150)-1)))-(YEAR(Register!$O150)*12+MONTH(Register!$O150))+1))/Register!$Q150,2)-ROUND((Register!$M150-Register!$R150)*MIN(Register!$Q150,MAX(0,MIN(J$4-1,IF(Register!$U150="",$D$2,MIN($D$2,YEAR(Register!$U150)*12+MONTH(Register!$U150)-1)))-(YEAR(Register!$O150)*12+MONTH(Register!$O150))+1))/Register!$Q150,2))</f>
        <v/>
      </c>
      <c r="K152" s="27">
        <f>IF(OR(Register!$N150&lt;&gt;"Yes",Register!$O150="",N(Register!$Q150)=0),0,ROUND((Register!$M150-Register!$R150)*MIN(Register!$Q150,MAX(0,MIN(K$4,IF(Register!$U150="",$D$2,MIN($D$2,YEAR(Register!$U150)*12+MONTH(Register!$U150)-1)))-(YEAR(Register!$O150)*12+MONTH(Register!$O150))+1))/Register!$Q150,2)-ROUND((Register!$M150-Register!$R150)*MIN(Register!$Q150,MAX(0,MIN(K$4-1,IF(Register!$U150="",$D$2,MIN($D$2,YEAR(Register!$U150)*12+MONTH(Register!$U150)-1)))-(YEAR(Register!$O150)*12+MONTH(Register!$O150))+1))/Register!$Q150,2))</f>
        <v/>
      </c>
      <c r="L152" s="27">
        <f>IF(OR(Register!$N150&lt;&gt;"Yes",Register!$O150="",N(Register!$Q150)=0),0,ROUND((Register!$M150-Register!$R150)*MIN(Register!$Q150,MAX(0,MIN(L$4,IF(Register!$U150="",$D$2,MIN($D$2,YEAR(Register!$U150)*12+MONTH(Register!$U150)-1)))-(YEAR(Register!$O150)*12+MONTH(Register!$O150))+1))/Register!$Q150,2)-ROUND((Register!$M150-Register!$R150)*MIN(Register!$Q150,MAX(0,MIN(L$4-1,IF(Register!$U150="",$D$2,MIN($D$2,YEAR(Register!$U150)*12+MONTH(Register!$U150)-1)))-(YEAR(Register!$O150)*12+MONTH(Register!$O150))+1))/Register!$Q150,2))</f>
        <v/>
      </c>
      <c r="M152" s="27">
        <f>IF(OR(Register!$N150&lt;&gt;"Yes",Register!$O150="",N(Register!$Q150)=0),0,ROUND((Register!$M150-Register!$R150)*MIN(Register!$Q150,MAX(0,MIN(M$4,IF(Register!$U150="",$D$2,MIN($D$2,YEAR(Register!$U150)*12+MONTH(Register!$U150)-1)))-(YEAR(Register!$O150)*12+MONTH(Register!$O150))+1))/Register!$Q150,2)-ROUND((Register!$M150-Register!$R150)*MIN(Register!$Q150,MAX(0,MIN(M$4-1,IF(Register!$U150="",$D$2,MIN($D$2,YEAR(Register!$U150)*12+MONTH(Register!$U150)-1)))-(YEAR(Register!$O150)*12+MONTH(Register!$O150))+1))/Register!$Q150,2))</f>
        <v/>
      </c>
      <c r="N152" s="27">
        <f>IF(OR(Register!$N150&lt;&gt;"Yes",Register!$O150="",N(Register!$Q150)=0),0,ROUND((Register!$M150-Register!$R150)*MIN(Register!$Q150,MAX(0,MIN(N$4,IF(Register!$U150="",$D$2,MIN($D$2,YEAR(Register!$U150)*12+MONTH(Register!$U150)-1)))-(YEAR(Register!$O150)*12+MONTH(Register!$O150))+1))/Register!$Q150,2)-ROUND((Register!$M150-Register!$R150)*MIN(Register!$Q150,MAX(0,MIN(N$4-1,IF(Register!$U150="",$D$2,MIN($D$2,YEAR(Register!$U150)*12+MONTH(Register!$U150)-1)))-(YEAR(Register!$O150)*12+MONTH(Register!$O150))+1))/Register!$Q150,2))</f>
        <v/>
      </c>
      <c r="O152" s="27">
        <f>IF(OR(Register!$N150&lt;&gt;"Yes",Register!$O150="",N(Register!$Q150)=0),0,ROUND((Register!$M150-Register!$R150)*MIN(Register!$Q150,MAX(0,MIN(O$4,IF(Register!$U150="",$D$2,MIN($D$2,YEAR(Register!$U150)*12+MONTH(Register!$U150)-1)))-(YEAR(Register!$O150)*12+MONTH(Register!$O150))+1))/Register!$Q150,2)-ROUND((Register!$M150-Register!$R150)*MIN(Register!$Q150,MAX(0,MIN(O$4-1,IF(Register!$U150="",$D$2,MIN($D$2,YEAR(Register!$U150)*12+MONTH(Register!$U150)-1)))-(YEAR(Register!$O150)*12+MONTH(Register!$O150))+1))/Register!$Q150,2))</f>
        <v/>
      </c>
      <c r="P152" s="27">
        <f>IF(OR(Register!$N150&lt;&gt;"Yes",Register!$O150="",N(Register!$Q150)=0),0,ROUND((Register!$M150-Register!$R150)*MIN(Register!$Q150,MAX(0,MIN(P$4,IF(Register!$U150="",$D$2,MIN($D$2,YEAR(Register!$U150)*12+MONTH(Register!$U150)-1)))-(YEAR(Register!$O150)*12+MONTH(Register!$O150))+1))/Register!$Q150,2)-ROUND((Register!$M150-Register!$R150)*MIN(Register!$Q150,MAX(0,MIN(P$4-1,IF(Register!$U150="",$D$2,MIN($D$2,YEAR(Register!$U150)*12+MONTH(Register!$U150)-1)))-(YEAR(Register!$O150)*12+MONTH(Register!$O150))+1))/Register!$Q150,2))</f>
        <v/>
      </c>
      <c r="Q152" s="27">
        <f>E152+F152+G152+H152+I152+J152+K152+L152+M152+N152+O152+P152</f>
        <v/>
      </c>
    </row>
    <row r="153">
      <c r="A153" s="28">
        <f>IF(Register!$A151="","",Register!$A151)</f>
        <v/>
      </c>
      <c r="B153" s="28">
        <f>IF(Register!$D151="","",Register!$D151)</f>
        <v/>
      </c>
      <c r="C153" s="28">
        <f>IF(Register!$F151="","",Register!$F151)</f>
        <v/>
      </c>
      <c r="D153" s="28">
        <f>IF(C153="","",IF(C153=Settings!$A$9,Settings!$B$9,IF(C153=Settings!$A$10,Settings!$B$10,IF(C153=Settings!$A$11,Settings!$B$11,IF(C153=Settings!$A$12,Settings!$B$12,IF(C153=Settings!$A$13,Settings!$B$13,IF(C153=Settings!$A$14,Settings!$B$14,IF(C153=Settings!$A$15,Settings!$B$15,IF(C153=Settings!$A$16,Settings!$B$16,IF(C153=Settings!$A$17,Settings!$B$17,IF(C153=Settings!$A$18,Settings!$B$18,"")))))))))))</f>
        <v/>
      </c>
      <c r="E153" s="27">
        <f>IF(OR(Register!$N151&lt;&gt;"Yes",Register!$O151="",N(Register!$Q151)=0),0,ROUND((Register!$M151-Register!$R151)*MIN(Register!$Q151,MAX(0,MIN(E$4,IF(Register!$U151="",$D$2,MIN($D$2,YEAR(Register!$U151)*12+MONTH(Register!$U151)-1)))-(YEAR(Register!$O151)*12+MONTH(Register!$O151))+1))/Register!$Q151,2)-ROUND((Register!$M151-Register!$R151)*MIN(Register!$Q151,MAX(0,MIN(E$4-1,IF(Register!$U151="",$D$2,MIN($D$2,YEAR(Register!$U151)*12+MONTH(Register!$U151)-1)))-(YEAR(Register!$O151)*12+MONTH(Register!$O151))+1))/Register!$Q151,2))</f>
        <v/>
      </c>
      <c r="F153" s="27">
        <f>IF(OR(Register!$N151&lt;&gt;"Yes",Register!$O151="",N(Register!$Q151)=0),0,ROUND((Register!$M151-Register!$R151)*MIN(Register!$Q151,MAX(0,MIN(F$4,IF(Register!$U151="",$D$2,MIN($D$2,YEAR(Register!$U151)*12+MONTH(Register!$U151)-1)))-(YEAR(Register!$O151)*12+MONTH(Register!$O151))+1))/Register!$Q151,2)-ROUND((Register!$M151-Register!$R151)*MIN(Register!$Q151,MAX(0,MIN(F$4-1,IF(Register!$U151="",$D$2,MIN($D$2,YEAR(Register!$U151)*12+MONTH(Register!$U151)-1)))-(YEAR(Register!$O151)*12+MONTH(Register!$O151))+1))/Register!$Q151,2))</f>
        <v/>
      </c>
      <c r="G153" s="27">
        <f>IF(OR(Register!$N151&lt;&gt;"Yes",Register!$O151="",N(Register!$Q151)=0),0,ROUND((Register!$M151-Register!$R151)*MIN(Register!$Q151,MAX(0,MIN(G$4,IF(Register!$U151="",$D$2,MIN($D$2,YEAR(Register!$U151)*12+MONTH(Register!$U151)-1)))-(YEAR(Register!$O151)*12+MONTH(Register!$O151))+1))/Register!$Q151,2)-ROUND((Register!$M151-Register!$R151)*MIN(Register!$Q151,MAX(0,MIN(G$4-1,IF(Register!$U151="",$D$2,MIN($D$2,YEAR(Register!$U151)*12+MONTH(Register!$U151)-1)))-(YEAR(Register!$O151)*12+MONTH(Register!$O151))+1))/Register!$Q151,2))</f>
        <v/>
      </c>
      <c r="H153" s="27">
        <f>IF(OR(Register!$N151&lt;&gt;"Yes",Register!$O151="",N(Register!$Q151)=0),0,ROUND((Register!$M151-Register!$R151)*MIN(Register!$Q151,MAX(0,MIN(H$4,IF(Register!$U151="",$D$2,MIN($D$2,YEAR(Register!$U151)*12+MONTH(Register!$U151)-1)))-(YEAR(Register!$O151)*12+MONTH(Register!$O151))+1))/Register!$Q151,2)-ROUND((Register!$M151-Register!$R151)*MIN(Register!$Q151,MAX(0,MIN(H$4-1,IF(Register!$U151="",$D$2,MIN($D$2,YEAR(Register!$U151)*12+MONTH(Register!$U151)-1)))-(YEAR(Register!$O151)*12+MONTH(Register!$O151))+1))/Register!$Q151,2))</f>
        <v/>
      </c>
      <c r="I153" s="27">
        <f>IF(OR(Register!$N151&lt;&gt;"Yes",Register!$O151="",N(Register!$Q151)=0),0,ROUND((Register!$M151-Register!$R151)*MIN(Register!$Q151,MAX(0,MIN(I$4,IF(Register!$U151="",$D$2,MIN($D$2,YEAR(Register!$U151)*12+MONTH(Register!$U151)-1)))-(YEAR(Register!$O151)*12+MONTH(Register!$O151))+1))/Register!$Q151,2)-ROUND((Register!$M151-Register!$R151)*MIN(Register!$Q151,MAX(0,MIN(I$4-1,IF(Register!$U151="",$D$2,MIN($D$2,YEAR(Register!$U151)*12+MONTH(Register!$U151)-1)))-(YEAR(Register!$O151)*12+MONTH(Register!$O151))+1))/Register!$Q151,2))</f>
        <v/>
      </c>
      <c r="J153" s="27">
        <f>IF(OR(Register!$N151&lt;&gt;"Yes",Register!$O151="",N(Register!$Q151)=0),0,ROUND((Register!$M151-Register!$R151)*MIN(Register!$Q151,MAX(0,MIN(J$4,IF(Register!$U151="",$D$2,MIN($D$2,YEAR(Register!$U151)*12+MONTH(Register!$U151)-1)))-(YEAR(Register!$O151)*12+MONTH(Register!$O151))+1))/Register!$Q151,2)-ROUND((Register!$M151-Register!$R151)*MIN(Register!$Q151,MAX(0,MIN(J$4-1,IF(Register!$U151="",$D$2,MIN($D$2,YEAR(Register!$U151)*12+MONTH(Register!$U151)-1)))-(YEAR(Register!$O151)*12+MONTH(Register!$O151))+1))/Register!$Q151,2))</f>
        <v/>
      </c>
      <c r="K153" s="27">
        <f>IF(OR(Register!$N151&lt;&gt;"Yes",Register!$O151="",N(Register!$Q151)=0),0,ROUND((Register!$M151-Register!$R151)*MIN(Register!$Q151,MAX(0,MIN(K$4,IF(Register!$U151="",$D$2,MIN($D$2,YEAR(Register!$U151)*12+MONTH(Register!$U151)-1)))-(YEAR(Register!$O151)*12+MONTH(Register!$O151))+1))/Register!$Q151,2)-ROUND((Register!$M151-Register!$R151)*MIN(Register!$Q151,MAX(0,MIN(K$4-1,IF(Register!$U151="",$D$2,MIN($D$2,YEAR(Register!$U151)*12+MONTH(Register!$U151)-1)))-(YEAR(Register!$O151)*12+MONTH(Register!$O151))+1))/Register!$Q151,2))</f>
        <v/>
      </c>
      <c r="L153" s="27">
        <f>IF(OR(Register!$N151&lt;&gt;"Yes",Register!$O151="",N(Register!$Q151)=0),0,ROUND((Register!$M151-Register!$R151)*MIN(Register!$Q151,MAX(0,MIN(L$4,IF(Register!$U151="",$D$2,MIN($D$2,YEAR(Register!$U151)*12+MONTH(Register!$U151)-1)))-(YEAR(Register!$O151)*12+MONTH(Register!$O151))+1))/Register!$Q151,2)-ROUND((Register!$M151-Register!$R151)*MIN(Register!$Q151,MAX(0,MIN(L$4-1,IF(Register!$U151="",$D$2,MIN($D$2,YEAR(Register!$U151)*12+MONTH(Register!$U151)-1)))-(YEAR(Register!$O151)*12+MONTH(Register!$O151))+1))/Register!$Q151,2))</f>
        <v/>
      </c>
      <c r="M153" s="27">
        <f>IF(OR(Register!$N151&lt;&gt;"Yes",Register!$O151="",N(Register!$Q151)=0),0,ROUND((Register!$M151-Register!$R151)*MIN(Register!$Q151,MAX(0,MIN(M$4,IF(Register!$U151="",$D$2,MIN($D$2,YEAR(Register!$U151)*12+MONTH(Register!$U151)-1)))-(YEAR(Register!$O151)*12+MONTH(Register!$O151))+1))/Register!$Q151,2)-ROUND((Register!$M151-Register!$R151)*MIN(Register!$Q151,MAX(0,MIN(M$4-1,IF(Register!$U151="",$D$2,MIN($D$2,YEAR(Register!$U151)*12+MONTH(Register!$U151)-1)))-(YEAR(Register!$O151)*12+MONTH(Register!$O151))+1))/Register!$Q151,2))</f>
        <v/>
      </c>
      <c r="N153" s="27">
        <f>IF(OR(Register!$N151&lt;&gt;"Yes",Register!$O151="",N(Register!$Q151)=0),0,ROUND((Register!$M151-Register!$R151)*MIN(Register!$Q151,MAX(0,MIN(N$4,IF(Register!$U151="",$D$2,MIN($D$2,YEAR(Register!$U151)*12+MONTH(Register!$U151)-1)))-(YEAR(Register!$O151)*12+MONTH(Register!$O151))+1))/Register!$Q151,2)-ROUND((Register!$M151-Register!$R151)*MIN(Register!$Q151,MAX(0,MIN(N$4-1,IF(Register!$U151="",$D$2,MIN($D$2,YEAR(Register!$U151)*12+MONTH(Register!$U151)-1)))-(YEAR(Register!$O151)*12+MONTH(Register!$O151))+1))/Register!$Q151,2))</f>
        <v/>
      </c>
      <c r="O153" s="27">
        <f>IF(OR(Register!$N151&lt;&gt;"Yes",Register!$O151="",N(Register!$Q151)=0),0,ROUND((Register!$M151-Register!$R151)*MIN(Register!$Q151,MAX(0,MIN(O$4,IF(Register!$U151="",$D$2,MIN($D$2,YEAR(Register!$U151)*12+MONTH(Register!$U151)-1)))-(YEAR(Register!$O151)*12+MONTH(Register!$O151))+1))/Register!$Q151,2)-ROUND((Register!$M151-Register!$R151)*MIN(Register!$Q151,MAX(0,MIN(O$4-1,IF(Register!$U151="",$D$2,MIN($D$2,YEAR(Register!$U151)*12+MONTH(Register!$U151)-1)))-(YEAR(Register!$O151)*12+MONTH(Register!$O151))+1))/Register!$Q151,2))</f>
        <v/>
      </c>
      <c r="P153" s="27">
        <f>IF(OR(Register!$N151&lt;&gt;"Yes",Register!$O151="",N(Register!$Q151)=0),0,ROUND((Register!$M151-Register!$R151)*MIN(Register!$Q151,MAX(0,MIN(P$4,IF(Register!$U151="",$D$2,MIN($D$2,YEAR(Register!$U151)*12+MONTH(Register!$U151)-1)))-(YEAR(Register!$O151)*12+MONTH(Register!$O151))+1))/Register!$Q151,2)-ROUND((Register!$M151-Register!$R151)*MIN(Register!$Q151,MAX(0,MIN(P$4-1,IF(Register!$U151="",$D$2,MIN($D$2,YEAR(Register!$U151)*12+MONTH(Register!$U151)-1)))-(YEAR(Register!$O151)*12+MONTH(Register!$O151))+1))/Register!$Q151,2))</f>
        <v/>
      </c>
      <c r="Q153" s="27">
        <f>E153+F153+G153+H153+I153+J153+K153+L153+M153+N153+O153+P153</f>
        <v/>
      </c>
    </row>
    <row r="154">
      <c r="A154" s="28">
        <f>IF(Register!$A152="","",Register!$A152)</f>
        <v/>
      </c>
      <c r="B154" s="28">
        <f>IF(Register!$D152="","",Register!$D152)</f>
        <v/>
      </c>
      <c r="C154" s="28">
        <f>IF(Register!$F152="","",Register!$F152)</f>
        <v/>
      </c>
      <c r="D154" s="28">
        <f>IF(C154="","",IF(C154=Settings!$A$9,Settings!$B$9,IF(C154=Settings!$A$10,Settings!$B$10,IF(C154=Settings!$A$11,Settings!$B$11,IF(C154=Settings!$A$12,Settings!$B$12,IF(C154=Settings!$A$13,Settings!$B$13,IF(C154=Settings!$A$14,Settings!$B$14,IF(C154=Settings!$A$15,Settings!$B$15,IF(C154=Settings!$A$16,Settings!$B$16,IF(C154=Settings!$A$17,Settings!$B$17,IF(C154=Settings!$A$18,Settings!$B$18,"")))))))))))</f>
        <v/>
      </c>
      <c r="E154" s="27">
        <f>IF(OR(Register!$N152&lt;&gt;"Yes",Register!$O152="",N(Register!$Q152)=0),0,ROUND((Register!$M152-Register!$R152)*MIN(Register!$Q152,MAX(0,MIN(E$4,IF(Register!$U152="",$D$2,MIN($D$2,YEAR(Register!$U152)*12+MONTH(Register!$U152)-1)))-(YEAR(Register!$O152)*12+MONTH(Register!$O152))+1))/Register!$Q152,2)-ROUND((Register!$M152-Register!$R152)*MIN(Register!$Q152,MAX(0,MIN(E$4-1,IF(Register!$U152="",$D$2,MIN($D$2,YEAR(Register!$U152)*12+MONTH(Register!$U152)-1)))-(YEAR(Register!$O152)*12+MONTH(Register!$O152))+1))/Register!$Q152,2))</f>
        <v/>
      </c>
      <c r="F154" s="27">
        <f>IF(OR(Register!$N152&lt;&gt;"Yes",Register!$O152="",N(Register!$Q152)=0),0,ROUND((Register!$M152-Register!$R152)*MIN(Register!$Q152,MAX(0,MIN(F$4,IF(Register!$U152="",$D$2,MIN($D$2,YEAR(Register!$U152)*12+MONTH(Register!$U152)-1)))-(YEAR(Register!$O152)*12+MONTH(Register!$O152))+1))/Register!$Q152,2)-ROUND((Register!$M152-Register!$R152)*MIN(Register!$Q152,MAX(0,MIN(F$4-1,IF(Register!$U152="",$D$2,MIN($D$2,YEAR(Register!$U152)*12+MONTH(Register!$U152)-1)))-(YEAR(Register!$O152)*12+MONTH(Register!$O152))+1))/Register!$Q152,2))</f>
        <v/>
      </c>
      <c r="G154" s="27">
        <f>IF(OR(Register!$N152&lt;&gt;"Yes",Register!$O152="",N(Register!$Q152)=0),0,ROUND((Register!$M152-Register!$R152)*MIN(Register!$Q152,MAX(0,MIN(G$4,IF(Register!$U152="",$D$2,MIN($D$2,YEAR(Register!$U152)*12+MONTH(Register!$U152)-1)))-(YEAR(Register!$O152)*12+MONTH(Register!$O152))+1))/Register!$Q152,2)-ROUND((Register!$M152-Register!$R152)*MIN(Register!$Q152,MAX(0,MIN(G$4-1,IF(Register!$U152="",$D$2,MIN($D$2,YEAR(Register!$U152)*12+MONTH(Register!$U152)-1)))-(YEAR(Register!$O152)*12+MONTH(Register!$O152))+1))/Register!$Q152,2))</f>
        <v/>
      </c>
      <c r="H154" s="27">
        <f>IF(OR(Register!$N152&lt;&gt;"Yes",Register!$O152="",N(Register!$Q152)=0),0,ROUND((Register!$M152-Register!$R152)*MIN(Register!$Q152,MAX(0,MIN(H$4,IF(Register!$U152="",$D$2,MIN($D$2,YEAR(Register!$U152)*12+MONTH(Register!$U152)-1)))-(YEAR(Register!$O152)*12+MONTH(Register!$O152))+1))/Register!$Q152,2)-ROUND((Register!$M152-Register!$R152)*MIN(Register!$Q152,MAX(0,MIN(H$4-1,IF(Register!$U152="",$D$2,MIN($D$2,YEAR(Register!$U152)*12+MONTH(Register!$U152)-1)))-(YEAR(Register!$O152)*12+MONTH(Register!$O152))+1))/Register!$Q152,2))</f>
        <v/>
      </c>
      <c r="I154" s="27">
        <f>IF(OR(Register!$N152&lt;&gt;"Yes",Register!$O152="",N(Register!$Q152)=0),0,ROUND((Register!$M152-Register!$R152)*MIN(Register!$Q152,MAX(0,MIN(I$4,IF(Register!$U152="",$D$2,MIN($D$2,YEAR(Register!$U152)*12+MONTH(Register!$U152)-1)))-(YEAR(Register!$O152)*12+MONTH(Register!$O152))+1))/Register!$Q152,2)-ROUND((Register!$M152-Register!$R152)*MIN(Register!$Q152,MAX(0,MIN(I$4-1,IF(Register!$U152="",$D$2,MIN($D$2,YEAR(Register!$U152)*12+MONTH(Register!$U152)-1)))-(YEAR(Register!$O152)*12+MONTH(Register!$O152))+1))/Register!$Q152,2))</f>
        <v/>
      </c>
      <c r="J154" s="27">
        <f>IF(OR(Register!$N152&lt;&gt;"Yes",Register!$O152="",N(Register!$Q152)=0),0,ROUND((Register!$M152-Register!$R152)*MIN(Register!$Q152,MAX(0,MIN(J$4,IF(Register!$U152="",$D$2,MIN($D$2,YEAR(Register!$U152)*12+MONTH(Register!$U152)-1)))-(YEAR(Register!$O152)*12+MONTH(Register!$O152))+1))/Register!$Q152,2)-ROUND((Register!$M152-Register!$R152)*MIN(Register!$Q152,MAX(0,MIN(J$4-1,IF(Register!$U152="",$D$2,MIN($D$2,YEAR(Register!$U152)*12+MONTH(Register!$U152)-1)))-(YEAR(Register!$O152)*12+MONTH(Register!$O152))+1))/Register!$Q152,2))</f>
        <v/>
      </c>
      <c r="K154" s="27">
        <f>IF(OR(Register!$N152&lt;&gt;"Yes",Register!$O152="",N(Register!$Q152)=0),0,ROUND((Register!$M152-Register!$R152)*MIN(Register!$Q152,MAX(0,MIN(K$4,IF(Register!$U152="",$D$2,MIN($D$2,YEAR(Register!$U152)*12+MONTH(Register!$U152)-1)))-(YEAR(Register!$O152)*12+MONTH(Register!$O152))+1))/Register!$Q152,2)-ROUND((Register!$M152-Register!$R152)*MIN(Register!$Q152,MAX(0,MIN(K$4-1,IF(Register!$U152="",$D$2,MIN($D$2,YEAR(Register!$U152)*12+MONTH(Register!$U152)-1)))-(YEAR(Register!$O152)*12+MONTH(Register!$O152))+1))/Register!$Q152,2))</f>
        <v/>
      </c>
      <c r="L154" s="27">
        <f>IF(OR(Register!$N152&lt;&gt;"Yes",Register!$O152="",N(Register!$Q152)=0),0,ROUND((Register!$M152-Register!$R152)*MIN(Register!$Q152,MAX(0,MIN(L$4,IF(Register!$U152="",$D$2,MIN($D$2,YEAR(Register!$U152)*12+MONTH(Register!$U152)-1)))-(YEAR(Register!$O152)*12+MONTH(Register!$O152))+1))/Register!$Q152,2)-ROUND((Register!$M152-Register!$R152)*MIN(Register!$Q152,MAX(0,MIN(L$4-1,IF(Register!$U152="",$D$2,MIN($D$2,YEAR(Register!$U152)*12+MONTH(Register!$U152)-1)))-(YEAR(Register!$O152)*12+MONTH(Register!$O152))+1))/Register!$Q152,2))</f>
        <v/>
      </c>
      <c r="M154" s="27">
        <f>IF(OR(Register!$N152&lt;&gt;"Yes",Register!$O152="",N(Register!$Q152)=0),0,ROUND((Register!$M152-Register!$R152)*MIN(Register!$Q152,MAX(0,MIN(M$4,IF(Register!$U152="",$D$2,MIN($D$2,YEAR(Register!$U152)*12+MONTH(Register!$U152)-1)))-(YEAR(Register!$O152)*12+MONTH(Register!$O152))+1))/Register!$Q152,2)-ROUND((Register!$M152-Register!$R152)*MIN(Register!$Q152,MAX(0,MIN(M$4-1,IF(Register!$U152="",$D$2,MIN($D$2,YEAR(Register!$U152)*12+MONTH(Register!$U152)-1)))-(YEAR(Register!$O152)*12+MONTH(Register!$O152))+1))/Register!$Q152,2))</f>
        <v/>
      </c>
      <c r="N154" s="27">
        <f>IF(OR(Register!$N152&lt;&gt;"Yes",Register!$O152="",N(Register!$Q152)=0),0,ROUND((Register!$M152-Register!$R152)*MIN(Register!$Q152,MAX(0,MIN(N$4,IF(Register!$U152="",$D$2,MIN($D$2,YEAR(Register!$U152)*12+MONTH(Register!$U152)-1)))-(YEAR(Register!$O152)*12+MONTH(Register!$O152))+1))/Register!$Q152,2)-ROUND((Register!$M152-Register!$R152)*MIN(Register!$Q152,MAX(0,MIN(N$4-1,IF(Register!$U152="",$D$2,MIN($D$2,YEAR(Register!$U152)*12+MONTH(Register!$U152)-1)))-(YEAR(Register!$O152)*12+MONTH(Register!$O152))+1))/Register!$Q152,2))</f>
        <v/>
      </c>
      <c r="O154" s="27">
        <f>IF(OR(Register!$N152&lt;&gt;"Yes",Register!$O152="",N(Register!$Q152)=0),0,ROUND((Register!$M152-Register!$R152)*MIN(Register!$Q152,MAX(0,MIN(O$4,IF(Register!$U152="",$D$2,MIN($D$2,YEAR(Register!$U152)*12+MONTH(Register!$U152)-1)))-(YEAR(Register!$O152)*12+MONTH(Register!$O152))+1))/Register!$Q152,2)-ROUND((Register!$M152-Register!$R152)*MIN(Register!$Q152,MAX(0,MIN(O$4-1,IF(Register!$U152="",$D$2,MIN($D$2,YEAR(Register!$U152)*12+MONTH(Register!$U152)-1)))-(YEAR(Register!$O152)*12+MONTH(Register!$O152))+1))/Register!$Q152,2))</f>
        <v/>
      </c>
      <c r="P154" s="27">
        <f>IF(OR(Register!$N152&lt;&gt;"Yes",Register!$O152="",N(Register!$Q152)=0),0,ROUND((Register!$M152-Register!$R152)*MIN(Register!$Q152,MAX(0,MIN(P$4,IF(Register!$U152="",$D$2,MIN($D$2,YEAR(Register!$U152)*12+MONTH(Register!$U152)-1)))-(YEAR(Register!$O152)*12+MONTH(Register!$O152))+1))/Register!$Q152,2)-ROUND((Register!$M152-Register!$R152)*MIN(Register!$Q152,MAX(0,MIN(P$4-1,IF(Register!$U152="",$D$2,MIN($D$2,YEAR(Register!$U152)*12+MONTH(Register!$U152)-1)))-(YEAR(Register!$O152)*12+MONTH(Register!$O152))+1))/Register!$Q152,2))</f>
        <v/>
      </c>
      <c r="Q154" s="27">
        <f>E154+F154+G154+H154+I154+J154+K154+L154+M154+N154+O154+P154</f>
        <v/>
      </c>
    </row>
    <row r="155">
      <c r="A155" s="28">
        <f>IF(Register!$A153="","",Register!$A153)</f>
        <v/>
      </c>
      <c r="B155" s="28">
        <f>IF(Register!$D153="","",Register!$D153)</f>
        <v/>
      </c>
      <c r="C155" s="28">
        <f>IF(Register!$F153="","",Register!$F153)</f>
        <v/>
      </c>
      <c r="D155" s="28">
        <f>IF(C155="","",IF(C155=Settings!$A$9,Settings!$B$9,IF(C155=Settings!$A$10,Settings!$B$10,IF(C155=Settings!$A$11,Settings!$B$11,IF(C155=Settings!$A$12,Settings!$B$12,IF(C155=Settings!$A$13,Settings!$B$13,IF(C155=Settings!$A$14,Settings!$B$14,IF(C155=Settings!$A$15,Settings!$B$15,IF(C155=Settings!$A$16,Settings!$B$16,IF(C155=Settings!$A$17,Settings!$B$17,IF(C155=Settings!$A$18,Settings!$B$18,"")))))))))))</f>
        <v/>
      </c>
      <c r="E155" s="27">
        <f>IF(OR(Register!$N153&lt;&gt;"Yes",Register!$O153="",N(Register!$Q153)=0),0,ROUND((Register!$M153-Register!$R153)*MIN(Register!$Q153,MAX(0,MIN(E$4,IF(Register!$U153="",$D$2,MIN($D$2,YEAR(Register!$U153)*12+MONTH(Register!$U153)-1)))-(YEAR(Register!$O153)*12+MONTH(Register!$O153))+1))/Register!$Q153,2)-ROUND((Register!$M153-Register!$R153)*MIN(Register!$Q153,MAX(0,MIN(E$4-1,IF(Register!$U153="",$D$2,MIN($D$2,YEAR(Register!$U153)*12+MONTH(Register!$U153)-1)))-(YEAR(Register!$O153)*12+MONTH(Register!$O153))+1))/Register!$Q153,2))</f>
        <v/>
      </c>
      <c r="F155" s="27">
        <f>IF(OR(Register!$N153&lt;&gt;"Yes",Register!$O153="",N(Register!$Q153)=0),0,ROUND((Register!$M153-Register!$R153)*MIN(Register!$Q153,MAX(0,MIN(F$4,IF(Register!$U153="",$D$2,MIN($D$2,YEAR(Register!$U153)*12+MONTH(Register!$U153)-1)))-(YEAR(Register!$O153)*12+MONTH(Register!$O153))+1))/Register!$Q153,2)-ROUND((Register!$M153-Register!$R153)*MIN(Register!$Q153,MAX(0,MIN(F$4-1,IF(Register!$U153="",$D$2,MIN($D$2,YEAR(Register!$U153)*12+MONTH(Register!$U153)-1)))-(YEAR(Register!$O153)*12+MONTH(Register!$O153))+1))/Register!$Q153,2))</f>
        <v/>
      </c>
      <c r="G155" s="27">
        <f>IF(OR(Register!$N153&lt;&gt;"Yes",Register!$O153="",N(Register!$Q153)=0),0,ROUND((Register!$M153-Register!$R153)*MIN(Register!$Q153,MAX(0,MIN(G$4,IF(Register!$U153="",$D$2,MIN($D$2,YEAR(Register!$U153)*12+MONTH(Register!$U153)-1)))-(YEAR(Register!$O153)*12+MONTH(Register!$O153))+1))/Register!$Q153,2)-ROUND((Register!$M153-Register!$R153)*MIN(Register!$Q153,MAX(0,MIN(G$4-1,IF(Register!$U153="",$D$2,MIN($D$2,YEAR(Register!$U153)*12+MONTH(Register!$U153)-1)))-(YEAR(Register!$O153)*12+MONTH(Register!$O153))+1))/Register!$Q153,2))</f>
        <v/>
      </c>
      <c r="H155" s="27">
        <f>IF(OR(Register!$N153&lt;&gt;"Yes",Register!$O153="",N(Register!$Q153)=0),0,ROUND((Register!$M153-Register!$R153)*MIN(Register!$Q153,MAX(0,MIN(H$4,IF(Register!$U153="",$D$2,MIN($D$2,YEAR(Register!$U153)*12+MONTH(Register!$U153)-1)))-(YEAR(Register!$O153)*12+MONTH(Register!$O153))+1))/Register!$Q153,2)-ROUND((Register!$M153-Register!$R153)*MIN(Register!$Q153,MAX(0,MIN(H$4-1,IF(Register!$U153="",$D$2,MIN($D$2,YEAR(Register!$U153)*12+MONTH(Register!$U153)-1)))-(YEAR(Register!$O153)*12+MONTH(Register!$O153))+1))/Register!$Q153,2))</f>
        <v/>
      </c>
      <c r="I155" s="27">
        <f>IF(OR(Register!$N153&lt;&gt;"Yes",Register!$O153="",N(Register!$Q153)=0),0,ROUND((Register!$M153-Register!$R153)*MIN(Register!$Q153,MAX(0,MIN(I$4,IF(Register!$U153="",$D$2,MIN($D$2,YEAR(Register!$U153)*12+MONTH(Register!$U153)-1)))-(YEAR(Register!$O153)*12+MONTH(Register!$O153))+1))/Register!$Q153,2)-ROUND((Register!$M153-Register!$R153)*MIN(Register!$Q153,MAX(0,MIN(I$4-1,IF(Register!$U153="",$D$2,MIN($D$2,YEAR(Register!$U153)*12+MONTH(Register!$U153)-1)))-(YEAR(Register!$O153)*12+MONTH(Register!$O153))+1))/Register!$Q153,2))</f>
        <v/>
      </c>
      <c r="J155" s="27">
        <f>IF(OR(Register!$N153&lt;&gt;"Yes",Register!$O153="",N(Register!$Q153)=0),0,ROUND((Register!$M153-Register!$R153)*MIN(Register!$Q153,MAX(0,MIN(J$4,IF(Register!$U153="",$D$2,MIN($D$2,YEAR(Register!$U153)*12+MONTH(Register!$U153)-1)))-(YEAR(Register!$O153)*12+MONTH(Register!$O153))+1))/Register!$Q153,2)-ROUND((Register!$M153-Register!$R153)*MIN(Register!$Q153,MAX(0,MIN(J$4-1,IF(Register!$U153="",$D$2,MIN($D$2,YEAR(Register!$U153)*12+MONTH(Register!$U153)-1)))-(YEAR(Register!$O153)*12+MONTH(Register!$O153))+1))/Register!$Q153,2))</f>
        <v/>
      </c>
      <c r="K155" s="27">
        <f>IF(OR(Register!$N153&lt;&gt;"Yes",Register!$O153="",N(Register!$Q153)=0),0,ROUND((Register!$M153-Register!$R153)*MIN(Register!$Q153,MAX(0,MIN(K$4,IF(Register!$U153="",$D$2,MIN($D$2,YEAR(Register!$U153)*12+MONTH(Register!$U153)-1)))-(YEAR(Register!$O153)*12+MONTH(Register!$O153))+1))/Register!$Q153,2)-ROUND((Register!$M153-Register!$R153)*MIN(Register!$Q153,MAX(0,MIN(K$4-1,IF(Register!$U153="",$D$2,MIN($D$2,YEAR(Register!$U153)*12+MONTH(Register!$U153)-1)))-(YEAR(Register!$O153)*12+MONTH(Register!$O153))+1))/Register!$Q153,2))</f>
        <v/>
      </c>
      <c r="L155" s="27">
        <f>IF(OR(Register!$N153&lt;&gt;"Yes",Register!$O153="",N(Register!$Q153)=0),0,ROUND((Register!$M153-Register!$R153)*MIN(Register!$Q153,MAX(0,MIN(L$4,IF(Register!$U153="",$D$2,MIN($D$2,YEAR(Register!$U153)*12+MONTH(Register!$U153)-1)))-(YEAR(Register!$O153)*12+MONTH(Register!$O153))+1))/Register!$Q153,2)-ROUND((Register!$M153-Register!$R153)*MIN(Register!$Q153,MAX(0,MIN(L$4-1,IF(Register!$U153="",$D$2,MIN($D$2,YEAR(Register!$U153)*12+MONTH(Register!$U153)-1)))-(YEAR(Register!$O153)*12+MONTH(Register!$O153))+1))/Register!$Q153,2))</f>
        <v/>
      </c>
      <c r="M155" s="27">
        <f>IF(OR(Register!$N153&lt;&gt;"Yes",Register!$O153="",N(Register!$Q153)=0),0,ROUND((Register!$M153-Register!$R153)*MIN(Register!$Q153,MAX(0,MIN(M$4,IF(Register!$U153="",$D$2,MIN($D$2,YEAR(Register!$U153)*12+MONTH(Register!$U153)-1)))-(YEAR(Register!$O153)*12+MONTH(Register!$O153))+1))/Register!$Q153,2)-ROUND((Register!$M153-Register!$R153)*MIN(Register!$Q153,MAX(0,MIN(M$4-1,IF(Register!$U153="",$D$2,MIN($D$2,YEAR(Register!$U153)*12+MONTH(Register!$U153)-1)))-(YEAR(Register!$O153)*12+MONTH(Register!$O153))+1))/Register!$Q153,2))</f>
        <v/>
      </c>
      <c r="N155" s="27">
        <f>IF(OR(Register!$N153&lt;&gt;"Yes",Register!$O153="",N(Register!$Q153)=0),0,ROUND((Register!$M153-Register!$R153)*MIN(Register!$Q153,MAX(0,MIN(N$4,IF(Register!$U153="",$D$2,MIN($D$2,YEAR(Register!$U153)*12+MONTH(Register!$U153)-1)))-(YEAR(Register!$O153)*12+MONTH(Register!$O153))+1))/Register!$Q153,2)-ROUND((Register!$M153-Register!$R153)*MIN(Register!$Q153,MAX(0,MIN(N$4-1,IF(Register!$U153="",$D$2,MIN($D$2,YEAR(Register!$U153)*12+MONTH(Register!$U153)-1)))-(YEAR(Register!$O153)*12+MONTH(Register!$O153))+1))/Register!$Q153,2))</f>
        <v/>
      </c>
      <c r="O155" s="27">
        <f>IF(OR(Register!$N153&lt;&gt;"Yes",Register!$O153="",N(Register!$Q153)=0),0,ROUND((Register!$M153-Register!$R153)*MIN(Register!$Q153,MAX(0,MIN(O$4,IF(Register!$U153="",$D$2,MIN($D$2,YEAR(Register!$U153)*12+MONTH(Register!$U153)-1)))-(YEAR(Register!$O153)*12+MONTH(Register!$O153))+1))/Register!$Q153,2)-ROUND((Register!$M153-Register!$R153)*MIN(Register!$Q153,MAX(0,MIN(O$4-1,IF(Register!$U153="",$D$2,MIN($D$2,YEAR(Register!$U153)*12+MONTH(Register!$U153)-1)))-(YEAR(Register!$O153)*12+MONTH(Register!$O153))+1))/Register!$Q153,2))</f>
        <v/>
      </c>
      <c r="P155" s="27">
        <f>IF(OR(Register!$N153&lt;&gt;"Yes",Register!$O153="",N(Register!$Q153)=0),0,ROUND((Register!$M153-Register!$R153)*MIN(Register!$Q153,MAX(0,MIN(P$4,IF(Register!$U153="",$D$2,MIN($D$2,YEAR(Register!$U153)*12+MONTH(Register!$U153)-1)))-(YEAR(Register!$O153)*12+MONTH(Register!$O153))+1))/Register!$Q153,2)-ROUND((Register!$M153-Register!$R153)*MIN(Register!$Q153,MAX(0,MIN(P$4-1,IF(Register!$U153="",$D$2,MIN($D$2,YEAR(Register!$U153)*12+MONTH(Register!$U153)-1)))-(YEAR(Register!$O153)*12+MONTH(Register!$O153))+1))/Register!$Q153,2))</f>
        <v/>
      </c>
      <c r="Q155" s="27">
        <f>E155+F155+G155+H155+I155+J155+K155+L155+M155+N155+O155+P155</f>
        <v/>
      </c>
    </row>
    <row r="156">
      <c r="A156" s="28">
        <f>IF(Register!$A154="","",Register!$A154)</f>
        <v/>
      </c>
      <c r="B156" s="28">
        <f>IF(Register!$D154="","",Register!$D154)</f>
        <v/>
      </c>
      <c r="C156" s="28">
        <f>IF(Register!$F154="","",Register!$F154)</f>
        <v/>
      </c>
      <c r="D156" s="28">
        <f>IF(C156="","",IF(C156=Settings!$A$9,Settings!$B$9,IF(C156=Settings!$A$10,Settings!$B$10,IF(C156=Settings!$A$11,Settings!$B$11,IF(C156=Settings!$A$12,Settings!$B$12,IF(C156=Settings!$A$13,Settings!$B$13,IF(C156=Settings!$A$14,Settings!$B$14,IF(C156=Settings!$A$15,Settings!$B$15,IF(C156=Settings!$A$16,Settings!$B$16,IF(C156=Settings!$A$17,Settings!$B$17,IF(C156=Settings!$A$18,Settings!$B$18,"")))))))))))</f>
        <v/>
      </c>
      <c r="E156" s="27">
        <f>IF(OR(Register!$N154&lt;&gt;"Yes",Register!$O154="",N(Register!$Q154)=0),0,ROUND((Register!$M154-Register!$R154)*MIN(Register!$Q154,MAX(0,MIN(E$4,IF(Register!$U154="",$D$2,MIN($D$2,YEAR(Register!$U154)*12+MONTH(Register!$U154)-1)))-(YEAR(Register!$O154)*12+MONTH(Register!$O154))+1))/Register!$Q154,2)-ROUND((Register!$M154-Register!$R154)*MIN(Register!$Q154,MAX(0,MIN(E$4-1,IF(Register!$U154="",$D$2,MIN($D$2,YEAR(Register!$U154)*12+MONTH(Register!$U154)-1)))-(YEAR(Register!$O154)*12+MONTH(Register!$O154))+1))/Register!$Q154,2))</f>
        <v/>
      </c>
      <c r="F156" s="27">
        <f>IF(OR(Register!$N154&lt;&gt;"Yes",Register!$O154="",N(Register!$Q154)=0),0,ROUND((Register!$M154-Register!$R154)*MIN(Register!$Q154,MAX(0,MIN(F$4,IF(Register!$U154="",$D$2,MIN($D$2,YEAR(Register!$U154)*12+MONTH(Register!$U154)-1)))-(YEAR(Register!$O154)*12+MONTH(Register!$O154))+1))/Register!$Q154,2)-ROUND((Register!$M154-Register!$R154)*MIN(Register!$Q154,MAX(0,MIN(F$4-1,IF(Register!$U154="",$D$2,MIN($D$2,YEAR(Register!$U154)*12+MONTH(Register!$U154)-1)))-(YEAR(Register!$O154)*12+MONTH(Register!$O154))+1))/Register!$Q154,2))</f>
        <v/>
      </c>
      <c r="G156" s="27">
        <f>IF(OR(Register!$N154&lt;&gt;"Yes",Register!$O154="",N(Register!$Q154)=0),0,ROUND((Register!$M154-Register!$R154)*MIN(Register!$Q154,MAX(0,MIN(G$4,IF(Register!$U154="",$D$2,MIN($D$2,YEAR(Register!$U154)*12+MONTH(Register!$U154)-1)))-(YEAR(Register!$O154)*12+MONTH(Register!$O154))+1))/Register!$Q154,2)-ROUND((Register!$M154-Register!$R154)*MIN(Register!$Q154,MAX(0,MIN(G$4-1,IF(Register!$U154="",$D$2,MIN($D$2,YEAR(Register!$U154)*12+MONTH(Register!$U154)-1)))-(YEAR(Register!$O154)*12+MONTH(Register!$O154))+1))/Register!$Q154,2))</f>
        <v/>
      </c>
      <c r="H156" s="27">
        <f>IF(OR(Register!$N154&lt;&gt;"Yes",Register!$O154="",N(Register!$Q154)=0),0,ROUND((Register!$M154-Register!$R154)*MIN(Register!$Q154,MAX(0,MIN(H$4,IF(Register!$U154="",$D$2,MIN($D$2,YEAR(Register!$U154)*12+MONTH(Register!$U154)-1)))-(YEAR(Register!$O154)*12+MONTH(Register!$O154))+1))/Register!$Q154,2)-ROUND((Register!$M154-Register!$R154)*MIN(Register!$Q154,MAX(0,MIN(H$4-1,IF(Register!$U154="",$D$2,MIN($D$2,YEAR(Register!$U154)*12+MONTH(Register!$U154)-1)))-(YEAR(Register!$O154)*12+MONTH(Register!$O154))+1))/Register!$Q154,2))</f>
        <v/>
      </c>
      <c r="I156" s="27">
        <f>IF(OR(Register!$N154&lt;&gt;"Yes",Register!$O154="",N(Register!$Q154)=0),0,ROUND((Register!$M154-Register!$R154)*MIN(Register!$Q154,MAX(0,MIN(I$4,IF(Register!$U154="",$D$2,MIN($D$2,YEAR(Register!$U154)*12+MONTH(Register!$U154)-1)))-(YEAR(Register!$O154)*12+MONTH(Register!$O154))+1))/Register!$Q154,2)-ROUND((Register!$M154-Register!$R154)*MIN(Register!$Q154,MAX(0,MIN(I$4-1,IF(Register!$U154="",$D$2,MIN($D$2,YEAR(Register!$U154)*12+MONTH(Register!$U154)-1)))-(YEAR(Register!$O154)*12+MONTH(Register!$O154))+1))/Register!$Q154,2))</f>
        <v/>
      </c>
      <c r="J156" s="27">
        <f>IF(OR(Register!$N154&lt;&gt;"Yes",Register!$O154="",N(Register!$Q154)=0),0,ROUND((Register!$M154-Register!$R154)*MIN(Register!$Q154,MAX(0,MIN(J$4,IF(Register!$U154="",$D$2,MIN($D$2,YEAR(Register!$U154)*12+MONTH(Register!$U154)-1)))-(YEAR(Register!$O154)*12+MONTH(Register!$O154))+1))/Register!$Q154,2)-ROUND((Register!$M154-Register!$R154)*MIN(Register!$Q154,MAX(0,MIN(J$4-1,IF(Register!$U154="",$D$2,MIN($D$2,YEAR(Register!$U154)*12+MONTH(Register!$U154)-1)))-(YEAR(Register!$O154)*12+MONTH(Register!$O154))+1))/Register!$Q154,2))</f>
        <v/>
      </c>
      <c r="K156" s="27">
        <f>IF(OR(Register!$N154&lt;&gt;"Yes",Register!$O154="",N(Register!$Q154)=0),0,ROUND((Register!$M154-Register!$R154)*MIN(Register!$Q154,MAX(0,MIN(K$4,IF(Register!$U154="",$D$2,MIN($D$2,YEAR(Register!$U154)*12+MONTH(Register!$U154)-1)))-(YEAR(Register!$O154)*12+MONTH(Register!$O154))+1))/Register!$Q154,2)-ROUND((Register!$M154-Register!$R154)*MIN(Register!$Q154,MAX(0,MIN(K$4-1,IF(Register!$U154="",$D$2,MIN($D$2,YEAR(Register!$U154)*12+MONTH(Register!$U154)-1)))-(YEAR(Register!$O154)*12+MONTH(Register!$O154))+1))/Register!$Q154,2))</f>
        <v/>
      </c>
      <c r="L156" s="27">
        <f>IF(OR(Register!$N154&lt;&gt;"Yes",Register!$O154="",N(Register!$Q154)=0),0,ROUND((Register!$M154-Register!$R154)*MIN(Register!$Q154,MAX(0,MIN(L$4,IF(Register!$U154="",$D$2,MIN($D$2,YEAR(Register!$U154)*12+MONTH(Register!$U154)-1)))-(YEAR(Register!$O154)*12+MONTH(Register!$O154))+1))/Register!$Q154,2)-ROUND((Register!$M154-Register!$R154)*MIN(Register!$Q154,MAX(0,MIN(L$4-1,IF(Register!$U154="",$D$2,MIN($D$2,YEAR(Register!$U154)*12+MONTH(Register!$U154)-1)))-(YEAR(Register!$O154)*12+MONTH(Register!$O154))+1))/Register!$Q154,2))</f>
        <v/>
      </c>
      <c r="M156" s="27">
        <f>IF(OR(Register!$N154&lt;&gt;"Yes",Register!$O154="",N(Register!$Q154)=0),0,ROUND((Register!$M154-Register!$R154)*MIN(Register!$Q154,MAX(0,MIN(M$4,IF(Register!$U154="",$D$2,MIN($D$2,YEAR(Register!$U154)*12+MONTH(Register!$U154)-1)))-(YEAR(Register!$O154)*12+MONTH(Register!$O154))+1))/Register!$Q154,2)-ROUND((Register!$M154-Register!$R154)*MIN(Register!$Q154,MAX(0,MIN(M$4-1,IF(Register!$U154="",$D$2,MIN($D$2,YEAR(Register!$U154)*12+MONTH(Register!$U154)-1)))-(YEAR(Register!$O154)*12+MONTH(Register!$O154))+1))/Register!$Q154,2))</f>
        <v/>
      </c>
      <c r="N156" s="27">
        <f>IF(OR(Register!$N154&lt;&gt;"Yes",Register!$O154="",N(Register!$Q154)=0),0,ROUND((Register!$M154-Register!$R154)*MIN(Register!$Q154,MAX(0,MIN(N$4,IF(Register!$U154="",$D$2,MIN($D$2,YEAR(Register!$U154)*12+MONTH(Register!$U154)-1)))-(YEAR(Register!$O154)*12+MONTH(Register!$O154))+1))/Register!$Q154,2)-ROUND((Register!$M154-Register!$R154)*MIN(Register!$Q154,MAX(0,MIN(N$4-1,IF(Register!$U154="",$D$2,MIN($D$2,YEAR(Register!$U154)*12+MONTH(Register!$U154)-1)))-(YEAR(Register!$O154)*12+MONTH(Register!$O154))+1))/Register!$Q154,2))</f>
        <v/>
      </c>
      <c r="O156" s="27">
        <f>IF(OR(Register!$N154&lt;&gt;"Yes",Register!$O154="",N(Register!$Q154)=0),0,ROUND((Register!$M154-Register!$R154)*MIN(Register!$Q154,MAX(0,MIN(O$4,IF(Register!$U154="",$D$2,MIN($D$2,YEAR(Register!$U154)*12+MONTH(Register!$U154)-1)))-(YEAR(Register!$O154)*12+MONTH(Register!$O154))+1))/Register!$Q154,2)-ROUND((Register!$M154-Register!$R154)*MIN(Register!$Q154,MAX(0,MIN(O$4-1,IF(Register!$U154="",$D$2,MIN($D$2,YEAR(Register!$U154)*12+MONTH(Register!$U154)-1)))-(YEAR(Register!$O154)*12+MONTH(Register!$O154))+1))/Register!$Q154,2))</f>
        <v/>
      </c>
      <c r="P156" s="27">
        <f>IF(OR(Register!$N154&lt;&gt;"Yes",Register!$O154="",N(Register!$Q154)=0),0,ROUND((Register!$M154-Register!$R154)*MIN(Register!$Q154,MAX(0,MIN(P$4,IF(Register!$U154="",$D$2,MIN($D$2,YEAR(Register!$U154)*12+MONTH(Register!$U154)-1)))-(YEAR(Register!$O154)*12+MONTH(Register!$O154))+1))/Register!$Q154,2)-ROUND((Register!$M154-Register!$R154)*MIN(Register!$Q154,MAX(0,MIN(P$4-1,IF(Register!$U154="",$D$2,MIN($D$2,YEAR(Register!$U154)*12+MONTH(Register!$U154)-1)))-(YEAR(Register!$O154)*12+MONTH(Register!$O154))+1))/Register!$Q154,2))</f>
        <v/>
      </c>
      <c r="Q156" s="27">
        <f>E156+F156+G156+H156+I156+J156+K156+L156+M156+N156+O156+P156</f>
        <v/>
      </c>
    </row>
    <row r="157">
      <c r="A157" s="28">
        <f>IF(Register!$A155="","",Register!$A155)</f>
        <v/>
      </c>
      <c r="B157" s="28">
        <f>IF(Register!$D155="","",Register!$D155)</f>
        <v/>
      </c>
      <c r="C157" s="28">
        <f>IF(Register!$F155="","",Register!$F155)</f>
        <v/>
      </c>
      <c r="D157" s="28">
        <f>IF(C157="","",IF(C157=Settings!$A$9,Settings!$B$9,IF(C157=Settings!$A$10,Settings!$B$10,IF(C157=Settings!$A$11,Settings!$B$11,IF(C157=Settings!$A$12,Settings!$B$12,IF(C157=Settings!$A$13,Settings!$B$13,IF(C157=Settings!$A$14,Settings!$B$14,IF(C157=Settings!$A$15,Settings!$B$15,IF(C157=Settings!$A$16,Settings!$B$16,IF(C157=Settings!$A$17,Settings!$B$17,IF(C157=Settings!$A$18,Settings!$B$18,"")))))))))))</f>
        <v/>
      </c>
      <c r="E157" s="27">
        <f>IF(OR(Register!$N155&lt;&gt;"Yes",Register!$O155="",N(Register!$Q155)=0),0,ROUND((Register!$M155-Register!$R155)*MIN(Register!$Q155,MAX(0,MIN(E$4,IF(Register!$U155="",$D$2,MIN($D$2,YEAR(Register!$U155)*12+MONTH(Register!$U155)-1)))-(YEAR(Register!$O155)*12+MONTH(Register!$O155))+1))/Register!$Q155,2)-ROUND((Register!$M155-Register!$R155)*MIN(Register!$Q155,MAX(0,MIN(E$4-1,IF(Register!$U155="",$D$2,MIN($D$2,YEAR(Register!$U155)*12+MONTH(Register!$U155)-1)))-(YEAR(Register!$O155)*12+MONTH(Register!$O155))+1))/Register!$Q155,2))</f>
        <v/>
      </c>
      <c r="F157" s="27">
        <f>IF(OR(Register!$N155&lt;&gt;"Yes",Register!$O155="",N(Register!$Q155)=0),0,ROUND((Register!$M155-Register!$R155)*MIN(Register!$Q155,MAX(0,MIN(F$4,IF(Register!$U155="",$D$2,MIN($D$2,YEAR(Register!$U155)*12+MONTH(Register!$U155)-1)))-(YEAR(Register!$O155)*12+MONTH(Register!$O155))+1))/Register!$Q155,2)-ROUND((Register!$M155-Register!$R155)*MIN(Register!$Q155,MAX(0,MIN(F$4-1,IF(Register!$U155="",$D$2,MIN($D$2,YEAR(Register!$U155)*12+MONTH(Register!$U155)-1)))-(YEAR(Register!$O155)*12+MONTH(Register!$O155))+1))/Register!$Q155,2))</f>
        <v/>
      </c>
      <c r="G157" s="27">
        <f>IF(OR(Register!$N155&lt;&gt;"Yes",Register!$O155="",N(Register!$Q155)=0),0,ROUND((Register!$M155-Register!$R155)*MIN(Register!$Q155,MAX(0,MIN(G$4,IF(Register!$U155="",$D$2,MIN($D$2,YEAR(Register!$U155)*12+MONTH(Register!$U155)-1)))-(YEAR(Register!$O155)*12+MONTH(Register!$O155))+1))/Register!$Q155,2)-ROUND((Register!$M155-Register!$R155)*MIN(Register!$Q155,MAX(0,MIN(G$4-1,IF(Register!$U155="",$D$2,MIN($D$2,YEAR(Register!$U155)*12+MONTH(Register!$U155)-1)))-(YEAR(Register!$O155)*12+MONTH(Register!$O155))+1))/Register!$Q155,2))</f>
        <v/>
      </c>
      <c r="H157" s="27">
        <f>IF(OR(Register!$N155&lt;&gt;"Yes",Register!$O155="",N(Register!$Q155)=0),0,ROUND((Register!$M155-Register!$R155)*MIN(Register!$Q155,MAX(0,MIN(H$4,IF(Register!$U155="",$D$2,MIN($D$2,YEAR(Register!$U155)*12+MONTH(Register!$U155)-1)))-(YEAR(Register!$O155)*12+MONTH(Register!$O155))+1))/Register!$Q155,2)-ROUND((Register!$M155-Register!$R155)*MIN(Register!$Q155,MAX(0,MIN(H$4-1,IF(Register!$U155="",$D$2,MIN($D$2,YEAR(Register!$U155)*12+MONTH(Register!$U155)-1)))-(YEAR(Register!$O155)*12+MONTH(Register!$O155))+1))/Register!$Q155,2))</f>
        <v/>
      </c>
      <c r="I157" s="27">
        <f>IF(OR(Register!$N155&lt;&gt;"Yes",Register!$O155="",N(Register!$Q155)=0),0,ROUND((Register!$M155-Register!$R155)*MIN(Register!$Q155,MAX(0,MIN(I$4,IF(Register!$U155="",$D$2,MIN($D$2,YEAR(Register!$U155)*12+MONTH(Register!$U155)-1)))-(YEAR(Register!$O155)*12+MONTH(Register!$O155))+1))/Register!$Q155,2)-ROUND((Register!$M155-Register!$R155)*MIN(Register!$Q155,MAX(0,MIN(I$4-1,IF(Register!$U155="",$D$2,MIN($D$2,YEAR(Register!$U155)*12+MONTH(Register!$U155)-1)))-(YEAR(Register!$O155)*12+MONTH(Register!$O155))+1))/Register!$Q155,2))</f>
        <v/>
      </c>
      <c r="J157" s="27">
        <f>IF(OR(Register!$N155&lt;&gt;"Yes",Register!$O155="",N(Register!$Q155)=0),0,ROUND((Register!$M155-Register!$R155)*MIN(Register!$Q155,MAX(0,MIN(J$4,IF(Register!$U155="",$D$2,MIN($D$2,YEAR(Register!$U155)*12+MONTH(Register!$U155)-1)))-(YEAR(Register!$O155)*12+MONTH(Register!$O155))+1))/Register!$Q155,2)-ROUND((Register!$M155-Register!$R155)*MIN(Register!$Q155,MAX(0,MIN(J$4-1,IF(Register!$U155="",$D$2,MIN($D$2,YEAR(Register!$U155)*12+MONTH(Register!$U155)-1)))-(YEAR(Register!$O155)*12+MONTH(Register!$O155))+1))/Register!$Q155,2))</f>
        <v/>
      </c>
      <c r="K157" s="27">
        <f>IF(OR(Register!$N155&lt;&gt;"Yes",Register!$O155="",N(Register!$Q155)=0),0,ROUND((Register!$M155-Register!$R155)*MIN(Register!$Q155,MAX(0,MIN(K$4,IF(Register!$U155="",$D$2,MIN($D$2,YEAR(Register!$U155)*12+MONTH(Register!$U155)-1)))-(YEAR(Register!$O155)*12+MONTH(Register!$O155))+1))/Register!$Q155,2)-ROUND((Register!$M155-Register!$R155)*MIN(Register!$Q155,MAX(0,MIN(K$4-1,IF(Register!$U155="",$D$2,MIN($D$2,YEAR(Register!$U155)*12+MONTH(Register!$U155)-1)))-(YEAR(Register!$O155)*12+MONTH(Register!$O155))+1))/Register!$Q155,2))</f>
        <v/>
      </c>
      <c r="L157" s="27">
        <f>IF(OR(Register!$N155&lt;&gt;"Yes",Register!$O155="",N(Register!$Q155)=0),0,ROUND((Register!$M155-Register!$R155)*MIN(Register!$Q155,MAX(0,MIN(L$4,IF(Register!$U155="",$D$2,MIN($D$2,YEAR(Register!$U155)*12+MONTH(Register!$U155)-1)))-(YEAR(Register!$O155)*12+MONTH(Register!$O155))+1))/Register!$Q155,2)-ROUND((Register!$M155-Register!$R155)*MIN(Register!$Q155,MAX(0,MIN(L$4-1,IF(Register!$U155="",$D$2,MIN($D$2,YEAR(Register!$U155)*12+MONTH(Register!$U155)-1)))-(YEAR(Register!$O155)*12+MONTH(Register!$O155))+1))/Register!$Q155,2))</f>
        <v/>
      </c>
      <c r="M157" s="27">
        <f>IF(OR(Register!$N155&lt;&gt;"Yes",Register!$O155="",N(Register!$Q155)=0),0,ROUND((Register!$M155-Register!$R155)*MIN(Register!$Q155,MAX(0,MIN(M$4,IF(Register!$U155="",$D$2,MIN($D$2,YEAR(Register!$U155)*12+MONTH(Register!$U155)-1)))-(YEAR(Register!$O155)*12+MONTH(Register!$O155))+1))/Register!$Q155,2)-ROUND((Register!$M155-Register!$R155)*MIN(Register!$Q155,MAX(0,MIN(M$4-1,IF(Register!$U155="",$D$2,MIN($D$2,YEAR(Register!$U155)*12+MONTH(Register!$U155)-1)))-(YEAR(Register!$O155)*12+MONTH(Register!$O155))+1))/Register!$Q155,2))</f>
        <v/>
      </c>
      <c r="N157" s="27">
        <f>IF(OR(Register!$N155&lt;&gt;"Yes",Register!$O155="",N(Register!$Q155)=0),0,ROUND((Register!$M155-Register!$R155)*MIN(Register!$Q155,MAX(0,MIN(N$4,IF(Register!$U155="",$D$2,MIN($D$2,YEAR(Register!$U155)*12+MONTH(Register!$U155)-1)))-(YEAR(Register!$O155)*12+MONTH(Register!$O155))+1))/Register!$Q155,2)-ROUND((Register!$M155-Register!$R155)*MIN(Register!$Q155,MAX(0,MIN(N$4-1,IF(Register!$U155="",$D$2,MIN($D$2,YEAR(Register!$U155)*12+MONTH(Register!$U155)-1)))-(YEAR(Register!$O155)*12+MONTH(Register!$O155))+1))/Register!$Q155,2))</f>
        <v/>
      </c>
      <c r="O157" s="27">
        <f>IF(OR(Register!$N155&lt;&gt;"Yes",Register!$O155="",N(Register!$Q155)=0),0,ROUND((Register!$M155-Register!$R155)*MIN(Register!$Q155,MAX(0,MIN(O$4,IF(Register!$U155="",$D$2,MIN($D$2,YEAR(Register!$U155)*12+MONTH(Register!$U155)-1)))-(YEAR(Register!$O155)*12+MONTH(Register!$O155))+1))/Register!$Q155,2)-ROUND((Register!$M155-Register!$R155)*MIN(Register!$Q155,MAX(0,MIN(O$4-1,IF(Register!$U155="",$D$2,MIN($D$2,YEAR(Register!$U155)*12+MONTH(Register!$U155)-1)))-(YEAR(Register!$O155)*12+MONTH(Register!$O155))+1))/Register!$Q155,2))</f>
        <v/>
      </c>
      <c r="P157" s="27">
        <f>IF(OR(Register!$N155&lt;&gt;"Yes",Register!$O155="",N(Register!$Q155)=0),0,ROUND((Register!$M155-Register!$R155)*MIN(Register!$Q155,MAX(0,MIN(P$4,IF(Register!$U155="",$D$2,MIN($D$2,YEAR(Register!$U155)*12+MONTH(Register!$U155)-1)))-(YEAR(Register!$O155)*12+MONTH(Register!$O155))+1))/Register!$Q155,2)-ROUND((Register!$M155-Register!$R155)*MIN(Register!$Q155,MAX(0,MIN(P$4-1,IF(Register!$U155="",$D$2,MIN($D$2,YEAR(Register!$U155)*12+MONTH(Register!$U155)-1)))-(YEAR(Register!$O155)*12+MONTH(Register!$O155))+1))/Register!$Q155,2))</f>
        <v/>
      </c>
      <c r="Q157" s="27">
        <f>E157+F157+G157+H157+I157+J157+K157+L157+M157+N157+O157+P157</f>
        <v/>
      </c>
    </row>
    <row r="158">
      <c r="A158" s="28">
        <f>IF(Register!$A156="","",Register!$A156)</f>
        <v/>
      </c>
      <c r="B158" s="28">
        <f>IF(Register!$D156="","",Register!$D156)</f>
        <v/>
      </c>
      <c r="C158" s="28">
        <f>IF(Register!$F156="","",Register!$F156)</f>
        <v/>
      </c>
      <c r="D158" s="28">
        <f>IF(C158="","",IF(C158=Settings!$A$9,Settings!$B$9,IF(C158=Settings!$A$10,Settings!$B$10,IF(C158=Settings!$A$11,Settings!$B$11,IF(C158=Settings!$A$12,Settings!$B$12,IF(C158=Settings!$A$13,Settings!$B$13,IF(C158=Settings!$A$14,Settings!$B$14,IF(C158=Settings!$A$15,Settings!$B$15,IF(C158=Settings!$A$16,Settings!$B$16,IF(C158=Settings!$A$17,Settings!$B$17,IF(C158=Settings!$A$18,Settings!$B$18,"")))))))))))</f>
        <v/>
      </c>
      <c r="E158" s="27">
        <f>IF(OR(Register!$N156&lt;&gt;"Yes",Register!$O156="",N(Register!$Q156)=0),0,ROUND((Register!$M156-Register!$R156)*MIN(Register!$Q156,MAX(0,MIN(E$4,IF(Register!$U156="",$D$2,MIN($D$2,YEAR(Register!$U156)*12+MONTH(Register!$U156)-1)))-(YEAR(Register!$O156)*12+MONTH(Register!$O156))+1))/Register!$Q156,2)-ROUND((Register!$M156-Register!$R156)*MIN(Register!$Q156,MAX(0,MIN(E$4-1,IF(Register!$U156="",$D$2,MIN($D$2,YEAR(Register!$U156)*12+MONTH(Register!$U156)-1)))-(YEAR(Register!$O156)*12+MONTH(Register!$O156))+1))/Register!$Q156,2))</f>
        <v/>
      </c>
      <c r="F158" s="27">
        <f>IF(OR(Register!$N156&lt;&gt;"Yes",Register!$O156="",N(Register!$Q156)=0),0,ROUND((Register!$M156-Register!$R156)*MIN(Register!$Q156,MAX(0,MIN(F$4,IF(Register!$U156="",$D$2,MIN($D$2,YEAR(Register!$U156)*12+MONTH(Register!$U156)-1)))-(YEAR(Register!$O156)*12+MONTH(Register!$O156))+1))/Register!$Q156,2)-ROUND((Register!$M156-Register!$R156)*MIN(Register!$Q156,MAX(0,MIN(F$4-1,IF(Register!$U156="",$D$2,MIN($D$2,YEAR(Register!$U156)*12+MONTH(Register!$U156)-1)))-(YEAR(Register!$O156)*12+MONTH(Register!$O156))+1))/Register!$Q156,2))</f>
        <v/>
      </c>
      <c r="G158" s="27">
        <f>IF(OR(Register!$N156&lt;&gt;"Yes",Register!$O156="",N(Register!$Q156)=0),0,ROUND((Register!$M156-Register!$R156)*MIN(Register!$Q156,MAX(0,MIN(G$4,IF(Register!$U156="",$D$2,MIN($D$2,YEAR(Register!$U156)*12+MONTH(Register!$U156)-1)))-(YEAR(Register!$O156)*12+MONTH(Register!$O156))+1))/Register!$Q156,2)-ROUND((Register!$M156-Register!$R156)*MIN(Register!$Q156,MAX(0,MIN(G$4-1,IF(Register!$U156="",$D$2,MIN($D$2,YEAR(Register!$U156)*12+MONTH(Register!$U156)-1)))-(YEAR(Register!$O156)*12+MONTH(Register!$O156))+1))/Register!$Q156,2))</f>
        <v/>
      </c>
      <c r="H158" s="27">
        <f>IF(OR(Register!$N156&lt;&gt;"Yes",Register!$O156="",N(Register!$Q156)=0),0,ROUND((Register!$M156-Register!$R156)*MIN(Register!$Q156,MAX(0,MIN(H$4,IF(Register!$U156="",$D$2,MIN($D$2,YEAR(Register!$U156)*12+MONTH(Register!$U156)-1)))-(YEAR(Register!$O156)*12+MONTH(Register!$O156))+1))/Register!$Q156,2)-ROUND((Register!$M156-Register!$R156)*MIN(Register!$Q156,MAX(0,MIN(H$4-1,IF(Register!$U156="",$D$2,MIN($D$2,YEAR(Register!$U156)*12+MONTH(Register!$U156)-1)))-(YEAR(Register!$O156)*12+MONTH(Register!$O156))+1))/Register!$Q156,2))</f>
        <v/>
      </c>
      <c r="I158" s="27">
        <f>IF(OR(Register!$N156&lt;&gt;"Yes",Register!$O156="",N(Register!$Q156)=0),0,ROUND((Register!$M156-Register!$R156)*MIN(Register!$Q156,MAX(0,MIN(I$4,IF(Register!$U156="",$D$2,MIN($D$2,YEAR(Register!$U156)*12+MONTH(Register!$U156)-1)))-(YEAR(Register!$O156)*12+MONTH(Register!$O156))+1))/Register!$Q156,2)-ROUND((Register!$M156-Register!$R156)*MIN(Register!$Q156,MAX(0,MIN(I$4-1,IF(Register!$U156="",$D$2,MIN($D$2,YEAR(Register!$U156)*12+MONTH(Register!$U156)-1)))-(YEAR(Register!$O156)*12+MONTH(Register!$O156))+1))/Register!$Q156,2))</f>
        <v/>
      </c>
      <c r="J158" s="27">
        <f>IF(OR(Register!$N156&lt;&gt;"Yes",Register!$O156="",N(Register!$Q156)=0),0,ROUND((Register!$M156-Register!$R156)*MIN(Register!$Q156,MAX(0,MIN(J$4,IF(Register!$U156="",$D$2,MIN($D$2,YEAR(Register!$U156)*12+MONTH(Register!$U156)-1)))-(YEAR(Register!$O156)*12+MONTH(Register!$O156))+1))/Register!$Q156,2)-ROUND((Register!$M156-Register!$R156)*MIN(Register!$Q156,MAX(0,MIN(J$4-1,IF(Register!$U156="",$D$2,MIN($D$2,YEAR(Register!$U156)*12+MONTH(Register!$U156)-1)))-(YEAR(Register!$O156)*12+MONTH(Register!$O156))+1))/Register!$Q156,2))</f>
        <v/>
      </c>
      <c r="K158" s="27">
        <f>IF(OR(Register!$N156&lt;&gt;"Yes",Register!$O156="",N(Register!$Q156)=0),0,ROUND((Register!$M156-Register!$R156)*MIN(Register!$Q156,MAX(0,MIN(K$4,IF(Register!$U156="",$D$2,MIN($D$2,YEAR(Register!$U156)*12+MONTH(Register!$U156)-1)))-(YEAR(Register!$O156)*12+MONTH(Register!$O156))+1))/Register!$Q156,2)-ROUND((Register!$M156-Register!$R156)*MIN(Register!$Q156,MAX(0,MIN(K$4-1,IF(Register!$U156="",$D$2,MIN($D$2,YEAR(Register!$U156)*12+MONTH(Register!$U156)-1)))-(YEAR(Register!$O156)*12+MONTH(Register!$O156))+1))/Register!$Q156,2))</f>
        <v/>
      </c>
      <c r="L158" s="27">
        <f>IF(OR(Register!$N156&lt;&gt;"Yes",Register!$O156="",N(Register!$Q156)=0),0,ROUND((Register!$M156-Register!$R156)*MIN(Register!$Q156,MAX(0,MIN(L$4,IF(Register!$U156="",$D$2,MIN($D$2,YEAR(Register!$U156)*12+MONTH(Register!$U156)-1)))-(YEAR(Register!$O156)*12+MONTH(Register!$O156))+1))/Register!$Q156,2)-ROUND((Register!$M156-Register!$R156)*MIN(Register!$Q156,MAX(0,MIN(L$4-1,IF(Register!$U156="",$D$2,MIN($D$2,YEAR(Register!$U156)*12+MONTH(Register!$U156)-1)))-(YEAR(Register!$O156)*12+MONTH(Register!$O156))+1))/Register!$Q156,2))</f>
        <v/>
      </c>
      <c r="M158" s="27">
        <f>IF(OR(Register!$N156&lt;&gt;"Yes",Register!$O156="",N(Register!$Q156)=0),0,ROUND((Register!$M156-Register!$R156)*MIN(Register!$Q156,MAX(0,MIN(M$4,IF(Register!$U156="",$D$2,MIN($D$2,YEAR(Register!$U156)*12+MONTH(Register!$U156)-1)))-(YEAR(Register!$O156)*12+MONTH(Register!$O156))+1))/Register!$Q156,2)-ROUND((Register!$M156-Register!$R156)*MIN(Register!$Q156,MAX(0,MIN(M$4-1,IF(Register!$U156="",$D$2,MIN($D$2,YEAR(Register!$U156)*12+MONTH(Register!$U156)-1)))-(YEAR(Register!$O156)*12+MONTH(Register!$O156))+1))/Register!$Q156,2))</f>
        <v/>
      </c>
      <c r="N158" s="27">
        <f>IF(OR(Register!$N156&lt;&gt;"Yes",Register!$O156="",N(Register!$Q156)=0),0,ROUND((Register!$M156-Register!$R156)*MIN(Register!$Q156,MAX(0,MIN(N$4,IF(Register!$U156="",$D$2,MIN($D$2,YEAR(Register!$U156)*12+MONTH(Register!$U156)-1)))-(YEAR(Register!$O156)*12+MONTH(Register!$O156))+1))/Register!$Q156,2)-ROUND((Register!$M156-Register!$R156)*MIN(Register!$Q156,MAX(0,MIN(N$4-1,IF(Register!$U156="",$D$2,MIN($D$2,YEAR(Register!$U156)*12+MONTH(Register!$U156)-1)))-(YEAR(Register!$O156)*12+MONTH(Register!$O156))+1))/Register!$Q156,2))</f>
        <v/>
      </c>
      <c r="O158" s="27">
        <f>IF(OR(Register!$N156&lt;&gt;"Yes",Register!$O156="",N(Register!$Q156)=0),0,ROUND((Register!$M156-Register!$R156)*MIN(Register!$Q156,MAX(0,MIN(O$4,IF(Register!$U156="",$D$2,MIN($D$2,YEAR(Register!$U156)*12+MONTH(Register!$U156)-1)))-(YEAR(Register!$O156)*12+MONTH(Register!$O156))+1))/Register!$Q156,2)-ROUND((Register!$M156-Register!$R156)*MIN(Register!$Q156,MAX(0,MIN(O$4-1,IF(Register!$U156="",$D$2,MIN($D$2,YEAR(Register!$U156)*12+MONTH(Register!$U156)-1)))-(YEAR(Register!$O156)*12+MONTH(Register!$O156))+1))/Register!$Q156,2))</f>
        <v/>
      </c>
      <c r="P158" s="27">
        <f>IF(OR(Register!$N156&lt;&gt;"Yes",Register!$O156="",N(Register!$Q156)=0),0,ROUND((Register!$M156-Register!$R156)*MIN(Register!$Q156,MAX(0,MIN(P$4,IF(Register!$U156="",$D$2,MIN($D$2,YEAR(Register!$U156)*12+MONTH(Register!$U156)-1)))-(YEAR(Register!$O156)*12+MONTH(Register!$O156))+1))/Register!$Q156,2)-ROUND((Register!$M156-Register!$R156)*MIN(Register!$Q156,MAX(0,MIN(P$4-1,IF(Register!$U156="",$D$2,MIN($D$2,YEAR(Register!$U156)*12+MONTH(Register!$U156)-1)))-(YEAR(Register!$O156)*12+MONTH(Register!$O156))+1))/Register!$Q156,2))</f>
        <v/>
      </c>
      <c r="Q158" s="27">
        <f>E158+F158+G158+H158+I158+J158+K158+L158+M158+N158+O158+P158</f>
        <v/>
      </c>
    </row>
    <row r="159">
      <c r="A159" s="28">
        <f>IF(Register!$A157="","",Register!$A157)</f>
        <v/>
      </c>
      <c r="B159" s="28">
        <f>IF(Register!$D157="","",Register!$D157)</f>
        <v/>
      </c>
      <c r="C159" s="28">
        <f>IF(Register!$F157="","",Register!$F157)</f>
        <v/>
      </c>
      <c r="D159" s="28">
        <f>IF(C159="","",IF(C159=Settings!$A$9,Settings!$B$9,IF(C159=Settings!$A$10,Settings!$B$10,IF(C159=Settings!$A$11,Settings!$B$11,IF(C159=Settings!$A$12,Settings!$B$12,IF(C159=Settings!$A$13,Settings!$B$13,IF(C159=Settings!$A$14,Settings!$B$14,IF(C159=Settings!$A$15,Settings!$B$15,IF(C159=Settings!$A$16,Settings!$B$16,IF(C159=Settings!$A$17,Settings!$B$17,IF(C159=Settings!$A$18,Settings!$B$18,"")))))))))))</f>
        <v/>
      </c>
      <c r="E159" s="27">
        <f>IF(OR(Register!$N157&lt;&gt;"Yes",Register!$O157="",N(Register!$Q157)=0),0,ROUND((Register!$M157-Register!$R157)*MIN(Register!$Q157,MAX(0,MIN(E$4,IF(Register!$U157="",$D$2,MIN($D$2,YEAR(Register!$U157)*12+MONTH(Register!$U157)-1)))-(YEAR(Register!$O157)*12+MONTH(Register!$O157))+1))/Register!$Q157,2)-ROUND((Register!$M157-Register!$R157)*MIN(Register!$Q157,MAX(0,MIN(E$4-1,IF(Register!$U157="",$D$2,MIN($D$2,YEAR(Register!$U157)*12+MONTH(Register!$U157)-1)))-(YEAR(Register!$O157)*12+MONTH(Register!$O157))+1))/Register!$Q157,2))</f>
        <v/>
      </c>
      <c r="F159" s="27">
        <f>IF(OR(Register!$N157&lt;&gt;"Yes",Register!$O157="",N(Register!$Q157)=0),0,ROUND((Register!$M157-Register!$R157)*MIN(Register!$Q157,MAX(0,MIN(F$4,IF(Register!$U157="",$D$2,MIN($D$2,YEAR(Register!$U157)*12+MONTH(Register!$U157)-1)))-(YEAR(Register!$O157)*12+MONTH(Register!$O157))+1))/Register!$Q157,2)-ROUND((Register!$M157-Register!$R157)*MIN(Register!$Q157,MAX(0,MIN(F$4-1,IF(Register!$U157="",$D$2,MIN($D$2,YEAR(Register!$U157)*12+MONTH(Register!$U157)-1)))-(YEAR(Register!$O157)*12+MONTH(Register!$O157))+1))/Register!$Q157,2))</f>
        <v/>
      </c>
      <c r="G159" s="27">
        <f>IF(OR(Register!$N157&lt;&gt;"Yes",Register!$O157="",N(Register!$Q157)=0),0,ROUND((Register!$M157-Register!$R157)*MIN(Register!$Q157,MAX(0,MIN(G$4,IF(Register!$U157="",$D$2,MIN($D$2,YEAR(Register!$U157)*12+MONTH(Register!$U157)-1)))-(YEAR(Register!$O157)*12+MONTH(Register!$O157))+1))/Register!$Q157,2)-ROUND((Register!$M157-Register!$R157)*MIN(Register!$Q157,MAX(0,MIN(G$4-1,IF(Register!$U157="",$D$2,MIN($D$2,YEAR(Register!$U157)*12+MONTH(Register!$U157)-1)))-(YEAR(Register!$O157)*12+MONTH(Register!$O157))+1))/Register!$Q157,2))</f>
        <v/>
      </c>
      <c r="H159" s="27">
        <f>IF(OR(Register!$N157&lt;&gt;"Yes",Register!$O157="",N(Register!$Q157)=0),0,ROUND((Register!$M157-Register!$R157)*MIN(Register!$Q157,MAX(0,MIN(H$4,IF(Register!$U157="",$D$2,MIN($D$2,YEAR(Register!$U157)*12+MONTH(Register!$U157)-1)))-(YEAR(Register!$O157)*12+MONTH(Register!$O157))+1))/Register!$Q157,2)-ROUND((Register!$M157-Register!$R157)*MIN(Register!$Q157,MAX(0,MIN(H$4-1,IF(Register!$U157="",$D$2,MIN($D$2,YEAR(Register!$U157)*12+MONTH(Register!$U157)-1)))-(YEAR(Register!$O157)*12+MONTH(Register!$O157))+1))/Register!$Q157,2))</f>
        <v/>
      </c>
      <c r="I159" s="27">
        <f>IF(OR(Register!$N157&lt;&gt;"Yes",Register!$O157="",N(Register!$Q157)=0),0,ROUND((Register!$M157-Register!$R157)*MIN(Register!$Q157,MAX(0,MIN(I$4,IF(Register!$U157="",$D$2,MIN($D$2,YEAR(Register!$U157)*12+MONTH(Register!$U157)-1)))-(YEAR(Register!$O157)*12+MONTH(Register!$O157))+1))/Register!$Q157,2)-ROUND((Register!$M157-Register!$R157)*MIN(Register!$Q157,MAX(0,MIN(I$4-1,IF(Register!$U157="",$D$2,MIN($D$2,YEAR(Register!$U157)*12+MONTH(Register!$U157)-1)))-(YEAR(Register!$O157)*12+MONTH(Register!$O157))+1))/Register!$Q157,2))</f>
        <v/>
      </c>
      <c r="J159" s="27">
        <f>IF(OR(Register!$N157&lt;&gt;"Yes",Register!$O157="",N(Register!$Q157)=0),0,ROUND((Register!$M157-Register!$R157)*MIN(Register!$Q157,MAX(0,MIN(J$4,IF(Register!$U157="",$D$2,MIN($D$2,YEAR(Register!$U157)*12+MONTH(Register!$U157)-1)))-(YEAR(Register!$O157)*12+MONTH(Register!$O157))+1))/Register!$Q157,2)-ROUND((Register!$M157-Register!$R157)*MIN(Register!$Q157,MAX(0,MIN(J$4-1,IF(Register!$U157="",$D$2,MIN($D$2,YEAR(Register!$U157)*12+MONTH(Register!$U157)-1)))-(YEAR(Register!$O157)*12+MONTH(Register!$O157))+1))/Register!$Q157,2))</f>
        <v/>
      </c>
      <c r="K159" s="27">
        <f>IF(OR(Register!$N157&lt;&gt;"Yes",Register!$O157="",N(Register!$Q157)=0),0,ROUND((Register!$M157-Register!$R157)*MIN(Register!$Q157,MAX(0,MIN(K$4,IF(Register!$U157="",$D$2,MIN($D$2,YEAR(Register!$U157)*12+MONTH(Register!$U157)-1)))-(YEAR(Register!$O157)*12+MONTH(Register!$O157))+1))/Register!$Q157,2)-ROUND((Register!$M157-Register!$R157)*MIN(Register!$Q157,MAX(0,MIN(K$4-1,IF(Register!$U157="",$D$2,MIN($D$2,YEAR(Register!$U157)*12+MONTH(Register!$U157)-1)))-(YEAR(Register!$O157)*12+MONTH(Register!$O157))+1))/Register!$Q157,2))</f>
        <v/>
      </c>
      <c r="L159" s="27">
        <f>IF(OR(Register!$N157&lt;&gt;"Yes",Register!$O157="",N(Register!$Q157)=0),0,ROUND((Register!$M157-Register!$R157)*MIN(Register!$Q157,MAX(0,MIN(L$4,IF(Register!$U157="",$D$2,MIN($D$2,YEAR(Register!$U157)*12+MONTH(Register!$U157)-1)))-(YEAR(Register!$O157)*12+MONTH(Register!$O157))+1))/Register!$Q157,2)-ROUND((Register!$M157-Register!$R157)*MIN(Register!$Q157,MAX(0,MIN(L$4-1,IF(Register!$U157="",$D$2,MIN($D$2,YEAR(Register!$U157)*12+MONTH(Register!$U157)-1)))-(YEAR(Register!$O157)*12+MONTH(Register!$O157))+1))/Register!$Q157,2))</f>
        <v/>
      </c>
      <c r="M159" s="27">
        <f>IF(OR(Register!$N157&lt;&gt;"Yes",Register!$O157="",N(Register!$Q157)=0),0,ROUND((Register!$M157-Register!$R157)*MIN(Register!$Q157,MAX(0,MIN(M$4,IF(Register!$U157="",$D$2,MIN($D$2,YEAR(Register!$U157)*12+MONTH(Register!$U157)-1)))-(YEAR(Register!$O157)*12+MONTH(Register!$O157))+1))/Register!$Q157,2)-ROUND((Register!$M157-Register!$R157)*MIN(Register!$Q157,MAX(0,MIN(M$4-1,IF(Register!$U157="",$D$2,MIN($D$2,YEAR(Register!$U157)*12+MONTH(Register!$U157)-1)))-(YEAR(Register!$O157)*12+MONTH(Register!$O157))+1))/Register!$Q157,2))</f>
        <v/>
      </c>
      <c r="N159" s="27">
        <f>IF(OR(Register!$N157&lt;&gt;"Yes",Register!$O157="",N(Register!$Q157)=0),0,ROUND((Register!$M157-Register!$R157)*MIN(Register!$Q157,MAX(0,MIN(N$4,IF(Register!$U157="",$D$2,MIN($D$2,YEAR(Register!$U157)*12+MONTH(Register!$U157)-1)))-(YEAR(Register!$O157)*12+MONTH(Register!$O157))+1))/Register!$Q157,2)-ROUND((Register!$M157-Register!$R157)*MIN(Register!$Q157,MAX(0,MIN(N$4-1,IF(Register!$U157="",$D$2,MIN($D$2,YEAR(Register!$U157)*12+MONTH(Register!$U157)-1)))-(YEAR(Register!$O157)*12+MONTH(Register!$O157))+1))/Register!$Q157,2))</f>
        <v/>
      </c>
      <c r="O159" s="27">
        <f>IF(OR(Register!$N157&lt;&gt;"Yes",Register!$O157="",N(Register!$Q157)=0),0,ROUND((Register!$M157-Register!$R157)*MIN(Register!$Q157,MAX(0,MIN(O$4,IF(Register!$U157="",$D$2,MIN($D$2,YEAR(Register!$U157)*12+MONTH(Register!$U157)-1)))-(YEAR(Register!$O157)*12+MONTH(Register!$O157))+1))/Register!$Q157,2)-ROUND((Register!$M157-Register!$R157)*MIN(Register!$Q157,MAX(0,MIN(O$4-1,IF(Register!$U157="",$D$2,MIN($D$2,YEAR(Register!$U157)*12+MONTH(Register!$U157)-1)))-(YEAR(Register!$O157)*12+MONTH(Register!$O157))+1))/Register!$Q157,2))</f>
        <v/>
      </c>
      <c r="P159" s="27">
        <f>IF(OR(Register!$N157&lt;&gt;"Yes",Register!$O157="",N(Register!$Q157)=0),0,ROUND((Register!$M157-Register!$R157)*MIN(Register!$Q157,MAX(0,MIN(P$4,IF(Register!$U157="",$D$2,MIN($D$2,YEAR(Register!$U157)*12+MONTH(Register!$U157)-1)))-(YEAR(Register!$O157)*12+MONTH(Register!$O157))+1))/Register!$Q157,2)-ROUND((Register!$M157-Register!$R157)*MIN(Register!$Q157,MAX(0,MIN(P$4-1,IF(Register!$U157="",$D$2,MIN($D$2,YEAR(Register!$U157)*12+MONTH(Register!$U157)-1)))-(YEAR(Register!$O157)*12+MONTH(Register!$O157))+1))/Register!$Q157,2))</f>
        <v/>
      </c>
      <c r="Q159" s="27">
        <f>E159+F159+G159+H159+I159+J159+K159+L159+M159+N159+O159+P159</f>
        <v/>
      </c>
    </row>
    <row r="160">
      <c r="A160" s="28">
        <f>IF(Register!$A158="","",Register!$A158)</f>
        <v/>
      </c>
      <c r="B160" s="28">
        <f>IF(Register!$D158="","",Register!$D158)</f>
        <v/>
      </c>
      <c r="C160" s="28">
        <f>IF(Register!$F158="","",Register!$F158)</f>
        <v/>
      </c>
      <c r="D160" s="28">
        <f>IF(C160="","",IF(C160=Settings!$A$9,Settings!$B$9,IF(C160=Settings!$A$10,Settings!$B$10,IF(C160=Settings!$A$11,Settings!$B$11,IF(C160=Settings!$A$12,Settings!$B$12,IF(C160=Settings!$A$13,Settings!$B$13,IF(C160=Settings!$A$14,Settings!$B$14,IF(C160=Settings!$A$15,Settings!$B$15,IF(C160=Settings!$A$16,Settings!$B$16,IF(C160=Settings!$A$17,Settings!$B$17,IF(C160=Settings!$A$18,Settings!$B$18,"")))))))))))</f>
        <v/>
      </c>
      <c r="E160" s="27">
        <f>IF(OR(Register!$N158&lt;&gt;"Yes",Register!$O158="",N(Register!$Q158)=0),0,ROUND((Register!$M158-Register!$R158)*MIN(Register!$Q158,MAX(0,MIN(E$4,IF(Register!$U158="",$D$2,MIN($D$2,YEAR(Register!$U158)*12+MONTH(Register!$U158)-1)))-(YEAR(Register!$O158)*12+MONTH(Register!$O158))+1))/Register!$Q158,2)-ROUND((Register!$M158-Register!$R158)*MIN(Register!$Q158,MAX(0,MIN(E$4-1,IF(Register!$U158="",$D$2,MIN($D$2,YEAR(Register!$U158)*12+MONTH(Register!$U158)-1)))-(YEAR(Register!$O158)*12+MONTH(Register!$O158))+1))/Register!$Q158,2))</f>
        <v/>
      </c>
      <c r="F160" s="27">
        <f>IF(OR(Register!$N158&lt;&gt;"Yes",Register!$O158="",N(Register!$Q158)=0),0,ROUND((Register!$M158-Register!$R158)*MIN(Register!$Q158,MAX(0,MIN(F$4,IF(Register!$U158="",$D$2,MIN($D$2,YEAR(Register!$U158)*12+MONTH(Register!$U158)-1)))-(YEAR(Register!$O158)*12+MONTH(Register!$O158))+1))/Register!$Q158,2)-ROUND((Register!$M158-Register!$R158)*MIN(Register!$Q158,MAX(0,MIN(F$4-1,IF(Register!$U158="",$D$2,MIN($D$2,YEAR(Register!$U158)*12+MONTH(Register!$U158)-1)))-(YEAR(Register!$O158)*12+MONTH(Register!$O158))+1))/Register!$Q158,2))</f>
        <v/>
      </c>
      <c r="G160" s="27">
        <f>IF(OR(Register!$N158&lt;&gt;"Yes",Register!$O158="",N(Register!$Q158)=0),0,ROUND((Register!$M158-Register!$R158)*MIN(Register!$Q158,MAX(0,MIN(G$4,IF(Register!$U158="",$D$2,MIN($D$2,YEAR(Register!$U158)*12+MONTH(Register!$U158)-1)))-(YEAR(Register!$O158)*12+MONTH(Register!$O158))+1))/Register!$Q158,2)-ROUND((Register!$M158-Register!$R158)*MIN(Register!$Q158,MAX(0,MIN(G$4-1,IF(Register!$U158="",$D$2,MIN($D$2,YEAR(Register!$U158)*12+MONTH(Register!$U158)-1)))-(YEAR(Register!$O158)*12+MONTH(Register!$O158))+1))/Register!$Q158,2))</f>
        <v/>
      </c>
      <c r="H160" s="27">
        <f>IF(OR(Register!$N158&lt;&gt;"Yes",Register!$O158="",N(Register!$Q158)=0),0,ROUND((Register!$M158-Register!$R158)*MIN(Register!$Q158,MAX(0,MIN(H$4,IF(Register!$U158="",$D$2,MIN($D$2,YEAR(Register!$U158)*12+MONTH(Register!$U158)-1)))-(YEAR(Register!$O158)*12+MONTH(Register!$O158))+1))/Register!$Q158,2)-ROUND((Register!$M158-Register!$R158)*MIN(Register!$Q158,MAX(0,MIN(H$4-1,IF(Register!$U158="",$D$2,MIN($D$2,YEAR(Register!$U158)*12+MONTH(Register!$U158)-1)))-(YEAR(Register!$O158)*12+MONTH(Register!$O158))+1))/Register!$Q158,2))</f>
        <v/>
      </c>
      <c r="I160" s="27">
        <f>IF(OR(Register!$N158&lt;&gt;"Yes",Register!$O158="",N(Register!$Q158)=0),0,ROUND((Register!$M158-Register!$R158)*MIN(Register!$Q158,MAX(0,MIN(I$4,IF(Register!$U158="",$D$2,MIN($D$2,YEAR(Register!$U158)*12+MONTH(Register!$U158)-1)))-(YEAR(Register!$O158)*12+MONTH(Register!$O158))+1))/Register!$Q158,2)-ROUND((Register!$M158-Register!$R158)*MIN(Register!$Q158,MAX(0,MIN(I$4-1,IF(Register!$U158="",$D$2,MIN($D$2,YEAR(Register!$U158)*12+MONTH(Register!$U158)-1)))-(YEAR(Register!$O158)*12+MONTH(Register!$O158))+1))/Register!$Q158,2))</f>
        <v/>
      </c>
      <c r="J160" s="27">
        <f>IF(OR(Register!$N158&lt;&gt;"Yes",Register!$O158="",N(Register!$Q158)=0),0,ROUND((Register!$M158-Register!$R158)*MIN(Register!$Q158,MAX(0,MIN(J$4,IF(Register!$U158="",$D$2,MIN($D$2,YEAR(Register!$U158)*12+MONTH(Register!$U158)-1)))-(YEAR(Register!$O158)*12+MONTH(Register!$O158))+1))/Register!$Q158,2)-ROUND((Register!$M158-Register!$R158)*MIN(Register!$Q158,MAX(0,MIN(J$4-1,IF(Register!$U158="",$D$2,MIN($D$2,YEAR(Register!$U158)*12+MONTH(Register!$U158)-1)))-(YEAR(Register!$O158)*12+MONTH(Register!$O158))+1))/Register!$Q158,2))</f>
        <v/>
      </c>
      <c r="K160" s="27">
        <f>IF(OR(Register!$N158&lt;&gt;"Yes",Register!$O158="",N(Register!$Q158)=0),0,ROUND((Register!$M158-Register!$R158)*MIN(Register!$Q158,MAX(0,MIN(K$4,IF(Register!$U158="",$D$2,MIN($D$2,YEAR(Register!$U158)*12+MONTH(Register!$U158)-1)))-(YEAR(Register!$O158)*12+MONTH(Register!$O158))+1))/Register!$Q158,2)-ROUND((Register!$M158-Register!$R158)*MIN(Register!$Q158,MAX(0,MIN(K$4-1,IF(Register!$U158="",$D$2,MIN($D$2,YEAR(Register!$U158)*12+MONTH(Register!$U158)-1)))-(YEAR(Register!$O158)*12+MONTH(Register!$O158))+1))/Register!$Q158,2))</f>
        <v/>
      </c>
      <c r="L160" s="27">
        <f>IF(OR(Register!$N158&lt;&gt;"Yes",Register!$O158="",N(Register!$Q158)=0),0,ROUND((Register!$M158-Register!$R158)*MIN(Register!$Q158,MAX(0,MIN(L$4,IF(Register!$U158="",$D$2,MIN($D$2,YEAR(Register!$U158)*12+MONTH(Register!$U158)-1)))-(YEAR(Register!$O158)*12+MONTH(Register!$O158))+1))/Register!$Q158,2)-ROUND((Register!$M158-Register!$R158)*MIN(Register!$Q158,MAX(0,MIN(L$4-1,IF(Register!$U158="",$D$2,MIN($D$2,YEAR(Register!$U158)*12+MONTH(Register!$U158)-1)))-(YEAR(Register!$O158)*12+MONTH(Register!$O158))+1))/Register!$Q158,2))</f>
        <v/>
      </c>
      <c r="M160" s="27">
        <f>IF(OR(Register!$N158&lt;&gt;"Yes",Register!$O158="",N(Register!$Q158)=0),0,ROUND((Register!$M158-Register!$R158)*MIN(Register!$Q158,MAX(0,MIN(M$4,IF(Register!$U158="",$D$2,MIN($D$2,YEAR(Register!$U158)*12+MONTH(Register!$U158)-1)))-(YEAR(Register!$O158)*12+MONTH(Register!$O158))+1))/Register!$Q158,2)-ROUND((Register!$M158-Register!$R158)*MIN(Register!$Q158,MAX(0,MIN(M$4-1,IF(Register!$U158="",$D$2,MIN($D$2,YEAR(Register!$U158)*12+MONTH(Register!$U158)-1)))-(YEAR(Register!$O158)*12+MONTH(Register!$O158))+1))/Register!$Q158,2))</f>
        <v/>
      </c>
      <c r="N160" s="27">
        <f>IF(OR(Register!$N158&lt;&gt;"Yes",Register!$O158="",N(Register!$Q158)=0),0,ROUND((Register!$M158-Register!$R158)*MIN(Register!$Q158,MAX(0,MIN(N$4,IF(Register!$U158="",$D$2,MIN($D$2,YEAR(Register!$U158)*12+MONTH(Register!$U158)-1)))-(YEAR(Register!$O158)*12+MONTH(Register!$O158))+1))/Register!$Q158,2)-ROUND((Register!$M158-Register!$R158)*MIN(Register!$Q158,MAX(0,MIN(N$4-1,IF(Register!$U158="",$D$2,MIN($D$2,YEAR(Register!$U158)*12+MONTH(Register!$U158)-1)))-(YEAR(Register!$O158)*12+MONTH(Register!$O158))+1))/Register!$Q158,2))</f>
        <v/>
      </c>
      <c r="O160" s="27">
        <f>IF(OR(Register!$N158&lt;&gt;"Yes",Register!$O158="",N(Register!$Q158)=0),0,ROUND((Register!$M158-Register!$R158)*MIN(Register!$Q158,MAX(0,MIN(O$4,IF(Register!$U158="",$D$2,MIN($D$2,YEAR(Register!$U158)*12+MONTH(Register!$U158)-1)))-(YEAR(Register!$O158)*12+MONTH(Register!$O158))+1))/Register!$Q158,2)-ROUND((Register!$M158-Register!$R158)*MIN(Register!$Q158,MAX(0,MIN(O$4-1,IF(Register!$U158="",$D$2,MIN($D$2,YEAR(Register!$U158)*12+MONTH(Register!$U158)-1)))-(YEAR(Register!$O158)*12+MONTH(Register!$O158))+1))/Register!$Q158,2))</f>
        <v/>
      </c>
      <c r="P160" s="27">
        <f>IF(OR(Register!$N158&lt;&gt;"Yes",Register!$O158="",N(Register!$Q158)=0),0,ROUND((Register!$M158-Register!$R158)*MIN(Register!$Q158,MAX(0,MIN(P$4,IF(Register!$U158="",$D$2,MIN($D$2,YEAR(Register!$U158)*12+MONTH(Register!$U158)-1)))-(YEAR(Register!$O158)*12+MONTH(Register!$O158))+1))/Register!$Q158,2)-ROUND((Register!$M158-Register!$R158)*MIN(Register!$Q158,MAX(0,MIN(P$4-1,IF(Register!$U158="",$D$2,MIN($D$2,YEAR(Register!$U158)*12+MONTH(Register!$U158)-1)))-(YEAR(Register!$O158)*12+MONTH(Register!$O158))+1))/Register!$Q158,2))</f>
        <v/>
      </c>
      <c r="Q160" s="27">
        <f>E160+F160+G160+H160+I160+J160+K160+L160+M160+N160+O160+P160</f>
        <v/>
      </c>
    </row>
    <row r="161">
      <c r="A161" s="28">
        <f>IF(Register!$A159="","",Register!$A159)</f>
        <v/>
      </c>
      <c r="B161" s="28">
        <f>IF(Register!$D159="","",Register!$D159)</f>
        <v/>
      </c>
      <c r="C161" s="28">
        <f>IF(Register!$F159="","",Register!$F159)</f>
        <v/>
      </c>
      <c r="D161" s="28">
        <f>IF(C161="","",IF(C161=Settings!$A$9,Settings!$B$9,IF(C161=Settings!$A$10,Settings!$B$10,IF(C161=Settings!$A$11,Settings!$B$11,IF(C161=Settings!$A$12,Settings!$B$12,IF(C161=Settings!$A$13,Settings!$B$13,IF(C161=Settings!$A$14,Settings!$B$14,IF(C161=Settings!$A$15,Settings!$B$15,IF(C161=Settings!$A$16,Settings!$B$16,IF(C161=Settings!$A$17,Settings!$B$17,IF(C161=Settings!$A$18,Settings!$B$18,"")))))))))))</f>
        <v/>
      </c>
      <c r="E161" s="27">
        <f>IF(OR(Register!$N159&lt;&gt;"Yes",Register!$O159="",N(Register!$Q159)=0),0,ROUND((Register!$M159-Register!$R159)*MIN(Register!$Q159,MAX(0,MIN(E$4,IF(Register!$U159="",$D$2,MIN($D$2,YEAR(Register!$U159)*12+MONTH(Register!$U159)-1)))-(YEAR(Register!$O159)*12+MONTH(Register!$O159))+1))/Register!$Q159,2)-ROUND((Register!$M159-Register!$R159)*MIN(Register!$Q159,MAX(0,MIN(E$4-1,IF(Register!$U159="",$D$2,MIN($D$2,YEAR(Register!$U159)*12+MONTH(Register!$U159)-1)))-(YEAR(Register!$O159)*12+MONTH(Register!$O159))+1))/Register!$Q159,2))</f>
        <v/>
      </c>
      <c r="F161" s="27">
        <f>IF(OR(Register!$N159&lt;&gt;"Yes",Register!$O159="",N(Register!$Q159)=0),0,ROUND((Register!$M159-Register!$R159)*MIN(Register!$Q159,MAX(0,MIN(F$4,IF(Register!$U159="",$D$2,MIN($D$2,YEAR(Register!$U159)*12+MONTH(Register!$U159)-1)))-(YEAR(Register!$O159)*12+MONTH(Register!$O159))+1))/Register!$Q159,2)-ROUND((Register!$M159-Register!$R159)*MIN(Register!$Q159,MAX(0,MIN(F$4-1,IF(Register!$U159="",$D$2,MIN($D$2,YEAR(Register!$U159)*12+MONTH(Register!$U159)-1)))-(YEAR(Register!$O159)*12+MONTH(Register!$O159))+1))/Register!$Q159,2))</f>
        <v/>
      </c>
      <c r="G161" s="27">
        <f>IF(OR(Register!$N159&lt;&gt;"Yes",Register!$O159="",N(Register!$Q159)=0),0,ROUND((Register!$M159-Register!$R159)*MIN(Register!$Q159,MAX(0,MIN(G$4,IF(Register!$U159="",$D$2,MIN($D$2,YEAR(Register!$U159)*12+MONTH(Register!$U159)-1)))-(YEAR(Register!$O159)*12+MONTH(Register!$O159))+1))/Register!$Q159,2)-ROUND((Register!$M159-Register!$R159)*MIN(Register!$Q159,MAX(0,MIN(G$4-1,IF(Register!$U159="",$D$2,MIN($D$2,YEAR(Register!$U159)*12+MONTH(Register!$U159)-1)))-(YEAR(Register!$O159)*12+MONTH(Register!$O159))+1))/Register!$Q159,2))</f>
        <v/>
      </c>
      <c r="H161" s="27">
        <f>IF(OR(Register!$N159&lt;&gt;"Yes",Register!$O159="",N(Register!$Q159)=0),0,ROUND((Register!$M159-Register!$R159)*MIN(Register!$Q159,MAX(0,MIN(H$4,IF(Register!$U159="",$D$2,MIN($D$2,YEAR(Register!$U159)*12+MONTH(Register!$U159)-1)))-(YEAR(Register!$O159)*12+MONTH(Register!$O159))+1))/Register!$Q159,2)-ROUND((Register!$M159-Register!$R159)*MIN(Register!$Q159,MAX(0,MIN(H$4-1,IF(Register!$U159="",$D$2,MIN($D$2,YEAR(Register!$U159)*12+MONTH(Register!$U159)-1)))-(YEAR(Register!$O159)*12+MONTH(Register!$O159))+1))/Register!$Q159,2))</f>
        <v/>
      </c>
      <c r="I161" s="27">
        <f>IF(OR(Register!$N159&lt;&gt;"Yes",Register!$O159="",N(Register!$Q159)=0),0,ROUND((Register!$M159-Register!$R159)*MIN(Register!$Q159,MAX(0,MIN(I$4,IF(Register!$U159="",$D$2,MIN($D$2,YEAR(Register!$U159)*12+MONTH(Register!$U159)-1)))-(YEAR(Register!$O159)*12+MONTH(Register!$O159))+1))/Register!$Q159,2)-ROUND((Register!$M159-Register!$R159)*MIN(Register!$Q159,MAX(0,MIN(I$4-1,IF(Register!$U159="",$D$2,MIN($D$2,YEAR(Register!$U159)*12+MONTH(Register!$U159)-1)))-(YEAR(Register!$O159)*12+MONTH(Register!$O159))+1))/Register!$Q159,2))</f>
        <v/>
      </c>
      <c r="J161" s="27">
        <f>IF(OR(Register!$N159&lt;&gt;"Yes",Register!$O159="",N(Register!$Q159)=0),0,ROUND((Register!$M159-Register!$R159)*MIN(Register!$Q159,MAX(0,MIN(J$4,IF(Register!$U159="",$D$2,MIN($D$2,YEAR(Register!$U159)*12+MONTH(Register!$U159)-1)))-(YEAR(Register!$O159)*12+MONTH(Register!$O159))+1))/Register!$Q159,2)-ROUND((Register!$M159-Register!$R159)*MIN(Register!$Q159,MAX(0,MIN(J$4-1,IF(Register!$U159="",$D$2,MIN($D$2,YEAR(Register!$U159)*12+MONTH(Register!$U159)-1)))-(YEAR(Register!$O159)*12+MONTH(Register!$O159))+1))/Register!$Q159,2))</f>
        <v/>
      </c>
      <c r="K161" s="27">
        <f>IF(OR(Register!$N159&lt;&gt;"Yes",Register!$O159="",N(Register!$Q159)=0),0,ROUND((Register!$M159-Register!$R159)*MIN(Register!$Q159,MAX(0,MIN(K$4,IF(Register!$U159="",$D$2,MIN($D$2,YEAR(Register!$U159)*12+MONTH(Register!$U159)-1)))-(YEAR(Register!$O159)*12+MONTH(Register!$O159))+1))/Register!$Q159,2)-ROUND((Register!$M159-Register!$R159)*MIN(Register!$Q159,MAX(0,MIN(K$4-1,IF(Register!$U159="",$D$2,MIN($D$2,YEAR(Register!$U159)*12+MONTH(Register!$U159)-1)))-(YEAR(Register!$O159)*12+MONTH(Register!$O159))+1))/Register!$Q159,2))</f>
        <v/>
      </c>
      <c r="L161" s="27">
        <f>IF(OR(Register!$N159&lt;&gt;"Yes",Register!$O159="",N(Register!$Q159)=0),0,ROUND((Register!$M159-Register!$R159)*MIN(Register!$Q159,MAX(0,MIN(L$4,IF(Register!$U159="",$D$2,MIN($D$2,YEAR(Register!$U159)*12+MONTH(Register!$U159)-1)))-(YEAR(Register!$O159)*12+MONTH(Register!$O159))+1))/Register!$Q159,2)-ROUND((Register!$M159-Register!$R159)*MIN(Register!$Q159,MAX(0,MIN(L$4-1,IF(Register!$U159="",$D$2,MIN($D$2,YEAR(Register!$U159)*12+MONTH(Register!$U159)-1)))-(YEAR(Register!$O159)*12+MONTH(Register!$O159))+1))/Register!$Q159,2))</f>
        <v/>
      </c>
      <c r="M161" s="27">
        <f>IF(OR(Register!$N159&lt;&gt;"Yes",Register!$O159="",N(Register!$Q159)=0),0,ROUND((Register!$M159-Register!$R159)*MIN(Register!$Q159,MAX(0,MIN(M$4,IF(Register!$U159="",$D$2,MIN($D$2,YEAR(Register!$U159)*12+MONTH(Register!$U159)-1)))-(YEAR(Register!$O159)*12+MONTH(Register!$O159))+1))/Register!$Q159,2)-ROUND((Register!$M159-Register!$R159)*MIN(Register!$Q159,MAX(0,MIN(M$4-1,IF(Register!$U159="",$D$2,MIN($D$2,YEAR(Register!$U159)*12+MONTH(Register!$U159)-1)))-(YEAR(Register!$O159)*12+MONTH(Register!$O159))+1))/Register!$Q159,2))</f>
        <v/>
      </c>
      <c r="N161" s="27">
        <f>IF(OR(Register!$N159&lt;&gt;"Yes",Register!$O159="",N(Register!$Q159)=0),0,ROUND((Register!$M159-Register!$R159)*MIN(Register!$Q159,MAX(0,MIN(N$4,IF(Register!$U159="",$D$2,MIN($D$2,YEAR(Register!$U159)*12+MONTH(Register!$U159)-1)))-(YEAR(Register!$O159)*12+MONTH(Register!$O159))+1))/Register!$Q159,2)-ROUND((Register!$M159-Register!$R159)*MIN(Register!$Q159,MAX(0,MIN(N$4-1,IF(Register!$U159="",$D$2,MIN($D$2,YEAR(Register!$U159)*12+MONTH(Register!$U159)-1)))-(YEAR(Register!$O159)*12+MONTH(Register!$O159))+1))/Register!$Q159,2))</f>
        <v/>
      </c>
      <c r="O161" s="27">
        <f>IF(OR(Register!$N159&lt;&gt;"Yes",Register!$O159="",N(Register!$Q159)=0),0,ROUND((Register!$M159-Register!$R159)*MIN(Register!$Q159,MAX(0,MIN(O$4,IF(Register!$U159="",$D$2,MIN($D$2,YEAR(Register!$U159)*12+MONTH(Register!$U159)-1)))-(YEAR(Register!$O159)*12+MONTH(Register!$O159))+1))/Register!$Q159,2)-ROUND((Register!$M159-Register!$R159)*MIN(Register!$Q159,MAX(0,MIN(O$4-1,IF(Register!$U159="",$D$2,MIN($D$2,YEAR(Register!$U159)*12+MONTH(Register!$U159)-1)))-(YEAR(Register!$O159)*12+MONTH(Register!$O159))+1))/Register!$Q159,2))</f>
        <v/>
      </c>
      <c r="P161" s="27">
        <f>IF(OR(Register!$N159&lt;&gt;"Yes",Register!$O159="",N(Register!$Q159)=0),0,ROUND((Register!$M159-Register!$R159)*MIN(Register!$Q159,MAX(0,MIN(P$4,IF(Register!$U159="",$D$2,MIN($D$2,YEAR(Register!$U159)*12+MONTH(Register!$U159)-1)))-(YEAR(Register!$O159)*12+MONTH(Register!$O159))+1))/Register!$Q159,2)-ROUND((Register!$M159-Register!$R159)*MIN(Register!$Q159,MAX(0,MIN(P$4-1,IF(Register!$U159="",$D$2,MIN($D$2,YEAR(Register!$U159)*12+MONTH(Register!$U159)-1)))-(YEAR(Register!$O159)*12+MONTH(Register!$O159))+1))/Register!$Q159,2))</f>
        <v/>
      </c>
      <c r="Q161" s="27">
        <f>E161+F161+G161+H161+I161+J161+K161+L161+M161+N161+O161+P161</f>
        <v/>
      </c>
    </row>
    <row r="162">
      <c r="A162" s="28">
        <f>IF(Register!$A160="","",Register!$A160)</f>
        <v/>
      </c>
      <c r="B162" s="28">
        <f>IF(Register!$D160="","",Register!$D160)</f>
        <v/>
      </c>
      <c r="C162" s="28">
        <f>IF(Register!$F160="","",Register!$F160)</f>
        <v/>
      </c>
      <c r="D162" s="28">
        <f>IF(C162="","",IF(C162=Settings!$A$9,Settings!$B$9,IF(C162=Settings!$A$10,Settings!$B$10,IF(C162=Settings!$A$11,Settings!$B$11,IF(C162=Settings!$A$12,Settings!$B$12,IF(C162=Settings!$A$13,Settings!$B$13,IF(C162=Settings!$A$14,Settings!$B$14,IF(C162=Settings!$A$15,Settings!$B$15,IF(C162=Settings!$A$16,Settings!$B$16,IF(C162=Settings!$A$17,Settings!$B$17,IF(C162=Settings!$A$18,Settings!$B$18,"")))))))))))</f>
        <v/>
      </c>
      <c r="E162" s="27">
        <f>IF(OR(Register!$N160&lt;&gt;"Yes",Register!$O160="",N(Register!$Q160)=0),0,ROUND((Register!$M160-Register!$R160)*MIN(Register!$Q160,MAX(0,MIN(E$4,IF(Register!$U160="",$D$2,MIN($D$2,YEAR(Register!$U160)*12+MONTH(Register!$U160)-1)))-(YEAR(Register!$O160)*12+MONTH(Register!$O160))+1))/Register!$Q160,2)-ROUND((Register!$M160-Register!$R160)*MIN(Register!$Q160,MAX(0,MIN(E$4-1,IF(Register!$U160="",$D$2,MIN($D$2,YEAR(Register!$U160)*12+MONTH(Register!$U160)-1)))-(YEAR(Register!$O160)*12+MONTH(Register!$O160))+1))/Register!$Q160,2))</f>
        <v/>
      </c>
      <c r="F162" s="27">
        <f>IF(OR(Register!$N160&lt;&gt;"Yes",Register!$O160="",N(Register!$Q160)=0),0,ROUND((Register!$M160-Register!$R160)*MIN(Register!$Q160,MAX(0,MIN(F$4,IF(Register!$U160="",$D$2,MIN($D$2,YEAR(Register!$U160)*12+MONTH(Register!$U160)-1)))-(YEAR(Register!$O160)*12+MONTH(Register!$O160))+1))/Register!$Q160,2)-ROUND((Register!$M160-Register!$R160)*MIN(Register!$Q160,MAX(0,MIN(F$4-1,IF(Register!$U160="",$D$2,MIN($D$2,YEAR(Register!$U160)*12+MONTH(Register!$U160)-1)))-(YEAR(Register!$O160)*12+MONTH(Register!$O160))+1))/Register!$Q160,2))</f>
        <v/>
      </c>
      <c r="G162" s="27">
        <f>IF(OR(Register!$N160&lt;&gt;"Yes",Register!$O160="",N(Register!$Q160)=0),0,ROUND((Register!$M160-Register!$R160)*MIN(Register!$Q160,MAX(0,MIN(G$4,IF(Register!$U160="",$D$2,MIN($D$2,YEAR(Register!$U160)*12+MONTH(Register!$U160)-1)))-(YEAR(Register!$O160)*12+MONTH(Register!$O160))+1))/Register!$Q160,2)-ROUND((Register!$M160-Register!$R160)*MIN(Register!$Q160,MAX(0,MIN(G$4-1,IF(Register!$U160="",$D$2,MIN($D$2,YEAR(Register!$U160)*12+MONTH(Register!$U160)-1)))-(YEAR(Register!$O160)*12+MONTH(Register!$O160))+1))/Register!$Q160,2))</f>
        <v/>
      </c>
      <c r="H162" s="27">
        <f>IF(OR(Register!$N160&lt;&gt;"Yes",Register!$O160="",N(Register!$Q160)=0),0,ROUND((Register!$M160-Register!$R160)*MIN(Register!$Q160,MAX(0,MIN(H$4,IF(Register!$U160="",$D$2,MIN($D$2,YEAR(Register!$U160)*12+MONTH(Register!$U160)-1)))-(YEAR(Register!$O160)*12+MONTH(Register!$O160))+1))/Register!$Q160,2)-ROUND((Register!$M160-Register!$R160)*MIN(Register!$Q160,MAX(0,MIN(H$4-1,IF(Register!$U160="",$D$2,MIN($D$2,YEAR(Register!$U160)*12+MONTH(Register!$U160)-1)))-(YEAR(Register!$O160)*12+MONTH(Register!$O160))+1))/Register!$Q160,2))</f>
        <v/>
      </c>
      <c r="I162" s="27">
        <f>IF(OR(Register!$N160&lt;&gt;"Yes",Register!$O160="",N(Register!$Q160)=0),0,ROUND((Register!$M160-Register!$R160)*MIN(Register!$Q160,MAX(0,MIN(I$4,IF(Register!$U160="",$D$2,MIN($D$2,YEAR(Register!$U160)*12+MONTH(Register!$U160)-1)))-(YEAR(Register!$O160)*12+MONTH(Register!$O160))+1))/Register!$Q160,2)-ROUND((Register!$M160-Register!$R160)*MIN(Register!$Q160,MAX(0,MIN(I$4-1,IF(Register!$U160="",$D$2,MIN($D$2,YEAR(Register!$U160)*12+MONTH(Register!$U160)-1)))-(YEAR(Register!$O160)*12+MONTH(Register!$O160))+1))/Register!$Q160,2))</f>
        <v/>
      </c>
      <c r="J162" s="27">
        <f>IF(OR(Register!$N160&lt;&gt;"Yes",Register!$O160="",N(Register!$Q160)=0),0,ROUND((Register!$M160-Register!$R160)*MIN(Register!$Q160,MAX(0,MIN(J$4,IF(Register!$U160="",$D$2,MIN($D$2,YEAR(Register!$U160)*12+MONTH(Register!$U160)-1)))-(YEAR(Register!$O160)*12+MONTH(Register!$O160))+1))/Register!$Q160,2)-ROUND((Register!$M160-Register!$R160)*MIN(Register!$Q160,MAX(0,MIN(J$4-1,IF(Register!$U160="",$D$2,MIN($D$2,YEAR(Register!$U160)*12+MONTH(Register!$U160)-1)))-(YEAR(Register!$O160)*12+MONTH(Register!$O160))+1))/Register!$Q160,2))</f>
        <v/>
      </c>
      <c r="K162" s="27">
        <f>IF(OR(Register!$N160&lt;&gt;"Yes",Register!$O160="",N(Register!$Q160)=0),0,ROUND((Register!$M160-Register!$R160)*MIN(Register!$Q160,MAX(0,MIN(K$4,IF(Register!$U160="",$D$2,MIN($D$2,YEAR(Register!$U160)*12+MONTH(Register!$U160)-1)))-(YEAR(Register!$O160)*12+MONTH(Register!$O160))+1))/Register!$Q160,2)-ROUND((Register!$M160-Register!$R160)*MIN(Register!$Q160,MAX(0,MIN(K$4-1,IF(Register!$U160="",$D$2,MIN($D$2,YEAR(Register!$U160)*12+MONTH(Register!$U160)-1)))-(YEAR(Register!$O160)*12+MONTH(Register!$O160))+1))/Register!$Q160,2))</f>
        <v/>
      </c>
      <c r="L162" s="27">
        <f>IF(OR(Register!$N160&lt;&gt;"Yes",Register!$O160="",N(Register!$Q160)=0),0,ROUND((Register!$M160-Register!$R160)*MIN(Register!$Q160,MAX(0,MIN(L$4,IF(Register!$U160="",$D$2,MIN($D$2,YEAR(Register!$U160)*12+MONTH(Register!$U160)-1)))-(YEAR(Register!$O160)*12+MONTH(Register!$O160))+1))/Register!$Q160,2)-ROUND((Register!$M160-Register!$R160)*MIN(Register!$Q160,MAX(0,MIN(L$4-1,IF(Register!$U160="",$D$2,MIN($D$2,YEAR(Register!$U160)*12+MONTH(Register!$U160)-1)))-(YEAR(Register!$O160)*12+MONTH(Register!$O160))+1))/Register!$Q160,2))</f>
        <v/>
      </c>
      <c r="M162" s="27">
        <f>IF(OR(Register!$N160&lt;&gt;"Yes",Register!$O160="",N(Register!$Q160)=0),0,ROUND((Register!$M160-Register!$R160)*MIN(Register!$Q160,MAX(0,MIN(M$4,IF(Register!$U160="",$D$2,MIN($D$2,YEAR(Register!$U160)*12+MONTH(Register!$U160)-1)))-(YEAR(Register!$O160)*12+MONTH(Register!$O160))+1))/Register!$Q160,2)-ROUND((Register!$M160-Register!$R160)*MIN(Register!$Q160,MAX(0,MIN(M$4-1,IF(Register!$U160="",$D$2,MIN($D$2,YEAR(Register!$U160)*12+MONTH(Register!$U160)-1)))-(YEAR(Register!$O160)*12+MONTH(Register!$O160))+1))/Register!$Q160,2))</f>
        <v/>
      </c>
      <c r="N162" s="27">
        <f>IF(OR(Register!$N160&lt;&gt;"Yes",Register!$O160="",N(Register!$Q160)=0),0,ROUND((Register!$M160-Register!$R160)*MIN(Register!$Q160,MAX(0,MIN(N$4,IF(Register!$U160="",$D$2,MIN($D$2,YEAR(Register!$U160)*12+MONTH(Register!$U160)-1)))-(YEAR(Register!$O160)*12+MONTH(Register!$O160))+1))/Register!$Q160,2)-ROUND((Register!$M160-Register!$R160)*MIN(Register!$Q160,MAX(0,MIN(N$4-1,IF(Register!$U160="",$D$2,MIN($D$2,YEAR(Register!$U160)*12+MONTH(Register!$U160)-1)))-(YEAR(Register!$O160)*12+MONTH(Register!$O160))+1))/Register!$Q160,2))</f>
        <v/>
      </c>
      <c r="O162" s="27">
        <f>IF(OR(Register!$N160&lt;&gt;"Yes",Register!$O160="",N(Register!$Q160)=0),0,ROUND((Register!$M160-Register!$R160)*MIN(Register!$Q160,MAX(0,MIN(O$4,IF(Register!$U160="",$D$2,MIN($D$2,YEAR(Register!$U160)*12+MONTH(Register!$U160)-1)))-(YEAR(Register!$O160)*12+MONTH(Register!$O160))+1))/Register!$Q160,2)-ROUND((Register!$M160-Register!$R160)*MIN(Register!$Q160,MAX(0,MIN(O$4-1,IF(Register!$U160="",$D$2,MIN($D$2,YEAR(Register!$U160)*12+MONTH(Register!$U160)-1)))-(YEAR(Register!$O160)*12+MONTH(Register!$O160))+1))/Register!$Q160,2))</f>
        <v/>
      </c>
      <c r="P162" s="27">
        <f>IF(OR(Register!$N160&lt;&gt;"Yes",Register!$O160="",N(Register!$Q160)=0),0,ROUND((Register!$M160-Register!$R160)*MIN(Register!$Q160,MAX(0,MIN(P$4,IF(Register!$U160="",$D$2,MIN($D$2,YEAR(Register!$U160)*12+MONTH(Register!$U160)-1)))-(YEAR(Register!$O160)*12+MONTH(Register!$O160))+1))/Register!$Q160,2)-ROUND((Register!$M160-Register!$R160)*MIN(Register!$Q160,MAX(0,MIN(P$4-1,IF(Register!$U160="",$D$2,MIN($D$2,YEAR(Register!$U160)*12+MONTH(Register!$U160)-1)))-(YEAR(Register!$O160)*12+MONTH(Register!$O160))+1))/Register!$Q160,2))</f>
        <v/>
      </c>
      <c r="Q162" s="27">
        <f>E162+F162+G162+H162+I162+J162+K162+L162+M162+N162+O162+P162</f>
        <v/>
      </c>
    </row>
    <row r="163">
      <c r="A163" s="28">
        <f>IF(Register!$A161="","",Register!$A161)</f>
        <v/>
      </c>
      <c r="B163" s="28">
        <f>IF(Register!$D161="","",Register!$D161)</f>
        <v/>
      </c>
      <c r="C163" s="28">
        <f>IF(Register!$F161="","",Register!$F161)</f>
        <v/>
      </c>
      <c r="D163" s="28">
        <f>IF(C163="","",IF(C163=Settings!$A$9,Settings!$B$9,IF(C163=Settings!$A$10,Settings!$B$10,IF(C163=Settings!$A$11,Settings!$B$11,IF(C163=Settings!$A$12,Settings!$B$12,IF(C163=Settings!$A$13,Settings!$B$13,IF(C163=Settings!$A$14,Settings!$B$14,IF(C163=Settings!$A$15,Settings!$B$15,IF(C163=Settings!$A$16,Settings!$B$16,IF(C163=Settings!$A$17,Settings!$B$17,IF(C163=Settings!$A$18,Settings!$B$18,"")))))))))))</f>
        <v/>
      </c>
      <c r="E163" s="27">
        <f>IF(OR(Register!$N161&lt;&gt;"Yes",Register!$O161="",N(Register!$Q161)=0),0,ROUND((Register!$M161-Register!$R161)*MIN(Register!$Q161,MAX(0,MIN(E$4,IF(Register!$U161="",$D$2,MIN($D$2,YEAR(Register!$U161)*12+MONTH(Register!$U161)-1)))-(YEAR(Register!$O161)*12+MONTH(Register!$O161))+1))/Register!$Q161,2)-ROUND((Register!$M161-Register!$R161)*MIN(Register!$Q161,MAX(0,MIN(E$4-1,IF(Register!$U161="",$D$2,MIN($D$2,YEAR(Register!$U161)*12+MONTH(Register!$U161)-1)))-(YEAR(Register!$O161)*12+MONTH(Register!$O161))+1))/Register!$Q161,2))</f>
        <v/>
      </c>
      <c r="F163" s="27">
        <f>IF(OR(Register!$N161&lt;&gt;"Yes",Register!$O161="",N(Register!$Q161)=0),0,ROUND((Register!$M161-Register!$R161)*MIN(Register!$Q161,MAX(0,MIN(F$4,IF(Register!$U161="",$D$2,MIN($D$2,YEAR(Register!$U161)*12+MONTH(Register!$U161)-1)))-(YEAR(Register!$O161)*12+MONTH(Register!$O161))+1))/Register!$Q161,2)-ROUND((Register!$M161-Register!$R161)*MIN(Register!$Q161,MAX(0,MIN(F$4-1,IF(Register!$U161="",$D$2,MIN($D$2,YEAR(Register!$U161)*12+MONTH(Register!$U161)-1)))-(YEAR(Register!$O161)*12+MONTH(Register!$O161))+1))/Register!$Q161,2))</f>
        <v/>
      </c>
      <c r="G163" s="27">
        <f>IF(OR(Register!$N161&lt;&gt;"Yes",Register!$O161="",N(Register!$Q161)=0),0,ROUND((Register!$M161-Register!$R161)*MIN(Register!$Q161,MAX(0,MIN(G$4,IF(Register!$U161="",$D$2,MIN($D$2,YEAR(Register!$U161)*12+MONTH(Register!$U161)-1)))-(YEAR(Register!$O161)*12+MONTH(Register!$O161))+1))/Register!$Q161,2)-ROUND((Register!$M161-Register!$R161)*MIN(Register!$Q161,MAX(0,MIN(G$4-1,IF(Register!$U161="",$D$2,MIN($D$2,YEAR(Register!$U161)*12+MONTH(Register!$U161)-1)))-(YEAR(Register!$O161)*12+MONTH(Register!$O161))+1))/Register!$Q161,2))</f>
        <v/>
      </c>
      <c r="H163" s="27">
        <f>IF(OR(Register!$N161&lt;&gt;"Yes",Register!$O161="",N(Register!$Q161)=0),0,ROUND((Register!$M161-Register!$R161)*MIN(Register!$Q161,MAX(0,MIN(H$4,IF(Register!$U161="",$D$2,MIN($D$2,YEAR(Register!$U161)*12+MONTH(Register!$U161)-1)))-(YEAR(Register!$O161)*12+MONTH(Register!$O161))+1))/Register!$Q161,2)-ROUND((Register!$M161-Register!$R161)*MIN(Register!$Q161,MAX(0,MIN(H$4-1,IF(Register!$U161="",$D$2,MIN($D$2,YEAR(Register!$U161)*12+MONTH(Register!$U161)-1)))-(YEAR(Register!$O161)*12+MONTH(Register!$O161))+1))/Register!$Q161,2))</f>
        <v/>
      </c>
      <c r="I163" s="27">
        <f>IF(OR(Register!$N161&lt;&gt;"Yes",Register!$O161="",N(Register!$Q161)=0),0,ROUND((Register!$M161-Register!$R161)*MIN(Register!$Q161,MAX(0,MIN(I$4,IF(Register!$U161="",$D$2,MIN($D$2,YEAR(Register!$U161)*12+MONTH(Register!$U161)-1)))-(YEAR(Register!$O161)*12+MONTH(Register!$O161))+1))/Register!$Q161,2)-ROUND((Register!$M161-Register!$R161)*MIN(Register!$Q161,MAX(0,MIN(I$4-1,IF(Register!$U161="",$D$2,MIN($D$2,YEAR(Register!$U161)*12+MONTH(Register!$U161)-1)))-(YEAR(Register!$O161)*12+MONTH(Register!$O161))+1))/Register!$Q161,2))</f>
        <v/>
      </c>
      <c r="J163" s="27">
        <f>IF(OR(Register!$N161&lt;&gt;"Yes",Register!$O161="",N(Register!$Q161)=0),0,ROUND((Register!$M161-Register!$R161)*MIN(Register!$Q161,MAX(0,MIN(J$4,IF(Register!$U161="",$D$2,MIN($D$2,YEAR(Register!$U161)*12+MONTH(Register!$U161)-1)))-(YEAR(Register!$O161)*12+MONTH(Register!$O161))+1))/Register!$Q161,2)-ROUND((Register!$M161-Register!$R161)*MIN(Register!$Q161,MAX(0,MIN(J$4-1,IF(Register!$U161="",$D$2,MIN($D$2,YEAR(Register!$U161)*12+MONTH(Register!$U161)-1)))-(YEAR(Register!$O161)*12+MONTH(Register!$O161))+1))/Register!$Q161,2))</f>
        <v/>
      </c>
      <c r="K163" s="27">
        <f>IF(OR(Register!$N161&lt;&gt;"Yes",Register!$O161="",N(Register!$Q161)=0),0,ROUND((Register!$M161-Register!$R161)*MIN(Register!$Q161,MAX(0,MIN(K$4,IF(Register!$U161="",$D$2,MIN($D$2,YEAR(Register!$U161)*12+MONTH(Register!$U161)-1)))-(YEAR(Register!$O161)*12+MONTH(Register!$O161))+1))/Register!$Q161,2)-ROUND((Register!$M161-Register!$R161)*MIN(Register!$Q161,MAX(0,MIN(K$4-1,IF(Register!$U161="",$D$2,MIN($D$2,YEAR(Register!$U161)*12+MONTH(Register!$U161)-1)))-(YEAR(Register!$O161)*12+MONTH(Register!$O161))+1))/Register!$Q161,2))</f>
        <v/>
      </c>
      <c r="L163" s="27">
        <f>IF(OR(Register!$N161&lt;&gt;"Yes",Register!$O161="",N(Register!$Q161)=0),0,ROUND((Register!$M161-Register!$R161)*MIN(Register!$Q161,MAX(0,MIN(L$4,IF(Register!$U161="",$D$2,MIN($D$2,YEAR(Register!$U161)*12+MONTH(Register!$U161)-1)))-(YEAR(Register!$O161)*12+MONTH(Register!$O161))+1))/Register!$Q161,2)-ROUND((Register!$M161-Register!$R161)*MIN(Register!$Q161,MAX(0,MIN(L$4-1,IF(Register!$U161="",$D$2,MIN($D$2,YEAR(Register!$U161)*12+MONTH(Register!$U161)-1)))-(YEAR(Register!$O161)*12+MONTH(Register!$O161))+1))/Register!$Q161,2))</f>
        <v/>
      </c>
      <c r="M163" s="27">
        <f>IF(OR(Register!$N161&lt;&gt;"Yes",Register!$O161="",N(Register!$Q161)=0),0,ROUND((Register!$M161-Register!$R161)*MIN(Register!$Q161,MAX(0,MIN(M$4,IF(Register!$U161="",$D$2,MIN($D$2,YEAR(Register!$U161)*12+MONTH(Register!$U161)-1)))-(YEAR(Register!$O161)*12+MONTH(Register!$O161))+1))/Register!$Q161,2)-ROUND((Register!$M161-Register!$R161)*MIN(Register!$Q161,MAX(0,MIN(M$4-1,IF(Register!$U161="",$D$2,MIN($D$2,YEAR(Register!$U161)*12+MONTH(Register!$U161)-1)))-(YEAR(Register!$O161)*12+MONTH(Register!$O161))+1))/Register!$Q161,2))</f>
        <v/>
      </c>
      <c r="N163" s="27">
        <f>IF(OR(Register!$N161&lt;&gt;"Yes",Register!$O161="",N(Register!$Q161)=0),0,ROUND((Register!$M161-Register!$R161)*MIN(Register!$Q161,MAX(0,MIN(N$4,IF(Register!$U161="",$D$2,MIN($D$2,YEAR(Register!$U161)*12+MONTH(Register!$U161)-1)))-(YEAR(Register!$O161)*12+MONTH(Register!$O161))+1))/Register!$Q161,2)-ROUND((Register!$M161-Register!$R161)*MIN(Register!$Q161,MAX(0,MIN(N$4-1,IF(Register!$U161="",$D$2,MIN($D$2,YEAR(Register!$U161)*12+MONTH(Register!$U161)-1)))-(YEAR(Register!$O161)*12+MONTH(Register!$O161))+1))/Register!$Q161,2))</f>
        <v/>
      </c>
      <c r="O163" s="27">
        <f>IF(OR(Register!$N161&lt;&gt;"Yes",Register!$O161="",N(Register!$Q161)=0),0,ROUND((Register!$M161-Register!$R161)*MIN(Register!$Q161,MAX(0,MIN(O$4,IF(Register!$U161="",$D$2,MIN($D$2,YEAR(Register!$U161)*12+MONTH(Register!$U161)-1)))-(YEAR(Register!$O161)*12+MONTH(Register!$O161))+1))/Register!$Q161,2)-ROUND((Register!$M161-Register!$R161)*MIN(Register!$Q161,MAX(0,MIN(O$4-1,IF(Register!$U161="",$D$2,MIN($D$2,YEAR(Register!$U161)*12+MONTH(Register!$U161)-1)))-(YEAR(Register!$O161)*12+MONTH(Register!$O161))+1))/Register!$Q161,2))</f>
        <v/>
      </c>
      <c r="P163" s="27">
        <f>IF(OR(Register!$N161&lt;&gt;"Yes",Register!$O161="",N(Register!$Q161)=0),0,ROUND((Register!$M161-Register!$R161)*MIN(Register!$Q161,MAX(0,MIN(P$4,IF(Register!$U161="",$D$2,MIN($D$2,YEAR(Register!$U161)*12+MONTH(Register!$U161)-1)))-(YEAR(Register!$O161)*12+MONTH(Register!$O161))+1))/Register!$Q161,2)-ROUND((Register!$M161-Register!$R161)*MIN(Register!$Q161,MAX(0,MIN(P$4-1,IF(Register!$U161="",$D$2,MIN($D$2,YEAR(Register!$U161)*12+MONTH(Register!$U161)-1)))-(YEAR(Register!$O161)*12+MONTH(Register!$O161))+1))/Register!$Q161,2))</f>
        <v/>
      </c>
      <c r="Q163" s="27">
        <f>E163+F163+G163+H163+I163+J163+K163+L163+M163+N163+O163+P163</f>
        <v/>
      </c>
    </row>
    <row r="164">
      <c r="A164" s="28">
        <f>IF(Register!$A162="","",Register!$A162)</f>
        <v/>
      </c>
      <c r="B164" s="28">
        <f>IF(Register!$D162="","",Register!$D162)</f>
        <v/>
      </c>
      <c r="C164" s="28">
        <f>IF(Register!$F162="","",Register!$F162)</f>
        <v/>
      </c>
      <c r="D164" s="28">
        <f>IF(C164="","",IF(C164=Settings!$A$9,Settings!$B$9,IF(C164=Settings!$A$10,Settings!$B$10,IF(C164=Settings!$A$11,Settings!$B$11,IF(C164=Settings!$A$12,Settings!$B$12,IF(C164=Settings!$A$13,Settings!$B$13,IF(C164=Settings!$A$14,Settings!$B$14,IF(C164=Settings!$A$15,Settings!$B$15,IF(C164=Settings!$A$16,Settings!$B$16,IF(C164=Settings!$A$17,Settings!$B$17,IF(C164=Settings!$A$18,Settings!$B$18,"")))))))))))</f>
        <v/>
      </c>
      <c r="E164" s="27">
        <f>IF(OR(Register!$N162&lt;&gt;"Yes",Register!$O162="",N(Register!$Q162)=0),0,ROUND((Register!$M162-Register!$R162)*MIN(Register!$Q162,MAX(0,MIN(E$4,IF(Register!$U162="",$D$2,MIN($D$2,YEAR(Register!$U162)*12+MONTH(Register!$U162)-1)))-(YEAR(Register!$O162)*12+MONTH(Register!$O162))+1))/Register!$Q162,2)-ROUND((Register!$M162-Register!$R162)*MIN(Register!$Q162,MAX(0,MIN(E$4-1,IF(Register!$U162="",$D$2,MIN($D$2,YEAR(Register!$U162)*12+MONTH(Register!$U162)-1)))-(YEAR(Register!$O162)*12+MONTH(Register!$O162))+1))/Register!$Q162,2))</f>
        <v/>
      </c>
      <c r="F164" s="27">
        <f>IF(OR(Register!$N162&lt;&gt;"Yes",Register!$O162="",N(Register!$Q162)=0),0,ROUND((Register!$M162-Register!$R162)*MIN(Register!$Q162,MAX(0,MIN(F$4,IF(Register!$U162="",$D$2,MIN($D$2,YEAR(Register!$U162)*12+MONTH(Register!$U162)-1)))-(YEAR(Register!$O162)*12+MONTH(Register!$O162))+1))/Register!$Q162,2)-ROUND((Register!$M162-Register!$R162)*MIN(Register!$Q162,MAX(0,MIN(F$4-1,IF(Register!$U162="",$D$2,MIN($D$2,YEAR(Register!$U162)*12+MONTH(Register!$U162)-1)))-(YEAR(Register!$O162)*12+MONTH(Register!$O162))+1))/Register!$Q162,2))</f>
        <v/>
      </c>
      <c r="G164" s="27">
        <f>IF(OR(Register!$N162&lt;&gt;"Yes",Register!$O162="",N(Register!$Q162)=0),0,ROUND((Register!$M162-Register!$R162)*MIN(Register!$Q162,MAX(0,MIN(G$4,IF(Register!$U162="",$D$2,MIN($D$2,YEAR(Register!$U162)*12+MONTH(Register!$U162)-1)))-(YEAR(Register!$O162)*12+MONTH(Register!$O162))+1))/Register!$Q162,2)-ROUND((Register!$M162-Register!$R162)*MIN(Register!$Q162,MAX(0,MIN(G$4-1,IF(Register!$U162="",$D$2,MIN($D$2,YEAR(Register!$U162)*12+MONTH(Register!$U162)-1)))-(YEAR(Register!$O162)*12+MONTH(Register!$O162))+1))/Register!$Q162,2))</f>
        <v/>
      </c>
      <c r="H164" s="27">
        <f>IF(OR(Register!$N162&lt;&gt;"Yes",Register!$O162="",N(Register!$Q162)=0),0,ROUND((Register!$M162-Register!$R162)*MIN(Register!$Q162,MAX(0,MIN(H$4,IF(Register!$U162="",$D$2,MIN($D$2,YEAR(Register!$U162)*12+MONTH(Register!$U162)-1)))-(YEAR(Register!$O162)*12+MONTH(Register!$O162))+1))/Register!$Q162,2)-ROUND((Register!$M162-Register!$R162)*MIN(Register!$Q162,MAX(0,MIN(H$4-1,IF(Register!$U162="",$D$2,MIN($D$2,YEAR(Register!$U162)*12+MONTH(Register!$U162)-1)))-(YEAR(Register!$O162)*12+MONTH(Register!$O162))+1))/Register!$Q162,2))</f>
        <v/>
      </c>
      <c r="I164" s="27">
        <f>IF(OR(Register!$N162&lt;&gt;"Yes",Register!$O162="",N(Register!$Q162)=0),0,ROUND((Register!$M162-Register!$R162)*MIN(Register!$Q162,MAX(0,MIN(I$4,IF(Register!$U162="",$D$2,MIN($D$2,YEAR(Register!$U162)*12+MONTH(Register!$U162)-1)))-(YEAR(Register!$O162)*12+MONTH(Register!$O162))+1))/Register!$Q162,2)-ROUND((Register!$M162-Register!$R162)*MIN(Register!$Q162,MAX(0,MIN(I$4-1,IF(Register!$U162="",$D$2,MIN($D$2,YEAR(Register!$U162)*12+MONTH(Register!$U162)-1)))-(YEAR(Register!$O162)*12+MONTH(Register!$O162))+1))/Register!$Q162,2))</f>
        <v/>
      </c>
      <c r="J164" s="27">
        <f>IF(OR(Register!$N162&lt;&gt;"Yes",Register!$O162="",N(Register!$Q162)=0),0,ROUND((Register!$M162-Register!$R162)*MIN(Register!$Q162,MAX(0,MIN(J$4,IF(Register!$U162="",$D$2,MIN($D$2,YEAR(Register!$U162)*12+MONTH(Register!$U162)-1)))-(YEAR(Register!$O162)*12+MONTH(Register!$O162))+1))/Register!$Q162,2)-ROUND((Register!$M162-Register!$R162)*MIN(Register!$Q162,MAX(0,MIN(J$4-1,IF(Register!$U162="",$D$2,MIN($D$2,YEAR(Register!$U162)*12+MONTH(Register!$U162)-1)))-(YEAR(Register!$O162)*12+MONTH(Register!$O162))+1))/Register!$Q162,2))</f>
        <v/>
      </c>
      <c r="K164" s="27">
        <f>IF(OR(Register!$N162&lt;&gt;"Yes",Register!$O162="",N(Register!$Q162)=0),0,ROUND((Register!$M162-Register!$R162)*MIN(Register!$Q162,MAX(0,MIN(K$4,IF(Register!$U162="",$D$2,MIN($D$2,YEAR(Register!$U162)*12+MONTH(Register!$U162)-1)))-(YEAR(Register!$O162)*12+MONTH(Register!$O162))+1))/Register!$Q162,2)-ROUND((Register!$M162-Register!$R162)*MIN(Register!$Q162,MAX(0,MIN(K$4-1,IF(Register!$U162="",$D$2,MIN($D$2,YEAR(Register!$U162)*12+MONTH(Register!$U162)-1)))-(YEAR(Register!$O162)*12+MONTH(Register!$O162))+1))/Register!$Q162,2))</f>
        <v/>
      </c>
      <c r="L164" s="27">
        <f>IF(OR(Register!$N162&lt;&gt;"Yes",Register!$O162="",N(Register!$Q162)=0),0,ROUND((Register!$M162-Register!$R162)*MIN(Register!$Q162,MAX(0,MIN(L$4,IF(Register!$U162="",$D$2,MIN($D$2,YEAR(Register!$U162)*12+MONTH(Register!$U162)-1)))-(YEAR(Register!$O162)*12+MONTH(Register!$O162))+1))/Register!$Q162,2)-ROUND((Register!$M162-Register!$R162)*MIN(Register!$Q162,MAX(0,MIN(L$4-1,IF(Register!$U162="",$D$2,MIN($D$2,YEAR(Register!$U162)*12+MONTH(Register!$U162)-1)))-(YEAR(Register!$O162)*12+MONTH(Register!$O162))+1))/Register!$Q162,2))</f>
        <v/>
      </c>
      <c r="M164" s="27">
        <f>IF(OR(Register!$N162&lt;&gt;"Yes",Register!$O162="",N(Register!$Q162)=0),0,ROUND((Register!$M162-Register!$R162)*MIN(Register!$Q162,MAX(0,MIN(M$4,IF(Register!$U162="",$D$2,MIN($D$2,YEAR(Register!$U162)*12+MONTH(Register!$U162)-1)))-(YEAR(Register!$O162)*12+MONTH(Register!$O162))+1))/Register!$Q162,2)-ROUND((Register!$M162-Register!$R162)*MIN(Register!$Q162,MAX(0,MIN(M$4-1,IF(Register!$U162="",$D$2,MIN($D$2,YEAR(Register!$U162)*12+MONTH(Register!$U162)-1)))-(YEAR(Register!$O162)*12+MONTH(Register!$O162))+1))/Register!$Q162,2))</f>
        <v/>
      </c>
      <c r="N164" s="27">
        <f>IF(OR(Register!$N162&lt;&gt;"Yes",Register!$O162="",N(Register!$Q162)=0),0,ROUND((Register!$M162-Register!$R162)*MIN(Register!$Q162,MAX(0,MIN(N$4,IF(Register!$U162="",$D$2,MIN($D$2,YEAR(Register!$U162)*12+MONTH(Register!$U162)-1)))-(YEAR(Register!$O162)*12+MONTH(Register!$O162))+1))/Register!$Q162,2)-ROUND((Register!$M162-Register!$R162)*MIN(Register!$Q162,MAX(0,MIN(N$4-1,IF(Register!$U162="",$D$2,MIN($D$2,YEAR(Register!$U162)*12+MONTH(Register!$U162)-1)))-(YEAR(Register!$O162)*12+MONTH(Register!$O162))+1))/Register!$Q162,2))</f>
        <v/>
      </c>
      <c r="O164" s="27">
        <f>IF(OR(Register!$N162&lt;&gt;"Yes",Register!$O162="",N(Register!$Q162)=0),0,ROUND((Register!$M162-Register!$R162)*MIN(Register!$Q162,MAX(0,MIN(O$4,IF(Register!$U162="",$D$2,MIN($D$2,YEAR(Register!$U162)*12+MONTH(Register!$U162)-1)))-(YEAR(Register!$O162)*12+MONTH(Register!$O162))+1))/Register!$Q162,2)-ROUND((Register!$M162-Register!$R162)*MIN(Register!$Q162,MAX(0,MIN(O$4-1,IF(Register!$U162="",$D$2,MIN($D$2,YEAR(Register!$U162)*12+MONTH(Register!$U162)-1)))-(YEAR(Register!$O162)*12+MONTH(Register!$O162))+1))/Register!$Q162,2))</f>
        <v/>
      </c>
      <c r="P164" s="27">
        <f>IF(OR(Register!$N162&lt;&gt;"Yes",Register!$O162="",N(Register!$Q162)=0),0,ROUND((Register!$M162-Register!$R162)*MIN(Register!$Q162,MAX(0,MIN(P$4,IF(Register!$U162="",$D$2,MIN($D$2,YEAR(Register!$U162)*12+MONTH(Register!$U162)-1)))-(YEAR(Register!$O162)*12+MONTH(Register!$O162))+1))/Register!$Q162,2)-ROUND((Register!$M162-Register!$R162)*MIN(Register!$Q162,MAX(0,MIN(P$4-1,IF(Register!$U162="",$D$2,MIN($D$2,YEAR(Register!$U162)*12+MONTH(Register!$U162)-1)))-(YEAR(Register!$O162)*12+MONTH(Register!$O162))+1))/Register!$Q162,2))</f>
        <v/>
      </c>
      <c r="Q164" s="27">
        <f>E164+F164+G164+H164+I164+J164+K164+L164+M164+N164+O164+P164</f>
        <v/>
      </c>
    </row>
    <row r="165">
      <c r="A165" s="28">
        <f>IF(Register!$A163="","",Register!$A163)</f>
        <v/>
      </c>
      <c r="B165" s="28">
        <f>IF(Register!$D163="","",Register!$D163)</f>
        <v/>
      </c>
      <c r="C165" s="28">
        <f>IF(Register!$F163="","",Register!$F163)</f>
        <v/>
      </c>
      <c r="D165" s="28">
        <f>IF(C165="","",IF(C165=Settings!$A$9,Settings!$B$9,IF(C165=Settings!$A$10,Settings!$B$10,IF(C165=Settings!$A$11,Settings!$B$11,IF(C165=Settings!$A$12,Settings!$B$12,IF(C165=Settings!$A$13,Settings!$B$13,IF(C165=Settings!$A$14,Settings!$B$14,IF(C165=Settings!$A$15,Settings!$B$15,IF(C165=Settings!$A$16,Settings!$B$16,IF(C165=Settings!$A$17,Settings!$B$17,IF(C165=Settings!$A$18,Settings!$B$18,"")))))))))))</f>
        <v/>
      </c>
      <c r="E165" s="27">
        <f>IF(OR(Register!$N163&lt;&gt;"Yes",Register!$O163="",N(Register!$Q163)=0),0,ROUND((Register!$M163-Register!$R163)*MIN(Register!$Q163,MAX(0,MIN(E$4,IF(Register!$U163="",$D$2,MIN($D$2,YEAR(Register!$U163)*12+MONTH(Register!$U163)-1)))-(YEAR(Register!$O163)*12+MONTH(Register!$O163))+1))/Register!$Q163,2)-ROUND((Register!$M163-Register!$R163)*MIN(Register!$Q163,MAX(0,MIN(E$4-1,IF(Register!$U163="",$D$2,MIN($D$2,YEAR(Register!$U163)*12+MONTH(Register!$U163)-1)))-(YEAR(Register!$O163)*12+MONTH(Register!$O163))+1))/Register!$Q163,2))</f>
        <v/>
      </c>
      <c r="F165" s="27">
        <f>IF(OR(Register!$N163&lt;&gt;"Yes",Register!$O163="",N(Register!$Q163)=0),0,ROUND((Register!$M163-Register!$R163)*MIN(Register!$Q163,MAX(0,MIN(F$4,IF(Register!$U163="",$D$2,MIN($D$2,YEAR(Register!$U163)*12+MONTH(Register!$U163)-1)))-(YEAR(Register!$O163)*12+MONTH(Register!$O163))+1))/Register!$Q163,2)-ROUND((Register!$M163-Register!$R163)*MIN(Register!$Q163,MAX(0,MIN(F$4-1,IF(Register!$U163="",$D$2,MIN($D$2,YEAR(Register!$U163)*12+MONTH(Register!$U163)-1)))-(YEAR(Register!$O163)*12+MONTH(Register!$O163))+1))/Register!$Q163,2))</f>
        <v/>
      </c>
      <c r="G165" s="27">
        <f>IF(OR(Register!$N163&lt;&gt;"Yes",Register!$O163="",N(Register!$Q163)=0),0,ROUND((Register!$M163-Register!$R163)*MIN(Register!$Q163,MAX(0,MIN(G$4,IF(Register!$U163="",$D$2,MIN($D$2,YEAR(Register!$U163)*12+MONTH(Register!$U163)-1)))-(YEAR(Register!$O163)*12+MONTH(Register!$O163))+1))/Register!$Q163,2)-ROUND((Register!$M163-Register!$R163)*MIN(Register!$Q163,MAX(0,MIN(G$4-1,IF(Register!$U163="",$D$2,MIN($D$2,YEAR(Register!$U163)*12+MONTH(Register!$U163)-1)))-(YEAR(Register!$O163)*12+MONTH(Register!$O163))+1))/Register!$Q163,2))</f>
        <v/>
      </c>
      <c r="H165" s="27">
        <f>IF(OR(Register!$N163&lt;&gt;"Yes",Register!$O163="",N(Register!$Q163)=0),0,ROUND((Register!$M163-Register!$R163)*MIN(Register!$Q163,MAX(0,MIN(H$4,IF(Register!$U163="",$D$2,MIN($D$2,YEAR(Register!$U163)*12+MONTH(Register!$U163)-1)))-(YEAR(Register!$O163)*12+MONTH(Register!$O163))+1))/Register!$Q163,2)-ROUND((Register!$M163-Register!$R163)*MIN(Register!$Q163,MAX(0,MIN(H$4-1,IF(Register!$U163="",$D$2,MIN($D$2,YEAR(Register!$U163)*12+MONTH(Register!$U163)-1)))-(YEAR(Register!$O163)*12+MONTH(Register!$O163))+1))/Register!$Q163,2))</f>
        <v/>
      </c>
      <c r="I165" s="27">
        <f>IF(OR(Register!$N163&lt;&gt;"Yes",Register!$O163="",N(Register!$Q163)=0),0,ROUND((Register!$M163-Register!$R163)*MIN(Register!$Q163,MAX(0,MIN(I$4,IF(Register!$U163="",$D$2,MIN($D$2,YEAR(Register!$U163)*12+MONTH(Register!$U163)-1)))-(YEAR(Register!$O163)*12+MONTH(Register!$O163))+1))/Register!$Q163,2)-ROUND((Register!$M163-Register!$R163)*MIN(Register!$Q163,MAX(0,MIN(I$4-1,IF(Register!$U163="",$D$2,MIN($D$2,YEAR(Register!$U163)*12+MONTH(Register!$U163)-1)))-(YEAR(Register!$O163)*12+MONTH(Register!$O163))+1))/Register!$Q163,2))</f>
        <v/>
      </c>
      <c r="J165" s="27">
        <f>IF(OR(Register!$N163&lt;&gt;"Yes",Register!$O163="",N(Register!$Q163)=0),0,ROUND((Register!$M163-Register!$R163)*MIN(Register!$Q163,MAX(0,MIN(J$4,IF(Register!$U163="",$D$2,MIN($D$2,YEAR(Register!$U163)*12+MONTH(Register!$U163)-1)))-(YEAR(Register!$O163)*12+MONTH(Register!$O163))+1))/Register!$Q163,2)-ROUND((Register!$M163-Register!$R163)*MIN(Register!$Q163,MAX(0,MIN(J$4-1,IF(Register!$U163="",$D$2,MIN($D$2,YEAR(Register!$U163)*12+MONTH(Register!$U163)-1)))-(YEAR(Register!$O163)*12+MONTH(Register!$O163))+1))/Register!$Q163,2))</f>
        <v/>
      </c>
      <c r="K165" s="27">
        <f>IF(OR(Register!$N163&lt;&gt;"Yes",Register!$O163="",N(Register!$Q163)=0),0,ROUND((Register!$M163-Register!$R163)*MIN(Register!$Q163,MAX(0,MIN(K$4,IF(Register!$U163="",$D$2,MIN($D$2,YEAR(Register!$U163)*12+MONTH(Register!$U163)-1)))-(YEAR(Register!$O163)*12+MONTH(Register!$O163))+1))/Register!$Q163,2)-ROUND((Register!$M163-Register!$R163)*MIN(Register!$Q163,MAX(0,MIN(K$4-1,IF(Register!$U163="",$D$2,MIN($D$2,YEAR(Register!$U163)*12+MONTH(Register!$U163)-1)))-(YEAR(Register!$O163)*12+MONTH(Register!$O163))+1))/Register!$Q163,2))</f>
        <v/>
      </c>
      <c r="L165" s="27">
        <f>IF(OR(Register!$N163&lt;&gt;"Yes",Register!$O163="",N(Register!$Q163)=0),0,ROUND((Register!$M163-Register!$R163)*MIN(Register!$Q163,MAX(0,MIN(L$4,IF(Register!$U163="",$D$2,MIN($D$2,YEAR(Register!$U163)*12+MONTH(Register!$U163)-1)))-(YEAR(Register!$O163)*12+MONTH(Register!$O163))+1))/Register!$Q163,2)-ROUND((Register!$M163-Register!$R163)*MIN(Register!$Q163,MAX(0,MIN(L$4-1,IF(Register!$U163="",$D$2,MIN($D$2,YEAR(Register!$U163)*12+MONTH(Register!$U163)-1)))-(YEAR(Register!$O163)*12+MONTH(Register!$O163))+1))/Register!$Q163,2))</f>
        <v/>
      </c>
      <c r="M165" s="27">
        <f>IF(OR(Register!$N163&lt;&gt;"Yes",Register!$O163="",N(Register!$Q163)=0),0,ROUND((Register!$M163-Register!$R163)*MIN(Register!$Q163,MAX(0,MIN(M$4,IF(Register!$U163="",$D$2,MIN($D$2,YEAR(Register!$U163)*12+MONTH(Register!$U163)-1)))-(YEAR(Register!$O163)*12+MONTH(Register!$O163))+1))/Register!$Q163,2)-ROUND((Register!$M163-Register!$R163)*MIN(Register!$Q163,MAX(0,MIN(M$4-1,IF(Register!$U163="",$D$2,MIN($D$2,YEAR(Register!$U163)*12+MONTH(Register!$U163)-1)))-(YEAR(Register!$O163)*12+MONTH(Register!$O163))+1))/Register!$Q163,2))</f>
        <v/>
      </c>
      <c r="N165" s="27">
        <f>IF(OR(Register!$N163&lt;&gt;"Yes",Register!$O163="",N(Register!$Q163)=0),0,ROUND((Register!$M163-Register!$R163)*MIN(Register!$Q163,MAX(0,MIN(N$4,IF(Register!$U163="",$D$2,MIN($D$2,YEAR(Register!$U163)*12+MONTH(Register!$U163)-1)))-(YEAR(Register!$O163)*12+MONTH(Register!$O163))+1))/Register!$Q163,2)-ROUND((Register!$M163-Register!$R163)*MIN(Register!$Q163,MAX(0,MIN(N$4-1,IF(Register!$U163="",$D$2,MIN($D$2,YEAR(Register!$U163)*12+MONTH(Register!$U163)-1)))-(YEAR(Register!$O163)*12+MONTH(Register!$O163))+1))/Register!$Q163,2))</f>
        <v/>
      </c>
      <c r="O165" s="27">
        <f>IF(OR(Register!$N163&lt;&gt;"Yes",Register!$O163="",N(Register!$Q163)=0),0,ROUND((Register!$M163-Register!$R163)*MIN(Register!$Q163,MAX(0,MIN(O$4,IF(Register!$U163="",$D$2,MIN($D$2,YEAR(Register!$U163)*12+MONTH(Register!$U163)-1)))-(YEAR(Register!$O163)*12+MONTH(Register!$O163))+1))/Register!$Q163,2)-ROUND((Register!$M163-Register!$R163)*MIN(Register!$Q163,MAX(0,MIN(O$4-1,IF(Register!$U163="",$D$2,MIN($D$2,YEAR(Register!$U163)*12+MONTH(Register!$U163)-1)))-(YEAR(Register!$O163)*12+MONTH(Register!$O163))+1))/Register!$Q163,2))</f>
        <v/>
      </c>
      <c r="P165" s="27">
        <f>IF(OR(Register!$N163&lt;&gt;"Yes",Register!$O163="",N(Register!$Q163)=0),0,ROUND((Register!$M163-Register!$R163)*MIN(Register!$Q163,MAX(0,MIN(P$4,IF(Register!$U163="",$D$2,MIN($D$2,YEAR(Register!$U163)*12+MONTH(Register!$U163)-1)))-(YEAR(Register!$O163)*12+MONTH(Register!$O163))+1))/Register!$Q163,2)-ROUND((Register!$M163-Register!$R163)*MIN(Register!$Q163,MAX(0,MIN(P$4-1,IF(Register!$U163="",$D$2,MIN($D$2,YEAR(Register!$U163)*12+MONTH(Register!$U163)-1)))-(YEAR(Register!$O163)*12+MONTH(Register!$O163))+1))/Register!$Q163,2))</f>
        <v/>
      </c>
      <c r="Q165" s="27">
        <f>E165+F165+G165+H165+I165+J165+K165+L165+M165+N165+O165+P165</f>
        <v/>
      </c>
    </row>
    <row r="166">
      <c r="A166" s="28">
        <f>IF(Register!$A164="","",Register!$A164)</f>
        <v/>
      </c>
      <c r="B166" s="28">
        <f>IF(Register!$D164="","",Register!$D164)</f>
        <v/>
      </c>
      <c r="C166" s="28">
        <f>IF(Register!$F164="","",Register!$F164)</f>
        <v/>
      </c>
      <c r="D166" s="28">
        <f>IF(C166="","",IF(C166=Settings!$A$9,Settings!$B$9,IF(C166=Settings!$A$10,Settings!$B$10,IF(C166=Settings!$A$11,Settings!$B$11,IF(C166=Settings!$A$12,Settings!$B$12,IF(C166=Settings!$A$13,Settings!$B$13,IF(C166=Settings!$A$14,Settings!$B$14,IF(C166=Settings!$A$15,Settings!$B$15,IF(C166=Settings!$A$16,Settings!$B$16,IF(C166=Settings!$A$17,Settings!$B$17,IF(C166=Settings!$A$18,Settings!$B$18,"")))))))))))</f>
        <v/>
      </c>
      <c r="E166" s="27">
        <f>IF(OR(Register!$N164&lt;&gt;"Yes",Register!$O164="",N(Register!$Q164)=0),0,ROUND((Register!$M164-Register!$R164)*MIN(Register!$Q164,MAX(0,MIN(E$4,IF(Register!$U164="",$D$2,MIN($D$2,YEAR(Register!$U164)*12+MONTH(Register!$U164)-1)))-(YEAR(Register!$O164)*12+MONTH(Register!$O164))+1))/Register!$Q164,2)-ROUND((Register!$M164-Register!$R164)*MIN(Register!$Q164,MAX(0,MIN(E$4-1,IF(Register!$U164="",$D$2,MIN($D$2,YEAR(Register!$U164)*12+MONTH(Register!$U164)-1)))-(YEAR(Register!$O164)*12+MONTH(Register!$O164))+1))/Register!$Q164,2))</f>
        <v/>
      </c>
      <c r="F166" s="27">
        <f>IF(OR(Register!$N164&lt;&gt;"Yes",Register!$O164="",N(Register!$Q164)=0),0,ROUND((Register!$M164-Register!$R164)*MIN(Register!$Q164,MAX(0,MIN(F$4,IF(Register!$U164="",$D$2,MIN($D$2,YEAR(Register!$U164)*12+MONTH(Register!$U164)-1)))-(YEAR(Register!$O164)*12+MONTH(Register!$O164))+1))/Register!$Q164,2)-ROUND((Register!$M164-Register!$R164)*MIN(Register!$Q164,MAX(0,MIN(F$4-1,IF(Register!$U164="",$D$2,MIN($D$2,YEAR(Register!$U164)*12+MONTH(Register!$U164)-1)))-(YEAR(Register!$O164)*12+MONTH(Register!$O164))+1))/Register!$Q164,2))</f>
        <v/>
      </c>
      <c r="G166" s="27">
        <f>IF(OR(Register!$N164&lt;&gt;"Yes",Register!$O164="",N(Register!$Q164)=0),0,ROUND((Register!$M164-Register!$R164)*MIN(Register!$Q164,MAX(0,MIN(G$4,IF(Register!$U164="",$D$2,MIN($D$2,YEAR(Register!$U164)*12+MONTH(Register!$U164)-1)))-(YEAR(Register!$O164)*12+MONTH(Register!$O164))+1))/Register!$Q164,2)-ROUND((Register!$M164-Register!$R164)*MIN(Register!$Q164,MAX(0,MIN(G$4-1,IF(Register!$U164="",$D$2,MIN($D$2,YEAR(Register!$U164)*12+MONTH(Register!$U164)-1)))-(YEAR(Register!$O164)*12+MONTH(Register!$O164))+1))/Register!$Q164,2))</f>
        <v/>
      </c>
      <c r="H166" s="27">
        <f>IF(OR(Register!$N164&lt;&gt;"Yes",Register!$O164="",N(Register!$Q164)=0),0,ROUND((Register!$M164-Register!$R164)*MIN(Register!$Q164,MAX(0,MIN(H$4,IF(Register!$U164="",$D$2,MIN($D$2,YEAR(Register!$U164)*12+MONTH(Register!$U164)-1)))-(YEAR(Register!$O164)*12+MONTH(Register!$O164))+1))/Register!$Q164,2)-ROUND((Register!$M164-Register!$R164)*MIN(Register!$Q164,MAX(0,MIN(H$4-1,IF(Register!$U164="",$D$2,MIN($D$2,YEAR(Register!$U164)*12+MONTH(Register!$U164)-1)))-(YEAR(Register!$O164)*12+MONTH(Register!$O164))+1))/Register!$Q164,2))</f>
        <v/>
      </c>
      <c r="I166" s="27">
        <f>IF(OR(Register!$N164&lt;&gt;"Yes",Register!$O164="",N(Register!$Q164)=0),0,ROUND((Register!$M164-Register!$R164)*MIN(Register!$Q164,MAX(0,MIN(I$4,IF(Register!$U164="",$D$2,MIN($D$2,YEAR(Register!$U164)*12+MONTH(Register!$U164)-1)))-(YEAR(Register!$O164)*12+MONTH(Register!$O164))+1))/Register!$Q164,2)-ROUND((Register!$M164-Register!$R164)*MIN(Register!$Q164,MAX(0,MIN(I$4-1,IF(Register!$U164="",$D$2,MIN($D$2,YEAR(Register!$U164)*12+MONTH(Register!$U164)-1)))-(YEAR(Register!$O164)*12+MONTH(Register!$O164))+1))/Register!$Q164,2))</f>
        <v/>
      </c>
      <c r="J166" s="27">
        <f>IF(OR(Register!$N164&lt;&gt;"Yes",Register!$O164="",N(Register!$Q164)=0),0,ROUND((Register!$M164-Register!$R164)*MIN(Register!$Q164,MAX(0,MIN(J$4,IF(Register!$U164="",$D$2,MIN($D$2,YEAR(Register!$U164)*12+MONTH(Register!$U164)-1)))-(YEAR(Register!$O164)*12+MONTH(Register!$O164))+1))/Register!$Q164,2)-ROUND((Register!$M164-Register!$R164)*MIN(Register!$Q164,MAX(0,MIN(J$4-1,IF(Register!$U164="",$D$2,MIN($D$2,YEAR(Register!$U164)*12+MONTH(Register!$U164)-1)))-(YEAR(Register!$O164)*12+MONTH(Register!$O164))+1))/Register!$Q164,2))</f>
        <v/>
      </c>
      <c r="K166" s="27">
        <f>IF(OR(Register!$N164&lt;&gt;"Yes",Register!$O164="",N(Register!$Q164)=0),0,ROUND((Register!$M164-Register!$R164)*MIN(Register!$Q164,MAX(0,MIN(K$4,IF(Register!$U164="",$D$2,MIN($D$2,YEAR(Register!$U164)*12+MONTH(Register!$U164)-1)))-(YEAR(Register!$O164)*12+MONTH(Register!$O164))+1))/Register!$Q164,2)-ROUND((Register!$M164-Register!$R164)*MIN(Register!$Q164,MAX(0,MIN(K$4-1,IF(Register!$U164="",$D$2,MIN($D$2,YEAR(Register!$U164)*12+MONTH(Register!$U164)-1)))-(YEAR(Register!$O164)*12+MONTH(Register!$O164))+1))/Register!$Q164,2))</f>
        <v/>
      </c>
      <c r="L166" s="27">
        <f>IF(OR(Register!$N164&lt;&gt;"Yes",Register!$O164="",N(Register!$Q164)=0),0,ROUND((Register!$M164-Register!$R164)*MIN(Register!$Q164,MAX(0,MIN(L$4,IF(Register!$U164="",$D$2,MIN($D$2,YEAR(Register!$U164)*12+MONTH(Register!$U164)-1)))-(YEAR(Register!$O164)*12+MONTH(Register!$O164))+1))/Register!$Q164,2)-ROUND((Register!$M164-Register!$R164)*MIN(Register!$Q164,MAX(0,MIN(L$4-1,IF(Register!$U164="",$D$2,MIN($D$2,YEAR(Register!$U164)*12+MONTH(Register!$U164)-1)))-(YEAR(Register!$O164)*12+MONTH(Register!$O164))+1))/Register!$Q164,2))</f>
        <v/>
      </c>
      <c r="M166" s="27">
        <f>IF(OR(Register!$N164&lt;&gt;"Yes",Register!$O164="",N(Register!$Q164)=0),0,ROUND((Register!$M164-Register!$R164)*MIN(Register!$Q164,MAX(0,MIN(M$4,IF(Register!$U164="",$D$2,MIN($D$2,YEAR(Register!$U164)*12+MONTH(Register!$U164)-1)))-(YEAR(Register!$O164)*12+MONTH(Register!$O164))+1))/Register!$Q164,2)-ROUND((Register!$M164-Register!$R164)*MIN(Register!$Q164,MAX(0,MIN(M$4-1,IF(Register!$U164="",$D$2,MIN($D$2,YEAR(Register!$U164)*12+MONTH(Register!$U164)-1)))-(YEAR(Register!$O164)*12+MONTH(Register!$O164))+1))/Register!$Q164,2))</f>
        <v/>
      </c>
      <c r="N166" s="27">
        <f>IF(OR(Register!$N164&lt;&gt;"Yes",Register!$O164="",N(Register!$Q164)=0),0,ROUND((Register!$M164-Register!$R164)*MIN(Register!$Q164,MAX(0,MIN(N$4,IF(Register!$U164="",$D$2,MIN($D$2,YEAR(Register!$U164)*12+MONTH(Register!$U164)-1)))-(YEAR(Register!$O164)*12+MONTH(Register!$O164))+1))/Register!$Q164,2)-ROUND((Register!$M164-Register!$R164)*MIN(Register!$Q164,MAX(0,MIN(N$4-1,IF(Register!$U164="",$D$2,MIN($D$2,YEAR(Register!$U164)*12+MONTH(Register!$U164)-1)))-(YEAR(Register!$O164)*12+MONTH(Register!$O164))+1))/Register!$Q164,2))</f>
        <v/>
      </c>
      <c r="O166" s="27">
        <f>IF(OR(Register!$N164&lt;&gt;"Yes",Register!$O164="",N(Register!$Q164)=0),0,ROUND((Register!$M164-Register!$R164)*MIN(Register!$Q164,MAX(0,MIN(O$4,IF(Register!$U164="",$D$2,MIN($D$2,YEAR(Register!$U164)*12+MONTH(Register!$U164)-1)))-(YEAR(Register!$O164)*12+MONTH(Register!$O164))+1))/Register!$Q164,2)-ROUND((Register!$M164-Register!$R164)*MIN(Register!$Q164,MAX(0,MIN(O$4-1,IF(Register!$U164="",$D$2,MIN($D$2,YEAR(Register!$U164)*12+MONTH(Register!$U164)-1)))-(YEAR(Register!$O164)*12+MONTH(Register!$O164))+1))/Register!$Q164,2))</f>
        <v/>
      </c>
      <c r="P166" s="27">
        <f>IF(OR(Register!$N164&lt;&gt;"Yes",Register!$O164="",N(Register!$Q164)=0),0,ROUND((Register!$M164-Register!$R164)*MIN(Register!$Q164,MAX(0,MIN(P$4,IF(Register!$U164="",$D$2,MIN($D$2,YEAR(Register!$U164)*12+MONTH(Register!$U164)-1)))-(YEAR(Register!$O164)*12+MONTH(Register!$O164))+1))/Register!$Q164,2)-ROUND((Register!$M164-Register!$R164)*MIN(Register!$Q164,MAX(0,MIN(P$4-1,IF(Register!$U164="",$D$2,MIN($D$2,YEAR(Register!$U164)*12+MONTH(Register!$U164)-1)))-(YEAR(Register!$O164)*12+MONTH(Register!$O164))+1))/Register!$Q164,2))</f>
        <v/>
      </c>
      <c r="Q166" s="27">
        <f>E166+F166+G166+H166+I166+J166+K166+L166+M166+N166+O166+P166</f>
        <v/>
      </c>
    </row>
    <row r="167">
      <c r="A167" s="28">
        <f>IF(Register!$A165="","",Register!$A165)</f>
        <v/>
      </c>
      <c r="B167" s="28">
        <f>IF(Register!$D165="","",Register!$D165)</f>
        <v/>
      </c>
      <c r="C167" s="28">
        <f>IF(Register!$F165="","",Register!$F165)</f>
        <v/>
      </c>
      <c r="D167" s="28">
        <f>IF(C167="","",IF(C167=Settings!$A$9,Settings!$B$9,IF(C167=Settings!$A$10,Settings!$B$10,IF(C167=Settings!$A$11,Settings!$B$11,IF(C167=Settings!$A$12,Settings!$B$12,IF(C167=Settings!$A$13,Settings!$B$13,IF(C167=Settings!$A$14,Settings!$B$14,IF(C167=Settings!$A$15,Settings!$B$15,IF(C167=Settings!$A$16,Settings!$B$16,IF(C167=Settings!$A$17,Settings!$B$17,IF(C167=Settings!$A$18,Settings!$B$18,"")))))))))))</f>
        <v/>
      </c>
      <c r="E167" s="27">
        <f>IF(OR(Register!$N165&lt;&gt;"Yes",Register!$O165="",N(Register!$Q165)=0),0,ROUND((Register!$M165-Register!$R165)*MIN(Register!$Q165,MAX(0,MIN(E$4,IF(Register!$U165="",$D$2,MIN($D$2,YEAR(Register!$U165)*12+MONTH(Register!$U165)-1)))-(YEAR(Register!$O165)*12+MONTH(Register!$O165))+1))/Register!$Q165,2)-ROUND((Register!$M165-Register!$R165)*MIN(Register!$Q165,MAX(0,MIN(E$4-1,IF(Register!$U165="",$D$2,MIN($D$2,YEAR(Register!$U165)*12+MONTH(Register!$U165)-1)))-(YEAR(Register!$O165)*12+MONTH(Register!$O165))+1))/Register!$Q165,2))</f>
        <v/>
      </c>
      <c r="F167" s="27">
        <f>IF(OR(Register!$N165&lt;&gt;"Yes",Register!$O165="",N(Register!$Q165)=0),0,ROUND((Register!$M165-Register!$R165)*MIN(Register!$Q165,MAX(0,MIN(F$4,IF(Register!$U165="",$D$2,MIN($D$2,YEAR(Register!$U165)*12+MONTH(Register!$U165)-1)))-(YEAR(Register!$O165)*12+MONTH(Register!$O165))+1))/Register!$Q165,2)-ROUND((Register!$M165-Register!$R165)*MIN(Register!$Q165,MAX(0,MIN(F$4-1,IF(Register!$U165="",$D$2,MIN($D$2,YEAR(Register!$U165)*12+MONTH(Register!$U165)-1)))-(YEAR(Register!$O165)*12+MONTH(Register!$O165))+1))/Register!$Q165,2))</f>
        <v/>
      </c>
      <c r="G167" s="27">
        <f>IF(OR(Register!$N165&lt;&gt;"Yes",Register!$O165="",N(Register!$Q165)=0),0,ROUND((Register!$M165-Register!$R165)*MIN(Register!$Q165,MAX(0,MIN(G$4,IF(Register!$U165="",$D$2,MIN($D$2,YEAR(Register!$U165)*12+MONTH(Register!$U165)-1)))-(YEAR(Register!$O165)*12+MONTH(Register!$O165))+1))/Register!$Q165,2)-ROUND((Register!$M165-Register!$R165)*MIN(Register!$Q165,MAX(0,MIN(G$4-1,IF(Register!$U165="",$D$2,MIN($D$2,YEAR(Register!$U165)*12+MONTH(Register!$U165)-1)))-(YEAR(Register!$O165)*12+MONTH(Register!$O165))+1))/Register!$Q165,2))</f>
        <v/>
      </c>
      <c r="H167" s="27">
        <f>IF(OR(Register!$N165&lt;&gt;"Yes",Register!$O165="",N(Register!$Q165)=0),0,ROUND((Register!$M165-Register!$R165)*MIN(Register!$Q165,MAX(0,MIN(H$4,IF(Register!$U165="",$D$2,MIN($D$2,YEAR(Register!$U165)*12+MONTH(Register!$U165)-1)))-(YEAR(Register!$O165)*12+MONTH(Register!$O165))+1))/Register!$Q165,2)-ROUND((Register!$M165-Register!$R165)*MIN(Register!$Q165,MAX(0,MIN(H$4-1,IF(Register!$U165="",$D$2,MIN($D$2,YEAR(Register!$U165)*12+MONTH(Register!$U165)-1)))-(YEAR(Register!$O165)*12+MONTH(Register!$O165))+1))/Register!$Q165,2))</f>
        <v/>
      </c>
      <c r="I167" s="27">
        <f>IF(OR(Register!$N165&lt;&gt;"Yes",Register!$O165="",N(Register!$Q165)=0),0,ROUND((Register!$M165-Register!$R165)*MIN(Register!$Q165,MAX(0,MIN(I$4,IF(Register!$U165="",$D$2,MIN($D$2,YEAR(Register!$U165)*12+MONTH(Register!$U165)-1)))-(YEAR(Register!$O165)*12+MONTH(Register!$O165))+1))/Register!$Q165,2)-ROUND((Register!$M165-Register!$R165)*MIN(Register!$Q165,MAX(0,MIN(I$4-1,IF(Register!$U165="",$D$2,MIN($D$2,YEAR(Register!$U165)*12+MONTH(Register!$U165)-1)))-(YEAR(Register!$O165)*12+MONTH(Register!$O165))+1))/Register!$Q165,2))</f>
        <v/>
      </c>
      <c r="J167" s="27">
        <f>IF(OR(Register!$N165&lt;&gt;"Yes",Register!$O165="",N(Register!$Q165)=0),0,ROUND((Register!$M165-Register!$R165)*MIN(Register!$Q165,MAX(0,MIN(J$4,IF(Register!$U165="",$D$2,MIN($D$2,YEAR(Register!$U165)*12+MONTH(Register!$U165)-1)))-(YEAR(Register!$O165)*12+MONTH(Register!$O165))+1))/Register!$Q165,2)-ROUND((Register!$M165-Register!$R165)*MIN(Register!$Q165,MAX(0,MIN(J$4-1,IF(Register!$U165="",$D$2,MIN($D$2,YEAR(Register!$U165)*12+MONTH(Register!$U165)-1)))-(YEAR(Register!$O165)*12+MONTH(Register!$O165))+1))/Register!$Q165,2))</f>
        <v/>
      </c>
      <c r="K167" s="27">
        <f>IF(OR(Register!$N165&lt;&gt;"Yes",Register!$O165="",N(Register!$Q165)=0),0,ROUND((Register!$M165-Register!$R165)*MIN(Register!$Q165,MAX(0,MIN(K$4,IF(Register!$U165="",$D$2,MIN($D$2,YEAR(Register!$U165)*12+MONTH(Register!$U165)-1)))-(YEAR(Register!$O165)*12+MONTH(Register!$O165))+1))/Register!$Q165,2)-ROUND((Register!$M165-Register!$R165)*MIN(Register!$Q165,MAX(0,MIN(K$4-1,IF(Register!$U165="",$D$2,MIN($D$2,YEAR(Register!$U165)*12+MONTH(Register!$U165)-1)))-(YEAR(Register!$O165)*12+MONTH(Register!$O165))+1))/Register!$Q165,2))</f>
        <v/>
      </c>
      <c r="L167" s="27">
        <f>IF(OR(Register!$N165&lt;&gt;"Yes",Register!$O165="",N(Register!$Q165)=0),0,ROUND((Register!$M165-Register!$R165)*MIN(Register!$Q165,MAX(0,MIN(L$4,IF(Register!$U165="",$D$2,MIN($D$2,YEAR(Register!$U165)*12+MONTH(Register!$U165)-1)))-(YEAR(Register!$O165)*12+MONTH(Register!$O165))+1))/Register!$Q165,2)-ROUND((Register!$M165-Register!$R165)*MIN(Register!$Q165,MAX(0,MIN(L$4-1,IF(Register!$U165="",$D$2,MIN($D$2,YEAR(Register!$U165)*12+MONTH(Register!$U165)-1)))-(YEAR(Register!$O165)*12+MONTH(Register!$O165))+1))/Register!$Q165,2))</f>
        <v/>
      </c>
      <c r="M167" s="27">
        <f>IF(OR(Register!$N165&lt;&gt;"Yes",Register!$O165="",N(Register!$Q165)=0),0,ROUND((Register!$M165-Register!$R165)*MIN(Register!$Q165,MAX(0,MIN(M$4,IF(Register!$U165="",$D$2,MIN($D$2,YEAR(Register!$U165)*12+MONTH(Register!$U165)-1)))-(YEAR(Register!$O165)*12+MONTH(Register!$O165))+1))/Register!$Q165,2)-ROUND((Register!$M165-Register!$R165)*MIN(Register!$Q165,MAX(0,MIN(M$4-1,IF(Register!$U165="",$D$2,MIN($D$2,YEAR(Register!$U165)*12+MONTH(Register!$U165)-1)))-(YEAR(Register!$O165)*12+MONTH(Register!$O165))+1))/Register!$Q165,2))</f>
        <v/>
      </c>
      <c r="N167" s="27">
        <f>IF(OR(Register!$N165&lt;&gt;"Yes",Register!$O165="",N(Register!$Q165)=0),0,ROUND((Register!$M165-Register!$R165)*MIN(Register!$Q165,MAX(0,MIN(N$4,IF(Register!$U165="",$D$2,MIN($D$2,YEAR(Register!$U165)*12+MONTH(Register!$U165)-1)))-(YEAR(Register!$O165)*12+MONTH(Register!$O165))+1))/Register!$Q165,2)-ROUND((Register!$M165-Register!$R165)*MIN(Register!$Q165,MAX(0,MIN(N$4-1,IF(Register!$U165="",$D$2,MIN($D$2,YEAR(Register!$U165)*12+MONTH(Register!$U165)-1)))-(YEAR(Register!$O165)*12+MONTH(Register!$O165))+1))/Register!$Q165,2))</f>
        <v/>
      </c>
      <c r="O167" s="27">
        <f>IF(OR(Register!$N165&lt;&gt;"Yes",Register!$O165="",N(Register!$Q165)=0),0,ROUND((Register!$M165-Register!$R165)*MIN(Register!$Q165,MAX(0,MIN(O$4,IF(Register!$U165="",$D$2,MIN($D$2,YEAR(Register!$U165)*12+MONTH(Register!$U165)-1)))-(YEAR(Register!$O165)*12+MONTH(Register!$O165))+1))/Register!$Q165,2)-ROUND((Register!$M165-Register!$R165)*MIN(Register!$Q165,MAX(0,MIN(O$4-1,IF(Register!$U165="",$D$2,MIN($D$2,YEAR(Register!$U165)*12+MONTH(Register!$U165)-1)))-(YEAR(Register!$O165)*12+MONTH(Register!$O165))+1))/Register!$Q165,2))</f>
        <v/>
      </c>
      <c r="P167" s="27">
        <f>IF(OR(Register!$N165&lt;&gt;"Yes",Register!$O165="",N(Register!$Q165)=0),0,ROUND((Register!$M165-Register!$R165)*MIN(Register!$Q165,MAX(0,MIN(P$4,IF(Register!$U165="",$D$2,MIN($D$2,YEAR(Register!$U165)*12+MONTH(Register!$U165)-1)))-(YEAR(Register!$O165)*12+MONTH(Register!$O165))+1))/Register!$Q165,2)-ROUND((Register!$M165-Register!$R165)*MIN(Register!$Q165,MAX(0,MIN(P$4-1,IF(Register!$U165="",$D$2,MIN($D$2,YEAR(Register!$U165)*12+MONTH(Register!$U165)-1)))-(YEAR(Register!$O165)*12+MONTH(Register!$O165))+1))/Register!$Q165,2))</f>
        <v/>
      </c>
      <c r="Q167" s="27">
        <f>E167+F167+G167+H167+I167+J167+K167+L167+M167+N167+O167+P167</f>
        <v/>
      </c>
    </row>
    <row r="168">
      <c r="A168" s="28">
        <f>IF(Register!$A166="","",Register!$A166)</f>
        <v/>
      </c>
      <c r="B168" s="28">
        <f>IF(Register!$D166="","",Register!$D166)</f>
        <v/>
      </c>
      <c r="C168" s="28">
        <f>IF(Register!$F166="","",Register!$F166)</f>
        <v/>
      </c>
      <c r="D168" s="28">
        <f>IF(C168="","",IF(C168=Settings!$A$9,Settings!$B$9,IF(C168=Settings!$A$10,Settings!$B$10,IF(C168=Settings!$A$11,Settings!$B$11,IF(C168=Settings!$A$12,Settings!$B$12,IF(C168=Settings!$A$13,Settings!$B$13,IF(C168=Settings!$A$14,Settings!$B$14,IF(C168=Settings!$A$15,Settings!$B$15,IF(C168=Settings!$A$16,Settings!$B$16,IF(C168=Settings!$A$17,Settings!$B$17,IF(C168=Settings!$A$18,Settings!$B$18,"")))))))))))</f>
        <v/>
      </c>
      <c r="E168" s="27">
        <f>IF(OR(Register!$N166&lt;&gt;"Yes",Register!$O166="",N(Register!$Q166)=0),0,ROUND((Register!$M166-Register!$R166)*MIN(Register!$Q166,MAX(0,MIN(E$4,IF(Register!$U166="",$D$2,MIN($D$2,YEAR(Register!$U166)*12+MONTH(Register!$U166)-1)))-(YEAR(Register!$O166)*12+MONTH(Register!$O166))+1))/Register!$Q166,2)-ROUND((Register!$M166-Register!$R166)*MIN(Register!$Q166,MAX(0,MIN(E$4-1,IF(Register!$U166="",$D$2,MIN($D$2,YEAR(Register!$U166)*12+MONTH(Register!$U166)-1)))-(YEAR(Register!$O166)*12+MONTH(Register!$O166))+1))/Register!$Q166,2))</f>
        <v/>
      </c>
      <c r="F168" s="27">
        <f>IF(OR(Register!$N166&lt;&gt;"Yes",Register!$O166="",N(Register!$Q166)=0),0,ROUND((Register!$M166-Register!$R166)*MIN(Register!$Q166,MAX(0,MIN(F$4,IF(Register!$U166="",$D$2,MIN($D$2,YEAR(Register!$U166)*12+MONTH(Register!$U166)-1)))-(YEAR(Register!$O166)*12+MONTH(Register!$O166))+1))/Register!$Q166,2)-ROUND((Register!$M166-Register!$R166)*MIN(Register!$Q166,MAX(0,MIN(F$4-1,IF(Register!$U166="",$D$2,MIN($D$2,YEAR(Register!$U166)*12+MONTH(Register!$U166)-1)))-(YEAR(Register!$O166)*12+MONTH(Register!$O166))+1))/Register!$Q166,2))</f>
        <v/>
      </c>
      <c r="G168" s="27">
        <f>IF(OR(Register!$N166&lt;&gt;"Yes",Register!$O166="",N(Register!$Q166)=0),0,ROUND((Register!$M166-Register!$R166)*MIN(Register!$Q166,MAX(0,MIN(G$4,IF(Register!$U166="",$D$2,MIN($D$2,YEAR(Register!$U166)*12+MONTH(Register!$U166)-1)))-(YEAR(Register!$O166)*12+MONTH(Register!$O166))+1))/Register!$Q166,2)-ROUND((Register!$M166-Register!$R166)*MIN(Register!$Q166,MAX(0,MIN(G$4-1,IF(Register!$U166="",$D$2,MIN($D$2,YEAR(Register!$U166)*12+MONTH(Register!$U166)-1)))-(YEAR(Register!$O166)*12+MONTH(Register!$O166))+1))/Register!$Q166,2))</f>
        <v/>
      </c>
      <c r="H168" s="27">
        <f>IF(OR(Register!$N166&lt;&gt;"Yes",Register!$O166="",N(Register!$Q166)=0),0,ROUND((Register!$M166-Register!$R166)*MIN(Register!$Q166,MAX(0,MIN(H$4,IF(Register!$U166="",$D$2,MIN($D$2,YEAR(Register!$U166)*12+MONTH(Register!$U166)-1)))-(YEAR(Register!$O166)*12+MONTH(Register!$O166))+1))/Register!$Q166,2)-ROUND((Register!$M166-Register!$R166)*MIN(Register!$Q166,MAX(0,MIN(H$4-1,IF(Register!$U166="",$D$2,MIN($D$2,YEAR(Register!$U166)*12+MONTH(Register!$U166)-1)))-(YEAR(Register!$O166)*12+MONTH(Register!$O166))+1))/Register!$Q166,2))</f>
        <v/>
      </c>
      <c r="I168" s="27">
        <f>IF(OR(Register!$N166&lt;&gt;"Yes",Register!$O166="",N(Register!$Q166)=0),0,ROUND((Register!$M166-Register!$R166)*MIN(Register!$Q166,MAX(0,MIN(I$4,IF(Register!$U166="",$D$2,MIN($D$2,YEAR(Register!$U166)*12+MONTH(Register!$U166)-1)))-(YEAR(Register!$O166)*12+MONTH(Register!$O166))+1))/Register!$Q166,2)-ROUND((Register!$M166-Register!$R166)*MIN(Register!$Q166,MAX(0,MIN(I$4-1,IF(Register!$U166="",$D$2,MIN($D$2,YEAR(Register!$U166)*12+MONTH(Register!$U166)-1)))-(YEAR(Register!$O166)*12+MONTH(Register!$O166))+1))/Register!$Q166,2))</f>
        <v/>
      </c>
      <c r="J168" s="27">
        <f>IF(OR(Register!$N166&lt;&gt;"Yes",Register!$O166="",N(Register!$Q166)=0),0,ROUND((Register!$M166-Register!$R166)*MIN(Register!$Q166,MAX(0,MIN(J$4,IF(Register!$U166="",$D$2,MIN($D$2,YEAR(Register!$U166)*12+MONTH(Register!$U166)-1)))-(YEAR(Register!$O166)*12+MONTH(Register!$O166))+1))/Register!$Q166,2)-ROUND((Register!$M166-Register!$R166)*MIN(Register!$Q166,MAX(0,MIN(J$4-1,IF(Register!$U166="",$D$2,MIN($D$2,YEAR(Register!$U166)*12+MONTH(Register!$U166)-1)))-(YEAR(Register!$O166)*12+MONTH(Register!$O166))+1))/Register!$Q166,2))</f>
        <v/>
      </c>
      <c r="K168" s="27">
        <f>IF(OR(Register!$N166&lt;&gt;"Yes",Register!$O166="",N(Register!$Q166)=0),0,ROUND((Register!$M166-Register!$R166)*MIN(Register!$Q166,MAX(0,MIN(K$4,IF(Register!$U166="",$D$2,MIN($D$2,YEAR(Register!$U166)*12+MONTH(Register!$U166)-1)))-(YEAR(Register!$O166)*12+MONTH(Register!$O166))+1))/Register!$Q166,2)-ROUND((Register!$M166-Register!$R166)*MIN(Register!$Q166,MAX(0,MIN(K$4-1,IF(Register!$U166="",$D$2,MIN($D$2,YEAR(Register!$U166)*12+MONTH(Register!$U166)-1)))-(YEAR(Register!$O166)*12+MONTH(Register!$O166))+1))/Register!$Q166,2))</f>
        <v/>
      </c>
      <c r="L168" s="27">
        <f>IF(OR(Register!$N166&lt;&gt;"Yes",Register!$O166="",N(Register!$Q166)=0),0,ROUND((Register!$M166-Register!$R166)*MIN(Register!$Q166,MAX(0,MIN(L$4,IF(Register!$U166="",$D$2,MIN($D$2,YEAR(Register!$U166)*12+MONTH(Register!$U166)-1)))-(YEAR(Register!$O166)*12+MONTH(Register!$O166))+1))/Register!$Q166,2)-ROUND((Register!$M166-Register!$R166)*MIN(Register!$Q166,MAX(0,MIN(L$4-1,IF(Register!$U166="",$D$2,MIN($D$2,YEAR(Register!$U166)*12+MONTH(Register!$U166)-1)))-(YEAR(Register!$O166)*12+MONTH(Register!$O166))+1))/Register!$Q166,2))</f>
        <v/>
      </c>
      <c r="M168" s="27">
        <f>IF(OR(Register!$N166&lt;&gt;"Yes",Register!$O166="",N(Register!$Q166)=0),0,ROUND((Register!$M166-Register!$R166)*MIN(Register!$Q166,MAX(0,MIN(M$4,IF(Register!$U166="",$D$2,MIN($D$2,YEAR(Register!$U166)*12+MONTH(Register!$U166)-1)))-(YEAR(Register!$O166)*12+MONTH(Register!$O166))+1))/Register!$Q166,2)-ROUND((Register!$M166-Register!$R166)*MIN(Register!$Q166,MAX(0,MIN(M$4-1,IF(Register!$U166="",$D$2,MIN($D$2,YEAR(Register!$U166)*12+MONTH(Register!$U166)-1)))-(YEAR(Register!$O166)*12+MONTH(Register!$O166))+1))/Register!$Q166,2))</f>
        <v/>
      </c>
      <c r="N168" s="27">
        <f>IF(OR(Register!$N166&lt;&gt;"Yes",Register!$O166="",N(Register!$Q166)=0),0,ROUND((Register!$M166-Register!$R166)*MIN(Register!$Q166,MAX(0,MIN(N$4,IF(Register!$U166="",$D$2,MIN($D$2,YEAR(Register!$U166)*12+MONTH(Register!$U166)-1)))-(YEAR(Register!$O166)*12+MONTH(Register!$O166))+1))/Register!$Q166,2)-ROUND((Register!$M166-Register!$R166)*MIN(Register!$Q166,MAX(0,MIN(N$4-1,IF(Register!$U166="",$D$2,MIN($D$2,YEAR(Register!$U166)*12+MONTH(Register!$U166)-1)))-(YEAR(Register!$O166)*12+MONTH(Register!$O166))+1))/Register!$Q166,2))</f>
        <v/>
      </c>
      <c r="O168" s="27">
        <f>IF(OR(Register!$N166&lt;&gt;"Yes",Register!$O166="",N(Register!$Q166)=0),0,ROUND((Register!$M166-Register!$R166)*MIN(Register!$Q166,MAX(0,MIN(O$4,IF(Register!$U166="",$D$2,MIN($D$2,YEAR(Register!$U166)*12+MONTH(Register!$U166)-1)))-(YEAR(Register!$O166)*12+MONTH(Register!$O166))+1))/Register!$Q166,2)-ROUND((Register!$M166-Register!$R166)*MIN(Register!$Q166,MAX(0,MIN(O$4-1,IF(Register!$U166="",$D$2,MIN($D$2,YEAR(Register!$U166)*12+MONTH(Register!$U166)-1)))-(YEAR(Register!$O166)*12+MONTH(Register!$O166))+1))/Register!$Q166,2))</f>
        <v/>
      </c>
      <c r="P168" s="27">
        <f>IF(OR(Register!$N166&lt;&gt;"Yes",Register!$O166="",N(Register!$Q166)=0),0,ROUND((Register!$M166-Register!$R166)*MIN(Register!$Q166,MAX(0,MIN(P$4,IF(Register!$U166="",$D$2,MIN($D$2,YEAR(Register!$U166)*12+MONTH(Register!$U166)-1)))-(YEAR(Register!$O166)*12+MONTH(Register!$O166))+1))/Register!$Q166,2)-ROUND((Register!$M166-Register!$R166)*MIN(Register!$Q166,MAX(0,MIN(P$4-1,IF(Register!$U166="",$D$2,MIN($D$2,YEAR(Register!$U166)*12+MONTH(Register!$U166)-1)))-(YEAR(Register!$O166)*12+MONTH(Register!$O166))+1))/Register!$Q166,2))</f>
        <v/>
      </c>
      <c r="Q168" s="27">
        <f>E168+F168+G168+H168+I168+J168+K168+L168+M168+N168+O168+P168</f>
        <v/>
      </c>
    </row>
    <row r="169">
      <c r="A169" s="28">
        <f>IF(Register!$A167="","",Register!$A167)</f>
        <v/>
      </c>
      <c r="B169" s="28">
        <f>IF(Register!$D167="","",Register!$D167)</f>
        <v/>
      </c>
      <c r="C169" s="28">
        <f>IF(Register!$F167="","",Register!$F167)</f>
        <v/>
      </c>
      <c r="D169" s="28">
        <f>IF(C169="","",IF(C169=Settings!$A$9,Settings!$B$9,IF(C169=Settings!$A$10,Settings!$B$10,IF(C169=Settings!$A$11,Settings!$B$11,IF(C169=Settings!$A$12,Settings!$B$12,IF(C169=Settings!$A$13,Settings!$B$13,IF(C169=Settings!$A$14,Settings!$B$14,IF(C169=Settings!$A$15,Settings!$B$15,IF(C169=Settings!$A$16,Settings!$B$16,IF(C169=Settings!$A$17,Settings!$B$17,IF(C169=Settings!$A$18,Settings!$B$18,"")))))))))))</f>
        <v/>
      </c>
      <c r="E169" s="27">
        <f>IF(OR(Register!$N167&lt;&gt;"Yes",Register!$O167="",N(Register!$Q167)=0),0,ROUND((Register!$M167-Register!$R167)*MIN(Register!$Q167,MAX(0,MIN(E$4,IF(Register!$U167="",$D$2,MIN($D$2,YEAR(Register!$U167)*12+MONTH(Register!$U167)-1)))-(YEAR(Register!$O167)*12+MONTH(Register!$O167))+1))/Register!$Q167,2)-ROUND((Register!$M167-Register!$R167)*MIN(Register!$Q167,MAX(0,MIN(E$4-1,IF(Register!$U167="",$D$2,MIN($D$2,YEAR(Register!$U167)*12+MONTH(Register!$U167)-1)))-(YEAR(Register!$O167)*12+MONTH(Register!$O167))+1))/Register!$Q167,2))</f>
        <v/>
      </c>
      <c r="F169" s="27">
        <f>IF(OR(Register!$N167&lt;&gt;"Yes",Register!$O167="",N(Register!$Q167)=0),0,ROUND((Register!$M167-Register!$R167)*MIN(Register!$Q167,MAX(0,MIN(F$4,IF(Register!$U167="",$D$2,MIN($D$2,YEAR(Register!$U167)*12+MONTH(Register!$U167)-1)))-(YEAR(Register!$O167)*12+MONTH(Register!$O167))+1))/Register!$Q167,2)-ROUND((Register!$M167-Register!$R167)*MIN(Register!$Q167,MAX(0,MIN(F$4-1,IF(Register!$U167="",$D$2,MIN($D$2,YEAR(Register!$U167)*12+MONTH(Register!$U167)-1)))-(YEAR(Register!$O167)*12+MONTH(Register!$O167))+1))/Register!$Q167,2))</f>
        <v/>
      </c>
      <c r="G169" s="27">
        <f>IF(OR(Register!$N167&lt;&gt;"Yes",Register!$O167="",N(Register!$Q167)=0),0,ROUND((Register!$M167-Register!$R167)*MIN(Register!$Q167,MAX(0,MIN(G$4,IF(Register!$U167="",$D$2,MIN($D$2,YEAR(Register!$U167)*12+MONTH(Register!$U167)-1)))-(YEAR(Register!$O167)*12+MONTH(Register!$O167))+1))/Register!$Q167,2)-ROUND((Register!$M167-Register!$R167)*MIN(Register!$Q167,MAX(0,MIN(G$4-1,IF(Register!$U167="",$D$2,MIN($D$2,YEAR(Register!$U167)*12+MONTH(Register!$U167)-1)))-(YEAR(Register!$O167)*12+MONTH(Register!$O167))+1))/Register!$Q167,2))</f>
        <v/>
      </c>
      <c r="H169" s="27">
        <f>IF(OR(Register!$N167&lt;&gt;"Yes",Register!$O167="",N(Register!$Q167)=0),0,ROUND((Register!$M167-Register!$R167)*MIN(Register!$Q167,MAX(0,MIN(H$4,IF(Register!$U167="",$D$2,MIN($D$2,YEAR(Register!$U167)*12+MONTH(Register!$U167)-1)))-(YEAR(Register!$O167)*12+MONTH(Register!$O167))+1))/Register!$Q167,2)-ROUND((Register!$M167-Register!$R167)*MIN(Register!$Q167,MAX(0,MIN(H$4-1,IF(Register!$U167="",$D$2,MIN($D$2,YEAR(Register!$U167)*12+MONTH(Register!$U167)-1)))-(YEAR(Register!$O167)*12+MONTH(Register!$O167))+1))/Register!$Q167,2))</f>
        <v/>
      </c>
      <c r="I169" s="27">
        <f>IF(OR(Register!$N167&lt;&gt;"Yes",Register!$O167="",N(Register!$Q167)=0),0,ROUND((Register!$M167-Register!$R167)*MIN(Register!$Q167,MAX(0,MIN(I$4,IF(Register!$U167="",$D$2,MIN($D$2,YEAR(Register!$U167)*12+MONTH(Register!$U167)-1)))-(YEAR(Register!$O167)*12+MONTH(Register!$O167))+1))/Register!$Q167,2)-ROUND((Register!$M167-Register!$R167)*MIN(Register!$Q167,MAX(0,MIN(I$4-1,IF(Register!$U167="",$D$2,MIN($D$2,YEAR(Register!$U167)*12+MONTH(Register!$U167)-1)))-(YEAR(Register!$O167)*12+MONTH(Register!$O167))+1))/Register!$Q167,2))</f>
        <v/>
      </c>
      <c r="J169" s="27">
        <f>IF(OR(Register!$N167&lt;&gt;"Yes",Register!$O167="",N(Register!$Q167)=0),0,ROUND((Register!$M167-Register!$R167)*MIN(Register!$Q167,MAX(0,MIN(J$4,IF(Register!$U167="",$D$2,MIN($D$2,YEAR(Register!$U167)*12+MONTH(Register!$U167)-1)))-(YEAR(Register!$O167)*12+MONTH(Register!$O167))+1))/Register!$Q167,2)-ROUND((Register!$M167-Register!$R167)*MIN(Register!$Q167,MAX(0,MIN(J$4-1,IF(Register!$U167="",$D$2,MIN($D$2,YEAR(Register!$U167)*12+MONTH(Register!$U167)-1)))-(YEAR(Register!$O167)*12+MONTH(Register!$O167))+1))/Register!$Q167,2))</f>
        <v/>
      </c>
      <c r="K169" s="27">
        <f>IF(OR(Register!$N167&lt;&gt;"Yes",Register!$O167="",N(Register!$Q167)=0),0,ROUND((Register!$M167-Register!$R167)*MIN(Register!$Q167,MAX(0,MIN(K$4,IF(Register!$U167="",$D$2,MIN($D$2,YEAR(Register!$U167)*12+MONTH(Register!$U167)-1)))-(YEAR(Register!$O167)*12+MONTH(Register!$O167))+1))/Register!$Q167,2)-ROUND((Register!$M167-Register!$R167)*MIN(Register!$Q167,MAX(0,MIN(K$4-1,IF(Register!$U167="",$D$2,MIN($D$2,YEAR(Register!$U167)*12+MONTH(Register!$U167)-1)))-(YEAR(Register!$O167)*12+MONTH(Register!$O167))+1))/Register!$Q167,2))</f>
        <v/>
      </c>
      <c r="L169" s="27">
        <f>IF(OR(Register!$N167&lt;&gt;"Yes",Register!$O167="",N(Register!$Q167)=0),0,ROUND((Register!$M167-Register!$R167)*MIN(Register!$Q167,MAX(0,MIN(L$4,IF(Register!$U167="",$D$2,MIN($D$2,YEAR(Register!$U167)*12+MONTH(Register!$U167)-1)))-(YEAR(Register!$O167)*12+MONTH(Register!$O167))+1))/Register!$Q167,2)-ROUND((Register!$M167-Register!$R167)*MIN(Register!$Q167,MAX(0,MIN(L$4-1,IF(Register!$U167="",$D$2,MIN($D$2,YEAR(Register!$U167)*12+MONTH(Register!$U167)-1)))-(YEAR(Register!$O167)*12+MONTH(Register!$O167))+1))/Register!$Q167,2))</f>
        <v/>
      </c>
      <c r="M169" s="27">
        <f>IF(OR(Register!$N167&lt;&gt;"Yes",Register!$O167="",N(Register!$Q167)=0),0,ROUND((Register!$M167-Register!$R167)*MIN(Register!$Q167,MAX(0,MIN(M$4,IF(Register!$U167="",$D$2,MIN($D$2,YEAR(Register!$U167)*12+MONTH(Register!$U167)-1)))-(YEAR(Register!$O167)*12+MONTH(Register!$O167))+1))/Register!$Q167,2)-ROUND((Register!$M167-Register!$R167)*MIN(Register!$Q167,MAX(0,MIN(M$4-1,IF(Register!$U167="",$D$2,MIN($D$2,YEAR(Register!$U167)*12+MONTH(Register!$U167)-1)))-(YEAR(Register!$O167)*12+MONTH(Register!$O167))+1))/Register!$Q167,2))</f>
        <v/>
      </c>
      <c r="N169" s="27">
        <f>IF(OR(Register!$N167&lt;&gt;"Yes",Register!$O167="",N(Register!$Q167)=0),0,ROUND((Register!$M167-Register!$R167)*MIN(Register!$Q167,MAX(0,MIN(N$4,IF(Register!$U167="",$D$2,MIN($D$2,YEAR(Register!$U167)*12+MONTH(Register!$U167)-1)))-(YEAR(Register!$O167)*12+MONTH(Register!$O167))+1))/Register!$Q167,2)-ROUND((Register!$M167-Register!$R167)*MIN(Register!$Q167,MAX(0,MIN(N$4-1,IF(Register!$U167="",$D$2,MIN($D$2,YEAR(Register!$U167)*12+MONTH(Register!$U167)-1)))-(YEAR(Register!$O167)*12+MONTH(Register!$O167))+1))/Register!$Q167,2))</f>
        <v/>
      </c>
      <c r="O169" s="27">
        <f>IF(OR(Register!$N167&lt;&gt;"Yes",Register!$O167="",N(Register!$Q167)=0),0,ROUND((Register!$M167-Register!$R167)*MIN(Register!$Q167,MAX(0,MIN(O$4,IF(Register!$U167="",$D$2,MIN($D$2,YEAR(Register!$U167)*12+MONTH(Register!$U167)-1)))-(YEAR(Register!$O167)*12+MONTH(Register!$O167))+1))/Register!$Q167,2)-ROUND((Register!$M167-Register!$R167)*MIN(Register!$Q167,MAX(0,MIN(O$4-1,IF(Register!$U167="",$D$2,MIN($D$2,YEAR(Register!$U167)*12+MONTH(Register!$U167)-1)))-(YEAR(Register!$O167)*12+MONTH(Register!$O167))+1))/Register!$Q167,2))</f>
        <v/>
      </c>
      <c r="P169" s="27">
        <f>IF(OR(Register!$N167&lt;&gt;"Yes",Register!$O167="",N(Register!$Q167)=0),0,ROUND((Register!$M167-Register!$R167)*MIN(Register!$Q167,MAX(0,MIN(P$4,IF(Register!$U167="",$D$2,MIN($D$2,YEAR(Register!$U167)*12+MONTH(Register!$U167)-1)))-(YEAR(Register!$O167)*12+MONTH(Register!$O167))+1))/Register!$Q167,2)-ROUND((Register!$M167-Register!$R167)*MIN(Register!$Q167,MAX(0,MIN(P$4-1,IF(Register!$U167="",$D$2,MIN($D$2,YEAR(Register!$U167)*12+MONTH(Register!$U167)-1)))-(YEAR(Register!$O167)*12+MONTH(Register!$O167))+1))/Register!$Q167,2))</f>
        <v/>
      </c>
      <c r="Q169" s="27">
        <f>E169+F169+G169+H169+I169+J169+K169+L169+M169+N169+O169+P169</f>
        <v/>
      </c>
    </row>
    <row r="170">
      <c r="A170" s="28">
        <f>IF(Register!$A168="","",Register!$A168)</f>
        <v/>
      </c>
      <c r="B170" s="28">
        <f>IF(Register!$D168="","",Register!$D168)</f>
        <v/>
      </c>
      <c r="C170" s="28">
        <f>IF(Register!$F168="","",Register!$F168)</f>
        <v/>
      </c>
      <c r="D170" s="28">
        <f>IF(C170="","",IF(C170=Settings!$A$9,Settings!$B$9,IF(C170=Settings!$A$10,Settings!$B$10,IF(C170=Settings!$A$11,Settings!$B$11,IF(C170=Settings!$A$12,Settings!$B$12,IF(C170=Settings!$A$13,Settings!$B$13,IF(C170=Settings!$A$14,Settings!$B$14,IF(C170=Settings!$A$15,Settings!$B$15,IF(C170=Settings!$A$16,Settings!$B$16,IF(C170=Settings!$A$17,Settings!$B$17,IF(C170=Settings!$A$18,Settings!$B$18,"")))))))))))</f>
        <v/>
      </c>
      <c r="E170" s="27">
        <f>IF(OR(Register!$N168&lt;&gt;"Yes",Register!$O168="",N(Register!$Q168)=0),0,ROUND((Register!$M168-Register!$R168)*MIN(Register!$Q168,MAX(0,MIN(E$4,IF(Register!$U168="",$D$2,MIN($D$2,YEAR(Register!$U168)*12+MONTH(Register!$U168)-1)))-(YEAR(Register!$O168)*12+MONTH(Register!$O168))+1))/Register!$Q168,2)-ROUND((Register!$M168-Register!$R168)*MIN(Register!$Q168,MAX(0,MIN(E$4-1,IF(Register!$U168="",$D$2,MIN($D$2,YEAR(Register!$U168)*12+MONTH(Register!$U168)-1)))-(YEAR(Register!$O168)*12+MONTH(Register!$O168))+1))/Register!$Q168,2))</f>
        <v/>
      </c>
      <c r="F170" s="27">
        <f>IF(OR(Register!$N168&lt;&gt;"Yes",Register!$O168="",N(Register!$Q168)=0),0,ROUND((Register!$M168-Register!$R168)*MIN(Register!$Q168,MAX(0,MIN(F$4,IF(Register!$U168="",$D$2,MIN($D$2,YEAR(Register!$U168)*12+MONTH(Register!$U168)-1)))-(YEAR(Register!$O168)*12+MONTH(Register!$O168))+1))/Register!$Q168,2)-ROUND((Register!$M168-Register!$R168)*MIN(Register!$Q168,MAX(0,MIN(F$4-1,IF(Register!$U168="",$D$2,MIN($D$2,YEAR(Register!$U168)*12+MONTH(Register!$U168)-1)))-(YEAR(Register!$O168)*12+MONTH(Register!$O168))+1))/Register!$Q168,2))</f>
        <v/>
      </c>
      <c r="G170" s="27">
        <f>IF(OR(Register!$N168&lt;&gt;"Yes",Register!$O168="",N(Register!$Q168)=0),0,ROUND((Register!$M168-Register!$R168)*MIN(Register!$Q168,MAX(0,MIN(G$4,IF(Register!$U168="",$D$2,MIN($D$2,YEAR(Register!$U168)*12+MONTH(Register!$U168)-1)))-(YEAR(Register!$O168)*12+MONTH(Register!$O168))+1))/Register!$Q168,2)-ROUND((Register!$M168-Register!$R168)*MIN(Register!$Q168,MAX(0,MIN(G$4-1,IF(Register!$U168="",$D$2,MIN($D$2,YEAR(Register!$U168)*12+MONTH(Register!$U168)-1)))-(YEAR(Register!$O168)*12+MONTH(Register!$O168))+1))/Register!$Q168,2))</f>
        <v/>
      </c>
      <c r="H170" s="27">
        <f>IF(OR(Register!$N168&lt;&gt;"Yes",Register!$O168="",N(Register!$Q168)=0),0,ROUND((Register!$M168-Register!$R168)*MIN(Register!$Q168,MAX(0,MIN(H$4,IF(Register!$U168="",$D$2,MIN($D$2,YEAR(Register!$U168)*12+MONTH(Register!$U168)-1)))-(YEAR(Register!$O168)*12+MONTH(Register!$O168))+1))/Register!$Q168,2)-ROUND((Register!$M168-Register!$R168)*MIN(Register!$Q168,MAX(0,MIN(H$4-1,IF(Register!$U168="",$D$2,MIN($D$2,YEAR(Register!$U168)*12+MONTH(Register!$U168)-1)))-(YEAR(Register!$O168)*12+MONTH(Register!$O168))+1))/Register!$Q168,2))</f>
        <v/>
      </c>
      <c r="I170" s="27">
        <f>IF(OR(Register!$N168&lt;&gt;"Yes",Register!$O168="",N(Register!$Q168)=0),0,ROUND((Register!$M168-Register!$R168)*MIN(Register!$Q168,MAX(0,MIN(I$4,IF(Register!$U168="",$D$2,MIN($D$2,YEAR(Register!$U168)*12+MONTH(Register!$U168)-1)))-(YEAR(Register!$O168)*12+MONTH(Register!$O168))+1))/Register!$Q168,2)-ROUND((Register!$M168-Register!$R168)*MIN(Register!$Q168,MAX(0,MIN(I$4-1,IF(Register!$U168="",$D$2,MIN($D$2,YEAR(Register!$U168)*12+MONTH(Register!$U168)-1)))-(YEAR(Register!$O168)*12+MONTH(Register!$O168))+1))/Register!$Q168,2))</f>
        <v/>
      </c>
      <c r="J170" s="27">
        <f>IF(OR(Register!$N168&lt;&gt;"Yes",Register!$O168="",N(Register!$Q168)=0),0,ROUND((Register!$M168-Register!$R168)*MIN(Register!$Q168,MAX(0,MIN(J$4,IF(Register!$U168="",$D$2,MIN($D$2,YEAR(Register!$U168)*12+MONTH(Register!$U168)-1)))-(YEAR(Register!$O168)*12+MONTH(Register!$O168))+1))/Register!$Q168,2)-ROUND((Register!$M168-Register!$R168)*MIN(Register!$Q168,MAX(0,MIN(J$4-1,IF(Register!$U168="",$D$2,MIN($D$2,YEAR(Register!$U168)*12+MONTH(Register!$U168)-1)))-(YEAR(Register!$O168)*12+MONTH(Register!$O168))+1))/Register!$Q168,2))</f>
        <v/>
      </c>
      <c r="K170" s="27">
        <f>IF(OR(Register!$N168&lt;&gt;"Yes",Register!$O168="",N(Register!$Q168)=0),0,ROUND((Register!$M168-Register!$R168)*MIN(Register!$Q168,MAX(0,MIN(K$4,IF(Register!$U168="",$D$2,MIN($D$2,YEAR(Register!$U168)*12+MONTH(Register!$U168)-1)))-(YEAR(Register!$O168)*12+MONTH(Register!$O168))+1))/Register!$Q168,2)-ROUND((Register!$M168-Register!$R168)*MIN(Register!$Q168,MAX(0,MIN(K$4-1,IF(Register!$U168="",$D$2,MIN($D$2,YEAR(Register!$U168)*12+MONTH(Register!$U168)-1)))-(YEAR(Register!$O168)*12+MONTH(Register!$O168))+1))/Register!$Q168,2))</f>
        <v/>
      </c>
      <c r="L170" s="27">
        <f>IF(OR(Register!$N168&lt;&gt;"Yes",Register!$O168="",N(Register!$Q168)=0),0,ROUND((Register!$M168-Register!$R168)*MIN(Register!$Q168,MAX(0,MIN(L$4,IF(Register!$U168="",$D$2,MIN($D$2,YEAR(Register!$U168)*12+MONTH(Register!$U168)-1)))-(YEAR(Register!$O168)*12+MONTH(Register!$O168))+1))/Register!$Q168,2)-ROUND((Register!$M168-Register!$R168)*MIN(Register!$Q168,MAX(0,MIN(L$4-1,IF(Register!$U168="",$D$2,MIN($D$2,YEAR(Register!$U168)*12+MONTH(Register!$U168)-1)))-(YEAR(Register!$O168)*12+MONTH(Register!$O168))+1))/Register!$Q168,2))</f>
        <v/>
      </c>
      <c r="M170" s="27">
        <f>IF(OR(Register!$N168&lt;&gt;"Yes",Register!$O168="",N(Register!$Q168)=0),0,ROUND((Register!$M168-Register!$R168)*MIN(Register!$Q168,MAX(0,MIN(M$4,IF(Register!$U168="",$D$2,MIN($D$2,YEAR(Register!$U168)*12+MONTH(Register!$U168)-1)))-(YEAR(Register!$O168)*12+MONTH(Register!$O168))+1))/Register!$Q168,2)-ROUND((Register!$M168-Register!$R168)*MIN(Register!$Q168,MAX(0,MIN(M$4-1,IF(Register!$U168="",$D$2,MIN($D$2,YEAR(Register!$U168)*12+MONTH(Register!$U168)-1)))-(YEAR(Register!$O168)*12+MONTH(Register!$O168))+1))/Register!$Q168,2))</f>
        <v/>
      </c>
      <c r="N170" s="27">
        <f>IF(OR(Register!$N168&lt;&gt;"Yes",Register!$O168="",N(Register!$Q168)=0),0,ROUND((Register!$M168-Register!$R168)*MIN(Register!$Q168,MAX(0,MIN(N$4,IF(Register!$U168="",$D$2,MIN($D$2,YEAR(Register!$U168)*12+MONTH(Register!$U168)-1)))-(YEAR(Register!$O168)*12+MONTH(Register!$O168))+1))/Register!$Q168,2)-ROUND((Register!$M168-Register!$R168)*MIN(Register!$Q168,MAX(0,MIN(N$4-1,IF(Register!$U168="",$D$2,MIN($D$2,YEAR(Register!$U168)*12+MONTH(Register!$U168)-1)))-(YEAR(Register!$O168)*12+MONTH(Register!$O168))+1))/Register!$Q168,2))</f>
        <v/>
      </c>
      <c r="O170" s="27">
        <f>IF(OR(Register!$N168&lt;&gt;"Yes",Register!$O168="",N(Register!$Q168)=0),0,ROUND((Register!$M168-Register!$R168)*MIN(Register!$Q168,MAX(0,MIN(O$4,IF(Register!$U168="",$D$2,MIN($D$2,YEAR(Register!$U168)*12+MONTH(Register!$U168)-1)))-(YEAR(Register!$O168)*12+MONTH(Register!$O168))+1))/Register!$Q168,2)-ROUND((Register!$M168-Register!$R168)*MIN(Register!$Q168,MAX(0,MIN(O$4-1,IF(Register!$U168="",$D$2,MIN($D$2,YEAR(Register!$U168)*12+MONTH(Register!$U168)-1)))-(YEAR(Register!$O168)*12+MONTH(Register!$O168))+1))/Register!$Q168,2))</f>
        <v/>
      </c>
      <c r="P170" s="27">
        <f>IF(OR(Register!$N168&lt;&gt;"Yes",Register!$O168="",N(Register!$Q168)=0),0,ROUND((Register!$M168-Register!$R168)*MIN(Register!$Q168,MAX(0,MIN(P$4,IF(Register!$U168="",$D$2,MIN($D$2,YEAR(Register!$U168)*12+MONTH(Register!$U168)-1)))-(YEAR(Register!$O168)*12+MONTH(Register!$O168))+1))/Register!$Q168,2)-ROUND((Register!$M168-Register!$R168)*MIN(Register!$Q168,MAX(0,MIN(P$4-1,IF(Register!$U168="",$D$2,MIN($D$2,YEAR(Register!$U168)*12+MONTH(Register!$U168)-1)))-(YEAR(Register!$O168)*12+MONTH(Register!$O168))+1))/Register!$Q168,2))</f>
        <v/>
      </c>
      <c r="Q170" s="27">
        <f>E170+F170+G170+H170+I170+J170+K170+L170+M170+N170+O170+P170</f>
        <v/>
      </c>
    </row>
    <row r="171">
      <c r="A171" s="28">
        <f>IF(Register!$A169="","",Register!$A169)</f>
        <v/>
      </c>
      <c r="B171" s="28">
        <f>IF(Register!$D169="","",Register!$D169)</f>
        <v/>
      </c>
      <c r="C171" s="28">
        <f>IF(Register!$F169="","",Register!$F169)</f>
        <v/>
      </c>
      <c r="D171" s="28">
        <f>IF(C171="","",IF(C171=Settings!$A$9,Settings!$B$9,IF(C171=Settings!$A$10,Settings!$B$10,IF(C171=Settings!$A$11,Settings!$B$11,IF(C171=Settings!$A$12,Settings!$B$12,IF(C171=Settings!$A$13,Settings!$B$13,IF(C171=Settings!$A$14,Settings!$B$14,IF(C171=Settings!$A$15,Settings!$B$15,IF(C171=Settings!$A$16,Settings!$B$16,IF(C171=Settings!$A$17,Settings!$B$17,IF(C171=Settings!$A$18,Settings!$B$18,"")))))))))))</f>
        <v/>
      </c>
      <c r="E171" s="27">
        <f>IF(OR(Register!$N169&lt;&gt;"Yes",Register!$O169="",N(Register!$Q169)=0),0,ROUND((Register!$M169-Register!$R169)*MIN(Register!$Q169,MAX(0,MIN(E$4,IF(Register!$U169="",$D$2,MIN($D$2,YEAR(Register!$U169)*12+MONTH(Register!$U169)-1)))-(YEAR(Register!$O169)*12+MONTH(Register!$O169))+1))/Register!$Q169,2)-ROUND((Register!$M169-Register!$R169)*MIN(Register!$Q169,MAX(0,MIN(E$4-1,IF(Register!$U169="",$D$2,MIN($D$2,YEAR(Register!$U169)*12+MONTH(Register!$U169)-1)))-(YEAR(Register!$O169)*12+MONTH(Register!$O169))+1))/Register!$Q169,2))</f>
        <v/>
      </c>
      <c r="F171" s="27">
        <f>IF(OR(Register!$N169&lt;&gt;"Yes",Register!$O169="",N(Register!$Q169)=0),0,ROUND((Register!$M169-Register!$R169)*MIN(Register!$Q169,MAX(0,MIN(F$4,IF(Register!$U169="",$D$2,MIN($D$2,YEAR(Register!$U169)*12+MONTH(Register!$U169)-1)))-(YEAR(Register!$O169)*12+MONTH(Register!$O169))+1))/Register!$Q169,2)-ROUND((Register!$M169-Register!$R169)*MIN(Register!$Q169,MAX(0,MIN(F$4-1,IF(Register!$U169="",$D$2,MIN($D$2,YEAR(Register!$U169)*12+MONTH(Register!$U169)-1)))-(YEAR(Register!$O169)*12+MONTH(Register!$O169))+1))/Register!$Q169,2))</f>
        <v/>
      </c>
      <c r="G171" s="27">
        <f>IF(OR(Register!$N169&lt;&gt;"Yes",Register!$O169="",N(Register!$Q169)=0),0,ROUND((Register!$M169-Register!$R169)*MIN(Register!$Q169,MAX(0,MIN(G$4,IF(Register!$U169="",$D$2,MIN($D$2,YEAR(Register!$U169)*12+MONTH(Register!$U169)-1)))-(YEAR(Register!$O169)*12+MONTH(Register!$O169))+1))/Register!$Q169,2)-ROUND((Register!$M169-Register!$R169)*MIN(Register!$Q169,MAX(0,MIN(G$4-1,IF(Register!$U169="",$D$2,MIN($D$2,YEAR(Register!$U169)*12+MONTH(Register!$U169)-1)))-(YEAR(Register!$O169)*12+MONTH(Register!$O169))+1))/Register!$Q169,2))</f>
        <v/>
      </c>
      <c r="H171" s="27">
        <f>IF(OR(Register!$N169&lt;&gt;"Yes",Register!$O169="",N(Register!$Q169)=0),0,ROUND((Register!$M169-Register!$R169)*MIN(Register!$Q169,MAX(0,MIN(H$4,IF(Register!$U169="",$D$2,MIN($D$2,YEAR(Register!$U169)*12+MONTH(Register!$U169)-1)))-(YEAR(Register!$O169)*12+MONTH(Register!$O169))+1))/Register!$Q169,2)-ROUND((Register!$M169-Register!$R169)*MIN(Register!$Q169,MAX(0,MIN(H$4-1,IF(Register!$U169="",$D$2,MIN($D$2,YEAR(Register!$U169)*12+MONTH(Register!$U169)-1)))-(YEAR(Register!$O169)*12+MONTH(Register!$O169))+1))/Register!$Q169,2))</f>
        <v/>
      </c>
      <c r="I171" s="27">
        <f>IF(OR(Register!$N169&lt;&gt;"Yes",Register!$O169="",N(Register!$Q169)=0),0,ROUND((Register!$M169-Register!$R169)*MIN(Register!$Q169,MAX(0,MIN(I$4,IF(Register!$U169="",$D$2,MIN($D$2,YEAR(Register!$U169)*12+MONTH(Register!$U169)-1)))-(YEAR(Register!$O169)*12+MONTH(Register!$O169))+1))/Register!$Q169,2)-ROUND((Register!$M169-Register!$R169)*MIN(Register!$Q169,MAX(0,MIN(I$4-1,IF(Register!$U169="",$D$2,MIN($D$2,YEAR(Register!$U169)*12+MONTH(Register!$U169)-1)))-(YEAR(Register!$O169)*12+MONTH(Register!$O169))+1))/Register!$Q169,2))</f>
        <v/>
      </c>
      <c r="J171" s="27">
        <f>IF(OR(Register!$N169&lt;&gt;"Yes",Register!$O169="",N(Register!$Q169)=0),0,ROUND((Register!$M169-Register!$R169)*MIN(Register!$Q169,MAX(0,MIN(J$4,IF(Register!$U169="",$D$2,MIN($D$2,YEAR(Register!$U169)*12+MONTH(Register!$U169)-1)))-(YEAR(Register!$O169)*12+MONTH(Register!$O169))+1))/Register!$Q169,2)-ROUND((Register!$M169-Register!$R169)*MIN(Register!$Q169,MAX(0,MIN(J$4-1,IF(Register!$U169="",$D$2,MIN($D$2,YEAR(Register!$U169)*12+MONTH(Register!$U169)-1)))-(YEAR(Register!$O169)*12+MONTH(Register!$O169))+1))/Register!$Q169,2))</f>
        <v/>
      </c>
      <c r="K171" s="27">
        <f>IF(OR(Register!$N169&lt;&gt;"Yes",Register!$O169="",N(Register!$Q169)=0),0,ROUND((Register!$M169-Register!$R169)*MIN(Register!$Q169,MAX(0,MIN(K$4,IF(Register!$U169="",$D$2,MIN($D$2,YEAR(Register!$U169)*12+MONTH(Register!$U169)-1)))-(YEAR(Register!$O169)*12+MONTH(Register!$O169))+1))/Register!$Q169,2)-ROUND((Register!$M169-Register!$R169)*MIN(Register!$Q169,MAX(0,MIN(K$4-1,IF(Register!$U169="",$D$2,MIN($D$2,YEAR(Register!$U169)*12+MONTH(Register!$U169)-1)))-(YEAR(Register!$O169)*12+MONTH(Register!$O169))+1))/Register!$Q169,2))</f>
        <v/>
      </c>
      <c r="L171" s="27">
        <f>IF(OR(Register!$N169&lt;&gt;"Yes",Register!$O169="",N(Register!$Q169)=0),0,ROUND((Register!$M169-Register!$R169)*MIN(Register!$Q169,MAX(0,MIN(L$4,IF(Register!$U169="",$D$2,MIN($D$2,YEAR(Register!$U169)*12+MONTH(Register!$U169)-1)))-(YEAR(Register!$O169)*12+MONTH(Register!$O169))+1))/Register!$Q169,2)-ROUND((Register!$M169-Register!$R169)*MIN(Register!$Q169,MAX(0,MIN(L$4-1,IF(Register!$U169="",$D$2,MIN($D$2,YEAR(Register!$U169)*12+MONTH(Register!$U169)-1)))-(YEAR(Register!$O169)*12+MONTH(Register!$O169))+1))/Register!$Q169,2))</f>
        <v/>
      </c>
      <c r="M171" s="27">
        <f>IF(OR(Register!$N169&lt;&gt;"Yes",Register!$O169="",N(Register!$Q169)=0),0,ROUND((Register!$M169-Register!$R169)*MIN(Register!$Q169,MAX(0,MIN(M$4,IF(Register!$U169="",$D$2,MIN($D$2,YEAR(Register!$U169)*12+MONTH(Register!$U169)-1)))-(YEAR(Register!$O169)*12+MONTH(Register!$O169))+1))/Register!$Q169,2)-ROUND((Register!$M169-Register!$R169)*MIN(Register!$Q169,MAX(0,MIN(M$4-1,IF(Register!$U169="",$D$2,MIN($D$2,YEAR(Register!$U169)*12+MONTH(Register!$U169)-1)))-(YEAR(Register!$O169)*12+MONTH(Register!$O169))+1))/Register!$Q169,2))</f>
        <v/>
      </c>
      <c r="N171" s="27">
        <f>IF(OR(Register!$N169&lt;&gt;"Yes",Register!$O169="",N(Register!$Q169)=0),0,ROUND((Register!$M169-Register!$R169)*MIN(Register!$Q169,MAX(0,MIN(N$4,IF(Register!$U169="",$D$2,MIN($D$2,YEAR(Register!$U169)*12+MONTH(Register!$U169)-1)))-(YEAR(Register!$O169)*12+MONTH(Register!$O169))+1))/Register!$Q169,2)-ROUND((Register!$M169-Register!$R169)*MIN(Register!$Q169,MAX(0,MIN(N$4-1,IF(Register!$U169="",$D$2,MIN($D$2,YEAR(Register!$U169)*12+MONTH(Register!$U169)-1)))-(YEAR(Register!$O169)*12+MONTH(Register!$O169))+1))/Register!$Q169,2))</f>
        <v/>
      </c>
      <c r="O171" s="27">
        <f>IF(OR(Register!$N169&lt;&gt;"Yes",Register!$O169="",N(Register!$Q169)=0),0,ROUND((Register!$M169-Register!$R169)*MIN(Register!$Q169,MAX(0,MIN(O$4,IF(Register!$U169="",$D$2,MIN($D$2,YEAR(Register!$U169)*12+MONTH(Register!$U169)-1)))-(YEAR(Register!$O169)*12+MONTH(Register!$O169))+1))/Register!$Q169,2)-ROUND((Register!$M169-Register!$R169)*MIN(Register!$Q169,MAX(0,MIN(O$4-1,IF(Register!$U169="",$D$2,MIN($D$2,YEAR(Register!$U169)*12+MONTH(Register!$U169)-1)))-(YEAR(Register!$O169)*12+MONTH(Register!$O169))+1))/Register!$Q169,2))</f>
        <v/>
      </c>
      <c r="P171" s="27">
        <f>IF(OR(Register!$N169&lt;&gt;"Yes",Register!$O169="",N(Register!$Q169)=0),0,ROUND((Register!$M169-Register!$R169)*MIN(Register!$Q169,MAX(0,MIN(P$4,IF(Register!$U169="",$D$2,MIN($D$2,YEAR(Register!$U169)*12+MONTH(Register!$U169)-1)))-(YEAR(Register!$O169)*12+MONTH(Register!$O169))+1))/Register!$Q169,2)-ROUND((Register!$M169-Register!$R169)*MIN(Register!$Q169,MAX(0,MIN(P$4-1,IF(Register!$U169="",$D$2,MIN($D$2,YEAR(Register!$U169)*12+MONTH(Register!$U169)-1)))-(YEAR(Register!$O169)*12+MONTH(Register!$O169))+1))/Register!$Q169,2))</f>
        <v/>
      </c>
      <c r="Q171" s="27">
        <f>E171+F171+G171+H171+I171+J171+K171+L171+M171+N171+O171+P171</f>
        <v/>
      </c>
    </row>
    <row r="172">
      <c r="A172" s="28">
        <f>IF(Register!$A170="","",Register!$A170)</f>
        <v/>
      </c>
      <c r="B172" s="28">
        <f>IF(Register!$D170="","",Register!$D170)</f>
        <v/>
      </c>
      <c r="C172" s="28">
        <f>IF(Register!$F170="","",Register!$F170)</f>
        <v/>
      </c>
      <c r="D172" s="28">
        <f>IF(C172="","",IF(C172=Settings!$A$9,Settings!$B$9,IF(C172=Settings!$A$10,Settings!$B$10,IF(C172=Settings!$A$11,Settings!$B$11,IF(C172=Settings!$A$12,Settings!$B$12,IF(C172=Settings!$A$13,Settings!$B$13,IF(C172=Settings!$A$14,Settings!$B$14,IF(C172=Settings!$A$15,Settings!$B$15,IF(C172=Settings!$A$16,Settings!$B$16,IF(C172=Settings!$A$17,Settings!$B$17,IF(C172=Settings!$A$18,Settings!$B$18,"")))))))))))</f>
        <v/>
      </c>
      <c r="E172" s="27">
        <f>IF(OR(Register!$N170&lt;&gt;"Yes",Register!$O170="",N(Register!$Q170)=0),0,ROUND((Register!$M170-Register!$R170)*MIN(Register!$Q170,MAX(0,MIN(E$4,IF(Register!$U170="",$D$2,MIN($D$2,YEAR(Register!$U170)*12+MONTH(Register!$U170)-1)))-(YEAR(Register!$O170)*12+MONTH(Register!$O170))+1))/Register!$Q170,2)-ROUND((Register!$M170-Register!$R170)*MIN(Register!$Q170,MAX(0,MIN(E$4-1,IF(Register!$U170="",$D$2,MIN($D$2,YEAR(Register!$U170)*12+MONTH(Register!$U170)-1)))-(YEAR(Register!$O170)*12+MONTH(Register!$O170))+1))/Register!$Q170,2))</f>
        <v/>
      </c>
      <c r="F172" s="27">
        <f>IF(OR(Register!$N170&lt;&gt;"Yes",Register!$O170="",N(Register!$Q170)=0),0,ROUND((Register!$M170-Register!$R170)*MIN(Register!$Q170,MAX(0,MIN(F$4,IF(Register!$U170="",$D$2,MIN($D$2,YEAR(Register!$U170)*12+MONTH(Register!$U170)-1)))-(YEAR(Register!$O170)*12+MONTH(Register!$O170))+1))/Register!$Q170,2)-ROUND((Register!$M170-Register!$R170)*MIN(Register!$Q170,MAX(0,MIN(F$4-1,IF(Register!$U170="",$D$2,MIN($D$2,YEAR(Register!$U170)*12+MONTH(Register!$U170)-1)))-(YEAR(Register!$O170)*12+MONTH(Register!$O170))+1))/Register!$Q170,2))</f>
        <v/>
      </c>
      <c r="G172" s="27">
        <f>IF(OR(Register!$N170&lt;&gt;"Yes",Register!$O170="",N(Register!$Q170)=0),0,ROUND((Register!$M170-Register!$R170)*MIN(Register!$Q170,MAX(0,MIN(G$4,IF(Register!$U170="",$D$2,MIN($D$2,YEAR(Register!$U170)*12+MONTH(Register!$U170)-1)))-(YEAR(Register!$O170)*12+MONTH(Register!$O170))+1))/Register!$Q170,2)-ROUND((Register!$M170-Register!$R170)*MIN(Register!$Q170,MAX(0,MIN(G$4-1,IF(Register!$U170="",$D$2,MIN($D$2,YEAR(Register!$U170)*12+MONTH(Register!$U170)-1)))-(YEAR(Register!$O170)*12+MONTH(Register!$O170))+1))/Register!$Q170,2))</f>
        <v/>
      </c>
      <c r="H172" s="27">
        <f>IF(OR(Register!$N170&lt;&gt;"Yes",Register!$O170="",N(Register!$Q170)=0),0,ROUND((Register!$M170-Register!$R170)*MIN(Register!$Q170,MAX(0,MIN(H$4,IF(Register!$U170="",$D$2,MIN($D$2,YEAR(Register!$U170)*12+MONTH(Register!$U170)-1)))-(YEAR(Register!$O170)*12+MONTH(Register!$O170))+1))/Register!$Q170,2)-ROUND((Register!$M170-Register!$R170)*MIN(Register!$Q170,MAX(0,MIN(H$4-1,IF(Register!$U170="",$D$2,MIN($D$2,YEAR(Register!$U170)*12+MONTH(Register!$U170)-1)))-(YEAR(Register!$O170)*12+MONTH(Register!$O170))+1))/Register!$Q170,2))</f>
        <v/>
      </c>
      <c r="I172" s="27">
        <f>IF(OR(Register!$N170&lt;&gt;"Yes",Register!$O170="",N(Register!$Q170)=0),0,ROUND((Register!$M170-Register!$R170)*MIN(Register!$Q170,MAX(0,MIN(I$4,IF(Register!$U170="",$D$2,MIN($D$2,YEAR(Register!$U170)*12+MONTH(Register!$U170)-1)))-(YEAR(Register!$O170)*12+MONTH(Register!$O170))+1))/Register!$Q170,2)-ROUND((Register!$M170-Register!$R170)*MIN(Register!$Q170,MAX(0,MIN(I$4-1,IF(Register!$U170="",$D$2,MIN($D$2,YEAR(Register!$U170)*12+MONTH(Register!$U170)-1)))-(YEAR(Register!$O170)*12+MONTH(Register!$O170))+1))/Register!$Q170,2))</f>
        <v/>
      </c>
      <c r="J172" s="27">
        <f>IF(OR(Register!$N170&lt;&gt;"Yes",Register!$O170="",N(Register!$Q170)=0),0,ROUND((Register!$M170-Register!$R170)*MIN(Register!$Q170,MAX(0,MIN(J$4,IF(Register!$U170="",$D$2,MIN($D$2,YEAR(Register!$U170)*12+MONTH(Register!$U170)-1)))-(YEAR(Register!$O170)*12+MONTH(Register!$O170))+1))/Register!$Q170,2)-ROUND((Register!$M170-Register!$R170)*MIN(Register!$Q170,MAX(0,MIN(J$4-1,IF(Register!$U170="",$D$2,MIN($D$2,YEAR(Register!$U170)*12+MONTH(Register!$U170)-1)))-(YEAR(Register!$O170)*12+MONTH(Register!$O170))+1))/Register!$Q170,2))</f>
        <v/>
      </c>
      <c r="K172" s="27">
        <f>IF(OR(Register!$N170&lt;&gt;"Yes",Register!$O170="",N(Register!$Q170)=0),0,ROUND((Register!$M170-Register!$R170)*MIN(Register!$Q170,MAX(0,MIN(K$4,IF(Register!$U170="",$D$2,MIN($D$2,YEAR(Register!$U170)*12+MONTH(Register!$U170)-1)))-(YEAR(Register!$O170)*12+MONTH(Register!$O170))+1))/Register!$Q170,2)-ROUND((Register!$M170-Register!$R170)*MIN(Register!$Q170,MAX(0,MIN(K$4-1,IF(Register!$U170="",$D$2,MIN($D$2,YEAR(Register!$U170)*12+MONTH(Register!$U170)-1)))-(YEAR(Register!$O170)*12+MONTH(Register!$O170))+1))/Register!$Q170,2))</f>
        <v/>
      </c>
      <c r="L172" s="27">
        <f>IF(OR(Register!$N170&lt;&gt;"Yes",Register!$O170="",N(Register!$Q170)=0),0,ROUND((Register!$M170-Register!$R170)*MIN(Register!$Q170,MAX(0,MIN(L$4,IF(Register!$U170="",$D$2,MIN($D$2,YEAR(Register!$U170)*12+MONTH(Register!$U170)-1)))-(YEAR(Register!$O170)*12+MONTH(Register!$O170))+1))/Register!$Q170,2)-ROUND((Register!$M170-Register!$R170)*MIN(Register!$Q170,MAX(0,MIN(L$4-1,IF(Register!$U170="",$D$2,MIN($D$2,YEAR(Register!$U170)*12+MONTH(Register!$U170)-1)))-(YEAR(Register!$O170)*12+MONTH(Register!$O170))+1))/Register!$Q170,2))</f>
        <v/>
      </c>
      <c r="M172" s="27">
        <f>IF(OR(Register!$N170&lt;&gt;"Yes",Register!$O170="",N(Register!$Q170)=0),0,ROUND((Register!$M170-Register!$R170)*MIN(Register!$Q170,MAX(0,MIN(M$4,IF(Register!$U170="",$D$2,MIN($D$2,YEAR(Register!$U170)*12+MONTH(Register!$U170)-1)))-(YEAR(Register!$O170)*12+MONTH(Register!$O170))+1))/Register!$Q170,2)-ROUND((Register!$M170-Register!$R170)*MIN(Register!$Q170,MAX(0,MIN(M$4-1,IF(Register!$U170="",$D$2,MIN($D$2,YEAR(Register!$U170)*12+MONTH(Register!$U170)-1)))-(YEAR(Register!$O170)*12+MONTH(Register!$O170))+1))/Register!$Q170,2))</f>
        <v/>
      </c>
      <c r="N172" s="27">
        <f>IF(OR(Register!$N170&lt;&gt;"Yes",Register!$O170="",N(Register!$Q170)=0),0,ROUND((Register!$M170-Register!$R170)*MIN(Register!$Q170,MAX(0,MIN(N$4,IF(Register!$U170="",$D$2,MIN($D$2,YEAR(Register!$U170)*12+MONTH(Register!$U170)-1)))-(YEAR(Register!$O170)*12+MONTH(Register!$O170))+1))/Register!$Q170,2)-ROUND((Register!$M170-Register!$R170)*MIN(Register!$Q170,MAX(0,MIN(N$4-1,IF(Register!$U170="",$D$2,MIN($D$2,YEAR(Register!$U170)*12+MONTH(Register!$U170)-1)))-(YEAR(Register!$O170)*12+MONTH(Register!$O170))+1))/Register!$Q170,2))</f>
        <v/>
      </c>
      <c r="O172" s="27">
        <f>IF(OR(Register!$N170&lt;&gt;"Yes",Register!$O170="",N(Register!$Q170)=0),0,ROUND((Register!$M170-Register!$R170)*MIN(Register!$Q170,MAX(0,MIN(O$4,IF(Register!$U170="",$D$2,MIN($D$2,YEAR(Register!$U170)*12+MONTH(Register!$U170)-1)))-(YEAR(Register!$O170)*12+MONTH(Register!$O170))+1))/Register!$Q170,2)-ROUND((Register!$M170-Register!$R170)*MIN(Register!$Q170,MAX(0,MIN(O$4-1,IF(Register!$U170="",$D$2,MIN($D$2,YEAR(Register!$U170)*12+MONTH(Register!$U170)-1)))-(YEAR(Register!$O170)*12+MONTH(Register!$O170))+1))/Register!$Q170,2))</f>
        <v/>
      </c>
      <c r="P172" s="27">
        <f>IF(OR(Register!$N170&lt;&gt;"Yes",Register!$O170="",N(Register!$Q170)=0),0,ROUND((Register!$M170-Register!$R170)*MIN(Register!$Q170,MAX(0,MIN(P$4,IF(Register!$U170="",$D$2,MIN($D$2,YEAR(Register!$U170)*12+MONTH(Register!$U170)-1)))-(YEAR(Register!$O170)*12+MONTH(Register!$O170))+1))/Register!$Q170,2)-ROUND((Register!$M170-Register!$R170)*MIN(Register!$Q170,MAX(0,MIN(P$4-1,IF(Register!$U170="",$D$2,MIN($D$2,YEAR(Register!$U170)*12+MONTH(Register!$U170)-1)))-(YEAR(Register!$O170)*12+MONTH(Register!$O170))+1))/Register!$Q170,2))</f>
        <v/>
      </c>
      <c r="Q172" s="27">
        <f>E172+F172+G172+H172+I172+J172+K172+L172+M172+N172+O172+P172</f>
        <v/>
      </c>
    </row>
    <row r="173">
      <c r="A173" s="28">
        <f>IF(Register!$A171="","",Register!$A171)</f>
        <v/>
      </c>
      <c r="B173" s="28">
        <f>IF(Register!$D171="","",Register!$D171)</f>
        <v/>
      </c>
      <c r="C173" s="28">
        <f>IF(Register!$F171="","",Register!$F171)</f>
        <v/>
      </c>
      <c r="D173" s="28">
        <f>IF(C173="","",IF(C173=Settings!$A$9,Settings!$B$9,IF(C173=Settings!$A$10,Settings!$B$10,IF(C173=Settings!$A$11,Settings!$B$11,IF(C173=Settings!$A$12,Settings!$B$12,IF(C173=Settings!$A$13,Settings!$B$13,IF(C173=Settings!$A$14,Settings!$B$14,IF(C173=Settings!$A$15,Settings!$B$15,IF(C173=Settings!$A$16,Settings!$B$16,IF(C173=Settings!$A$17,Settings!$B$17,IF(C173=Settings!$A$18,Settings!$B$18,"")))))))))))</f>
        <v/>
      </c>
      <c r="E173" s="27">
        <f>IF(OR(Register!$N171&lt;&gt;"Yes",Register!$O171="",N(Register!$Q171)=0),0,ROUND((Register!$M171-Register!$R171)*MIN(Register!$Q171,MAX(0,MIN(E$4,IF(Register!$U171="",$D$2,MIN($D$2,YEAR(Register!$U171)*12+MONTH(Register!$U171)-1)))-(YEAR(Register!$O171)*12+MONTH(Register!$O171))+1))/Register!$Q171,2)-ROUND((Register!$M171-Register!$R171)*MIN(Register!$Q171,MAX(0,MIN(E$4-1,IF(Register!$U171="",$D$2,MIN($D$2,YEAR(Register!$U171)*12+MONTH(Register!$U171)-1)))-(YEAR(Register!$O171)*12+MONTH(Register!$O171))+1))/Register!$Q171,2))</f>
        <v/>
      </c>
      <c r="F173" s="27">
        <f>IF(OR(Register!$N171&lt;&gt;"Yes",Register!$O171="",N(Register!$Q171)=0),0,ROUND((Register!$M171-Register!$R171)*MIN(Register!$Q171,MAX(0,MIN(F$4,IF(Register!$U171="",$D$2,MIN($D$2,YEAR(Register!$U171)*12+MONTH(Register!$U171)-1)))-(YEAR(Register!$O171)*12+MONTH(Register!$O171))+1))/Register!$Q171,2)-ROUND((Register!$M171-Register!$R171)*MIN(Register!$Q171,MAX(0,MIN(F$4-1,IF(Register!$U171="",$D$2,MIN($D$2,YEAR(Register!$U171)*12+MONTH(Register!$U171)-1)))-(YEAR(Register!$O171)*12+MONTH(Register!$O171))+1))/Register!$Q171,2))</f>
        <v/>
      </c>
      <c r="G173" s="27">
        <f>IF(OR(Register!$N171&lt;&gt;"Yes",Register!$O171="",N(Register!$Q171)=0),0,ROUND((Register!$M171-Register!$R171)*MIN(Register!$Q171,MAX(0,MIN(G$4,IF(Register!$U171="",$D$2,MIN($D$2,YEAR(Register!$U171)*12+MONTH(Register!$U171)-1)))-(YEAR(Register!$O171)*12+MONTH(Register!$O171))+1))/Register!$Q171,2)-ROUND((Register!$M171-Register!$R171)*MIN(Register!$Q171,MAX(0,MIN(G$4-1,IF(Register!$U171="",$D$2,MIN($D$2,YEAR(Register!$U171)*12+MONTH(Register!$U171)-1)))-(YEAR(Register!$O171)*12+MONTH(Register!$O171))+1))/Register!$Q171,2))</f>
        <v/>
      </c>
      <c r="H173" s="27">
        <f>IF(OR(Register!$N171&lt;&gt;"Yes",Register!$O171="",N(Register!$Q171)=0),0,ROUND((Register!$M171-Register!$R171)*MIN(Register!$Q171,MAX(0,MIN(H$4,IF(Register!$U171="",$D$2,MIN($D$2,YEAR(Register!$U171)*12+MONTH(Register!$U171)-1)))-(YEAR(Register!$O171)*12+MONTH(Register!$O171))+1))/Register!$Q171,2)-ROUND((Register!$M171-Register!$R171)*MIN(Register!$Q171,MAX(0,MIN(H$4-1,IF(Register!$U171="",$D$2,MIN($D$2,YEAR(Register!$U171)*12+MONTH(Register!$U171)-1)))-(YEAR(Register!$O171)*12+MONTH(Register!$O171))+1))/Register!$Q171,2))</f>
        <v/>
      </c>
      <c r="I173" s="27">
        <f>IF(OR(Register!$N171&lt;&gt;"Yes",Register!$O171="",N(Register!$Q171)=0),0,ROUND((Register!$M171-Register!$R171)*MIN(Register!$Q171,MAX(0,MIN(I$4,IF(Register!$U171="",$D$2,MIN($D$2,YEAR(Register!$U171)*12+MONTH(Register!$U171)-1)))-(YEAR(Register!$O171)*12+MONTH(Register!$O171))+1))/Register!$Q171,2)-ROUND((Register!$M171-Register!$R171)*MIN(Register!$Q171,MAX(0,MIN(I$4-1,IF(Register!$U171="",$D$2,MIN($D$2,YEAR(Register!$U171)*12+MONTH(Register!$U171)-1)))-(YEAR(Register!$O171)*12+MONTH(Register!$O171))+1))/Register!$Q171,2))</f>
        <v/>
      </c>
      <c r="J173" s="27">
        <f>IF(OR(Register!$N171&lt;&gt;"Yes",Register!$O171="",N(Register!$Q171)=0),0,ROUND((Register!$M171-Register!$R171)*MIN(Register!$Q171,MAX(0,MIN(J$4,IF(Register!$U171="",$D$2,MIN($D$2,YEAR(Register!$U171)*12+MONTH(Register!$U171)-1)))-(YEAR(Register!$O171)*12+MONTH(Register!$O171))+1))/Register!$Q171,2)-ROUND((Register!$M171-Register!$R171)*MIN(Register!$Q171,MAX(0,MIN(J$4-1,IF(Register!$U171="",$D$2,MIN($D$2,YEAR(Register!$U171)*12+MONTH(Register!$U171)-1)))-(YEAR(Register!$O171)*12+MONTH(Register!$O171))+1))/Register!$Q171,2))</f>
        <v/>
      </c>
      <c r="K173" s="27">
        <f>IF(OR(Register!$N171&lt;&gt;"Yes",Register!$O171="",N(Register!$Q171)=0),0,ROUND((Register!$M171-Register!$R171)*MIN(Register!$Q171,MAX(0,MIN(K$4,IF(Register!$U171="",$D$2,MIN($D$2,YEAR(Register!$U171)*12+MONTH(Register!$U171)-1)))-(YEAR(Register!$O171)*12+MONTH(Register!$O171))+1))/Register!$Q171,2)-ROUND((Register!$M171-Register!$R171)*MIN(Register!$Q171,MAX(0,MIN(K$4-1,IF(Register!$U171="",$D$2,MIN($D$2,YEAR(Register!$U171)*12+MONTH(Register!$U171)-1)))-(YEAR(Register!$O171)*12+MONTH(Register!$O171))+1))/Register!$Q171,2))</f>
        <v/>
      </c>
      <c r="L173" s="27">
        <f>IF(OR(Register!$N171&lt;&gt;"Yes",Register!$O171="",N(Register!$Q171)=0),0,ROUND((Register!$M171-Register!$R171)*MIN(Register!$Q171,MAX(0,MIN(L$4,IF(Register!$U171="",$D$2,MIN($D$2,YEAR(Register!$U171)*12+MONTH(Register!$U171)-1)))-(YEAR(Register!$O171)*12+MONTH(Register!$O171))+1))/Register!$Q171,2)-ROUND((Register!$M171-Register!$R171)*MIN(Register!$Q171,MAX(0,MIN(L$4-1,IF(Register!$U171="",$D$2,MIN($D$2,YEAR(Register!$U171)*12+MONTH(Register!$U171)-1)))-(YEAR(Register!$O171)*12+MONTH(Register!$O171))+1))/Register!$Q171,2))</f>
        <v/>
      </c>
      <c r="M173" s="27">
        <f>IF(OR(Register!$N171&lt;&gt;"Yes",Register!$O171="",N(Register!$Q171)=0),0,ROUND((Register!$M171-Register!$R171)*MIN(Register!$Q171,MAX(0,MIN(M$4,IF(Register!$U171="",$D$2,MIN($D$2,YEAR(Register!$U171)*12+MONTH(Register!$U171)-1)))-(YEAR(Register!$O171)*12+MONTH(Register!$O171))+1))/Register!$Q171,2)-ROUND((Register!$M171-Register!$R171)*MIN(Register!$Q171,MAX(0,MIN(M$4-1,IF(Register!$U171="",$D$2,MIN($D$2,YEAR(Register!$U171)*12+MONTH(Register!$U171)-1)))-(YEAR(Register!$O171)*12+MONTH(Register!$O171))+1))/Register!$Q171,2))</f>
        <v/>
      </c>
      <c r="N173" s="27">
        <f>IF(OR(Register!$N171&lt;&gt;"Yes",Register!$O171="",N(Register!$Q171)=0),0,ROUND((Register!$M171-Register!$R171)*MIN(Register!$Q171,MAX(0,MIN(N$4,IF(Register!$U171="",$D$2,MIN($D$2,YEAR(Register!$U171)*12+MONTH(Register!$U171)-1)))-(YEAR(Register!$O171)*12+MONTH(Register!$O171))+1))/Register!$Q171,2)-ROUND((Register!$M171-Register!$R171)*MIN(Register!$Q171,MAX(0,MIN(N$4-1,IF(Register!$U171="",$D$2,MIN($D$2,YEAR(Register!$U171)*12+MONTH(Register!$U171)-1)))-(YEAR(Register!$O171)*12+MONTH(Register!$O171))+1))/Register!$Q171,2))</f>
        <v/>
      </c>
      <c r="O173" s="27">
        <f>IF(OR(Register!$N171&lt;&gt;"Yes",Register!$O171="",N(Register!$Q171)=0),0,ROUND((Register!$M171-Register!$R171)*MIN(Register!$Q171,MAX(0,MIN(O$4,IF(Register!$U171="",$D$2,MIN($D$2,YEAR(Register!$U171)*12+MONTH(Register!$U171)-1)))-(YEAR(Register!$O171)*12+MONTH(Register!$O171))+1))/Register!$Q171,2)-ROUND((Register!$M171-Register!$R171)*MIN(Register!$Q171,MAX(0,MIN(O$4-1,IF(Register!$U171="",$D$2,MIN($D$2,YEAR(Register!$U171)*12+MONTH(Register!$U171)-1)))-(YEAR(Register!$O171)*12+MONTH(Register!$O171))+1))/Register!$Q171,2))</f>
        <v/>
      </c>
      <c r="P173" s="27">
        <f>IF(OR(Register!$N171&lt;&gt;"Yes",Register!$O171="",N(Register!$Q171)=0),0,ROUND((Register!$M171-Register!$R171)*MIN(Register!$Q171,MAX(0,MIN(P$4,IF(Register!$U171="",$D$2,MIN($D$2,YEAR(Register!$U171)*12+MONTH(Register!$U171)-1)))-(YEAR(Register!$O171)*12+MONTH(Register!$O171))+1))/Register!$Q171,2)-ROUND((Register!$M171-Register!$R171)*MIN(Register!$Q171,MAX(0,MIN(P$4-1,IF(Register!$U171="",$D$2,MIN($D$2,YEAR(Register!$U171)*12+MONTH(Register!$U171)-1)))-(YEAR(Register!$O171)*12+MONTH(Register!$O171))+1))/Register!$Q171,2))</f>
        <v/>
      </c>
      <c r="Q173" s="27">
        <f>E173+F173+G173+H173+I173+J173+K173+L173+M173+N173+O173+P173</f>
        <v/>
      </c>
    </row>
    <row r="174">
      <c r="A174" s="28">
        <f>IF(Register!$A172="","",Register!$A172)</f>
        <v/>
      </c>
      <c r="B174" s="28">
        <f>IF(Register!$D172="","",Register!$D172)</f>
        <v/>
      </c>
      <c r="C174" s="28">
        <f>IF(Register!$F172="","",Register!$F172)</f>
        <v/>
      </c>
      <c r="D174" s="28">
        <f>IF(C174="","",IF(C174=Settings!$A$9,Settings!$B$9,IF(C174=Settings!$A$10,Settings!$B$10,IF(C174=Settings!$A$11,Settings!$B$11,IF(C174=Settings!$A$12,Settings!$B$12,IF(C174=Settings!$A$13,Settings!$B$13,IF(C174=Settings!$A$14,Settings!$B$14,IF(C174=Settings!$A$15,Settings!$B$15,IF(C174=Settings!$A$16,Settings!$B$16,IF(C174=Settings!$A$17,Settings!$B$17,IF(C174=Settings!$A$18,Settings!$B$18,"")))))))))))</f>
        <v/>
      </c>
      <c r="E174" s="27">
        <f>IF(OR(Register!$N172&lt;&gt;"Yes",Register!$O172="",N(Register!$Q172)=0),0,ROUND((Register!$M172-Register!$R172)*MIN(Register!$Q172,MAX(0,MIN(E$4,IF(Register!$U172="",$D$2,MIN($D$2,YEAR(Register!$U172)*12+MONTH(Register!$U172)-1)))-(YEAR(Register!$O172)*12+MONTH(Register!$O172))+1))/Register!$Q172,2)-ROUND((Register!$M172-Register!$R172)*MIN(Register!$Q172,MAX(0,MIN(E$4-1,IF(Register!$U172="",$D$2,MIN($D$2,YEAR(Register!$U172)*12+MONTH(Register!$U172)-1)))-(YEAR(Register!$O172)*12+MONTH(Register!$O172))+1))/Register!$Q172,2))</f>
        <v/>
      </c>
      <c r="F174" s="27">
        <f>IF(OR(Register!$N172&lt;&gt;"Yes",Register!$O172="",N(Register!$Q172)=0),0,ROUND((Register!$M172-Register!$R172)*MIN(Register!$Q172,MAX(0,MIN(F$4,IF(Register!$U172="",$D$2,MIN($D$2,YEAR(Register!$U172)*12+MONTH(Register!$U172)-1)))-(YEAR(Register!$O172)*12+MONTH(Register!$O172))+1))/Register!$Q172,2)-ROUND((Register!$M172-Register!$R172)*MIN(Register!$Q172,MAX(0,MIN(F$4-1,IF(Register!$U172="",$D$2,MIN($D$2,YEAR(Register!$U172)*12+MONTH(Register!$U172)-1)))-(YEAR(Register!$O172)*12+MONTH(Register!$O172))+1))/Register!$Q172,2))</f>
        <v/>
      </c>
      <c r="G174" s="27">
        <f>IF(OR(Register!$N172&lt;&gt;"Yes",Register!$O172="",N(Register!$Q172)=0),0,ROUND((Register!$M172-Register!$R172)*MIN(Register!$Q172,MAX(0,MIN(G$4,IF(Register!$U172="",$D$2,MIN($D$2,YEAR(Register!$U172)*12+MONTH(Register!$U172)-1)))-(YEAR(Register!$O172)*12+MONTH(Register!$O172))+1))/Register!$Q172,2)-ROUND((Register!$M172-Register!$R172)*MIN(Register!$Q172,MAX(0,MIN(G$4-1,IF(Register!$U172="",$D$2,MIN($D$2,YEAR(Register!$U172)*12+MONTH(Register!$U172)-1)))-(YEAR(Register!$O172)*12+MONTH(Register!$O172))+1))/Register!$Q172,2))</f>
        <v/>
      </c>
      <c r="H174" s="27">
        <f>IF(OR(Register!$N172&lt;&gt;"Yes",Register!$O172="",N(Register!$Q172)=0),0,ROUND((Register!$M172-Register!$R172)*MIN(Register!$Q172,MAX(0,MIN(H$4,IF(Register!$U172="",$D$2,MIN($D$2,YEAR(Register!$U172)*12+MONTH(Register!$U172)-1)))-(YEAR(Register!$O172)*12+MONTH(Register!$O172))+1))/Register!$Q172,2)-ROUND((Register!$M172-Register!$R172)*MIN(Register!$Q172,MAX(0,MIN(H$4-1,IF(Register!$U172="",$D$2,MIN($D$2,YEAR(Register!$U172)*12+MONTH(Register!$U172)-1)))-(YEAR(Register!$O172)*12+MONTH(Register!$O172))+1))/Register!$Q172,2))</f>
        <v/>
      </c>
      <c r="I174" s="27">
        <f>IF(OR(Register!$N172&lt;&gt;"Yes",Register!$O172="",N(Register!$Q172)=0),0,ROUND((Register!$M172-Register!$R172)*MIN(Register!$Q172,MAX(0,MIN(I$4,IF(Register!$U172="",$D$2,MIN($D$2,YEAR(Register!$U172)*12+MONTH(Register!$U172)-1)))-(YEAR(Register!$O172)*12+MONTH(Register!$O172))+1))/Register!$Q172,2)-ROUND((Register!$M172-Register!$R172)*MIN(Register!$Q172,MAX(0,MIN(I$4-1,IF(Register!$U172="",$D$2,MIN($D$2,YEAR(Register!$U172)*12+MONTH(Register!$U172)-1)))-(YEAR(Register!$O172)*12+MONTH(Register!$O172))+1))/Register!$Q172,2))</f>
        <v/>
      </c>
      <c r="J174" s="27">
        <f>IF(OR(Register!$N172&lt;&gt;"Yes",Register!$O172="",N(Register!$Q172)=0),0,ROUND((Register!$M172-Register!$R172)*MIN(Register!$Q172,MAX(0,MIN(J$4,IF(Register!$U172="",$D$2,MIN($D$2,YEAR(Register!$U172)*12+MONTH(Register!$U172)-1)))-(YEAR(Register!$O172)*12+MONTH(Register!$O172))+1))/Register!$Q172,2)-ROUND((Register!$M172-Register!$R172)*MIN(Register!$Q172,MAX(0,MIN(J$4-1,IF(Register!$U172="",$D$2,MIN($D$2,YEAR(Register!$U172)*12+MONTH(Register!$U172)-1)))-(YEAR(Register!$O172)*12+MONTH(Register!$O172))+1))/Register!$Q172,2))</f>
        <v/>
      </c>
      <c r="K174" s="27">
        <f>IF(OR(Register!$N172&lt;&gt;"Yes",Register!$O172="",N(Register!$Q172)=0),0,ROUND((Register!$M172-Register!$R172)*MIN(Register!$Q172,MAX(0,MIN(K$4,IF(Register!$U172="",$D$2,MIN($D$2,YEAR(Register!$U172)*12+MONTH(Register!$U172)-1)))-(YEAR(Register!$O172)*12+MONTH(Register!$O172))+1))/Register!$Q172,2)-ROUND((Register!$M172-Register!$R172)*MIN(Register!$Q172,MAX(0,MIN(K$4-1,IF(Register!$U172="",$D$2,MIN($D$2,YEAR(Register!$U172)*12+MONTH(Register!$U172)-1)))-(YEAR(Register!$O172)*12+MONTH(Register!$O172))+1))/Register!$Q172,2))</f>
        <v/>
      </c>
      <c r="L174" s="27">
        <f>IF(OR(Register!$N172&lt;&gt;"Yes",Register!$O172="",N(Register!$Q172)=0),0,ROUND((Register!$M172-Register!$R172)*MIN(Register!$Q172,MAX(0,MIN(L$4,IF(Register!$U172="",$D$2,MIN($D$2,YEAR(Register!$U172)*12+MONTH(Register!$U172)-1)))-(YEAR(Register!$O172)*12+MONTH(Register!$O172))+1))/Register!$Q172,2)-ROUND((Register!$M172-Register!$R172)*MIN(Register!$Q172,MAX(0,MIN(L$4-1,IF(Register!$U172="",$D$2,MIN($D$2,YEAR(Register!$U172)*12+MONTH(Register!$U172)-1)))-(YEAR(Register!$O172)*12+MONTH(Register!$O172))+1))/Register!$Q172,2))</f>
        <v/>
      </c>
      <c r="M174" s="27">
        <f>IF(OR(Register!$N172&lt;&gt;"Yes",Register!$O172="",N(Register!$Q172)=0),0,ROUND((Register!$M172-Register!$R172)*MIN(Register!$Q172,MAX(0,MIN(M$4,IF(Register!$U172="",$D$2,MIN($D$2,YEAR(Register!$U172)*12+MONTH(Register!$U172)-1)))-(YEAR(Register!$O172)*12+MONTH(Register!$O172))+1))/Register!$Q172,2)-ROUND((Register!$M172-Register!$R172)*MIN(Register!$Q172,MAX(0,MIN(M$4-1,IF(Register!$U172="",$D$2,MIN($D$2,YEAR(Register!$U172)*12+MONTH(Register!$U172)-1)))-(YEAR(Register!$O172)*12+MONTH(Register!$O172))+1))/Register!$Q172,2))</f>
        <v/>
      </c>
      <c r="N174" s="27">
        <f>IF(OR(Register!$N172&lt;&gt;"Yes",Register!$O172="",N(Register!$Q172)=0),0,ROUND((Register!$M172-Register!$R172)*MIN(Register!$Q172,MAX(0,MIN(N$4,IF(Register!$U172="",$D$2,MIN($D$2,YEAR(Register!$U172)*12+MONTH(Register!$U172)-1)))-(YEAR(Register!$O172)*12+MONTH(Register!$O172))+1))/Register!$Q172,2)-ROUND((Register!$M172-Register!$R172)*MIN(Register!$Q172,MAX(0,MIN(N$4-1,IF(Register!$U172="",$D$2,MIN($D$2,YEAR(Register!$U172)*12+MONTH(Register!$U172)-1)))-(YEAR(Register!$O172)*12+MONTH(Register!$O172))+1))/Register!$Q172,2))</f>
        <v/>
      </c>
      <c r="O174" s="27">
        <f>IF(OR(Register!$N172&lt;&gt;"Yes",Register!$O172="",N(Register!$Q172)=0),0,ROUND((Register!$M172-Register!$R172)*MIN(Register!$Q172,MAX(0,MIN(O$4,IF(Register!$U172="",$D$2,MIN($D$2,YEAR(Register!$U172)*12+MONTH(Register!$U172)-1)))-(YEAR(Register!$O172)*12+MONTH(Register!$O172))+1))/Register!$Q172,2)-ROUND((Register!$M172-Register!$R172)*MIN(Register!$Q172,MAX(0,MIN(O$4-1,IF(Register!$U172="",$D$2,MIN($D$2,YEAR(Register!$U172)*12+MONTH(Register!$U172)-1)))-(YEAR(Register!$O172)*12+MONTH(Register!$O172))+1))/Register!$Q172,2))</f>
        <v/>
      </c>
      <c r="P174" s="27">
        <f>IF(OR(Register!$N172&lt;&gt;"Yes",Register!$O172="",N(Register!$Q172)=0),0,ROUND((Register!$M172-Register!$R172)*MIN(Register!$Q172,MAX(0,MIN(P$4,IF(Register!$U172="",$D$2,MIN($D$2,YEAR(Register!$U172)*12+MONTH(Register!$U172)-1)))-(YEAR(Register!$O172)*12+MONTH(Register!$O172))+1))/Register!$Q172,2)-ROUND((Register!$M172-Register!$R172)*MIN(Register!$Q172,MAX(0,MIN(P$4-1,IF(Register!$U172="",$D$2,MIN($D$2,YEAR(Register!$U172)*12+MONTH(Register!$U172)-1)))-(YEAR(Register!$O172)*12+MONTH(Register!$O172))+1))/Register!$Q172,2))</f>
        <v/>
      </c>
      <c r="Q174" s="27">
        <f>E174+F174+G174+H174+I174+J174+K174+L174+M174+N174+O174+P174</f>
        <v/>
      </c>
    </row>
    <row r="175">
      <c r="A175" s="28">
        <f>IF(Register!$A173="","",Register!$A173)</f>
        <v/>
      </c>
      <c r="B175" s="28">
        <f>IF(Register!$D173="","",Register!$D173)</f>
        <v/>
      </c>
      <c r="C175" s="28">
        <f>IF(Register!$F173="","",Register!$F173)</f>
        <v/>
      </c>
      <c r="D175" s="28">
        <f>IF(C175="","",IF(C175=Settings!$A$9,Settings!$B$9,IF(C175=Settings!$A$10,Settings!$B$10,IF(C175=Settings!$A$11,Settings!$B$11,IF(C175=Settings!$A$12,Settings!$B$12,IF(C175=Settings!$A$13,Settings!$B$13,IF(C175=Settings!$A$14,Settings!$B$14,IF(C175=Settings!$A$15,Settings!$B$15,IF(C175=Settings!$A$16,Settings!$B$16,IF(C175=Settings!$A$17,Settings!$B$17,IF(C175=Settings!$A$18,Settings!$B$18,"")))))))))))</f>
        <v/>
      </c>
      <c r="E175" s="27">
        <f>IF(OR(Register!$N173&lt;&gt;"Yes",Register!$O173="",N(Register!$Q173)=0),0,ROUND((Register!$M173-Register!$R173)*MIN(Register!$Q173,MAX(0,MIN(E$4,IF(Register!$U173="",$D$2,MIN($D$2,YEAR(Register!$U173)*12+MONTH(Register!$U173)-1)))-(YEAR(Register!$O173)*12+MONTH(Register!$O173))+1))/Register!$Q173,2)-ROUND((Register!$M173-Register!$R173)*MIN(Register!$Q173,MAX(0,MIN(E$4-1,IF(Register!$U173="",$D$2,MIN($D$2,YEAR(Register!$U173)*12+MONTH(Register!$U173)-1)))-(YEAR(Register!$O173)*12+MONTH(Register!$O173))+1))/Register!$Q173,2))</f>
        <v/>
      </c>
      <c r="F175" s="27">
        <f>IF(OR(Register!$N173&lt;&gt;"Yes",Register!$O173="",N(Register!$Q173)=0),0,ROUND((Register!$M173-Register!$R173)*MIN(Register!$Q173,MAX(0,MIN(F$4,IF(Register!$U173="",$D$2,MIN($D$2,YEAR(Register!$U173)*12+MONTH(Register!$U173)-1)))-(YEAR(Register!$O173)*12+MONTH(Register!$O173))+1))/Register!$Q173,2)-ROUND((Register!$M173-Register!$R173)*MIN(Register!$Q173,MAX(0,MIN(F$4-1,IF(Register!$U173="",$D$2,MIN($D$2,YEAR(Register!$U173)*12+MONTH(Register!$U173)-1)))-(YEAR(Register!$O173)*12+MONTH(Register!$O173))+1))/Register!$Q173,2))</f>
        <v/>
      </c>
      <c r="G175" s="27">
        <f>IF(OR(Register!$N173&lt;&gt;"Yes",Register!$O173="",N(Register!$Q173)=0),0,ROUND((Register!$M173-Register!$R173)*MIN(Register!$Q173,MAX(0,MIN(G$4,IF(Register!$U173="",$D$2,MIN($D$2,YEAR(Register!$U173)*12+MONTH(Register!$U173)-1)))-(YEAR(Register!$O173)*12+MONTH(Register!$O173))+1))/Register!$Q173,2)-ROUND((Register!$M173-Register!$R173)*MIN(Register!$Q173,MAX(0,MIN(G$4-1,IF(Register!$U173="",$D$2,MIN($D$2,YEAR(Register!$U173)*12+MONTH(Register!$U173)-1)))-(YEAR(Register!$O173)*12+MONTH(Register!$O173))+1))/Register!$Q173,2))</f>
        <v/>
      </c>
      <c r="H175" s="27">
        <f>IF(OR(Register!$N173&lt;&gt;"Yes",Register!$O173="",N(Register!$Q173)=0),0,ROUND((Register!$M173-Register!$R173)*MIN(Register!$Q173,MAX(0,MIN(H$4,IF(Register!$U173="",$D$2,MIN($D$2,YEAR(Register!$U173)*12+MONTH(Register!$U173)-1)))-(YEAR(Register!$O173)*12+MONTH(Register!$O173))+1))/Register!$Q173,2)-ROUND((Register!$M173-Register!$R173)*MIN(Register!$Q173,MAX(0,MIN(H$4-1,IF(Register!$U173="",$D$2,MIN($D$2,YEAR(Register!$U173)*12+MONTH(Register!$U173)-1)))-(YEAR(Register!$O173)*12+MONTH(Register!$O173))+1))/Register!$Q173,2))</f>
        <v/>
      </c>
      <c r="I175" s="27">
        <f>IF(OR(Register!$N173&lt;&gt;"Yes",Register!$O173="",N(Register!$Q173)=0),0,ROUND((Register!$M173-Register!$R173)*MIN(Register!$Q173,MAX(0,MIN(I$4,IF(Register!$U173="",$D$2,MIN($D$2,YEAR(Register!$U173)*12+MONTH(Register!$U173)-1)))-(YEAR(Register!$O173)*12+MONTH(Register!$O173))+1))/Register!$Q173,2)-ROUND((Register!$M173-Register!$R173)*MIN(Register!$Q173,MAX(0,MIN(I$4-1,IF(Register!$U173="",$D$2,MIN($D$2,YEAR(Register!$U173)*12+MONTH(Register!$U173)-1)))-(YEAR(Register!$O173)*12+MONTH(Register!$O173))+1))/Register!$Q173,2))</f>
        <v/>
      </c>
      <c r="J175" s="27">
        <f>IF(OR(Register!$N173&lt;&gt;"Yes",Register!$O173="",N(Register!$Q173)=0),0,ROUND((Register!$M173-Register!$R173)*MIN(Register!$Q173,MAX(0,MIN(J$4,IF(Register!$U173="",$D$2,MIN($D$2,YEAR(Register!$U173)*12+MONTH(Register!$U173)-1)))-(YEAR(Register!$O173)*12+MONTH(Register!$O173))+1))/Register!$Q173,2)-ROUND((Register!$M173-Register!$R173)*MIN(Register!$Q173,MAX(0,MIN(J$4-1,IF(Register!$U173="",$D$2,MIN($D$2,YEAR(Register!$U173)*12+MONTH(Register!$U173)-1)))-(YEAR(Register!$O173)*12+MONTH(Register!$O173))+1))/Register!$Q173,2))</f>
        <v/>
      </c>
      <c r="K175" s="27">
        <f>IF(OR(Register!$N173&lt;&gt;"Yes",Register!$O173="",N(Register!$Q173)=0),0,ROUND((Register!$M173-Register!$R173)*MIN(Register!$Q173,MAX(0,MIN(K$4,IF(Register!$U173="",$D$2,MIN($D$2,YEAR(Register!$U173)*12+MONTH(Register!$U173)-1)))-(YEAR(Register!$O173)*12+MONTH(Register!$O173))+1))/Register!$Q173,2)-ROUND((Register!$M173-Register!$R173)*MIN(Register!$Q173,MAX(0,MIN(K$4-1,IF(Register!$U173="",$D$2,MIN($D$2,YEAR(Register!$U173)*12+MONTH(Register!$U173)-1)))-(YEAR(Register!$O173)*12+MONTH(Register!$O173))+1))/Register!$Q173,2))</f>
        <v/>
      </c>
      <c r="L175" s="27">
        <f>IF(OR(Register!$N173&lt;&gt;"Yes",Register!$O173="",N(Register!$Q173)=0),0,ROUND((Register!$M173-Register!$R173)*MIN(Register!$Q173,MAX(0,MIN(L$4,IF(Register!$U173="",$D$2,MIN($D$2,YEAR(Register!$U173)*12+MONTH(Register!$U173)-1)))-(YEAR(Register!$O173)*12+MONTH(Register!$O173))+1))/Register!$Q173,2)-ROUND((Register!$M173-Register!$R173)*MIN(Register!$Q173,MAX(0,MIN(L$4-1,IF(Register!$U173="",$D$2,MIN($D$2,YEAR(Register!$U173)*12+MONTH(Register!$U173)-1)))-(YEAR(Register!$O173)*12+MONTH(Register!$O173))+1))/Register!$Q173,2))</f>
        <v/>
      </c>
      <c r="M175" s="27">
        <f>IF(OR(Register!$N173&lt;&gt;"Yes",Register!$O173="",N(Register!$Q173)=0),0,ROUND((Register!$M173-Register!$R173)*MIN(Register!$Q173,MAX(0,MIN(M$4,IF(Register!$U173="",$D$2,MIN($D$2,YEAR(Register!$U173)*12+MONTH(Register!$U173)-1)))-(YEAR(Register!$O173)*12+MONTH(Register!$O173))+1))/Register!$Q173,2)-ROUND((Register!$M173-Register!$R173)*MIN(Register!$Q173,MAX(0,MIN(M$4-1,IF(Register!$U173="",$D$2,MIN($D$2,YEAR(Register!$U173)*12+MONTH(Register!$U173)-1)))-(YEAR(Register!$O173)*12+MONTH(Register!$O173))+1))/Register!$Q173,2))</f>
        <v/>
      </c>
      <c r="N175" s="27">
        <f>IF(OR(Register!$N173&lt;&gt;"Yes",Register!$O173="",N(Register!$Q173)=0),0,ROUND((Register!$M173-Register!$R173)*MIN(Register!$Q173,MAX(0,MIN(N$4,IF(Register!$U173="",$D$2,MIN($D$2,YEAR(Register!$U173)*12+MONTH(Register!$U173)-1)))-(YEAR(Register!$O173)*12+MONTH(Register!$O173))+1))/Register!$Q173,2)-ROUND((Register!$M173-Register!$R173)*MIN(Register!$Q173,MAX(0,MIN(N$4-1,IF(Register!$U173="",$D$2,MIN($D$2,YEAR(Register!$U173)*12+MONTH(Register!$U173)-1)))-(YEAR(Register!$O173)*12+MONTH(Register!$O173))+1))/Register!$Q173,2))</f>
        <v/>
      </c>
      <c r="O175" s="27">
        <f>IF(OR(Register!$N173&lt;&gt;"Yes",Register!$O173="",N(Register!$Q173)=0),0,ROUND((Register!$M173-Register!$R173)*MIN(Register!$Q173,MAX(0,MIN(O$4,IF(Register!$U173="",$D$2,MIN($D$2,YEAR(Register!$U173)*12+MONTH(Register!$U173)-1)))-(YEAR(Register!$O173)*12+MONTH(Register!$O173))+1))/Register!$Q173,2)-ROUND((Register!$M173-Register!$R173)*MIN(Register!$Q173,MAX(0,MIN(O$4-1,IF(Register!$U173="",$D$2,MIN($D$2,YEAR(Register!$U173)*12+MONTH(Register!$U173)-1)))-(YEAR(Register!$O173)*12+MONTH(Register!$O173))+1))/Register!$Q173,2))</f>
        <v/>
      </c>
      <c r="P175" s="27">
        <f>IF(OR(Register!$N173&lt;&gt;"Yes",Register!$O173="",N(Register!$Q173)=0),0,ROUND((Register!$M173-Register!$R173)*MIN(Register!$Q173,MAX(0,MIN(P$4,IF(Register!$U173="",$D$2,MIN($D$2,YEAR(Register!$U173)*12+MONTH(Register!$U173)-1)))-(YEAR(Register!$O173)*12+MONTH(Register!$O173))+1))/Register!$Q173,2)-ROUND((Register!$M173-Register!$R173)*MIN(Register!$Q173,MAX(0,MIN(P$4-1,IF(Register!$U173="",$D$2,MIN($D$2,YEAR(Register!$U173)*12+MONTH(Register!$U173)-1)))-(YEAR(Register!$O173)*12+MONTH(Register!$O173))+1))/Register!$Q173,2))</f>
        <v/>
      </c>
      <c r="Q175" s="27">
        <f>E175+F175+G175+H175+I175+J175+K175+L175+M175+N175+O175+P175</f>
        <v/>
      </c>
    </row>
    <row r="176">
      <c r="A176" s="28">
        <f>IF(Register!$A174="","",Register!$A174)</f>
        <v/>
      </c>
      <c r="B176" s="28">
        <f>IF(Register!$D174="","",Register!$D174)</f>
        <v/>
      </c>
      <c r="C176" s="28">
        <f>IF(Register!$F174="","",Register!$F174)</f>
        <v/>
      </c>
      <c r="D176" s="28">
        <f>IF(C176="","",IF(C176=Settings!$A$9,Settings!$B$9,IF(C176=Settings!$A$10,Settings!$B$10,IF(C176=Settings!$A$11,Settings!$B$11,IF(C176=Settings!$A$12,Settings!$B$12,IF(C176=Settings!$A$13,Settings!$B$13,IF(C176=Settings!$A$14,Settings!$B$14,IF(C176=Settings!$A$15,Settings!$B$15,IF(C176=Settings!$A$16,Settings!$B$16,IF(C176=Settings!$A$17,Settings!$B$17,IF(C176=Settings!$A$18,Settings!$B$18,"")))))))))))</f>
        <v/>
      </c>
      <c r="E176" s="27">
        <f>IF(OR(Register!$N174&lt;&gt;"Yes",Register!$O174="",N(Register!$Q174)=0),0,ROUND((Register!$M174-Register!$R174)*MIN(Register!$Q174,MAX(0,MIN(E$4,IF(Register!$U174="",$D$2,MIN($D$2,YEAR(Register!$U174)*12+MONTH(Register!$U174)-1)))-(YEAR(Register!$O174)*12+MONTH(Register!$O174))+1))/Register!$Q174,2)-ROUND((Register!$M174-Register!$R174)*MIN(Register!$Q174,MAX(0,MIN(E$4-1,IF(Register!$U174="",$D$2,MIN($D$2,YEAR(Register!$U174)*12+MONTH(Register!$U174)-1)))-(YEAR(Register!$O174)*12+MONTH(Register!$O174))+1))/Register!$Q174,2))</f>
        <v/>
      </c>
      <c r="F176" s="27">
        <f>IF(OR(Register!$N174&lt;&gt;"Yes",Register!$O174="",N(Register!$Q174)=0),0,ROUND((Register!$M174-Register!$R174)*MIN(Register!$Q174,MAX(0,MIN(F$4,IF(Register!$U174="",$D$2,MIN($D$2,YEAR(Register!$U174)*12+MONTH(Register!$U174)-1)))-(YEAR(Register!$O174)*12+MONTH(Register!$O174))+1))/Register!$Q174,2)-ROUND((Register!$M174-Register!$R174)*MIN(Register!$Q174,MAX(0,MIN(F$4-1,IF(Register!$U174="",$D$2,MIN($D$2,YEAR(Register!$U174)*12+MONTH(Register!$U174)-1)))-(YEAR(Register!$O174)*12+MONTH(Register!$O174))+1))/Register!$Q174,2))</f>
        <v/>
      </c>
      <c r="G176" s="27">
        <f>IF(OR(Register!$N174&lt;&gt;"Yes",Register!$O174="",N(Register!$Q174)=0),0,ROUND((Register!$M174-Register!$R174)*MIN(Register!$Q174,MAX(0,MIN(G$4,IF(Register!$U174="",$D$2,MIN($D$2,YEAR(Register!$U174)*12+MONTH(Register!$U174)-1)))-(YEAR(Register!$O174)*12+MONTH(Register!$O174))+1))/Register!$Q174,2)-ROUND((Register!$M174-Register!$R174)*MIN(Register!$Q174,MAX(0,MIN(G$4-1,IF(Register!$U174="",$D$2,MIN($D$2,YEAR(Register!$U174)*12+MONTH(Register!$U174)-1)))-(YEAR(Register!$O174)*12+MONTH(Register!$O174))+1))/Register!$Q174,2))</f>
        <v/>
      </c>
      <c r="H176" s="27">
        <f>IF(OR(Register!$N174&lt;&gt;"Yes",Register!$O174="",N(Register!$Q174)=0),0,ROUND((Register!$M174-Register!$R174)*MIN(Register!$Q174,MAX(0,MIN(H$4,IF(Register!$U174="",$D$2,MIN($D$2,YEAR(Register!$U174)*12+MONTH(Register!$U174)-1)))-(YEAR(Register!$O174)*12+MONTH(Register!$O174))+1))/Register!$Q174,2)-ROUND((Register!$M174-Register!$R174)*MIN(Register!$Q174,MAX(0,MIN(H$4-1,IF(Register!$U174="",$D$2,MIN($D$2,YEAR(Register!$U174)*12+MONTH(Register!$U174)-1)))-(YEAR(Register!$O174)*12+MONTH(Register!$O174))+1))/Register!$Q174,2))</f>
        <v/>
      </c>
      <c r="I176" s="27">
        <f>IF(OR(Register!$N174&lt;&gt;"Yes",Register!$O174="",N(Register!$Q174)=0),0,ROUND((Register!$M174-Register!$R174)*MIN(Register!$Q174,MAX(0,MIN(I$4,IF(Register!$U174="",$D$2,MIN($D$2,YEAR(Register!$U174)*12+MONTH(Register!$U174)-1)))-(YEAR(Register!$O174)*12+MONTH(Register!$O174))+1))/Register!$Q174,2)-ROUND((Register!$M174-Register!$R174)*MIN(Register!$Q174,MAX(0,MIN(I$4-1,IF(Register!$U174="",$D$2,MIN($D$2,YEAR(Register!$U174)*12+MONTH(Register!$U174)-1)))-(YEAR(Register!$O174)*12+MONTH(Register!$O174))+1))/Register!$Q174,2))</f>
        <v/>
      </c>
      <c r="J176" s="27">
        <f>IF(OR(Register!$N174&lt;&gt;"Yes",Register!$O174="",N(Register!$Q174)=0),0,ROUND((Register!$M174-Register!$R174)*MIN(Register!$Q174,MAX(0,MIN(J$4,IF(Register!$U174="",$D$2,MIN($D$2,YEAR(Register!$U174)*12+MONTH(Register!$U174)-1)))-(YEAR(Register!$O174)*12+MONTH(Register!$O174))+1))/Register!$Q174,2)-ROUND((Register!$M174-Register!$R174)*MIN(Register!$Q174,MAX(0,MIN(J$4-1,IF(Register!$U174="",$D$2,MIN($D$2,YEAR(Register!$U174)*12+MONTH(Register!$U174)-1)))-(YEAR(Register!$O174)*12+MONTH(Register!$O174))+1))/Register!$Q174,2))</f>
        <v/>
      </c>
      <c r="K176" s="27">
        <f>IF(OR(Register!$N174&lt;&gt;"Yes",Register!$O174="",N(Register!$Q174)=0),0,ROUND((Register!$M174-Register!$R174)*MIN(Register!$Q174,MAX(0,MIN(K$4,IF(Register!$U174="",$D$2,MIN($D$2,YEAR(Register!$U174)*12+MONTH(Register!$U174)-1)))-(YEAR(Register!$O174)*12+MONTH(Register!$O174))+1))/Register!$Q174,2)-ROUND((Register!$M174-Register!$R174)*MIN(Register!$Q174,MAX(0,MIN(K$4-1,IF(Register!$U174="",$D$2,MIN($D$2,YEAR(Register!$U174)*12+MONTH(Register!$U174)-1)))-(YEAR(Register!$O174)*12+MONTH(Register!$O174))+1))/Register!$Q174,2))</f>
        <v/>
      </c>
      <c r="L176" s="27">
        <f>IF(OR(Register!$N174&lt;&gt;"Yes",Register!$O174="",N(Register!$Q174)=0),0,ROUND((Register!$M174-Register!$R174)*MIN(Register!$Q174,MAX(0,MIN(L$4,IF(Register!$U174="",$D$2,MIN($D$2,YEAR(Register!$U174)*12+MONTH(Register!$U174)-1)))-(YEAR(Register!$O174)*12+MONTH(Register!$O174))+1))/Register!$Q174,2)-ROUND((Register!$M174-Register!$R174)*MIN(Register!$Q174,MAX(0,MIN(L$4-1,IF(Register!$U174="",$D$2,MIN($D$2,YEAR(Register!$U174)*12+MONTH(Register!$U174)-1)))-(YEAR(Register!$O174)*12+MONTH(Register!$O174))+1))/Register!$Q174,2))</f>
        <v/>
      </c>
      <c r="M176" s="27">
        <f>IF(OR(Register!$N174&lt;&gt;"Yes",Register!$O174="",N(Register!$Q174)=0),0,ROUND((Register!$M174-Register!$R174)*MIN(Register!$Q174,MAX(0,MIN(M$4,IF(Register!$U174="",$D$2,MIN($D$2,YEAR(Register!$U174)*12+MONTH(Register!$U174)-1)))-(YEAR(Register!$O174)*12+MONTH(Register!$O174))+1))/Register!$Q174,2)-ROUND((Register!$M174-Register!$R174)*MIN(Register!$Q174,MAX(0,MIN(M$4-1,IF(Register!$U174="",$D$2,MIN($D$2,YEAR(Register!$U174)*12+MONTH(Register!$U174)-1)))-(YEAR(Register!$O174)*12+MONTH(Register!$O174))+1))/Register!$Q174,2))</f>
        <v/>
      </c>
      <c r="N176" s="27">
        <f>IF(OR(Register!$N174&lt;&gt;"Yes",Register!$O174="",N(Register!$Q174)=0),0,ROUND((Register!$M174-Register!$R174)*MIN(Register!$Q174,MAX(0,MIN(N$4,IF(Register!$U174="",$D$2,MIN($D$2,YEAR(Register!$U174)*12+MONTH(Register!$U174)-1)))-(YEAR(Register!$O174)*12+MONTH(Register!$O174))+1))/Register!$Q174,2)-ROUND((Register!$M174-Register!$R174)*MIN(Register!$Q174,MAX(0,MIN(N$4-1,IF(Register!$U174="",$D$2,MIN($D$2,YEAR(Register!$U174)*12+MONTH(Register!$U174)-1)))-(YEAR(Register!$O174)*12+MONTH(Register!$O174))+1))/Register!$Q174,2))</f>
        <v/>
      </c>
      <c r="O176" s="27">
        <f>IF(OR(Register!$N174&lt;&gt;"Yes",Register!$O174="",N(Register!$Q174)=0),0,ROUND((Register!$M174-Register!$R174)*MIN(Register!$Q174,MAX(0,MIN(O$4,IF(Register!$U174="",$D$2,MIN($D$2,YEAR(Register!$U174)*12+MONTH(Register!$U174)-1)))-(YEAR(Register!$O174)*12+MONTH(Register!$O174))+1))/Register!$Q174,2)-ROUND((Register!$M174-Register!$R174)*MIN(Register!$Q174,MAX(0,MIN(O$4-1,IF(Register!$U174="",$D$2,MIN($D$2,YEAR(Register!$U174)*12+MONTH(Register!$U174)-1)))-(YEAR(Register!$O174)*12+MONTH(Register!$O174))+1))/Register!$Q174,2))</f>
        <v/>
      </c>
      <c r="P176" s="27">
        <f>IF(OR(Register!$N174&lt;&gt;"Yes",Register!$O174="",N(Register!$Q174)=0),0,ROUND((Register!$M174-Register!$R174)*MIN(Register!$Q174,MAX(0,MIN(P$4,IF(Register!$U174="",$D$2,MIN($D$2,YEAR(Register!$U174)*12+MONTH(Register!$U174)-1)))-(YEAR(Register!$O174)*12+MONTH(Register!$O174))+1))/Register!$Q174,2)-ROUND((Register!$M174-Register!$R174)*MIN(Register!$Q174,MAX(0,MIN(P$4-1,IF(Register!$U174="",$D$2,MIN($D$2,YEAR(Register!$U174)*12+MONTH(Register!$U174)-1)))-(YEAR(Register!$O174)*12+MONTH(Register!$O174))+1))/Register!$Q174,2))</f>
        <v/>
      </c>
      <c r="Q176" s="27">
        <f>E176+F176+G176+H176+I176+J176+K176+L176+M176+N176+O176+P176</f>
        <v/>
      </c>
    </row>
    <row r="177">
      <c r="A177" s="28">
        <f>IF(Register!$A175="","",Register!$A175)</f>
        <v/>
      </c>
      <c r="B177" s="28">
        <f>IF(Register!$D175="","",Register!$D175)</f>
        <v/>
      </c>
      <c r="C177" s="28">
        <f>IF(Register!$F175="","",Register!$F175)</f>
        <v/>
      </c>
      <c r="D177" s="28">
        <f>IF(C177="","",IF(C177=Settings!$A$9,Settings!$B$9,IF(C177=Settings!$A$10,Settings!$B$10,IF(C177=Settings!$A$11,Settings!$B$11,IF(C177=Settings!$A$12,Settings!$B$12,IF(C177=Settings!$A$13,Settings!$B$13,IF(C177=Settings!$A$14,Settings!$B$14,IF(C177=Settings!$A$15,Settings!$B$15,IF(C177=Settings!$A$16,Settings!$B$16,IF(C177=Settings!$A$17,Settings!$B$17,IF(C177=Settings!$A$18,Settings!$B$18,"")))))))))))</f>
        <v/>
      </c>
      <c r="E177" s="27">
        <f>IF(OR(Register!$N175&lt;&gt;"Yes",Register!$O175="",N(Register!$Q175)=0),0,ROUND((Register!$M175-Register!$R175)*MIN(Register!$Q175,MAX(0,MIN(E$4,IF(Register!$U175="",$D$2,MIN($D$2,YEAR(Register!$U175)*12+MONTH(Register!$U175)-1)))-(YEAR(Register!$O175)*12+MONTH(Register!$O175))+1))/Register!$Q175,2)-ROUND((Register!$M175-Register!$R175)*MIN(Register!$Q175,MAX(0,MIN(E$4-1,IF(Register!$U175="",$D$2,MIN($D$2,YEAR(Register!$U175)*12+MONTH(Register!$U175)-1)))-(YEAR(Register!$O175)*12+MONTH(Register!$O175))+1))/Register!$Q175,2))</f>
        <v/>
      </c>
      <c r="F177" s="27">
        <f>IF(OR(Register!$N175&lt;&gt;"Yes",Register!$O175="",N(Register!$Q175)=0),0,ROUND((Register!$M175-Register!$R175)*MIN(Register!$Q175,MAX(0,MIN(F$4,IF(Register!$U175="",$D$2,MIN($D$2,YEAR(Register!$U175)*12+MONTH(Register!$U175)-1)))-(YEAR(Register!$O175)*12+MONTH(Register!$O175))+1))/Register!$Q175,2)-ROUND((Register!$M175-Register!$R175)*MIN(Register!$Q175,MAX(0,MIN(F$4-1,IF(Register!$U175="",$D$2,MIN($D$2,YEAR(Register!$U175)*12+MONTH(Register!$U175)-1)))-(YEAR(Register!$O175)*12+MONTH(Register!$O175))+1))/Register!$Q175,2))</f>
        <v/>
      </c>
      <c r="G177" s="27">
        <f>IF(OR(Register!$N175&lt;&gt;"Yes",Register!$O175="",N(Register!$Q175)=0),0,ROUND((Register!$M175-Register!$R175)*MIN(Register!$Q175,MAX(0,MIN(G$4,IF(Register!$U175="",$D$2,MIN($D$2,YEAR(Register!$U175)*12+MONTH(Register!$U175)-1)))-(YEAR(Register!$O175)*12+MONTH(Register!$O175))+1))/Register!$Q175,2)-ROUND((Register!$M175-Register!$R175)*MIN(Register!$Q175,MAX(0,MIN(G$4-1,IF(Register!$U175="",$D$2,MIN($D$2,YEAR(Register!$U175)*12+MONTH(Register!$U175)-1)))-(YEAR(Register!$O175)*12+MONTH(Register!$O175))+1))/Register!$Q175,2))</f>
        <v/>
      </c>
      <c r="H177" s="27">
        <f>IF(OR(Register!$N175&lt;&gt;"Yes",Register!$O175="",N(Register!$Q175)=0),0,ROUND((Register!$M175-Register!$R175)*MIN(Register!$Q175,MAX(0,MIN(H$4,IF(Register!$U175="",$D$2,MIN($D$2,YEAR(Register!$U175)*12+MONTH(Register!$U175)-1)))-(YEAR(Register!$O175)*12+MONTH(Register!$O175))+1))/Register!$Q175,2)-ROUND((Register!$M175-Register!$R175)*MIN(Register!$Q175,MAX(0,MIN(H$4-1,IF(Register!$U175="",$D$2,MIN($D$2,YEAR(Register!$U175)*12+MONTH(Register!$U175)-1)))-(YEAR(Register!$O175)*12+MONTH(Register!$O175))+1))/Register!$Q175,2))</f>
        <v/>
      </c>
      <c r="I177" s="27">
        <f>IF(OR(Register!$N175&lt;&gt;"Yes",Register!$O175="",N(Register!$Q175)=0),0,ROUND((Register!$M175-Register!$R175)*MIN(Register!$Q175,MAX(0,MIN(I$4,IF(Register!$U175="",$D$2,MIN($D$2,YEAR(Register!$U175)*12+MONTH(Register!$U175)-1)))-(YEAR(Register!$O175)*12+MONTH(Register!$O175))+1))/Register!$Q175,2)-ROUND((Register!$M175-Register!$R175)*MIN(Register!$Q175,MAX(0,MIN(I$4-1,IF(Register!$U175="",$D$2,MIN($D$2,YEAR(Register!$U175)*12+MONTH(Register!$U175)-1)))-(YEAR(Register!$O175)*12+MONTH(Register!$O175))+1))/Register!$Q175,2))</f>
        <v/>
      </c>
      <c r="J177" s="27">
        <f>IF(OR(Register!$N175&lt;&gt;"Yes",Register!$O175="",N(Register!$Q175)=0),0,ROUND((Register!$M175-Register!$R175)*MIN(Register!$Q175,MAX(0,MIN(J$4,IF(Register!$U175="",$D$2,MIN($D$2,YEAR(Register!$U175)*12+MONTH(Register!$U175)-1)))-(YEAR(Register!$O175)*12+MONTH(Register!$O175))+1))/Register!$Q175,2)-ROUND((Register!$M175-Register!$R175)*MIN(Register!$Q175,MAX(0,MIN(J$4-1,IF(Register!$U175="",$D$2,MIN($D$2,YEAR(Register!$U175)*12+MONTH(Register!$U175)-1)))-(YEAR(Register!$O175)*12+MONTH(Register!$O175))+1))/Register!$Q175,2))</f>
        <v/>
      </c>
      <c r="K177" s="27">
        <f>IF(OR(Register!$N175&lt;&gt;"Yes",Register!$O175="",N(Register!$Q175)=0),0,ROUND((Register!$M175-Register!$R175)*MIN(Register!$Q175,MAX(0,MIN(K$4,IF(Register!$U175="",$D$2,MIN($D$2,YEAR(Register!$U175)*12+MONTH(Register!$U175)-1)))-(YEAR(Register!$O175)*12+MONTH(Register!$O175))+1))/Register!$Q175,2)-ROUND((Register!$M175-Register!$R175)*MIN(Register!$Q175,MAX(0,MIN(K$4-1,IF(Register!$U175="",$D$2,MIN($D$2,YEAR(Register!$U175)*12+MONTH(Register!$U175)-1)))-(YEAR(Register!$O175)*12+MONTH(Register!$O175))+1))/Register!$Q175,2))</f>
        <v/>
      </c>
      <c r="L177" s="27">
        <f>IF(OR(Register!$N175&lt;&gt;"Yes",Register!$O175="",N(Register!$Q175)=0),0,ROUND((Register!$M175-Register!$R175)*MIN(Register!$Q175,MAX(0,MIN(L$4,IF(Register!$U175="",$D$2,MIN($D$2,YEAR(Register!$U175)*12+MONTH(Register!$U175)-1)))-(YEAR(Register!$O175)*12+MONTH(Register!$O175))+1))/Register!$Q175,2)-ROUND((Register!$M175-Register!$R175)*MIN(Register!$Q175,MAX(0,MIN(L$4-1,IF(Register!$U175="",$D$2,MIN($D$2,YEAR(Register!$U175)*12+MONTH(Register!$U175)-1)))-(YEAR(Register!$O175)*12+MONTH(Register!$O175))+1))/Register!$Q175,2))</f>
        <v/>
      </c>
      <c r="M177" s="27">
        <f>IF(OR(Register!$N175&lt;&gt;"Yes",Register!$O175="",N(Register!$Q175)=0),0,ROUND((Register!$M175-Register!$R175)*MIN(Register!$Q175,MAX(0,MIN(M$4,IF(Register!$U175="",$D$2,MIN($D$2,YEAR(Register!$U175)*12+MONTH(Register!$U175)-1)))-(YEAR(Register!$O175)*12+MONTH(Register!$O175))+1))/Register!$Q175,2)-ROUND((Register!$M175-Register!$R175)*MIN(Register!$Q175,MAX(0,MIN(M$4-1,IF(Register!$U175="",$D$2,MIN($D$2,YEAR(Register!$U175)*12+MONTH(Register!$U175)-1)))-(YEAR(Register!$O175)*12+MONTH(Register!$O175))+1))/Register!$Q175,2))</f>
        <v/>
      </c>
      <c r="N177" s="27">
        <f>IF(OR(Register!$N175&lt;&gt;"Yes",Register!$O175="",N(Register!$Q175)=0),0,ROUND((Register!$M175-Register!$R175)*MIN(Register!$Q175,MAX(0,MIN(N$4,IF(Register!$U175="",$D$2,MIN($D$2,YEAR(Register!$U175)*12+MONTH(Register!$U175)-1)))-(YEAR(Register!$O175)*12+MONTH(Register!$O175))+1))/Register!$Q175,2)-ROUND((Register!$M175-Register!$R175)*MIN(Register!$Q175,MAX(0,MIN(N$4-1,IF(Register!$U175="",$D$2,MIN($D$2,YEAR(Register!$U175)*12+MONTH(Register!$U175)-1)))-(YEAR(Register!$O175)*12+MONTH(Register!$O175))+1))/Register!$Q175,2))</f>
        <v/>
      </c>
      <c r="O177" s="27">
        <f>IF(OR(Register!$N175&lt;&gt;"Yes",Register!$O175="",N(Register!$Q175)=0),0,ROUND((Register!$M175-Register!$R175)*MIN(Register!$Q175,MAX(0,MIN(O$4,IF(Register!$U175="",$D$2,MIN($D$2,YEAR(Register!$U175)*12+MONTH(Register!$U175)-1)))-(YEAR(Register!$O175)*12+MONTH(Register!$O175))+1))/Register!$Q175,2)-ROUND((Register!$M175-Register!$R175)*MIN(Register!$Q175,MAX(0,MIN(O$4-1,IF(Register!$U175="",$D$2,MIN($D$2,YEAR(Register!$U175)*12+MONTH(Register!$U175)-1)))-(YEAR(Register!$O175)*12+MONTH(Register!$O175))+1))/Register!$Q175,2))</f>
        <v/>
      </c>
      <c r="P177" s="27">
        <f>IF(OR(Register!$N175&lt;&gt;"Yes",Register!$O175="",N(Register!$Q175)=0),0,ROUND((Register!$M175-Register!$R175)*MIN(Register!$Q175,MAX(0,MIN(P$4,IF(Register!$U175="",$D$2,MIN($D$2,YEAR(Register!$U175)*12+MONTH(Register!$U175)-1)))-(YEAR(Register!$O175)*12+MONTH(Register!$O175))+1))/Register!$Q175,2)-ROUND((Register!$M175-Register!$R175)*MIN(Register!$Q175,MAX(0,MIN(P$4-1,IF(Register!$U175="",$D$2,MIN($D$2,YEAR(Register!$U175)*12+MONTH(Register!$U175)-1)))-(YEAR(Register!$O175)*12+MONTH(Register!$O175))+1))/Register!$Q175,2))</f>
        <v/>
      </c>
      <c r="Q177" s="27">
        <f>E177+F177+G177+H177+I177+J177+K177+L177+M177+N177+O177+P177</f>
        <v/>
      </c>
    </row>
    <row r="178">
      <c r="A178" s="28">
        <f>IF(Register!$A176="","",Register!$A176)</f>
        <v/>
      </c>
      <c r="B178" s="28">
        <f>IF(Register!$D176="","",Register!$D176)</f>
        <v/>
      </c>
      <c r="C178" s="28">
        <f>IF(Register!$F176="","",Register!$F176)</f>
        <v/>
      </c>
      <c r="D178" s="28">
        <f>IF(C178="","",IF(C178=Settings!$A$9,Settings!$B$9,IF(C178=Settings!$A$10,Settings!$B$10,IF(C178=Settings!$A$11,Settings!$B$11,IF(C178=Settings!$A$12,Settings!$B$12,IF(C178=Settings!$A$13,Settings!$B$13,IF(C178=Settings!$A$14,Settings!$B$14,IF(C178=Settings!$A$15,Settings!$B$15,IF(C178=Settings!$A$16,Settings!$B$16,IF(C178=Settings!$A$17,Settings!$B$17,IF(C178=Settings!$A$18,Settings!$B$18,"")))))))))))</f>
        <v/>
      </c>
      <c r="E178" s="27">
        <f>IF(OR(Register!$N176&lt;&gt;"Yes",Register!$O176="",N(Register!$Q176)=0),0,ROUND((Register!$M176-Register!$R176)*MIN(Register!$Q176,MAX(0,MIN(E$4,IF(Register!$U176="",$D$2,MIN($D$2,YEAR(Register!$U176)*12+MONTH(Register!$U176)-1)))-(YEAR(Register!$O176)*12+MONTH(Register!$O176))+1))/Register!$Q176,2)-ROUND((Register!$M176-Register!$R176)*MIN(Register!$Q176,MAX(0,MIN(E$4-1,IF(Register!$U176="",$D$2,MIN($D$2,YEAR(Register!$U176)*12+MONTH(Register!$U176)-1)))-(YEAR(Register!$O176)*12+MONTH(Register!$O176))+1))/Register!$Q176,2))</f>
        <v/>
      </c>
      <c r="F178" s="27">
        <f>IF(OR(Register!$N176&lt;&gt;"Yes",Register!$O176="",N(Register!$Q176)=0),0,ROUND((Register!$M176-Register!$R176)*MIN(Register!$Q176,MAX(0,MIN(F$4,IF(Register!$U176="",$D$2,MIN($D$2,YEAR(Register!$U176)*12+MONTH(Register!$U176)-1)))-(YEAR(Register!$O176)*12+MONTH(Register!$O176))+1))/Register!$Q176,2)-ROUND((Register!$M176-Register!$R176)*MIN(Register!$Q176,MAX(0,MIN(F$4-1,IF(Register!$U176="",$D$2,MIN($D$2,YEAR(Register!$U176)*12+MONTH(Register!$U176)-1)))-(YEAR(Register!$O176)*12+MONTH(Register!$O176))+1))/Register!$Q176,2))</f>
        <v/>
      </c>
      <c r="G178" s="27">
        <f>IF(OR(Register!$N176&lt;&gt;"Yes",Register!$O176="",N(Register!$Q176)=0),0,ROUND((Register!$M176-Register!$R176)*MIN(Register!$Q176,MAX(0,MIN(G$4,IF(Register!$U176="",$D$2,MIN($D$2,YEAR(Register!$U176)*12+MONTH(Register!$U176)-1)))-(YEAR(Register!$O176)*12+MONTH(Register!$O176))+1))/Register!$Q176,2)-ROUND((Register!$M176-Register!$R176)*MIN(Register!$Q176,MAX(0,MIN(G$4-1,IF(Register!$U176="",$D$2,MIN($D$2,YEAR(Register!$U176)*12+MONTH(Register!$U176)-1)))-(YEAR(Register!$O176)*12+MONTH(Register!$O176))+1))/Register!$Q176,2))</f>
        <v/>
      </c>
      <c r="H178" s="27">
        <f>IF(OR(Register!$N176&lt;&gt;"Yes",Register!$O176="",N(Register!$Q176)=0),0,ROUND((Register!$M176-Register!$R176)*MIN(Register!$Q176,MAX(0,MIN(H$4,IF(Register!$U176="",$D$2,MIN($D$2,YEAR(Register!$U176)*12+MONTH(Register!$U176)-1)))-(YEAR(Register!$O176)*12+MONTH(Register!$O176))+1))/Register!$Q176,2)-ROUND((Register!$M176-Register!$R176)*MIN(Register!$Q176,MAX(0,MIN(H$4-1,IF(Register!$U176="",$D$2,MIN($D$2,YEAR(Register!$U176)*12+MONTH(Register!$U176)-1)))-(YEAR(Register!$O176)*12+MONTH(Register!$O176))+1))/Register!$Q176,2))</f>
        <v/>
      </c>
      <c r="I178" s="27">
        <f>IF(OR(Register!$N176&lt;&gt;"Yes",Register!$O176="",N(Register!$Q176)=0),0,ROUND((Register!$M176-Register!$R176)*MIN(Register!$Q176,MAX(0,MIN(I$4,IF(Register!$U176="",$D$2,MIN($D$2,YEAR(Register!$U176)*12+MONTH(Register!$U176)-1)))-(YEAR(Register!$O176)*12+MONTH(Register!$O176))+1))/Register!$Q176,2)-ROUND((Register!$M176-Register!$R176)*MIN(Register!$Q176,MAX(0,MIN(I$4-1,IF(Register!$U176="",$D$2,MIN($D$2,YEAR(Register!$U176)*12+MONTH(Register!$U176)-1)))-(YEAR(Register!$O176)*12+MONTH(Register!$O176))+1))/Register!$Q176,2))</f>
        <v/>
      </c>
      <c r="J178" s="27">
        <f>IF(OR(Register!$N176&lt;&gt;"Yes",Register!$O176="",N(Register!$Q176)=0),0,ROUND((Register!$M176-Register!$R176)*MIN(Register!$Q176,MAX(0,MIN(J$4,IF(Register!$U176="",$D$2,MIN($D$2,YEAR(Register!$U176)*12+MONTH(Register!$U176)-1)))-(YEAR(Register!$O176)*12+MONTH(Register!$O176))+1))/Register!$Q176,2)-ROUND((Register!$M176-Register!$R176)*MIN(Register!$Q176,MAX(0,MIN(J$4-1,IF(Register!$U176="",$D$2,MIN($D$2,YEAR(Register!$U176)*12+MONTH(Register!$U176)-1)))-(YEAR(Register!$O176)*12+MONTH(Register!$O176))+1))/Register!$Q176,2))</f>
        <v/>
      </c>
      <c r="K178" s="27">
        <f>IF(OR(Register!$N176&lt;&gt;"Yes",Register!$O176="",N(Register!$Q176)=0),0,ROUND((Register!$M176-Register!$R176)*MIN(Register!$Q176,MAX(0,MIN(K$4,IF(Register!$U176="",$D$2,MIN($D$2,YEAR(Register!$U176)*12+MONTH(Register!$U176)-1)))-(YEAR(Register!$O176)*12+MONTH(Register!$O176))+1))/Register!$Q176,2)-ROUND((Register!$M176-Register!$R176)*MIN(Register!$Q176,MAX(0,MIN(K$4-1,IF(Register!$U176="",$D$2,MIN($D$2,YEAR(Register!$U176)*12+MONTH(Register!$U176)-1)))-(YEAR(Register!$O176)*12+MONTH(Register!$O176))+1))/Register!$Q176,2))</f>
        <v/>
      </c>
      <c r="L178" s="27">
        <f>IF(OR(Register!$N176&lt;&gt;"Yes",Register!$O176="",N(Register!$Q176)=0),0,ROUND((Register!$M176-Register!$R176)*MIN(Register!$Q176,MAX(0,MIN(L$4,IF(Register!$U176="",$D$2,MIN($D$2,YEAR(Register!$U176)*12+MONTH(Register!$U176)-1)))-(YEAR(Register!$O176)*12+MONTH(Register!$O176))+1))/Register!$Q176,2)-ROUND((Register!$M176-Register!$R176)*MIN(Register!$Q176,MAX(0,MIN(L$4-1,IF(Register!$U176="",$D$2,MIN($D$2,YEAR(Register!$U176)*12+MONTH(Register!$U176)-1)))-(YEAR(Register!$O176)*12+MONTH(Register!$O176))+1))/Register!$Q176,2))</f>
        <v/>
      </c>
      <c r="M178" s="27">
        <f>IF(OR(Register!$N176&lt;&gt;"Yes",Register!$O176="",N(Register!$Q176)=0),0,ROUND((Register!$M176-Register!$R176)*MIN(Register!$Q176,MAX(0,MIN(M$4,IF(Register!$U176="",$D$2,MIN($D$2,YEAR(Register!$U176)*12+MONTH(Register!$U176)-1)))-(YEAR(Register!$O176)*12+MONTH(Register!$O176))+1))/Register!$Q176,2)-ROUND((Register!$M176-Register!$R176)*MIN(Register!$Q176,MAX(0,MIN(M$4-1,IF(Register!$U176="",$D$2,MIN($D$2,YEAR(Register!$U176)*12+MONTH(Register!$U176)-1)))-(YEAR(Register!$O176)*12+MONTH(Register!$O176))+1))/Register!$Q176,2))</f>
        <v/>
      </c>
      <c r="N178" s="27">
        <f>IF(OR(Register!$N176&lt;&gt;"Yes",Register!$O176="",N(Register!$Q176)=0),0,ROUND((Register!$M176-Register!$R176)*MIN(Register!$Q176,MAX(0,MIN(N$4,IF(Register!$U176="",$D$2,MIN($D$2,YEAR(Register!$U176)*12+MONTH(Register!$U176)-1)))-(YEAR(Register!$O176)*12+MONTH(Register!$O176))+1))/Register!$Q176,2)-ROUND((Register!$M176-Register!$R176)*MIN(Register!$Q176,MAX(0,MIN(N$4-1,IF(Register!$U176="",$D$2,MIN($D$2,YEAR(Register!$U176)*12+MONTH(Register!$U176)-1)))-(YEAR(Register!$O176)*12+MONTH(Register!$O176))+1))/Register!$Q176,2))</f>
        <v/>
      </c>
      <c r="O178" s="27">
        <f>IF(OR(Register!$N176&lt;&gt;"Yes",Register!$O176="",N(Register!$Q176)=0),0,ROUND((Register!$M176-Register!$R176)*MIN(Register!$Q176,MAX(0,MIN(O$4,IF(Register!$U176="",$D$2,MIN($D$2,YEAR(Register!$U176)*12+MONTH(Register!$U176)-1)))-(YEAR(Register!$O176)*12+MONTH(Register!$O176))+1))/Register!$Q176,2)-ROUND((Register!$M176-Register!$R176)*MIN(Register!$Q176,MAX(0,MIN(O$4-1,IF(Register!$U176="",$D$2,MIN($D$2,YEAR(Register!$U176)*12+MONTH(Register!$U176)-1)))-(YEAR(Register!$O176)*12+MONTH(Register!$O176))+1))/Register!$Q176,2))</f>
        <v/>
      </c>
      <c r="P178" s="27">
        <f>IF(OR(Register!$N176&lt;&gt;"Yes",Register!$O176="",N(Register!$Q176)=0),0,ROUND((Register!$M176-Register!$R176)*MIN(Register!$Q176,MAX(0,MIN(P$4,IF(Register!$U176="",$D$2,MIN($D$2,YEAR(Register!$U176)*12+MONTH(Register!$U176)-1)))-(YEAR(Register!$O176)*12+MONTH(Register!$O176))+1))/Register!$Q176,2)-ROUND((Register!$M176-Register!$R176)*MIN(Register!$Q176,MAX(0,MIN(P$4-1,IF(Register!$U176="",$D$2,MIN($D$2,YEAR(Register!$U176)*12+MONTH(Register!$U176)-1)))-(YEAR(Register!$O176)*12+MONTH(Register!$O176))+1))/Register!$Q176,2))</f>
        <v/>
      </c>
      <c r="Q178" s="27">
        <f>E178+F178+G178+H178+I178+J178+K178+L178+M178+N178+O178+P178</f>
        <v/>
      </c>
    </row>
    <row r="179">
      <c r="A179" s="28">
        <f>IF(Register!$A177="","",Register!$A177)</f>
        <v/>
      </c>
      <c r="B179" s="28">
        <f>IF(Register!$D177="","",Register!$D177)</f>
        <v/>
      </c>
      <c r="C179" s="28">
        <f>IF(Register!$F177="","",Register!$F177)</f>
        <v/>
      </c>
      <c r="D179" s="28">
        <f>IF(C179="","",IF(C179=Settings!$A$9,Settings!$B$9,IF(C179=Settings!$A$10,Settings!$B$10,IF(C179=Settings!$A$11,Settings!$B$11,IF(C179=Settings!$A$12,Settings!$B$12,IF(C179=Settings!$A$13,Settings!$B$13,IF(C179=Settings!$A$14,Settings!$B$14,IF(C179=Settings!$A$15,Settings!$B$15,IF(C179=Settings!$A$16,Settings!$B$16,IF(C179=Settings!$A$17,Settings!$B$17,IF(C179=Settings!$A$18,Settings!$B$18,"")))))))))))</f>
        <v/>
      </c>
      <c r="E179" s="27">
        <f>IF(OR(Register!$N177&lt;&gt;"Yes",Register!$O177="",N(Register!$Q177)=0),0,ROUND((Register!$M177-Register!$R177)*MIN(Register!$Q177,MAX(0,MIN(E$4,IF(Register!$U177="",$D$2,MIN($D$2,YEAR(Register!$U177)*12+MONTH(Register!$U177)-1)))-(YEAR(Register!$O177)*12+MONTH(Register!$O177))+1))/Register!$Q177,2)-ROUND((Register!$M177-Register!$R177)*MIN(Register!$Q177,MAX(0,MIN(E$4-1,IF(Register!$U177="",$D$2,MIN($D$2,YEAR(Register!$U177)*12+MONTH(Register!$U177)-1)))-(YEAR(Register!$O177)*12+MONTH(Register!$O177))+1))/Register!$Q177,2))</f>
        <v/>
      </c>
      <c r="F179" s="27">
        <f>IF(OR(Register!$N177&lt;&gt;"Yes",Register!$O177="",N(Register!$Q177)=0),0,ROUND((Register!$M177-Register!$R177)*MIN(Register!$Q177,MAX(0,MIN(F$4,IF(Register!$U177="",$D$2,MIN($D$2,YEAR(Register!$U177)*12+MONTH(Register!$U177)-1)))-(YEAR(Register!$O177)*12+MONTH(Register!$O177))+1))/Register!$Q177,2)-ROUND((Register!$M177-Register!$R177)*MIN(Register!$Q177,MAX(0,MIN(F$4-1,IF(Register!$U177="",$D$2,MIN($D$2,YEAR(Register!$U177)*12+MONTH(Register!$U177)-1)))-(YEAR(Register!$O177)*12+MONTH(Register!$O177))+1))/Register!$Q177,2))</f>
        <v/>
      </c>
      <c r="G179" s="27">
        <f>IF(OR(Register!$N177&lt;&gt;"Yes",Register!$O177="",N(Register!$Q177)=0),0,ROUND((Register!$M177-Register!$R177)*MIN(Register!$Q177,MAX(0,MIN(G$4,IF(Register!$U177="",$D$2,MIN($D$2,YEAR(Register!$U177)*12+MONTH(Register!$U177)-1)))-(YEAR(Register!$O177)*12+MONTH(Register!$O177))+1))/Register!$Q177,2)-ROUND((Register!$M177-Register!$R177)*MIN(Register!$Q177,MAX(0,MIN(G$4-1,IF(Register!$U177="",$D$2,MIN($D$2,YEAR(Register!$U177)*12+MONTH(Register!$U177)-1)))-(YEAR(Register!$O177)*12+MONTH(Register!$O177))+1))/Register!$Q177,2))</f>
        <v/>
      </c>
      <c r="H179" s="27">
        <f>IF(OR(Register!$N177&lt;&gt;"Yes",Register!$O177="",N(Register!$Q177)=0),0,ROUND((Register!$M177-Register!$R177)*MIN(Register!$Q177,MAX(0,MIN(H$4,IF(Register!$U177="",$D$2,MIN($D$2,YEAR(Register!$U177)*12+MONTH(Register!$U177)-1)))-(YEAR(Register!$O177)*12+MONTH(Register!$O177))+1))/Register!$Q177,2)-ROUND((Register!$M177-Register!$R177)*MIN(Register!$Q177,MAX(0,MIN(H$4-1,IF(Register!$U177="",$D$2,MIN($D$2,YEAR(Register!$U177)*12+MONTH(Register!$U177)-1)))-(YEAR(Register!$O177)*12+MONTH(Register!$O177))+1))/Register!$Q177,2))</f>
        <v/>
      </c>
      <c r="I179" s="27">
        <f>IF(OR(Register!$N177&lt;&gt;"Yes",Register!$O177="",N(Register!$Q177)=0),0,ROUND((Register!$M177-Register!$R177)*MIN(Register!$Q177,MAX(0,MIN(I$4,IF(Register!$U177="",$D$2,MIN($D$2,YEAR(Register!$U177)*12+MONTH(Register!$U177)-1)))-(YEAR(Register!$O177)*12+MONTH(Register!$O177))+1))/Register!$Q177,2)-ROUND((Register!$M177-Register!$R177)*MIN(Register!$Q177,MAX(0,MIN(I$4-1,IF(Register!$U177="",$D$2,MIN($D$2,YEAR(Register!$U177)*12+MONTH(Register!$U177)-1)))-(YEAR(Register!$O177)*12+MONTH(Register!$O177))+1))/Register!$Q177,2))</f>
        <v/>
      </c>
      <c r="J179" s="27">
        <f>IF(OR(Register!$N177&lt;&gt;"Yes",Register!$O177="",N(Register!$Q177)=0),0,ROUND((Register!$M177-Register!$R177)*MIN(Register!$Q177,MAX(0,MIN(J$4,IF(Register!$U177="",$D$2,MIN($D$2,YEAR(Register!$U177)*12+MONTH(Register!$U177)-1)))-(YEAR(Register!$O177)*12+MONTH(Register!$O177))+1))/Register!$Q177,2)-ROUND((Register!$M177-Register!$R177)*MIN(Register!$Q177,MAX(0,MIN(J$4-1,IF(Register!$U177="",$D$2,MIN($D$2,YEAR(Register!$U177)*12+MONTH(Register!$U177)-1)))-(YEAR(Register!$O177)*12+MONTH(Register!$O177))+1))/Register!$Q177,2))</f>
        <v/>
      </c>
      <c r="K179" s="27">
        <f>IF(OR(Register!$N177&lt;&gt;"Yes",Register!$O177="",N(Register!$Q177)=0),0,ROUND((Register!$M177-Register!$R177)*MIN(Register!$Q177,MAX(0,MIN(K$4,IF(Register!$U177="",$D$2,MIN($D$2,YEAR(Register!$U177)*12+MONTH(Register!$U177)-1)))-(YEAR(Register!$O177)*12+MONTH(Register!$O177))+1))/Register!$Q177,2)-ROUND((Register!$M177-Register!$R177)*MIN(Register!$Q177,MAX(0,MIN(K$4-1,IF(Register!$U177="",$D$2,MIN($D$2,YEAR(Register!$U177)*12+MONTH(Register!$U177)-1)))-(YEAR(Register!$O177)*12+MONTH(Register!$O177))+1))/Register!$Q177,2))</f>
        <v/>
      </c>
      <c r="L179" s="27">
        <f>IF(OR(Register!$N177&lt;&gt;"Yes",Register!$O177="",N(Register!$Q177)=0),0,ROUND((Register!$M177-Register!$R177)*MIN(Register!$Q177,MAX(0,MIN(L$4,IF(Register!$U177="",$D$2,MIN($D$2,YEAR(Register!$U177)*12+MONTH(Register!$U177)-1)))-(YEAR(Register!$O177)*12+MONTH(Register!$O177))+1))/Register!$Q177,2)-ROUND((Register!$M177-Register!$R177)*MIN(Register!$Q177,MAX(0,MIN(L$4-1,IF(Register!$U177="",$D$2,MIN($D$2,YEAR(Register!$U177)*12+MONTH(Register!$U177)-1)))-(YEAR(Register!$O177)*12+MONTH(Register!$O177))+1))/Register!$Q177,2))</f>
        <v/>
      </c>
      <c r="M179" s="27">
        <f>IF(OR(Register!$N177&lt;&gt;"Yes",Register!$O177="",N(Register!$Q177)=0),0,ROUND((Register!$M177-Register!$R177)*MIN(Register!$Q177,MAX(0,MIN(M$4,IF(Register!$U177="",$D$2,MIN($D$2,YEAR(Register!$U177)*12+MONTH(Register!$U177)-1)))-(YEAR(Register!$O177)*12+MONTH(Register!$O177))+1))/Register!$Q177,2)-ROUND((Register!$M177-Register!$R177)*MIN(Register!$Q177,MAX(0,MIN(M$4-1,IF(Register!$U177="",$D$2,MIN($D$2,YEAR(Register!$U177)*12+MONTH(Register!$U177)-1)))-(YEAR(Register!$O177)*12+MONTH(Register!$O177))+1))/Register!$Q177,2))</f>
        <v/>
      </c>
      <c r="N179" s="27">
        <f>IF(OR(Register!$N177&lt;&gt;"Yes",Register!$O177="",N(Register!$Q177)=0),0,ROUND((Register!$M177-Register!$R177)*MIN(Register!$Q177,MAX(0,MIN(N$4,IF(Register!$U177="",$D$2,MIN($D$2,YEAR(Register!$U177)*12+MONTH(Register!$U177)-1)))-(YEAR(Register!$O177)*12+MONTH(Register!$O177))+1))/Register!$Q177,2)-ROUND((Register!$M177-Register!$R177)*MIN(Register!$Q177,MAX(0,MIN(N$4-1,IF(Register!$U177="",$D$2,MIN($D$2,YEAR(Register!$U177)*12+MONTH(Register!$U177)-1)))-(YEAR(Register!$O177)*12+MONTH(Register!$O177))+1))/Register!$Q177,2))</f>
        <v/>
      </c>
      <c r="O179" s="27">
        <f>IF(OR(Register!$N177&lt;&gt;"Yes",Register!$O177="",N(Register!$Q177)=0),0,ROUND((Register!$M177-Register!$R177)*MIN(Register!$Q177,MAX(0,MIN(O$4,IF(Register!$U177="",$D$2,MIN($D$2,YEAR(Register!$U177)*12+MONTH(Register!$U177)-1)))-(YEAR(Register!$O177)*12+MONTH(Register!$O177))+1))/Register!$Q177,2)-ROUND((Register!$M177-Register!$R177)*MIN(Register!$Q177,MAX(0,MIN(O$4-1,IF(Register!$U177="",$D$2,MIN($D$2,YEAR(Register!$U177)*12+MONTH(Register!$U177)-1)))-(YEAR(Register!$O177)*12+MONTH(Register!$O177))+1))/Register!$Q177,2))</f>
        <v/>
      </c>
      <c r="P179" s="27">
        <f>IF(OR(Register!$N177&lt;&gt;"Yes",Register!$O177="",N(Register!$Q177)=0),0,ROUND((Register!$M177-Register!$R177)*MIN(Register!$Q177,MAX(0,MIN(P$4,IF(Register!$U177="",$D$2,MIN($D$2,YEAR(Register!$U177)*12+MONTH(Register!$U177)-1)))-(YEAR(Register!$O177)*12+MONTH(Register!$O177))+1))/Register!$Q177,2)-ROUND((Register!$M177-Register!$R177)*MIN(Register!$Q177,MAX(0,MIN(P$4-1,IF(Register!$U177="",$D$2,MIN($D$2,YEAR(Register!$U177)*12+MONTH(Register!$U177)-1)))-(YEAR(Register!$O177)*12+MONTH(Register!$O177))+1))/Register!$Q177,2))</f>
        <v/>
      </c>
      <c r="Q179" s="27">
        <f>E179+F179+G179+H179+I179+J179+K179+L179+M179+N179+O179+P179</f>
        <v/>
      </c>
    </row>
    <row r="180">
      <c r="A180" s="28">
        <f>IF(Register!$A178="","",Register!$A178)</f>
        <v/>
      </c>
      <c r="B180" s="28">
        <f>IF(Register!$D178="","",Register!$D178)</f>
        <v/>
      </c>
      <c r="C180" s="28">
        <f>IF(Register!$F178="","",Register!$F178)</f>
        <v/>
      </c>
      <c r="D180" s="28">
        <f>IF(C180="","",IF(C180=Settings!$A$9,Settings!$B$9,IF(C180=Settings!$A$10,Settings!$B$10,IF(C180=Settings!$A$11,Settings!$B$11,IF(C180=Settings!$A$12,Settings!$B$12,IF(C180=Settings!$A$13,Settings!$B$13,IF(C180=Settings!$A$14,Settings!$B$14,IF(C180=Settings!$A$15,Settings!$B$15,IF(C180=Settings!$A$16,Settings!$B$16,IF(C180=Settings!$A$17,Settings!$B$17,IF(C180=Settings!$A$18,Settings!$B$18,"")))))))))))</f>
        <v/>
      </c>
      <c r="E180" s="27">
        <f>IF(OR(Register!$N178&lt;&gt;"Yes",Register!$O178="",N(Register!$Q178)=0),0,ROUND((Register!$M178-Register!$R178)*MIN(Register!$Q178,MAX(0,MIN(E$4,IF(Register!$U178="",$D$2,MIN($D$2,YEAR(Register!$U178)*12+MONTH(Register!$U178)-1)))-(YEAR(Register!$O178)*12+MONTH(Register!$O178))+1))/Register!$Q178,2)-ROUND((Register!$M178-Register!$R178)*MIN(Register!$Q178,MAX(0,MIN(E$4-1,IF(Register!$U178="",$D$2,MIN($D$2,YEAR(Register!$U178)*12+MONTH(Register!$U178)-1)))-(YEAR(Register!$O178)*12+MONTH(Register!$O178))+1))/Register!$Q178,2))</f>
        <v/>
      </c>
      <c r="F180" s="27">
        <f>IF(OR(Register!$N178&lt;&gt;"Yes",Register!$O178="",N(Register!$Q178)=0),0,ROUND((Register!$M178-Register!$R178)*MIN(Register!$Q178,MAX(0,MIN(F$4,IF(Register!$U178="",$D$2,MIN($D$2,YEAR(Register!$U178)*12+MONTH(Register!$U178)-1)))-(YEAR(Register!$O178)*12+MONTH(Register!$O178))+1))/Register!$Q178,2)-ROUND((Register!$M178-Register!$R178)*MIN(Register!$Q178,MAX(0,MIN(F$4-1,IF(Register!$U178="",$D$2,MIN($D$2,YEAR(Register!$U178)*12+MONTH(Register!$U178)-1)))-(YEAR(Register!$O178)*12+MONTH(Register!$O178))+1))/Register!$Q178,2))</f>
        <v/>
      </c>
      <c r="G180" s="27">
        <f>IF(OR(Register!$N178&lt;&gt;"Yes",Register!$O178="",N(Register!$Q178)=0),0,ROUND((Register!$M178-Register!$R178)*MIN(Register!$Q178,MAX(0,MIN(G$4,IF(Register!$U178="",$D$2,MIN($D$2,YEAR(Register!$U178)*12+MONTH(Register!$U178)-1)))-(YEAR(Register!$O178)*12+MONTH(Register!$O178))+1))/Register!$Q178,2)-ROUND((Register!$M178-Register!$R178)*MIN(Register!$Q178,MAX(0,MIN(G$4-1,IF(Register!$U178="",$D$2,MIN($D$2,YEAR(Register!$U178)*12+MONTH(Register!$U178)-1)))-(YEAR(Register!$O178)*12+MONTH(Register!$O178))+1))/Register!$Q178,2))</f>
        <v/>
      </c>
      <c r="H180" s="27">
        <f>IF(OR(Register!$N178&lt;&gt;"Yes",Register!$O178="",N(Register!$Q178)=0),0,ROUND((Register!$M178-Register!$R178)*MIN(Register!$Q178,MAX(0,MIN(H$4,IF(Register!$U178="",$D$2,MIN($D$2,YEAR(Register!$U178)*12+MONTH(Register!$U178)-1)))-(YEAR(Register!$O178)*12+MONTH(Register!$O178))+1))/Register!$Q178,2)-ROUND((Register!$M178-Register!$R178)*MIN(Register!$Q178,MAX(0,MIN(H$4-1,IF(Register!$U178="",$D$2,MIN($D$2,YEAR(Register!$U178)*12+MONTH(Register!$U178)-1)))-(YEAR(Register!$O178)*12+MONTH(Register!$O178))+1))/Register!$Q178,2))</f>
        <v/>
      </c>
      <c r="I180" s="27">
        <f>IF(OR(Register!$N178&lt;&gt;"Yes",Register!$O178="",N(Register!$Q178)=0),0,ROUND((Register!$M178-Register!$R178)*MIN(Register!$Q178,MAX(0,MIN(I$4,IF(Register!$U178="",$D$2,MIN($D$2,YEAR(Register!$U178)*12+MONTH(Register!$U178)-1)))-(YEAR(Register!$O178)*12+MONTH(Register!$O178))+1))/Register!$Q178,2)-ROUND((Register!$M178-Register!$R178)*MIN(Register!$Q178,MAX(0,MIN(I$4-1,IF(Register!$U178="",$D$2,MIN($D$2,YEAR(Register!$U178)*12+MONTH(Register!$U178)-1)))-(YEAR(Register!$O178)*12+MONTH(Register!$O178))+1))/Register!$Q178,2))</f>
        <v/>
      </c>
      <c r="J180" s="27">
        <f>IF(OR(Register!$N178&lt;&gt;"Yes",Register!$O178="",N(Register!$Q178)=0),0,ROUND((Register!$M178-Register!$R178)*MIN(Register!$Q178,MAX(0,MIN(J$4,IF(Register!$U178="",$D$2,MIN($D$2,YEAR(Register!$U178)*12+MONTH(Register!$U178)-1)))-(YEAR(Register!$O178)*12+MONTH(Register!$O178))+1))/Register!$Q178,2)-ROUND((Register!$M178-Register!$R178)*MIN(Register!$Q178,MAX(0,MIN(J$4-1,IF(Register!$U178="",$D$2,MIN($D$2,YEAR(Register!$U178)*12+MONTH(Register!$U178)-1)))-(YEAR(Register!$O178)*12+MONTH(Register!$O178))+1))/Register!$Q178,2))</f>
        <v/>
      </c>
      <c r="K180" s="27">
        <f>IF(OR(Register!$N178&lt;&gt;"Yes",Register!$O178="",N(Register!$Q178)=0),0,ROUND((Register!$M178-Register!$R178)*MIN(Register!$Q178,MAX(0,MIN(K$4,IF(Register!$U178="",$D$2,MIN($D$2,YEAR(Register!$U178)*12+MONTH(Register!$U178)-1)))-(YEAR(Register!$O178)*12+MONTH(Register!$O178))+1))/Register!$Q178,2)-ROUND((Register!$M178-Register!$R178)*MIN(Register!$Q178,MAX(0,MIN(K$4-1,IF(Register!$U178="",$D$2,MIN($D$2,YEAR(Register!$U178)*12+MONTH(Register!$U178)-1)))-(YEAR(Register!$O178)*12+MONTH(Register!$O178))+1))/Register!$Q178,2))</f>
        <v/>
      </c>
      <c r="L180" s="27">
        <f>IF(OR(Register!$N178&lt;&gt;"Yes",Register!$O178="",N(Register!$Q178)=0),0,ROUND((Register!$M178-Register!$R178)*MIN(Register!$Q178,MAX(0,MIN(L$4,IF(Register!$U178="",$D$2,MIN($D$2,YEAR(Register!$U178)*12+MONTH(Register!$U178)-1)))-(YEAR(Register!$O178)*12+MONTH(Register!$O178))+1))/Register!$Q178,2)-ROUND((Register!$M178-Register!$R178)*MIN(Register!$Q178,MAX(0,MIN(L$4-1,IF(Register!$U178="",$D$2,MIN($D$2,YEAR(Register!$U178)*12+MONTH(Register!$U178)-1)))-(YEAR(Register!$O178)*12+MONTH(Register!$O178))+1))/Register!$Q178,2))</f>
        <v/>
      </c>
      <c r="M180" s="27">
        <f>IF(OR(Register!$N178&lt;&gt;"Yes",Register!$O178="",N(Register!$Q178)=0),0,ROUND((Register!$M178-Register!$R178)*MIN(Register!$Q178,MAX(0,MIN(M$4,IF(Register!$U178="",$D$2,MIN($D$2,YEAR(Register!$U178)*12+MONTH(Register!$U178)-1)))-(YEAR(Register!$O178)*12+MONTH(Register!$O178))+1))/Register!$Q178,2)-ROUND((Register!$M178-Register!$R178)*MIN(Register!$Q178,MAX(0,MIN(M$4-1,IF(Register!$U178="",$D$2,MIN($D$2,YEAR(Register!$U178)*12+MONTH(Register!$U178)-1)))-(YEAR(Register!$O178)*12+MONTH(Register!$O178))+1))/Register!$Q178,2))</f>
        <v/>
      </c>
      <c r="N180" s="27">
        <f>IF(OR(Register!$N178&lt;&gt;"Yes",Register!$O178="",N(Register!$Q178)=0),0,ROUND((Register!$M178-Register!$R178)*MIN(Register!$Q178,MAX(0,MIN(N$4,IF(Register!$U178="",$D$2,MIN($D$2,YEAR(Register!$U178)*12+MONTH(Register!$U178)-1)))-(YEAR(Register!$O178)*12+MONTH(Register!$O178))+1))/Register!$Q178,2)-ROUND((Register!$M178-Register!$R178)*MIN(Register!$Q178,MAX(0,MIN(N$4-1,IF(Register!$U178="",$D$2,MIN($D$2,YEAR(Register!$U178)*12+MONTH(Register!$U178)-1)))-(YEAR(Register!$O178)*12+MONTH(Register!$O178))+1))/Register!$Q178,2))</f>
        <v/>
      </c>
      <c r="O180" s="27">
        <f>IF(OR(Register!$N178&lt;&gt;"Yes",Register!$O178="",N(Register!$Q178)=0),0,ROUND((Register!$M178-Register!$R178)*MIN(Register!$Q178,MAX(0,MIN(O$4,IF(Register!$U178="",$D$2,MIN($D$2,YEAR(Register!$U178)*12+MONTH(Register!$U178)-1)))-(YEAR(Register!$O178)*12+MONTH(Register!$O178))+1))/Register!$Q178,2)-ROUND((Register!$M178-Register!$R178)*MIN(Register!$Q178,MAX(0,MIN(O$4-1,IF(Register!$U178="",$D$2,MIN($D$2,YEAR(Register!$U178)*12+MONTH(Register!$U178)-1)))-(YEAR(Register!$O178)*12+MONTH(Register!$O178))+1))/Register!$Q178,2))</f>
        <v/>
      </c>
      <c r="P180" s="27">
        <f>IF(OR(Register!$N178&lt;&gt;"Yes",Register!$O178="",N(Register!$Q178)=0),0,ROUND((Register!$M178-Register!$R178)*MIN(Register!$Q178,MAX(0,MIN(P$4,IF(Register!$U178="",$D$2,MIN($D$2,YEAR(Register!$U178)*12+MONTH(Register!$U178)-1)))-(YEAR(Register!$O178)*12+MONTH(Register!$O178))+1))/Register!$Q178,2)-ROUND((Register!$M178-Register!$R178)*MIN(Register!$Q178,MAX(0,MIN(P$4-1,IF(Register!$U178="",$D$2,MIN($D$2,YEAR(Register!$U178)*12+MONTH(Register!$U178)-1)))-(YEAR(Register!$O178)*12+MONTH(Register!$O178))+1))/Register!$Q178,2))</f>
        <v/>
      </c>
      <c r="Q180" s="27">
        <f>E180+F180+G180+H180+I180+J180+K180+L180+M180+N180+O180+P180</f>
        <v/>
      </c>
    </row>
    <row r="181">
      <c r="A181" s="28">
        <f>IF(Register!$A179="","",Register!$A179)</f>
        <v/>
      </c>
      <c r="B181" s="28">
        <f>IF(Register!$D179="","",Register!$D179)</f>
        <v/>
      </c>
      <c r="C181" s="28">
        <f>IF(Register!$F179="","",Register!$F179)</f>
        <v/>
      </c>
      <c r="D181" s="28">
        <f>IF(C181="","",IF(C181=Settings!$A$9,Settings!$B$9,IF(C181=Settings!$A$10,Settings!$B$10,IF(C181=Settings!$A$11,Settings!$B$11,IF(C181=Settings!$A$12,Settings!$B$12,IF(C181=Settings!$A$13,Settings!$B$13,IF(C181=Settings!$A$14,Settings!$B$14,IF(C181=Settings!$A$15,Settings!$B$15,IF(C181=Settings!$A$16,Settings!$B$16,IF(C181=Settings!$A$17,Settings!$B$17,IF(C181=Settings!$A$18,Settings!$B$18,"")))))))))))</f>
        <v/>
      </c>
      <c r="E181" s="27">
        <f>IF(OR(Register!$N179&lt;&gt;"Yes",Register!$O179="",N(Register!$Q179)=0),0,ROUND((Register!$M179-Register!$R179)*MIN(Register!$Q179,MAX(0,MIN(E$4,IF(Register!$U179="",$D$2,MIN($D$2,YEAR(Register!$U179)*12+MONTH(Register!$U179)-1)))-(YEAR(Register!$O179)*12+MONTH(Register!$O179))+1))/Register!$Q179,2)-ROUND((Register!$M179-Register!$R179)*MIN(Register!$Q179,MAX(0,MIN(E$4-1,IF(Register!$U179="",$D$2,MIN($D$2,YEAR(Register!$U179)*12+MONTH(Register!$U179)-1)))-(YEAR(Register!$O179)*12+MONTH(Register!$O179))+1))/Register!$Q179,2))</f>
        <v/>
      </c>
      <c r="F181" s="27">
        <f>IF(OR(Register!$N179&lt;&gt;"Yes",Register!$O179="",N(Register!$Q179)=0),0,ROUND((Register!$M179-Register!$R179)*MIN(Register!$Q179,MAX(0,MIN(F$4,IF(Register!$U179="",$D$2,MIN($D$2,YEAR(Register!$U179)*12+MONTH(Register!$U179)-1)))-(YEAR(Register!$O179)*12+MONTH(Register!$O179))+1))/Register!$Q179,2)-ROUND((Register!$M179-Register!$R179)*MIN(Register!$Q179,MAX(0,MIN(F$4-1,IF(Register!$U179="",$D$2,MIN($D$2,YEAR(Register!$U179)*12+MONTH(Register!$U179)-1)))-(YEAR(Register!$O179)*12+MONTH(Register!$O179))+1))/Register!$Q179,2))</f>
        <v/>
      </c>
      <c r="G181" s="27">
        <f>IF(OR(Register!$N179&lt;&gt;"Yes",Register!$O179="",N(Register!$Q179)=0),0,ROUND((Register!$M179-Register!$R179)*MIN(Register!$Q179,MAX(0,MIN(G$4,IF(Register!$U179="",$D$2,MIN($D$2,YEAR(Register!$U179)*12+MONTH(Register!$U179)-1)))-(YEAR(Register!$O179)*12+MONTH(Register!$O179))+1))/Register!$Q179,2)-ROUND((Register!$M179-Register!$R179)*MIN(Register!$Q179,MAX(0,MIN(G$4-1,IF(Register!$U179="",$D$2,MIN($D$2,YEAR(Register!$U179)*12+MONTH(Register!$U179)-1)))-(YEAR(Register!$O179)*12+MONTH(Register!$O179))+1))/Register!$Q179,2))</f>
        <v/>
      </c>
      <c r="H181" s="27">
        <f>IF(OR(Register!$N179&lt;&gt;"Yes",Register!$O179="",N(Register!$Q179)=0),0,ROUND((Register!$M179-Register!$R179)*MIN(Register!$Q179,MAX(0,MIN(H$4,IF(Register!$U179="",$D$2,MIN($D$2,YEAR(Register!$U179)*12+MONTH(Register!$U179)-1)))-(YEAR(Register!$O179)*12+MONTH(Register!$O179))+1))/Register!$Q179,2)-ROUND((Register!$M179-Register!$R179)*MIN(Register!$Q179,MAX(0,MIN(H$4-1,IF(Register!$U179="",$D$2,MIN($D$2,YEAR(Register!$U179)*12+MONTH(Register!$U179)-1)))-(YEAR(Register!$O179)*12+MONTH(Register!$O179))+1))/Register!$Q179,2))</f>
        <v/>
      </c>
      <c r="I181" s="27">
        <f>IF(OR(Register!$N179&lt;&gt;"Yes",Register!$O179="",N(Register!$Q179)=0),0,ROUND((Register!$M179-Register!$R179)*MIN(Register!$Q179,MAX(0,MIN(I$4,IF(Register!$U179="",$D$2,MIN($D$2,YEAR(Register!$U179)*12+MONTH(Register!$U179)-1)))-(YEAR(Register!$O179)*12+MONTH(Register!$O179))+1))/Register!$Q179,2)-ROUND((Register!$M179-Register!$R179)*MIN(Register!$Q179,MAX(0,MIN(I$4-1,IF(Register!$U179="",$D$2,MIN($D$2,YEAR(Register!$U179)*12+MONTH(Register!$U179)-1)))-(YEAR(Register!$O179)*12+MONTH(Register!$O179))+1))/Register!$Q179,2))</f>
        <v/>
      </c>
      <c r="J181" s="27">
        <f>IF(OR(Register!$N179&lt;&gt;"Yes",Register!$O179="",N(Register!$Q179)=0),0,ROUND((Register!$M179-Register!$R179)*MIN(Register!$Q179,MAX(0,MIN(J$4,IF(Register!$U179="",$D$2,MIN($D$2,YEAR(Register!$U179)*12+MONTH(Register!$U179)-1)))-(YEAR(Register!$O179)*12+MONTH(Register!$O179))+1))/Register!$Q179,2)-ROUND((Register!$M179-Register!$R179)*MIN(Register!$Q179,MAX(0,MIN(J$4-1,IF(Register!$U179="",$D$2,MIN($D$2,YEAR(Register!$U179)*12+MONTH(Register!$U179)-1)))-(YEAR(Register!$O179)*12+MONTH(Register!$O179))+1))/Register!$Q179,2))</f>
        <v/>
      </c>
      <c r="K181" s="27">
        <f>IF(OR(Register!$N179&lt;&gt;"Yes",Register!$O179="",N(Register!$Q179)=0),0,ROUND((Register!$M179-Register!$R179)*MIN(Register!$Q179,MAX(0,MIN(K$4,IF(Register!$U179="",$D$2,MIN($D$2,YEAR(Register!$U179)*12+MONTH(Register!$U179)-1)))-(YEAR(Register!$O179)*12+MONTH(Register!$O179))+1))/Register!$Q179,2)-ROUND((Register!$M179-Register!$R179)*MIN(Register!$Q179,MAX(0,MIN(K$4-1,IF(Register!$U179="",$D$2,MIN($D$2,YEAR(Register!$U179)*12+MONTH(Register!$U179)-1)))-(YEAR(Register!$O179)*12+MONTH(Register!$O179))+1))/Register!$Q179,2))</f>
        <v/>
      </c>
      <c r="L181" s="27">
        <f>IF(OR(Register!$N179&lt;&gt;"Yes",Register!$O179="",N(Register!$Q179)=0),0,ROUND((Register!$M179-Register!$R179)*MIN(Register!$Q179,MAX(0,MIN(L$4,IF(Register!$U179="",$D$2,MIN($D$2,YEAR(Register!$U179)*12+MONTH(Register!$U179)-1)))-(YEAR(Register!$O179)*12+MONTH(Register!$O179))+1))/Register!$Q179,2)-ROUND((Register!$M179-Register!$R179)*MIN(Register!$Q179,MAX(0,MIN(L$4-1,IF(Register!$U179="",$D$2,MIN($D$2,YEAR(Register!$U179)*12+MONTH(Register!$U179)-1)))-(YEAR(Register!$O179)*12+MONTH(Register!$O179))+1))/Register!$Q179,2))</f>
        <v/>
      </c>
      <c r="M181" s="27">
        <f>IF(OR(Register!$N179&lt;&gt;"Yes",Register!$O179="",N(Register!$Q179)=0),0,ROUND((Register!$M179-Register!$R179)*MIN(Register!$Q179,MAX(0,MIN(M$4,IF(Register!$U179="",$D$2,MIN($D$2,YEAR(Register!$U179)*12+MONTH(Register!$U179)-1)))-(YEAR(Register!$O179)*12+MONTH(Register!$O179))+1))/Register!$Q179,2)-ROUND((Register!$M179-Register!$R179)*MIN(Register!$Q179,MAX(0,MIN(M$4-1,IF(Register!$U179="",$D$2,MIN($D$2,YEAR(Register!$U179)*12+MONTH(Register!$U179)-1)))-(YEAR(Register!$O179)*12+MONTH(Register!$O179))+1))/Register!$Q179,2))</f>
        <v/>
      </c>
      <c r="N181" s="27">
        <f>IF(OR(Register!$N179&lt;&gt;"Yes",Register!$O179="",N(Register!$Q179)=0),0,ROUND((Register!$M179-Register!$R179)*MIN(Register!$Q179,MAX(0,MIN(N$4,IF(Register!$U179="",$D$2,MIN($D$2,YEAR(Register!$U179)*12+MONTH(Register!$U179)-1)))-(YEAR(Register!$O179)*12+MONTH(Register!$O179))+1))/Register!$Q179,2)-ROUND((Register!$M179-Register!$R179)*MIN(Register!$Q179,MAX(0,MIN(N$4-1,IF(Register!$U179="",$D$2,MIN($D$2,YEAR(Register!$U179)*12+MONTH(Register!$U179)-1)))-(YEAR(Register!$O179)*12+MONTH(Register!$O179))+1))/Register!$Q179,2))</f>
        <v/>
      </c>
      <c r="O181" s="27">
        <f>IF(OR(Register!$N179&lt;&gt;"Yes",Register!$O179="",N(Register!$Q179)=0),0,ROUND((Register!$M179-Register!$R179)*MIN(Register!$Q179,MAX(0,MIN(O$4,IF(Register!$U179="",$D$2,MIN($D$2,YEAR(Register!$U179)*12+MONTH(Register!$U179)-1)))-(YEAR(Register!$O179)*12+MONTH(Register!$O179))+1))/Register!$Q179,2)-ROUND((Register!$M179-Register!$R179)*MIN(Register!$Q179,MAX(0,MIN(O$4-1,IF(Register!$U179="",$D$2,MIN($D$2,YEAR(Register!$U179)*12+MONTH(Register!$U179)-1)))-(YEAR(Register!$O179)*12+MONTH(Register!$O179))+1))/Register!$Q179,2))</f>
        <v/>
      </c>
      <c r="P181" s="27">
        <f>IF(OR(Register!$N179&lt;&gt;"Yes",Register!$O179="",N(Register!$Q179)=0),0,ROUND((Register!$M179-Register!$R179)*MIN(Register!$Q179,MAX(0,MIN(P$4,IF(Register!$U179="",$D$2,MIN($D$2,YEAR(Register!$U179)*12+MONTH(Register!$U179)-1)))-(YEAR(Register!$O179)*12+MONTH(Register!$O179))+1))/Register!$Q179,2)-ROUND((Register!$M179-Register!$R179)*MIN(Register!$Q179,MAX(0,MIN(P$4-1,IF(Register!$U179="",$D$2,MIN($D$2,YEAR(Register!$U179)*12+MONTH(Register!$U179)-1)))-(YEAR(Register!$O179)*12+MONTH(Register!$O179))+1))/Register!$Q179,2))</f>
        <v/>
      </c>
      <c r="Q181" s="27">
        <f>E181+F181+G181+H181+I181+J181+K181+L181+M181+N181+O181+P181</f>
        <v/>
      </c>
    </row>
    <row r="182">
      <c r="A182" s="28">
        <f>IF(Register!$A180="","",Register!$A180)</f>
        <v/>
      </c>
      <c r="B182" s="28">
        <f>IF(Register!$D180="","",Register!$D180)</f>
        <v/>
      </c>
      <c r="C182" s="28">
        <f>IF(Register!$F180="","",Register!$F180)</f>
        <v/>
      </c>
      <c r="D182" s="28">
        <f>IF(C182="","",IF(C182=Settings!$A$9,Settings!$B$9,IF(C182=Settings!$A$10,Settings!$B$10,IF(C182=Settings!$A$11,Settings!$B$11,IF(C182=Settings!$A$12,Settings!$B$12,IF(C182=Settings!$A$13,Settings!$B$13,IF(C182=Settings!$A$14,Settings!$B$14,IF(C182=Settings!$A$15,Settings!$B$15,IF(C182=Settings!$A$16,Settings!$B$16,IF(C182=Settings!$A$17,Settings!$B$17,IF(C182=Settings!$A$18,Settings!$B$18,"")))))))))))</f>
        <v/>
      </c>
      <c r="E182" s="27">
        <f>IF(OR(Register!$N180&lt;&gt;"Yes",Register!$O180="",N(Register!$Q180)=0),0,ROUND((Register!$M180-Register!$R180)*MIN(Register!$Q180,MAX(0,MIN(E$4,IF(Register!$U180="",$D$2,MIN($D$2,YEAR(Register!$U180)*12+MONTH(Register!$U180)-1)))-(YEAR(Register!$O180)*12+MONTH(Register!$O180))+1))/Register!$Q180,2)-ROUND((Register!$M180-Register!$R180)*MIN(Register!$Q180,MAX(0,MIN(E$4-1,IF(Register!$U180="",$D$2,MIN($D$2,YEAR(Register!$U180)*12+MONTH(Register!$U180)-1)))-(YEAR(Register!$O180)*12+MONTH(Register!$O180))+1))/Register!$Q180,2))</f>
        <v/>
      </c>
      <c r="F182" s="27">
        <f>IF(OR(Register!$N180&lt;&gt;"Yes",Register!$O180="",N(Register!$Q180)=0),0,ROUND((Register!$M180-Register!$R180)*MIN(Register!$Q180,MAX(0,MIN(F$4,IF(Register!$U180="",$D$2,MIN($D$2,YEAR(Register!$U180)*12+MONTH(Register!$U180)-1)))-(YEAR(Register!$O180)*12+MONTH(Register!$O180))+1))/Register!$Q180,2)-ROUND((Register!$M180-Register!$R180)*MIN(Register!$Q180,MAX(0,MIN(F$4-1,IF(Register!$U180="",$D$2,MIN($D$2,YEAR(Register!$U180)*12+MONTH(Register!$U180)-1)))-(YEAR(Register!$O180)*12+MONTH(Register!$O180))+1))/Register!$Q180,2))</f>
        <v/>
      </c>
      <c r="G182" s="27">
        <f>IF(OR(Register!$N180&lt;&gt;"Yes",Register!$O180="",N(Register!$Q180)=0),0,ROUND((Register!$M180-Register!$R180)*MIN(Register!$Q180,MAX(0,MIN(G$4,IF(Register!$U180="",$D$2,MIN($D$2,YEAR(Register!$U180)*12+MONTH(Register!$U180)-1)))-(YEAR(Register!$O180)*12+MONTH(Register!$O180))+1))/Register!$Q180,2)-ROUND((Register!$M180-Register!$R180)*MIN(Register!$Q180,MAX(0,MIN(G$4-1,IF(Register!$U180="",$D$2,MIN($D$2,YEAR(Register!$U180)*12+MONTH(Register!$U180)-1)))-(YEAR(Register!$O180)*12+MONTH(Register!$O180))+1))/Register!$Q180,2))</f>
        <v/>
      </c>
      <c r="H182" s="27">
        <f>IF(OR(Register!$N180&lt;&gt;"Yes",Register!$O180="",N(Register!$Q180)=0),0,ROUND((Register!$M180-Register!$R180)*MIN(Register!$Q180,MAX(0,MIN(H$4,IF(Register!$U180="",$D$2,MIN($D$2,YEAR(Register!$U180)*12+MONTH(Register!$U180)-1)))-(YEAR(Register!$O180)*12+MONTH(Register!$O180))+1))/Register!$Q180,2)-ROUND((Register!$M180-Register!$R180)*MIN(Register!$Q180,MAX(0,MIN(H$4-1,IF(Register!$U180="",$D$2,MIN($D$2,YEAR(Register!$U180)*12+MONTH(Register!$U180)-1)))-(YEAR(Register!$O180)*12+MONTH(Register!$O180))+1))/Register!$Q180,2))</f>
        <v/>
      </c>
      <c r="I182" s="27">
        <f>IF(OR(Register!$N180&lt;&gt;"Yes",Register!$O180="",N(Register!$Q180)=0),0,ROUND((Register!$M180-Register!$R180)*MIN(Register!$Q180,MAX(0,MIN(I$4,IF(Register!$U180="",$D$2,MIN($D$2,YEAR(Register!$U180)*12+MONTH(Register!$U180)-1)))-(YEAR(Register!$O180)*12+MONTH(Register!$O180))+1))/Register!$Q180,2)-ROUND((Register!$M180-Register!$R180)*MIN(Register!$Q180,MAX(0,MIN(I$4-1,IF(Register!$U180="",$D$2,MIN($D$2,YEAR(Register!$U180)*12+MONTH(Register!$U180)-1)))-(YEAR(Register!$O180)*12+MONTH(Register!$O180))+1))/Register!$Q180,2))</f>
        <v/>
      </c>
      <c r="J182" s="27">
        <f>IF(OR(Register!$N180&lt;&gt;"Yes",Register!$O180="",N(Register!$Q180)=0),0,ROUND((Register!$M180-Register!$R180)*MIN(Register!$Q180,MAX(0,MIN(J$4,IF(Register!$U180="",$D$2,MIN($D$2,YEAR(Register!$U180)*12+MONTH(Register!$U180)-1)))-(YEAR(Register!$O180)*12+MONTH(Register!$O180))+1))/Register!$Q180,2)-ROUND((Register!$M180-Register!$R180)*MIN(Register!$Q180,MAX(0,MIN(J$4-1,IF(Register!$U180="",$D$2,MIN($D$2,YEAR(Register!$U180)*12+MONTH(Register!$U180)-1)))-(YEAR(Register!$O180)*12+MONTH(Register!$O180))+1))/Register!$Q180,2))</f>
        <v/>
      </c>
      <c r="K182" s="27">
        <f>IF(OR(Register!$N180&lt;&gt;"Yes",Register!$O180="",N(Register!$Q180)=0),0,ROUND((Register!$M180-Register!$R180)*MIN(Register!$Q180,MAX(0,MIN(K$4,IF(Register!$U180="",$D$2,MIN($D$2,YEAR(Register!$U180)*12+MONTH(Register!$U180)-1)))-(YEAR(Register!$O180)*12+MONTH(Register!$O180))+1))/Register!$Q180,2)-ROUND((Register!$M180-Register!$R180)*MIN(Register!$Q180,MAX(0,MIN(K$4-1,IF(Register!$U180="",$D$2,MIN($D$2,YEAR(Register!$U180)*12+MONTH(Register!$U180)-1)))-(YEAR(Register!$O180)*12+MONTH(Register!$O180))+1))/Register!$Q180,2))</f>
        <v/>
      </c>
      <c r="L182" s="27">
        <f>IF(OR(Register!$N180&lt;&gt;"Yes",Register!$O180="",N(Register!$Q180)=0),0,ROUND((Register!$M180-Register!$R180)*MIN(Register!$Q180,MAX(0,MIN(L$4,IF(Register!$U180="",$D$2,MIN($D$2,YEAR(Register!$U180)*12+MONTH(Register!$U180)-1)))-(YEAR(Register!$O180)*12+MONTH(Register!$O180))+1))/Register!$Q180,2)-ROUND((Register!$M180-Register!$R180)*MIN(Register!$Q180,MAX(0,MIN(L$4-1,IF(Register!$U180="",$D$2,MIN($D$2,YEAR(Register!$U180)*12+MONTH(Register!$U180)-1)))-(YEAR(Register!$O180)*12+MONTH(Register!$O180))+1))/Register!$Q180,2))</f>
        <v/>
      </c>
      <c r="M182" s="27">
        <f>IF(OR(Register!$N180&lt;&gt;"Yes",Register!$O180="",N(Register!$Q180)=0),0,ROUND((Register!$M180-Register!$R180)*MIN(Register!$Q180,MAX(0,MIN(M$4,IF(Register!$U180="",$D$2,MIN($D$2,YEAR(Register!$U180)*12+MONTH(Register!$U180)-1)))-(YEAR(Register!$O180)*12+MONTH(Register!$O180))+1))/Register!$Q180,2)-ROUND((Register!$M180-Register!$R180)*MIN(Register!$Q180,MAX(0,MIN(M$4-1,IF(Register!$U180="",$D$2,MIN($D$2,YEAR(Register!$U180)*12+MONTH(Register!$U180)-1)))-(YEAR(Register!$O180)*12+MONTH(Register!$O180))+1))/Register!$Q180,2))</f>
        <v/>
      </c>
      <c r="N182" s="27">
        <f>IF(OR(Register!$N180&lt;&gt;"Yes",Register!$O180="",N(Register!$Q180)=0),0,ROUND((Register!$M180-Register!$R180)*MIN(Register!$Q180,MAX(0,MIN(N$4,IF(Register!$U180="",$D$2,MIN($D$2,YEAR(Register!$U180)*12+MONTH(Register!$U180)-1)))-(YEAR(Register!$O180)*12+MONTH(Register!$O180))+1))/Register!$Q180,2)-ROUND((Register!$M180-Register!$R180)*MIN(Register!$Q180,MAX(0,MIN(N$4-1,IF(Register!$U180="",$D$2,MIN($D$2,YEAR(Register!$U180)*12+MONTH(Register!$U180)-1)))-(YEAR(Register!$O180)*12+MONTH(Register!$O180))+1))/Register!$Q180,2))</f>
        <v/>
      </c>
      <c r="O182" s="27">
        <f>IF(OR(Register!$N180&lt;&gt;"Yes",Register!$O180="",N(Register!$Q180)=0),0,ROUND((Register!$M180-Register!$R180)*MIN(Register!$Q180,MAX(0,MIN(O$4,IF(Register!$U180="",$D$2,MIN($D$2,YEAR(Register!$U180)*12+MONTH(Register!$U180)-1)))-(YEAR(Register!$O180)*12+MONTH(Register!$O180))+1))/Register!$Q180,2)-ROUND((Register!$M180-Register!$R180)*MIN(Register!$Q180,MAX(0,MIN(O$4-1,IF(Register!$U180="",$D$2,MIN($D$2,YEAR(Register!$U180)*12+MONTH(Register!$U180)-1)))-(YEAR(Register!$O180)*12+MONTH(Register!$O180))+1))/Register!$Q180,2))</f>
        <v/>
      </c>
      <c r="P182" s="27">
        <f>IF(OR(Register!$N180&lt;&gt;"Yes",Register!$O180="",N(Register!$Q180)=0),0,ROUND((Register!$M180-Register!$R180)*MIN(Register!$Q180,MAX(0,MIN(P$4,IF(Register!$U180="",$D$2,MIN($D$2,YEAR(Register!$U180)*12+MONTH(Register!$U180)-1)))-(YEAR(Register!$O180)*12+MONTH(Register!$O180))+1))/Register!$Q180,2)-ROUND((Register!$M180-Register!$R180)*MIN(Register!$Q180,MAX(0,MIN(P$4-1,IF(Register!$U180="",$D$2,MIN($D$2,YEAR(Register!$U180)*12+MONTH(Register!$U180)-1)))-(YEAR(Register!$O180)*12+MONTH(Register!$O180))+1))/Register!$Q180,2))</f>
        <v/>
      </c>
      <c r="Q182" s="27">
        <f>E182+F182+G182+H182+I182+J182+K182+L182+M182+N182+O182+P182</f>
        <v/>
      </c>
    </row>
    <row r="183">
      <c r="A183" s="28">
        <f>IF(Register!$A181="","",Register!$A181)</f>
        <v/>
      </c>
      <c r="B183" s="28">
        <f>IF(Register!$D181="","",Register!$D181)</f>
        <v/>
      </c>
      <c r="C183" s="28">
        <f>IF(Register!$F181="","",Register!$F181)</f>
        <v/>
      </c>
      <c r="D183" s="28">
        <f>IF(C183="","",IF(C183=Settings!$A$9,Settings!$B$9,IF(C183=Settings!$A$10,Settings!$B$10,IF(C183=Settings!$A$11,Settings!$B$11,IF(C183=Settings!$A$12,Settings!$B$12,IF(C183=Settings!$A$13,Settings!$B$13,IF(C183=Settings!$A$14,Settings!$B$14,IF(C183=Settings!$A$15,Settings!$B$15,IF(C183=Settings!$A$16,Settings!$B$16,IF(C183=Settings!$A$17,Settings!$B$17,IF(C183=Settings!$A$18,Settings!$B$18,"")))))))))))</f>
        <v/>
      </c>
      <c r="E183" s="27">
        <f>IF(OR(Register!$N181&lt;&gt;"Yes",Register!$O181="",N(Register!$Q181)=0),0,ROUND((Register!$M181-Register!$R181)*MIN(Register!$Q181,MAX(0,MIN(E$4,IF(Register!$U181="",$D$2,MIN($D$2,YEAR(Register!$U181)*12+MONTH(Register!$U181)-1)))-(YEAR(Register!$O181)*12+MONTH(Register!$O181))+1))/Register!$Q181,2)-ROUND((Register!$M181-Register!$R181)*MIN(Register!$Q181,MAX(0,MIN(E$4-1,IF(Register!$U181="",$D$2,MIN($D$2,YEAR(Register!$U181)*12+MONTH(Register!$U181)-1)))-(YEAR(Register!$O181)*12+MONTH(Register!$O181))+1))/Register!$Q181,2))</f>
        <v/>
      </c>
      <c r="F183" s="27">
        <f>IF(OR(Register!$N181&lt;&gt;"Yes",Register!$O181="",N(Register!$Q181)=0),0,ROUND((Register!$M181-Register!$R181)*MIN(Register!$Q181,MAX(0,MIN(F$4,IF(Register!$U181="",$D$2,MIN($D$2,YEAR(Register!$U181)*12+MONTH(Register!$U181)-1)))-(YEAR(Register!$O181)*12+MONTH(Register!$O181))+1))/Register!$Q181,2)-ROUND((Register!$M181-Register!$R181)*MIN(Register!$Q181,MAX(0,MIN(F$4-1,IF(Register!$U181="",$D$2,MIN($D$2,YEAR(Register!$U181)*12+MONTH(Register!$U181)-1)))-(YEAR(Register!$O181)*12+MONTH(Register!$O181))+1))/Register!$Q181,2))</f>
        <v/>
      </c>
      <c r="G183" s="27">
        <f>IF(OR(Register!$N181&lt;&gt;"Yes",Register!$O181="",N(Register!$Q181)=0),0,ROUND((Register!$M181-Register!$R181)*MIN(Register!$Q181,MAX(0,MIN(G$4,IF(Register!$U181="",$D$2,MIN($D$2,YEAR(Register!$U181)*12+MONTH(Register!$U181)-1)))-(YEAR(Register!$O181)*12+MONTH(Register!$O181))+1))/Register!$Q181,2)-ROUND((Register!$M181-Register!$R181)*MIN(Register!$Q181,MAX(0,MIN(G$4-1,IF(Register!$U181="",$D$2,MIN($D$2,YEAR(Register!$U181)*12+MONTH(Register!$U181)-1)))-(YEAR(Register!$O181)*12+MONTH(Register!$O181))+1))/Register!$Q181,2))</f>
        <v/>
      </c>
      <c r="H183" s="27">
        <f>IF(OR(Register!$N181&lt;&gt;"Yes",Register!$O181="",N(Register!$Q181)=0),0,ROUND((Register!$M181-Register!$R181)*MIN(Register!$Q181,MAX(0,MIN(H$4,IF(Register!$U181="",$D$2,MIN($D$2,YEAR(Register!$U181)*12+MONTH(Register!$U181)-1)))-(YEAR(Register!$O181)*12+MONTH(Register!$O181))+1))/Register!$Q181,2)-ROUND((Register!$M181-Register!$R181)*MIN(Register!$Q181,MAX(0,MIN(H$4-1,IF(Register!$U181="",$D$2,MIN($D$2,YEAR(Register!$U181)*12+MONTH(Register!$U181)-1)))-(YEAR(Register!$O181)*12+MONTH(Register!$O181))+1))/Register!$Q181,2))</f>
        <v/>
      </c>
      <c r="I183" s="27">
        <f>IF(OR(Register!$N181&lt;&gt;"Yes",Register!$O181="",N(Register!$Q181)=0),0,ROUND((Register!$M181-Register!$R181)*MIN(Register!$Q181,MAX(0,MIN(I$4,IF(Register!$U181="",$D$2,MIN($D$2,YEAR(Register!$U181)*12+MONTH(Register!$U181)-1)))-(YEAR(Register!$O181)*12+MONTH(Register!$O181))+1))/Register!$Q181,2)-ROUND((Register!$M181-Register!$R181)*MIN(Register!$Q181,MAX(0,MIN(I$4-1,IF(Register!$U181="",$D$2,MIN($D$2,YEAR(Register!$U181)*12+MONTH(Register!$U181)-1)))-(YEAR(Register!$O181)*12+MONTH(Register!$O181))+1))/Register!$Q181,2))</f>
        <v/>
      </c>
      <c r="J183" s="27">
        <f>IF(OR(Register!$N181&lt;&gt;"Yes",Register!$O181="",N(Register!$Q181)=0),0,ROUND((Register!$M181-Register!$R181)*MIN(Register!$Q181,MAX(0,MIN(J$4,IF(Register!$U181="",$D$2,MIN($D$2,YEAR(Register!$U181)*12+MONTH(Register!$U181)-1)))-(YEAR(Register!$O181)*12+MONTH(Register!$O181))+1))/Register!$Q181,2)-ROUND((Register!$M181-Register!$R181)*MIN(Register!$Q181,MAX(0,MIN(J$4-1,IF(Register!$U181="",$D$2,MIN($D$2,YEAR(Register!$U181)*12+MONTH(Register!$U181)-1)))-(YEAR(Register!$O181)*12+MONTH(Register!$O181))+1))/Register!$Q181,2))</f>
        <v/>
      </c>
      <c r="K183" s="27">
        <f>IF(OR(Register!$N181&lt;&gt;"Yes",Register!$O181="",N(Register!$Q181)=0),0,ROUND((Register!$M181-Register!$R181)*MIN(Register!$Q181,MAX(0,MIN(K$4,IF(Register!$U181="",$D$2,MIN($D$2,YEAR(Register!$U181)*12+MONTH(Register!$U181)-1)))-(YEAR(Register!$O181)*12+MONTH(Register!$O181))+1))/Register!$Q181,2)-ROUND((Register!$M181-Register!$R181)*MIN(Register!$Q181,MAX(0,MIN(K$4-1,IF(Register!$U181="",$D$2,MIN($D$2,YEAR(Register!$U181)*12+MONTH(Register!$U181)-1)))-(YEAR(Register!$O181)*12+MONTH(Register!$O181))+1))/Register!$Q181,2))</f>
        <v/>
      </c>
      <c r="L183" s="27">
        <f>IF(OR(Register!$N181&lt;&gt;"Yes",Register!$O181="",N(Register!$Q181)=0),0,ROUND((Register!$M181-Register!$R181)*MIN(Register!$Q181,MAX(0,MIN(L$4,IF(Register!$U181="",$D$2,MIN($D$2,YEAR(Register!$U181)*12+MONTH(Register!$U181)-1)))-(YEAR(Register!$O181)*12+MONTH(Register!$O181))+1))/Register!$Q181,2)-ROUND((Register!$M181-Register!$R181)*MIN(Register!$Q181,MAX(0,MIN(L$4-1,IF(Register!$U181="",$D$2,MIN($D$2,YEAR(Register!$U181)*12+MONTH(Register!$U181)-1)))-(YEAR(Register!$O181)*12+MONTH(Register!$O181))+1))/Register!$Q181,2))</f>
        <v/>
      </c>
      <c r="M183" s="27">
        <f>IF(OR(Register!$N181&lt;&gt;"Yes",Register!$O181="",N(Register!$Q181)=0),0,ROUND((Register!$M181-Register!$R181)*MIN(Register!$Q181,MAX(0,MIN(M$4,IF(Register!$U181="",$D$2,MIN($D$2,YEAR(Register!$U181)*12+MONTH(Register!$U181)-1)))-(YEAR(Register!$O181)*12+MONTH(Register!$O181))+1))/Register!$Q181,2)-ROUND((Register!$M181-Register!$R181)*MIN(Register!$Q181,MAX(0,MIN(M$4-1,IF(Register!$U181="",$D$2,MIN($D$2,YEAR(Register!$U181)*12+MONTH(Register!$U181)-1)))-(YEAR(Register!$O181)*12+MONTH(Register!$O181))+1))/Register!$Q181,2))</f>
        <v/>
      </c>
      <c r="N183" s="27">
        <f>IF(OR(Register!$N181&lt;&gt;"Yes",Register!$O181="",N(Register!$Q181)=0),0,ROUND((Register!$M181-Register!$R181)*MIN(Register!$Q181,MAX(0,MIN(N$4,IF(Register!$U181="",$D$2,MIN($D$2,YEAR(Register!$U181)*12+MONTH(Register!$U181)-1)))-(YEAR(Register!$O181)*12+MONTH(Register!$O181))+1))/Register!$Q181,2)-ROUND((Register!$M181-Register!$R181)*MIN(Register!$Q181,MAX(0,MIN(N$4-1,IF(Register!$U181="",$D$2,MIN($D$2,YEAR(Register!$U181)*12+MONTH(Register!$U181)-1)))-(YEAR(Register!$O181)*12+MONTH(Register!$O181))+1))/Register!$Q181,2))</f>
        <v/>
      </c>
      <c r="O183" s="27">
        <f>IF(OR(Register!$N181&lt;&gt;"Yes",Register!$O181="",N(Register!$Q181)=0),0,ROUND((Register!$M181-Register!$R181)*MIN(Register!$Q181,MAX(0,MIN(O$4,IF(Register!$U181="",$D$2,MIN($D$2,YEAR(Register!$U181)*12+MONTH(Register!$U181)-1)))-(YEAR(Register!$O181)*12+MONTH(Register!$O181))+1))/Register!$Q181,2)-ROUND((Register!$M181-Register!$R181)*MIN(Register!$Q181,MAX(0,MIN(O$4-1,IF(Register!$U181="",$D$2,MIN($D$2,YEAR(Register!$U181)*12+MONTH(Register!$U181)-1)))-(YEAR(Register!$O181)*12+MONTH(Register!$O181))+1))/Register!$Q181,2))</f>
        <v/>
      </c>
      <c r="P183" s="27">
        <f>IF(OR(Register!$N181&lt;&gt;"Yes",Register!$O181="",N(Register!$Q181)=0),0,ROUND((Register!$M181-Register!$R181)*MIN(Register!$Q181,MAX(0,MIN(P$4,IF(Register!$U181="",$D$2,MIN($D$2,YEAR(Register!$U181)*12+MONTH(Register!$U181)-1)))-(YEAR(Register!$O181)*12+MONTH(Register!$O181))+1))/Register!$Q181,2)-ROUND((Register!$M181-Register!$R181)*MIN(Register!$Q181,MAX(0,MIN(P$4-1,IF(Register!$U181="",$D$2,MIN($D$2,YEAR(Register!$U181)*12+MONTH(Register!$U181)-1)))-(YEAR(Register!$O181)*12+MONTH(Register!$O181))+1))/Register!$Q181,2))</f>
        <v/>
      </c>
      <c r="Q183" s="27">
        <f>E183+F183+G183+H183+I183+J183+K183+L183+M183+N183+O183+P183</f>
        <v/>
      </c>
    </row>
    <row r="184">
      <c r="A184" s="28">
        <f>IF(Register!$A182="","",Register!$A182)</f>
        <v/>
      </c>
      <c r="B184" s="28">
        <f>IF(Register!$D182="","",Register!$D182)</f>
        <v/>
      </c>
      <c r="C184" s="28">
        <f>IF(Register!$F182="","",Register!$F182)</f>
        <v/>
      </c>
      <c r="D184" s="28">
        <f>IF(C184="","",IF(C184=Settings!$A$9,Settings!$B$9,IF(C184=Settings!$A$10,Settings!$B$10,IF(C184=Settings!$A$11,Settings!$B$11,IF(C184=Settings!$A$12,Settings!$B$12,IF(C184=Settings!$A$13,Settings!$B$13,IF(C184=Settings!$A$14,Settings!$B$14,IF(C184=Settings!$A$15,Settings!$B$15,IF(C184=Settings!$A$16,Settings!$B$16,IF(C184=Settings!$A$17,Settings!$B$17,IF(C184=Settings!$A$18,Settings!$B$18,"")))))))))))</f>
        <v/>
      </c>
      <c r="E184" s="27">
        <f>IF(OR(Register!$N182&lt;&gt;"Yes",Register!$O182="",N(Register!$Q182)=0),0,ROUND((Register!$M182-Register!$R182)*MIN(Register!$Q182,MAX(0,MIN(E$4,IF(Register!$U182="",$D$2,MIN($D$2,YEAR(Register!$U182)*12+MONTH(Register!$U182)-1)))-(YEAR(Register!$O182)*12+MONTH(Register!$O182))+1))/Register!$Q182,2)-ROUND((Register!$M182-Register!$R182)*MIN(Register!$Q182,MAX(0,MIN(E$4-1,IF(Register!$U182="",$D$2,MIN($D$2,YEAR(Register!$U182)*12+MONTH(Register!$U182)-1)))-(YEAR(Register!$O182)*12+MONTH(Register!$O182))+1))/Register!$Q182,2))</f>
        <v/>
      </c>
      <c r="F184" s="27">
        <f>IF(OR(Register!$N182&lt;&gt;"Yes",Register!$O182="",N(Register!$Q182)=0),0,ROUND((Register!$M182-Register!$R182)*MIN(Register!$Q182,MAX(0,MIN(F$4,IF(Register!$U182="",$D$2,MIN($D$2,YEAR(Register!$U182)*12+MONTH(Register!$U182)-1)))-(YEAR(Register!$O182)*12+MONTH(Register!$O182))+1))/Register!$Q182,2)-ROUND((Register!$M182-Register!$R182)*MIN(Register!$Q182,MAX(0,MIN(F$4-1,IF(Register!$U182="",$D$2,MIN($D$2,YEAR(Register!$U182)*12+MONTH(Register!$U182)-1)))-(YEAR(Register!$O182)*12+MONTH(Register!$O182))+1))/Register!$Q182,2))</f>
        <v/>
      </c>
      <c r="G184" s="27">
        <f>IF(OR(Register!$N182&lt;&gt;"Yes",Register!$O182="",N(Register!$Q182)=0),0,ROUND((Register!$M182-Register!$R182)*MIN(Register!$Q182,MAX(0,MIN(G$4,IF(Register!$U182="",$D$2,MIN($D$2,YEAR(Register!$U182)*12+MONTH(Register!$U182)-1)))-(YEAR(Register!$O182)*12+MONTH(Register!$O182))+1))/Register!$Q182,2)-ROUND((Register!$M182-Register!$R182)*MIN(Register!$Q182,MAX(0,MIN(G$4-1,IF(Register!$U182="",$D$2,MIN($D$2,YEAR(Register!$U182)*12+MONTH(Register!$U182)-1)))-(YEAR(Register!$O182)*12+MONTH(Register!$O182))+1))/Register!$Q182,2))</f>
        <v/>
      </c>
      <c r="H184" s="27">
        <f>IF(OR(Register!$N182&lt;&gt;"Yes",Register!$O182="",N(Register!$Q182)=0),0,ROUND((Register!$M182-Register!$R182)*MIN(Register!$Q182,MAX(0,MIN(H$4,IF(Register!$U182="",$D$2,MIN($D$2,YEAR(Register!$U182)*12+MONTH(Register!$U182)-1)))-(YEAR(Register!$O182)*12+MONTH(Register!$O182))+1))/Register!$Q182,2)-ROUND((Register!$M182-Register!$R182)*MIN(Register!$Q182,MAX(0,MIN(H$4-1,IF(Register!$U182="",$D$2,MIN($D$2,YEAR(Register!$U182)*12+MONTH(Register!$U182)-1)))-(YEAR(Register!$O182)*12+MONTH(Register!$O182))+1))/Register!$Q182,2))</f>
        <v/>
      </c>
      <c r="I184" s="27">
        <f>IF(OR(Register!$N182&lt;&gt;"Yes",Register!$O182="",N(Register!$Q182)=0),0,ROUND((Register!$M182-Register!$R182)*MIN(Register!$Q182,MAX(0,MIN(I$4,IF(Register!$U182="",$D$2,MIN($D$2,YEAR(Register!$U182)*12+MONTH(Register!$U182)-1)))-(YEAR(Register!$O182)*12+MONTH(Register!$O182))+1))/Register!$Q182,2)-ROUND((Register!$M182-Register!$R182)*MIN(Register!$Q182,MAX(0,MIN(I$4-1,IF(Register!$U182="",$D$2,MIN($D$2,YEAR(Register!$U182)*12+MONTH(Register!$U182)-1)))-(YEAR(Register!$O182)*12+MONTH(Register!$O182))+1))/Register!$Q182,2))</f>
        <v/>
      </c>
      <c r="J184" s="27">
        <f>IF(OR(Register!$N182&lt;&gt;"Yes",Register!$O182="",N(Register!$Q182)=0),0,ROUND((Register!$M182-Register!$R182)*MIN(Register!$Q182,MAX(0,MIN(J$4,IF(Register!$U182="",$D$2,MIN($D$2,YEAR(Register!$U182)*12+MONTH(Register!$U182)-1)))-(YEAR(Register!$O182)*12+MONTH(Register!$O182))+1))/Register!$Q182,2)-ROUND((Register!$M182-Register!$R182)*MIN(Register!$Q182,MAX(0,MIN(J$4-1,IF(Register!$U182="",$D$2,MIN($D$2,YEAR(Register!$U182)*12+MONTH(Register!$U182)-1)))-(YEAR(Register!$O182)*12+MONTH(Register!$O182))+1))/Register!$Q182,2))</f>
        <v/>
      </c>
      <c r="K184" s="27">
        <f>IF(OR(Register!$N182&lt;&gt;"Yes",Register!$O182="",N(Register!$Q182)=0),0,ROUND((Register!$M182-Register!$R182)*MIN(Register!$Q182,MAX(0,MIN(K$4,IF(Register!$U182="",$D$2,MIN($D$2,YEAR(Register!$U182)*12+MONTH(Register!$U182)-1)))-(YEAR(Register!$O182)*12+MONTH(Register!$O182))+1))/Register!$Q182,2)-ROUND((Register!$M182-Register!$R182)*MIN(Register!$Q182,MAX(0,MIN(K$4-1,IF(Register!$U182="",$D$2,MIN($D$2,YEAR(Register!$U182)*12+MONTH(Register!$U182)-1)))-(YEAR(Register!$O182)*12+MONTH(Register!$O182))+1))/Register!$Q182,2))</f>
        <v/>
      </c>
      <c r="L184" s="27">
        <f>IF(OR(Register!$N182&lt;&gt;"Yes",Register!$O182="",N(Register!$Q182)=0),0,ROUND((Register!$M182-Register!$R182)*MIN(Register!$Q182,MAX(0,MIN(L$4,IF(Register!$U182="",$D$2,MIN($D$2,YEAR(Register!$U182)*12+MONTH(Register!$U182)-1)))-(YEAR(Register!$O182)*12+MONTH(Register!$O182))+1))/Register!$Q182,2)-ROUND((Register!$M182-Register!$R182)*MIN(Register!$Q182,MAX(0,MIN(L$4-1,IF(Register!$U182="",$D$2,MIN($D$2,YEAR(Register!$U182)*12+MONTH(Register!$U182)-1)))-(YEAR(Register!$O182)*12+MONTH(Register!$O182))+1))/Register!$Q182,2))</f>
        <v/>
      </c>
      <c r="M184" s="27">
        <f>IF(OR(Register!$N182&lt;&gt;"Yes",Register!$O182="",N(Register!$Q182)=0),0,ROUND((Register!$M182-Register!$R182)*MIN(Register!$Q182,MAX(0,MIN(M$4,IF(Register!$U182="",$D$2,MIN($D$2,YEAR(Register!$U182)*12+MONTH(Register!$U182)-1)))-(YEAR(Register!$O182)*12+MONTH(Register!$O182))+1))/Register!$Q182,2)-ROUND((Register!$M182-Register!$R182)*MIN(Register!$Q182,MAX(0,MIN(M$4-1,IF(Register!$U182="",$D$2,MIN($D$2,YEAR(Register!$U182)*12+MONTH(Register!$U182)-1)))-(YEAR(Register!$O182)*12+MONTH(Register!$O182))+1))/Register!$Q182,2))</f>
        <v/>
      </c>
      <c r="N184" s="27">
        <f>IF(OR(Register!$N182&lt;&gt;"Yes",Register!$O182="",N(Register!$Q182)=0),0,ROUND((Register!$M182-Register!$R182)*MIN(Register!$Q182,MAX(0,MIN(N$4,IF(Register!$U182="",$D$2,MIN($D$2,YEAR(Register!$U182)*12+MONTH(Register!$U182)-1)))-(YEAR(Register!$O182)*12+MONTH(Register!$O182))+1))/Register!$Q182,2)-ROUND((Register!$M182-Register!$R182)*MIN(Register!$Q182,MAX(0,MIN(N$4-1,IF(Register!$U182="",$D$2,MIN($D$2,YEAR(Register!$U182)*12+MONTH(Register!$U182)-1)))-(YEAR(Register!$O182)*12+MONTH(Register!$O182))+1))/Register!$Q182,2))</f>
        <v/>
      </c>
      <c r="O184" s="27">
        <f>IF(OR(Register!$N182&lt;&gt;"Yes",Register!$O182="",N(Register!$Q182)=0),0,ROUND((Register!$M182-Register!$R182)*MIN(Register!$Q182,MAX(0,MIN(O$4,IF(Register!$U182="",$D$2,MIN($D$2,YEAR(Register!$U182)*12+MONTH(Register!$U182)-1)))-(YEAR(Register!$O182)*12+MONTH(Register!$O182))+1))/Register!$Q182,2)-ROUND((Register!$M182-Register!$R182)*MIN(Register!$Q182,MAX(0,MIN(O$4-1,IF(Register!$U182="",$D$2,MIN($D$2,YEAR(Register!$U182)*12+MONTH(Register!$U182)-1)))-(YEAR(Register!$O182)*12+MONTH(Register!$O182))+1))/Register!$Q182,2))</f>
        <v/>
      </c>
      <c r="P184" s="27">
        <f>IF(OR(Register!$N182&lt;&gt;"Yes",Register!$O182="",N(Register!$Q182)=0),0,ROUND((Register!$M182-Register!$R182)*MIN(Register!$Q182,MAX(0,MIN(P$4,IF(Register!$U182="",$D$2,MIN($D$2,YEAR(Register!$U182)*12+MONTH(Register!$U182)-1)))-(YEAR(Register!$O182)*12+MONTH(Register!$O182))+1))/Register!$Q182,2)-ROUND((Register!$M182-Register!$R182)*MIN(Register!$Q182,MAX(0,MIN(P$4-1,IF(Register!$U182="",$D$2,MIN($D$2,YEAR(Register!$U182)*12+MONTH(Register!$U182)-1)))-(YEAR(Register!$O182)*12+MONTH(Register!$O182))+1))/Register!$Q182,2))</f>
        <v/>
      </c>
      <c r="Q184" s="27">
        <f>E184+F184+G184+H184+I184+J184+K184+L184+M184+N184+O184+P184</f>
        <v/>
      </c>
    </row>
    <row r="185">
      <c r="A185" s="28">
        <f>IF(Register!$A183="","",Register!$A183)</f>
        <v/>
      </c>
      <c r="B185" s="28">
        <f>IF(Register!$D183="","",Register!$D183)</f>
        <v/>
      </c>
      <c r="C185" s="28">
        <f>IF(Register!$F183="","",Register!$F183)</f>
        <v/>
      </c>
      <c r="D185" s="28">
        <f>IF(C185="","",IF(C185=Settings!$A$9,Settings!$B$9,IF(C185=Settings!$A$10,Settings!$B$10,IF(C185=Settings!$A$11,Settings!$B$11,IF(C185=Settings!$A$12,Settings!$B$12,IF(C185=Settings!$A$13,Settings!$B$13,IF(C185=Settings!$A$14,Settings!$B$14,IF(C185=Settings!$A$15,Settings!$B$15,IF(C185=Settings!$A$16,Settings!$B$16,IF(C185=Settings!$A$17,Settings!$B$17,IF(C185=Settings!$A$18,Settings!$B$18,"")))))))))))</f>
        <v/>
      </c>
      <c r="E185" s="27">
        <f>IF(OR(Register!$N183&lt;&gt;"Yes",Register!$O183="",N(Register!$Q183)=0),0,ROUND((Register!$M183-Register!$R183)*MIN(Register!$Q183,MAX(0,MIN(E$4,IF(Register!$U183="",$D$2,MIN($D$2,YEAR(Register!$U183)*12+MONTH(Register!$U183)-1)))-(YEAR(Register!$O183)*12+MONTH(Register!$O183))+1))/Register!$Q183,2)-ROUND((Register!$M183-Register!$R183)*MIN(Register!$Q183,MAX(0,MIN(E$4-1,IF(Register!$U183="",$D$2,MIN($D$2,YEAR(Register!$U183)*12+MONTH(Register!$U183)-1)))-(YEAR(Register!$O183)*12+MONTH(Register!$O183))+1))/Register!$Q183,2))</f>
        <v/>
      </c>
      <c r="F185" s="27">
        <f>IF(OR(Register!$N183&lt;&gt;"Yes",Register!$O183="",N(Register!$Q183)=0),0,ROUND((Register!$M183-Register!$R183)*MIN(Register!$Q183,MAX(0,MIN(F$4,IF(Register!$U183="",$D$2,MIN($D$2,YEAR(Register!$U183)*12+MONTH(Register!$U183)-1)))-(YEAR(Register!$O183)*12+MONTH(Register!$O183))+1))/Register!$Q183,2)-ROUND((Register!$M183-Register!$R183)*MIN(Register!$Q183,MAX(0,MIN(F$4-1,IF(Register!$U183="",$D$2,MIN($D$2,YEAR(Register!$U183)*12+MONTH(Register!$U183)-1)))-(YEAR(Register!$O183)*12+MONTH(Register!$O183))+1))/Register!$Q183,2))</f>
        <v/>
      </c>
      <c r="G185" s="27">
        <f>IF(OR(Register!$N183&lt;&gt;"Yes",Register!$O183="",N(Register!$Q183)=0),0,ROUND((Register!$M183-Register!$R183)*MIN(Register!$Q183,MAX(0,MIN(G$4,IF(Register!$U183="",$D$2,MIN($D$2,YEAR(Register!$U183)*12+MONTH(Register!$U183)-1)))-(YEAR(Register!$O183)*12+MONTH(Register!$O183))+1))/Register!$Q183,2)-ROUND((Register!$M183-Register!$R183)*MIN(Register!$Q183,MAX(0,MIN(G$4-1,IF(Register!$U183="",$D$2,MIN($D$2,YEAR(Register!$U183)*12+MONTH(Register!$U183)-1)))-(YEAR(Register!$O183)*12+MONTH(Register!$O183))+1))/Register!$Q183,2))</f>
        <v/>
      </c>
      <c r="H185" s="27">
        <f>IF(OR(Register!$N183&lt;&gt;"Yes",Register!$O183="",N(Register!$Q183)=0),0,ROUND((Register!$M183-Register!$R183)*MIN(Register!$Q183,MAX(0,MIN(H$4,IF(Register!$U183="",$D$2,MIN($D$2,YEAR(Register!$U183)*12+MONTH(Register!$U183)-1)))-(YEAR(Register!$O183)*12+MONTH(Register!$O183))+1))/Register!$Q183,2)-ROUND((Register!$M183-Register!$R183)*MIN(Register!$Q183,MAX(0,MIN(H$4-1,IF(Register!$U183="",$D$2,MIN($D$2,YEAR(Register!$U183)*12+MONTH(Register!$U183)-1)))-(YEAR(Register!$O183)*12+MONTH(Register!$O183))+1))/Register!$Q183,2))</f>
        <v/>
      </c>
      <c r="I185" s="27">
        <f>IF(OR(Register!$N183&lt;&gt;"Yes",Register!$O183="",N(Register!$Q183)=0),0,ROUND((Register!$M183-Register!$R183)*MIN(Register!$Q183,MAX(0,MIN(I$4,IF(Register!$U183="",$D$2,MIN($D$2,YEAR(Register!$U183)*12+MONTH(Register!$U183)-1)))-(YEAR(Register!$O183)*12+MONTH(Register!$O183))+1))/Register!$Q183,2)-ROUND((Register!$M183-Register!$R183)*MIN(Register!$Q183,MAX(0,MIN(I$4-1,IF(Register!$U183="",$D$2,MIN($D$2,YEAR(Register!$U183)*12+MONTH(Register!$U183)-1)))-(YEAR(Register!$O183)*12+MONTH(Register!$O183))+1))/Register!$Q183,2))</f>
        <v/>
      </c>
      <c r="J185" s="27">
        <f>IF(OR(Register!$N183&lt;&gt;"Yes",Register!$O183="",N(Register!$Q183)=0),0,ROUND((Register!$M183-Register!$R183)*MIN(Register!$Q183,MAX(0,MIN(J$4,IF(Register!$U183="",$D$2,MIN($D$2,YEAR(Register!$U183)*12+MONTH(Register!$U183)-1)))-(YEAR(Register!$O183)*12+MONTH(Register!$O183))+1))/Register!$Q183,2)-ROUND((Register!$M183-Register!$R183)*MIN(Register!$Q183,MAX(0,MIN(J$4-1,IF(Register!$U183="",$D$2,MIN($D$2,YEAR(Register!$U183)*12+MONTH(Register!$U183)-1)))-(YEAR(Register!$O183)*12+MONTH(Register!$O183))+1))/Register!$Q183,2))</f>
        <v/>
      </c>
      <c r="K185" s="27">
        <f>IF(OR(Register!$N183&lt;&gt;"Yes",Register!$O183="",N(Register!$Q183)=0),0,ROUND((Register!$M183-Register!$R183)*MIN(Register!$Q183,MAX(0,MIN(K$4,IF(Register!$U183="",$D$2,MIN($D$2,YEAR(Register!$U183)*12+MONTH(Register!$U183)-1)))-(YEAR(Register!$O183)*12+MONTH(Register!$O183))+1))/Register!$Q183,2)-ROUND((Register!$M183-Register!$R183)*MIN(Register!$Q183,MAX(0,MIN(K$4-1,IF(Register!$U183="",$D$2,MIN($D$2,YEAR(Register!$U183)*12+MONTH(Register!$U183)-1)))-(YEAR(Register!$O183)*12+MONTH(Register!$O183))+1))/Register!$Q183,2))</f>
        <v/>
      </c>
      <c r="L185" s="27">
        <f>IF(OR(Register!$N183&lt;&gt;"Yes",Register!$O183="",N(Register!$Q183)=0),0,ROUND((Register!$M183-Register!$R183)*MIN(Register!$Q183,MAX(0,MIN(L$4,IF(Register!$U183="",$D$2,MIN($D$2,YEAR(Register!$U183)*12+MONTH(Register!$U183)-1)))-(YEAR(Register!$O183)*12+MONTH(Register!$O183))+1))/Register!$Q183,2)-ROUND((Register!$M183-Register!$R183)*MIN(Register!$Q183,MAX(0,MIN(L$4-1,IF(Register!$U183="",$D$2,MIN($D$2,YEAR(Register!$U183)*12+MONTH(Register!$U183)-1)))-(YEAR(Register!$O183)*12+MONTH(Register!$O183))+1))/Register!$Q183,2))</f>
        <v/>
      </c>
      <c r="M185" s="27">
        <f>IF(OR(Register!$N183&lt;&gt;"Yes",Register!$O183="",N(Register!$Q183)=0),0,ROUND((Register!$M183-Register!$R183)*MIN(Register!$Q183,MAX(0,MIN(M$4,IF(Register!$U183="",$D$2,MIN($D$2,YEAR(Register!$U183)*12+MONTH(Register!$U183)-1)))-(YEAR(Register!$O183)*12+MONTH(Register!$O183))+1))/Register!$Q183,2)-ROUND((Register!$M183-Register!$R183)*MIN(Register!$Q183,MAX(0,MIN(M$4-1,IF(Register!$U183="",$D$2,MIN($D$2,YEAR(Register!$U183)*12+MONTH(Register!$U183)-1)))-(YEAR(Register!$O183)*12+MONTH(Register!$O183))+1))/Register!$Q183,2))</f>
        <v/>
      </c>
      <c r="N185" s="27">
        <f>IF(OR(Register!$N183&lt;&gt;"Yes",Register!$O183="",N(Register!$Q183)=0),0,ROUND((Register!$M183-Register!$R183)*MIN(Register!$Q183,MAX(0,MIN(N$4,IF(Register!$U183="",$D$2,MIN($D$2,YEAR(Register!$U183)*12+MONTH(Register!$U183)-1)))-(YEAR(Register!$O183)*12+MONTH(Register!$O183))+1))/Register!$Q183,2)-ROUND((Register!$M183-Register!$R183)*MIN(Register!$Q183,MAX(0,MIN(N$4-1,IF(Register!$U183="",$D$2,MIN($D$2,YEAR(Register!$U183)*12+MONTH(Register!$U183)-1)))-(YEAR(Register!$O183)*12+MONTH(Register!$O183))+1))/Register!$Q183,2))</f>
        <v/>
      </c>
      <c r="O185" s="27">
        <f>IF(OR(Register!$N183&lt;&gt;"Yes",Register!$O183="",N(Register!$Q183)=0),0,ROUND((Register!$M183-Register!$R183)*MIN(Register!$Q183,MAX(0,MIN(O$4,IF(Register!$U183="",$D$2,MIN($D$2,YEAR(Register!$U183)*12+MONTH(Register!$U183)-1)))-(YEAR(Register!$O183)*12+MONTH(Register!$O183))+1))/Register!$Q183,2)-ROUND((Register!$M183-Register!$R183)*MIN(Register!$Q183,MAX(0,MIN(O$4-1,IF(Register!$U183="",$D$2,MIN($D$2,YEAR(Register!$U183)*12+MONTH(Register!$U183)-1)))-(YEAR(Register!$O183)*12+MONTH(Register!$O183))+1))/Register!$Q183,2))</f>
        <v/>
      </c>
      <c r="P185" s="27">
        <f>IF(OR(Register!$N183&lt;&gt;"Yes",Register!$O183="",N(Register!$Q183)=0),0,ROUND((Register!$M183-Register!$R183)*MIN(Register!$Q183,MAX(0,MIN(P$4,IF(Register!$U183="",$D$2,MIN($D$2,YEAR(Register!$U183)*12+MONTH(Register!$U183)-1)))-(YEAR(Register!$O183)*12+MONTH(Register!$O183))+1))/Register!$Q183,2)-ROUND((Register!$M183-Register!$R183)*MIN(Register!$Q183,MAX(0,MIN(P$4-1,IF(Register!$U183="",$D$2,MIN($D$2,YEAR(Register!$U183)*12+MONTH(Register!$U183)-1)))-(YEAR(Register!$O183)*12+MONTH(Register!$O183))+1))/Register!$Q183,2))</f>
        <v/>
      </c>
      <c r="Q185" s="27">
        <f>E185+F185+G185+H185+I185+J185+K185+L185+M185+N185+O185+P185</f>
        <v/>
      </c>
    </row>
    <row r="186">
      <c r="A186" s="28">
        <f>IF(Register!$A184="","",Register!$A184)</f>
        <v/>
      </c>
      <c r="B186" s="28">
        <f>IF(Register!$D184="","",Register!$D184)</f>
        <v/>
      </c>
      <c r="C186" s="28">
        <f>IF(Register!$F184="","",Register!$F184)</f>
        <v/>
      </c>
      <c r="D186" s="28">
        <f>IF(C186="","",IF(C186=Settings!$A$9,Settings!$B$9,IF(C186=Settings!$A$10,Settings!$B$10,IF(C186=Settings!$A$11,Settings!$B$11,IF(C186=Settings!$A$12,Settings!$B$12,IF(C186=Settings!$A$13,Settings!$B$13,IF(C186=Settings!$A$14,Settings!$B$14,IF(C186=Settings!$A$15,Settings!$B$15,IF(C186=Settings!$A$16,Settings!$B$16,IF(C186=Settings!$A$17,Settings!$B$17,IF(C186=Settings!$A$18,Settings!$B$18,"")))))))))))</f>
        <v/>
      </c>
      <c r="E186" s="27">
        <f>IF(OR(Register!$N184&lt;&gt;"Yes",Register!$O184="",N(Register!$Q184)=0),0,ROUND((Register!$M184-Register!$R184)*MIN(Register!$Q184,MAX(0,MIN(E$4,IF(Register!$U184="",$D$2,MIN($D$2,YEAR(Register!$U184)*12+MONTH(Register!$U184)-1)))-(YEAR(Register!$O184)*12+MONTH(Register!$O184))+1))/Register!$Q184,2)-ROUND((Register!$M184-Register!$R184)*MIN(Register!$Q184,MAX(0,MIN(E$4-1,IF(Register!$U184="",$D$2,MIN($D$2,YEAR(Register!$U184)*12+MONTH(Register!$U184)-1)))-(YEAR(Register!$O184)*12+MONTH(Register!$O184))+1))/Register!$Q184,2))</f>
        <v/>
      </c>
      <c r="F186" s="27">
        <f>IF(OR(Register!$N184&lt;&gt;"Yes",Register!$O184="",N(Register!$Q184)=0),0,ROUND((Register!$M184-Register!$R184)*MIN(Register!$Q184,MAX(0,MIN(F$4,IF(Register!$U184="",$D$2,MIN($D$2,YEAR(Register!$U184)*12+MONTH(Register!$U184)-1)))-(YEAR(Register!$O184)*12+MONTH(Register!$O184))+1))/Register!$Q184,2)-ROUND((Register!$M184-Register!$R184)*MIN(Register!$Q184,MAX(0,MIN(F$4-1,IF(Register!$U184="",$D$2,MIN($D$2,YEAR(Register!$U184)*12+MONTH(Register!$U184)-1)))-(YEAR(Register!$O184)*12+MONTH(Register!$O184))+1))/Register!$Q184,2))</f>
        <v/>
      </c>
      <c r="G186" s="27">
        <f>IF(OR(Register!$N184&lt;&gt;"Yes",Register!$O184="",N(Register!$Q184)=0),0,ROUND((Register!$M184-Register!$R184)*MIN(Register!$Q184,MAX(0,MIN(G$4,IF(Register!$U184="",$D$2,MIN($D$2,YEAR(Register!$U184)*12+MONTH(Register!$U184)-1)))-(YEAR(Register!$O184)*12+MONTH(Register!$O184))+1))/Register!$Q184,2)-ROUND((Register!$M184-Register!$R184)*MIN(Register!$Q184,MAX(0,MIN(G$4-1,IF(Register!$U184="",$D$2,MIN($D$2,YEAR(Register!$U184)*12+MONTH(Register!$U184)-1)))-(YEAR(Register!$O184)*12+MONTH(Register!$O184))+1))/Register!$Q184,2))</f>
        <v/>
      </c>
      <c r="H186" s="27">
        <f>IF(OR(Register!$N184&lt;&gt;"Yes",Register!$O184="",N(Register!$Q184)=0),0,ROUND((Register!$M184-Register!$R184)*MIN(Register!$Q184,MAX(0,MIN(H$4,IF(Register!$U184="",$D$2,MIN($D$2,YEAR(Register!$U184)*12+MONTH(Register!$U184)-1)))-(YEAR(Register!$O184)*12+MONTH(Register!$O184))+1))/Register!$Q184,2)-ROUND((Register!$M184-Register!$R184)*MIN(Register!$Q184,MAX(0,MIN(H$4-1,IF(Register!$U184="",$D$2,MIN($D$2,YEAR(Register!$U184)*12+MONTH(Register!$U184)-1)))-(YEAR(Register!$O184)*12+MONTH(Register!$O184))+1))/Register!$Q184,2))</f>
        <v/>
      </c>
      <c r="I186" s="27">
        <f>IF(OR(Register!$N184&lt;&gt;"Yes",Register!$O184="",N(Register!$Q184)=0),0,ROUND((Register!$M184-Register!$R184)*MIN(Register!$Q184,MAX(0,MIN(I$4,IF(Register!$U184="",$D$2,MIN($D$2,YEAR(Register!$U184)*12+MONTH(Register!$U184)-1)))-(YEAR(Register!$O184)*12+MONTH(Register!$O184))+1))/Register!$Q184,2)-ROUND((Register!$M184-Register!$R184)*MIN(Register!$Q184,MAX(0,MIN(I$4-1,IF(Register!$U184="",$D$2,MIN($D$2,YEAR(Register!$U184)*12+MONTH(Register!$U184)-1)))-(YEAR(Register!$O184)*12+MONTH(Register!$O184))+1))/Register!$Q184,2))</f>
        <v/>
      </c>
      <c r="J186" s="27">
        <f>IF(OR(Register!$N184&lt;&gt;"Yes",Register!$O184="",N(Register!$Q184)=0),0,ROUND((Register!$M184-Register!$R184)*MIN(Register!$Q184,MAX(0,MIN(J$4,IF(Register!$U184="",$D$2,MIN($D$2,YEAR(Register!$U184)*12+MONTH(Register!$U184)-1)))-(YEAR(Register!$O184)*12+MONTH(Register!$O184))+1))/Register!$Q184,2)-ROUND((Register!$M184-Register!$R184)*MIN(Register!$Q184,MAX(0,MIN(J$4-1,IF(Register!$U184="",$D$2,MIN($D$2,YEAR(Register!$U184)*12+MONTH(Register!$U184)-1)))-(YEAR(Register!$O184)*12+MONTH(Register!$O184))+1))/Register!$Q184,2))</f>
        <v/>
      </c>
      <c r="K186" s="27">
        <f>IF(OR(Register!$N184&lt;&gt;"Yes",Register!$O184="",N(Register!$Q184)=0),0,ROUND((Register!$M184-Register!$R184)*MIN(Register!$Q184,MAX(0,MIN(K$4,IF(Register!$U184="",$D$2,MIN($D$2,YEAR(Register!$U184)*12+MONTH(Register!$U184)-1)))-(YEAR(Register!$O184)*12+MONTH(Register!$O184))+1))/Register!$Q184,2)-ROUND((Register!$M184-Register!$R184)*MIN(Register!$Q184,MAX(0,MIN(K$4-1,IF(Register!$U184="",$D$2,MIN($D$2,YEAR(Register!$U184)*12+MONTH(Register!$U184)-1)))-(YEAR(Register!$O184)*12+MONTH(Register!$O184))+1))/Register!$Q184,2))</f>
        <v/>
      </c>
      <c r="L186" s="27">
        <f>IF(OR(Register!$N184&lt;&gt;"Yes",Register!$O184="",N(Register!$Q184)=0),0,ROUND((Register!$M184-Register!$R184)*MIN(Register!$Q184,MAX(0,MIN(L$4,IF(Register!$U184="",$D$2,MIN($D$2,YEAR(Register!$U184)*12+MONTH(Register!$U184)-1)))-(YEAR(Register!$O184)*12+MONTH(Register!$O184))+1))/Register!$Q184,2)-ROUND((Register!$M184-Register!$R184)*MIN(Register!$Q184,MAX(0,MIN(L$4-1,IF(Register!$U184="",$D$2,MIN($D$2,YEAR(Register!$U184)*12+MONTH(Register!$U184)-1)))-(YEAR(Register!$O184)*12+MONTH(Register!$O184))+1))/Register!$Q184,2))</f>
        <v/>
      </c>
      <c r="M186" s="27">
        <f>IF(OR(Register!$N184&lt;&gt;"Yes",Register!$O184="",N(Register!$Q184)=0),0,ROUND((Register!$M184-Register!$R184)*MIN(Register!$Q184,MAX(0,MIN(M$4,IF(Register!$U184="",$D$2,MIN($D$2,YEAR(Register!$U184)*12+MONTH(Register!$U184)-1)))-(YEAR(Register!$O184)*12+MONTH(Register!$O184))+1))/Register!$Q184,2)-ROUND((Register!$M184-Register!$R184)*MIN(Register!$Q184,MAX(0,MIN(M$4-1,IF(Register!$U184="",$D$2,MIN($D$2,YEAR(Register!$U184)*12+MONTH(Register!$U184)-1)))-(YEAR(Register!$O184)*12+MONTH(Register!$O184))+1))/Register!$Q184,2))</f>
        <v/>
      </c>
      <c r="N186" s="27">
        <f>IF(OR(Register!$N184&lt;&gt;"Yes",Register!$O184="",N(Register!$Q184)=0),0,ROUND((Register!$M184-Register!$R184)*MIN(Register!$Q184,MAX(0,MIN(N$4,IF(Register!$U184="",$D$2,MIN($D$2,YEAR(Register!$U184)*12+MONTH(Register!$U184)-1)))-(YEAR(Register!$O184)*12+MONTH(Register!$O184))+1))/Register!$Q184,2)-ROUND((Register!$M184-Register!$R184)*MIN(Register!$Q184,MAX(0,MIN(N$4-1,IF(Register!$U184="",$D$2,MIN($D$2,YEAR(Register!$U184)*12+MONTH(Register!$U184)-1)))-(YEAR(Register!$O184)*12+MONTH(Register!$O184))+1))/Register!$Q184,2))</f>
        <v/>
      </c>
      <c r="O186" s="27">
        <f>IF(OR(Register!$N184&lt;&gt;"Yes",Register!$O184="",N(Register!$Q184)=0),0,ROUND((Register!$M184-Register!$R184)*MIN(Register!$Q184,MAX(0,MIN(O$4,IF(Register!$U184="",$D$2,MIN($D$2,YEAR(Register!$U184)*12+MONTH(Register!$U184)-1)))-(YEAR(Register!$O184)*12+MONTH(Register!$O184))+1))/Register!$Q184,2)-ROUND((Register!$M184-Register!$R184)*MIN(Register!$Q184,MAX(0,MIN(O$4-1,IF(Register!$U184="",$D$2,MIN($D$2,YEAR(Register!$U184)*12+MONTH(Register!$U184)-1)))-(YEAR(Register!$O184)*12+MONTH(Register!$O184))+1))/Register!$Q184,2))</f>
        <v/>
      </c>
      <c r="P186" s="27">
        <f>IF(OR(Register!$N184&lt;&gt;"Yes",Register!$O184="",N(Register!$Q184)=0),0,ROUND((Register!$M184-Register!$R184)*MIN(Register!$Q184,MAX(0,MIN(P$4,IF(Register!$U184="",$D$2,MIN($D$2,YEAR(Register!$U184)*12+MONTH(Register!$U184)-1)))-(YEAR(Register!$O184)*12+MONTH(Register!$O184))+1))/Register!$Q184,2)-ROUND((Register!$M184-Register!$R184)*MIN(Register!$Q184,MAX(0,MIN(P$4-1,IF(Register!$U184="",$D$2,MIN($D$2,YEAR(Register!$U184)*12+MONTH(Register!$U184)-1)))-(YEAR(Register!$O184)*12+MONTH(Register!$O184))+1))/Register!$Q184,2))</f>
        <v/>
      </c>
      <c r="Q186" s="27">
        <f>E186+F186+G186+H186+I186+J186+K186+L186+M186+N186+O186+P186</f>
        <v/>
      </c>
    </row>
    <row r="187">
      <c r="A187" s="28">
        <f>IF(Register!$A185="","",Register!$A185)</f>
        <v/>
      </c>
      <c r="B187" s="28">
        <f>IF(Register!$D185="","",Register!$D185)</f>
        <v/>
      </c>
      <c r="C187" s="28">
        <f>IF(Register!$F185="","",Register!$F185)</f>
        <v/>
      </c>
      <c r="D187" s="28">
        <f>IF(C187="","",IF(C187=Settings!$A$9,Settings!$B$9,IF(C187=Settings!$A$10,Settings!$B$10,IF(C187=Settings!$A$11,Settings!$B$11,IF(C187=Settings!$A$12,Settings!$B$12,IF(C187=Settings!$A$13,Settings!$B$13,IF(C187=Settings!$A$14,Settings!$B$14,IF(C187=Settings!$A$15,Settings!$B$15,IF(C187=Settings!$A$16,Settings!$B$16,IF(C187=Settings!$A$17,Settings!$B$17,IF(C187=Settings!$A$18,Settings!$B$18,"")))))))))))</f>
        <v/>
      </c>
      <c r="E187" s="27">
        <f>IF(OR(Register!$N185&lt;&gt;"Yes",Register!$O185="",N(Register!$Q185)=0),0,ROUND((Register!$M185-Register!$R185)*MIN(Register!$Q185,MAX(0,MIN(E$4,IF(Register!$U185="",$D$2,MIN($D$2,YEAR(Register!$U185)*12+MONTH(Register!$U185)-1)))-(YEAR(Register!$O185)*12+MONTH(Register!$O185))+1))/Register!$Q185,2)-ROUND((Register!$M185-Register!$R185)*MIN(Register!$Q185,MAX(0,MIN(E$4-1,IF(Register!$U185="",$D$2,MIN($D$2,YEAR(Register!$U185)*12+MONTH(Register!$U185)-1)))-(YEAR(Register!$O185)*12+MONTH(Register!$O185))+1))/Register!$Q185,2))</f>
        <v/>
      </c>
      <c r="F187" s="27">
        <f>IF(OR(Register!$N185&lt;&gt;"Yes",Register!$O185="",N(Register!$Q185)=0),0,ROUND((Register!$M185-Register!$R185)*MIN(Register!$Q185,MAX(0,MIN(F$4,IF(Register!$U185="",$D$2,MIN($D$2,YEAR(Register!$U185)*12+MONTH(Register!$U185)-1)))-(YEAR(Register!$O185)*12+MONTH(Register!$O185))+1))/Register!$Q185,2)-ROUND((Register!$M185-Register!$R185)*MIN(Register!$Q185,MAX(0,MIN(F$4-1,IF(Register!$U185="",$D$2,MIN($D$2,YEAR(Register!$U185)*12+MONTH(Register!$U185)-1)))-(YEAR(Register!$O185)*12+MONTH(Register!$O185))+1))/Register!$Q185,2))</f>
        <v/>
      </c>
      <c r="G187" s="27">
        <f>IF(OR(Register!$N185&lt;&gt;"Yes",Register!$O185="",N(Register!$Q185)=0),0,ROUND((Register!$M185-Register!$R185)*MIN(Register!$Q185,MAX(0,MIN(G$4,IF(Register!$U185="",$D$2,MIN($D$2,YEAR(Register!$U185)*12+MONTH(Register!$U185)-1)))-(YEAR(Register!$O185)*12+MONTH(Register!$O185))+1))/Register!$Q185,2)-ROUND((Register!$M185-Register!$R185)*MIN(Register!$Q185,MAX(0,MIN(G$4-1,IF(Register!$U185="",$D$2,MIN($D$2,YEAR(Register!$U185)*12+MONTH(Register!$U185)-1)))-(YEAR(Register!$O185)*12+MONTH(Register!$O185))+1))/Register!$Q185,2))</f>
        <v/>
      </c>
      <c r="H187" s="27">
        <f>IF(OR(Register!$N185&lt;&gt;"Yes",Register!$O185="",N(Register!$Q185)=0),0,ROUND((Register!$M185-Register!$R185)*MIN(Register!$Q185,MAX(0,MIN(H$4,IF(Register!$U185="",$D$2,MIN($D$2,YEAR(Register!$U185)*12+MONTH(Register!$U185)-1)))-(YEAR(Register!$O185)*12+MONTH(Register!$O185))+1))/Register!$Q185,2)-ROUND((Register!$M185-Register!$R185)*MIN(Register!$Q185,MAX(0,MIN(H$4-1,IF(Register!$U185="",$D$2,MIN($D$2,YEAR(Register!$U185)*12+MONTH(Register!$U185)-1)))-(YEAR(Register!$O185)*12+MONTH(Register!$O185))+1))/Register!$Q185,2))</f>
        <v/>
      </c>
      <c r="I187" s="27">
        <f>IF(OR(Register!$N185&lt;&gt;"Yes",Register!$O185="",N(Register!$Q185)=0),0,ROUND((Register!$M185-Register!$R185)*MIN(Register!$Q185,MAX(0,MIN(I$4,IF(Register!$U185="",$D$2,MIN($D$2,YEAR(Register!$U185)*12+MONTH(Register!$U185)-1)))-(YEAR(Register!$O185)*12+MONTH(Register!$O185))+1))/Register!$Q185,2)-ROUND((Register!$M185-Register!$R185)*MIN(Register!$Q185,MAX(0,MIN(I$4-1,IF(Register!$U185="",$D$2,MIN($D$2,YEAR(Register!$U185)*12+MONTH(Register!$U185)-1)))-(YEAR(Register!$O185)*12+MONTH(Register!$O185))+1))/Register!$Q185,2))</f>
        <v/>
      </c>
      <c r="J187" s="27">
        <f>IF(OR(Register!$N185&lt;&gt;"Yes",Register!$O185="",N(Register!$Q185)=0),0,ROUND((Register!$M185-Register!$R185)*MIN(Register!$Q185,MAX(0,MIN(J$4,IF(Register!$U185="",$D$2,MIN($D$2,YEAR(Register!$U185)*12+MONTH(Register!$U185)-1)))-(YEAR(Register!$O185)*12+MONTH(Register!$O185))+1))/Register!$Q185,2)-ROUND((Register!$M185-Register!$R185)*MIN(Register!$Q185,MAX(0,MIN(J$4-1,IF(Register!$U185="",$D$2,MIN($D$2,YEAR(Register!$U185)*12+MONTH(Register!$U185)-1)))-(YEAR(Register!$O185)*12+MONTH(Register!$O185))+1))/Register!$Q185,2))</f>
        <v/>
      </c>
      <c r="K187" s="27">
        <f>IF(OR(Register!$N185&lt;&gt;"Yes",Register!$O185="",N(Register!$Q185)=0),0,ROUND((Register!$M185-Register!$R185)*MIN(Register!$Q185,MAX(0,MIN(K$4,IF(Register!$U185="",$D$2,MIN($D$2,YEAR(Register!$U185)*12+MONTH(Register!$U185)-1)))-(YEAR(Register!$O185)*12+MONTH(Register!$O185))+1))/Register!$Q185,2)-ROUND((Register!$M185-Register!$R185)*MIN(Register!$Q185,MAX(0,MIN(K$4-1,IF(Register!$U185="",$D$2,MIN($D$2,YEAR(Register!$U185)*12+MONTH(Register!$U185)-1)))-(YEAR(Register!$O185)*12+MONTH(Register!$O185))+1))/Register!$Q185,2))</f>
        <v/>
      </c>
      <c r="L187" s="27">
        <f>IF(OR(Register!$N185&lt;&gt;"Yes",Register!$O185="",N(Register!$Q185)=0),0,ROUND((Register!$M185-Register!$R185)*MIN(Register!$Q185,MAX(0,MIN(L$4,IF(Register!$U185="",$D$2,MIN($D$2,YEAR(Register!$U185)*12+MONTH(Register!$U185)-1)))-(YEAR(Register!$O185)*12+MONTH(Register!$O185))+1))/Register!$Q185,2)-ROUND((Register!$M185-Register!$R185)*MIN(Register!$Q185,MAX(0,MIN(L$4-1,IF(Register!$U185="",$D$2,MIN($D$2,YEAR(Register!$U185)*12+MONTH(Register!$U185)-1)))-(YEAR(Register!$O185)*12+MONTH(Register!$O185))+1))/Register!$Q185,2))</f>
        <v/>
      </c>
      <c r="M187" s="27">
        <f>IF(OR(Register!$N185&lt;&gt;"Yes",Register!$O185="",N(Register!$Q185)=0),0,ROUND((Register!$M185-Register!$R185)*MIN(Register!$Q185,MAX(0,MIN(M$4,IF(Register!$U185="",$D$2,MIN($D$2,YEAR(Register!$U185)*12+MONTH(Register!$U185)-1)))-(YEAR(Register!$O185)*12+MONTH(Register!$O185))+1))/Register!$Q185,2)-ROUND((Register!$M185-Register!$R185)*MIN(Register!$Q185,MAX(0,MIN(M$4-1,IF(Register!$U185="",$D$2,MIN($D$2,YEAR(Register!$U185)*12+MONTH(Register!$U185)-1)))-(YEAR(Register!$O185)*12+MONTH(Register!$O185))+1))/Register!$Q185,2))</f>
        <v/>
      </c>
      <c r="N187" s="27">
        <f>IF(OR(Register!$N185&lt;&gt;"Yes",Register!$O185="",N(Register!$Q185)=0),0,ROUND((Register!$M185-Register!$R185)*MIN(Register!$Q185,MAX(0,MIN(N$4,IF(Register!$U185="",$D$2,MIN($D$2,YEAR(Register!$U185)*12+MONTH(Register!$U185)-1)))-(YEAR(Register!$O185)*12+MONTH(Register!$O185))+1))/Register!$Q185,2)-ROUND((Register!$M185-Register!$R185)*MIN(Register!$Q185,MAX(0,MIN(N$4-1,IF(Register!$U185="",$D$2,MIN($D$2,YEAR(Register!$U185)*12+MONTH(Register!$U185)-1)))-(YEAR(Register!$O185)*12+MONTH(Register!$O185))+1))/Register!$Q185,2))</f>
        <v/>
      </c>
      <c r="O187" s="27">
        <f>IF(OR(Register!$N185&lt;&gt;"Yes",Register!$O185="",N(Register!$Q185)=0),0,ROUND((Register!$M185-Register!$R185)*MIN(Register!$Q185,MAX(0,MIN(O$4,IF(Register!$U185="",$D$2,MIN($D$2,YEAR(Register!$U185)*12+MONTH(Register!$U185)-1)))-(YEAR(Register!$O185)*12+MONTH(Register!$O185))+1))/Register!$Q185,2)-ROUND((Register!$M185-Register!$R185)*MIN(Register!$Q185,MAX(0,MIN(O$4-1,IF(Register!$U185="",$D$2,MIN($D$2,YEAR(Register!$U185)*12+MONTH(Register!$U185)-1)))-(YEAR(Register!$O185)*12+MONTH(Register!$O185))+1))/Register!$Q185,2))</f>
        <v/>
      </c>
      <c r="P187" s="27">
        <f>IF(OR(Register!$N185&lt;&gt;"Yes",Register!$O185="",N(Register!$Q185)=0),0,ROUND((Register!$M185-Register!$R185)*MIN(Register!$Q185,MAX(0,MIN(P$4,IF(Register!$U185="",$D$2,MIN($D$2,YEAR(Register!$U185)*12+MONTH(Register!$U185)-1)))-(YEAR(Register!$O185)*12+MONTH(Register!$O185))+1))/Register!$Q185,2)-ROUND((Register!$M185-Register!$R185)*MIN(Register!$Q185,MAX(0,MIN(P$4-1,IF(Register!$U185="",$D$2,MIN($D$2,YEAR(Register!$U185)*12+MONTH(Register!$U185)-1)))-(YEAR(Register!$O185)*12+MONTH(Register!$O185))+1))/Register!$Q185,2))</f>
        <v/>
      </c>
      <c r="Q187" s="27">
        <f>E187+F187+G187+H187+I187+J187+K187+L187+M187+N187+O187+P187</f>
        <v/>
      </c>
    </row>
    <row r="188">
      <c r="A188" s="28">
        <f>IF(Register!$A186="","",Register!$A186)</f>
        <v/>
      </c>
      <c r="B188" s="28">
        <f>IF(Register!$D186="","",Register!$D186)</f>
        <v/>
      </c>
      <c r="C188" s="28">
        <f>IF(Register!$F186="","",Register!$F186)</f>
        <v/>
      </c>
      <c r="D188" s="28">
        <f>IF(C188="","",IF(C188=Settings!$A$9,Settings!$B$9,IF(C188=Settings!$A$10,Settings!$B$10,IF(C188=Settings!$A$11,Settings!$B$11,IF(C188=Settings!$A$12,Settings!$B$12,IF(C188=Settings!$A$13,Settings!$B$13,IF(C188=Settings!$A$14,Settings!$B$14,IF(C188=Settings!$A$15,Settings!$B$15,IF(C188=Settings!$A$16,Settings!$B$16,IF(C188=Settings!$A$17,Settings!$B$17,IF(C188=Settings!$A$18,Settings!$B$18,"")))))))))))</f>
        <v/>
      </c>
      <c r="E188" s="27">
        <f>IF(OR(Register!$N186&lt;&gt;"Yes",Register!$O186="",N(Register!$Q186)=0),0,ROUND((Register!$M186-Register!$R186)*MIN(Register!$Q186,MAX(0,MIN(E$4,IF(Register!$U186="",$D$2,MIN($D$2,YEAR(Register!$U186)*12+MONTH(Register!$U186)-1)))-(YEAR(Register!$O186)*12+MONTH(Register!$O186))+1))/Register!$Q186,2)-ROUND((Register!$M186-Register!$R186)*MIN(Register!$Q186,MAX(0,MIN(E$4-1,IF(Register!$U186="",$D$2,MIN($D$2,YEAR(Register!$U186)*12+MONTH(Register!$U186)-1)))-(YEAR(Register!$O186)*12+MONTH(Register!$O186))+1))/Register!$Q186,2))</f>
        <v/>
      </c>
      <c r="F188" s="27">
        <f>IF(OR(Register!$N186&lt;&gt;"Yes",Register!$O186="",N(Register!$Q186)=0),0,ROUND((Register!$M186-Register!$R186)*MIN(Register!$Q186,MAX(0,MIN(F$4,IF(Register!$U186="",$D$2,MIN($D$2,YEAR(Register!$U186)*12+MONTH(Register!$U186)-1)))-(YEAR(Register!$O186)*12+MONTH(Register!$O186))+1))/Register!$Q186,2)-ROUND((Register!$M186-Register!$R186)*MIN(Register!$Q186,MAX(0,MIN(F$4-1,IF(Register!$U186="",$D$2,MIN($D$2,YEAR(Register!$U186)*12+MONTH(Register!$U186)-1)))-(YEAR(Register!$O186)*12+MONTH(Register!$O186))+1))/Register!$Q186,2))</f>
        <v/>
      </c>
      <c r="G188" s="27">
        <f>IF(OR(Register!$N186&lt;&gt;"Yes",Register!$O186="",N(Register!$Q186)=0),0,ROUND((Register!$M186-Register!$R186)*MIN(Register!$Q186,MAX(0,MIN(G$4,IF(Register!$U186="",$D$2,MIN($D$2,YEAR(Register!$U186)*12+MONTH(Register!$U186)-1)))-(YEAR(Register!$O186)*12+MONTH(Register!$O186))+1))/Register!$Q186,2)-ROUND((Register!$M186-Register!$R186)*MIN(Register!$Q186,MAX(0,MIN(G$4-1,IF(Register!$U186="",$D$2,MIN($D$2,YEAR(Register!$U186)*12+MONTH(Register!$U186)-1)))-(YEAR(Register!$O186)*12+MONTH(Register!$O186))+1))/Register!$Q186,2))</f>
        <v/>
      </c>
      <c r="H188" s="27">
        <f>IF(OR(Register!$N186&lt;&gt;"Yes",Register!$O186="",N(Register!$Q186)=0),0,ROUND((Register!$M186-Register!$R186)*MIN(Register!$Q186,MAX(0,MIN(H$4,IF(Register!$U186="",$D$2,MIN($D$2,YEAR(Register!$U186)*12+MONTH(Register!$U186)-1)))-(YEAR(Register!$O186)*12+MONTH(Register!$O186))+1))/Register!$Q186,2)-ROUND((Register!$M186-Register!$R186)*MIN(Register!$Q186,MAX(0,MIN(H$4-1,IF(Register!$U186="",$D$2,MIN($D$2,YEAR(Register!$U186)*12+MONTH(Register!$U186)-1)))-(YEAR(Register!$O186)*12+MONTH(Register!$O186))+1))/Register!$Q186,2))</f>
        <v/>
      </c>
      <c r="I188" s="27">
        <f>IF(OR(Register!$N186&lt;&gt;"Yes",Register!$O186="",N(Register!$Q186)=0),0,ROUND((Register!$M186-Register!$R186)*MIN(Register!$Q186,MAX(0,MIN(I$4,IF(Register!$U186="",$D$2,MIN($D$2,YEAR(Register!$U186)*12+MONTH(Register!$U186)-1)))-(YEAR(Register!$O186)*12+MONTH(Register!$O186))+1))/Register!$Q186,2)-ROUND((Register!$M186-Register!$R186)*MIN(Register!$Q186,MAX(0,MIN(I$4-1,IF(Register!$U186="",$D$2,MIN($D$2,YEAR(Register!$U186)*12+MONTH(Register!$U186)-1)))-(YEAR(Register!$O186)*12+MONTH(Register!$O186))+1))/Register!$Q186,2))</f>
        <v/>
      </c>
      <c r="J188" s="27">
        <f>IF(OR(Register!$N186&lt;&gt;"Yes",Register!$O186="",N(Register!$Q186)=0),0,ROUND((Register!$M186-Register!$R186)*MIN(Register!$Q186,MAX(0,MIN(J$4,IF(Register!$U186="",$D$2,MIN($D$2,YEAR(Register!$U186)*12+MONTH(Register!$U186)-1)))-(YEAR(Register!$O186)*12+MONTH(Register!$O186))+1))/Register!$Q186,2)-ROUND((Register!$M186-Register!$R186)*MIN(Register!$Q186,MAX(0,MIN(J$4-1,IF(Register!$U186="",$D$2,MIN($D$2,YEAR(Register!$U186)*12+MONTH(Register!$U186)-1)))-(YEAR(Register!$O186)*12+MONTH(Register!$O186))+1))/Register!$Q186,2))</f>
        <v/>
      </c>
      <c r="K188" s="27">
        <f>IF(OR(Register!$N186&lt;&gt;"Yes",Register!$O186="",N(Register!$Q186)=0),0,ROUND((Register!$M186-Register!$R186)*MIN(Register!$Q186,MAX(0,MIN(K$4,IF(Register!$U186="",$D$2,MIN($D$2,YEAR(Register!$U186)*12+MONTH(Register!$U186)-1)))-(YEAR(Register!$O186)*12+MONTH(Register!$O186))+1))/Register!$Q186,2)-ROUND((Register!$M186-Register!$R186)*MIN(Register!$Q186,MAX(0,MIN(K$4-1,IF(Register!$U186="",$D$2,MIN($D$2,YEAR(Register!$U186)*12+MONTH(Register!$U186)-1)))-(YEAR(Register!$O186)*12+MONTH(Register!$O186))+1))/Register!$Q186,2))</f>
        <v/>
      </c>
      <c r="L188" s="27">
        <f>IF(OR(Register!$N186&lt;&gt;"Yes",Register!$O186="",N(Register!$Q186)=0),0,ROUND((Register!$M186-Register!$R186)*MIN(Register!$Q186,MAX(0,MIN(L$4,IF(Register!$U186="",$D$2,MIN($D$2,YEAR(Register!$U186)*12+MONTH(Register!$U186)-1)))-(YEAR(Register!$O186)*12+MONTH(Register!$O186))+1))/Register!$Q186,2)-ROUND((Register!$M186-Register!$R186)*MIN(Register!$Q186,MAX(0,MIN(L$4-1,IF(Register!$U186="",$D$2,MIN($D$2,YEAR(Register!$U186)*12+MONTH(Register!$U186)-1)))-(YEAR(Register!$O186)*12+MONTH(Register!$O186))+1))/Register!$Q186,2))</f>
        <v/>
      </c>
      <c r="M188" s="27">
        <f>IF(OR(Register!$N186&lt;&gt;"Yes",Register!$O186="",N(Register!$Q186)=0),0,ROUND((Register!$M186-Register!$R186)*MIN(Register!$Q186,MAX(0,MIN(M$4,IF(Register!$U186="",$D$2,MIN($D$2,YEAR(Register!$U186)*12+MONTH(Register!$U186)-1)))-(YEAR(Register!$O186)*12+MONTH(Register!$O186))+1))/Register!$Q186,2)-ROUND((Register!$M186-Register!$R186)*MIN(Register!$Q186,MAX(0,MIN(M$4-1,IF(Register!$U186="",$D$2,MIN($D$2,YEAR(Register!$U186)*12+MONTH(Register!$U186)-1)))-(YEAR(Register!$O186)*12+MONTH(Register!$O186))+1))/Register!$Q186,2))</f>
        <v/>
      </c>
      <c r="N188" s="27">
        <f>IF(OR(Register!$N186&lt;&gt;"Yes",Register!$O186="",N(Register!$Q186)=0),0,ROUND((Register!$M186-Register!$R186)*MIN(Register!$Q186,MAX(0,MIN(N$4,IF(Register!$U186="",$D$2,MIN($D$2,YEAR(Register!$U186)*12+MONTH(Register!$U186)-1)))-(YEAR(Register!$O186)*12+MONTH(Register!$O186))+1))/Register!$Q186,2)-ROUND((Register!$M186-Register!$R186)*MIN(Register!$Q186,MAX(0,MIN(N$4-1,IF(Register!$U186="",$D$2,MIN($D$2,YEAR(Register!$U186)*12+MONTH(Register!$U186)-1)))-(YEAR(Register!$O186)*12+MONTH(Register!$O186))+1))/Register!$Q186,2))</f>
        <v/>
      </c>
      <c r="O188" s="27">
        <f>IF(OR(Register!$N186&lt;&gt;"Yes",Register!$O186="",N(Register!$Q186)=0),0,ROUND((Register!$M186-Register!$R186)*MIN(Register!$Q186,MAX(0,MIN(O$4,IF(Register!$U186="",$D$2,MIN($D$2,YEAR(Register!$U186)*12+MONTH(Register!$U186)-1)))-(YEAR(Register!$O186)*12+MONTH(Register!$O186))+1))/Register!$Q186,2)-ROUND((Register!$M186-Register!$R186)*MIN(Register!$Q186,MAX(0,MIN(O$4-1,IF(Register!$U186="",$D$2,MIN($D$2,YEAR(Register!$U186)*12+MONTH(Register!$U186)-1)))-(YEAR(Register!$O186)*12+MONTH(Register!$O186))+1))/Register!$Q186,2))</f>
        <v/>
      </c>
      <c r="P188" s="27">
        <f>IF(OR(Register!$N186&lt;&gt;"Yes",Register!$O186="",N(Register!$Q186)=0),0,ROUND((Register!$M186-Register!$R186)*MIN(Register!$Q186,MAX(0,MIN(P$4,IF(Register!$U186="",$D$2,MIN($D$2,YEAR(Register!$U186)*12+MONTH(Register!$U186)-1)))-(YEAR(Register!$O186)*12+MONTH(Register!$O186))+1))/Register!$Q186,2)-ROUND((Register!$M186-Register!$R186)*MIN(Register!$Q186,MAX(0,MIN(P$4-1,IF(Register!$U186="",$D$2,MIN($D$2,YEAR(Register!$U186)*12+MONTH(Register!$U186)-1)))-(YEAR(Register!$O186)*12+MONTH(Register!$O186))+1))/Register!$Q186,2))</f>
        <v/>
      </c>
      <c r="Q188" s="27">
        <f>E188+F188+G188+H188+I188+J188+K188+L188+M188+N188+O188+P188</f>
        <v/>
      </c>
    </row>
    <row r="189">
      <c r="A189" s="28">
        <f>IF(Register!$A187="","",Register!$A187)</f>
        <v/>
      </c>
      <c r="B189" s="28">
        <f>IF(Register!$D187="","",Register!$D187)</f>
        <v/>
      </c>
      <c r="C189" s="28">
        <f>IF(Register!$F187="","",Register!$F187)</f>
        <v/>
      </c>
      <c r="D189" s="28">
        <f>IF(C189="","",IF(C189=Settings!$A$9,Settings!$B$9,IF(C189=Settings!$A$10,Settings!$B$10,IF(C189=Settings!$A$11,Settings!$B$11,IF(C189=Settings!$A$12,Settings!$B$12,IF(C189=Settings!$A$13,Settings!$B$13,IF(C189=Settings!$A$14,Settings!$B$14,IF(C189=Settings!$A$15,Settings!$B$15,IF(C189=Settings!$A$16,Settings!$B$16,IF(C189=Settings!$A$17,Settings!$B$17,IF(C189=Settings!$A$18,Settings!$B$18,"")))))))))))</f>
        <v/>
      </c>
      <c r="E189" s="27">
        <f>IF(OR(Register!$N187&lt;&gt;"Yes",Register!$O187="",N(Register!$Q187)=0),0,ROUND((Register!$M187-Register!$R187)*MIN(Register!$Q187,MAX(0,MIN(E$4,IF(Register!$U187="",$D$2,MIN($D$2,YEAR(Register!$U187)*12+MONTH(Register!$U187)-1)))-(YEAR(Register!$O187)*12+MONTH(Register!$O187))+1))/Register!$Q187,2)-ROUND((Register!$M187-Register!$R187)*MIN(Register!$Q187,MAX(0,MIN(E$4-1,IF(Register!$U187="",$D$2,MIN($D$2,YEAR(Register!$U187)*12+MONTH(Register!$U187)-1)))-(YEAR(Register!$O187)*12+MONTH(Register!$O187))+1))/Register!$Q187,2))</f>
        <v/>
      </c>
      <c r="F189" s="27">
        <f>IF(OR(Register!$N187&lt;&gt;"Yes",Register!$O187="",N(Register!$Q187)=0),0,ROUND((Register!$M187-Register!$R187)*MIN(Register!$Q187,MAX(0,MIN(F$4,IF(Register!$U187="",$D$2,MIN($D$2,YEAR(Register!$U187)*12+MONTH(Register!$U187)-1)))-(YEAR(Register!$O187)*12+MONTH(Register!$O187))+1))/Register!$Q187,2)-ROUND((Register!$M187-Register!$R187)*MIN(Register!$Q187,MAX(0,MIN(F$4-1,IF(Register!$U187="",$D$2,MIN($D$2,YEAR(Register!$U187)*12+MONTH(Register!$U187)-1)))-(YEAR(Register!$O187)*12+MONTH(Register!$O187))+1))/Register!$Q187,2))</f>
        <v/>
      </c>
      <c r="G189" s="27">
        <f>IF(OR(Register!$N187&lt;&gt;"Yes",Register!$O187="",N(Register!$Q187)=0),0,ROUND((Register!$M187-Register!$R187)*MIN(Register!$Q187,MAX(0,MIN(G$4,IF(Register!$U187="",$D$2,MIN($D$2,YEAR(Register!$U187)*12+MONTH(Register!$U187)-1)))-(YEAR(Register!$O187)*12+MONTH(Register!$O187))+1))/Register!$Q187,2)-ROUND((Register!$M187-Register!$R187)*MIN(Register!$Q187,MAX(0,MIN(G$4-1,IF(Register!$U187="",$D$2,MIN($D$2,YEAR(Register!$U187)*12+MONTH(Register!$U187)-1)))-(YEAR(Register!$O187)*12+MONTH(Register!$O187))+1))/Register!$Q187,2))</f>
        <v/>
      </c>
      <c r="H189" s="27">
        <f>IF(OR(Register!$N187&lt;&gt;"Yes",Register!$O187="",N(Register!$Q187)=0),0,ROUND((Register!$M187-Register!$R187)*MIN(Register!$Q187,MAX(0,MIN(H$4,IF(Register!$U187="",$D$2,MIN($D$2,YEAR(Register!$U187)*12+MONTH(Register!$U187)-1)))-(YEAR(Register!$O187)*12+MONTH(Register!$O187))+1))/Register!$Q187,2)-ROUND((Register!$M187-Register!$R187)*MIN(Register!$Q187,MAX(0,MIN(H$4-1,IF(Register!$U187="",$D$2,MIN($D$2,YEAR(Register!$U187)*12+MONTH(Register!$U187)-1)))-(YEAR(Register!$O187)*12+MONTH(Register!$O187))+1))/Register!$Q187,2))</f>
        <v/>
      </c>
      <c r="I189" s="27">
        <f>IF(OR(Register!$N187&lt;&gt;"Yes",Register!$O187="",N(Register!$Q187)=0),0,ROUND((Register!$M187-Register!$R187)*MIN(Register!$Q187,MAX(0,MIN(I$4,IF(Register!$U187="",$D$2,MIN($D$2,YEAR(Register!$U187)*12+MONTH(Register!$U187)-1)))-(YEAR(Register!$O187)*12+MONTH(Register!$O187))+1))/Register!$Q187,2)-ROUND((Register!$M187-Register!$R187)*MIN(Register!$Q187,MAX(0,MIN(I$4-1,IF(Register!$U187="",$D$2,MIN($D$2,YEAR(Register!$U187)*12+MONTH(Register!$U187)-1)))-(YEAR(Register!$O187)*12+MONTH(Register!$O187))+1))/Register!$Q187,2))</f>
        <v/>
      </c>
      <c r="J189" s="27">
        <f>IF(OR(Register!$N187&lt;&gt;"Yes",Register!$O187="",N(Register!$Q187)=0),0,ROUND((Register!$M187-Register!$R187)*MIN(Register!$Q187,MAX(0,MIN(J$4,IF(Register!$U187="",$D$2,MIN($D$2,YEAR(Register!$U187)*12+MONTH(Register!$U187)-1)))-(YEAR(Register!$O187)*12+MONTH(Register!$O187))+1))/Register!$Q187,2)-ROUND((Register!$M187-Register!$R187)*MIN(Register!$Q187,MAX(0,MIN(J$4-1,IF(Register!$U187="",$D$2,MIN($D$2,YEAR(Register!$U187)*12+MONTH(Register!$U187)-1)))-(YEAR(Register!$O187)*12+MONTH(Register!$O187))+1))/Register!$Q187,2))</f>
        <v/>
      </c>
      <c r="K189" s="27">
        <f>IF(OR(Register!$N187&lt;&gt;"Yes",Register!$O187="",N(Register!$Q187)=0),0,ROUND((Register!$M187-Register!$R187)*MIN(Register!$Q187,MAX(0,MIN(K$4,IF(Register!$U187="",$D$2,MIN($D$2,YEAR(Register!$U187)*12+MONTH(Register!$U187)-1)))-(YEAR(Register!$O187)*12+MONTH(Register!$O187))+1))/Register!$Q187,2)-ROUND((Register!$M187-Register!$R187)*MIN(Register!$Q187,MAX(0,MIN(K$4-1,IF(Register!$U187="",$D$2,MIN($D$2,YEAR(Register!$U187)*12+MONTH(Register!$U187)-1)))-(YEAR(Register!$O187)*12+MONTH(Register!$O187))+1))/Register!$Q187,2))</f>
        <v/>
      </c>
      <c r="L189" s="27">
        <f>IF(OR(Register!$N187&lt;&gt;"Yes",Register!$O187="",N(Register!$Q187)=0),0,ROUND((Register!$M187-Register!$R187)*MIN(Register!$Q187,MAX(0,MIN(L$4,IF(Register!$U187="",$D$2,MIN($D$2,YEAR(Register!$U187)*12+MONTH(Register!$U187)-1)))-(YEAR(Register!$O187)*12+MONTH(Register!$O187))+1))/Register!$Q187,2)-ROUND((Register!$M187-Register!$R187)*MIN(Register!$Q187,MAX(0,MIN(L$4-1,IF(Register!$U187="",$D$2,MIN($D$2,YEAR(Register!$U187)*12+MONTH(Register!$U187)-1)))-(YEAR(Register!$O187)*12+MONTH(Register!$O187))+1))/Register!$Q187,2))</f>
        <v/>
      </c>
      <c r="M189" s="27">
        <f>IF(OR(Register!$N187&lt;&gt;"Yes",Register!$O187="",N(Register!$Q187)=0),0,ROUND((Register!$M187-Register!$R187)*MIN(Register!$Q187,MAX(0,MIN(M$4,IF(Register!$U187="",$D$2,MIN($D$2,YEAR(Register!$U187)*12+MONTH(Register!$U187)-1)))-(YEAR(Register!$O187)*12+MONTH(Register!$O187))+1))/Register!$Q187,2)-ROUND((Register!$M187-Register!$R187)*MIN(Register!$Q187,MAX(0,MIN(M$4-1,IF(Register!$U187="",$D$2,MIN($D$2,YEAR(Register!$U187)*12+MONTH(Register!$U187)-1)))-(YEAR(Register!$O187)*12+MONTH(Register!$O187))+1))/Register!$Q187,2))</f>
        <v/>
      </c>
      <c r="N189" s="27">
        <f>IF(OR(Register!$N187&lt;&gt;"Yes",Register!$O187="",N(Register!$Q187)=0),0,ROUND((Register!$M187-Register!$R187)*MIN(Register!$Q187,MAX(0,MIN(N$4,IF(Register!$U187="",$D$2,MIN($D$2,YEAR(Register!$U187)*12+MONTH(Register!$U187)-1)))-(YEAR(Register!$O187)*12+MONTH(Register!$O187))+1))/Register!$Q187,2)-ROUND((Register!$M187-Register!$R187)*MIN(Register!$Q187,MAX(0,MIN(N$4-1,IF(Register!$U187="",$D$2,MIN($D$2,YEAR(Register!$U187)*12+MONTH(Register!$U187)-1)))-(YEAR(Register!$O187)*12+MONTH(Register!$O187))+1))/Register!$Q187,2))</f>
        <v/>
      </c>
      <c r="O189" s="27">
        <f>IF(OR(Register!$N187&lt;&gt;"Yes",Register!$O187="",N(Register!$Q187)=0),0,ROUND((Register!$M187-Register!$R187)*MIN(Register!$Q187,MAX(0,MIN(O$4,IF(Register!$U187="",$D$2,MIN($D$2,YEAR(Register!$U187)*12+MONTH(Register!$U187)-1)))-(YEAR(Register!$O187)*12+MONTH(Register!$O187))+1))/Register!$Q187,2)-ROUND((Register!$M187-Register!$R187)*MIN(Register!$Q187,MAX(0,MIN(O$4-1,IF(Register!$U187="",$D$2,MIN($D$2,YEAR(Register!$U187)*12+MONTH(Register!$U187)-1)))-(YEAR(Register!$O187)*12+MONTH(Register!$O187))+1))/Register!$Q187,2))</f>
        <v/>
      </c>
      <c r="P189" s="27">
        <f>IF(OR(Register!$N187&lt;&gt;"Yes",Register!$O187="",N(Register!$Q187)=0),0,ROUND((Register!$M187-Register!$R187)*MIN(Register!$Q187,MAX(0,MIN(P$4,IF(Register!$U187="",$D$2,MIN($D$2,YEAR(Register!$U187)*12+MONTH(Register!$U187)-1)))-(YEAR(Register!$O187)*12+MONTH(Register!$O187))+1))/Register!$Q187,2)-ROUND((Register!$M187-Register!$R187)*MIN(Register!$Q187,MAX(0,MIN(P$4-1,IF(Register!$U187="",$D$2,MIN($D$2,YEAR(Register!$U187)*12+MONTH(Register!$U187)-1)))-(YEAR(Register!$O187)*12+MONTH(Register!$O187))+1))/Register!$Q187,2))</f>
        <v/>
      </c>
      <c r="Q189" s="27">
        <f>E189+F189+G189+H189+I189+J189+K189+L189+M189+N189+O189+P189</f>
        <v/>
      </c>
    </row>
    <row r="190">
      <c r="A190" s="28">
        <f>IF(Register!$A188="","",Register!$A188)</f>
        <v/>
      </c>
      <c r="B190" s="28">
        <f>IF(Register!$D188="","",Register!$D188)</f>
        <v/>
      </c>
      <c r="C190" s="28">
        <f>IF(Register!$F188="","",Register!$F188)</f>
        <v/>
      </c>
      <c r="D190" s="28">
        <f>IF(C190="","",IF(C190=Settings!$A$9,Settings!$B$9,IF(C190=Settings!$A$10,Settings!$B$10,IF(C190=Settings!$A$11,Settings!$B$11,IF(C190=Settings!$A$12,Settings!$B$12,IF(C190=Settings!$A$13,Settings!$B$13,IF(C190=Settings!$A$14,Settings!$B$14,IF(C190=Settings!$A$15,Settings!$B$15,IF(C190=Settings!$A$16,Settings!$B$16,IF(C190=Settings!$A$17,Settings!$B$17,IF(C190=Settings!$A$18,Settings!$B$18,"")))))))))))</f>
        <v/>
      </c>
      <c r="E190" s="27">
        <f>IF(OR(Register!$N188&lt;&gt;"Yes",Register!$O188="",N(Register!$Q188)=0),0,ROUND((Register!$M188-Register!$R188)*MIN(Register!$Q188,MAX(0,MIN(E$4,IF(Register!$U188="",$D$2,MIN($D$2,YEAR(Register!$U188)*12+MONTH(Register!$U188)-1)))-(YEAR(Register!$O188)*12+MONTH(Register!$O188))+1))/Register!$Q188,2)-ROUND((Register!$M188-Register!$R188)*MIN(Register!$Q188,MAX(0,MIN(E$4-1,IF(Register!$U188="",$D$2,MIN($D$2,YEAR(Register!$U188)*12+MONTH(Register!$U188)-1)))-(YEAR(Register!$O188)*12+MONTH(Register!$O188))+1))/Register!$Q188,2))</f>
        <v/>
      </c>
      <c r="F190" s="27">
        <f>IF(OR(Register!$N188&lt;&gt;"Yes",Register!$O188="",N(Register!$Q188)=0),0,ROUND((Register!$M188-Register!$R188)*MIN(Register!$Q188,MAX(0,MIN(F$4,IF(Register!$U188="",$D$2,MIN($D$2,YEAR(Register!$U188)*12+MONTH(Register!$U188)-1)))-(YEAR(Register!$O188)*12+MONTH(Register!$O188))+1))/Register!$Q188,2)-ROUND((Register!$M188-Register!$R188)*MIN(Register!$Q188,MAX(0,MIN(F$4-1,IF(Register!$U188="",$D$2,MIN($D$2,YEAR(Register!$U188)*12+MONTH(Register!$U188)-1)))-(YEAR(Register!$O188)*12+MONTH(Register!$O188))+1))/Register!$Q188,2))</f>
        <v/>
      </c>
      <c r="G190" s="27">
        <f>IF(OR(Register!$N188&lt;&gt;"Yes",Register!$O188="",N(Register!$Q188)=0),0,ROUND((Register!$M188-Register!$R188)*MIN(Register!$Q188,MAX(0,MIN(G$4,IF(Register!$U188="",$D$2,MIN($D$2,YEAR(Register!$U188)*12+MONTH(Register!$U188)-1)))-(YEAR(Register!$O188)*12+MONTH(Register!$O188))+1))/Register!$Q188,2)-ROUND((Register!$M188-Register!$R188)*MIN(Register!$Q188,MAX(0,MIN(G$4-1,IF(Register!$U188="",$D$2,MIN($D$2,YEAR(Register!$U188)*12+MONTH(Register!$U188)-1)))-(YEAR(Register!$O188)*12+MONTH(Register!$O188))+1))/Register!$Q188,2))</f>
        <v/>
      </c>
      <c r="H190" s="27">
        <f>IF(OR(Register!$N188&lt;&gt;"Yes",Register!$O188="",N(Register!$Q188)=0),0,ROUND((Register!$M188-Register!$R188)*MIN(Register!$Q188,MAX(0,MIN(H$4,IF(Register!$U188="",$D$2,MIN($D$2,YEAR(Register!$U188)*12+MONTH(Register!$U188)-1)))-(YEAR(Register!$O188)*12+MONTH(Register!$O188))+1))/Register!$Q188,2)-ROUND((Register!$M188-Register!$R188)*MIN(Register!$Q188,MAX(0,MIN(H$4-1,IF(Register!$U188="",$D$2,MIN($D$2,YEAR(Register!$U188)*12+MONTH(Register!$U188)-1)))-(YEAR(Register!$O188)*12+MONTH(Register!$O188))+1))/Register!$Q188,2))</f>
        <v/>
      </c>
      <c r="I190" s="27">
        <f>IF(OR(Register!$N188&lt;&gt;"Yes",Register!$O188="",N(Register!$Q188)=0),0,ROUND((Register!$M188-Register!$R188)*MIN(Register!$Q188,MAX(0,MIN(I$4,IF(Register!$U188="",$D$2,MIN($D$2,YEAR(Register!$U188)*12+MONTH(Register!$U188)-1)))-(YEAR(Register!$O188)*12+MONTH(Register!$O188))+1))/Register!$Q188,2)-ROUND((Register!$M188-Register!$R188)*MIN(Register!$Q188,MAX(0,MIN(I$4-1,IF(Register!$U188="",$D$2,MIN($D$2,YEAR(Register!$U188)*12+MONTH(Register!$U188)-1)))-(YEAR(Register!$O188)*12+MONTH(Register!$O188))+1))/Register!$Q188,2))</f>
        <v/>
      </c>
      <c r="J190" s="27">
        <f>IF(OR(Register!$N188&lt;&gt;"Yes",Register!$O188="",N(Register!$Q188)=0),0,ROUND((Register!$M188-Register!$R188)*MIN(Register!$Q188,MAX(0,MIN(J$4,IF(Register!$U188="",$D$2,MIN($D$2,YEAR(Register!$U188)*12+MONTH(Register!$U188)-1)))-(YEAR(Register!$O188)*12+MONTH(Register!$O188))+1))/Register!$Q188,2)-ROUND((Register!$M188-Register!$R188)*MIN(Register!$Q188,MAX(0,MIN(J$4-1,IF(Register!$U188="",$D$2,MIN($D$2,YEAR(Register!$U188)*12+MONTH(Register!$U188)-1)))-(YEAR(Register!$O188)*12+MONTH(Register!$O188))+1))/Register!$Q188,2))</f>
        <v/>
      </c>
      <c r="K190" s="27">
        <f>IF(OR(Register!$N188&lt;&gt;"Yes",Register!$O188="",N(Register!$Q188)=0),0,ROUND((Register!$M188-Register!$R188)*MIN(Register!$Q188,MAX(0,MIN(K$4,IF(Register!$U188="",$D$2,MIN($D$2,YEAR(Register!$U188)*12+MONTH(Register!$U188)-1)))-(YEAR(Register!$O188)*12+MONTH(Register!$O188))+1))/Register!$Q188,2)-ROUND((Register!$M188-Register!$R188)*MIN(Register!$Q188,MAX(0,MIN(K$4-1,IF(Register!$U188="",$D$2,MIN($D$2,YEAR(Register!$U188)*12+MONTH(Register!$U188)-1)))-(YEAR(Register!$O188)*12+MONTH(Register!$O188))+1))/Register!$Q188,2))</f>
        <v/>
      </c>
      <c r="L190" s="27">
        <f>IF(OR(Register!$N188&lt;&gt;"Yes",Register!$O188="",N(Register!$Q188)=0),0,ROUND((Register!$M188-Register!$R188)*MIN(Register!$Q188,MAX(0,MIN(L$4,IF(Register!$U188="",$D$2,MIN($D$2,YEAR(Register!$U188)*12+MONTH(Register!$U188)-1)))-(YEAR(Register!$O188)*12+MONTH(Register!$O188))+1))/Register!$Q188,2)-ROUND((Register!$M188-Register!$R188)*MIN(Register!$Q188,MAX(0,MIN(L$4-1,IF(Register!$U188="",$D$2,MIN($D$2,YEAR(Register!$U188)*12+MONTH(Register!$U188)-1)))-(YEAR(Register!$O188)*12+MONTH(Register!$O188))+1))/Register!$Q188,2))</f>
        <v/>
      </c>
      <c r="M190" s="27">
        <f>IF(OR(Register!$N188&lt;&gt;"Yes",Register!$O188="",N(Register!$Q188)=0),0,ROUND((Register!$M188-Register!$R188)*MIN(Register!$Q188,MAX(0,MIN(M$4,IF(Register!$U188="",$D$2,MIN($D$2,YEAR(Register!$U188)*12+MONTH(Register!$U188)-1)))-(YEAR(Register!$O188)*12+MONTH(Register!$O188))+1))/Register!$Q188,2)-ROUND((Register!$M188-Register!$R188)*MIN(Register!$Q188,MAX(0,MIN(M$4-1,IF(Register!$U188="",$D$2,MIN($D$2,YEAR(Register!$U188)*12+MONTH(Register!$U188)-1)))-(YEAR(Register!$O188)*12+MONTH(Register!$O188))+1))/Register!$Q188,2))</f>
        <v/>
      </c>
      <c r="N190" s="27">
        <f>IF(OR(Register!$N188&lt;&gt;"Yes",Register!$O188="",N(Register!$Q188)=0),0,ROUND((Register!$M188-Register!$R188)*MIN(Register!$Q188,MAX(0,MIN(N$4,IF(Register!$U188="",$D$2,MIN($D$2,YEAR(Register!$U188)*12+MONTH(Register!$U188)-1)))-(YEAR(Register!$O188)*12+MONTH(Register!$O188))+1))/Register!$Q188,2)-ROUND((Register!$M188-Register!$R188)*MIN(Register!$Q188,MAX(0,MIN(N$4-1,IF(Register!$U188="",$D$2,MIN($D$2,YEAR(Register!$U188)*12+MONTH(Register!$U188)-1)))-(YEAR(Register!$O188)*12+MONTH(Register!$O188))+1))/Register!$Q188,2))</f>
        <v/>
      </c>
      <c r="O190" s="27">
        <f>IF(OR(Register!$N188&lt;&gt;"Yes",Register!$O188="",N(Register!$Q188)=0),0,ROUND((Register!$M188-Register!$R188)*MIN(Register!$Q188,MAX(0,MIN(O$4,IF(Register!$U188="",$D$2,MIN($D$2,YEAR(Register!$U188)*12+MONTH(Register!$U188)-1)))-(YEAR(Register!$O188)*12+MONTH(Register!$O188))+1))/Register!$Q188,2)-ROUND((Register!$M188-Register!$R188)*MIN(Register!$Q188,MAX(0,MIN(O$4-1,IF(Register!$U188="",$D$2,MIN($D$2,YEAR(Register!$U188)*12+MONTH(Register!$U188)-1)))-(YEAR(Register!$O188)*12+MONTH(Register!$O188))+1))/Register!$Q188,2))</f>
        <v/>
      </c>
      <c r="P190" s="27">
        <f>IF(OR(Register!$N188&lt;&gt;"Yes",Register!$O188="",N(Register!$Q188)=0),0,ROUND((Register!$M188-Register!$R188)*MIN(Register!$Q188,MAX(0,MIN(P$4,IF(Register!$U188="",$D$2,MIN($D$2,YEAR(Register!$U188)*12+MONTH(Register!$U188)-1)))-(YEAR(Register!$O188)*12+MONTH(Register!$O188))+1))/Register!$Q188,2)-ROUND((Register!$M188-Register!$R188)*MIN(Register!$Q188,MAX(0,MIN(P$4-1,IF(Register!$U188="",$D$2,MIN($D$2,YEAR(Register!$U188)*12+MONTH(Register!$U188)-1)))-(YEAR(Register!$O188)*12+MONTH(Register!$O188))+1))/Register!$Q188,2))</f>
        <v/>
      </c>
      <c r="Q190" s="27">
        <f>E190+F190+G190+H190+I190+J190+K190+L190+M190+N190+O190+P190</f>
        <v/>
      </c>
    </row>
    <row r="191">
      <c r="A191" s="28">
        <f>IF(Register!$A189="","",Register!$A189)</f>
        <v/>
      </c>
      <c r="B191" s="28">
        <f>IF(Register!$D189="","",Register!$D189)</f>
        <v/>
      </c>
      <c r="C191" s="28">
        <f>IF(Register!$F189="","",Register!$F189)</f>
        <v/>
      </c>
      <c r="D191" s="28">
        <f>IF(C191="","",IF(C191=Settings!$A$9,Settings!$B$9,IF(C191=Settings!$A$10,Settings!$B$10,IF(C191=Settings!$A$11,Settings!$B$11,IF(C191=Settings!$A$12,Settings!$B$12,IF(C191=Settings!$A$13,Settings!$B$13,IF(C191=Settings!$A$14,Settings!$B$14,IF(C191=Settings!$A$15,Settings!$B$15,IF(C191=Settings!$A$16,Settings!$B$16,IF(C191=Settings!$A$17,Settings!$B$17,IF(C191=Settings!$A$18,Settings!$B$18,"")))))))))))</f>
        <v/>
      </c>
      <c r="E191" s="27">
        <f>IF(OR(Register!$N189&lt;&gt;"Yes",Register!$O189="",N(Register!$Q189)=0),0,ROUND((Register!$M189-Register!$R189)*MIN(Register!$Q189,MAX(0,MIN(E$4,IF(Register!$U189="",$D$2,MIN($D$2,YEAR(Register!$U189)*12+MONTH(Register!$U189)-1)))-(YEAR(Register!$O189)*12+MONTH(Register!$O189))+1))/Register!$Q189,2)-ROUND((Register!$M189-Register!$R189)*MIN(Register!$Q189,MAX(0,MIN(E$4-1,IF(Register!$U189="",$D$2,MIN($D$2,YEAR(Register!$U189)*12+MONTH(Register!$U189)-1)))-(YEAR(Register!$O189)*12+MONTH(Register!$O189))+1))/Register!$Q189,2))</f>
        <v/>
      </c>
      <c r="F191" s="27">
        <f>IF(OR(Register!$N189&lt;&gt;"Yes",Register!$O189="",N(Register!$Q189)=0),0,ROUND((Register!$M189-Register!$R189)*MIN(Register!$Q189,MAX(0,MIN(F$4,IF(Register!$U189="",$D$2,MIN($D$2,YEAR(Register!$U189)*12+MONTH(Register!$U189)-1)))-(YEAR(Register!$O189)*12+MONTH(Register!$O189))+1))/Register!$Q189,2)-ROUND((Register!$M189-Register!$R189)*MIN(Register!$Q189,MAX(0,MIN(F$4-1,IF(Register!$U189="",$D$2,MIN($D$2,YEAR(Register!$U189)*12+MONTH(Register!$U189)-1)))-(YEAR(Register!$O189)*12+MONTH(Register!$O189))+1))/Register!$Q189,2))</f>
        <v/>
      </c>
      <c r="G191" s="27">
        <f>IF(OR(Register!$N189&lt;&gt;"Yes",Register!$O189="",N(Register!$Q189)=0),0,ROUND((Register!$M189-Register!$R189)*MIN(Register!$Q189,MAX(0,MIN(G$4,IF(Register!$U189="",$D$2,MIN($D$2,YEAR(Register!$U189)*12+MONTH(Register!$U189)-1)))-(YEAR(Register!$O189)*12+MONTH(Register!$O189))+1))/Register!$Q189,2)-ROUND((Register!$M189-Register!$R189)*MIN(Register!$Q189,MAX(0,MIN(G$4-1,IF(Register!$U189="",$D$2,MIN($D$2,YEAR(Register!$U189)*12+MONTH(Register!$U189)-1)))-(YEAR(Register!$O189)*12+MONTH(Register!$O189))+1))/Register!$Q189,2))</f>
        <v/>
      </c>
      <c r="H191" s="27">
        <f>IF(OR(Register!$N189&lt;&gt;"Yes",Register!$O189="",N(Register!$Q189)=0),0,ROUND((Register!$M189-Register!$R189)*MIN(Register!$Q189,MAX(0,MIN(H$4,IF(Register!$U189="",$D$2,MIN($D$2,YEAR(Register!$U189)*12+MONTH(Register!$U189)-1)))-(YEAR(Register!$O189)*12+MONTH(Register!$O189))+1))/Register!$Q189,2)-ROUND((Register!$M189-Register!$R189)*MIN(Register!$Q189,MAX(0,MIN(H$4-1,IF(Register!$U189="",$D$2,MIN($D$2,YEAR(Register!$U189)*12+MONTH(Register!$U189)-1)))-(YEAR(Register!$O189)*12+MONTH(Register!$O189))+1))/Register!$Q189,2))</f>
        <v/>
      </c>
      <c r="I191" s="27">
        <f>IF(OR(Register!$N189&lt;&gt;"Yes",Register!$O189="",N(Register!$Q189)=0),0,ROUND((Register!$M189-Register!$R189)*MIN(Register!$Q189,MAX(0,MIN(I$4,IF(Register!$U189="",$D$2,MIN($D$2,YEAR(Register!$U189)*12+MONTH(Register!$U189)-1)))-(YEAR(Register!$O189)*12+MONTH(Register!$O189))+1))/Register!$Q189,2)-ROUND((Register!$M189-Register!$R189)*MIN(Register!$Q189,MAX(0,MIN(I$4-1,IF(Register!$U189="",$D$2,MIN($D$2,YEAR(Register!$U189)*12+MONTH(Register!$U189)-1)))-(YEAR(Register!$O189)*12+MONTH(Register!$O189))+1))/Register!$Q189,2))</f>
        <v/>
      </c>
      <c r="J191" s="27">
        <f>IF(OR(Register!$N189&lt;&gt;"Yes",Register!$O189="",N(Register!$Q189)=0),0,ROUND((Register!$M189-Register!$R189)*MIN(Register!$Q189,MAX(0,MIN(J$4,IF(Register!$U189="",$D$2,MIN($D$2,YEAR(Register!$U189)*12+MONTH(Register!$U189)-1)))-(YEAR(Register!$O189)*12+MONTH(Register!$O189))+1))/Register!$Q189,2)-ROUND((Register!$M189-Register!$R189)*MIN(Register!$Q189,MAX(0,MIN(J$4-1,IF(Register!$U189="",$D$2,MIN($D$2,YEAR(Register!$U189)*12+MONTH(Register!$U189)-1)))-(YEAR(Register!$O189)*12+MONTH(Register!$O189))+1))/Register!$Q189,2))</f>
        <v/>
      </c>
      <c r="K191" s="27">
        <f>IF(OR(Register!$N189&lt;&gt;"Yes",Register!$O189="",N(Register!$Q189)=0),0,ROUND((Register!$M189-Register!$R189)*MIN(Register!$Q189,MAX(0,MIN(K$4,IF(Register!$U189="",$D$2,MIN($D$2,YEAR(Register!$U189)*12+MONTH(Register!$U189)-1)))-(YEAR(Register!$O189)*12+MONTH(Register!$O189))+1))/Register!$Q189,2)-ROUND((Register!$M189-Register!$R189)*MIN(Register!$Q189,MAX(0,MIN(K$4-1,IF(Register!$U189="",$D$2,MIN($D$2,YEAR(Register!$U189)*12+MONTH(Register!$U189)-1)))-(YEAR(Register!$O189)*12+MONTH(Register!$O189))+1))/Register!$Q189,2))</f>
        <v/>
      </c>
      <c r="L191" s="27">
        <f>IF(OR(Register!$N189&lt;&gt;"Yes",Register!$O189="",N(Register!$Q189)=0),0,ROUND((Register!$M189-Register!$R189)*MIN(Register!$Q189,MAX(0,MIN(L$4,IF(Register!$U189="",$D$2,MIN($D$2,YEAR(Register!$U189)*12+MONTH(Register!$U189)-1)))-(YEAR(Register!$O189)*12+MONTH(Register!$O189))+1))/Register!$Q189,2)-ROUND((Register!$M189-Register!$R189)*MIN(Register!$Q189,MAX(0,MIN(L$4-1,IF(Register!$U189="",$D$2,MIN($D$2,YEAR(Register!$U189)*12+MONTH(Register!$U189)-1)))-(YEAR(Register!$O189)*12+MONTH(Register!$O189))+1))/Register!$Q189,2))</f>
        <v/>
      </c>
      <c r="M191" s="27">
        <f>IF(OR(Register!$N189&lt;&gt;"Yes",Register!$O189="",N(Register!$Q189)=0),0,ROUND((Register!$M189-Register!$R189)*MIN(Register!$Q189,MAX(0,MIN(M$4,IF(Register!$U189="",$D$2,MIN($D$2,YEAR(Register!$U189)*12+MONTH(Register!$U189)-1)))-(YEAR(Register!$O189)*12+MONTH(Register!$O189))+1))/Register!$Q189,2)-ROUND((Register!$M189-Register!$R189)*MIN(Register!$Q189,MAX(0,MIN(M$4-1,IF(Register!$U189="",$D$2,MIN($D$2,YEAR(Register!$U189)*12+MONTH(Register!$U189)-1)))-(YEAR(Register!$O189)*12+MONTH(Register!$O189))+1))/Register!$Q189,2))</f>
        <v/>
      </c>
      <c r="N191" s="27">
        <f>IF(OR(Register!$N189&lt;&gt;"Yes",Register!$O189="",N(Register!$Q189)=0),0,ROUND((Register!$M189-Register!$R189)*MIN(Register!$Q189,MAX(0,MIN(N$4,IF(Register!$U189="",$D$2,MIN($D$2,YEAR(Register!$U189)*12+MONTH(Register!$U189)-1)))-(YEAR(Register!$O189)*12+MONTH(Register!$O189))+1))/Register!$Q189,2)-ROUND((Register!$M189-Register!$R189)*MIN(Register!$Q189,MAX(0,MIN(N$4-1,IF(Register!$U189="",$D$2,MIN($D$2,YEAR(Register!$U189)*12+MONTH(Register!$U189)-1)))-(YEAR(Register!$O189)*12+MONTH(Register!$O189))+1))/Register!$Q189,2))</f>
        <v/>
      </c>
      <c r="O191" s="27">
        <f>IF(OR(Register!$N189&lt;&gt;"Yes",Register!$O189="",N(Register!$Q189)=0),0,ROUND((Register!$M189-Register!$R189)*MIN(Register!$Q189,MAX(0,MIN(O$4,IF(Register!$U189="",$D$2,MIN($D$2,YEAR(Register!$U189)*12+MONTH(Register!$U189)-1)))-(YEAR(Register!$O189)*12+MONTH(Register!$O189))+1))/Register!$Q189,2)-ROUND((Register!$M189-Register!$R189)*MIN(Register!$Q189,MAX(0,MIN(O$4-1,IF(Register!$U189="",$D$2,MIN($D$2,YEAR(Register!$U189)*12+MONTH(Register!$U189)-1)))-(YEAR(Register!$O189)*12+MONTH(Register!$O189))+1))/Register!$Q189,2))</f>
        <v/>
      </c>
      <c r="P191" s="27">
        <f>IF(OR(Register!$N189&lt;&gt;"Yes",Register!$O189="",N(Register!$Q189)=0),0,ROUND((Register!$M189-Register!$R189)*MIN(Register!$Q189,MAX(0,MIN(P$4,IF(Register!$U189="",$D$2,MIN($D$2,YEAR(Register!$U189)*12+MONTH(Register!$U189)-1)))-(YEAR(Register!$O189)*12+MONTH(Register!$O189))+1))/Register!$Q189,2)-ROUND((Register!$M189-Register!$R189)*MIN(Register!$Q189,MAX(0,MIN(P$4-1,IF(Register!$U189="",$D$2,MIN($D$2,YEAR(Register!$U189)*12+MONTH(Register!$U189)-1)))-(YEAR(Register!$O189)*12+MONTH(Register!$O189))+1))/Register!$Q189,2))</f>
        <v/>
      </c>
      <c r="Q191" s="27">
        <f>E191+F191+G191+H191+I191+J191+K191+L191+M191+N191+O191+P191</f>
        <v/>
      </c>
    </row>
    <row r="192">
      <c r="A192" s="28">
        <f>IF(Register!$A190="","",Register!$A190)</f>
        <v/>
      </c>
      <c r="B192" s="28">
        <f>IF(Register!$D190="","",Register!$D190)</f>
        <v/>
      </c>
      <c r="C192" s="28">
        <f>IF(Register!$F190="","",Register!$F190)</f>
        <v/>
      </c>
      <c r="D192" s="28">
        <f>IF(C192="","",IF(C192=Settings!$A$9,Settings!$B$9,IF(C192=Settings!$A$10,Settings!$B$10,IF(C192=Settings!$A$11,Settings!$B$11,IF(C192=Settings!$A$12,Settings!$B$12,IF(C192=Settings!$A$13,Settings!$B$13,IF(C192=Settings!$A$14,Settings!$B$14,IF(C192=Settings!$A$15,Settings!$B$15,IF(C192=Settings!$A$16,Settings!$B$16,IF(C192=Settings!$A$17,Settings!$B$17,IF(C192=Settings!$A$18,Settings!$B$18,"")))))))))))</f>
        <v/>
      </c>
      <c r="E192" s="27">
        <f>IF(OR(Register!$N190&lt;&gt;"Yes",Register!$O190="",N(Register!$Q190)=0),0,ROUND((Register!$M190-Register!$R190)*MIN(Register!$Q190,MAX(0,MIN(E$4,IF(Register!$U190="",$D$2,MIN($D$2,YEAR(Register!$U190)*12+MONTH(Register!$U190)-1)))-(YEAR(Register!$O190)*12+MONTH(Register!$O190))+1))/Register!$Q190,2)-ROUND((Register!$M190-Register!$R190)*MIN(Register!$Q190,MAX(0,MIN(E$4-1,IF(Register!$U190="",$D$2,MIN($D$2,YEAR(Register!$U190)*12+MONTH(Register!$U190)-1)))-(YEAR(Register!$O190)*12+MONTH(Register!$O190))+1))/Register!$Q190,2))</f>
        <v/>
      </c>
      <c r="F192" s="27">
        <f>IF(OR(Register!$N190&lt;&gt;"Yes",Register!$O190="",N(Register!$Q190)=0),0,ROUND((Register!$M190-Register!$R190)*MIN(Register!$Q190,MAX(0,MIN(F$4,IF(Register!$U190="",$D$2,MIN($D$2,YEAR(Register!$U190)*12+MONTH(Register!$U190)-1)))-(YEAR(Register!$O190)*12+MONTH(Register!$O190))+1))/Register!$Q190,2)-ROUND((Register!$M190-Register!$R190)*MIN(Register!$Q190,MAX(0,MIN(F$4-1,IF(Register!$U190="",$D$2,MIN($D$2,YEAR(Register!$U190)*12+MONTH(Register!$U190)-1)))-(YEAR(Register!$O190)*12+MONTH(Register!$O190))+1))/Register!$Q190,2))</f>
        <v/>
      </c>
      <c r="G192" s="27">
        <f>IF(OR(Register!$N190&lt;&gt;"Yes",Register!$O190="",N(Register!$Q190)=0),0,ROUND((Register!$M190-Register!$R190)*MIN(Register!$Q190,MAX(0,MIN(G$4,IF(Register!$U190="",$D$2,MIN($D$2,YEAR(Register!$U190)*12+MONTH(Register!$U190)-1)))-(YEAR(Register!$O190)*12+MONTH(Register!$O190))+1))/Register!$Q190,2)-ROUND((Register!$M190-Register!$R190)*MIN(Register!$Q190,MAX(0,MIN(G$4-1,IF(Register!$U190="",$D$2,MIN($D$2,YEAR(Register!$U190)*12+MONTH(Register!$U190)-1)))-(YEAR(Register!$O190)*12+MONTH(Register!$O190))+1))/Register!$Q190,2))</f>
        <v/>
      </c>
      <c r="H192" s="27">
        <f>IF(OR(Register!$N190&lt;&gt;"Yes",Register!$O190="",N(Register!$Q190)=0),0,ROUND((Register!$M190-Register!$R190)*MIN(Register!$Q190,MAX(0,MIN(H$4,IF(Register!$U190="",$D$2,MIN($D$2,YEAR(Register!$U190)*12+MONTH(Register!$U190)-1)))-(YEAR(Register!$O190)*12+MONTH(Register!$O190))+1))/Register!$Q190,2)-ROUND((Register!$M190-Register!$R190)*MIN(Register!$Q190,MAX(0,MIN(H$4-1,IF(Register!$U190="",$D$2,MIN($D$2,YEAR(Register!$U190)*12+MONTH(Register!$U190)-1)))-(YEAR(Register!$O190)*12+MONTH(Register!$O190))+1))/Register!$Q190,2))</f>
        <v/>
      </c>
      <c r="I192" s="27">
        <f>IF(OR(Register!$N190&lt;&gt;"Yes",Register!$O190="",N(Register!$Q190)=0),0,ROUND((Register!$M190-Register!$R190)*MIN(Register!$Q190,MAX(0,MIN(I$4,IF(Register!$U190="",$D$2,MIN($D$2,YEAR(Register!$U190)*12+MONTH(Register!$U190)-1)))-(YEAR(Register!$O190)*12+MONTH(Register!$O190))+1))/Register!$Q190,2)-ROUND((Register!$M190-Register!$R190)*MIN(Register!$Q190,MAX(0,MIN(I$4-1,IF(Register!$U190="",$D$2,MIN($D$2,YEAR(Register!$U190)*12+MONTH(Register!$U190)-1)))-(YEAR(Register!$O190)*12+MONTH(Register!$O190))+1))/Register!$Q190,2))</f>
        <v/>
      </c>
      <c r="J192" s="27">
        <f>IF(OR(Register!$N190&lt;&gt;"Yes",Register!$O190="",N(Register!$Q190)=0),0,ROUND((Register!$M190-Register!$R190)*MIN(Register!$Q190,MAX(0,MIN(J$4,IF(Register!$U190="",$D$2,MIN($D$2,YEAR(Register!$U190)*12+MONTH(Register!$U190)-1)))-(YEAR(Register!$O190)*12+MONTH(Register!$O190))+1))/Register!$Q190,2)-ROUND((Register!$M190-Register!$R190)*MIN(Register!$Q190,MAX(0,MIN(J$4-1,IF(Register!$U190="",$D$2,MIN($D$2,YEAR(Register!$U190)*12+MONTH(Register!$U190)-1)))-(YEAR(Register!$O190)*12+MONTH(Register!$O190))+1))/Register!$Q190,2))</f>
        <v/>
      </c>
      <c r="K192" s="27">
        <f>IF(OR(Register!$N190&lt;&gt;"Yes",Register!$O190="",N(Register!$Q190)=0),0,ROUND((Register!$M190-Register!$R190)*MIN(Register!$Q190,MAX(0,MIN(K$4,IF(Register!$U190="",$D$2,MIN($D$2,YEAR(Register!$U190)*12+MONTH(Register!$U190)-1)))-(YEAR(Register!$O190)*12+MONTH(Register!$O190))+1))/Register!$Q190,2)-ROUND((Register!$M190-Register!$R190)*MIN(Register!$Q190,MAX(0,MIN(K$4-1,IF(Register!$U190="",$D$2,MIN($D$2,YEAR(Register!$U190)*12+MONTH(Register!$U190)-1)))-(YEAR(Register!$O190)*12+MONTH(Register!$O190))+1))/Register!$Q190,2))</f>
        <v/>
      </c>
      <c r="L192" s="27">
        <f>IF(OR(Register!$N190&lt;&gt;"Yes",Register!$O190="",N(Register!$Q190)=0),0,ROUND((Register!$M190-Register!$R190)*MIN(Register!$Q190,MAX(0,MIN(L$4,IF(Register!$U190="",$D$2,MIN($D$2,YEAR(Register!$U190)*12+MONTH(Register!$U190)-1)))-(YEAR(Register!$O190)*12+MONTH(Register!$O190))+1))/Register!$Q190,2)-ROUND((Register!$M190-Register!$R190)*MIN(Register!$Q190,MAX(0,MIN(L$4-1,IF(Register!$U190="",$D$2,MIN($D$2,YEAR(Register!$U190)*12+MONTH(Register!$U190)-1)))-(YEAR(Register!$O190)*12+MONTH(Register!$O190))+1))/Register!$Q190,2))</f>
        <v/>
      </c>
      <c r="M192" s="27">
        <f>IF(OR(Register!$N190&lt;&gt;"Yes",Register!$O190="",N(Register!$Q190)=0),0,ROUND((Register!$M190-Register!$R190)*MIN(Register!$Q190,MAX(0,MIN(M$4,IF(Register!$U190="",$D$2,MIN($D$2,YEAR(Register!$U190)*12+MONTH(Register!$U190)-1)))-(YEAR(Register!$O190)*12+MONTH(Register!$O190))+1))/Register!$Q190,2)-ROUND((Register!$M190-Register!$R190)*MIN(Register!$Q190,MAX(0,MIN(M$4-1,IF(Register!$U190="",$D$2,MIN($D$2,YEAR(Register!$U190)*12+MONTH(Register!$U190)-1)))-(YEAR(Register!$O190)*12+MONTH(Register!$O190))+1))/Register!$Q190,2))</f>
        <v/>
      </c>
      <c r="N192" s="27">
        <f>IF(OR(Register!$N190&lt;&gt;"Yes",Register!$O190="",N(Register!$Q190)=0),0,ROUND((Register!$M190-Register!$R190)*MIN(Register!$Q190,MAX(0,MIN(N$4,IF(Register!$U190="",$D$2,MIN($D$2,YEAR(Register!$U190)*12+MONTH(Register!$U190)-1)))-(YEAR(Register!$O190)*12+MONTH(Register!$O190))+1))/Register!$Q190,2)-ROUND((Register!$M190-Register!$R190)*MIN(Register!$Q190,MAX(0,MIN(N$4-1,IF(Register!$U190="",$D$2,MIN($D$2,YEAR(Register!$U190)*12+MONTH(Register!$U190)-1)))-(YEAR(Register!$O190)*12+MONTH(Register!$O190))+1))/Register!$Q190,2))</f>
        <v/>
      </c>
      <c r="O192" s="27">
        <f>IF(OR(Register!$N190&lt;&gt;"Yes",Register!$O190="",N(Register!$Q190)=0),0,ROUND((Register!$M190-Register!$R190)*MIN(Register!$Q190,MAX(0,MIN(O$4,IF(Register!$U190="",$D$2,MIN($D$2,YEAR(Register!$U190)*12+MONTH(Register!$U190)-1)))-(YEAR(Register!$O190)*12+MONTH(Register!$O190))+1))/Register!$Q190,2)-ROUND((Register!$M190-Register!$R190)*MIN(Register!$Q190,MAX(0,MIN(O$4-1,IF(Register!$U190="",$D$2,MIN($D$2,YEAR(Register!$U190)*12+MONTH(Register!$U190)-1)))-(YEAR(Register!$O190)*12+MONTH(Register!$O190))+1))/Register!$Q190,2))</f>
        <v/>
      </c>
      <c r="P192" s="27">
        <f>IF(OR(Register!$N190&lt;&gt;"Yes",Register!$O190="",N(Register!$Q190)=0),0,ROUND((Register!$M190-Register!$R190)*MIN(Register!$Q190,MAX(0,MIN(P$4,IF(Register!$U190="",$D$2,MIN($D$2,YEAR(Register!$U190)*12+MONTH(Register!$U190)-1)))-(YEAR(Register!$O190)*12+MONTH(Register!$O190))+1))/Register!$Q190,2)-ROUND((Register!$M190-Register!$R190)*MIN(Register!$Q190,MAX(0,MIN(P$4-1,IF(Register!$U190="",$D$2,MIN($D$2,YEAR(Register!$U190)*12+MONTH(Register!$U190)-1)))-(YEAR(Register!$O190)*12+MONTH(Register!$O190))+1))/Register!$Q190,2))</f>
        <v/>
      </c>
      <c r="Q192" s="27">
        <f>E192+F192+G192+H192+I192+J192+K192+L192+M192+N192+O192+P192</f>
        <v/>
      </c>
    </row>
    <row r="193">
      <c r="A193" s="28">
        <f>IF(Register!$A191="","",Register!$A191)</f>
        <v/>
      </c>
      <c r="B193" s="28">
        <f>IF(Register!$D191="","",Register!$D191)</f>
        <v/>
      </c>
      <c r="C193" s="28">
        <f>IF(Register!$F191="","",Register!$F191)</f>
        <v/>
      </c>
      <c r="D193" s="28">
        <f>IF(C193="","",IF(C193=Settings!$A$9,Settings!$B$9,IF(C193=Settings!$A$10,Settings!$B$10,IF(C193=Settings!$A$11,Settings!$B$11,IF(C193=Settings!$A$12,Settings!$B$12,IF(C193=Settings!$A$13,Settings!$B$13,IF(C193=Settings!$A$14,Settings!$B$14,IF(C193=Settings!$A$15,Settings!$B$15,IF(C193=Settings!$A$16,Settings!$B$16,IF(C193=Settings!$A$17,Settings!$B$17,IF(C193=Settings!$A$18,Settings!$B$18,"")))))))))))</f>
        <v/>
      </c>
      <c r="E193" s="27">
        <f>IF(OR(Register!$N191&lt;&gt;"Yes",Register!$O191="",N(Register!$Q191)=0),0,ROUND((Register!$M191-Register!$R191)*MIN(Register!$Q191,MAX(0,MIN(E$4,IF(Register!$U191="",$D$2,MIN($D$2,YEAR(Register!$U191)*12+MONTH(Register!$U191)-1)))-(YEAR(Register!$O191)*12+MONTH(Register!$O191))+1))/Register!$Q191,2)-ROUND((Register!$M191-Register!$R191)*MIN(Register!$Q191,MAX(0,MIN(E$4-1,IF(Register!$U191="",$D$2,MIN($D$2,YEAR(Register!$U191)*12+MONTH(Register!$U191)-1)))-(YEAR(Register!$O191)*12+MONTH(Register!$O191))+1))/Register!$Q191,2))</f>
        <v/>
      </c>
      <c r="F193" s="27">
        <f>IF(OR(Register!$N191&lt;&gt;"Yes",Register!$O191="",N(Register!$Q191)=0),0,ROUND((Register!$M191-Register!$R191)*MIN(Register!$Q191,MAX(0,MIN(F$4,IF(Register!$U191="",$D$2,MIN($D$2,YEAR(Register!$U191)*12+MONTH(Register!$U191)-1)))-(YEAR(Register!$O191)*12+MONTH(Register!$O191))+1))/Register!$Q191,2)-ROUND((Register!$M191-Register!$R191)*MIN(Register!$Q191,MAX(0,MIN(F$4-1,IF(Register!$U191="",$D$2,MIN($D$2,YEAR(Register!$U191)*12+MONTH(Register!$U191)-1)))-(YEAR(Register!$O191)*12+MONTH(Register!$O191))+1))/Register!$Q191,2))</f>
        <v/>
      </c>
      <c r="G193" s="27">
        <f>IF(OR(Register!$N191&lt;&gt;"Yes",Register!$O191="",N(Register!$Q191)=0),0,ROUND((Register!$M191-Register!$R191)*MIN(Register!$Q191,MAX(0,MIN(G$4,IF(Register!$U191="",$D$2,MIN($D$2,YEAR(Register!$U191)*12+MONTH(Register!$U191)-1)))-(YEAR(Register!$O191)*12+MONTH(Register!$O191))+1))/Register!$Q191,2)-ROUND((Register!$M191-Register!$R191)*MIN(Register!$Q191,MAX(0,MIN(G$4-1,IF(Register!$U191="",$D$2,MIN($D$2,YEAR(Register!$U191)*12+MONTH(Register!$U191)-1)))-(YEAR(Register!$O191)*12+MONTH(Register!$O191))+1))/Register!$Q191,2))</f>
        <v/>
      </c>
      <c r="H193" s="27">
        <f>IF(OR(Register!$N191&lt;&gt;"Yes",Register!$O191="",N(Register!$Q191)=0),0,ROUND((Register!$M191-Register!$R191)*MIN(Register!$Q191,MAX(0,MIN(H$4,IF(Register!$U191="",$D$2,MIN($D$2,YEAR(Register!$U191)*12+MONTH(Register!$U191)-1)))-(YEAR(Register!$O191)*12+MONTH(Register!$O191))+1))/Register!$Q191,2)-ROUND((Register!$M191-Register!$R191)*MIN(Register!$Q191,MAX(0,MIN(H$4-1,IF(Register!$U191="",$D$2,MIN($D$2,YEAR(Register!$U191)*12+MONTH(Register!$U191)-1)))-(YEAR(Register!$O191)*12+MONTH(Register!$O191))+1))/Register!$Q191,2))</f>
        <v/>
      </c>
      <c r="I193" s="27">
        <f>IF(OR(Register!$N191&lt;&gt;"Yes",Register!$O191="",N(Register!$Q191)=0),0,ROUND((Register!$M191-Register!$R191)*MIN(Register!$Q191,MAX(0,MIN(I$4,IF(Register!$U191="",$D$2,MIN($D$2,YEAR(Register!$U191)*12+MONTH(Register!$U191)-1)))-(YEAR(Register!$O191)*12+MONTH(Register!$O191))+1))/Register!$Q191,2)-ROUND((Register!$M191-Register!$R191)*MIN(Register!$Q191,MAX(0,MIN(I$4-1,IF(Register!$U191="",$D$2,MIN($D$2,YEAR(Register!$U191)*12+MONTH(Register!$U191)-1)))-(YEAR(Register!$O191)*12+MONTH(Register!$O191))+1))/Register!$Q191,2))</f>
        <v/>
      </c>
      <c r="J193" s="27">
        <f>IF(OR(Register!$N191&lt;&gt;"Yes",Register!$O191="",N(Register!$Q191)=0),0,ROUND((Register!$M191-Register!$R191)*MIN(Register!$Q191,MAX(0,MIN(J$4,IF(Register!$U191="",$D$2,MIN($D$2,YEAR(Register!$U191)*12+MONTH(Register!$U191)-1)))-(YEAR(Register!$O191)*12+MONTH(Register!$O191))+1))/Register!$Q191,2)-ROUND((Register!$M191-Register!$R191)*MIN(Register!$Q191,MAX(0,MIN(J$4-1,IF(Register!$U191="",$D$2,MIN($D$2,YEAR(Register!$U191)*12+MONTH(Register!$U191)-1)))-(YEAR(Register!$O191)*12+MONTH(Register!$O191))+1))/Register!$Q191,2))</f>
        <v/>
      </c>
      <c r="K193" s="27">
        <f>IF(OR(Register!$N191&lt;&gt;"Yes",Register!$O191="",N(Register!$Q191)=0),0,ROUND((Register!$M191-Register!$R191)*MIN(Register!$Q191,MAX(0,MIN(K$4,IF(Register!$U191="",$D$2,MIN($D$2,YEAR(Register!$U191)*12+MONTH(Register!$U191)-1)))-(YEAR(Register!$O191)*12+MONTH(Register!$O191))+1))/Register!$Q191,2)-ROUND((Register!$M191-Register!$R191)*MIN(Register!$Q191,MAX(0,MIN(K$4-1,IF(Register!$U191="",$D$2,MIN($D$2,YEAR(Register!$U191)*12+MONTH(Register!$U191)-1)))-(YEAR(Register!$O191)*12+MONTH(Register!$O191))+1))/Register!$Q191,2))</f>
        <v/>
      </c>
      <c r="L193" s="27">
        <f>IF(OR(Register!$N191&lt;&gt;"Yes",Register!$O191="",N(Register!$Q191)=0),0,ROUND((Register!$M191-Register!$R191)*MIN(Register!$Q191,MAX(0,MIN(L$4,IF(Register!$U191="",$D$2,MIN($D$2,YEAR(Register!$U191)*12+MONTH(Register!$U191)-1)))-(YEAR(Register!$O191)*12+MONTH(Register!$O191))+1))/Register!$Q191,2)-ROUND((Register!$M191-Register!$R191)*MIN(Register!$Q191,MAX(0,MIN(L$4-1,IF(Register!$U191="",$D$2,MIN($D$2,YEAR(Register!$U191)*12+MONTH(Register!$U191)-1)))-(YEAR(Register!$O191)*12+MONTH(Register!$O191))+1))/Register!$Q191,2))</f>
        <v/>
      </c>
      <c r="M193" s="27">
        <f>IF(OR(Register!$N191&lt;&gt;"Yes",Register!$O191="",N(Register!$Q191)=0),0,ROUND((Register!$M191-Register!$R191)*MIN(Register!$Q191,MAX(0,MIN(M$4,IF(Register!$U191="",$D$2,MIN($D$2,YEAR(Register!$U191)*12+MONTH(Register!$U191)-1)))-(YEAR(Register!$O191)*12+MONTH(Register!$O191))+1))/Register!$Q191,2)-ROUND((Register!$M191-Register!$R191)*MIN(Register!$Q191,MAX(0,MIN(M$4-1,IF(Register!$U191="",$D$2,MIN($D$2,YEAR(Register!$U191)*12+MONTH(Register!$U191)-1)))-(YEAR(Register!$O191)*12+MONTH(Register!$O191))+1))/Register!$Q191,2))</f>
        <v/>
      </c>
      <c r="N193" s="27">
        <f>IF(OR(Register!$N191&lt;&gt;"Yes",Register!$O191="",N(Register!$Q191)=0),0,ROUND((Register!$M191-Register!$R191)*MIN(Register!$Q191,MAX(0,MIN(N$4,IF(Register!$U191="",$D$2,MIN($D$2,YEAR(Register!$U191)*12+MONTH(Register!$U191)-1)))-(YEAR(Register!$O191)*12+MONTH(Register!$O191))+1))/Register!$Q191,2)-ROUND((Register!$M191-Register!$R191)*MIN(Register!$Q191,MAX(0,MIN(N$4-1,IF(Register!$U191="",$D$2,MIN($D$2,YEAR(Register!$U191)*12+MONTH(Register!$U191)-1)))-(YEAR(Register!$O191)*12+MONTH(Register!$O191))+1))/Register!$Q191,2))</f>
        <v/>
      </c>
      <c r="O193" s="27">
        <f>IF(OR(Register!$N191&lt;&gt;"Yes",Register!$O191="",N(Register!$Q191)=0),0,ROUND((Register!$M191-Register!$R191)*MIN(Register!$Q191,MAX(0,MIN(O$4,IF(Register!$U191="",$D$2,MIN($D$2,YEAR(Register!$U191)*12+MONTH(Register!$U191)-1)))-(YEAR(Register!$O191)*12+MONTH(Register!$O191))+1))/Register!$Q191,2)-ROUND((Register!$M191-Register!$R191)*MIN(Register!$Q191,MAX(0,MIN(O$4-1,IF(Register!$U191="",$D$2,MIN($D$2,YEAR(Register!$U191)*12+MONTH(Register!$U191)-1)))-(YEAR(Register!$O191)*12+MONTH(Register!$O191))+1))/Register!$Q191,2))</f>
        <v/>
      </c>
      <c r="P193" s="27">
        <f>IF(OR(Register!$N191&lt;&gt;"Yes",Register!$O191="",N(Register!$Q191)=0),0,ROUND((Register!$M191-Register!$R191)*MIN(Register!$Q191,MAX(0,MIN(P$4,IF(Register!$U191="",$D$2,MIN($D$2,YEAR(Register!$U191)*12+MONTH(Register!$U191)-1)))-(YEAR(Register!$O191)*12+MONTH(Register!$O191))+1))/Register!$Q191,2)-ROUND((Register!$M191-Register!$R191)*MIN(Register!$Q191,MAX(0,MIN(P$4-1,IF(Register!$U191="",$D$2,MIN($D$2,YEAR(Register!$U191)*12+MONTH(Register!$U191)-1)))-(YEAR(Register!$O191)*12+MONTH(Register!$O191))+1))/Register!$Q191,2))</f>
        <v/>
      </c>
      <c r="Q193" s="27">
        <f>E193+F193+G193+H193+I193+J193+K193+L193+M193+N193+O193+P193</f>
        <v/>
      </c>
    </row>
    <row r="194">
      <c r="A194" s="28">
        <f>IF(Register!$A192="","",Register!$A192)</f>
        <v/>
      </c>
      <c r="B194" s="28">
        <f>IF(Register!$D192="","",Register!$D192)</f>
        <v/>
      </c>
      <c r="C194" s="28">
        <f>IF(Register!$F192="","",Register!$F192)</f>
        <v/>
      </c>
      <c r="D194" s="28">
        <f>IF(C194="","",IF(C194=Settings!$A$9,Settings!$B$9,IF(C194=Settings!$A$10,Settings!$B$10,IF(C194=Settings!$A$11,Settings!$B$11,IF(C194=Settings!$A$12,Settings!$B$12,IF(C194=Settings!$A$13,Settings!$B$13,IF(C194=Settings!$A$14,Settings!$B$14,IF(C194=Settings!$A$15,Settings!$B$15,IF(C194=Settings!$A$16,Settings!$B$16,IF(C194=Settings!$A$17,Settings!$B$17,IF(C194=Settings!$A$18,Settings!$B$18,"")))))))))))</f>
        <v/>
      </c>
      <c r="E194" s="27">
        <f>IF(OR(Register!$N192&lt;&gt;"Yes",Register!$O192="",N(Register!$Q192)=0),0,ROUND((Register!$M192-Register!$R192)*MIN(Register!$Q192,MAX(0,MIN(E$4,IF(Register!$U192="",$D$2,MIN($D$2,YEAR(Register!$U192)*12+MONTH(Register!$U192)-1)))-(YEAR(Register!$O192)*12+MONTH(Register!$O192))+1))/Register!$Q192,2)-ROUND((Register!$M192-Register!$R192)*MIN(Register!$Q192,MAX(0,MIN(E$4-1,IF(Register!$U192="",$D$2,MIN($D$2,YEAR(Register!$U192)*12+MONTH(Register!$U192)-1)))-(YEAR(Register!$O192)*12+MONTH(Register!$O192))+1))/Register!$Q192,2))</f>
        <v/>
      </c>
      <c r="F194" s="27">
        <f>IF(OR(Register!$N192&lt;&gt;"Yes",Register!$O192="",N(Register!$Q192)=0),0,ROUND((Register!$M192-Register!$R192)*MIN(Register!$Q192,MAX(0,MIN(F$4,IF(Register!$U192="",$D$2,MIN($D$2,YEAR(Register!$U192)*12+MONTH(Register!$U192)-1)))-(YEAR(Register!$O192)*12+MONTH(Register!$O192))+1))/Register!$Q192,2)-ROUND((Register!$M192-Register!$R192)*MIN(Register!$Q192,MAX(0,MIN(F$4-1,IF(Register!$U192="",$D$2,MIN($D$2,YEAR(Register!$U192)*12+MONTH(Register!$U192)-1)))-(YEAR(Register!$O192)*12+MONTH(Register!$O192))+1))/Register!$Q192,2))</f>
        <v/>
      </c>
      <c r="G194" s="27">
        <f>IF(OR(Register!$N192&lt;&gt;"Yes",Register!$O192="",N(Register!$Q192)=0),0,ROUND((Register!$M192-Register!$R192)*MIN(Register!$Q192,MAX(0,MIN(G$4,IF(Register!$U192="",$D$2,MIN($D$2,YEAR(Register!$U192)*12+MONTH(Register!$U192)-1)))-(YEAR(Register!$O192)*12+MONTH(Register!$O192))+1))/Register!$Q192,2)-ROUND((Register!$M192-Register!$R192)*MIN(Register!$Q192,MAX(0,MIN(G$4-1,IF(Register!$U192="",$D$2,MIN($D$2,YEAR(Register!$U192)*12+MONTH(Register!$U192)-1)))-(YEAR(Register!$O192)*12+MONTH(Register!$O192))+1))/Register!$Q192,2))</f>
        <v/>
      </c>
      <c r="H194" s="27">
        <f>IF(OR(Register!$N192&lt;&gt;"Yes",Register!$O192="",N(Register!$Q192)=0),0,ROUND((Register!$M192-Register!$R192)*MIN(Register!$Q192,MAX(0,MIN(H$4,IF(Register!$U192="",$D$2,MIN($D$2,YEAR(Register!$U192)*12+MONTH(Register!$U192)-1)))-(YEAR(Register!$O192)*12+MONTH(Register!$O192))+1))/Register!$Q192,2)-ROUND((Register!$M192-Register!$R192)*MIN(Register!$Q192,MAX(0,MIN(H$4-1,IF(Register!$U192="",$D$2,MIN($D$2,YEAR(Register!$U192)*12+MONTH(Register!$U192)-1)))-(YEAR(Register!$O192)*12+MONTH(Register!$O192))+1))/Register!$Q192,2))</f>
        <v/>
      </c>
      <c r="I194" s="27">
        <f>IF(OR(Register!$N192&lt;&gt;"Yes",Register!$O192="",N(Register!$Q192)=0),0,ROUND((Register!$M192-Register!$R192)*MIN(Register!$Q192,MAX(0,MIN(I$4,IF(Register!$U192="",$D$2,MIN($D$2,YEAR(Register!$U192)*12+MONTH(Register!$U192)-1)))-(YEAR(Register!$O192)*12+MONTH(Register!$O192))+1))/Register!$Q192,2)-ROUND((Register!$M192-Register!$R192)*MIN(Register!$Q192,MAX(0,MIN(I$4-1,IF(Register!$U192="",$D$2,MIN($D$2,YEAR(Register!$U192)*12+MONTH(Register!$U192)-1)))-(YEAR(Register!$O192)*12+MONTH(Register!$O192))+1))/Register!$Q192,2))</f>
        <v/>
      </c>
      <c r="J194" s="27">
        <f>IF(OR(Register!$N192&lt;&gt;"Yes",Register!$O192="",N(Register!$Q192)=0),0,ROUND((Register!$M192-Register!$R192)*MIN(Register!$Q192,MAX(0,MIN(J$4,IF(Register!$U192="",$D$2,MIN($D$2,YEAR(Register!$U192)*12+MONTH(Register!$U192)-1)))-(YEAR(Register!$O192)*12+MONTH(Register!$O192))+1))/Register!$Q192,2)-ROUND((Register!$M192-Register!$R192)*MIN(Register!$Q192,MAX(0,MIN(J$4-1,IF(Register!$U192="",$D$2,MIN($D$2,YEAR(Register!$U192)*12+MONTH(Register!$U192)-1)))-(YEAR(Register!$O192)*12+MONTH(Register!$O192))+1))/Register!$Q192,2))</f>
        <v/>
      </c>
      <c r="K194" s="27">
        <f>IF(OR(Register!$N192&lt;&gt;"Yes",Register!$O192="",N(Register!$Q192)=0),0,ROUND((Register!$M192-Register!$R192)*MIN(Register!$Q192,MAX(0,MIN(K$4,IF(Register!$U192="",$D$2,MIN($D$2,YEAR(Register!$U192)*12+MONTH(Register!$U192)-1)))-(YEAR(Register!$O192)*12+MONTH(Register!$O192))+1))/Register!$Q192,2)-ROUND((Register!$M192-Register!$R192)*MIN(Register!$Q192,MAX(0,MIN(K$4-1,IF(Register!$U192="",$D$2,MIN($D$2,YEAR(Register!$U192)*12+MONTH(Register!$U192)-1)))-(YEAR(Register!$O192)*12+MONTH(Register!$O192))+1))/Register!$Q192,2))</f>
        <v/>
      </c>
      <c r="L194" s="27">
        <f>IF(OR(Register!$N192&lt;&gt;"Yes",Register!$O192="",N(Register!$Q192)=0),0,ROUND((Register!$M192-Register!$R192)*MIN(Register!$Q192,MAX(0,MIN(L$4,IF(Register!$U192="",$D$2,MIN($D$2,YEAR(Register!$U192)*12+MONTH(Register!$U192)-1)))-(YEAR(Register!$O192)*12+MONTH(Register!$O192))+1))/Register!$Q192,2)-ROUND((Register!$M192-Register!$R192)*MIN(Register!$Q192,MAX(0,MIN(L$4-1,IF(Register!$U192="",$D$2,MIN($D$2,YEAR(Register!$U192)*12+MONTH(Register!$U192)-1)))-(YEAR(Register!$O192)*12+MONTH(Register!$O192))+1))/Register!$Q192,2))</f>
        <v/>
      </c>
      <c r="M194" s="27">
        <f>IF(OR(Register!$N192&lt;&gt;"Yes",Register!$O192="",N(Register!$Q192)=0),0,ROUND((Register!$M192-Register!$R192)*MIN(Register!$Q192,MAX(0,MIN(M$4,IF(Register!$U192="",$D$2,MIN($D$2,YEAR(Register!$U192)*12+MONTH(Register!$U192)-1)))-(YEAR(Register!$O192)*12+MONTH(Register!$O192))+1))/Register!$Q192,2)-ROUND((Register!$M192-Register!$R192)*MIN(Register!$Q192,MAX(0,MIN(M$4-1,IF(Register!$U192="",$D$2,MIN($D$2,YEAR(Register!$U192)*12+MONTH(Register!$U192)-1)))-(YEAR(Register!$O192)*12+MONTH(Register!$O192))+1))/Register!$Q192,2))</f>
        <v/>
      </c>
      <c r="N194" s="27">
        <f>IF(OR(Register!$N192&lt;&gt;"Yes",Register!$O192="",N(Register!$Q192)=0),0,ROUND((Register!$M192-Register!$R192)*MIN(Register!$Q192,MAX(0,MIN(N$4,IF(Register!$U192="",$D$2,MIN($D$2,YEAR(Register!$U192)*12+MONTH(Register!$U192)-1)))-(YEAR(Register!$O192)*12+MONTH(Register!$O192))+1))/Register!$Q192,2)-ROUND((Register!$M192-Register!$R192)*MIN(Register!$Q192,MAX(0,MIN(N$4-1,IF(Register!$U192="",$D$2,MIN($D$2,YEAR(Register!$U192)*12+MONTH(Register!$U192)-1)))-(YEAR(Register!$O192)*12+MONTH(Register!$O192))+1))/Register!$Q192,2))</f>
        <v/>
      </c>
      <c r="O194" s="27">
        <f>IF(OR(Register!$N192&lt;&gt;"Yes",Register!$O192="",N(Register!$Q192)=0),0,ROUND((Register!$M192-Register!$R192)*MIN(Register!$Q192,MAX(0,MIN(O$4,IF(Register!$U192="",$D$2,MIN($D$2,YEAR(Register!$U192)*12+MONTH(Register!$U192)-1)))-(YEAR(Register!$O192)*12+MONTH(Register!$O192))+1))/Register!$Q192,2)-ROUND((Register!$M192-Register!$R192)*MIN(Register!$Q192,MAX(0,MIN(O$4-1,IF(Register!$U192="",$D$2,MIN($D$2,YEAR(Register!$U192)*12+MONTH(Register!$U192)-1)))-(YEAR(Register!$O192)*12+MONTH(Register!$O192))+1))/Register!$Q192,2))</f>
        <v/>
      </c>
      <c r="P194" s="27">
        <f>IF(OR(Register!$N192&lt;&gt;"Yes",Register!$O192="",N(Register!$Q192)=0),0,ROUND((Register!$M192-Register!$R192)*MIN(Register!$Q192,MAX(0,MIN(P$4,IF(Register!$U192="",$D$2,MIN($D$2,YEAR(Register!$U192)*12+MONTH(Register!$U192)-1)))-(YEAR(Register!$O192)*12+MONTH(Register!$O192))+1))/Register!$Q192,2)-ROUND((Register!$M192-Register!$R192)*MIN(Register!$Q192,MAX(0,MIN(P$4-1,IF(Register!$U192="",$D$2,MIN($D$2,YEAR(Register!$U192)*12+MONTH(Register!$U192)-1)))-(YEAR(Register!$O192)*12+MONTH(Register!$O192))+1))/Register!$Q192,2))</f>
        <v/>
      </c>
      <c r="Q194" s="27">
        <f>E194+F194+G194+H194+I194+J194+K194+L194+M194+N194+O194+P194</f>
        <v/>
      </c>
    </row>
    <row r="195">
      <c r="A195" s="28">
        <f>IF(Register!$A193="","",Register!$A193)</f>
        <v/>
      </c>
      <c r="B195" s="28">
        <f>IF(Register!$D193="","",Register!$D193)</f>
        <v/>
      </c>
      <c r="C195" s="28">
        <f>IF(Register!$F193="","",Register!$F193)</f>
        <v/>
      </c>
      <c r="D195" s="28">
        <f>IF(C195="","",IF(C195=Settings!$A$9,Settings!$B$9,IF(C195=Settings!$A$10,Settings!$B$10,IF(C195=Settings!$A$11,Settings!$B$11,IF(C195=Settings!$A$12,Settings!$B$12,IF(C195=Settings!$A$13,Settings!$B$13,IF(C195=Settings!$A$14,Settings!$B$14,IF(C195=Settings!$A$15,Settings!$B$15,IF(C195=Settings!$A$16,Settings!$B$16,IF(C195=Settings!$A$17,Settings!$B$17,IF(C195=Settings!$A$18,Settings!$B$18,"")))))))))))</f>
        <v/>
      </c>
      <c r="E195" s="27">
        <f>IF(OR(Register!$N193&lt;&gt;"Yes",Register!$O193="",N(Register!$Q193)=0),0,ROUND((Register!$M193-Register!$R193)*MIN(Register!$Q193,MAX(0,MIN(E$4,IF(Register!$U193="",$D$2,MIN($D$2,YEAR(Register!$U193)*12+MONTH(Register!$U193)-1)))-(YEAR(Register!$O193)*12+MONTH(Register!$O193))+1))/Register!$Q193,2)-ROUND((Register!$M193-Register!$R193)*MIN(Register!$Q193,MAX(0,MIN(E$4-1,IF(Register!$U193="",$D$2,MIN($D$2,YEAR(Register!$U193)*12+MONTH(Register!$U193)-1)))-(YEAR(Register!$O193)*12+MONTH(Register!$O193))+1))/Register!$Q193,2))</f>
        <v/>
      </c>
      <c r="F195" s="27">
        <f>IF(OR(Register!$N193&lt;&gt;"Yes",Register!$O193="",N(Register!$Q193)=0),0,ROUND((Register!$M193-Register!$R193)*MIN(Register!$Q193,MAX(0,MIN(F$4,IF(Register!$U193="",$D$2,MIN($D$2,YEAR(Register!$U193)*12+MONTH(Register!$U193)-1)))-(YEAR(Register!$O193)*12+MONTH(Register!$O193))+1))/Register!$Q193,2)-ROUND((Register!$M193-Register!$R193)*MIN(Register!$Q193,MAX(0,MIN(F$4-1,IF(Register!$U193="",$D$2,MIN($D$2,YEAR(Register!$U193)*12+MONTH(Register!$U193)-1)))-(YEAR(Register!$O193)*12+MONTH(Register!$O193))+1))/Register!$Q193,2))</f>
        <v/>
      </c>
      <c r="G195" s="27">
        <f>IF(OR(Register!$N193&lt;&gt;"Yes",Register!$O193="",N(Register!$Q193)=0),0,ROUND((Register!$M193-Register!$R193)*MIN(Register!$Q193,MAX(0,MIN(G$4,IF(Register!$U193="",$D$2,MIN($D$2,YEAR(Register!$U193)*12+MONTH(Register!$U193)-1)))-(YEAR(Register!$O193)*12+MONTH(Register!$O193))+1))/Register!$Q193,2)-ROUND((Register!$M193-Register!$R193)*MIN(Register!$Q193,MAX(0,MIN(G$4-1,IF(Register!$U193="",$D$2,MIN($D$2,YEAR(Register!$U193)*12+MONTH(Register!$U193)-1)))-(YEAR(Register!$O193)*12+MONTH(Register!$O193))+1))/Register!$Q193,2))</f>
        <v/>
      </c>
      <c r="H195" s="27">
        <f>IF(OR(Register!$N193&lt;&gt;"Yes",Register!$O193="",N(Register!$Q193)=0),0,ROUND((Register!$M193-Register!$R193)*MIN(Register!$Q193,MAX(0,MIN(H$4,IF(Register!$U193="",$D$2,MIN($D$2,YEAR(Register!$U193)*12+MONTH(Register!$U193)-1)))-(YEAR(Register!$O193)*12+MONTH(Register!$O193))+1))/Register!$Q193,2)-ROUND((Register!$M193-Register!$R193)*MIN(Register!$Q193,MAX(0,MIN(H$4-1,IF(Register!$U193="",$D$2,MIN($D$2,YEAR(Register!$U193)*12+MONTH(Register!$U193)-1)))-(YEAR(Register!$O193)*12+MONTH(Register!$O193))+1))/Register!$Q193,2))</f>
        <v/>
      </c>
      <c r="I195" s="27">
        <f>IF(OR(Register!$N193&lt;&gt;"Yes",Register!$O193="",N(Register!$Q193)=0),0,ROUND((Register!$M193-Register!$R193)*MIN(Register!$Q193,MAX(0,MIN(I$4,IF(Register!$U193="",$D$2,MIN($D$2,YEAR(Register!$U193)*12+MONTH(Register!$U193)-1)))-(YEAR(Register!$O193)*12+MONTH(Register!$O193))+1))/Register!$Q193,2)-ROUND((Register!$M193-Register!$R193)*MIN(Register!$Q193,MAX(0,MIN(I$4-1,IF(Register!$U193="",$D$2,MIN($D$2,YEAR(Register!$U193)*12+MONTH(Register!$U193)-1)))-(YEAR(Register!$O193)*12+MONTH(Register!$O193))+1))/Register!$Q193,2))</f>
        <v/>
      </c>
      <c r="J195" s="27">
        <f>IF(OR(Register!$N193&lt;&gt;"Yes",Register!$O193="",N(Register!$Q193)=0),0,ROUND((Register!$M193-Register!$R193)*MIN(Register!$Q193,MAX(0,MIN(J$4,IF(Register!$U193="",$D$2,MIN($D$2,YEAR(Register!$U193)*12+MONTH(Register!$U193)-1)))-(YEAR(Register!$O193)*12+MONTH(Register!$O193))+1))/Register!$Q193,2)-ROUND((Register!$M193-Register!$R193)*MIN(Register!$Q193,MAX(0,MIN(J$4-1,IF(Register!$U193="",$D$2,MIN($D$2,YEAR(Register!$U193)*12+MONTH(Register!$U193)-1)))-(YEAR(Register!$O193)*12+MONTH(Register!$O193))+1))/Register!$Q193,2))</f>
        <v/>
      </c>
      <c r="K195" s="27">
        <f>IF(OR(Register!$N193&lt;&gt;"Yes",Register!$O193="",N(Register!$Q193)=0),0,ROUND((Register!$M193-Register!$R193)*MIN(Register!$Q193,MAX(0,MIN(K$4,IF(Register!$U193="",$D$2,MIN($D$2,YEAR(Register!$U193)*12+MONTH(Register!$U193)-1)))-(YEAR(Register!$O193)*12+MONTH(Register!$O193))+1))/Register!$Q193,2)-ROUND((Register!$M193-Register!$R193)*MIN(Register!$Q193,MAX(0,MIN(K$4-1,IF(Register!$U193="",$D$2,MIN($D$2,YEAR(Register!$U193)*12+MONTH(Register!$U193)-1)))-(YEAR(Register!$O193)*12+MONTH(Register!$O193))+1))/Register!$Q193,2))</f>
        <v/>
      </c>
      <c r="L195" s="27">
        <f>IF(OR(Register!$N193&lt;&gt;"Yes",Register!$O193="",N(Register!$Q193)=0),0,ROUND((Register!$M193-Register!$R193)*MIN(Register!$Q193,MAX(0,MIN(L$4,IF(Register!$U193="",$D$2,MIN($D$2,YEAR(Register!$U193)*12+MONTH(Register!$U193)-1)))-(YEAR(Register!$O193)*12+MONTH(Register!$O193))+1))/Register!$Q193,2)-ROUND((Register!$M193-Register!$R193)*MIN(Register!$Q193,MAX(0,MIN(L$4-1,IF(Register!$U193="",$D$2,MIN($D$2,YEAR(Register!$U193)*12+MONTH(Register!$U193)-1)))-(YEAR(Register!$O193)*12+MONTH(Register!$O193))+1))/Register!$Q193,2))</f>
        <v/>
      </c>
      <c r="M195" s="27">
        <f>IF(OR(Register!$N193&lt;&gt;"Yes",Register!$O193="",N(Register!$Q193)=0),0,ROUND((Register!$M193-Register!$R193)*MIN(Register!$Q193,MAX(0,MIN(M$4,IF(Register!$U193="",$D$2,MIN($D$2,YEAR(Register!$U193)*12+MONTH(Register!$U193)-1)))-(YEAR(Register!$O193)*12+MONTH(Register!$O193))+1))/Register!$Q193,2)-ROUND((Register!$M193-Register!$R193)*MIN(Register!$Q193,MAX(0,MIN(M$4-1,IF(Register!$U193="",$D$2,MIN($D$2,YEAR(Register!$U193)*12+MONTH(Register!$U193)-1)))-(YEAR(Register!$O193)*12+MONTH(Register!$O193))+1))/Register!$Q193,2))</f>
        <v/>
      </c>
      <c r="N195" s="27">
        <f>IF(OR(Register!$N193&lt;&gt;"Yes",Register!$O193="",N(Register!$Q193)=0),0,ROUND((Register!$M193-Register!$R193)*MIN(Register!$Q193,MAX(0,MIN(N$4,IF(Register!$U193="",$D$2,MIN($D$2,YEAR(Register!$U193)*12+MONTH(Register!$U193)-1)))-(YEAR(Register!$O193)*12+MONTH(Register!$O193))+1))/Register!$Q193,2)-ROUND((Register!$M193-Register!$R193)*MIN(Register!$Q193,MAX(0,MIN(N$4-1,IF(Register!$U193="",$D$2,MIN($D$2,YEAR(Register!$U193)*12+MONTH(Register!$U193)-1)))-(YEAR(Register!$O193)*12+MONTH(Register!$O193))+1))/Register!$Q193,2))</f>
        <v/>
      </c>
      <c r="O195" s="27">
        <f>IF(OR(Register!$N193&lt;&gt;"Yes",Register!$O193="",N(Register!$Q193)=0),0,ROUND((Register!$M193-Register!$R193)*MIN(Register!$Q193,MAX(0,MIN(O$4,IF(Register!$U193="",$D$2,MIN($D$2,YEAR(Register!$U193)*12+MONTH(Register!$U193)-1)))-(YEAR(Register!$O193)*12+MONTH(Register!$O193))+1))/Register!$Q193,2)-ROUND((Register!$M193-Register!$R193)*MIN(Register!$Q193,MAX(0,MIN(O$4-1,IF(Register!$U193="",$D$2,MIN($D$2,YEAR(Register!$U193)*12+MONTH(Register!$U193)-1)))-(YEAR(Register!$O193)*12+MONTH(Register!$O193))+1))/Register!$Q193,2))</f>
        <v/>
      </c>
      <c r="P195" s="27">
        <f>IF(OR(Register!$N193&lt;&gt;"Yes",Register!$O193="",N(Register!$Q193)=0),0,ROUND((Register!$M193-Register!$R193)*MIN(Register!$Q193,MAX(0,MIN(P$4,IF(Register!$U193="",$D$2,MIN($D$2,YEAR(Register!$U193)*12+MONTH(Register!$U193)-1)))-(YEAR(Register!$O193)*12+MONTH(Register!$O193))+1))/Register!$Q193,2)-ROUND((Register!$M193-Register!$R193)*MIN(Register!$Q193,MAX(0,MIN(P$4-1,IF(Register!$U193="",$D$2,MIN($D$2,YEAR(Register!$U193)*12+MONTH(Register!$U193)-1)))-(YEAR(Register!$O193)*12+MONTH(Register!$O193))+1))/Register!$Q193,2))</f>
        <v/>
      </c>
      <c r="Q195" s="27">
        <f>E195+F195+G195+H195+I195+J195+K195+L195+M195+N195+O195+P195</f>
        <v/>
      </c>
    </row>
    <row r="196">
      <c r="A196" s="28">
        <f>IF(Register!$A194="","",Register!$A194)</f>
        <v/>
      </c>
      <c r="B196" s="28">
        <f>IF(Register!$D194="","",Register!$D194)</f>
        <v/>
      </c>
      <c r="C196" s="28">
        <f>IF(Register!$F194="","",Register!$F194)</f>
        <v/>
      </c>
      <c r="D196" s="28">
        <f>IF(C196="","",IF(C196=Settings!$A$9,Settings!$B$9,IF(C196=Settings!$A$10,Settings!$B$10,IF(C196=Settings!$A$11,Settings!$B$11,IF(C196=Settings!$A$12,Settings!$B$12,IF(C196=Settings!$A$13,Settings!$B$13,IF(C196=Settings!$A$14,Settings!$B$14,IF(C196=Settings!$A$15,Settings!$B$15,IF(C196=Settings!$A$16,Settings!$B$16,IF(C196=Settings!$A$17,Settings!$B$17,IF(C196=Settings!$A$18,Settings!$B$18,"")))))))))))</f>
        <v/>
      </c>
      <c r="E196" s="27">
        <f>IF(OR(Register!$N194&lt;&gt;"Yes",Register!$O194="",N(Register!$Q194)=0),0,ROUND((Register!$M194-Register!$R194)*MIN(Register!$Q194,MAX(0,MIN(E$4,IF(Register!$U194="",$D$2,MIN($D$2,YEAR(Register!$U194)*12+MONTH(Register!$U194)-1)))-(YEAR(Register!$O194)*12+MONTH(Register!$O194))+1))/Register!$Q194,2)-ROUND((Register!$M194-Register!$R194)*MIN(Register!$Q194,MAX(0,MIN(E$4-1,IF(Register!$U194="",$D$2,MIN($D$2,YEAR(Register!$U194)*12+MONTH(Register!$U194)-1)))-(YEAR(Register!$O194)*12+MONTH(Register!$O194))+1))/Register!$Q194,2))</f>
        <v/>
      </c>
      <c r="F196" s="27">
        <f>IF(OR(Register!$N194&lt;&gt;"Yes",Register!$O194="",N(Register!$Q194)=0),0,ROUND((Register!$M194-Register!$R194)*MIN(Register!$Q194,MAX(0,MIN(F$4,IF(Register!$U194="",$D$2,MIN($D$2,YEAR(Register!$U194)*12+MONTH(Register!$U194)-1)))-(YEAR(Register!$O194)*12+MONTH(Register!$O194))+1))/Register!$Q194,2)-ROUND((Register!$M194-Register!$R194)*MIN(Register!$Q194,MAX(0,MIN(F$4-1,IF(Register!$U194="",$D$2,MIN($D$2,YEAR(Register!$U194)*12+MONTH(Register!$U194)-1)))-(YEAR(Register!$O194)*12+MONTH(Register!$O194))+1))/Register!$Q194,2))</f>
        <v/>
      </c>
      <c r="G196" s="27">
        <f>IF(OR(Register!$N194&lt;&gt;"Yes",Register!$O194="",N(Register!$Q194)=0),0,ROUND((Register!$M194-Register!$R194)*MIN(Register!$Q194,MAX(0,MIN(G$4,IF(Register!$U194="",$D$2,MIN($D$2,YEAR(Register!$U194)*12+MONTH(Register!$U194)-1)))-(YEAR(Register!$O194)*12+MONTH(Register!$O194))+1))/Register!$Q194,2)-ROUND((Register!$M194-Register!$R194)*MIN(Register!$Q194,MAX(0,MIN(G$4-1,IF(Register!$U194="",$D$2,MIN($D$2,YEAR(Register!$U194)*12+MONTH(Register!$U194)-1)))-(YEAR(Register!$O194)*12+MONTH(Register!$O194))+1))/Register!$Q194,2))</f>
        <v/>
      </c>
      <c r="H196" s="27">
        <f>IF(OR(Register!$N194&lt;&gt;"Yes",Register!$O194="",N(Register!$Q194)=0),0,ROUND((Register!$M194-Register!$R194)*MIN(Register!$Q194,MAX(0,MIN(H$4,IF(Register!$U194="",$D$2,MIN($D$2,YEAR(Register!$U194)*12+MONTH(Register!$U194)-1)))-(YEAR(Register!$O194)*12+MONTH(Register!$O194))+1))/Register!$Q194,2)-ROUND((Register!$M194-Register!$R194)*MIN(Register!$Q194,MAX(0,MIN(H$4-1,IF(Register!$U194="",$D$2,MIN($D$2,YEAR(Register!$U194)*12+MONTH(Register!$U194)-1)))-(YEAR(Register!$O194)*12+MONTH(Register!$O194))+1))/Register!$Q194,2))</f>
        <v/>
      </c>
      <c r="I196" s="27">
        <f>IF(OR(Register!$N194&lt;&gt;"Yes",Register!$O194="",N(Register!$Q194)=0),0,ROUND((Register!$M194-Register!$R194)*MIN(Register!$Q194,MAX(0,MIN(I$4,IF(Register!$U194="",$D$2,MIN($D$2,YEAR(Register!$U194)*12+MONTH(Register!$U194)-1)))-(YEAR(Register!$O194)*12+MONTH(Register!$O194))+1))/Register!$Q194,2)-ROUND((Register!$M194-Register!$R194)*MIN(Register!$Q194,MAX(0,MIN(I$4-1,IF(Register!$U194="",$D$2,MIN($D$2,YEAR(Register!$U194)*12+MONTH(Register!$U194)-1)))-(YEAR(Register!$O194)*12+MONTH(Register!$O194))+1))/Register!$Q194,2))</f>
        <v/>
      </c>
      <c r="J196" s="27">
        <f>IF(OR(Register!$N194&lt;&gt;"Yes",Register!$O194="",N(Register!$Q194)=0),0,ROUND((Register!$M194-Register!$R194)*MIN(Register!$Q194,MAX(0,MIN(J$4,IF(Register!$U194="",$D$2,MIN($D$2,YEAR(Register!$U194)*12+MONTH(Register!$U194)-1)))-(YEAR(Register!$O194)*12+MONTH(Register!$O194))+1))/Register!$Q194,2)-ROUND((Register!$M194-Register!$R194)*MIN(Register!$Q194,MAX(0,MIN(J$4-1,IF(Register!$U194="",$D$2,MIN($D$2,YEAR(Register!$U194)*12+MONTH(Register!$U194)-1)))-(YEAR(Register!$O194)*12+MONTH(Register!$O194))+1))/Register!$Q194,2))</f>
        <v/>
      </c>
      <c r="K196" s="27">
        <f>IF(OR(Register!$N194&lt;&gt;"Yes",Register!$O194="",N(Register!$Q194)=0),0,ROUND((Register!$M194-Register!$R194)*MIN(Register!$Q194,MAX(0,MIN(K$4,IF(Register!$U194="",$D$2,MIN($D$2,YEAR(Register!$U194)*12+MONTH(Register!$U194)-1)))-(YEAR(Register!$O194)*12+MONTH(Register!$O194))+1))/Register!$Q194,2)-ROUND((Register!$M194-Register!$R194)*MIN(Register!$Q194,MAX(0,MIN(K$4-1,IF(Register!$U194="",$D$2,MIN($D$2,YEAR(Register!$U194)*12+MONTH(Register!$U194)-1)))-(YEAR(Register!$O194)*12+MONTH(Register!$O194))+1))/Register!$Q194,2))</f>
        <v/>
      </c>
      <c r="L196" s="27">
        <f>IF(OR(Register!$N194&lt;&gt;"Yes",Register!$O194="",N(Register!$Q194)=0),0,ROUND((Register!$M194-Register!$R194)*MIN(Register!$Q194,MAX(0,MIN(L$4,IF(Register!$U194="",$D$2,MIN($D$2,YEAR(Register!$U194)*12+MONTH(Register!$U194)-1)))-(YEAR(Register!$O194)*12+MONTH(Register!$O194))+1))/Register!$Q194,2)-ROUND((Register!$M194-Register!$R194)*MIN(Register!$Q194,MAX(0,MIN(L$4-1,IF(Register!$U194="",$D$2,MIN($D$2,YEAR(Register!$U194)*12+MONTH(Register!$U194)-1)))-(YEAR(Register!$O194)*12+MONTH(Register!$O194))+1))/Register!$Q194,2))</f>
        <v/>
      </c>
      <c r="M196" s="27">
        <f>IF(OR(Register!$N194&lt;&gt;"Yes",Register!$O194="",N(Register!$Q194)=0),0,ROUND((Register!$M194-Register!$R194)*MIN(Register!$Q194,MAX(0,MIN(M$4,IF(Register!$U194="",$D$2,MIN($D$2,YEAR(Register!$U194)*12+MONTH(Register!$U194)-1)))-(YEAR(Register!$O194)*12+MONTH(Register!$O194))+1))/Register!$Q194,2)-ROUND((Register!$M194-Register!$R194)*MIN(Register!$Q194,MAX(0,MIN(M$4-1,IF(Register!$U194="",$D$2,MIN($D$2,YEAR(Register!$U194)*12+MONTH(Register!$U194)-1)))-(YEAR(Register!$O194)*12+MONTH(Register!$O194))+1))/Register!$Q194,2))</f>
        <v/>
      </c>
      <c r="N196" s="27">
        <f>IF(OR(Register!$N194&lt;&gt;"Yes",Register!$O194="",N(Register!$Q194)=0),0,ROUND((Register!$M194-Register!$R194)*MIN(Register!$Q194,MAX(0,MIN(N$4,IF(Register!$U194="",$D$2,MIN($D$2,YEAR(Register!$U194)*12+MONTH(Register!$U194)-1)))-(YEAR(Register!$O194)*12+MONTH(Register!$O194))+1))/Register!$Q194,2)-ROUND((Register!$M194-Register!$R194)*MIN(Register!$Q194,MAX(0,MIN(N$4-1,IF(Register!$U194="",$D$2,MIN($D$2,YEAR(Register!$U194)*12+MONTH(Register!$U194)-1)))-(YEAR(Register!$O194)*12+MONTH(Register!$O194))+1))/Register!$Q194,2))</f>
        <v/>
      </c>
      <c r="O196" s="27">
        <f>IF(OR(Register!$N194&lt;&gt;"Yes",Register!$O194="",N(Register!$Q194)=0),0,ROUND((Register!$M194-Register!$R194)*MIN(Register!$Q194,MAX(0,MIN(O$4,IF(Register!$U194="",$D$2,MIN($D$2,YEAR(Register!$U194)*12+MONTH(Register!$U194)-1)))-(YEAR(Register!$O194)*12+MONTH(Register!$O194))+1))/Register!$Q194,2)-ROUND((Register!$M194-Register!$R194)*MIN(Register!$Q194,MAX(0,MIN(O$4-1,IF(Register!$U194="",$D$2,MIN($D$2,YEAR(Register!$U194)*12+MONTH(Register!$U194)-1)))-(YEAR(Register!$O194)*12+MONTH(Register!$O194))+1))/Register!$Q194,2))</f>
        <v/>
      </c>
      <c r="P196" s="27">
        <f>IF(OR(Register!$N194&lt;&gt;"Yes",Register!$O194="",N(Register!$Q194)=0),0,ROUND((Register!$M194-Register!$R194)*MIN(Register!$Q194,MAX(0,MIN(P$4,IF(Register!$U194="",$D$2,MIN($D$2,YEAR(Register!$U194)*12+MONTH(Register!$U194)-1)))-(YEAR(Register!$O194)*12+MONTH(Register!$O194))+1))/Register!$Q194,2)-ROUND((Register!$M194-Register!$R194)*MIN(Register!$Q194,MAX(0,MIN(P$4-1,IF(Register!$U194="",$D$2,MIN($D$2,YEAR(Register!$U194)*12+MONTH(Register!$U194)-1)))-(YEAR(Register!$O194)*12+MONTH(Register!$O194))+1))/Register!$Q194,2))</f>
        <v/>
      </c>
      <c r="Q196" s="27">
        <f>E196+F196+G196+H196+I196+J196+K196+L196+M196+N196+O196+P196</f>
        <v/>
      </c>
    </row>
    <row r="197">
      <c r="A197" s="28">
        <f>IF(Register!$A195="","",Register!$A195)</f>
        <v/>
      </c>
      <c r="B197" s="28">
        <f>IF(Register!$D195="","",Register!$D195)</f>
        <v/>
      </c>
      <c r="C197" s="28">
        <f>IF(Register!$F195="","",Register!$F195)</f>
        <v/>
      </c>
      <c r="D197" s="28">
        <f>IF(C197="","",IF(C197=Settings!$A$9,Settings!$B$9,IF(C197=Settings!$A$10,Settings!$B$10,IF(C197=Settings!$A$11,Settings!$B$11,IF(C197=Settings!$A$12,Settings!$B$12,IF(C197=Settings!$A$13,Settings!$B$13,IF(C197=Settings!$A$14,Settings!$B$14,IF(C197=Settings!$A$15,Settings!$B$15,IF(C197=Settings!$A$16,Settings!$B$16,IF(C197=Settings!$A$17,Settings!$B$17,IF(C197=Settings!$A$18,Settings!$B$18,"")))))))))))</f>
        <v/>
      </c>
      <c r="E197" s="27">
        <f>IF(OR(Register!$N195&lt;&gt;"Yes",Register!$O195="",N(Register!$Q195)=0),0,ROUND((Register!$M195-Register!$R195)*MIN(Register!$Q195,MAX(0,MIN(E$4,IF(Register!$U195="",$D$2,MIN($D$2,YEAR(Register!$U195)*12+MONTH(Register!$U195)-1)))-(YEAR(Register!$O195)*12+MONTH(Register!$O195))+1))/Register!$Q195,2)-ROUND((Register!$M195-Register!$R195)*MIN(Register!$Q195,MAX(0,MIN(E$4-1,IF(Register!$U195="",$D$2,MIN($D$2,YEAR(Register!$U195)*12+MONTH(Register!$U195)-1)))-(YEAR(Register!$O195)*12+MONTH(Register!$O195))+1))/Register!$Q195,2))</f>
        <v/>
      </c>
      <c r="F197" s="27">
        <f>IF(OR(Register!$N195&lt;&gt;"Yes",Register!$O195="",N(Register!$Q195)=0),0,ROUND((Register!$M195-Register!$R195)*MIN(Register!$Q195,MAX(0,MIN(F$4,IF(Register!$U195="",$D$2,MIN($D$2,YEAR(Register!$U195)*12+MONTH(Register!$U195)-1)))-(YEAR(Register!$O195)*12+MONTH(Register!$O195))+1))/Register!$Q195,2)-ROUND((Register!$M195-Register!$R195)*MIN(Register!$Q195,MAX(0,MIN(F$4-1,IF(Register!$U195="",$D$2,MIN($D$2,YEAR(Register!$U195)*12+MONTH(Register!$U195)-1)))-(YEAR(Register!$O195)*12+MONTH(Register!$O195))+1))/Register!$Q195,2))</f>
        <v/>
      </c>
      <c r="G197" s="27">
        <f>IF(OR(Register!$N195&lt;&gt;"Yes",Register!$O195="",N(Register!$Q195)=0),0,ROUND((Register!$M195-Register!$R195)*MIN(Register!$Q195,MAX(0,MIN(G$4,IF(Register!$U195="",$D$2,MIN($D$2,YEAR(Register!$U195)*12+MONTH(Register!$U195)-1)))-(YEAR(Register!$O195)*12+MONTH(Register!$O195))+1))/Register!$Q195,2)-ROUND((Register!$M195-Register!$R195)*MIN(Register!$Q195,MAX(0,MIN(G$4-1,IF(Register!$U195="",$D$2,MIN($D$2,YEAR(Register!$U195)*12+MONTH(Register!$U195)-1)))-(YEAR(Register!$O195)*12+MONTH(Register!$O195))+1))/Register!$Q195,2))</f>
        <v/>
      </c>
      <c r="H197" s="27">
        <f>IF(OR(Register!$N195&lt;&gt;"Yes",Register!$O195="",N(Register!$Q195)=0),0,ROUND((Register!$M195-Register!$R195)*MIN(Register!$Q195,MAX(0,MIN(H$4,IF(Register!$U195="",$D$2,MIN($D$2,YEAR(Register!$U195)*12+MONTH(Register!$U195)-1)))-(YEAR(Register!$O195)*12+MONTH(Register!$O195))+1))/Register!$Q195,2)-ROUND((Register!$M195-Register!$R195)*MIN(Register!$Q195,MAX(0,MIN(H$4-1,IF(Register!$U195="",$D$2,MIN($D$2,YEAR(Register!$U195)*12+MONTH(Register!$U195)-1)))-(YEAR(Register!$O195)*12+MONTH(Register!$O195))+1))/Register!$Q195,2))</f>
        <v/>
      </c>
      <c r="I197" s="27">
        <f>IF(OR(Register!$N195&lt;&gt;"Yes",Register!$O195="",N(Register!$Q195)=0),0,ROUND((Register!$M195-Register!$R195)*MIN(Register!$Q195,MAX(0,MIN(I$4,IF(Register!$U195="",$D$2,MIN($D$2,YEAR(Register!$U195)*12+MONTH(Register!$U195)-1)))-(YEAR(Register!$O195)*12+MONTH(Register!$O195))+1))/Register!$Q195,2)-ROUND((Register!$M195-Register!$R195)*MIN(Register!$Q195,MAX(0,MIN(I$4-1,IF(Register!$U195="",$D$2,MIN($D$2,YEAR(Register!$U195)*12+MONTH(Register!$U195)-1)))-(YEAR(Register!$O195)*12+MONTH(Register!$O195))+1))/Register!$Q195,2))</f>
        <v/>
      </c>
      <c r="J197" s="27">
        <f>IF(OR(Register!$N195&lt;&gt;"Yes",Register!$O195="",N(Register!$Q195)=0),0,ROUND((Register!$M195-Register!$R195)*MIN(Register!$Q195,MAX(0,MIN(J$4,IF(Register!$U195="",$D$2,MIN($D$2,YEAR(Register!$U195)*12+MONTH(Register!$U195)-1)))-(YEAR(Register!$O195)*12+MONTH(Register!$O195))+1))/Register!$Q195,2)-ROUND((Register!$M195-Register!$R195)*MIN(Register!$Q195,MAX(0,MIN(J$4-1,IF(Register!$U195="",$D$2,MIN($D$2,YEAR(Register!$U195)*12+MONTH(Register!$U195)-1)))-(YEAR(Register!$O195)*12+MONTH(Register!$O195))+1))/Register!$Q195,2))</f>
        <v/>
      </c>
      <c r="K197" s="27">
        <f>IF(OR(Register!$N195&lt;&gt;"Yes",Register!$O195="",N(Register!$Q195)=0),0,ROUND((Register!$M195-Register!$R195)*MIN(Register!$Q195,MAX(0,MIN(K$4,IF(Register!$U195="",$D$2,MIN($D$2,YEAR(Register!$U195)*12+MONTH(Register!$U195)-1)))-(YEAR(Register!$O195)*12+MONTH(Register!$O195))+1))/Register!$Q195,2)-ROUND((Register!$M195-Register!$R195)*MIN(Register!$Q195,MAX(0,MIN(K$4-1,IF(Register!$U195="",$D$2,MIN($D$2,YEAR(Register!$U195)*12+MONTH(Register!$U195)-1)))-(YEAR(Register!$O195)*12+MONTH(Register!$O195))+1))/Register!$Q195,2))</f>
        <v/>
      </c>
      <c r="L197" s="27">
        <f>IF(OR(Register!$N195&lt;&gt;"Yes",Register!$O195="",N(Register!$Q195)=0),0,ROUND((Register!$M195-Register!$R195)*MIN(Register!$Q195,MAX(0,MIN(L$4,IF(Register!$U195="",$D$2,MIN($D$2,YEAR(Register!$U195)*12+MONTH(Register!$U195)-1)))-(YEAR(Register!$O195)*12+MONTH(Register!$O195))+1))/Register!$Q195,2)-ROUND((Register!$M195-Register!$R195)*MIN(Register!$Q195,MAX(0,MIN(L$4-1,IF(Register!$U195="",$D$2,MIN($D$2,YEAR(Register!$U195)*12+MONTH(Register!$U195)-1)))-(YEAR(Register!$O195)*12+MONTH(Register!$O195))+1))/Register!$Q195,2))</f>
        <v/>
      </c>
      <c r="M197" s="27">
        <f>IF(OR(Register!$N195&lt;&gt;"Yes",Register!$O195="",N(Register!$Q195)=0),0,ROUND((Register!$M195-Register!$R195)*MIN(Register!$Q195,MAX(0,MIN(M$4,IF(Register!$U195="",$D$2,MIN($D$2,YEAR(Register!$U195)*12+MONTH(Register!$U195)-1)))-(YEAR(Register!$O195)*12+MONTH(Register!$O195))+1))/Register!$Q195,2)-ROUND((Register!$M195-Register!$R195)*MIN(Register!$Q195,MAX(0,MIN(M$4-1,IF(Register!$U195="",$D$2,MIN($D$2,YEAR(Register!$U195)*12+MONTH(Register!$U195)-1)))-(YEAR(Register!$O195)*12+MONTH(Register!$O195))+1))/Register!$Q195,2))</f>
        <v/>
      </c>
      <c r="N197" s="27">
        <f>IF(OR(Register!$N195&lt;&gt;"Yes",Register!$O195="",N(Register!$Q195)=0),0,ROUND((Register!$M195-Register!$R195)*MIN(Register!$Q195,MAX(0,MIN(N$4,IF(Register!$U195="",$D$2,MIN($D$2,YEAR(Register!$U195)*12+MONTH(Register!$U195)-1)))-(YEAR(Register!$O195)*12+MONTH(Register!$O195))+1))/Register!$Q195,2)-ROUND((Register!$M195-Register!$R195)*MIN(Register!$Q195,MAX(0,MIN(N$4-1,IF(Register!$U195="",$D$2,MIN($D$2,YEAR(Register!$U195)*12+MONTH(Register!$U195)-1)))-(YEAR(Register!$O195)*12+MONTH(Register!$O195))+1))/Register!$Q195,2))</f>
        <v/>
      </c>
      <c r="O197" s="27">
        <f>IF(OR(Register!$N195&lt;&gt;"Yes",Register!$O195="",N(Register!$Q195)=0),0,ROUND((Register!$M195-Register!$R195)*MIN(Register!$Q195,MAX(0,MIN(O$4,IF(Register!$U195="",$D$2,MIN($D$2,YEAR(Register!$U195)*12+MONTH(Register!$U195)-1)))-(YEAR(Register!$O195)*12+MONTH(Register!$O195))+1))/Register!$Q195,2)-ROUND((Register!$M195-Register!$R195)*MIN(Register!$Q195,MAX(0,MIN(O$4-1,IF(Register!$U195="",$D$2,MIN($D$2,YEAR(Register!$U195)*12+MONTH(Register!$U195)-1)))-(YEAR(Register!$O195)*12+MONTH(Register!$O195))+1))/Register!$Q195,2))</f>
        <v/>
      </c>
      <c r="P197" s="27">
        <f>IF(OR(Register!$N195&lt;&gt;"Yes",Register!$O195="",N(Register!$Q195)=0),0,ROUND((Register!$M195-Register!$R195)*MIN(Register!$Q195,MAX(0,MIN(P$4,IF(Register!$U195="",$D$2,MIN($D$2,YEAR(Register!$U195)*12+MONTH(Register!$U195)-1)))-(YEAR(Register!$O195)*12+MONTH(Register!$O195))+1))/Register!$Q195,2)-ROUND((Register!$M195-Register!$R195)*MIN(Register!$Q195,MAX(0,MIN(P$4-1,IF(Register!$U195="",$D$2,MIN($D$2,YEAR(Register!$U195)*12+MONTH(Register!$U195)-1)))-(YEAR(Register!$O195)*12+MONTH(Register!$O195))+1))/Register!$Q195,2))</f>
        <v/>
      </c>
      <c r="Q197" s="27">
        <f>E197+F197+G197+H197+I197+J197+K197+L197+M197+N197+O197+P197</f>
        <v/>
      </c>
    </row>
    <row r="198">
      <c r="A198" s="28">
        <f>IF(Register!$A196="","",Register!$A196)</f>
        <v/>
      </c>
      <c r="B198" s="28">
        <f>IF(Register!$D196="","",Register!$D196)</f>
        <v/>
      </c>
      <c r="C198" s="28">
        <f>IF(Register!$F196="","",Register!$F196)</f>
        <v/>
      </c>
      <c r="D198" s="28">
        <f>IF(C198="","",IF(C198=Settings!$A$9,Settings!$B$9,IF(C198=Settings!$A$10,Settings!$B$10,IF(C198=Settings!$A$11,Settings!$B$11,IF(C198=Settings!$A$12,Settings!$B$12,IF(C198=Settings!$A$13,Settings!$B$13,IF(C198=Settings!$A$14,Settings!$B$14,IF(C198=Settings!$A$15,Settings!$B$15,IF(C198=Settings!$A$16,Settings!$B$16,IF(C198=Settings!$A$17,Settings!$B$17,IF(C198=Settings!$A$18,Settings!$B$18,"")))))))))))</f>
        <v/>
      </c>
      <c r="E198" s="27">
        <f>IF(OR(Register!$N196&lt;&gt;"Yes",Register!$O196="",N(Register!$Q196)=0),0,ROUND((Register!$M196-Register!$R196)*MIN(Register!$Q196,MAX(0,MIN(E$4,IF(Register!$U196="",$D$2,MIN($D$2,YEAR(Register!$U196)*12+MONTH(Register!$U196)-1)))-(YEAR(Register!$O196)*12+MONTH(Register!$O196))+1))/Register!$Q196,2)-ROUND((Register!$M196-Register!$R196)*MIN(Register!$Q196,MAX(0,MIN(E$4-1,IF(Register!$U196="",$D$2,MIN($D$2,YEAR(Register!$U196)*12+MONTH(Register!$U196)-1)))-(YEAR(Register!$O196)*12+MONTH(Register!$O196))+1))/Register!$Q196,2))</f>
        <v/>
      </c>
      <c r="F198" s="27">
        <f>IF(OR(Register!$N196&lt;&gt;"Yes",Register!$O196="",N(Register!$Q196)=0),0,ROUND((Register!$M196-Register!$R196)*MIN(Register!$Q196,MAX(0,MIN(F$4,IF(Register!$U196="",$D$2,MIN($D$2,YEAR(Register!$U196)*12+MONTH(Register!$U196)-1)))-(YEAR(Register!$O196)*12+MONTH(Register!$O196))+1))/Register!$Q196,2)-ROUND((Register!$M196-Register!$R196)*MIN(Register!$Q196,MAX(0,MIN(F$4-1,IF(Register!$U196="",$D$2,MIN($D$2,YEAR(Register!$U196)*12+MONTH(Register!$U196)-1)))-(YEAR(Register!$O196)*12+MONTH(Register!$O196))+1))/Register!$Q196,2))</f>
        <v/>
      </c>
      <c r="G198" s="27">
        <f>IF(OR(Register!$N196&lt;&gt;"Yes",Register!$O196="",N(Register!$Q196)=0),0,ROUND((Register!$M196-Register!$R196)*MIN(Register!$Q196,MAX(0,MIN(G$4,IF(Register!$U196="",$D$2,MIN($D$2,YEAR(Register!$U196)*12+MONTH(Register!$U196)-1)))-(YEAR(Register!$O196)*12+MONTH(Register!$O196))+1))/Register!$Q196,2)-ROUND((Register!$M196-Register!$R196)*MIN(Register!$Q196,MAX(0,MIN(G$4-1,IF(Register!$U196="",$D$2,MIN($D$2,YEAR(Register!$U196)*12+MONTH(Register!$U196)-1)))-(YEAR(Register!$O196)*12+MONTH(Register!$O196))+1))/Register!$Q196,2))</f>
        <v/>
      </c>
      <c r="H198" s="27">
        <f>IF(OR(Register!$N196&lt;&gt;"Yes",Register!$O196="",N(Register!$Q196)=0),0,ROUND((Register!$M196-Register!$R196)*MIN(Register!$Q196,MAX(0,MIN(H$4,IF(Register!$U196="",$D$2,MIN($D$2,YEAR(Register!$U196)*12+MONTH(Register!$U196)-1)))-(YEAR(Register!$O196)*12+MONTH(Register!$O196))+1))/Register!$Q196,2)-ROUND((Register!$M196-Register!$R196)*MIN(Register!$Q196,MAX(0,MIN(H$4-1,IF(Register!$U196="",$D$2,MIN($D$2,YEAR(Register!$U196)*12+MONTH(Register!$U196)-1)))-(YEAR(Register!$O196)*12+MONTH(Register!$O196))+1))/Register!$Q196,2))</f>
        <v/>
      </c>
      <c r="I198" s="27">
        <f>IF(OR(Register!$N196&lt;&gt;"Yes",Register!$O196="",N(Register!$Q196)=0),0,ROUND((Register!$M196-Register!$R196)*MIN(Register!$Q196,MAX(0,MIN(I$4,IF(Register!$U196="",$D$2,MIN($D$2,YEAR(Register!$U196)*12+MONTH(Register!$U196)-1)))-(YEAR(Register!$O196)*12+MONTH(Register!$O196))+1))/Register!$Q196,2)-ROUND((Register!$M196-Register!$R196)*MIN(Register!$Q196,MAX(0,MIN(I$4-1,IF(Register!$U196="",$D$2,MIN($D$2,YEAR(Register!$U196)*12+MONTH(Register!$U196)-1)))-(YEAR(Register!$O196)*12+MONTH(Register!$O196))+1))/Register!$Q196,2))</f>
        <v/>
      </c>
      <c r="J198" s="27">
        <f>IF(OR(Register!$N196&lt;&gt;"Yes",Register!$O196="",N(Register!$Q196)=0),0,ROUND((Register!$M196-Register!$R196)*MIN(Register!$Q196,MAX(0,MIN(J$4,IF(Register!$U196="",$D$2,MIN($D$2,YEAR(Register!$U196)*12+MONTH(Register!$U196)-1)))-(YEAR(Register!$O196)*12+MONTH(Register!$O196))+1))/Register!$Q196,2)-ROUND((Register!$M196-Register!$R196)*MIN(Register!$Q196,MAX(0,MIN(J$4-1,IF(Register!$U196="",$D$2,MIN($D$2,YEAR(Register!$U196)*12+MONTH(Register!$U196)-1)))-(YEAR(Register!$O196)*12+MONTH(Register!$O196))+1))/Register!$Q196,2))</f>
        <v/>
      </c>
      <c r="K198" s="27">
        <f>IF(OR(Register!$N196&lt;&gt;"Yes",Register!$O196="",N(Register!$Q196)=0),0,ROUND((Register!$M196-Register!$R196)*MIN(Register!$Q196,MAX(0,MIN(K$4,IF(Register!$U196="",$D$2,MIN($D$2,YEAR(Register!$U196)*12+MONTH(Register!$U196)-1)))-(YEAR(Register!$O196)*12+MONTH(Register!$O196))+1))/Register!$Q196,2)-ROUND((Register!$M196-Register!$R196)*MIN(Register!$Q196,MAX(0,MIN(K$4-1,IF(Register!$U196="",$D$2,MIN($D$2,YEAR(Register!$U196)*12+MONTH(Register!$U196)-1)))-(YEAR(Register!$O196)*12+MONTH(Register!$O196))+1))/Register!$Q196,2))</f>
        <v/>
      </c>
      <c r="L198" s="27">
        <f>IF(OR(Register!$N196&lt;&gt;"Yes",Register!$O196="",N(Register!$Q196)=0),0,ROUND((Register!$M196-Register!$R196)*MIN(Register!$Q196,MAX(0,MIN(L$4,IF(Register!$U196="",$D$2,MIN($D$2,YEAR(Register!$U196)*12+MONTH(Register!$U196)-1)))-(YEAR(Register!$O196)*12+MONTH(Register!$O196))+1))/Register!$Q196,2)-ROUND((Register!$M196-Register!$R196)*MIN(Register!$Q196,MAX(0,MIN(L$4-1,IF(Register!$U196="",$D$2,MIN($D$2,YEAR(Register!$U196)*12+MONTH(Register!$U196)-1)))-(YEAR(Register!$O196)*12+MONTH(Register!$O196))+1))/Register!$Q196,2))</f>
        <v/>
      </c>
      <c r="M198" s="27">
        <f>IF(OR(Register!$N196&lt;&gt;"Yes",Register!$O196="",N(Register!$Q196)=0),0,ROUND((Register!$M196-Register!$R196)*MIN(Register!$Q196,MAX(0,MIN(M$4,IF(Register!$U196="",$D$2,MIN($D$2,YEAR(Register!$U196)*12+MONTH(Register!$U196)-1)))-(YEAR(Register!$O196)*12+MONTH(Register!$O196))+1))/Register!$Q196,2)-ROUND((Register!$M196-Register!$R196)*MIN(Register!$Q196,MAX(0,MIN(M$4-1,IF(Register!$U196="",$D$2,MIN($D$2,YEAR(Register!$U196)*12+MONTH(Register!$U196)-1)))-(YEAR(Register!$O196)*12+MONTH(Register!$O196))+1))/Register!$Q196,2))</f>
        <v/>
      </c>
      <c r="N198" s="27">
        <f>IF(OR(Register!$N196&lt;&gt;"Yes",Register!$O196="",N(Register!$Q196)=0),0,ROUND((Register!$M196-Register!$R196)*MIN(Register!$Q196,MAX(0,MIN(N$4,IF(Register!$U196="",$D$2,MIN($D$2,YEAR(Register!$U196)*12+MONTH(Register!$U196)-1)))-(YEAR(Register!$O196)*12+MONTH(Register!$O196))+1))/Register!$Q196,2)-ROUND((Register!$M196-Register!$R196)*MIN(Register!$Q196,MAX(0,MIN(N$4-1,IF(Register!$U196="",$D$2,MIN($D$2,YEAR(Register!$U196)*12+MONTH(Register!$U196)-1)))-(YEAR(Register!$O196)*12+MONTH(Register!$O196))+1))/Register!$Q196,2))</f>
        <v/>
      </c>
      <c r="O198" s="27">
        <f>IF(OR(Register!$N196&lt;&gt;"Yes",Register!$O196="",N(Register!$Q196)=0),0,ROUND((Register!$M196-Register!$R196)*MIN(Register!$Q196,MAX(0,MIN(O$4,IF(Register!$U196="",$D$2,MIN($D$2,YEAR(Register!$U196)*12+MONTH(Register!$U196)-1)))-(YEAR(Register!$O196)*12+MONTH(Register!$O196))+1))/Register!$Q196,2)-ROUND((Register!$M196-Register!$R196)*MIN(Register!$Q196,MAX(0,MIN(O$4-1,IF(Register!$U196="",$D$2,MIN($D$2,YEAR(Register!$U196)*12+MONTH(Register!$U196)-1)))-(YEAR(Register!$O196)*12+MONTH(Register!$O196))+1))/Register!$Q196,2))</f>
        <v/>
      </c>
      <c r="P198" s="27">
        <f>IF(OR(Register!$N196&lt;&gt;"Yes",Register!$O196="",N(Register!$Q196)=0),0,ROUND((Register!$M196-Register!$R196)*MIN(Register!$Q196,MAX(0,MIN(P$4,IF(Register!$U196="",$D$2,MIN($D$2,YEAR(Register!$U196)*12+MONTH(Register!$U196)-1)))-(YEAR(Register!$O196)*12+MONTH(Register!$O196))+1))/Register!$Q196,2)-ROUND((Register!$M196-Register!$R196)*MIN(Register!$Q196,MAX(0,MIN(P$4-1,IF(Register!$U196="",$D$2,MIN($D$2,YEAR(Register!$U196)*12+MONTH(Register!$U196)-1)))-(YEAR(Register!$O196)*12+MONTH(Register!$O196))+1))/Register!$Q196,2))</f>
        <v/>
      </c>
      <c r="Q198" s="27">
        <f>E198+F198+G198+H198+I198+J198+K198+L198+M198+N198+O198+P198</f>
        <v/>
      </c>
    </row>
    <row r="199">
      <c r="A199" s="28">
        <f>IF(Register!$A197="","",Register!$A197)</f>
        <v/>
      </c>
      <c r="B199" s="28">
        <f>IF(Register!$D197="","",Register!$D197)</f>
        <v/>
      </c>
      <c r="C199" s="28">
        <f>IF(Register!$F197="","",Register!$F197)</f>
        <v/>
      </c>
      <c r="D199" s="28">
        <f>IF(C199="","",IF(C199=Settings!$A$9,Settings!$B$9,IF(C199=Settings!$A$10,Settings!$B$10,IF(C199=Settings!$A$11,Settings!$B$11,IF(C199=Settings!$A$12,Settings!$B$12,IF(C199=Settings!$A$13,Settings!$B$13,IF(C199=Settings!$A$14,Settings!$B$14,IF(C199=Settings!$A$15,Settings!$B$15,IF(C199=Settings!$A$16,Settings!$B$16,IF(C199=Settings!$A$17,Settings!$B$17,IF(C199=Settings!$A$18,Settings!$B$18,"")))))))))))</f>
        <v/>
      </c>
      <c r="E199" s="27">
        <f>IF(OR(Register!$N197&lt;&gt;"Yes",Register!$O197="",N(Register!$Q197)=0),0,ROUND((Register!$M197-Register!$R197)*MIN(Register!$Q197,MAX(0,MIN(E$4,IF(Register!$U197="",$D$2,MIN($D$2,YEAR(Register!$U197)*12+MONTH(Register!$U197)-1)))-(YEAR(Register!$O197)*12+MONTH(Register!$O197))+1))/Register!$Q197,2)-ROUND((Register!$M197-Register!$R197)*MIN(Register!$Q197,MAX(0,MIN(E$4-1,IF(Register!$U197="",$D$2,MIN($D$2,YEAR(Register!$U197)*12+MONTH(Register!$U197)-1)))-(YEAR(Register!$O197)*12+MONTH(Register!$O197))+1))/Register!$Q197,2))</f>
        <v/>
      </c>
      <c r="F199" s="27">
        <f>IF(OR(Register!$N197&lt;&gt;"Yes",Register!$O197="",N(Register!$Q197)=0),0,ROUND((Register!$M197-Register!$R197)*MIN(Register!$Q197,MAX(0,MIN(F$4,IF(Register!$U197="",$D$2,MIN($D$2,YEAR(Register!$U197)*12+MONTH(Register!$U197)-1)))-(YEAR(Register!$O197)*12+MONTH(Register!$O197))+1))/Register!$Q197,2)-ROUND((Register!$M197-Register!$R197)*MIN(Register!$Q197,MAX(0,MIN(F$4-1,IF(Register!$U197="",$D$2,MIN($D$2,YEAR(Register!$U197)*12+MONTH(Register!$U197)-1)))-(YEAR(Register!$O197)*12+MONTH(Register!$O197))+1))/Register!$Q197,2))</f>
        <v/>
      </c>
      <c r="G199" s="27">
        <f>IF(OR(Register!$N197&lt;&gt;"Yes",Register!$O197="",N(Register!$Q197)=0),0,ROUND((Register!$M197-Register!$R197)*MIN(Register!$Q197,MAX(0,MIN(G$4,IF(Register!$U197="",$D$2,MIN($D$2,YEAR(Register!$U197)*12+MONTH(Register!$U197)-1)))-(YEAR(Register!$O197)*12+MONTH(Register!$O197))+1))/Register!$Q197,2)-ROUND((Register!$M197-Register!$R197)*MIN(Register!$Q197,MAX(0,MIN(G$4-1,IF(Register!$U197="",$D$2,MIN($D$2,YEAR(Register!$U197)*12+MONTH(Register!$U197)-1)))-(YEAR(Register!$O197)*12+MONTH(Register!$O197))+1))/Register!$Q197,2))</f>
        <v/>
      </c>
      <c r="H199" s="27">
        <f>IF(OR(Register!$N197&lt;&gt;"Yes",Register!$O197="",N(Register!$Q197)=0),0,ROUND((Register!$M197-Register!$R197)*MIN(Register!$Q197,MAX(0,MIN(H$4,IF(Register!$U197="",$D$2,MIN($D$2,YEAR(Register!$U197)*12+MONTH(Register!$U197)-1)))-(YEAR(Register!$O197)*12+MONTH(Register!$O197))+1))/Register!$Q197,2)-ROUND((Register!$M197-Register!$R197)*MIN(Register!$Q197,MAX(0,MIN(H$4-1,IF(Register!$U197="",$D$2,MIN($D$2,YEAR(Register!$U197)*12+MONTH(Register!$U197)-1)))-(YEAR(Register!$O197)*12+MONTH(Register!$O197))+1))/Register!$Q197,2))</f>
        <v/>
      </c>
      <c r="I199" s="27">
        <f>IF(OR(Register!$N197&lt;&gt;"Yes",Register!$O197="",N(Register!$Q197)=0),0,ROUND((Register!$M197-Register!$R197)*MIN(Register!$Q197,MAX(0,MIN(I$4,IF(Register!$U197="",$D$2,MIN($D$2,YEAR(Register!$U197)*12+MONTH(Register!$U197)-1)))-(YEAR(Register!$O197)*12+MONTH(Register!$O197))+1))/Register!$Q197,2)-ROUND((Register!$M197-Register!$R197)*MIN(Register!$Q197,MAX(0,MIN(I$4-1,IF(Register!$U197="",$D$2,MIN($D$2,YEAR(Register!$U197)*12+MONTH(Register!$U197)-1)))-(YEAR(Register!$O197)*12+MONTH(Register!$O197))+1))/Register!$Q197,2))</f>
        <v/>
      </c>
      <c r="J199" s="27">
        <f>IF(OR(Register!$N197&lt;&gt;"Yes",Register!$O197="",N(Register!$Q197)=0),0,ROUND((Register!$M197-Register!$R197)*MIN(Register!$Q197,MAX(0,MIN(J$4,IF(Register!$U197="",$D$2,MIN($D$2,YEAR(Register!$U197)*12+MONTH(Register!$U197)-1)))-(YEAR(Register!$O197)*12+MONTH(Register!$O197))+1))/Register!$Q197,2)-ROUND((Register!$M197-Register!$R197)*MIN(Register!$Q197,MAX(0,MIN(J$4-1,IF(Register!$U197="",$D$2,MIN($D$2,YEAR(Register!$U197)*12+MONTH(Register!$U197)-1)))-(YEAR(Register!$O197)*12+MONTH(Register!$O197))+1))/Register!$Q197,2))</f>
        <v/>
      </c>
      <c r="K199" s="27">
        <f>IF(OR(Register!$N197&lt;&gt;"Yes",Register!$O197="",N(Register!$Q197)=0),0,ROUND((Register!$M197-Register!$R197)*MIN(Register!$Q197,MAX(0,MIN(K$4,IF(Register!$U197="",$D$2,MIN($D$2,YEAR(Register!$U197)*12+MONTH(Register!$U197)-1)))-(YEAR(Register!$O197)*12+MONTH(Register!$O197))+1))/Register!$Q197,2)-ROUND((Register!$M197-Register!$R197)*MIN(Register!$Q197,MAX(0,MIN(K$4-1,IF(Register!$U197="",$D$2,MIN($D$2,YEAR(Register!$U197)*12+MONTH(Register!$U197)-1)))-(YEAR(Register!$O197)*12+MONTH(Register!$O197))+1))/Register!$Q197,2))</f>
        <v/>
      </c>
      <c r="L199" s="27">
        <f>IF(OR(Register!$N197&lt;&gt;"Yes",Register!$O197="",N(Register!$Q197)=0),0,ROUND((Register!$M197-Register!$R197)*MIN(Register!$Q197,MAX(0,MIN(L$4,IF(Register!$U197="",$D$2,MIN($D$2,YEAR(Register!$U197)*12+MONTH(Register!$U197)-1)))-(YEAR(Register!$O197)*12+MONTH(Register!$O197))+1))/Register!$Q197,2)-ROUND((Register!$M197-Register!$R197)*MIN(Register!$Q197,MAX(0,MIN(L$4-1,IF(Register!$U197="",$D$2,MIN($D$2,YEAR(Register!$U197)*12+MONTH(Register!$U197)-1)))-(YEAR(Register!$O197)*12+MONTH(Register!$O197))+1))/Register!$Q197,2))</f>
        <v/>
      </c>
      <c r="M199" s="27">
        <f>IF(OR(Register!$N197&lt;&gt;"Yes",Register!$O197="",N(Register!$Q197)=0),0,ROUND((Register!$M197-Register!$R197)*MIN(Register!$Q197,MAX(0,MIN(M$4,IF(Register!$U197="",$D$2,MIN($D$2,YEAR(Register!$U197)*12+MONTH(Register!$U197)-1)))-(YEAR(Register!$O197)*12+MONTH(Register!$O197))+1))/Register!$Q197,2)-ROUND((Register!$M197-Register!$R197)*MIN(Register!$Q197,MAX(0,MIN(M$4-1,IF(Register!$U197="",$D$2,MIN($D$2,YEAR(Register!$U197)*12+MONTH(Register!$U197)-1)))-(YEAR(Register!$O197)*12+MONTH(Register!$O197))+1))/Register!$Q197,2))</f>
        <v/>
      </c>
      <c r="N199" s="27">
        <f>IF(OR(Register!$N197&lt;&gt;"Yes",Register!$O197="",N(Register!$Q197)=0),0,ROUND((Register!$M197-Register!$R197)*MIN(Register!$Q197,MAX(0,MIN(N$4,IF(Register!$U197="",$D$2,MIN($D$2,YEAR(Register!$U197)*12+MONTH(Register!$U197)-1)))-(YEAR(Register!$O197)*12+MONTH(Register!$O197))+1))/Register!$Q197,2)-ROUND((Register!$M197-Register!$R197)*MIN(Register!$Q197,MAX(0,MIN(N$4-1,IF(Register!$U197="",$D$2,MIN($D$2,YEAR(Register!$U197)*12+MONTH(Register!$U197)-1)))-(YEAR(Register!$O197)*12+MONTH(Register!$O197))+1))/Register!$Q197,2))</f>
        <v/>
      </c>
      <c r="O199" s="27">
        <f>IF(OR(Register!$N197&lt;&gt;"Yes",Register!$O197="",N(Register!$Q197)=0),0,ROUND((Register!$M197-Register!$R197)*MIN(Register!$Q197,MAX(0,MIN(O$4,IF(Register!$U197="",$D$2,MIN($D$2,YEAR(Register!$U197)*12+MONTH(Register!$U197)-1)))-(YEAR(Register!$O197)*12+MONTH(Register!$O197))+1))/Register!$Q197,2)-ROUND((Register!$M197-Register!$R197)*MIN(Register!$Q197,MAX(0,MIN(O$4-1,IF(Register!$U197="",$D$2,MIN($D$2,YEAR(Register!$U197)*12+MONTH(Register!$U197)-1)))-(YEAR(Register!$O197)*12+MONTH(Register!$O197))+1))/Register!$Q197,2))</f>
        <v/>
      </c>
      <c r="P199" s="27">
        <f>IF(OR(Register!$N197&lt;&gt;"Yes",Register!$O197="",N(Register!$Q197)=0),0,ROUND((Register!$M197-Register!$R197)*MIN(Register!$Q197,MAX(0,MIN(P$4,IF(Register!$U197="",$D$2,MIN($D$2,YEAR(Register!$U197)*12+MONTH(Register!$U197)-1)))-(YEAR(Register!$O197)*12+MONTH(Register!$O197))+1))/Register!$Q197,2)-ROUND((Register!$M197-Register!$R197)*MIN(Register!$Q197,MAX(0,MIN(P$4-1,IF(Register!$U197="",$D$2,MIN($D$2,YEAR(Register!$U197)*12+MONTH(Register!$U197)-1)))-(YEAR(Register!$O197)*12+MONTH(Register!$O197))+1))/Register!$Q197,2))</f>
        <v/>
      </c>
      <c r="Q199" s="27">
        <f>E199+F199+G199+H199+I199+J199+K199+L199+M199+N199+O199+P199</f>
        <v/>
      </c>
    </row>
    <row r="200">
      <c r="A200" s="28">
        <f>IF(Register!$A198="","",Register!$A198)</f>
        <v/>
      </c>
      <c r="B200" s="28">
        <f>IF(Register!$D198="","",Register!$D198)</f>
        <v/>
      </c>
      <c r="C200" s="28">
        <f>IF(Register!$F198="","",Register!$F198)</f>
        <v/>
      </c>
      <c r="D200" s="28">
        <f>IF(C200="","",IF(C200=Settings!$A$9,Settings!$B$9,IF(C200=Settings!$A$10,Settings!$B$10,IF(C200=Settings!$A$11,Settings!$B$11,IF(C200=Settings!$A$12,Settings!$B$12,IF(C200=Settings!$A$13,Settings!$B$13,IF(C200=Settings!$A$14,Settings!$B$14,IF(C200=Settings!$A$15,Settings!$B$15,IF(C200=Settings!$A$16,Settings!$B$16,IF(C200=Settings!$A$17,Settings!$B$17,IF(C200=Settings!$A$18,Settings!$B$18,"")))))))))))</f>
        <v/>
      </c>
      <c r="E200" s="27">
        <f>IF(OR(Register!$N198&lt;&gt;"Yes",Register!$O198="",N(Register!$Q198)=0),0,ROUND((Register!$M198-Register!$R198)*MIN(Register!$Q198,MAX(0,MIN(E$4,IF(Register!$U198="",$D$2,MIN($D$2,YEAR(Register!$U198)*12+MONTH(Register!$U198)-1)))-(YEAR(Register!$O198)*12+MONTH(Register!$O198))+1))/Register!$Q198,2)-ROUND((Register!$M198-Register!$R198)*MIN(Register!$Q198,MAX(0,MIN(E$4-1,IF(Register!$U198="",$D$2,MIN($D$2,YEAR(Register!$U198)*12+MONTH(Register!$U198)-1)))-(YEAR(Register!$O198)*12+MONTH(Register!$O198))+1))/Register!$Q198,2))</f>
        <v/>
      </c>
      <c r="F200" s="27">
        <f>IF(OR(Register!$N198&lt;&gt;"Yes",Register!$O198="",N(Register!$Q198)=0),0,ROUND((Register!$M198-Register!$R198)*MIN(Register!$Q198,MAX(0,MIN(F$4,IF(Register!$U198="",$D$2,MIN($D$2,YEAR(Register!$U198)*12+MONTH(Register!$U198)-1)))-(YEAR(Register!$O198)*12+MONTH(Register!$O198))+1))/Register!$Q198,2)-ROUND((Register!$M198-Register!$R198)*MIN(Register!$Q198,MAX(0,MIN(F$4-1,IF(Register!$U198="",$D$2,MIN($D$2,YEAR(Register!$U198)*12+MONTH(Register!$U198)-1)))-(YEAR(Register!$O198)*12+MONTH(Register!$O198))+1))/Register!$Q198,2))</f>
        <v/>
      </c>
      <c r="G200" s="27">
        <f>IF(OR(Register!$N198&lt;&gt;"Yes",Register!$O198="",N(Register!$Q198)=0),0,ROUND((Register!$M198-Register!$R198)*MIN(Register!$Q198,MAX(0,MIN(G$4,IF(Register!$U198="",$D$2,MIN($D$2,YEAR(Register!$U198)*12+MONTH(Register!$U198)-1)))-(YEAR(Register!$O198)*12+MONTH(Register!$O198))+1))/Register!$Q198,2)-ROUND((Register!$M198-Register!$R198)*MIN(Register!$Q198,MAX(0,MIN(G$4-1,IF(Register!$U198="",$D$2,MIN($D$2,YEAR(Register!$U198)*12+MONTH(Register!$U198)-1)))-(YEAR(Register!$O198)*12+MONTH(Register!$O198))+1))/Register!$Q198,2))</f>
        <v/>
      </c>
      <c r="H200" s="27">
        <f>IF(OR(Register!$N198&lt;&gt;"Yes",Register!$O198="",N(Register!$Q198)=0),0,ROUND((Register!$M198-Register!$R198)*MIN(Register!$Q198,MAX(0,MIN(H$4,IF(Register!$U198="",$D$2,MIN($D$2,YEAR(Register!$U198)*12+MONTH(Register!$U198)-1)))-(YEAR(Register!$O198)*12+MONTH(Register!$O198))+1))/Register!$Q198,2)-ROUND((Register!$M198-Register!$R198)*MIN(Register!$Q198,MAX(0,MIN(H$4-1,IF(Register!$U198="",$D$2,MIN($D$2,YEAR(Register!$U198)*12+MONTH(Register!$U198)-1)))-(YEAR(Register!$O198)*12+MONTH(Register!$O198))+1))/Register!$Q198,2))</f>
        <v/>
      </c>
      <c r="I200" s="27">
        <f>IF(OR(Register!$N198&lt;&gt;"Yes",Register!$O198="",N(Register!$Q198)=0),0,ROUND((Register!$M198-Register!$R198)*MIN(Register!$Q198,MAX(0,MIN(I$4,IF(Register!$U198="",$D$2,MIN($D$2,YEAR(Register!$U198)*12+MONTH(Register!$U198)-1)))-(YEAR(Register!$O198)*12+MONTH(Register!$O198))+1))/Register!$Q198,2)-ROUND((Register!$M198-Register!$R198)*MIN(Register!$Q198,MAX(0,MIN(I$4-1,IF(Register!$U198="",$D$2,MIN($D$2,YEAR(Register!$U198)*12+MONTH(Register!$U198)-1)))-(YEAR(Register!$O198)*12+MONTH(Register!$O198))+1))/Register!$Q198,2))</f>
        <v/>
      </c>
      <c r="J200" s="27">
        <f>IF(OR(Register!$N198&lt;&gt;"Yes",Register!$O198="",N(Register!$Q198)=0),0,ROUND((Register!$M198-Register!$R198)*MIN(Register!$Q198,MAX(0,MIN(J$4,IF(Register!$U198="",$D$2,MIN($D$2,YEAR(Register!$U198)*12+MONTH(Register!$U198)-1)))-(YEAR(Register!$O198)*12+MONTH(Register!$O198))+1))/Register!$Q198,2)-ROUND((Register!$M198-Register!$R198)*MIN(Register!$Q198,MAX(0,MIN(J$4-1,IF(Register!$U198="",$D$2,MIN($D$2,YEAR(Register!$U198)*12+MONTH(Register!$U198)-1)))-(YEAR(Register!$O198)*12+MONTH(Register!$O198))+1))/Register!$Q198,2))</f>
        <v/>
      </c>
      <c r="K200" s="27">
        <f>IF(OR(Register!$N198&lt;&gt;"Yes",Register!$O198="",N(Register!$Q198)=0),0,ROUND((Register!$M198-Register!$R198)*MIN(Register!$Q198,MAX(0,MIN(K$4,IF(Register!$U198="",$D$2,MIN($D$2,YEAR(Register!$U198)*12+MONTH(Register!$U198)-1)))-(YEAR(Register!$O198)*12+MONTH(Register!$O198))+1))/Register!$Q198,2)-ROUND((Register!$M198-Register!$R198)*MIN(Register!$Q198,MAX(0,MIN(K$4-1,IF(Register!$U198="",$D$2,MIN($D$2,YEAR(Register!$U198)*12+MONTH(Register!$U198)-1)))-(YEAR(Register!$O198)*12+MONTH(Register!$O198))+1))/Register!$Q198,2))</f>
        <v/>
      </c>
      <c r="L200" s="27">
        <f>IF(OR(Register!$N198&lt;&gt;"Yes",Register!$O198="",N(Register!$Q198)=0),0,ROUND((Register!$M198-Register!$R198)*MIN(Register!$Q198,MAX(0,MIN(L$4,IF(Register!$U198="",$D$2,MIN($D$2,YEAR(Register!$U198)*12+MONTH(Register!$U198)-1)))-(YEAR(Register!$O198)*12+MONTH(Register!$O198))+1))/Register!$Q198,2)-ROUND((Register!$M198-Register!$R198)*MIN(Register!$Q198,MAX(0,MIN(L$4-1,IF(Register!$U198="",$D$2,MIN($D$2,YEAR(Register!$U198)*12+MONTH(Register!$U198)-1)))-(YEAR(Register!$O198)*12+MONTH(Register!$O198))+1))/Register!$Q198,2))</f>
        <v/>
      </c>
      <c r="M200" s="27">
        <f>IF(OR(Register!$N198&lt;&gt;"Yes",Register!$O198="",N(Register!$Q198)=0),0,ROUND((Register!$M198-Register!$R198)*MIN(Register!$Q198,MAX(0,MIN(M$4,IF(Register!$U198="",$D$2,MIN($D$2,YEAR(Register!$U198)*12+MONTH(Register!$U198)-1)))-(YEAR(Register!$O198)*12+MONTH(Register!$O198))+1))/Register!$Q198,2)-ROUND((Register!$M198-Register!$R198)*MIN(Register!$Q198,MAX(0,MIN(M$4-1,IF(Register!$U198="",$D$2,MIN($D$2,YEAR(Register!$U198)*12+MONTH(Register!$U198)-1)))-(YEAR(Register!$O198)*12+MONTH(Register!$O198))+1))/Register!$Q198,2))</f>
        <v/>
      </c>
      <c r="N200" s="27">
        <f>IF(OR(Register!$N198&lt;&gt;"Yes",Register!$O198="",N(Register!$Q198)=0),0,ROUND((Register!$M198-Register!$R198)*MIN(Register!$Q198,MAX(0,MIN(N$4,IF(Register!$U198="",$D$2,MIN($D$2,YEAR(Register!$U198)*12+MONTH(Register!$U198)-1)))-(YEAR(Register!$O198)*12+MONTH(Register!$O198))+1))/Register!$Q198,2)-ROUND((Register!$M198-Register!$R198)*MIN(Register!$Q198,MAX(0,MIN(N$4-1,IF(Register!$U198="",$D$2,MIN($D$2,YEAR(Register!$U198)*12+MONTH(Register!$U198)-1)))-(YEAR(Register!$O198)*12+MONTH(Register!$O198))+1))/Register!$Q198,2))</f>
        <v/>
      </c>
      <c r="O200" s="27">
        <f>IF(OR(Register!$N198&lt;&gt;"Yes",Register!$O198="",N(Register!$Q198)=0),0,ROUND((Register!$M198-Register!$R198)*MIN(Register!$Q198,MAX(0,MIN(O$4,IF(Register!$U198="",$D$2,MIN($D$2,YEAR(Register!$U198)*12+MONTH(Register!$U198)-1)))-(YEAR(Register!$O198)*12+MONTH(Register!$O198))+1))/Register!$Q198,2)-ROUND((Register!$M198-Register!$R198)*MIN(Register!$Q198,MAX(0,MIN(O$4-1,IF(Register!$U198="",$D$2,MIN($D$2,YEAR(Register!$U198)*12+MONTH(Register!$U198)-1)))-(YEAR(Register!$O198)*12+MONTH(Register!$O198))+1))/Register!$Q198,2))</f>
        <v/>
      </c>
      <c r="P200" s="27">
        <f>IF(OR(Register!$N198&lt;&gt;"Yes",Register!$O198="",N(Register!$Q198)=0),0,ROUND((Register!$M198-Register!$R198)*MIN(Register!$Q198,MAX(0,MIN(P$4,IF(Register!$U198="",$D$2,MIN($D$2,YEAR(Register!$U198)*12+MONTH(Register!$U198)-1)))-(YEAR(Register!$O198)*12+MONTH(Register!$O198))+1))/Register!$Q198,2)-ROUND((Register!$M198-Register!$R198)*MIN(Register!$Q198,MAX(0,MIN(P$4-1,IF(Register!$U198="",$D$2,MIN($D$2,YEAR(Register!$U198)*12+MONTH(Register!$U198)-1)))-(YEAR(Register!$O198)*12+MONTH(Register!$O198))+1))/Register!$Q198,2))</f>
        <v/>
      </c>
      <c r="Q200" s="27">
        <f>E200+F200+G200+H200+I200+J200+K200+L200+M200+N200+O200+P200</f>
        <v/>
      </c>
    </row>
    <row r="201">
      <c r="A201" s="28">
        <f>IF(Register!$A199="","",Register!$A199)</f>
        <v/>
      </c>
      <c r="B201" s="28">
        <f>IF(Register!$D199="","",Register!$D199)</f>
        <v/>
      </c>
      <c r="C201" s="28">
        <f>IF(Register!$F199="","",Register!$F199)</f>
        <v/>
      </c>
      <c r="D201" s="28">
        <f>IF(C201="","",IF(C201=Settings!$A$9,Settings!$B$9,IF(C201=Settings!$A$10,Settings!$B$10,IF(C201=Settings!$A$11,Settings!$B$11,IF(C201=Settings!$A$12,Settings!$B$12,IF(C201=Settings!$A$13,Settings!$B$13,IF(C201=Settings!$A$14,Settings!$B$14,IF(C201=Settings!$A$15,Settings!$B$15,IF(C201=Settings!$A$16,Settings!$B$16,IF(C201=Settings!$A$17,Settings!$B$17,IF(C201=Settings!$A$18,Settings!$B$18,"")))))))))))</f>
        <v/>
      </c>
      <c r="E201" s="27">
        <f>IF(OR(Register!$N199&lt;&gt;"Yes",Register!$O199="",N(Register!$Q199)=0),0,ROUND((Register!$M199-Register!$R199)*MIN(Register!$Q199,MAX(0,MIN(E$4,IF(Register!$U199="",$D$2,MIN($D$2,YEAR(Register!$U199)*12+MONTH(Register!$U199)-1)))-(YEAR(Register!$O199)*12+MONTH(Register!$O199))+1))/Register!$Q199,2)-ROUND((Register!$M199-Register!$R199)*MIN(Register!$Q199,MAX(0,MIN(E$4-1,IF(Register!$U199="",$D$2,MIN($D$2,YEAR(Register!$U199)*12+MONTH(Register!$U199)-1)))-(YEAR(Register!$O199)*12+MONTH(Register!$O199))+1))/Register!$Q199,2))</f>
        <v/>
      </c>
      <c r="F201" s="27">
        <f>IF(OR(Register!$N199&lt;&gt;"Yes",Register!$O199="",N(Register!$Q199)=0),0,ROUND((Register!$M199-Register!$R199)*MIN(Register!$Q199,MAX(0,MIN(F$4,IF(Register!$U199="",$D$2,MIN($D$2,YEAR(Register!$U199)*12+MONTH(Register!$U199)-1)))-(YEAR(Register!$O199)*12+MONTH(Register!$O199))+1))/Register!$Q199,2)-ROUND((Register!$M199-Register!$R199)*MIN(Register!$Q199,MAX(0,MIN(F$4-1,IF(Register!$U199="",$D$2,MIN($D$2,YEAR(Register!$U199)*12+MONTH(Register!$U199)-1)))-(YEAR(Register!$O199)*12+MONTH(Register!$O199))+1))/Register!$Q199,2))</f>
        <v/>
      </c>
      <c r="G201" s="27">
        <f>IF(OR(Register!$N199&lt;&gt;"Yes",Register!$O199="",N(Register!$Q199)=0),0,ROUND((Register!$M199-Register!$R199)*MIN(Register!$Q199,MAX(0,MIN(G$4,IF(Register!$U199="",$D$2,MIN($D$2,YEAR(Register!$U199)*12+MONTH(Register!$U199)-1)))-(YEAR(Register!$O199)*12+MONTH(Register!$O199))+1))/Register!$Q199,2)-ROUND((Register!$M199-Register!$R199)*MIN(Register!$Q199,MAX(0,MIN(G$4-1,IF(Register!$U199="",$D$2,MIN($D$2,YEAR(Register!$U199)*12+MONTH(Register!$U199)-1)))-(YEAR(Register!$O199)*12+MONTH(Register!$O199))+1))/Register!$Q199,2))</f>
        <v/>
      </c>
      <c r="H201" s="27">
        <f>IF(OR(Register!$N199&lt;&gt;"Yes",Register!$O199="",N(Register!$Q199)=0),0,ROUND((Register!$M199-Register!$R199)*MIN(Register!$Q199,MAX(0,MIN(H$4,IF(Register!$U199="",$D$2,MIN($D$2,YEAR(Register!$U199)*12+MONTH(Register!$U199)-1)))-(YEAR(Register!$O199)*12+MONTH(Register!$O199))+1))/Register!$Q199,2)-ROUND((Register!$M199-Register!$R199)*MIN(Register!$Q199,MAX(0,MIN(H$4-1,IF(Register!$U199="",$D$2,MIN($D$2,YEAR(Register!$U199)*12+MONTH(Register!$U199)-1)))-(YEAR(Register!$O199)*12+MONTH(Register!$O199))+1))/Register!$Q199,2))</f>
        <v/>
      </c>
      <c r="I201" s="27">
        <f>IF(OR(Register!$N199&lt;&gt;"Yes",Register!$O199="",N(Register!$Q199)=0),0,ROUND((Register!$M199-Register!$R199)*MIN(Register!$Q199,MAX(0,MIN(I$4,IF(Register!$U199="",$D$2,MIN($D$2,YEAR(Register!$U199)*12+MONTH(Register!$U199)-1)))-(YEAR(Register!$O199)*12+MONTH(Register!$O199))+1))/Register!$Q199,2)-ROUND((Register!$M199-Register!$R199)*MIN(Register!$Q199,MAX(0,MIN(I$4-1,IF(Register!$U199="",$D$2,MIN($D$2,YEAR(Register!$U199)*12+MONTH(Register!$U199)-1)))-(YEAR(Register!$O199)*12+MONTH(Register!$O199))+1))/Register!$Q199,2))</f>
        <v/>
      </c>
      <c r="J201" s="27">
        <f>IF(OR(Register!$N199&lt;&gt;"Yes",Register!$O199="",N(Register!$Q199)=0),0,ROUND((Register!$M199-Register!$R199)*MIN(Register!$Q199,MAX(0,MIN(J$4,IF(Register!$U199="",$D$2,MIN($D$2,YEAR(Register!$U199)*12+MONTH(Register!$U199)-1)))-(YEAR(Register!$O199)*12+MONTH(Register!$O199))+1))/Register!$Q199,2)-ROUND((Register!$M199-Register!$R199)*MIN(Register!$Q199,MAX(0,MIN(J$4-1,IF(Register!$U199="",$D$2,MIN($D$2,YEAR(Register!$U199)*12+MONTH(Register!$U199)-1)))-(YEAR(Register!$O199)*12+MONTH(Register!$O199))+1))/Register!$Q199,2))</f>
        <v/>
      </c>
      <c r="K201" s="27">
        <f>IF(OR(Register!$N199&lt;&gt;"Yes",Register!$O199="",N(Register!$Q199)=0),0,ROUND((Register!$M199-Register!$R199)*MIN(Register!$Q199,MAX(0,MIN(K$4,IF(Register!$U199="",$D$2,MIN($D$2,YEAR(Register!$U199)*12+MONTH(Register!$U199)-1)))-(YEAR(Register!$O199)*12+MONTH(Register!$O199))+1))/Register!$Q199,2)-ROUND((Register!$M199-Register!$R199)*MIN(Register!$Q199,MAX(0,MIN(K$4-1,IF(Register!$U199="",$D$2,MIN($D$2,YEAR(Register!$U199)*12+MONTH(Register!$U199)-1)))-(YEAR(Register!$O199)*12+MONTH(Register!$O199))+1))/Register!$Q199,2))</f>
        <v/>
      </c>
      <c r="L201" s="27">
        <f>IF(OR(Register!$N199&lt;&gt;"Yes",Register!$O199="",N(Register!$Q199)=0),0,ROUND((Register!$M199-Register!$R199)*MIN(Register!$Q199,MAX(0,MIN(L$4,IF(Register!$U199="",$D$2,MIN($D$2,YEAR(Register!$U199)*12+MONTH(Register!$U199)-1)))-(YEAR(Register!$O199)*12+MONTH(Register!$O199))+1))/Register!$Q199,2)-ROUND((Register!$M199-Register!$R199)*MIN(Register!$Q199,MAX(0,MIN(L$4-1,IF(Register!$U199="",$D$2,MIN($D$2,YEAR(Register!$U199)*12+MONTH(Register!$U199)-1)))-(YEAR(Register!$O199)*12+MONTH(Register!$O199))+1))/Register!$Q199,2))</f>
        <v/>
      </c>
      <c r="M201" s="27">
        <f>IF(OR(Register!$N199&lt;&gt;"Yes",Register!$O199="",N(Register!$Q199)=0),0,ROUND((Register!$M199-Register!$R199)*MIN(Register!$Q199,MAX(0,MIN(M$4,IF(Register!$U199="",$D$2,MIN($D$2,YEAR(Register!$U199)*12+MONTH(Register!$U199)-1)))-(YEAR(Register!$O199)*12+MONTH(Register!$O199))+1))/Register!$Q199,2)-ROUND((Register!$M199-Register!$R199)*MIN(Register!$Q199,MAX(0,MIN(M$4-1,IF(Register!$U199="",$D$2,MIN($D$2,YEAR(Register!$U199)*12+MONTH(Register!$U199)-1)))-(YEAR(Register!$O199)*12+MONTH(Register!$O199))+1))/Register!$Q199,2))</f>
        <v/>
      </c>
      <c r="N201" s="27">
        <f>IF(OR(Register!$N199&lt;&gt;"Yes",Register!$O199="",N(Register!$Q199)=0),0,ROUND((Register!$M199-Register!$R199)*MIN(Register!$Q199,MAX(0,MIN(N$4,IF(Register!$U199="",$D$2,MIN($D$2,YEAR(Register!$U199)*12+MONTH(Register!$U199)-1)))-(YEAR(Register!$O199)*12+MONTH(Register!$O199))+1))/Register!$Q199,2)-ROUND((Register!$M199-Register!$R199)*MIN(Register!$Q199,MAX(0,MIN(N$4-1,IF(Register!$U199="",$D$2,MIN($D$2,YEAR(Register!$U199)*12+MONTH(Register!$U199)-1)))-(YEAR(Register!$O199)*12+MONTH(Register!$O199))+1))/Register!$Q199,2))</f>
        <v/>
      </c>
      <c r="O201" s="27">
        <f>IF(OR(Register!$N199&lt;&gt;"Yes",Register!$O199="",N(Register!$Q199)=0),0,ROUND((Register!$M199-Register!$R199)*MIN(Register!$Q199,MAX(0,MIN(O$4,IF(Register!$U199="",$D$2,MIN($D$2,YEAR(Register!$U199)*12+MONTH(Register!$U199)-1)))-(YEAR(Register!$O199)*12+MONTH(Register!$O199))+1))/Register!$Q199,2)-ROUND((Register!$M199-Register!$R199)*MIN(Register!$Q199,MAX(0,MIN(O$4-1,IF(Register!$U199="",$D$2,MIN($D$2,YEAR(Register!$U199)*12+MONTH(Register!$U199)-1)))-(YEAR(Register!$O199)*12+MONTH(Register!$O199))+1))/Register!$Q199,2))</f>
        <v/>
      </c>
      <c r="P201" s="27">
        <f>IF(OR(Register!$N199&lt;&gt;"Yes",Register!$O199="",N(Register!$Q199)=0),0,ROUND((Register!$M199-Register!$R199)*MIN(Register!$Q199,MAX(0,MIN(P$4,IF(Register!$U199="",$D$2,MIN($D$2,YEAR(Register!$U199)*12+MONTH(Register!$U199)-1)))-(YEAR(Register!$O199)*12+MONTH(Register!$O199))+1))/Register!$Q199,2)-ROUND((Register!$M199-Register!$R199)*MIN(Register!$Q199,MAX(0,MIN(P$4-1,IF(Register!$U199="",$D$2,MIN($D$2,YEAR(Register!$U199)*12+MONTH(Register!$U199)-1)))-(YEAR(Register!$O199)*12+MONTH(Register!$O199))+1))/Register!$Q199,2))</f>
        <v/>
      </c>
      <c r="Q201" s="27">
        <f>E201+F201+G201+H201+I201+J201+K201+L201+M201+N201+O201+P201</f>
        <v/>
      </c>
    </row>
    <row r="202">
      <c r="A202" s="28">
        <f>IF(Register!$A200="","",Register!$A200)</f>
        <v/>
      </c>
      <c r="B202" s="28">
        <f>IF(Register!$D200="","",Register!$D200)</f>
        <v/>
      </c>
      <c r="C202" s="28">
        <f>IF(Register!$F200="","",Register!$F200)</f>
        <v/>
      </c>
      <c r="D202" s="28">
        <f>IF(C202="","",IF(C202=Settings!$A$9,Settings!$B$9,IF(C202=Settings!$A$10,Settings!$B$10,IF(C202=Settings!$A$11,Settings!$B$11,IF(C202=Settings!$A$12,Settings!$B$12,IF(C202=Settings!$A$13,Settings!$B$13,IF(C202=Settings!$A$14,Settings!$B$14,IF(C202=Settings!$A$15,Settings!$B$15,IF(C202=Settings!$A$16,Settings!$B$16,IF(C202=Settings!$A$17,Settings!$B$17,IF(C202=Settings!$A$18,Settings!$B$18,"")))))))))))</f>
        <v/>
      </c>
      <c r="E202" s="27">
        <f>IF(OR(Register!$N200&lt;&gt;"Yes",Register!$O200="",N(Register!$Q200)=0),0,ROUND((Register!$M200-Register!$R200)*MIN(Register!$Q200,MAX(0,MIN(E$4,IF(Register!$U200="",$D$2,MIN($D$2,YEAR(Register!$U200)*12+MONTH(Register!$U200)-1)))-(YEAR(Register!$O200)*12+MONTH(Register!$O200))+1))/Register!$Q200,2)-ROUND((Register!$M200-Register!$R200)*MIN(Register!$Q200,MAX(0,MIN(E$4-1,IF(Register!$U200="",$D$2,MIN($D$2,YEAR(Register!$U200)*12+MONTH(Register!$U200)-1)))-(YEAR(Register!$O200)*12+MONTH(Register!$O200))+1))/Register!$Q200,2))</f>
        <v/>
      </c>
      <c r="F202" s="27">
        <f>IF(OR(Register!$N200&lt;&gt;"Yes",Register!$O200="",N(Register!$Q200)=0),0,ROUND((Register!$M200-Register!$R200)*MIN(Register!$Q200,MAX(0,MIN(F$4,IF(Register!$U200="",$D$2,MIN($D$2,YEAR(Register!$U200)*12+MONTH(Register!$U200)-1)))-(YEAR(Register!$O200)*12+MONTH(Register!$O200))+1))/Register!$Q200,2)-ROUND((Register!$M200-Register!$R200)*MIN(Register!$Q200,MAX(0,MIN(F$4-1,IF(Register!$U200="",$D$2,MIN($D$2,YEAR(Register!$U200)*12+MONTH(Register!$U200)-1)))-(YEAR(Register!$O200)*12+MONTH(Register!$O200))+1))/Register!$Q200,2))</f>
        <v/>
      </c>
      <c r="G202" s="27">
        <f>IF(OR(Register!$N200&lt;&gt;"Yes",Register!$O200="",N(Register!$Q200)=0),0,ROUND((Register!$M200-Register!$R200)*MIN(Register!$Q200,MAX(0,MIN(G$4,IF(Register!$U200="",$D$2,MIN($D$2,YEAR(Register!$U200)*12+MONTH(Register!$U200)-1)))-(YEAR(Register!$O200)*12+MONTH(Register!$O200))+1))/Register!$Q200,2)-ROUND((Register!$M200-Register!$R200)*MIN(Register!$Q200,MAX(0,MIN(G$4-1,IF(Register!$U200="",$D$2,MIN($D$2,YEAR(Register!$U200)*12+MONTH(Register!$U200)-1)))-(YEAR(Register!$O200)*12+MONTH(Register!$O200))+1))/Register!$Q200,2))</f>
        <v/>
      </c>
      <c r="H202" s="27">
        <f>IF(OR(Register!$N200&lt;&gt;"Yes",Register!$O200="",N(Register!$Q200)=0),0,ROUND((Register!$M200-Register!$R200)*MIN(Register!$Q200,MAX(0,MIN(H$4,IF(Register!$U200="",$D$2,MIN($D$2,YEAR(Register!$U200)*12+MONTH(Register!$U200)-1)))-(YEAR(Register!$O200)*12+MONTH(Register!$O200))+1))/Register!$Q200,2)-ROUND((Register!$M200-Register!$R200)*MIN(Register!$Q200,MAX(0,MIN(H$4-1,IF(Register!$U200="",$D$2,MIN($D$2,YEAR(Register!$U200)*12+MONTH(Register!$U200)-1)))-(YEAR(Register!$O200)*12+MONTH(Register!$O200))+1))/Register!$Q200,2))</f>
        <v/>
      </c>
      <c r="I202" s="27">
        <f>IF(OR(Register!$N200&lt;&gt;"Yes",Register!$O200="",N(Register!$Q200)=0),0,ROUND((Register!$M200-Register!$R200)*MIN(Register!$Q200,MAX(0,MIN(I$4,IF(Register!$U200="",$D$2,MIN($D$2,YEAR(Register!$U200)*12+MONTH(Register!$U200)-1)))-(YEAR(Register!$O200)*12+MONTH(Register!$O200))+1))/Register!$Q200,2)-ROUND((Register!$M200-Register!$R200)*MIN(Register!$Q200,MAX(0,MIN(I$4-1,IF(Register!$U200="",$D$2,MIN($D$2,YEAR(Register!$U200)*12+MONTH(Register!$U200)-1)))-(YEAR(Register!$O200)*12+MONTH(Register!$O200))+1))/Register!$Q200,2))</f>
        <v/>
      </c>
      <c r="J202" s="27">
        <f>IF(OR(Register!$N200&lt;&gt;"Yes",Register!$O200="",N(Register!$Q200)=0),0,ROUND((Register!$M200-Register!$R200)*MIN(Register!$Q200,MAX(0,MIN(J$4,IF(Register!$U200="",$D$2,MIN($D$2,YEAR(Register!$U200)*12+MONTH(Register!$U200)-1)))-(YEAR(Register!$O200)*12+MONTH(Register!$O200))+1))/Register!$Q200,2)-ROUND((Register!$M200-Register!$R200)*MIN(Register!$Q200,MAX(0,MIN(J$4-1,IF(Register!$U200="",$D$2,MIN($D$2,YEAR(Register!$U200)*12+MONTH(Register!$U200)-1)))-(YEAR(Register!$O200)*12+MONTH(Register!$O200))+1))/Register!$Q200,2))</f>
        <v/>
      </c>
      <c r="K202" s="27">
        <f>IF(OR(Register!$N200&lt;&gt;"Yes",Register!$O200="",N(Register!$Q200)=0),0,ROUND((Register!$M200-Register!$R200)*MIN(Register!$Q200,MAX(0,MIN(K$4,IF(Register!$U200="",$D$2,MIN($D$2,YEAR(Register!$U200)*12+MONTH(Register!$U200)-1)))-(YEAR(Register!$O200)*12+MONTH(Register!$O200))+1))/Register!$Q200,2)-ROUND((Register!$M200-Register!$R200)*MIN(Register!$Q200,MAX(0,MIN(K$4-1,IF(Register!$U200="",$D$2,MIN($D$2,YEAR(Register!$U200)*12+MONTH(Register!$U200)-1)))-(YEAR(Register!$O200)*12+MONTH(Register!$O200))+1))/Register!$Q200,2))</f>
        <v/>
      </c>
      <c r="L202" s="27">
        <f>IF(OR(Register!$N200&lt;&gt;"Yes",Register!$O200="",N(Register!$Q200)=0),0,ROUND((Register!$M200-Register!$R200)*MIN(Register!$Q200,MAX(0,MIN(L$4,IF(Register!$U200="",$D$2,MIN($D$2,YEAR(Register!$U200)*12+MONTH(Register!$U200)-1)))-(YEAR(Register!$O200)*12+MONTH(Register!$O200))+1))/Register!$Q200,2)-ROUND((Register!$M200-Register!$R200)*MIN(Register!$Q200,MAX(0,MIN(L$4-1,IF(Register!$U200="",$D$2,MIN($D$2,YEAR(Register!$U200)*12+MONTH(Register!$U200)-1)))-(YEAR(Register!$O200)*12+MONTH(Register!$O200))+1))/Register!$Q200,2))</f>
        <v/>
      </c>
      <c r="M202" s="27">
        <f>IF(OR(Register!$N200&lt;&gt;"Yes",Register!$O200="",N(Register!$Q200)=0),0,ROUND((Register!$M200-Register!$R200)*MIN(Register!$Q200,MAX(0,MIN(M$4,IF(Register!$U200="",$D$2,MIN($D$2,YEAR(Register!$U200)*12+MONTH(Register!$U200)-1)))-(YEAR(Register!$O200)*12+MONTH(Register!$O200))+1))/Register!$Q200,2)-ROUND((Register!$M200-Register!$R200)*MIN(Register!$Q200,MAX(0,MIN(M$4-1,IF(Register!$U200="",$D$2,MIN($D$2,YEAR(Register!$U200)*12+MONTH(Register!$U200)-1)))-(YEAR(Register!$O200)*12+MONTH(Register!$O200))+1))/Register!$Q200,2))</f>
        <v/>
      </c>
      <c r="N202" s="27">
        <f>IF(OR(Register!$N200&lt;&gt;"Yes",Register!$O200="",N(Register!$Q200)=0),0,ROUND((Register!$M200-Register!$R200)*MIN(Register!$Q200,MAX(0,MIN(N$4,IF(Register!$U200="",$D$2,MIN($D$2,YEAR(Register!$U200)*12+MONTH(Register!$U200)-1)))-(YEAR(Register!$O200)*12+MONTH(Register!$O200))+1))/Register!$Q200,2)-ROUND((Register!$M200-Register!$R200)*MIN(Register!$Q200,MAX(0,MIN(N$4-1,IF(Register!$U200="",$D$2,MIN($D$2,YEAR(Register!$U200)*12+MONTH(Register!$U200)-1)))-(YEAR(Register!$O200)*12+MONTH(Register!$O200))+1))/Register!$Q200,2))</f>
        <v/>
      </c>
      <c r="O202" s="27">
        <f>IF(OR(Register!$N200&lt;&gt;"Yes",Register!$O200="",N(Register!$Q200)=0),0,ROUND((Register!$M200-Register!$R200)*MIN(Register!$Q200,MAX(0,MIN(O$4,IF(Register!$U200="",$D$2,MIN($D$2,YEAR(Register!$U200)*12+MONTH(Register!$U200)-1)))-(YEAR(Register!$O200)*12+MONTH(Register!$O200))+1))/Register!$Q200,2)-ROUND((Register!$M200-Register!$R200)*MIN(Register!$Q200,MAX(0,MIN(O$4-1,IF(Register!$U200="",$D$2,MIN($D$2,YEAR(Register!$U200)*12+MONTH(Register!$U200)-1)))-(YEAR(Register!$O200)*12+MONTH(Register!$O200))+1))/Register!$Q200,2))</f>
        <v/>
      </c>
      <c r="P202" s="27">
        <f>IF(OR(Register!$N200&lt;&gt;"Yes",Register!$O200="",N(Register!$Q200)=0),0,ROUND((Register!$M200-Register!$R200)*MIN(Register!$Q200,MAX(0,MIN(P$4,IF(Register!$U200="",$D$2,MIN($D$2,YEAR(Register!$U200)*12+MONTH(Register!$U200)-1)))-(YEAR(Register!$O200)*12+MONTH(Register!$O200))+1))/Register!$Q200,2)-ROUND((Register!$M200-Register!$R200)*MIN(Register!$Q200,MAX(0,MIN(P$4-1,IF(Register!$U200="",$D$2,MIN($D$2,YEAR(Register!$U200)*12+MONTH(Register!$U200)-1)))-(YEAR(Register!$O200)*12+MONTH(Register!$O200))+1))/Register!$Q200,2))</f>
        <v/>
      </c>
      <c r="Q202" s="27">
        <f>E202+F202+G202+H202+I202+J202+K202+L202+M202+N202+O202+P202</f>
        <v/>
      </c>
    </row>
    <row r="203">
      <c r="A203" s="28">
        <f>IF(Register!$A201="","",Register!$A201)</f>
        <v/>
      </c>
      <c r="B203" s="28">
        <f>IF(Register!$D201="","",Register!$D201)</f>
        <v/>
      </c>
      <c r="C203" s="28">
        <f>IF(Register!$F201="","",Register!$F201)</f>
        <v/>
      </c>
      <c r="D203" s="28">
        <f>IF(C203="","",IF(C203=Settings!$A$9,Settings!$B$9,IF(C203=Settings!$A$10,Settings!$B$10,IF(C203=Settings!$A$11,Settings!$B$11,IF(C203=Settings!$A$12,Settings!$B$12,IF(C203=Settings!$A$13,Settings!$B$13,IF(C203=Settings!$A$14,Settings!$B$14,IF(C203=Settings!$A$15,Settings!$B$15,IF(C203=Settings!$A$16,Settings!$B$16,IF(C203=Settings!$A$17,Settings!$B$17,IF(C203=Settings!$A$18,Settings!$B$18,"")))))))))))</f>
        <v/>
      </c>
      <c r="E203" s="27">
        <f>IF(OR(Register!$N201&lt;&gt;"Yes",Register!$O201="",N(Register!$Q201)=0),0,ROUND((Register!$M201-Register!$R201)*MIN(Register!$Q201,MAX(0,MIN(E$4,IF(Register!$U201="",$D$2,MIN($D$2,YEAR(Register!$U201)*12+MONTH(Register!$U201)-1)))-(YEAR(Register!$O201)*12+MONTH(Register!$O201))+1))/Register!$Q201,2)-ROUND((Register!$M201-Register!$R201)*MIN(Register!$Q201,MAX(0,MIN(E$4-1,IF(Register!$U201="",$D$2,MIN($D$2,YEAR(Register!$U201)*12+MONTH(Register!$U201)-1)))-(YEAR(Register!$O201)*12+MONTH(Register!$O201))+1))/Register!$Q201,2))</f>
        <v/>
      </c>
      <c r="F203" s="27">
        <f>IF(OR(Register!$N201&lt;&gt;"Yes",Register!$O201="",N(Register!$Q201)=0),0,ROUND((Register!$M201-Register!$R201)*MIN(Register!$Q201,MAX(0,MIN(F$4,IF(Register!$U201="",$D$2,MIN($D$2,YEAR(Register!$U201)*12+MONTH(Register!$U201)-1)))-(YEAR(Register!$O201)*12+MONTH(Register!$O201))+1))/Register!$Q201,2)-ROUND((Register!$M201-Register!$R201)*MIN(Register!$Q201,MAX(0,MIN(F$4-1,IF(Register!$U201="",$D$2,MIN($D$2,YEAR(Register!$U201)*12+MONTH(Register!$U201)-1)))-(YEAR(Register!$O201)*12+MONTH(Register!$O201))+1))/Register!$Q201,2))</f>
        <v/>
      </c>
      <c r="G203" s="27">
        <f>IF(OR(Register!$N201&lt;&gt;"Yes",Register!$O201="",N(Register!$Q201)=0),0,ROUND((Register!$M201-Register!$R201)*MIN(Register!$Q201,MAX(0,MIN(G$4,IF(Register!$U201="",$D$2,MIN($D$2,YEAR(Register!$U201)*12+MONTH(Register!$U201)-1)))-(YEAR(Register!$O201)*12+MONTH(Register!$O201))+1))/Register!$Q201,2)-ROUND((Register!$M201-Register!$R201)*MIN(Register!$Q201,MAX(0,MIN(G$4-1,IF(Register!$U201="",$D$2,MIN($D$2,YEAR(Register!$U201)*12+MONTH(Register!$U201)-1)))-(YEAR(Register!$O201)*12+MONTH(Register!$O201))+1))/Register!$Q201,2))</f>
        <v/>
      </c>
      <c r="H203" s="27">
        <f>IF(OR(Register!$N201&lt;&gt;"Yes",Register!$O201="",N(Register!$Q201)=0),0,ROUND((Register!$M201-Register!$R201)*MIN(Register!$Q201,MAX(0,MIN(H$4,IF(Register!$U201="",$D$2,MIN($D$2,YEAR(Register!$U201)*12+MONTH(Register!$U201)-1)))-(YEAR(Register!$O201)*12+MONTH(Register!$O201))+1))/Register!$Q201,2)-ROUND((Register!$M201-Register!$R201)*MIN(Register!$Q201,MAX(0,MIN(H$4-1,IF(Register!$U201="",$D$2,MIN($D$2,YEAR(Register!$U201)*12+MONTH(Register!$U201)-1)))-(YEAR(Register!$O201)*12+MONTH(Register!$O201))+1))/Register!$Q201,2))</f>
        <v/>
      </c>
      <c r="I203" s="27">
        <f>IF(OR(Register!$N201&lt;&gt;"Yes",Register!$O201="",N(Register!$Q201)=0),0,ROUND((Register!$M201-Register!$R201)*MIN(Register!$Q201,MAX(0,MIN(I$4,IF(Register!$U201="",$D$2,MIN($D$2,YEAR(Register!$U201)*12+MONTH(Register!$U201)-1)))-(YEAR(Register!$O201)*12+MONTH(Register!$O201))+1))/Register!$Q201,2)-ROUND((Register!$M201-Register!$R201)*MIN(Register!$Q201,MAX(0,MIN(I$4-1,IF(Register!$U201="",$D$2,MIN($D$2,YEAR(Register!$U201)*12+MONTH(Register!$U201)-1)))-(YEAR(Register!$O201)*12+MONTH(Register!$O201))+1))/Register!$Q201,2))</f>
        <v/>
      </c>
      <c r="J203" s="27">
        <f>IF(OR(Register!$N201&lt;&gt;"Yes",Register!$O201="",N(Register!$Q201)=0),0,ROUND((Register!$M201-Register!$R201)*MIN(Register!$Q201,MAX(0,MIN(J$4,IF(Register!$U201="",$D$2,MIN($D$2,YEAR(Register!$U201)*12+MONTH(Register!$U201)-1)))-(YEAR(Register!$O201)*12+MONTH(Register!$O201))+1))/Register!$Q201,2)-ROUND((Register!$M201-Register!$R201)*MIN(Register!$Q201,MAX(0,MIN(J$4-1,IF(Register!$U201="",$D$2,MIN($D$2,YEAR(Register!$U201)*12+MONTH(Register!$U201)-1)))-(YEAR(Register!$O201)*12+MONTH(Register!$O201))+1))/Register!$Q201,2))</f>
        <v/>
      </c>
      <c r="K203" s="27">
        <f>IF(OR(Register!$N201&lt;&gt;"Yes",Register!$O201="",N(Register!$Q201)=0),0,ROUND((Register!$M201-Register!$R201)*MIN(Register!$Q201,MAX(0,MIN(K$4,IF(Register!$U201="",$D$2,MIN($D$2,YEAR(Register!$U201)*12+MONTH(Register!$U201)-1)))-(YEAR(Register!$O201)*12+MONTH(Register!$O201))+1))/Register!$Q201,2)-ROUND((Register!$M201-Register!$R201)*MIN(Register!$Q201,MAX(0,MIN(K$4-1,IF(Register!$U201="",$D$2,MIN($D$2,YEAR(Register!$U201)*12+MONTH(Register!$U201)-1)))-(YEAR(Register!$O201)*12+MONTH(Register!$O201))+1))/Register!$Q201,2))</f>
        <v/>
      </c>
      <c r="L203" s="27">
        <f>IF(OR(Register!$N201&lt;&gt;"Yes",Register!$O201="",N(Register!$Q201)=0),0,ROUND((Register!$M201-Register!$R201)*MIN(Register!$Q201,MAX(0,MIN(L$4,IF(Register!$U201="",$D$2,MIN($D$2,YEAR(Register!$U201)*12+MONTH(Register!$U201)-1)))-(YEAR(Register!$O201)*12+MONTH(Register!$O201))+1))/Register!$Q201,2)-ROUND((Register!$M201-Register!$R201)*MIN(Register!$Q201,MAX(0,MIN(L$4-1,IF(Register!$U201="",$D$2,MIN($D$2,YEAR(Register!$U201)*12+MONTH(Register!$U201)-1)))-(YEAR(Register!$O201)*12+MONTH(Register!$O201))+1))/Register!$Q201,2))</f>
        <v/>
      </c>
      <c r="M203" s="27">
        <f>IF(OR(Register!$N201&lt;&gt;"Yes",Register!$O201="",N(Register!$Q201)=0),0,ROUND((Register!$M201-Register!$R201)*MIN(Register!$Q201,MAX(0,MIN(M$4,IF(Register!$U201="",$D$2,MIN($D$2,YEAR(Register!$U201)*12+MONTH(Register!$U201)-1)))-(YEAR(Register!$O201)*12+MONTH(Register!$O201))+1))/Register!$Q201,2)-ROUND((Register!$M201-Register!$R201)*MIN(Register!$Q201,MAX(0,MIN(M$4-1,IF(Register!$U201="",$D$2,MIN($D$2,YEAR(Register!$U201)*12+MONTH(Register!$U201)-1)))-(YEAR(Register!$O201)*12+MONTH(Register!$O201))+1))/Register!$Q201,2))</f>
        <v/>
      </c>
      <c r="N203" s="27">
        <f>IF(OR(Register!$N201&lt;&gt;"Yes",Register!$O201="",N(Register!$Q201)=0),0,ROUND((Register!$M201-Register!$R201)*MIN(Register!$Q201,MAX(0,MIN(N$4,IF(Register!$U201="",$D$2,MIN($D$2,YEAR(Register!$U201)*12+MONTH(Register!$U201)-1)))-(YEAR(Register!$O201)*12+MONTH(Register!$O201))+1))/Register!$Q201,2)-ROUND((Register!$M201-Register!$R201)*MIN(Register!$Q201,MAX(0,MIN(N$4-1,IF(Register!$U201="",$D$2,MIN($D$2,YEAR(Register!$U201)*12+MONTH(Register!$U201)-1)))-(YEAR(Register!$O201)*12+MONTH(Register!$O201))+1))/Register!$Q201,2))</f>
        <v/>
      </c>
      <c r="O203" s="27">
        <f>IF(OR(Register!$N201&lt;&gt;"Yes",Register!$O201="",N(Register!$Q201)=0),0,ROUND((Register!$M201-Register!$R201)*MIN(Register!$Q201,MAX(0,MIN(O$4,IF(Register!$U201="",$D$2,MIN($D$2,YEAR(Register!$U201)*12+MONTH(Register!$U201)-1)))-(YEAR(Register!$O201)*12+MONTH(Register!$O201))+1))/Register!$Q201,2)-ROUND((Register!$M201-Register!$R201)*MIN(Register!$Q201,MAX(0,MIN(O$4-1,IF(Register!$U201="",$D$2,MIN($D$2,YEAR(Register!$U201)*12+MONTH(Register!$U201)-1)))-(YEAR(Register!$O201)*12+MONTH(Register!$O201))+1))/Register!$Q201,2))</f>
        <v/>
      </c>
      <c r="P203" s="27">
        <f>IF(OR(Register!$N201&lt;&gt;"Yes",Register!$O201="",N(Register!$Q201)=0),0,ROUND((Register!$M201-Register!$R201)*MIN(Register!$Q201,MAX(0,MIN(P$4,IF(Register!$U201="",$D$2,MIN($D$2,YEAR(Register!$U201)*12+MONTH(Register!$U201)-1)))-(YEAR(Register!$O201)*12+MONTH(Register!$O201))+1))/Register!$Q201,2)-ROUND((Register!$M201-Register!$R201)*MIN(Register!$Q201,MAX(0,MIN(P$4-1,IF(Register!$U201="",$D$2,MIN($D$2,YEAR(Register!$U201)*12+MONTH(Register!$U201)-1)))-(YEAR(Register!$O201)*12+MONTH(Register!$O201))+1))/Register!$Q201,2))</f>
        <v/>
      </c>
      <c r="Q203" s="27">
        <f>E203+F203+G203+H203+I203+J203+K203+L203+M203+N203+O203+P203</f>
        <v/>
      </c>
    </row>
    <row r="204">
      <c r="A204" s="28">
        <f>IF(Register!$A202="","",Register!$A202)</f>
        <v/>
      </c>
      <c r="B204" s="28">
        <f>IF(Register!$D202="","",Register!$D202)</f>
        <v/>
      </c>
      <c r="C204" s="28">
        <f>IF(Register!$F202="","",Register!$F202)</f>
        <v/>
      </c>
      <c r="D204" s="28">
        <f>IF(C204="","",IF(C204=Settings!$A$9,Settings!$B$9,IF(C204=Settings!$A$10,Settings!$B$10,IF(C204=Settings!$A$11,Settings!$B$11,IF(C204=Settings!$A$12,Settings!$B$12,IF(C204=Settings!$A$13,Settings!$B$13,IF(C204=Settings!$A$14,Settings!$B$14,IF(C204=Settings!$A$15,Settings!$B$15,IF(C204=Settings!$A$16,Settings!$B$16,IF(C204=Settings!$A$17,Settings!$B$17,IF(C204=Settings!$A$18,Settings!$B$18,"")))))))))))</f>
        <v/>
      </c>
      <c r="E204" s="27">
        <f>IF(OR(Register!$N202&lt;&gt;"Yes",Register!$O202="",N(Register!$Q202)=0),0,ROUND((Register!$M202-Register!$R202)*MIN(Register!$Q202,MAX(0,MIN(E$4,IF(Register!$U202="",$D$2,MIN($D$2,YEAR(Register!$U202)*12+MONTH(Register!$U202)-1)))-(YEAR(Register!$O202)*12+MONTH(Register!$O202))+1))/Register!$Q202,2)-ROUND((Register!$M202-Register!$R202)*MIN(Register!$Q202,MAX(0,MIN(E$4-1,IF(Register!$U202="",$D$2,MIN($D$2,YEAR(Register!$U202)*12+MONTH(Register!$U202)-1)))-(YEAR(Register!$O202)*12+MONTH(Register!$O202))+1))/Register!$Q202,2))</f>
        <v/>
      </c>
      <c r="F204" s="27">
        <f>IF(OR(Register!$N202&lt;&gt;"Yes",Register!$O202="",N(Register!$Q202)=0),0,ROUND((Register!$M202-Register!$R202)*MIN(Register!$Q202,MAX(0,MIN(F$4,IF(Register!$U202="",$D$2,MIN($D$2,YEAR(Register!$U202)*12+MONTH(Register!$U202)-1)))-(YEAR(Register!$O202)*12+MONTH(Register!$O202))+1))/Register!$Q202,2)-ROUND((Register!$M202-Register!$R202)*MIN(Register!$Q202,MAX(0,MIN(F$4-1,IF(Register!$U202="",$D$2,MIN($D$2,YEAR(Register!$U202)*12+MONTH(Register!$U202)-1)))-(YEAR(Register!$O202)*12+MONTH(Register!$O202))+1))/Register!$Q202,2))</f>
        <v/>
      </c>
      <c r="G204" s="27">
        <f>IF(OR(Register!$N202&lt;&gt;"Yes",Register!$O202="",N(Register!$Q202)=0),0,ROUND((Register!$M202-Register!$R202)*MIN(Register!$Q202,MAX(0,MIN(G$4,IF(Register!$U202="",$D$2,MIN($D$2,YEAR(Register!$U202)*12+MONTH(Register!$U202)-1)))-(YEAR(Register!$O202)*12+MONTH(Register!$O202))+1))/Register!$Q202,2)-ROUND((Register!$M202-Register!$R202)*MIN(Register!$Q202,MAX(0,MIN(G$4-1,IF(Register!$U202="",$D$2,MIN($D$2,YEAR(Register!$U202)*12+MONTH(Register!$U202)-1)))-(YEAR(Register!$O202)*12+MONTH(Register!$O202))+1))/Register!$Q202,2))</f>
        <v/>
      </c>
      <c r="H204" s="27">
        <f>IF(OR(Register!$N202&lt;&gt;"Yes",Register!$O202="",N(Register!$Q202)=0),0,ROUND((Register!$M202-Register!$R202)*MIN(Register!$Q202,MAX(0,MIN(H$4,IF(Register!$U202="",$D$2,MIN($D$2,YEAR(Register!$U202)*12+MONTH(Register!$U202)-1)))-(YEAR(Register!$O202)*12+MONTH(Register!$O202))+1))/Register!$Q202,2)-ROUND((Register!$M202-Register!$R202)*MIN(Register!$Q202,MAX(0,MIN(H$4-1,IF(Register!$U202="",$D$2,MIN($D$2,YEAR(Register!$U202)*12+MONTH(Register!$U202)-1)))-(YEAR(Register!$O202)*12+MONTH(Register!$O202))+1))/Register!$Q202,2))</f>
        <v/>
      </c>
      <c r="I204" s="27">
        <f>IF(OR(Register!$N202&lt;&gt;"Yes",Register!$O202="",N(Register!$Q202)=0),0,ROUND((Register!$M202-Register!$R202)*MIN(Register!$Q202,MAX(0,MIN(I$4,IF(Register!$U202="",$D$2,MIN($D$2,YEAR(Register!$U202)*12+MONTH(Register!$U202)-1)))-(YEAR(Register!$O202)*12+MONTH(Register!$O202))+1))/Register!$Q202,2)-ROUND((Register!$M202-Register!$R202)*MIN(Register!$Q202,MAX(0,MIN(I$4-1,IF(Register!$U202="",$D$2,MIN($D$2,YEAR(Register!$U202)*12+MONTH(Register!$U202)-1)))-(YEAR(Register!$O202)*12+MONTH(Register!$O202))+1))/Register!$Q202,2))</f>
        <v/>
      </c>
      <c r="J204" s="27">
        <f>IF(OR(Register!$N202&lt;&gt;"Yes",Register!$O202="",N(Register!$Q202)=0),0,ROUND((Register!$M202-Register!$R202)*MIN(Register!$Q202,MAX(0,MIN(J$4,IF(Register!$U202="",$D$2,MIN($D$2,YEAR(Register!$U202)*12+MONTH(Register!$U202)-1)))-(YEAR(Register!$O202)*12+MONTH(Register!$O202))+1))/Register!$Q202,2)-ROUND((Register!$M202-Register!$R202)*MIN(Register!$Q202,MAX(0,MIN(J$4-1,IF(Register!$U202="",$D$2,MIN($D$2,YEAR(Register!$U202)*12+MONTH(Register!$U202)-1)))-(YEAR(Register!$O202)*12+MONTH(Register!$O202))+1))/Register!$Q202,2))</f>
        <v/>
      </c>
      <c r="K204" s="27">
        <f>IF(OR(Register!$N202&lt;&gt;"Yes",Register!$O202="",N(Register!$Q202)=0),0,ROUND((Register!$M202-Register!$R202)*MIN(Register!$Q202,MAX(0,MIN(K$4,IF(Register!$U202="",$D$2,MIN($D$2,YEAR(Register!$U202)*12+MONTH(Register!$U202)-1)))-(YEAR(Register!$O202)*12+MONTH(Register!$O202))+1))/Register!$Q202,2)-ROUND((Register!$M202-Register!$R202)*MIN(Register!$Q202,MAX(0,MIN(K$4-1,IF(Register!$U202="",$D$2,MIN($D$2,YEAR(Register!$U202)*12+MONTH(Register!$U202)-1)))-(YEAR(Register!$O202)*12+MONTH(Register!$O202))+1))/Register!$Q202,2))</f>
        <v/>
      </c>
      <c r="L204" s="27">
        <f>IF(OR(Register!$N202&lt;&gt;"Yes",Register!$O202="",N(Register!$Q202)=0),0,ROUND((Register!$M202-Register!$R202)*MIN(Register!$Q202,MAX(0,MIN(L$4,IF(Register!$U202="",$D$2,MIN($D$2,YEAR(Register!$U202)*12+MONTH(Register!$U202)-1)))-(YEAR(Register!$O202)*12+MONTH(Register!$O202))+1))/Register!$Q202,2)-ROUND((Register!$M202-Register!$R202)*MIN(Register!$Q202,MAX(0,MIN(L$4-1,IF(Register!$U202="",$D$2,MIN($D$2,YEAR(Register!$U202)*12+MONTH(Register!$U202)-1)))-(YEAR(Register!$O202)*12+MONTH(Register!$O202))+1))/Register!$Q202,2))</f>
        <v/>
      </c>
      <c r="M204" s="27">
        <f>IF(OR(Register!$N202&lt;&gt;"Yes",Register!$O202="",N(Register!$Q202)=0),0,ROUND((Register!$M202-Register!$R202)*MIN(Register!$Q202,MAX(0,MIN(M$4,IF(Register!$U202="",$D$2,MIN($D$2,YEAR(Register!$U202)*12+MONTH(Register!$U202)-1)))-(YEAR(Register!$O202)*12+MONTH(Register!$O202))+1))/Register!$Q202,2)-ROUND((Register!$M202-Register!$R202)*MIN(Register!$Q202,MAX(0,MIN(M$4-1,IF(Register!$U202="",$D$2,MIN($D$2,YEAR(Register!$U202)*12+MONTH(Register!$U202)-1)))-(YEAR(Register!$O202)*12+MONTH(Register!$O202))+1))/Register!$Q202,2))</f>
        <v/>
      </c>
      <c r="N204" s="27">
        <f>IF(OR(Register!$N202&lt;&gt;"Yes",Register!$O202="",N(Register!$Q202)=0),0,ROUND((Register!$M202-Register!$R202)*MIN(Register!$Q202,MAX(0,MIN(N$4,IF(Register!$U202="",$D$2,MIN($D$2,YEAR(Register!$U202)*12+MONTH(Register!$U202)-1)))-(YEAR(Register!$O202)*12+MONTH(Register!$O202))+1))/Register!$Q202,2)-ROUND((Register!$M202-Register!$R202)*MIN(Register!$Q202,MAX(0,MIN(N$4-1,IF(Register!$U202="",$D$2,MIN($D$2,YEAR(Register!$U202)*12+MONTH(Register!$U202)-1)))-(YEAR(Register!$O202)*12+MONTH(Register!$O202))+1))/Register!$Q202,2))</f>
        <v/>
      </c>
      <c r="O204" s="27">
        <f>IF(OR(Register!$N202&lt;&gt;"Yes",Register!$O202="",N(Register!$Q202)=0),0,ROUND((Register!$M202-Register!$R202)*MIN(Register!$Q202,MAX(0,MIN(O$4,IF(Register!$U202="",$D$2,MIN($D$2,YEAR(Register!$U202)*12+MONTH(Register!$U202)-1)))-(YEAR(Register!$O202)*12+MONTH(Register!$O202))+1))/Register!$Q202,2)-ROUND((Register!$M202-Register!$R202)*MIN(Register!$Q202,MAX(0,MIN(O$4-1,IF(Register!$U202="",$D$2,MIN($D$2,YEAR(Register!$U202)*12+MONTH(Register!$U202)-1)))-(YEAR(Register!$O202)*12+MONTH(Register!$O202))+1))/Register!$Q202,2))</f>
        <v/>
      </c>
      <c r="P204" s="27">
        <f>IF(OR(Register!$N202&lt;&gt;"Yes",Register!$O202="",N(Register!$Q202)=0),0,ROUND((Register!$M202-Register!$R202)*MIN(Register!$Q202,MAX(0,MIN(P$4,IF(Register!$U202="",$D$2,MIN($D$2,YEAR(Register!$U202)*12+MONTH(Register!$U202)-1)))-(YEAR(Register!$O202)*12+MONTH(Register!$O202))+1))/Register!$Q202,2)-ROUND((Register!$M202-Register!$R202)*MIN(Register!$Q202,MAX(0,MIN(P$4-1,IF(Register!$U202="",$D$2,MIN($D$2,YEAR(Register!$U202)*12+MONTH(Register!$U202)-1)))-(YEAR(Register!$O202)*12+MONTH(Register!$O202))+1))/Register!$Q202,2))</f>
        <v/>
      </c>
      <c r="Q204" s="27">
        <f>E204+F204+G204+H204+I204+J204+K204+L204+M204+N204+O204+P204</f>
        <v/>
      </c>
    </row>
    <row r="205">
      <c r="A205" s="28">
        <f>IF(Register!$A203="","",Register!$A203)</f>
        <v/>
      </c>
      <c r="B205" s="28">
        <f>IF(Register!$D203="","",Register!$D203)</f>
        <v/>
      </c>
      <c r="C205" s="28">
        <f>IF(Register!$F203="","",Register!$F203)</f>
        <v/>
      </c>
      <c r="D205" s="28">
        <f>IF(C205="","",IF(C205=Settings!$A$9,Settings!$B$9,IF(C205=Settings!$A$10,Settings!$B$10,IF(C205=Settings!$A$11,Settings!$B$11,IF(C205=Settings!$A$12,Settings!$B$12,IF(C205=Settings!$A$13,Settings!$B$13,IF(C205=Settings!$A$14,Settings!$B$14,IF(C205=Settings!$A$15,Settings!$B$15,IF(C205=Settings!$A$16,Settings!$B$16,IF(C205=Settings!$A$17,Settings!$B$17,IF(C205=Settings!$A$18,Settings!$B$18,"")))))))))))</f>
        <v/>
      </c>
      <c r="E205" s="27">
        <f>IF(OR(Register!$N203&lt;&gt;"Yes",Register!$O203="",N(Register!$Q203)=0),0,ROUND((Register!$M203-Register!$R203)*MIN(Register!$Q203,MAX(0,MIN(E$4,IF(Register!$U203="",$D$2,MIN($D$2,YEAR(Register!$U203)*12+MONTH(Register!$U203)-1)))-(YEAR(Register!$O203)*12+MONTH(Register!$O203))+1))/Register!$Q203,2)-ROUND((Register!$M203-Register!$R203)*MIN(Register!$Q203,MAX(0,MIN(E$4-1,IF(Register!$U203="",$D$2,MIN($D$2,YEAR(Register!$U203)*12+MONTH(Register!$U203)-1)))-(YEAR(Register!$O203)*12+MONTH(Register!$O203))+1))/Register!$Q203,2))</f>
        <v/>
      </c>
      <c r="F205" s="27">
        <f>IF(OR(Register!$N203&lt;&gt;"Yes",Register!$O203="",N(Register!$Q203)=0),0,ROUND((Register!$M203-Register!$R203)*MIN(Register!$Q203,MAX(0,MIN(F$4,IF(Register!$U203="",$D$2,MIN($D$2,YEAR(Register!$U203)*12+MONTH(Register!$U203)-1)))-(YEAR(Register!$O203)*12+MONTH(Register!$O203))+1))/Register!$Q203,2)-ROUND((Register!$M203-Register!$R203)*MIN(Register!$Q203,MAX(0,MIN(F$4-1,IF(Register!$U203="",$D$2,MIN($D$2,YEAR(Register!$U203)*12+MONTH(Register!$U203)-1)))-(YEAR(Register!$O203)*12+MONTH(Register!$O203))+1))/Register!$Q203,2))</f>
        <v/>
      </c>
      <c r="G205" s="27">
        <f>IF(OR(Register!$N203&lt;&gt;"Yes",Register!$O203="",N(Register!$Q203)=0),0,ROUND((Register!$M203-Register!$R203)*MIN(Register!$Q203,MAX(0,MIN(G$4,IF(Register!$U203="",$D$2,MIN($D$2,YEAR(Register!$U203)*12+MONTH(Register!$U203)-1)))-(YEAR(Register!$O203)*12+MONTH(Register!$O203))+1))/Register!$Q203,2)-ROUND((Register!$M203-Register!$R203)*MIN(Register!$Q203,MAX(0,MIN(G$4-1,IF(Register!$U203="",$D$2,MIN($D$2,YEAR(Register!$U203)*12+MONTH(Register!$U203)-1)))-(YEAR(Register!$O203)*12+MONTH(Register!$O203))+1))/Register!$Q203,2))</f>
        <v/>
      </c>
      <c r="H205" s="27">
        <f>IF(OR(Register!$N203&lt;&gt;"Yes",Register!$O203="",N(Register!$Q203)=0),0,ROUND((Register!$M203-Register!$R203)*MIN(Register!$Q203,MAX(0,MIN(H$4,IF(Register!$U203="",$D$2,MIN($D$2,YEAR(Register!$U203)*12+MONTH(Register!$U203)-1)))-(YEAR(Register!$O203)*12+MONTH(Register!$O203))+1))/Register!$Q203,2)-ROUND((Register!$M203-Register!$R203)*MIN(Register!$Q203,MAX(0,MIN(H$4-1,IF(Register!$U203="",$D$2,MIN($D$2,YEAR(Register!$U203)*12+MONTH(Register!$U203)-1)))-(YEAR(Register!$O203)*12+MONTH(Register!$O203))+1))/Register!$Q203,2))</f>
        <v/>
      </c>
      <c r="I205" s="27">
        <f>IF(OR(Register!$N203&lt;&gt;"Yes",Register!$O203="",N(Register!$Q203)=0),0,ROUND((Register!$M203-Register!$R203)*MIN(Register!$Q203,MAX(0,MIN(I$4,IF(Register!$U203="",$D$2,MIN($D$2,YEAR(Register!$U203)*12+MONTH(Register!$U203)-1)))-(YEAR(Register!$O203)*12+MONTH(Register!$O203))+1))/Register!$Q203,2)-ROUND((Register!$M203-Register!$R203)*MIN(Register!$Q203,MAX(0,MIN(I$4-1,IF(Register!$U203="",$D$2,MIN($D$2,YEAR(Register!$U203)*12+MONTH(Register!$U203)-1)))-(YEAR(Register!$O203)*12+MONTH(Register!$O203))+1))/Register!$Q203,2))</f>
        <v/>
      </c>
      <c r="J205" s="27">
        <f>IF(OR(Register!$N203&lt;&gt;"Yes",Register!$O203="",N(Register!$Q203)=0),0,ROUND((Register!$M203-Register!$R203)*MIN(Register!$Q203,MAX(0,MIN(J$4,IF(Register!$U203="",$D$2,MIN($D$2,YEAR(Register!$U203)*12+MONTH(Register!$U203)-1)))-(YEAR(Register!$O203)*12+MONTH(Register!$O203))+1))/Register!$Q203,2)-ROUND((Register!$M203-Register!$R203)*MIN(Register!$Q203,MAX(0,MIN(J$4-1,IF(Register!$U203="",$D$2,MIN($D$2,YEAR(Register!$U203)*12+MONTH(Register!$U203)-1)))-(YEAR(Register!$O203)*12+MONTH(Register!$O203))+1))/Register!$Q203,2))</f>
        <v/>
      </c>
      <c r="K205" s="27">
        <f>IF(OR(Register!$N203&lt;&gt;"Yes",Register!$O203="",N(Register!$Q203)=0),0,ROUND((Register!$M203-Register!$R203)*MIN(Register!$Q203,MAX(0,MIN(K$4,IF(Register!$U203="",$D$2,MIN($D$2,YEAR(Register!$U203)*12+MONTH(Register!$U203)-1)))-(YEAR(Register!$O203)*12+MONTH(Register!$O203))+1))/Register!$Q203,2)-ROUND((Register!$M203-Register!$R203)*MIN(Register!$Q203,MAX(0,MIN(K$4-1,IF(Register!$U203="",$D$2,MIN($D$2,YEAR(Register!$U203)*12+MONTH(Register!$U203)-1)))-(YEAR(Register!$O203)*12+MONTH(Register!$O203))+1))/Register!$Q203,2))</f>
        <v/>
      </c>
      <c r="L205" s="27">
        <f>IF(OR(Register!$N203&lt;&gt;"Yes",Register!$O203="",N(Register!$Q203)=0),0,ROUND((Register!$M203-Register!$R203)*MIN(Register!$Q203,MAX(0,MIN(L$4,IF(Register!$U203="",$D$2,MIN($D$2,YEAR(Register!$U203)*12+MONTH(Register!$U203)-1)))-(YEAR(Register!$O203)*12+MONTH(Register!$O203))+1))/Register!$Q203,2)-ROUND((Register!$M203-Register!$R203)*MIN(Register!$Q203,MAX(0,MIN(L$4-1,IF(Register!$U203="",$D$2,MIN($D$2,YEAR(Register!$U203)*12+MONTH(Register!$U203)-1)))-(YEAR(Register!$O203)*12+MONTH(Register!$O203))+1))/Register!$Q203,2))</f>
        <v/>
      </c>
      <c r="M205" s="27">
        <f>IF(OR(Register!$N203&lt;&gt;"Yes",Register!$O203="",N(Register!$Q203)=0),0,ROUND((Register!$M203-Register!$R203)*MIN(Register!$Q203,MAX(0,MIN(M$4,IF(Register!$U203="",$D$2,MIN($D$2,YEAR(Register!$U203)*12+MONTH(Register!$U203)-1)))-(YEAR(Register!$O203)*12+MONTH(Register!$O203))+1))/Register!$Q203,2)-ROUND((Register!$M203-Register!$R203)*MIN(Register!$Q203,MAX(0,MIN(M$4-1,IF(Register!$U203="",$D$2,MIN($D$2,YEAR(Register!$U203)*12+MONTH(Register!$U203)-1)))-(YEAR(Register!$O203)*12+MONTH(Register!$O203))+1))/Register!$Q203,2))</f>
        <v/>
      </c>
      <c r="N205" s="27">
        <f>IF(OR(Register!$N203&lt;&gt;"Yes",Register!$O203="",N(Register!$Q203)=0),0,ROUND((Register!$M203-Register!$R203)*MIN(Register!$Q203,MAX(0,MIN(N$4,IF(Register!$U203="",$D$2,MIN($D$2,YEAR(Register!$U203)*12+MONTH(Register!$U203)-1)))-(YEAR(Register!$O203)*12+MONTH(Register!$O203))+1))/Register!$Q203,2)-ROUND((Register!$M203-Register!$R203)*MIN(Register!$Q203,MAX(0,MIN(N$4-1,IF(Register!$U203="",$D$2,MIN($D$2,YEAR(Register!$U203)*12+MONTH(Register!$U203)-1)))-(YEAR(Register!$O203)*12+MONTH(Register!$O203))+1))/Register!$Q203,2))</f>
        <v/>
      </c>
      <c r="O205" s="27">
        <f>IF(OR(Register!$N203&lt;&gt;"Yes",Register!$O203="",N(Register!$Q203)=0),0,ROUND((Register!$M203-Register!$R203)*MIN(Register!$Q203,MAX(0,MIN(O$4,IF(Register!$U203="",$D$2,MIN($D$2,YEAR(Register!$U203)*12+MONTH(Register!$U203)-1)))-(YEAR(Register!$O203)*12+MONTH(Register!$O203))+1))/Register!$Q203,2)-ROUND((Register!$M203-Register!$R203)*MIN(Register!$Q203,MAX(0,MIN(O$4-1,IF(Register!$U203="",$D$2,MIN($D$2,YEAR(Register!$U203)*12+MONTH(Register!$U203)-1)))-(YEAR(Register!$O203)*12+MONTH(Register!$O203))+1))/Register!$Q203,2))</f>
        <v/>
      </c>
      <c r="P205" s="27">
        <f>IF(OR(Register!$N203&lt;&gt;"Yes",Register!$O203="",N(Register!$Q203)=0),0,ROUND((Register!$M203-Register!$R203)*MIN(Register!$Q203,MAX(0,MIN(P$4,IF(Register!$U203="",$D$2,MIN($D$2,YEAR(Register!$U203)*12+MONTH(Register!$U203)-1)))-(YEAR(Register!$O203)*12+MONTH(Register!$O203))+1))/Register!$Q203,2)-ROUND((Register!$M203-Register!$R203)*MIN(Register!$Q203,MAX(0,MIN(P$4-1,IF(Register!$U203="",$D$2,MIN($D$2,YEAR(Register!$U203)*12+MONTH(Register!$U203)-1)))-(YEAR(Register!$O203)*12+MONTH(Register!$O203))+1))/Register!$Q203,2))</f>
        <v/>
      </c>
      <c r="Q205" s="27">
        <f>E205+F205+G205+H205+I205+J205+K205+L205+M205+N205+O205+P205</f>
        <v/>
      </c>
    </row>
    <row r="206">
      <c r="A206" s="28">
        <f>IF(Register!$A204="","",Register!$A204)</f>
        <v/>
      </c>
      <c r="B206" s="28">
        <f>IF(Register!$D204="","",Register!$D204)</f>
        <v/>
      </c>
      <c r="C206" s="28">
        <f>IF(Register!$F204="","",Register!$F204)</f>
        <v/>
      </c>
      <c r="D206" s="28">
        <f>IF(C206="","",IF(C206=Settings!$A$9,Settings!$B$9,IF(C206=Settings!$A$10,Settings!$B$10,IF(C206=Settings!$A$11,Settings!$B$11,IF(C206=Settings!$A$12,Settings!$B$12,IF(C206=Settings!$A$13,Settings!$B$13,IF(C206=Settings!$A$14,Settings!$B$14,IF(C206=Settings!$A$15,Settings!$B$15,IF(C206=Settings!$A$16,Settings!$B$16,IF(C206=Settings!$A$17,Settings!$B$17,IF(C206=Settings!$A$18,Settings!$B$18,"")))))))))))</f>
        <v/>
      </c>
      <c r="E206" s="27">
        <f>IF(OR(Register!$N204&lt;&gt;"Yes",Register!$O204="",N(Register!$Q204)=0),0,ROUND((Register!$M204-Register!$R204)*MIN(Register!$Q204,MAX(0,MIN(E$4,IF(Register!$U204="",$D$2,MIN($D$2,YEAR(Register!$U204)*12+MONTH(Register!$U204)-1)))-(YEAR(Register!$O204)*12+MONTH(Register!$O204))+1))/Register!$Q204,2)-ROUND((Register!$M204-Register!$R204)*MIN(Register!$Q204,MAX(0,MIN(E$4-1,IF(Register!$U204="",$D$2,MIN($D$2,YEAR(Register!$U204)*12+MONTH(Register!$U204)-1)))-(YEAR(Register!$O204)*12+MONTH(Register!$O204))+1))/Register!$Q204,2))</f>
        <v/>
      </c>
      <c r="F206" s="27">
        <f>IF(OR(Register!$N204&lt;&gt;"Yes",Register!$O204="",N(Register!$Q204)=0),0,ROUND((Register!$M204-Register!$R204)*MIN(Register!$Q204,MAX(0,MIN(F$4,IF(Register!$U204="",$D$2,MIN($D$2,YEAR(Register!$U204)*12+MONTH(Register!$U204)-1)))-(YEAR(Register!$O204)*12+MONTH(Register!$O204))+1))/Register!$Q204,2)-ROUND((Register!$M204-Register!$R204)*MIN(Register!$Q204,MAX(0,MIN(F$4-1,IF(Register!$U204="",$D$2,MIN($D$2,YEAR(Register!$U204)*12+MONTH(Register!$U204)-1)))-(YEAR(Register!$O204)*12+MONTH(Register!$O204))+1))/Register!$Q204,2))</f>
        <v/>
      </c>
      <c r="G206" s="27">
        <f>IF(OR(Register!$N204&lt;&gt;"Yes",Register!$O204="",N(Register!$Q204)=0),0,ROUND((Register!$M204-Register!$R204)*MIN(Register!$Q204,MAX(0,MIN(G$4,IF(Register!$U204="",$D$2,MIN($D$2,YEAR(Register!$U204)*12+MONTH(Register!$U204)-1)))-(YEAR(Register!$O204)*12+MONTH(Register!$O204))+1))/Register!$Q204,2)-ROUND((Register!$M204-Register!$R204)*MIN(Register!$Q204,MAX(0,MIN(G$4-1,IF(Register!$U204="",$D$2,MIN($D$2,YEAR(Register!$U204)*12+MONTH(Register!$U204)-1)))-(YEAR(Register!$O204)*12+MONTH(Register!$O204))+1))/Register!$Q204,2))</f>
        <v/>
      </c>
      <c r="H206" s="27">
        <f>IF(OR(Register!$N204&lt;&gt;"Yes",Register!$O204="",N(Register!$Q204)=0),0,ROUND((Register!$M204-Register!$R204)*MIN(Register!$Q204,MAX(0,MIN(H$4,IF(Register!$U204="",$D$2,MIN($D$2,YEAR(Register!$U204)*12+MONTH(Register!$U204)-1)))-(YEAR(Register!$O204)*12+MONTH(Register!$O204))+1))/Register!$Q204,2)-ROUND((Register!$M204-Register!$R204)*MIN(Register!$Q204,MAX(0,MIN(H$4-1,IF(Register!$U204="",$D$2,MIN($D$2,YEAR(Register!$U204)*12+MONTH(Register!$U204)-1)))-(YEAR(Register!$O204)*12+MONTH(Register!$O204))+1))/Register!$Q204,2))</f>
        <v/>
      </c>
      <c r="I206" s="27">
        <f>IF(OR(Register!$N204&lt;&gt;"Yes",Register!$O204="",N(Register!$Q204)=0),0,ROUND((Register!$M204-Register!$R204)*MIN(Register!$Q204,MAX(0,MIN(I$4,IF(Register!$U204="",$D$2,MIN($D$2,YEAR(Register!$U204)*12+MONTH(Register!$U204)-1)))-(YEAR(Register!$O204)*12+MONTH(Register!$O204))+1))/Register!$Q204,2)-ROUND((Register!$M204-Register!$R204)*MIN(Register!$Q204,MAX(0,MIN(I$4-1,IF(Register!$U204="",$D$2,MIN($D$2,YEAR(Register!$U204)*12+MONTH(Register!$U204)-1)))-(YEAR(Register!$O204)*12+MONTH(Register!$O204))+1))/Register!$Q204,2))</f>
        <v/>
      </c>
      <c r="J206" s="27">
        <f>IF(OR(Register!$N204&lt;&gt;"Yes",Register!$O204="",N(Register!$Q204)=0),0,ROUND((Register!$M204-Register!$R204)*MIN(Register!$Q204,MAX(0,MIN(J$4,IF(Register!$U204="",$D$2,MIN($D$2,YEAR(Register!$U204)*12+MONTH(Register!$U204)-1)))-(YEAR(Register!$O204)*12+MONTH(Register!$O204))+1))/Register!$Q204,2)-ROUND((Register!$M204-Register!$R204)*MIN(Register!$Q204,MAX(0,MIN(J$4-1,IF(Register!$U204="",$D$2,MIN($D$2,YEAR(Register!$U204)*12+MONTH(Register!$U204)-1)))-(YEAR(Register!$O204)*12+MONTH(Register!$O204))+1))/Register!$Q204,2))</f>
        <v/>
      </c>
      <c r="K206" s="27">
        <f>IF(OR(Register!$N204&lt;&gt;"Yes",Register!$O204="",N(Register!$Q204)=0),0,ROUND((Register!$M204-Register!$R204)*MIN(Register!$Q204,MAX(0,MIN(K$4,IF(Register!$U204="",$D$2,MIN($D$2,YEAR(Register!$U204)*12+MONTH(Register!$U204)-1)))-(YEAR(Register!$O204)*12+MONTH(Register!$O204))+1))/Register!$Q204,2)-ROUND((Register!$M204-Register!$R204)*MIN(Register!$Q204,MAX(0,MIN(K$4-1,IF(Register!$U204="",$D$2,MIN($D$2,YEAR(Register!$U204)*12+MONTH(Register!$U204)-1)))-(YEAR(Register!$O204)*12+MONTH(Register!$O204))+1))/Register!$Q204,2))</f>
        <v/>
      </c>
      <c r="L206" s="27">
        <f>IF(OR(Register!$N204&lt;&gt;"Yes",Register!$O204="",N(Register!$Q204)=0),0,ROUND((Register!$M204-Register!$R204)*MIN(Register!$Q204,MAX(0,MIN(L$4,IF(Register!$U204="",$D$2,MIN($D$2,YEAR(Register!$U204)*12+MONTH(Register!$U204)-1)))-(YEAR(Register!$O204)*12+MONTH(Register!$O204))+1))/Register!$Q204,2)-ROUND((Register!$M204-Register!$R204)*MIN(Register!$Q204,MAX(0,MIN(L$4-1,IF(Register!$U204="",$D$2,MIN($D$2,YEAR(Register!$U204)*12+MONTH(Register!$U204)-1)))-(YEAR(Register!$O204)*12+MONTH(Register!$O204))+1))/Register!$Q204,2))</f>
        <v/>
      </c>
      <c r="M206" s="27">
        <f>IF(OR(Register!$N204&lt;&gt;"Yes",Register!$O204="",N(Register!$Q204)=0),0,ROUND((Register!$M204-Register!$R204)*MIN(Register!$Q204,MAX(0,MIN(M$4,IF(Register!$U204="",$D$2,MIN($D$2,YEAR(Register!$U204)*12+MONTH(Register!$U204)-1)))-(YEAR(Register!$O204)*12+MONTH(Register!$O204))+1))/Register!$Q204,2)-ROUND((Register!$M204-Register!$R204)*MIN(Register!$Q204,MAX(0,MIN(M$4-1,IF(Register!$U204="",$D$2,MIN($D$2,YEAR(Register!$U204)*12+MONTH(Register!$U204)-1)))-(YEAR(Register!$O204)*12+MONTH(Register!$O204))+1))/Register!$Q204,2))</f>
        <v/>
      </c>
      <c r="N206" s="27">
        <f>IF(OR(Register!$N204&lt;&gt;"Yes",Register!$O204="",N(Register!$Q204)=0),0,ROUND((Register!$M204-Register!$R204)*MIN(Register!$Q204,MAX(0,MIN(N$4,IF(Register!$U204="",$D$2,MIN($D$2,YEAR(Register!$U204)*12+MONTH(Register!$U204)-1)))-(YEAR(Register!$O204)*12+MONTH(Register!$O204))+1))/Register!$Q204,2)-ROUND((Register!$M204-Register!$R204)*MIN(Register!$Q204,MAX(0,MIN(N$4-1,IF(Register!$U204="",$D$2,MIN($D$2,YEAR(Register!$U204)*12+MONTH(Register!$U204)-1)))-(YEAR(Register!$O204)*12+MONTH(Register!$O204))+1))/Register!$Q204,2))</f>
        <v/>
      </c>
      <c r="O206" s="27">
        <f>IF(OR(Register!$N204&lt;&gt;"Yes",Register!$O204="",N(Register!$Q204)=0),0,ROUND((Register!$M204-Register!$R204)*MIN(Register!$Q204,MAX(0,MIN(O$4,IF(Register!$U204="",$D$2,MIN($D$2,YEAR(Register!$U204)*12+MONTH(Register!$U204)-1)))-(YEAR(Register!$O204)*12+MONTH(Register!$O204))+1))/Register!$Q204,2)-ROUND((Register!$M204-Register!$R204)*MIN(Register!$Q204,MAX(0,MIN(O$4-1,IF(Register!$U204="",$D$2,MIN($D$2,YEAR(Register!$U204)*12+MONTH(Register!$U204)-1)))-(YEAR(Register!$O204)*12+MONTH(Register!$O204))+1))/Register!$Q204,2))</f>
        <v/>
      </c>
      <c r="P206" s="27">
        <f>IF(OR(Register!$N204&lt;&gt;"Yes",Register!$O204="",N(Register!$Q204)=0),0,ROUND((Register!$M204-Register!$R204)*MIN(Register!$Q204,MAX(0,MIN(P$4,IF(Register!$U204="",$D$2,MIN($D$2,YEAR(Register!$U204)*12+MONTH(Register!$U204)-1)))-(YEAR(Register!$O204)*12+MONTH(Register!$O204))+1))/Register!$Q204,2)-ROUND((Register!$M204-Register!$R204)*MIN(Register!$Q204,MAX(0,MIN(P$4-1,IF(Register!$U204="",$D$2,MIN($D$2,YEAR(Register!$U204)*12+MONTH(Register!$U204)-1)))-(YEAR(Register!$O204)*12+MONTH(Register!$O204))+1))/Register!$Q204,2))</f>
        <v/>
      </c>
      <c r="Q206" s="27">
        <f>E206+F206+G206+H206+I206+J206+K206+L206+M206+N206+O206+P206</f>
        <v/>
      </c>
    </row>
    <row r="207">
      <c r="A207" s="28">
        <f>IF(Register!$A205="","",Register!$A205)</f>
        <v/>
      </c>
      <c r="B207" s="28">
        <f>IF(Register!$D205="","",Register!$D205)</f>
        <v/>
      </c>
      <c r="C207" s="28">
        <f>IF(Register!$F205="","",Register!$F205)</f>
        <v/>
      </c>
      <c r="D207" s="28">
        <f>IF(C207="","",IF(C207=Settings!$A$9,Settings!$B$9,IF(C207=Settings!$A$10,Settings!$B$10,IF(C207=Settings!$A$11,Settings!$B$11,IF(C207=Settings!$A$12,Settings!$B$12,IF(C207=Settings!$A$13,Settings!$B$13,IF(C207=Settings!$A$14,Settings!$B$14,IF(C207=Settings!$A$15,Settings!$B$15,IF(C207=Settings!$A$16,Settings!$B$16,IF(C207=Settings!$A$17,Settings!$B$17,IF(C207=Settings!$A$18,Settings!$B$18,"")))))))))))</f>
        <v/>
      </c>
      <c r="E207" s="27">
        <f>IF(OR(Register!$N205&lt;&gt;"Yes",Register!$O205="",N(Register!$Q205)=0),0,ROUND((Register!$M205-Register!$R205)*MIN(Register!$Q205,MAX(0,MIN(E$4,IF(Register!$U205="",$D$2,MIN($D$2,YEAR(Register!$U205)*12+MONTH(Register!$U205)-1)))-(YEAR(Register!$O205)*12+MONTH(Register!$O205))+1))/Register!$Q205,2)-ROUND((Register!$M205-Register!$R205)*MIN(Register!$Q205,MAX(0,MIN(E$4-1,IF(Register!$U205="",$D$2,MIN($D$2,YEAR(Register!$U205)*12+MONTH(Register!$U205)-1)))-(YEAR(Register!$O205)*12+MONTH(Register!$O205))+1))/Register!$Q205,2))</f>
        <v/>
      </c>
      <c r="F207" s="27">
        <f>IF(OR(Register!$N205&lt;&gt;"Yes",Register!$O205="",N(Register!$Q205)=0),0,ROUND((Register!$M205-Register!$R205)*MIN(Register!$Q205,MAX(0,MIN(F$4,IF(Register!$U205="",$D$2,MIN($D$2,YEAR(Register!$U205)*12+MONTH(Register!$U205)-1)))-(YEAR(Register!$O205)*12+MONTH(Register!$O205))+1))/Register!$Q205,2)-ROUND((Register!$M205-Register!$R205)*MIN(Register!$Q205,MAX(0,MIN(F$4-1,IF(Register!$U205="",$D$2,MIN($D$2,YEAR(Register!$U205)*12+MONTH(Register!$U205)-1)))-(YEAR(Register!$O205)*12+MONTH(Register!$O205))+1))/Register!$Q205,2))</f>
        <v/>
      </c>
      <c r="G207" s="27">
        <f>IF(OR(Register!$N205&lt;&gt;"Yes",Register!$O205="",N(Register!$Q205)=0),0,ROUND((Register!$M205-Register!$R205)*MIN(Register!$Q205,MAX(0,MIN(G$4,IF(Register!$U205="",$D$2,MIN($D$2,YEAR(Register!$U205)*12+MONTH(Register!$U205)-1)))-(YEAR(Register!$O205)*12+MONTH(Register!$O205))+1))/Register!$Q205,2)-ROUND((Register!$M205-Register!$R205)*MIN(Register!$Q205,MAX(0,MIN(G$4-1,IF(Register!$U205="",$D$2,MIN($D$2,YEAR(Register!$U205)*12+MONTH(Register!$U205)-1)))-(YEAR(Register!$O205)*12+MONTH(Register!$O205))+1))/Register!$Q205,2))</f>
        <v/>
      </c>
      <c r="H207" s="27">
        <f>IF(OR(Register!$N205&lt;&gt;"Yes",Register!$O205="",N(Register!$Q205)=0),0,ROUND((Register!$M205-Register!$R205)*MIN(Register!$Q205,MAX(0,MIN(H$4,IF(Register!$U205="",$D$2,MIN($D$2,YEAR(Register!$U205)*12+MONTH(Register!$U205)-1)))-(YEAR(Register!$O205)*12+MONTH(Register!$O205))+1))/Register!$Q205,2)-ROUND((Register!$M205-Register!$R205)*MIN(Register!$Q205,MAX(0,MIN(H$4-1,IF(Register!$U205="",$D$2,MIN($D$2,YEAR(Register!$U205)*12+MONTH(Register!$U205)-1)))-(YEAR(Register!$O205)*12+MONTH(Register!$O205))+1))/Register!$Q205,2))</f>
        <v/>
      </c>
      <c r="I207" s="27">
        <f>IF(OR(Register!$N205&lt;&gt;"Yes",Register!$O205="",N(Register!$Q205)=0),0,ROUND((Register!$M205-Register!$R205)*MIN(Register!$Q205,MAX(0,MIN(I$4,IF(Register!$U205="",$D$2,MIN($D$2,YEAR(Register!$U205)*12+MONTH(Register!$U205)-1)))-(YEAR(Register!$O205)*12+MONTH(Register!$O205))+1))/Register!$Q205,2)-ROUND((Register!$M205-Register!$R205)*MIN(Register!$Q205,MAX(0,MIN(I$4-1,IF(Register!$U205="",$D$2,MIN($D$2,YEAR(Register!$U205)*12+MONTH(Register!$U205)-1)))-(YEAR(Register!$O205)*12+MONTH(Register!$O205))+1))/Register!$Q205,2))</f>
        <v/>
      </c>
      <c r="J207" s="27">
        <f>IF(OR(Register!$N205&lt;&gt;"Yes",Register!$O205="",N(Register!$Q205)=0),0,ROUND((Register!$M205-Register!$R205)*MIN(Register!$Q205,MAX(0,MIN(J$4,IF(Register!$U205="",$D$2,MIN($D$2,YEAR(Register!$U205)*12+MONTH(Register!$U205)-1)))-(YEAR(Register!$O205)*12+MONTH(Register!$O205))+1))/Register!$Q205,2)-ROUND((Register!$M205-Register!$R205)*MIN(Register!$Q205,MAX(0,MIN(J$4-1,IF(Register!$U205="",$D$2,MIN($D$2,YEAR(Register!$U205)*12+MONTH(Register!$U205)-1)))-(YEAR(Register!$O205)*12+MONTH(Register!$O205))+1))/Register!$Q205,2))</f>
        <v/>
      </c>
      <c r="K207" s="27">
        <f>IF(OR(Register!$N205&lt;&gt;"Yes",Register!$O205="",N(Register!$Q205)=0),0,ROUND((Register!$M205-Register!$R205)*MIN(Register!$Q205,MAX(0,MIN(K$4,IF(Register!$U205="",$D$2,MIN($D$2,YEAR(Register!$U205)*12+MONTH(Register!$U205)-1)))-(YEAR(Register!$O205)*12+MONTH(Register!$O205))+1))/Register!$Q205,2)-ROUND((Register!$M205-Register!$R205)*MIN(Register!$Q205,MAX(0,MIN(K$4-1,IF(Register!$U205="",$D$2,MIN($D$2,YEAR(Register!$U205)*12+MONTH(Register!$U205)-1)))-(YEAR(Register!$O205)*12+MONTH(Register!$O205))+1))/Register!$Q205,2))</f>
        <v/>
      </c>
      <c r="L207" s="27">
        <f>IF(OR(Register!$N205&lt;&gt;"Yes",Register!$O205="",N(Register!$Q205)=0),0,ROUND((Register!$M205-Register!$R205)*MIN(Register!$Q205,MAX(0,MIN(L$4,IF(Register!$U205="",$D$2,MIN($D$2,YEAR(Register!$U205)*12+MONTH(Register!$U205)-1)))-(YEAR(Register!$O205)*12+MONTH(Register!$O205))+1))/Register!$Q205,2)-ROUND((Register!$M205-Register!$R205)*MIN(Register!$Q205,MAX(0,MIN(L$4-1,IF(Register!$U205="",$D$2,MIN($D$2,YEAR(Register!$U205)*12+MONTH(Register!$U205)-1)))-(YEAR(Register!$O205)*12+MONTH(Register!$O205))+1))/Register!$Q205,2))</f>
        <v/>
      </c>
      <c r="M207" s="27">
        <f>IF(OR(Register!$N205&lt;&gt;"Yes",Register!$O205="",N(Register!$Q205)=0),0,ROUND((Register!$M205-Register!$R205)*MIN(Register!$Q205,MAX(0,MIN(M$4,IF(Register!$U205="",$D$2,MIN($D$2,YEAR(Register!$U205)*12+MONTH(Register!$U205)-1)))-(YEAR(Register!$O205)*12+MONTH(Register!$O205))+1))/Register!$Q205,2)-ROUND((Register!$M205-Register!$R205)*MIN(Register!$Q205,MAX(0,MIN(M$4-1,IF(Register!$U205="",$D$2,MIN($D$2,YEAR(Register!$U205)*12+MONTH(Register!$U205)-1)))-(YEAR(Register!$O205)*12+MONTH(Register!$O205))+1))/Register!$Q205,2))</f>
        <v/>
      </c>
      <c r="N207" s="27">
        <f>IF(OR(Register!$N205&lt;&gt;"Yes",Register!$O205="",N(Register!$Q205)=0),0,ROUND((Register!$M205-Register!$R205)*MIN(Register!$Q205,MAX(0,MIN(N$4,IF(Register!$U205="",$D$2,MIN($D$2,YEAR(Register!$U205)*12+MONTH(Register!$U205)-1)))-(YEAR(Register!$O205)*12+MONTH(Register!$O205))+1))/Register!$Q205,2)-ROUND((Register!$M205-Register!$R205)*MIN(Register!$Q205,MAX(0,MIN(N$4-1,IF(Register!$U205="",$D$2,MIN($D$2,YEAR(Register!$U205)*12+MONTH(Register!$U205)-1)))-(YEAR(Register!$O205)*12+MONTH(Register!$O205))+1))/Register!$Q205,2))</f>
        <v/>
      </c>
      <c r="O207" s="27">
        <f>IF(OR(Register!$N205&lt;&gt;"Yes",Register!$O205="",N(Register!$Q205)=0),0,ROUND((Register!$M205-Register!$R205)*MIN(Register!$Q205,MAX(0,MIN(O$4,IF(Register!$U205="",$D$2,MIN($D$2,YEAR(Register!$U205)*12+MONTH(Register!$U205)-1)))-(YEAR(Register!$O205)*12+MONTH(Register!$O205))+1))/Register!$Q205,2)-ROUND((Register!$M205-Register!$R205)*MIN(Register!$Q205,MAX(0,MIN(O$4-1,IF(Register!$U205="",$D$2,MIN($D$2,YEAR(Register!$U205)*12+MONTH(Register!$U205)-1)))-(YEAR(Register!$O205)*12+MONTH(Register!$O205))+1))/Register!$Q205,2))</f>
        <v/>
      </c>
      <c r="P207" s="27">
        <f>IF(OR(Register!$N205&lt;&gt;"Yes",Register!$O205="",N(Register!$Q205)=0),0,ROUND((Register!$M205-Register!$R205)*MIN(Register!$Q205,MAX(0,MIN(P$4,IF(Register!$U205="",$D$2,MIN($D$2,YEAR(Register!$U205)*12+MONTH(Register!$U205)-1)))-(YEAR(Register!$O205)*12+MONTH(Register!$O205))+1))/Register!$Q205,2)-ROUND((Register!$M205-Register!$R205)*MIN(Register!$Q205,MAX(0,MIN(P$4-1,IF(Register!$U205="",$D$2,MIN($D$2,YEAR(Register!$U205)*12+MONTH(Register!$U205)-1)))-(YEAR(Register!$O205)*12+MONTH(Register!$O205))+1))/Register!$Q205,2))</f>
        <v/>
      </c>
      <c r="Q207" s="27">
        <f>E207+F207+G207+H207+I207+J207+K207+L207+M207+N207+O207+P207</f>
        <v/>
      </c>
    </row>
    <row r="208">
      <c r="A208" s="28">
        <f>IF(Register!$A206="","",Register!$A206)</f>
        <v/>
      </c>
      <c r="B208" s="28">
        <f>IF(Register!$D206="","",Register!$D206)</f>
        <v/>
      </c>
      <c r="C208" s="28">
        <f>IF(Register!$F206="","",Register!$F206)</f>
        <v/>
      </c>
      <c r="D208" s="28">
        <f>IF(C208="","",IF(C208=Settings!$A$9,Settings!$B$9,IF(C208=Settings!$A$10,Settings!$B$10,IF(C208=Settings!$A$11,Settings!$B$11,IF(C208=Settings!$A$12,Settings!$B$12,IF(C208=Settings!$A$13,Settings!$B$13,IF(C208=Settings!$A$14,Settings!$B$14,IF(C208=Settings!$A$15,Settings!$B$15,IF(C208=Settings!$A$16,Settings!$B$16,IF(C208=Settings!$A$17,Settings!$B$17,IF(C208=Settings!$A$18,Settings!$B$18,"")))))))))))</f>
        <v/>
      </c>
      <c r="E208" s="27">
        <f>IF(OR(Register!$N206&lt;&gt;"Yes",Register!$O206="",N(Register!$Q206)=0),0,ROUND((Register!$M206-Register!$R206)*MIN(Register!$Q206,MAX(0,MIN(E$4,IF(Register!$U206="",$D$2,MIN($D$2,YEAR(Register!$U206)*12+MONTH(Register!$U206)-1)))-(YEAR(Register!$O206)*12+MONTH(Register!$O206))+1))/Register!$Q206,2)-ROUND((Register!$M206-Register!$R206)*MIN(Register!$Q206,MAX(0,MIN(E$4-1,IF(Register!$U206="",$D$2,MIN($D$2,YEAR(Register!$U206)*12+MONTH(Register!$U206)-1)))-(YEAR(Register!$O206)*12+MONTH(Register!$O206))+1))/Register!$Q206,2))</f>
        <v/>
      </c>
      <c r="F208" s="27">
        <f>IF(OR(Register!$N206&lt;&gt;"Yes",Register!$O206="",N(Register!$Q206)=0),0,ROUND((Register!$M206-Register!$R206)*MIN(Register!$Q206,MAX(0,MIN(F$4,IF(Register!$U206="",$D$2,MIN($D$2,YEAR(Register!$U206)*12+MONTH(Register!$U206)-1)))-(YEAR(Register!$O206)*12+MONTH(Register!$O206))+1))/Register!$Q206,2)-ROUND((Register!$M206-Register!$R206)*MIN(Register!$Q206,MAX(0,MIN(F$4-1,IF(Register!$U206="",$D$2,MIN($D$2,YEAR(Register!$U206)*12+MONTH(Register!$U206)-1)))-(YEAR(Register!$O206)*12+MONTH(Register!$O206))+1))/Register!$Q206,2))</f>
        <v/>
      </c>
      <c r="G208" s="27">
        <f>IF(OR(Register!$N206&lt;&gt;"Yes",Register!$O206="",N(Register!$Q206)=0),0,ROUND((Register!$M206-Register!$R206)*MIN(Register!$Q206,MAX(0,MIN(G$4,IF(Register!$U206="",$D$2,MIN($D$2,YEAR(Register!$U206)*12+MONTH(Register!$U206)-1)))-(YEAR(Register!$O206)*12+MONTH(Register!$O206))+1))/Register!$Q206,2)-ROUND((Register!$M206-Register!$R206)*MIN(Register!$Q206,MAX(0,MIN(G$4-1,IF(Register!$U206="",$D$2,MIN($D$2,YEAR(Register!$U206)*12+MONTH(Register!$U206)-1)))-(YEAR(Register!$O206)*12+MONTH(Register!$O206))+1))/Register!$Q206,2))</f>
        <v/>
      </c>
      <c r="H208" s="27">
        <f>IF(OR(Register!$N206&lt;&gt;"Yes",Register!$O206="",N(Register!$Q206)=0),0,ROUND((Register!$M206-Register!$R206)*MIN(Register!$Q206,MAX(0,MIN(H$4,IF(Register!$U206="",$D$2,MIN($D$2,YEAR(Register!$U206)*12+MONTH(Register!$U206)-1)))-(YEAR(Register!$O206)*12+MONTH(Register!$O206))+1))/Register!$Q206,2)-ROUND((Register!$M206-Register!$R206)*MIN(Register!$Q206,MAX(0,MIN(H$4-1,IF(Register!$U206="",$D$2,MIN($D$2,YEAR(Register!$U206)*12+MONTH(Register!$U206)-1)))-(YEAR(Register!$O206)*12+MONTH(Register!$O206))+1))/Register!$Q206,2))</f>
        <v/>
      </c>
      <c r="I208" s="27">
        <f>IF(OR(Register!$N206&lt;&gt;"Yes",Register!$O206="",N(Register!$Q206)=0),0,ROUND((Register!$M206-Register!$R206)*MIN(Register!$Q206,MAX(0,MIN(I$4,IF(Register!$U206="",$D$2,MIN($D$2,YEAR(Register!$U206)*12+MONTH(Register!$U206)-1)))-(YEAR(Register!$O206)*12+MONTH(Register!$O206))+1))/Register!$Q206,2)-ROUND((Register!$M206-Register!$R206)*MIN(Register!$Q206,MAX(0,MIN(I$4-1,IF(Register!$U206="",$D$2,MIN($D$2,YEAR(Register!$U206)*12+MONTH(Register!$U206)-1)))-(YEAR(Register!$O206)*12+MONTH(Register!$O206))+1))/Register!$Q206,2))</f>
        <v/>
      </c>
      <c r="J208" s="27">
        <f>IF(OR(Register!$N206&lt;&gt;"Yes",Register!$O206="",N(Register!$Q206)=0),0,ROUND((Register!$M206-Register!$R206)*MIN(Register!$Q206,MAX(0,MIN(J$4,IF(Register!$U206="",$D$2,MIN($D$2,YEAR(Register!$U206)*12+MONTH(Register!$U206)-1)))-(YEAR(Register!$O206)*12+MONTH(Register!$O206))+1))/Register!$Q206,2)-ROUND((Register!$M206-Register!$R206)*MIN(Register!$Q206,MAX(0,MIN(J$4-1,IF(Register!$U206="",$D$2,MIN($D$2,YEAR(Register!$U206)*12+MONTH(Register!$U206)-1)))-(YEAR(Register!$O206)*12+MONTH(Register!$O206))+1))/Register!$Q206,2))</f>
        <v/>
      </c>
      <c r="K208" s="27">
        <f>IF(OR(Register!$N206&lt;&gt;"Yes",Register!$O206="",N(Register!$Q206)=0),0,ROUND((Register!$M206-Register!$R206)*MIN(Register!$Q206,MAX(0,MIN(K$4,IF(Register!$U206="",$D$2,MIN($D$2,YEAR(Register!$U206)*12+MONTH(Register!$U206)-1)))-(YEAR(Register!$O206)*12+MONTH(Register!$O206))+1))/Register!$Q206,2)-ROUND((Register!$M206-Register!$R206)*MIN(Register!$Q206,MAX(0,MIN(K$4-1,IF(Register!$U206="",$D$2,MIN($D$2,YEAR(Register!$U206)*12+MONTH(Register!$U206)-1)))-(YEAR(Register!$O206)*12+MONTH(Register!$O206))+1))/Register!$Q206,2))</f>
        <v/>
      </c>
      <c r="L208" s="27">
        <f>IF(OR(Register!$N206&lt;&gt;"Yes",Register!$O206="",N(Register!$Q206)=0),0,ROUND((Register!$M206-Register!$R206)*MIN(Register!$Q206,MAX(0,MIN(L$4,IF(Register!$U206="",$D$2,MIN($D$2,YEAR(Register!$U206)*12+MONTH(Register!$U206)-1)))-(YEAR(Register!$O206)*12+MONTH(Register!$O206))+1))/Register!$Q206,2)-ROUND((Register!$M206-Register!$R206)*MIN(Register!$Q206,MAX(0,MIN(L$4-1,IF(Register!$U206="",$D$2,MIN($D$2,YEAR(Register!$U206)*12+MONTH(Register!$U206)-1)))-(YEAR(Register!$O206)*12+MONTH(Register!$O206))+1))/Register!$Q206,2))</f>
        <v/>
      </c>
      <c r="M208" s="27">
        <f>IF(OR(Register!$N206&lt;&gt;"Yes",Register!$O206="",N(Register!$Q206)=0),0,ROUND((Register!$M206-Register!$R206)*MIN(Register!$Q206,MAX(0,MIN(M$4,IF(Register!$U206="",$D$2,MIN($D$2,YEAR(Register!$U206)*12+MONTH(Register!$U206)-1)))-(YEAR(Register!$O206)*12+MONTH(Register!$O206))+1))/Register!$Q206,2)-ROUND((Register!$M206-Register!$R206)*MIN(Register!$Q206,MAX(0,MIN(M$4-1,IF(Register!$U206="",$D$2,MIN($D$2,YEAR(Register!$U206)*12+MONTH(Register!$U206)-1)))-(YEAR(Register!$O206)*12+MONTH(Register!$O206))+1))/Register!$Q206,2))</f>
        <v/>
      </c>
      <c r="N208" s="27">
        <f>IF(OR(Register!$N206&lt;&gt;"Yes",Register!$O206="",N(Register!$Q206)=0),0,ROUND((Register!$M206-Register!$R206)*MIN(Register!$Q206,MAX(0,MIN(N$4,IF(Register!$U206="",$D$2,MIN($D$2,YEAR(Register!$U206)*12+MONTH(Register!$U206)-1)))-(YEAR(Register!$O206)*12+MONTH(Register!$O206))+1))/Register!$Q206,2)-ROUND((Register!$M206-Register!$R206)*MIN(Register!$Q206,MAX(0,MIN(N$4-1,IF(Register!$U206="",$D$2,MIN($D$2,YEAR(Register!$U206)*12+MONTH(Register!$U206)-1)))-(YEAR(Register!$O206)*12+MONTH(Register!$O206))+1))/Register!$Q206,2))</f>
        <v/>
      </c>
      <c r="O208" s="27">
        <f>IF(OR(Register!$N206&lt;&gt;"Yes",Register!$O206="",N(Register!$Q206)=0),0,ROUND((Register!$M206-Register!$R206)*MIN(Register!$Q206,MAX(0,MIN(O$4,IF(Register!$U206="",$D$2,MIN($D$2,YEAR(Register!$U206)*12+MONTH(Register!$U206)-1)))-(YEAR(Register!$O206)*12+MONTH(Register!$O206))+1))/Register!$Q206,2)-ROUND((Register!$M206-Register!$R206)*MIN(Register!$Q206,MAX(0,MIN(O$4-1,IF(Register!$U206="",$D$2,MIN($D$2,YEAR(Register!$U206)*12+MONTH(Register!$U206)-1)))-(YEAR(Register!$O206)*12+MONTH(Register!$O206))+1))/Register!$Q206,2))</f>
        <v/>
      </c>
      <c r="P208" s="27">
        <f>IF(OR(Register!$N206&lt;&gt;"Yes",Register!$O206="",N(Register!$Q206)=0),0,ROUND((Register!$M206-Register!$R206)*MIN(Register!$Q206,MAX(0,MIN(P$4,IF(Register!$U206="",$D$2,MIN($D$2,YEAR(Register!$U206)*12+MONTH(Register!$U206)-1)))-(YEAR(Register!$O206)*12+MONTH(Register!$O206))+1))/Register!$Q206,2)-ROUND((Register!$M206-Register!$R206)*MIN(Register!$Q206,MAX(0,MIN(P$4-1,IF(Register!$U206="",$D$2,MIN($D$2,YEAR(Register!$U206)*12+MONTH(Register!$U206)-1)))-(YEAR(Register!$O206)*12+MONTH(Register!$O206))+1))/Register!$Q206,2))</f>
        <v/>
      </c>
      <c r="Q208" s="27">
        <f>E208+F208+G208+H208+I208+J208+K208+L208+M208+N208+O208+P208</f>
        <v/>
      </c>
    </row>
    <row r="209">
      <c r="A209" s="28">
        <f>IF(Register!$A207="","",Register!$A207)</f>
        <v/>
      </c>
      <c r="B209" s="28">
        <f>IF(Register!$D207="","",Register!$D207)</f>
        <v/>
      </c>
      <c r="C209" s="28">
        <f>IF(Register!$F207="","",Register!$F207)</f>
        <v/>
      </c>
      <c r="D209" s="28">
        <f>IF(C209="","",IF(C209=Settings!$A$9,Settings!$B$9,IF(C209=Settings!$A$10,Settings!$B$10,IF(C209=Settings!$A$11,Settings!$B$11,IF(C209=Settings!$A$12,Settings!$B$12,IF(C209=Settings!$A$13,Settings!$B$13,IF(C209=Settings!$A$14,Settings!$B$14,IF(C209=Settings!$A$15,Settings!$B$15,IF(C209=Settings!$A$16,Settings!$B$16,IF(C209=Settings!$A$17,Settings!$B$17,IF(C209=Settings!$A$18,Settings!$B$18,"")))))))))))</f>
        <v/>
      </c>
      <c r="E209" s="27">
        <f>IF(OR(Register!$N207&lt;&gt;"Yes",Register!$O207="",N(Register!$Q207)=0),0,ROUND((Register!$M207-Register!$R207)*MIN(Register!$Q207,MAX(0,MIN(E$4,IF(Register!$U207="",$D$2,MIN($D$2,YEAR(Register!$U207)*12+MONTH(Register!$U207)-1)))-(YEAR(Register!$O207)*12+MONTH(Register!$O207))+1))/Register!$Q207,2)-ROUND((Register!$M207-Register!$R207)*MIN(Register!$Q207,MAX(0,MIN(E$4-1,IF(Register!$U207="",$D$2,MIN($D$2,YEAR(Register!$U207)*12+MONTH(Register!$U207)-1)))-(YEAR(Register!$O207)*12+MONTH(Register!$O207))+1))/Register!$Q207,2))</f>
        <v/>
      </c>
      <c r="F209" s="27">
        <f>IF(OR(Register!$N207&lt;&gt;"Yes",Register!$O207="",N(Register!$Q207)=0),0,ROUND((Register!$M207-Register!$R207)*MIN(Register!$Q207,MAX(0,MIN(F$4,IF(Register!$U207="",$D$2,MIN($D$2,YEAR(Register!$U207)*12+MONTH(Register!$U207)-1)))-(YEAR(Register!$O207)*12+MONTH(Register!$O207))+1))/Register!$Q207,2)-ROUND((Register!$M207-Register!$R207)*MIN(Register!$Q207,MAX(0,MIN(F$4-1,IF(Register!$U207="",$D$2,MIN($D$2,YEAR(Register!$U207)*12+MONTH(Register!$U207)-1)))-(YEAR(Register!$O207)*12+MONTH(Register!$O207))+1))/Register!$Q207,2))</f>
        <v/>
      </c>
      <c r="G209" s="27">
        <f>IF(OR(Register!$N207&lt;&gt;"Yes",Register!$O207="",N(Register!$Q207)=0),0,ROUND((Register!$M207-Register!$R207)*MIN(Register!$Q207,MAX(0,MIN(G$4,IF(Register!$U207="",$D$2,MIN($D$2,YEAR(Register!$U207)*12+MONTH(Register!$U207)-1)))-(YEAR(Register!$O207)*12+MONTH(Register!$O207))+1))/Register!$Q207,2)-ROUND((Register!$M207-Register!$R207)*MIN(Register!$Q207,MAX(0,MIN(G$4-1,IF(Register!$U207="",$D$2,MIN($D$2,YEAR(Register!$U207)*12+MONTH(Register!$U207)-1)))-(YEAR(Register!$O207)*12+MONTH(Register!$O207))+1))/Register!$Q207,2))</f>
        <v/>
      </c>
      <c r="H209" s="27">
        <f>IF(OR(Register!$N207&lt;&gt;"Yes",Register!$O207="",N(Register!$Q207)=0),0,ROUND((Register!$M207-Register!$R207)*MIN(Register!$Q207,MAX(0,MIN(H$4,IF(Register!$U207="",$D$2,MIN($D$2,YEAR(Register!$U207)*12+MONTH(Register!$U207)-1)))-(YEAR(Register!$O207)*12+MONTH(Register!$O207))+1))/Register!$Q207,2)-ROUND((Register!$M207-Register!$R207)*MIN(Register!$Q207,MAX(0,MIN(H$4-1,IF(Register!$U207="",$D$2,MIN($D$2,YEAR(Register!$U207)*12+MONTH(Register!$U207)-1)))-(YEAR(Register!$O207)*12+MONTH(Register!$O207))+1))/Register!$Q207,2))</f>
        <v/>
      </c>
      <c r="I209" s="27">
        <f>IF(OR(Register!$N207&lt;&gt;"Yes",Register!$O207="",N(Register!$Q207)=0),0,ROUND((Register!$M207-Register!$R207)*MIN(Register!$Q207,MAX(0,MIN(I$4,IF(Register!$U207="",$D$2,MIN($D$2,YEAR(Register!$U207)*12+MONTH(Register!$U207)-1)))-(YEAR(Register!$O207)*12+MONTH(Register!$O207))+1))/Register!$Q207,2)-ROUND((Register!$M207-Register!$R207)*MIN(Register!$Q207,MAX(0,MIN(I$4-1,IF(Register!$U207="",$D$2,MIN($D$2,YEAR(Register!$U207)*12+MONTH(Register!$U207)-1)))-(YEAR(Register!$O207)*12+MONTH(Register!$O207))+1))/Register!$Q207,2))</f>
        <v/>
      </c>
      <c r="J209" s="27">
        <f>IF(OR(Register!$N207&lt;&gt;"Yes",Register!$O207="",N(Register!$Q207)=0),0,ROUND((Register!$M207-Register!$R207)*MIN(Register!$Q207,MAX(0,MIN(J$4,IF(Register!$U207="",$D$2,MIN($D$2,YEAR(Register!$U207)*12+MONTH(Register!$U207)-1)))-(YEAR(Register!$O207)*12+MONTH(Register!$O207))+1))/Register!$Q207,2)-ROUND((Register!$M207-Register!$R207)*MIN(Register!$Q207,MAX(0,MIN(J$4-1,IF(Register!$U207="",$D$2,MIN($D$2,YEAR(Register!$U207)*12+MONTH(Register!$U207)-1)))-(YEAR(Register!$O207)*12+MONTH(Register!$O207))+1))/Register!$Q207,2))</f>
        <v/>
      </c>
      <c r="K209" s="27">
        <f>IF(OR(Register!$N207&lt;&gt;"Yes",Register!$O207="",N(Register!$Q207)=0),0,ROUND((Register!$M207-Register!$R207)*MIN(Register!$Q207,MAX(0,MIN(K$4,IF(Register!$U207="",$D$2,MIN($D$2,YEAR(Register!$U207)*12+MONTH(Register!$U207)-1)))-(YEAR(Register!$O207)*12+MONTH(Register!$O207))+1))/Register!$Q207,2)-ROUND((Register!$M207-Register!$R207)*MIN(Register!$Q207,MAX(0,MIN(K$4-1,IF(Register!$U207="",$D$2,MIN($D$2,YEAR(Register!$U207)*12+MONTH(Register!$U207)-1)))-(YEAR(Register!$O207)*12+MONTH(Register!$O207))+1))/Register!$Q207,2))</f>
        <v/>
      </c>
      <c r="L209" s="27">
        <f>IF(OR(Register!$N207&lt;&gt;"Yes",Register!$O207="",N(Register!$Q207)=0),0,ROUND((Register!$M207-Register!$R207)*MIN(Register!$Q207,MAX(0,MIN(L$4,IF(Register!$U207="",$D$2,MIN($D$2,YEAR(Register!$U207)*12+MONTH(Register!$U207)-1)))-(YEAR(Register!$O207)*12+MONTH(Register!$O207))+1))/Register!$Q207,2)-ROUND((Register!$M207-Register!$R207)*MIN(Register!$Q207,MAX(0,MIN(L$4-1,IF(Register!$U207="",$D$2,MIN($D$2,YEAR(Register!$U207)*12+MONTH(Register!$U207)-1)))-(YEAR(Register!$O207)*12+MONTH(Register!$O207))+1))/Register!$Q207,2))</f>
        <v/>
      </c>
      <c r="M209" s="27">
        <f>IF(OR(Register!$N207&lt;&gt;"Yes",Register!$O207="",N(Register!$Q207)=0),0,ROUND((Register!$M207-Register!$R207)*MIN(Register!$Q207,MAX(0,MIN(M$4,IF(Register!$U207="",$D$2,MIN($D$2,YEAR(Register!$U207)*12+MONTH(Register!$U207)-1)))-(YEAR(Register!$O207)*12+MONTH(Register!$O207))+1))/Register!$Q207,2)-ROUND((Register!$M207-Register!$R207)*MIN(Register!$Q207,MAX(0,MIN(M$4-1,IF(Register!$U207="",$D$2,MIN($D$2,YEAR(Register!$U207)*12+MONTH(Register!$U207)-1)))-(YEAR(Register!$O207)*12+MONTH(Register!$O207))+1))/Register!$Q207,2))</f>
        <v/>
      </c>
      <c r="N209" s="27">
        <f>IF(OR(Register!$N207&lt;&gt;"Yes",Register!$O207="",N(Register!$Q207)=0),0,ROUND((Register!$M207-Register!$R207)*MIN(Register!$Q207,MAX(0,MIN(N$4,IF(Register!$U207="",$D$2,MIN($D$2,YEAR(Register!$U207)*12+MONTH(Register!$U207)-1)))-(YEAR(Register!$O207)*12+MONTH(Register!$O207))+1))/Register!$Q207,2)-ROUND((Register!$M207-Register!$R207)*MIN(Register!$Q207,MAX(0,MIN(N$4-1,IF(Register!$U207="",$D$2,MIN($D$2,YEAR(Register!$U207)*12+MONTH(Register!$U207)-1)))-(YEAR(Register!$O207)*12+MONTH(Register!$O207))+1))/Register!$Q207,2))</f>
        <v/>
      </c>
      <c r="O209" s="27">
        <f>IF(OR(Register!$N207&lt;&gt;"Yes",Register!$O207="",N(Register!$Q207)=0),0,ROUND((Register!$M207-Register!$R207)*MIN(Register!$Q207,MAX(0,MIN(O$4,IF(Register!$U207="",$D$2,MIN($D$2,YEAR(Register!$U207)*12+MONTH(Register!$U207)-1)))-(YEAR(Register!$O207)*12+MONTH(Register!$O207))+1))/Register!$Q207,2)-ROUND((Register!$M207-Register!$R207)*MIN(Register!$Q207,MAX(0,MIN(O$4-1,IF(Register!$U207="",$D$2,MIN($D$2,YEAR(Register!$U207)*12+MONTH(Register!$U207)-1)))-(YEAR(Register!$O207)*12+MONTH(Register!$O207))+1))/Register!$Q207,2))</f>
        <v/>
      </c>
      <c r="P209" s="27">
        <f>IF(OR(Register!$N207&lt;&gt;"Yes",Register!$O207="",N(Register!$Q207)=0),0,ROUND((Register!$M207-Register!$R207)*MIN(Register!$Q207,MAX(0,MIN(P$4,IF(Register!$U207="",$D$2,MIN($D$2,YEAR(Register!$U207)*12+MONTH(Register!$U207)-1)))-(YEAR(Register!$O207)*12+MONTH(Register!$O207))+1))/Register!$Q207,2)-ROUND((Register!$M207-Register!$R207)*MIN(Register!$Q207,MAX(0,MIN(P$4-1,IF(Register!$U207="",$D$2,MIN($D$2,YEAR(Register!$U207)*12+MONTH(Register!$U207)-1)))-(YEAR(Register!$O207)*12+MONTH(Register!$O207))+1))/Register!$Q207,2))</f>
        <v/>
      </c>
      <c r="Q209" s="27">
        <f>E209+F209+G209+H209+I209+J209+K209+L209+M209+N209+O209+P209</f>
        <v/>
      </c>
    </row>
    <row r="210">
      <c r="A210" s="28">
        <f>IF(Register!$A208="","",Register!$A208)</f>
        <v/>
      </c>
      <c r="B210" s="28">
        <f>IF(Register!$D208="","",Register!$D208)</f>
        <v/>
      </c>
      <c r="C210" s="28">
        <f>IF(Register!$F208="","",Register!$F208)</f>
        <v/>
      </c>
      <c r="D210" s="28">
        <f>IF(C210="","",IF(C210=Settings!$A$9,Settings!$B$9,IF(C210=Settings!$A$10,Settings!$B$10,IF(C210=Settings!$A$11,Settings!$B$11,IF(C210=Settings!$A$12,Settings!$B$12,IF(C210=Settings!$A$13,Settings!$B$13,IF(C210=Settings!$A$14,Settings!$B$14,IF(C210=Settings!$A$15,Settings!$B$15,IF(C210=Settings!$A$16,Settings!$B$16,IF(C210=Settings!$A$17,Settings!$B$17,IF(C210=Settings!$A$18,Settings!$B$18,"")))))))))))</f>
        <v/>
      </c>
      <c r="E210" s="27">
        <f>IF(OR(Register!$N208&lt;&gt;"Yes",Register!$O208="",N(Register!$Q208)=0),0,ROUND((Register!$M208-Register!$R208)*MIN(Register!$Q208,MAX(0,MIN(E$4,IF(Register!$U208="",$D$2,MIN($D$2,YEAR(Register!$U208)*12+MONTH(Register!$U208)-1)))-(YEAR(Register!$O208)*12+MONTH(Register!$O208))+1))/Register!$Q208,2)-ROUND((Register!$M208-Register!$R208)*MIN(Register!$Q208,MAX(0,MIN(E$4-1,IF(Register!$U208="",$D$2,MIN($D$2,YEAR(Register!$U208)*12+MONTH(Register!$U208)-1)))-(YEAR(Register!$O208)*12+MONTH(Register!$O208))+1))/Register!$Q208,2))</f>
        <v/>
      </c>
      <c r="F210" s="27">
        <f>IF(OR(Register!$N208&lt;&gt;"Yes",Register!$O208="",N(Register!$Q208)=0),0,ROUND((Register!$M208-Register!$R208)*MIN(Register!$Q208,MAX(0,MIN(F$4,IF(Register!$U208="",$D$2,MIN($D$2,YEAR(Register!$U208)*12+MONTH(Register!$U208)-1)))-(YEAR(Register!$O208)*12+MONTH(Register!$O208))+1))/Register!$Q208,2)-ROUND((Register!$M208-Register!$R208)*MIN(Register!$Q208,MAX(0,MIN(F$4-1,IF(Register!$U208="",$D$2,MIN($D$2,YEAR(Register!$U208)*12+MONTH(Register!$U208)-1)))-(YEAR(Register!$O208)*12+MONTH(Register!$O208))+1))/Register!$Q208,2))</f>
        <v/>
      </c>
      <c r="G210" s="27">
        <f>IF(OR(Register!$N208&lt;&gt;"Yes",Register!$O208="",N(Register!$Q208)=0),0,ROUND((Register!$M208-Register!$R208)*MIN(Register!$Q208,MAX(0,MIN(G$4,IF(Register!$U208="",$D$2,MIN($D$2,YEAR(Register!$U208)*12+MONTH(Register!$U208)-1)))-(YEAR(Register!$O208)*12+MONTH(Register!$O208))+1))/Register!$Q208,2)-ROUND((Register!$M208-Register!$R208)*MIN(Register!$Q208,MAX(0,MIN(G$4-1,IF(Register!$U208="",$D$2,MIN($D$2,YEAR(Register!$U208)*12+MONTH(Register!$U208)-1)))-(YEAR(Register!$O208)*12+MONTH(Register!$O208))+1))/Register!$Q208,2))</f>
        <v/>
      </c>
      <c r="H210" s="27">
        <f>IF(OR(Register!$N208&lt;&gt;"Yes",Register!$O208="",N(Register!$Q208)=0),0,ROUND((Register!$M208-Register!$R208)*MIN(Register!$Q208,MAX(0,MIN(H$4,IF(Register!$U208="",$D$2,MIN($D$2,YEAR(Register!$U208)*12+MONTH(Register!$U208)-1)))-(YEAR(Register!$O208)*12+MONTH(Register!$O208))+1))/Register!$Q208,2)-ROUND((Register!$M208-Register!$R208)*MIN(Register!$Q208,MAX(0,MIN(H$4-1,IF(Register!$U208="",$D$2,MIN($D$2,YEAR(Register!$U208)*12+MONTH(Register!$U208)-1)))-(YEAR(Register!$O208)*12+MONTH(Register!$O208))+1))/Register!$Q208,2))</f>
        <v/>
      </c>
      <c r="I210" s="27">
        <f>IF(OR(Register!$N208&lt;&gt;"Yes",Register!$O208="",N(Register!$Q208)=0),0,ROUND((Register!$M208-Register!$R208)*MIN(Register!$Q208,MAX(0,MIN(I$4,IF(Register!$U208="",$D$2,MIN($D$2,YEAR(Register!$U208)*12+MONTH(Register!$U208)-1)))-(YEAR(Register!$O208)*12+MONTH(Register!$O208))+1))/Register!$Q208,2)-ROUND((Register!$M208-Register!$R208)*MIN(Register!$Q208,MAX(0,MIN(I$4-1,IF(Register!$U208="",$D$2,MIN($D$2,YEAR(Register!$U208)*12+MONTH(Register!$U208)-1)))-(YEAR(Register!$O208)*12+MONTH(Register!$O208))+1))/Register!$Q208,2))</f>
        <v/>
      </c>
      <c r="J210" s="27">
        <f>IF(OR(Register!$N208&lt;&gt;"Yes",Register!$O208="",N(Register!$Q208)=0),0,ROUND((Register!$M208-Register!$R208)*MIN(Register!$Q208,MAX(0,MIN(J$4,IF(Register!$U208="",$D$2,MIN($D$2,YEAR(Register!$U208)*12+MONTH(Register!$U208)-1)))-(YEAR(Register!$O208)*12+MONTH(Register!$O208))+1))/Register!$Q208,2)-ROUND((Register!$M208-Register!$R208)*MIN(Register!$Q208,MAX(0,MIN(J$4-1,IF(Register!$U208="",$D$2,MIN($D$2,YEAR(Register!$U208)*12+MONTH(Register!$U208)-1)))-(YEAR(Register!$O208)*12+MONTH(Register!$O208))+1))/Register!$Q208,2))</f>
        <v/>
      </c>
      <c r="K210" s="27">
        <f>IF(OR(Register!$N208&lt;&gt;"Yes",Register!$O208="",N(Register!$Q208)=0),0,ROUND((Register!$M208-Register!$R208)*MIN(Register!$Q208,MAX(0,MIN(K$4,IF(Register!$U208="",$D$2,MIN($D$2,YEAR(Register!$U208)*12+MONTH(Register!$U208)-1)))-(YEAR(Register!$O208)*12+MONTH(Register!$O208))+1))/Register!$Q208,2)-ROUND((Register!$M208-Register!$R208)*MIN(Register!$Q208,MAX(0,MIN(K$4-1,IF(Register!$U208="",$D$2,MIN($D$2,YEAR(Register!$U208)*12+MONTH(Register!$U208)-1)))-(YEAR(Register!$O208)*12+MONTH(Register!$O208))+1))/Register!$Q208,2))</f>
        <v/>
      </c>
      <c r="L210" s="27">
        <f>IF(OR(Register!$N208&lt;&gt;"Yes",Register!$O208="",N(Register!$Q208)=0),0,ROUND((Register!$M208-Register!$R208)*MIN(Register!$Q208,MAX(0,MIN(L$4,IF(Register!$U208="",$D$2,MIN($D$2,YEAR(Register!$U208)*12+MONTH(Register!$U208)-1)))-(YEAR(Register!$O208)*12+MONTH(Register!$O208))+1))/Register!$Q208,2)-ROUND((Register!$M208-Register!$R208)*MIN(Register!$Q208,MAX(0,MIN(L$4-1,IF(Register!$U208="",$D$2,MIN($D$2,YEAR(Register!$U208)*12+MONTH(Register!$U208)-1)))-(YEAR(Register!$O208)*12+MONTH(Register!$O208))+1))/Register!$Q208,2))</f>
        <v/>
      </c>
      <c r="M210" s="27">
        <f>IF(OR(Register!$N208&lt;&gt;"Yes",Register!$O208="",N(Register!$Q208)=0),0,ROUND((Register!$M208-Register!$R208)*MIN(Register!$Q208,MAX(0,MIN(M$4,IF(Register!$U208="",$D$2,MIN($D$2,YEAR(Register!$U208)*12+MONTH(Register!$U208)-1)))-(YEAR(Register!$O208)*12+MONTH(Register!$O208))+1))/Register!$Q208,2)-ROUND((Register!$M208-Register!$R208)*MIN(Register!$Q208,MAX(0,MIN(M$4-1,IF(Register!$U208="",$D$2,MIN($D$2,YEAR(Register!$U208)*12+MONTH(Register!$U208)-1)))-(YEAR(Register!$O208)*12+MONTH(Register!$O208))+1))/Register!$Q208,2))</f>
        <v/>
      </c>
      <c r="N210" s="27">
        <f>IF(OR(Register!$N208&lt;&gt;"Yes",Register!$O208="",N(Register!$Q208)=0),0,ROUND((Register!$M208-Register!$R208)*MIN(Register!$Q208,MAX(0,MIN(N$4,IF(Register!$U208="",$D$2,MIN($D$2,YEAR(Register!$U208)*12+MONTH(Register!$U208)-1)))-(YEAR(Register!$O208)*12+MONTH(Register!$O208))+1))/Register!$Q208,2)-ROUND((Register!$M208-Register!$R208)*MIN(Register!$Q208,MAX(0,MIN(N$4-1,IF(Register!$U208="",$D$2,MIN($D$2,YEAR(Register!$U208)*12+MONTH(Register!$U208)-1)))-(YEAR(Register!$O208)*12+MONTH(Register!$O208))+1))/Register!$Q208,2))</f>
        <v/>
      </c>
      <c r="O210" s="27">
        <f>IF(OR(Register!$N208&lt;&gt;"Yes",Register!$O208="",N(Register!$Q208)=0),0,ROUND((Register!$M208-Register!$R208)*MIN(Register!$Q208,MAX(0,MIN(O$4,IF(Register!$U208="",$D$2,MIN($D$2,YEAR(Register!$U208)*12+MONTH(Register!$U208)-1)))-(YEAR(Register!$O208)*12+MONTH(Register!$O208))+1))/Register!$Q208,2)-ROUND((Register!$M208-Register!$R208)*MIN(Register!$Q208,MAX(0,MIN(O$4-1,IF(Register!$U208="",$D$2,MIN($D$2,YEAR(Register!$U208)*12+MONTH(Register!$U208)-1)))-(YEAR(Register!$O208)*12+MONTH(Register!$O208))+1))/Register!$Q208,2))</f>
        <v/>
      </c>
      <c r="P210" s="27">
        <f>IF(OR(Register!$N208&lt;&gt;"Yes",Register!$O208="",N(Register!$Q208)=0),0,ROUND((Register!$M208-Register!$R208)*MIN(Register!$Q208,MAX(0,MIN(P$4,IF(Register!$U208="",$D$2,MIN($D$2,YEAR(Register!$U208)*12+MONTH(Register!$U208)-1)))-(YEAR(Register!$O208)*12+MONTH(Register!$O208))+1))/Register!$Q208,2)-ROUND((Register!$M208-Register!$R208)*MIN(Register!$Q208,MAX(0,MIN(P$4-1,IF(Register!$U208="",$D$2,MIN($D$2,YEAR(Register!$U208)*12+MONTH(Register!$U208)-1)))-(YEAR(Register!$O208)*12+MONTH(Register!$O208))+1))/Register!$Q208,2))</f>
        <v/>
      </c>
      <c r="Q210" s="27">
        <f>E210+F210+G210+H210+I210+J210+K210+L210+M210+N210+O210+P210</f>
        <v/>
      </c>
    </row>
    <row r="211">
      <c r="A211" s="28">
        <f>IF(Register!$A209="","",Register!$A209)</f>
        <v/>
      </c>
      <c r="B211" s="28">
        <f>IF(Register!$D209="","",Register!$D209)</f>
        <v/>
      </c>
      <c r="C211" s="28">
        <f>IF(Register!$F209="","",Register!$F209)</f>
        <v/>
      </c>
      <c r="D211" s="28">
        <f>IF(C211="","",IF(C211=Settings!$A$9,Settings!$B$9,IF(C211=Settings!$A$10,Settings!$B$10,IF(C211=Settings!$A$11,Settings!$B$11,IF(C211=Settings!$A$12,Settings!$B$12,IF(C211=Settings!$A$13,Settings!$B$13,IF(C211=Settings!$A$14,Settings!$B$14,IF(C211=Settings!$A$15,Settings!$B$15,IF(C211=Settings!$A$16,Settings!$B$16,IF(C211=Settings!$A$17,Settings!$B$17,IF(C211=Settings!$A$18,Settings!$B$18,"")))))))))))</f>
        <v/>
      </c>
      <c r="E211" s="27">
        <f>IF(OR(Register!$N209&lt;&gt;"Yes",Register!$O209="",N(Register!$Q209)=0),0,ROUND((Register!$M209-Register!$R209)*MIN(Register!$Q209,MAX(0,MIN(E$4,IF(Register!$U209="",$D$2,MIN($D$2,YEAR(Register!$U209)*12+MONTH(Register!$U209)-1)))-(YEAR(Register!$O209)*12+MONTH(Register!$O209))+1))/Register!$Q209,2)-ROUND((Register!$M209-Register!$R209)*MIN(Register!$Q209,MAX(0,MIN(E$4-1,IF(Register!$U209="",$D$2,MIN($D$2,YEAR(Register!$U209)*12+MONTH(Register!$U209)-1)))-(YEAR(Register!$O209)*12+MONTH(Register!$O209))+1))/Register!$Q209,2))</f>
        <v/>
      </c>
      <c r="F211" s="27">
        <f>IF(OR(Register!$N209&lt;&gt;"Yes",Register!$O209="",N(Register!$Q209)=0),0,ROUND((Register!$M209-Register!$R209)*MIN(Register!$Q209,MAX(0,MIN(F$4,IF(Register!$U209="",$D$2,MIN($D$2,YEAR(Register!$U209)*12+MONTH(Register!$U209)-1)))-(YEAR(Register!$O209)*12+MONTH(Register!$O209))+1))/Register!$Q209,2)-ROUND((Register!$M209-Register!$R209)*MIN(Register!$Q209,MAX(0,MIN(F$4-1,IF(Register!$U209="",$D$2,MIN($D$2,YEAR(Register!$U209)*12+MONTH(Register!$U209)-1)))-(YEAR(Register!$O209)*12+MONTH(Register!$O209))+1))/Register!$Q209,2))</f>
        <v/>
      </c>
      <c r="G211" s="27">
        <f>IF(OR(Register!$N209&lt;&gt;"Yes",Register!$O209="",N(Register!$Q209)=0),0,ROUND((Register!$M209-Register!$R209)*MIN(Register!$Q209,MAX(0,MIN(G$4,IF(Register!$U209="",$D$2,MIN($D$2,YEAR(Register!$U209)*12+MONTH(Register!$U209)-1)))-(YEAR(Register!$O209)*12+MONTH(Register!$O209))+1))/Register!$Q209,2)-ROUND((Register!$M209-Register!$R209)*MIN(Register!$Q209,MAX(0,MIN(G$4-1,IF(Register!$U209="",$D$2,MIN($D$2,YEAR(Register!$U209)*12+MONTH(Register!$U209)-1)))-(YEAR(Register!$O209)*12+MONTH(Register!$O209))+1))/Register!$Q209,2))</f>
        <v/>
      </c>
      <c r="H211" s="27">
        <f>IF(OR(Register!$N209&lt;&gt;"Yes",Register!$O209="",N(Register!$Q209)=0),0,ROUND((Register!$M209-Register!$R209)*MIN(Register!$Q209,MAX(0,MIN(H$4,IF(Register!$U209="",$D$2,MIN($D$2,YEAR(Register!$U209)*12+MONTH(Register!$U209)-1)))-(YEAR(Register!$O209)*12+MONTH(Register!$O209))+1))/Register!$Q209,2)-ROUND((Register!$M209-Register!$R209)*MIN(Register!$Q209,MAX(0,MIN(H$4-1,IF(Register!$U209="",$D$2,MIN($D$2,YEAR(Register!$U209)*12+MONTH(Register!$U209)-1)))-(YEAR(Register!$O209)*12+MONTH(Register!$O209))+1))/Register!$Q209,2))</f>
        <v/>
      </c>
      <c r="I211" s="27">
        <f>IF(OR(Register!$N209&lt;&gt;"Yes",Register!$O209="",N(Register!$Q209)=0),0,ROUND((Register!$M209-Register!$R209)*MIN(Register!$Q209,MAX(0,MIN(I$4,IF(Register!$U209="",$D$2,MIN($D$2,YEAR(Register!$U209)*12+MONTH(Register!$U209)-1)))-(YEAR(Register!$O209)*12+MONTH(Register!$O209))+1))/Register!$Q209,2)-ROUND((Register!$M209-Register!$R209)*MIN(Register!$Q209,MAX(0,MIN(I$4-1,IF(Register!$U209="",$D$2,MIN($D$2,YEAR(Register!$U209)*12+MONTH(Register!$U209)-1)))-(YEAR(Register!$O209)*12+MONTH(Register!$O209))+1))/Register!$Q209,2))</f>
        <v/>
      </c>
      <c r="J211" s="27">
        <f>IF(OR(Register!$N209&lt;&gt;"Yes",Register!$O209="",N(Register!$Q209)=0),0,ROUND((Register!$M209-Register!$R209)*MIN(Register!$Q209,MAX(0,MIN(J$4,IF(Register!$U209="",$D$2,MIN($D$2,YEAR(Register!$U209)*12+MONTH(Register!$U209)-1)))-(YEAR(Register!$O209)*12+MONTH(Register!$O209))+1))/Register!$Q209,2)-ROUND((Register!$M209-Register!$R209)*MIN(Register!$Q209,MAX(0,MIN(J$4-1,IF(Register!$U209="",$D$2,MIN($D$2,YEAR(Register!$U209)*12+MONTH(Register!$U209)-1)))-(YEAR(Register!$O209)*12+MONTH(Register!$O209))+1))/Register!$Q209,2))</f>
        <v/>
      </c>
      <c r="K211" s="27">
        <f>IF(OR(Register!$N209&lt;&gt;"Yes",Register!$O209="",N(Register!$Q209)=0),0,ROUND((Register!$M209-Register!$R209)*MIN(Register!$Q209,MAX(0,MIN(K$4,IF(Register!$U209="",$D$2,MIN($D$2,YEAR(Register!$U209)*12+MONTH(Register!$U209)-1)))-(YEAR(Register!$O209)*12+MONTH(Register!$O209))+1))/Register!$Q209,2)-ROUND((Register!$M209-Register!$R209)*MIN(Register!$Q209,MAX(0,MIN(K$4-1,IF(Register!$U209="",$D$2,MIN($D$2,YEAR(Register!$U209)*12+MONTH(Register!$U209)-1)))-(YEAR(Register!$O209)*12+MONTH(Register!$O209))+1))/Register!$Q209,2))</f>
        <v/>
      </c>
      <c r="L211" s="27">
        <f>IF(OR(Register!$N209&lt;&gt;"Yes",Register!$O209="",N(Register!$Q209)=0),0,ROUND((Register!$M209-Register!$R209)*MIN(Register!$Q209,MAX(0,MIN(L$4,IF(Register!$U209="",$D$2,MIN($D$2,YEAR(Register!$U209)*12+MONTH(Register!$U209)-1)))-(YEAR(Register!$O209)*12+MONTH(Register!$O209))+1))/Register!$Q209,2)-ROUND((Register!$M209-Register!$R209)*MIN(Register!$Q209,MAX(0,MIN(L$4-1,IF(Register!$U209="",$D$2,MIN($D$2,YEAR(Register!$U209)*12+MONTH(Register!$U209)-1)))-(YEAR(Register!$O209)*12+MONTH(Register!$O209))+1))/Register!$Q209,2))</f>
        <v/>
      </c>
      <c r="M211" s="27">
        <f>IF(OR(Register!$N209&lt;&gt;"Yes",Register!$O209="",N(Register!$Q209)=0),0,ROUND((Register!$M209-Register!$R209)*MIN(Register!$Q209,MAX(0,MIN(M$4,IF(Register!$U209="",$D$2,MIN($D$2,YEAR(Register!$U209)*12+MONTH(Register!$U209)-1)))-(YEAR(Register!$O209)*12+MONTH(Register!$O209))+1))/Register!$Q209,2)-ROUND((Register!$M209-Register!$R209)*MIN(Register!$Q209,MAX(0,MIN(M$4-1,IF(Register!$U209="",$D$2,MIN($D$2,YEAR(Register!$U209)*12+MONTH(Register!$U209)-1)))-(YEAR(Register!$O209)*12+MONTH(Register!$O209))+1))/Register!$Q209,2))</f>
        <v/>
      </c>
      <c r="N211" s="27">
        <f>IF(OR(Register!$N209&lt;&gt;"Yes",Register!$O209="",N(Register!$Q209)=0),0,ROUND((Register!$M209-Register!$R209)*MIN(Register!$Q209,MAX(0,MIN(N$4,IF(Register!$U209="",$D$2,MIN($D$2,YEAR(Register!$U209)*12+MONTH(Register!$U209)-1)))-(YEAR(Register!$O209)*12+MONTH(Register!$O209))+1))/Register!$Q209,2)-ROUND((Register!$M209-Register!$R209)*MIN(Register!$Q209,MAX(0,MIN(N$4-1,IF(Register!$U209="",$D$2,MIN($D$2,YEAR(Register!$U209)*12+MONTH(Register!$U209)-1)))-(YEAR(Register!$O209)*12+MONTH(Register!$O209))+1))/Register!$Q209,2))</f>
        <v/>
      </c>
      <c r="O211" s="27">
        <f>IF(OR(Register!$N209&lt;&gt;"Yes",Register!$O209="",N(Register!$Q209)=0),0,ROUND((Register!$M209-Register!$R209)*MIN(Register!$Q209,MAX(0,MIN(O$4,IF(Register!$U209="",$D$2,MIN($D$2,YEAR(Register!$U209)*12+MONTH(Register!$U209)-1)))-(YEAR(Register!$O209)*12+MONTH(Register!$O209))+1))/Register!$Q209,2)-ROUND((Register!$M209-Register!$R209)*MIN(Register!$Q209,MAX(0,MIN(O$4-1,IF(Register!$U209="",$D$2,MIN($D$2,YEAR(Register!$U209)*12+MONTH(Register!$U209)-1)))-(YEAR(Register!$O209)*12+MONTH(Register!$O209))+1))/Register!$Q209,2))</f>
        <v/>
      </c>
      <c r="P211" s="27">
        <f>IF(OR(Register!$N209&lt;&gt;"Yes",Register!$O209="",N(Register!$Q209)=0),0,ROUND((Register!$M209-Register!$R209)*MIN(Register!$Q209,MAX(0,MIN(P$4,IF(Register!$U209="",$D$2,MIN($D$2,YEAR(Register!$U209)*12+MONTH(Register!$U209)-1)))-(YEAR(Register!$O209)*12+MONTH(Register!$O209))+1))/Register!$Q209,2)-ROUND((Register!$M209-Register!$R209)*MIN(Register!$Q209,MAX(0,MIN(P$4-1,IF(Register!$U209="",$D$2,MIN($D$2,YEAR(Register!$U209)*12+MONTH(Register!$U209)-1)))-(YEAR(Register!$O209)*12+MONTH(Register!$O209))+1))/Register!$Q209,2))</f>
        <v/>
      </c>
      <c r="Q211" s="27">
        <f>E211+F211+G211+H211+I211+J211+K211+L211+M211+N211+O211+P211</f>
        <v/>
      </c>
    </row>
    <row r="212">
      <c r="A212" s="28">
        <f>IF(Register!$A210="","",Register!$A210)</f>
        <v/>
      </c>
      <c r="B212" s="28">
        <f>IF(Register!$D210="","",Register!$D210)</f>
        <v/>
      </c>
      <c r="C212" s="28">
        <f>IF(Register!$F210="","",Register!$F210)</f>
        <v/>
      </c>
      <c r="D212" s="28">
        <f>IF(C212="","",IF(C212=Settings!$A$9,Settings!$B$9,IF(C212=Settings!$A$10,Settings!$B$10,IF(C212=Settings!$A$11,Settings!$B$11,IF(C212=Settings!$A$12,Settings!$B$12,IF(C212=Settings!$A$13,Settings!$B$13,IF(C212=Settings!$A$14,Settings!$B$14,IF(C212=Settings!$A$15,Settings!$B$15,IF(C212=Settings!$A$16,Settings!$B$16,IF(C212=Settings!$A$17,Settings!$B$17,IF(C212=Settings!$A$18,Settings!$B$18,"")))))))))))</f>
        <v/>
      </c>
      <c r="E212" s="27">
        <f>IF(OR(Register!$N210&lt;&gt;"Yes",Register!$O210="",N(Register!$Q210)=0),0,ROUND((Register!$M210-Register!$R210)*MIN(Register!$Q210,MAX(0,MIN(E$4,IF(Register!$U210="",$D$2,MIN($D$2,YEAR(Register!$U210)*12+MONTH(Register!$U210)-1)))-(YEAR(Register!$O210)*12+MONTH(Register!$O210))+1))/Register!$Q210,2)-ROUND((Register!$M210-Register!$R210)*MIN(Register!$Q210,MAX(0,MIN(E$4-1,IF(Register!$U210="",$D$2,MIN($D$2,YEAR(Register!$U210)*12+MONTH(Register!$U210)-1)))-(YEAR(Register!$O210)*12+MONTH(Register!$O210))+1))/Register!$Q210,2))</f>
        <v/>
      </c>
      <c r="F212" s="27">
        <f>IF(OR(Register!$N210&lt;&gt;"Yes",Register!$O210="",N(Register!$Q210)=0),0,ROUND((Register!$M210-Register!$R210)*MIN(Register!$Q210,MAX(0,MIN(F$4,IF(Register!$U210="",$D$2,MIN($D$2,YEAR(Register!$U210)*12+MONTH(Register!$U210)-1)))-(YEAR(Register!$O210)*12+MONTH(Register!$O210))+1))/Register!$Q210,2)-ROUND((Register!$M210-Register!$R210)*MIN(Register!$Q210,MAX(0,MIN(F$4-1,IF(Register!$U210="",$D$2,MIN($D$2,YEAR(Register!$U210)*12+MONTH(Register!$U210)-1)))-(YEAR(Register!$O210)*12+MONTH(Register!$O210))+1))/Register!$Q210,2))</f>
        <v/>
      </c>
      <c r="G212" s="27">
        <f>IF(OR(Register!$N210&lt;&gt;"Yes",Register!$O210="",N(Register!$Q210)=0),0,ROUND((Register!$M210-Register!$R210)*MIN(Register!$Q210,MAX(0,MIN(G$4,IF(Register!$U210="",$D$2,MIN($D$2,YEAR(Register!$U210)*12+MONTH(Register!$U210)-1)))-(YEAR(Register!$O210)*12+MONTH(Register!$O210))+1))/Register!$Q210,2)-ROUND((Register!$M210-Register!$R210)*MIN(Register!$Q210,MAX(0,MIN(G$4-1,IF(Register!$U210="",$D$2,MIN($D$2,YEAR(Register!$U210)*12+MONTH(Register!$U210)-1)))-(YEAR(Register!$O210)*12+MONTH(Register!$O210))+1))/Register!$Q210,2))</f>
        <v/>
      </c>
      <c r="H212" s="27">
        <f>IF(OR(Register!$N210&lt;&gt;"Yes",Register!$O210="",N(Register!$Q210)=0),0,ROUND((Register!$M210-Register!$R210)*MIN(Register!$Q210,MAX(0,MIN(H$4,IF(Register!$U210="",$D$2,MIN($D$2,YEAR(Register!$U210)*12+MONTH(Register!$U210)-1)))-(YEAR(Register!$O210)*12+MONTH(Register!$O210))+1))/Register!$Q210,2)-ROUND((Register!$M210-Register!$R210)*MIN(Register!$Q210,MAX(0,MIN(H$4-1,IF(Register!$U210="",$D$2,MIN($D$2,YEAR(Register!$U210)*12+MONTH(Register!$U210)-1)))-(YEAR(Register!$O210)*12+MONTH(Register!$O210))+1))/Register!$Q210,2))</f>
        <v/>
      </c>
      <c r="I212" s="27">
        <f>IF(OR(Register!$N210&lt;&gt;"Yes",Register!$O210="",N(Register!$Q210)=0),0,ROUND((Register!$M210-Register!$R210)*MIN(Register!$Q210,MAX(0,MIN(I$4,IF(Register!$U210="",$D$2,MIN($D$2,YEAR(Register!$U210)*12+MONTH(Register!$U210)-1)))-(YEAR(Register!$O210)*12+MONTH(Register!$O210))+1))/Register!$Q210,2)-ROUND((Register!$M210-Register!$R210)*MIN(Register!$Q210,MAX(0,MIN(I$4-1,IF(Register!$U210="",$D$2,MIN($D$2,YEAR(Register!$U210)*12+MONTH(Register!$U210)-1)))-(YEAR(Register!$O210)*12+MONTH(Register!$O210))+1))/Register!$Q210,2))</f>
        <v/>
      </c>
      <c r="J212" s="27">
        <f>IF(OR(Register!$N210&lt;&gt;"Yes",Register!$O210="",N(Register!$Q210)=0),0,ROUND((Register!$M210-Register!$R210)*MIN(Register!$Q210,MAX(0,MIN(J$4,IF(Register!$U210="",$D$2,MIN($D$2,YEAR(Register!$U210)*12+MONTH(Register!$U210)-1)))-(YEAR(Register!$O210)*12+MONTH(Register!$O210))+1))/Register!$Q210,2)-ROUND((Register!$M210-Register!$R210)*MIN(Register!$Q210,MAX(0,MIN(J$4-1,IF(Register!$U210="",$D$2,MIN($D$2,YEAR(Register!$U210)*12+MONTH(Register!$U210)-1)))-(YEAR(Register!$O210)*12+MONTH(Register!$O210))+1))/Register!$Q210,2))</f>
        <v/>
      </c>
      <c r="K212" s="27">
        <f>IF(OR(Register!$N210&lt;&gt;"Yes",Register!$O210="",N(Register!$Q210)=0),0,ROUND((Register!$M210-Register!$R210)*MIN(Register!$Q210,MAX(0,MIN(K$4,IF(Register!$U210="",$D$2,MIN($D$2,YEAR(Register!$U210)*12+MONTH(Register!$U210)-1)))-(YEAR(Register!$O210)*12+MONTH(Register!$O210))+1))/Register!$Q210,2)-ROUND((Register!$M210-Register!$R210)*MIN(Register!$Q210,MAX(0,MIN(K$4-1,IF(Register!$U210="",$D$2,MIN($D$2,YEAR(Register!$U210)*12+MONTH(Register!$U210)-1)))-(YEAR(Register!$O210)*12+MONTH(Register!$O210))+1))/Register!$Q210,2))</f>
        <v/>
      </c>
      <c r="L212" s="27">
        <f>IF(OR(Register!$N210&lt;&gt;"Yes",Register!$O210="",N(Register!$Q210)=0),0,ROUND((Register!$M210-Register!$R210)*MIN(Register!$Q210,MAX(0,MIN(L$4,IF(Register!$U210="",$D$2,MIN($D$2,YEAR(Register!$U210)*12+MONTH(Register!$U210)-1)))-(YEAR(Register!$O210)*12+MONTH(Register!$O210))+1))/Register!$Q210,2)-ROUND((Register!$M210-Register!$R210)*MIN(Register!$Q210,MAX(0,MIN(L$4-1,IF(Register!$U210="",$D$2,MIN($D$2,YEAR(Register!$U210)*12+MONTH(Register!$U210)-1)))-(YEAR(Register!$O210)*12+MONTH(Register!$O210))+1))/Register!$Q210,2))</f>
        <v/>
      </c>
      <c r="M212" s="27">
        <f>IF(OR(Register!$N210&lt;&gt;"Yes",Register!$O210="",N(Register!$Q210)=0),0,ROUND((Register!$M210-Register!$R210)*MIN(Register!$Q210,MAX(0,MIN(M$4,IF(Register!$U210="",$D$2,MIN($D$2,YEAR(Register!$U210)*12+MONTH(Register!$U210)-1)))-(YEAR(Register!$O210)*12+MONTH(Register!$O210))+1))/Register!$Q210,2)-ROUND((Register!$M210-Register!$R210)*MIN(Register!$Q210,MAX(0,MIN(M$4-1,IF(Register!$U210="",$D$2,MIN($D$2,YEAR(Register!$U210)*12+MONTH(Register!$U210)-1)))-(YEAR(Register!$O210)*12+MONTH(Register!$O210))+1))/Register!$Q210,2))</f>
        <v/>
      </c>
      <c r="N212" s="27">
        <f>IF(OR(Register!$N210&lt;&gt;"Yes",Register!$O210="",N(Register!$Q210)=0),0,ROUND((Register!$M210-Register!$R210)*MIN(Register!$Q210,MAX(0,MIN(N$4,IF(Register!$U210="",$D$2,MIN($D$2,YEAR(Register!$U210)*12+MONTH(Register!$U210)-1)))-(YEAR(Register!$O210)*12+MONTH(Register!$O210))+1))/Register!$Q210,2)-ROUND((Register!$M210-Register!$R210)*MIN(Register!$Q210,MAX(0,MIN(N$4-1,IF(Register!$U210="",$D$2,MIN($D$2,YEAR(Register!$U210)*12+MONTH(Register!$U210)-1)))-(YEAR(Register!$O210)*12+MONTH(Register!$O210))+1))/Register!$Q210,2))</f>
        <v/>
      </c>
      <c r="O212" s="27">
        <f>IF(OR(Register!$N210&lt;&gt;"Yes",Register!$O210="",N(Register!$Q210)=0),0,ROUND((Register!$M210-Register!$R210)*MIN(Register!$Q210,MAX(0,MIN(O$4,IF(Register!$U210="",$D$2,MIN($D$2,YEAR(Register!$U210)*12+MONTH(Register!$U210)-1)))-(YEAR(Register!$O210)*12+MONTH(Register!$O210))+1))/Register!$Q210,2)-ROUND((Register!$M210-Register!$R210)*MIN(Register!$Q210,MAX(0,MIN(O$4-1,IF(Register!$U210="",$D$2,MIN($D$2,YEAR(Register!$U210)*12+MONTH(Register!$U210)-1)))-(YEAR(Register!$O210)*12+MONTH(Register!$O210))+1))/Register!$Q210,2))</f>
        <v/>
      </c>
      <c r="P212" s="27">
        <f>IF(OR(Register!$N210&lt;&gt;"Yes",Register!$O210="",N(Register!$Q210)=0),0,ROUND((Register!$M210-Register!$R210)*MIN(Register!$Q210,MAX(0,MIN(P$4,IF(Register!$U210="",$D$2,MIN($D$2,YEAR(Register!$U210)*12+MONTH(Register!$U210)-1)))-(YEAR(Register!$O210)*12+MONTH(Register!$O210))+1))/Register!$Q210,2)-ROUND((Register!$M210-Register!$R210)*MIN(Register!$Q210,MAX(0,MIN(P$4-1,IF(Register!$U210="",$D$2,MIN($D$2,YEAR(Register!$U210)*12+MONTH(Register!$U210)-1)))-(YEAR(Register!$O210)*12+MONTH(Register!$O210))+1))/Register!$Q210,2))</f>
        <v/>
      </c>
      <c r="Q212" s="27">
        <f>E212+F212+G212+H212+I212+J212+K212+L212+M212+N212+O212+P212</f>
        <v/>
      </c>
    </row>
    <row r="213">
      <c r="A213" s="28">
        <f>IF(Register!$A211="","",Register!$A211)</f>
        <v/>
      </c>
      <c r="B213" s="28">
        <f>IF(Register!$D211="","",Register!$D211)</f>
        <v/>
      </c>
      <c r="C213" s="28">
        <f>IF(Register!$F211="","",Register!$F211)</f>
        <v/>
      </c>
      <c r="D213" s="28">
        <f>IF(C213="","",IF(C213=Settings!$A$9,Settings!$B$9,IF(C213=Settings!$A$10,Settings!$B$10,IF(C213=Settings!$A$11,Settings!$B$11,IF(C213=Settings!$A$12,Settings!$B$12,IF(C213=Settings!$A$13,Settings!$B$13,IF(C213=Settings!$A$14,Settings!$B$14,IF(C213=Settings!$A$15,Settings!$B$15,IF(C213=Settings!$A$16,Settings!$B$16,IF(C213=Settings!$A$17,Settings!$B$17,IF(C213=Settings!$A$18,Settings!$B$18,"")))))))))))</f>
        <v/>
      </c>
      <c r="E213" s="27">
        <f>IF(OR(Register!$N211&lt;&gt;"Yes",Register!$O211="",N(Register!$Q211)=0),0,ROUND((Register!$M211-Register!$R211)*MIN(Register!$Q211,MAX(0,MIN(E$4,IF(Register!$U211="",$D$2,MIN($D$2,YEAR(Register!$U211)*12+MONTH(Register!$U211)-1)))-(YEAR(Register!$O211)*12+MONTH(Register!$O211))+1))/Register!$Q211,2)-ROUND((Register!$M211-Register!$R211)*MIN(Register!$Q211,MAX(0,MIN(E$4-1,IF(Register!$U211="",$D$2,MIN($D$2,YEAR(Register!$U211)*12+MONTH(Register!$U211)-1)))-(YEAR(Register!$O211)*12+MONTH(Register!$O211))+1))/Register!$Q211,2))</f>
        <v/>
      </c>
      <c r="F213" s="27">
        <f>IF(OR(Register!$N211&lt;&gt;"Yes",Register!$O211="",N(Register!$Q211)=0),0,ROUND((Register!$M211-Register!$R211)*MIN(Register!$Q211,MAX(0,MIN(F$4,IF(Register!$U211="",$D$2,MIN($D$2,YEAR(Register!$U211)*12+MONTH(Register!$U211)-1)))-(YEAR(Register!$O211)*12+MONTH(Register!$O211))+1))/Register!$Q211,2)-ROUND((Register!$M211-Register!$R211)*MIN(Register!$Q211,MAX(0,MIN(F$4-1,IF(Register!$U211="",$D$2,MIN($D$2,YEAR(Register!$U211)*12+MONTH(Register!$U211)-1)))-(YEAR(Register!$O211)*12+MONTH(Register!$O211))+1))/Register!$Q211,2))</f>
        <v/>
      </c>
      <c r="G213" s="27">
        <f>IF(OR(Register!$N211&lt;&gt;"Yes",Register!$O211="",N(Register!$Q211)=0),0,ROUND((Register!$M211-Register!$R211)*MIN(Register!$Q211,MAX(0,MIN(G$4,IF(Register!$U211="",$D$2,MIN($D$2,YEAR(Register!$U211)*12+MONTH(Register!$U211)-1)))-(YEAR(Register!$O211)*12+MONTH(Register!$O211))+1))/Register!$Q211,2)-ROUND((Register!$M211-Register!$R211)*MIN(Register!$Q211,MAX(0,MIN(G$4-1,IF(Register!$U211="",$D$2,MIN($D$2,YEAR(Register!$U211)*12+MONTH(Register!$U211)-1)))-(YEAR(Register!$O211)*12+MONTH(Register!$O211))+1))/Register!$Q211,2))</f>
        <v/>
      </c>
      <c r="H213" s="27">
        <f>IF(OR(Register!$N211&lt;&gt;"Yes",Register!$O211="",N(Register!$Q211)=0),0,ROUND((Register!$M211-Register!$R211)*MIN(Register!$Q211,MAX(0,MIN(H$4,IF(Register!$U211="",$D$2,MIN($D$2,YEAR(Register!$U211)*12+MONTH(Register!$U211)-1)))-(YEAR(Register!$O211)*12+MONTH(Register!$O211))+1))/Register!$Q211,2)-ROUND((Register!$M211-Register!$R211)*MIN(Register!$Q211,MAX(0,MIN(H$4-1,IF(Register!$U211="",$D$2,MIN($D$2,YEAR(Register!$U211)*12+MONTH(Register!$U211)-1)))-(YEAR(Register!$O211)*12+MONTH(Register!$O211))+1))/Register!$Q211,2))</f>
        <v/>
      </c>
      <c r="I213" s="27">
        <f>IF(OR(Register!$N211&lt;&gt;"Yes",Register!$O211="",N(Register!$Q211)=0),0,ROUND((Register!$M211-Register!$R211)*MIN(Register!$Q211,MAX(0,MIN(I$4,IF(Register!$U211="",$D$2,MIN($D$2,YEAR(Register!$U211)*12+MONTH(Register!$U211)-1)))-(YEAR(Register!$O211)*12+MONTH(Register!$O211))+1))/Register!$Q211,2)-ROUND((Register!$M211-Register!$R211)*MIN(Register!$Q211,MAX(0,MIN(I$4-1,IF(Register!$U211="",$D$2,MIN($D$2,YEAR(Register!$U211)*12+MONTH(Register!$U211)-1)))-(YEAR(Register!$O211)*12+MONTH(Register!$O211))+1))/Register!$Q211,2))</f>
        <v/>
      </c>
      <c r="J213" s="27">
        <f>IF(OR(Register!$N211&lt;&gt;"Yes",Register!$O211="",N(Register!$Q211)=0),0,ROUND((Register!$M211-Register!$R211)*MIN(Register!$Q211,MAX(0,MIN(J$4,IF(Register!$U211="",$D$2,MIN($D$2,YEAR(Register!$U211)*12+MONTH(Register!$U211)-1)))-(YEAR(Register!$O211)*12+MONTH(Register!$O211))+1))/Register!$Q211,2)-ROUND((Register!$M211-Register!$R211)*MIN(Register!$Q211,MAX(0,MIN(J$4-1,IF(Register!$U211="",$D$2,MIN($D$2,YEAR(Register!$U211)*12+MONTH(Register!$U211)-1)))-(YEAR(Register!$O211)*12+MONTH(Register!$O211))+1))/Register!$Q211,2))</f>
        <v/>
      </c>
      <c r="K213" s="27">
        <f>IF(OR(Register!$N211&lt;&gt;"Yes",Register!$O211="",N(Register!$Q211)=0),0,ROUND((Register!$M211-Register!$R211)*MIN(Register!$Q211,MAX(0,MIN(K$4,IF(Register!$U211="",$D$2,MIN($D$2,YEAR(Register!$U211)*12+MONTH(Register!$U211)-1)))-(YEAR(Register!$O211)*12+MONTH(Register!$O211))+1))/Register!$Q211,2)-ROUND((Register!$M211-Register!$R211)*MIN(Register!$Q211,MAX(0,MIN(K$4-1,IF(Register!$U211="",$D$2,MIN($D$2,YEAR(Register!$U211)*12+MONTH(Register!$U211)-1)))-(YEAR(Register!$O211)*12+MONTH(Register!$O211))+1))/Register!$Q211,2))</f>
        <v/>
      </c>
      <c r="L213" s="27">
        <f>IF(OR(Register!$N211&lt;&gt;"Yes",Register!$O211="",N(Register!$Q211)=0),0,ROUND((Register!$M211-Register!$R211)*MIN(Register!$Q211,MAX(0,MIN(L$4,IF(Register!$U211="",$D$2,MIN($D$2,YEAR(Register!$U211)*12+MONTH(Register!$U211)-1)))-(YEAR(Register!$O211)*12+MONTH(Register!$O211))+1))/Register!$Q211,2)-ROUND((Register!$M211-Register!$R211)*MIN(Register!$Q211,MAX(0,MIN(L$4-1,IF(Register!$U211="",$D$2,MIN($D$2,YEAR(Register!$U211)*12+MONTH(Register!$U211)-1)))-(YEAR(Register!$O211)*12+MONTH(Register!$O211))+1))/Register!$Q211,2))</f>
        <v/>
      </c>
      <c r="M213" s="27">
        <f>IF(OR(Register!$N211&lt;&gt;"Yes",Register!$O211="",N(Register!$Q211)=0),0,ROUND((Register!$M211-Register!$R211)*MIN(Register!$Q211,MAX(0,MIN(M$4,IF(Register!$U211="",$D$2,MIN($D$2,YEAR(Register!$U211)*12+MONTH(Register!$U211)-1)))-(YEAR(Register!$O211)*12+MONTH(Register!$O211))+1))/Register!$Q211,2)-ROUND((Register!$M211-Register!$R211)*MIN(Register!$Q211,MAX(0,MIN(M$4-1,IF(Register!$U211="",$D$2,MIN($D$2,YEAR(Register!$U211)*12+MONTH(Register!$U211)-1)))-(YEAR(Register!$O211)*12+MONTH(Register!$O211))+1))/Register!$Q211,2))</f>
        <v/>
      </c>
      <c r="N213" s="27">
        <f>IF(OR(Register!$N211&lt;&gt;"Yes",Register!$O211="",N(Register!$Q211)=0),0,ROUND((Register!$M211-Register!$R211)*MIN(Register!$Q211,MAX(0,MIN(N$4,IF(Register!$U211="",$D$2,MIN($D$2,YEAR(Register!$U211)*12+MONTH(Register!$U211)-1)))-(YEAR(Register!$O211)*12+MONTH(Register!$O211))+1))/Register!$Q211,2)-ROUND((Register!$M211-Register!$R211)*MIN(Register!$Q211,MAX(0,MIN(N$4-1,IF(Register!$U211="",$D$2,MIN($D$2,YEAR(Register!$U211)*12+MONTH(Register!$U211)-1)))-(YEAR(Register!$O211)*12+MONTH(Register!$O211))+1))/Register!$Q211,2))</f>
        <v/>
      </c>
      <c r="O213" s="27">
        <f>IF(OR(Register!$N211&lt;&gt;"Yes",Register!$O211="",N(Register!$Q211)=0),0,ROUND((Register!$M211-Register!$R211)*MIN(Register!$Q211,MAX(0,MIN(O$4,IF(Register!$U211="",$D$2,MIN($D$2,YEAR(Register!$U211)*12+MONTH(Register!$U211)-1)))-(YEAR(Register!$O211)*12+MONTH(Register!$O211))+1))/Register!$Q211,2)-ROUND((Register!$M211-Register!$R211)*MIN(Register!$Q211,MAX(0,MIN(O$4-1,IF(Register!$U211="",$D$2,MIN($D$2,YEAR(Register!$U211)*12+MONTH(Register!$U211)-1)))-(YEAR(Register!$O211)*12+MONTH(Register!$O211))+1))/Register!$Q211,2))</f>
        <v/>
      </c>
      <c r="P213" s="27">
        <f>IF(OR(Register!$N211&lt;&gt;"Yes",Register!$O211="",N(Register!$Q211)=0),0,ROUND((Register!$M211-Register!$R211)*MIN(Register!$Q211,MAX(0,MIN(P$4,IF(Register!$U211="",$D$2,MIN($D$2,YEAR(Register!$U211)*12+MONTH(Register!$U211)-1)))-(YEAR(Register!$O211)*12+MONTH(Register!$O211))+1))/Register!$Q211,2)-ROUND((Register!$M211-Register!$R211)*MIN(Register!$Q211,MAX(0,MIN(P$4-1,IF(Register!$U211="",$D$2,MIN($D$2,YEAR(Register!$U211)*12+MONTH(Register!$U211)-1)))-(YEAR(Register!$O211)*12+MONTH(Register!$O211))+1))/Register!$Q211,2))</f>
        <v/>
      </c>
      <c r="Q213" s="27">
        <f>E213+F213+G213+H213+I213+J213+K213+L213+M213+N213+O213+P213</f>
        <v/>
      </c>
    </row>
    <row r="214">
      <c r="A214" s="28">
        <f>IF(Register!$A212="","",Register!$A212)</f>
        <v/>
      </c>
      <c r="B214" s="28">
        <f>IF(Register!$D212="","",Register!$D212)</f>
        <v/>
      </c>
      <c r="C214" s="28">
        <f>IF(Register!$F212="","",Register!$F212)</f>
        <v/>
      </c>
      <c r="D214" s="28">
        <f>IF(C214="","",IF(C214=Settings!$A$9,Settings!$B$9,IF(C214=Settings!$A$10,Settings!$B$10,IF(C214=Settings!$A$11,Settings!$B$11,IF(C214=Settings!$A$12,Settings!$B$12,IF(C214=Settings!$A$13,Settings!$B$13,IF(C214=Settings!$A$14,Settings!$B$14,IF(C214=Settings!$A$15,Settings!$B$15,IF(C214=Settings!$A$16,Settings!$B$16,IF(C214=Settings!$A$17,Settings!$B$17,IF(C214=Settings!$A$18,Settings!$B$18,"")))))))))))</f>
        <v/>
      </c>
      <c r="E214" s="27">
        <f>IF(OR(Register!$N212&lt;&gt;"Yes",Register!$O212="",N(Register!$Q212)=0),0,ROUND((Register!$M212-Register!$R212)*MIN(Register!$Q212,MAX(0,MIN(E$4,IF(Register!$U212="",$D$2,MIN($D$2,YEAR(Register!$U212)*12+MONTH(Register!$U212)-1)))-(YEAR(Register!$O212)*12+MONTH(Register!$O212))+1))/Register!$Q212,2)-ROUND((Register!$M212-Register!$R212)*MIN(Register!$Q212,MAX(0,MIN(E$4-1,IF(Register!$U212="",$D$2,MIN($D$2,YEAR(Register!$U212)*12+MONTH(Register!$U212)-1)))-(YEAR(Register!$O212)*12+MONTH(Register!$O212))+1))/Register!$Q212,2))</f>
        <v/>
      </c>
      <c r="F214" s="27">
        <f>IF(OR(Register!$N212&lt;&gt;"Yes",Register!$O212="",N(Register!$Q212)=0),0,ROUND((Register!$M212-Register!$R212)*MIN(Register!$Q212,MAX(0,MIN(F$4,IF(Register!$U212="",$D$2,MIN($D$2,YEAR(Register!$U212)*12+MONTH(Register!$U212)-1)))-(YEAR(Register!$O212)*12+MONTH(Register!$O212))+1))/Register!$Q212,2)-ROUND((Register!$M212-Register!$R212)*MIN(Register!$Q212,MAX(0,MIN(F$4-1,IF(Register!$U212="",$D$2,MIN($D$2,YEAR(Register!$U212)*12+MONTH(Register!$U212)-1)))-(YEAR(Register!$O212)*12+MONTH(Register!$O212))+1))/Register!$Q212,2))</f>
        <v/>
      </c>
      <c r="G214" s="27">
        <f>IF(OR(Register!$N212&lt;&gt;"Yes",Register!$O212="",N(Register!$Q212)=0),0,ROUND((Register!$M212-Register!$R212)*MIN(Register!$Q212,MAX(0,MIN(G$4,IF(Register!$U212="",$D$2,MIN($D$2,YEAR(Register!$U212)*12+MONTH(Register!$U212)-1)))-(YEAR(Register!$O212)*12+MONTH(Register!$O212))+1))/Register!$Q212,2)-ROUND((Register!$M212-Register!$R212)*MIN(Register!$Q212,MAX(0,MIN(G$4-1,IF(Register!$U212="",$D$2,MIN($D$2,YEAR(Register!$U212)*12+MONTH(Register!$U212)-1)))-(YEAR(Register!$O212)*12+MONTH(Register!$O212))+1))/Register!$Q212,2))</f>
        <v/>
      </c>
      <c r="H214" s="27">
        <f>IF(OR(Register!$N212&lt;&gt;"Yes",Register!$O212="",N(Register!$Q212)=0),0,ROUND((Register!$M212-Register!$R212)*MIN(Register!$Q212,MAX(0,MIN(H$4,IF(Register!$U212="",$D$2,MIN($D$2,YEAR(Register!$U212)*12+MONTH(Register!$U212)-1)))-(YEAR(Register!$O212)*12+MONTH(Register!$O212))+1))/Register!$Q212,2)-ROUND((Register!$M212-Register!$R212)*MIN(Register!$Q212,MAX(0,MIN(H$4-1,IF(Register!$U212="",$D$2,MIN($D$2,YEAR(Register!$U212)*12+MONTH(Register!$U212)-1)))-(YEAR(Register!$O212)*12+MONTH(Register!$O212))+1))/Register!$Q212,2))</f>
        <v/>
      </c>
      <c r="I214" s="27">
        <f>IF(OR(Register!$N212&lt;&gt;"Yes",Register!$O212="",N(Register!$Q212)=0),0,ROUND((Register!$M212-Register!$R212)*MIN(Register!$Q212,MAX(0,MIN(I$4,IF(Register!$U212="",$D$2,MIN($D$2,YEAR(Register!$U212)*12+MONTH(Register!$U212)-1)))-(YEAR(Register!$O212)*12+MONTH(Register!$O212))+1))/Register!$Q212,2)-ROUND((Register!$M212-Register!$R212)*MIN(Register!$Q212,MAX(0,MIN(I$4-1,IF(Register!$U212="",$D$2,MIN($D$2,YEAR(Register!$U212)*12+MONTH(Register!$U212)-1)))-(YEAR(Register!$O212)*12+MONTH(Register!$O212))+1))/Register!$Q212,2))</f>
        <v/>
      </c>
      <c r="J214" s="27">
        <f>IF(OR(Register!$N212&lt;&gt;"Yes",Register!$O212="",N(Register!$Q212)=0),0,ROUND((Register!$M212-Register!$R212)*MIN(Register!$Q212,MAX(0,MIN(J$4,IF(Register!$U212="",$D$2,MIN($D$2,YEAR(Register!$U212)*12+MONTH(Register!$U212)-1)))-(YEAR(Register!$O212)*12+MONTH(Register!$O212))+1))/Register!$Q212,2)-ROUND((Register!$M212-Register!$R212)*MIN(Register!$Q212,MAX(0,MIN(J$4-1,IF(Register!$U212="",$D$2,MIN($D$2,YEAR(Register!$U212)*12+MONTH(Register!$U212)-1)))-(YEAR(Register!$O212)*12+MONTH(Register!$O212))+1))/Register!$Q212,2))</f>
        <v/>
      </c>
      <c r="K214" s="27">
        <f>IF(OR(Register!$N212&lt;&gt;"Yes",Register!$O212="",N(Register!$Q212)=0),0,ROUND((Register!$M212-Register!$R212)*MIN(Register!$Q212,MAX(0,MIN(K$4,IF(Register!$U212="",$D$2,MIN($D$2,YEAR(Register!$U212)*12+MONTH(Register!$U212)-1)))-(YEAR(Register!$O212)*12+MONTH(Register!$O212))+1))/Register!$Q212,2)-ROUND((Register!$M212-Register!$R212)*MIN(Register!$Q212,MAX(0,MIN(K$4-1,IF(Register!$U212="",$D$2,MIN($D$2,YEAR(Register!$U212)*12+MONTH(Register!$U212)-1)))-(YEAR(Register!$O212)*12+MONTH(Register!$O212))+1))/Register!$Q212,2))</f>
        <v/>
      </c>
      <c r="L214" s="27">
        <f>IF(OR(Register!$N212&lt;&gt;"Yes",Register!$O212="",N(Register!$Q212)=0),0,ROUND((Register!$M212-Register!$R212)*MIN(Register!$Q212,MAX(0,MIN(L$4,IF(Register!$U212="",$D$2,MIN($D$2,YEAR(Register!$U212)*12+MONTH(Register!$U212)-1)))-(YEAR(Register!$O212)*12+MONTH(Register!$O212))+1))/Register!$Q212,2)-ROUND((Register!$M212-Register!$R212)*MIN(Register!$Q212,MAX(0,MIN(L$4-1,IF(Register!$U212="",$D$2,MIN($D$2,YEAR(Register!$U212)*12+MONTH(Register!$U212)-1)))-(YEAR(Register!$O212)*12+MONTH(Register!$O212))+1))/Register!$Q212,2))</f>
        <v/>
      </c>
      <c r="M214" s="27">
        <f>IF(OR(Register!$N212&lt;&gt;"Yes",Register!$O212="",N(Register!$Q212)=0),0,ROUND((Register!$M212-Register!$R212)*MIN(Register!$Q212,MAX(0,MIN(M$4,IF(Register!$U212="",$D$2,MIN($D$2,YEAR(Register!$U212)*12+MONTH(Register!$U212)-1)))-(YEAR(Register!$O212)*12+MONTH(Register!$O212))+1))/Register!$Q212,2)-ROUND((Register!$M212-Register!$R212)*MIN(Register!$Q212,MAX(0,MIN(M$4-1,IF(Register!$U212="",$D$2,MIN($D$2,YEAR(Register!$U212)*12+MONTH(Register!$U212)-1)))-(YEAR(Register!$O212)*12+MONTH(Register!$O212))+1))/Register!$Q212,2))</f>
        <v/>
      </c>
      <c r="N214" s="27">
        <f>IF(OR(Register!$N212&lt;&gt;"Yes",Register!$O212="",N(Register!$Q212)=0),0,ROUND((Register!$M212-Register!$R212)*MIN(Register!$Q212,MAX(0,MIN(N$4,IF(Register!$U212="",$D$2,MIN($D$2,YEAR(Register!$U212)*12+MONTH(Register!$U212)-1)))-(YEAR(Register!$O212)*12+MONTH(Register!$O212))+1))/Register!$Q212,2)-ROUND((Register!$M212-Register!$R212)*MIN(Register!$Q212,MAX(0,MIN(N$4-1,IF(Register!$U212="",$D$2,MIN($D$2,YEAR(Register!$U212)*12+MONTH(Register!$U212)-1)))-(YEAR(Register!$O212)*12+MONTH(Register!$O212))+1))/Register!$Q212,2))</f>
        <v/>
      </c>
      <c r="O214" s="27">
        <f>IF(OR(Register!$N212&lt;&gt;"Yes",Register!$O212="",N(Register!$Q212)=0),0,ROUND((Register!$M212-Register!$R212)*MIN(Register!$Q212,MAX(0,MIN(O$4,IF(Register!$U212="",$D$2,MIN($D$2,YEAR(Register!$U212)*12+MONTH(Register!$U212)-1)))-(YEAR(Register!$O212)*12+MONTH(Register!$O212))+1))/Register!$Q212,2)-ROUND((Register!$M212-Register!$R212)*MIN(Register!$Q212,MAX(0,MIN(O$4-1,IF(Register!$U212="",$D$2,MIN($D$2,YEAR(Register!$U212)*12+MONTH(Register!$U212)-1)))-(YEAR(Register!$O212)*12+MONTH(Register!$O212))+1))/Register!$Q212,2))</f>
        <v/>
      </c>
      <c r="P214" s="27">
        <f>IF(OR(Register!$N212&lt;&gt;"Yes",Register!$O212="",N(Register!$Q212)=0),0,ROUND((Register!$M212-Register!$R212)*MIN(Register!$Q212,MAX(0,MIN(P$4,IF(Register!$U212="",$D$2,MIN($D$2,YEAR(Register!$U212)*12+MONTH(Register!$U212)-1)))-(YEAR(Register!$O212)*12+MONTH(Register!$O212))+1))/Register!$Q212,2)-ROUND((Register!$M212-Register!$R212)*MIN(Register!$Q212,MAX(0,MIN(P$4-1,IF(Register!$U212="",$D$2,MIN($D$2,YEAR(Register!$U212)*12+MONTH(Register!$U212)-1)))-(YEAR(Register!$O212)*12+MONTH(Register!$O212))+1))/Register!$Q212,2))</f>
        <v/>
      </c>
      <c r="Q214" s="27">
        <f>E214+F214+G214+H214+I214+J214+K214+L214+M214+N214+O214+P214</f>
        <v/>
      </c>
    </row>
    <row r="215">
      <c r="A215" s="28">
        <f>IF(Register!$A213="","",Register!$A213)</f>
        <v/>
      </c>
      <c r="B215" s="28">
        <f>IF(Register!$D213="","",Register!$D213)</f>
        <v/>
      </c>
      <c r="C215" s="28">
        <f>IF(Register!$F213="","",Register!$F213)</f>
        <v/>
      </c>
      <c r="D215" s="28">
        <f>IF(C215="","",IF(C215=Settings!$A$9,Settings!$B$9,IF(C215=Settings!$A$10,Settings!$B$10,IF(C215=Settings!$A$11,Settings!$B$11,IF(C215=Settings!$A$12,Settings!$B$12,IF(C215=Settings!$A$13,Settings!$B$13,IF(C215=Settings!$A$14,Settings!$B$14,IF(C215=Settings!$A$15,Settings!$B$15,IF(C215=Settings!$A$16,Settings!$B$16,IF(C215=Settings!$A$17,Settings!$B$17,IF(C215=Settings!$A$18,Settings!$B$18,"")))))))))))</f>
        <v/>
      </c>
      <c r="E215" s="27">
        <f>IF(OR(Register!$N213&lt;&gt;"Yes",Register!$O213="",N(Register!$Q213)=0),0,ROUND((Register!$M213-Register!$R213)*MIN(Register!$Q213,MAX(0,MIN(E$4,IF(Register!$U213="",$D$2,MIN($D$2,YEAR(Register!$U213)*12+MONTH(Register!$U213)-1)))-(YEAR(Register!$O213)*12+MONTH(Register!$O213))+1))/Register!$Q213,2)-ROUND((Register!$M213-Register!$R213)*MIN(Register!$Q213,MAX(0,MIN(E$4-1,IF(Register!$U213="",$D$2,MIN($D$2,YEAR(Register!$U213)*12+MONTH(Register!$U213)-1)))-(YEAR(Register!$O213)*12+MONTH(Register!$O213))+1))/Register!$Q213,2))</f>
        <v/>
      </c>
      <c r="F215" s="27">
        <f>IF(OR(Register!$N213&lt;&gt;"Yes",Register!$O213="",N(Register!$Q213)=0),0,ROUND((Register!$M213-Register!$R213)*MIN(Register!$Q213,MAX(0,MIN(F$4,IF(Register!$U213="",$D$2,MIN($D$2,YEAR(Register!$U213)*12+MONTH(Register!$U213)-1)))-(YEAR(Register!$O213)*12+MONTH(Register!$O213))+1))/Register!$Q213,2)-ROUND((Register!$M213-Register!$R213)*MIN(Register!$Q213,MAX(0,MIN(F$4-1,IF(Register!$U213="",$D$2,MIN($D$2,YEAR(Register!$U213)*12+MONTH(Register!$U213)-1)))-(YEAR(Register!$O213)*12+MONTH(Register!$O213))+1))/Register!$Q213,2))</f>
        <v/>
      </c>
      <c r="G215" s="27">
        <f>IF(OR(Register!$N213&lt;&gt;"Yes",Register!$O213="",N(Register!$Q213)=0),0,ROUND((Register!$M213-Register!$R213)*MIN(Register!$Q213,MAX(0,MIN(G$4,IF(Register!$U213="",$D$2,MIN($D$2,YEAR(Register!$U213)*12+MONTH(Register!$U213)-1)))-(YEAR(Register!$O213)*12+MONTH(Register!$O213))+1))/Register!$Q213,2)-ROUND((Register!$M213-Register!$R213)*MIN(Register!$Q213,MAX(0,MIN(G$4-1,IF(Register!$U213="",$D$2,MIN($D$2,YEAR(Register!$U213)*12+MONTH(Register!$U213)-1)))-(YEAR(Register!$O213)*12+MONTH(Register!$O213))+1))/Register!$Q213,2))</f>
        <v/>
      </c>
      <c r="H215" s="27">
        <f>IF(OR(Register!$N213&lt;&gt;"Yes",Register!$O213="",N(Register!$Q213)=0),0,ROUND((Register!$M213-Register!$R213)*MIN(Register!$Q213,MAX(0,MIN(H$4,IF(Register!$U213="",$D$2,MIN($D$2,YEAR(Register!$U213)*12+MONTH(Register!$U213)-1)))-(YEAR(Register!$O213)*12+MONTH(Register!$O213))+1))/Register!$Q213,2)-ROUND((Register!$M213-Register!$R213)*MIN(Register!$Q213,MAX(0,MIN(H$4-1,IF(Register!$U213="",$D$2,MIN($D$2,YEAR(Register!$U213)*12+MONTH(Register!$U213)-1)))-(YEAR(Register!$O213)*12+MONTH(Register!$O213))+1))/Register!$Q213,2))</f>
        <v/>
      </c>
      <c r="I215" s="27">
        <f>IF(OR(Register!$N213&lt;&gt;"Yes",Register!$O213="",N(Register!$Q213)=0),0,ROUND((Register!$M213-Register!$R213)*MIN(Register!$Q213,MAX(0,MIN(I$4,IF(Register!$U213="",$D$2,MIN($D$2,YEAR(Register!$U213)*12+MONTH(Register!$U213)-1)))-(YEAR(Register!$O213)*12+MONTH(Register!$O213))+1))/Register!$Q213,2)-ROUND((Register!$M213-Register!$R213)*MIN(Register!$Q213,MAX(0,MIN(I$4-1,IF(Register!$U213="",$D$2,MIN($D$2,YEAR(Register!$U213)*12+MONTH(Register!$U213)-1)))-(YEAR(Register!$O213)*12+MONTH(Register!$O213))+1))/Register!$Q213,2))</f>
        <v/>
      </c>
      <c r="J215" s="27">
        <f>IF(OR(Register!$N213&lt;&gt;"Yes",Register!$O213="",N(Register!$Q213)=0),0,ROUND((Register!$M213-Register!$R213)*MIN(Register!$Q213,MAX(0,MIN(J$4,IF(Register!$U213="",$D$2,MIN($D$2,YEAR(Register!$U213)*12+MONTH(Register!$U213)-1)))-(YEAR(Register!$O213)*12+MONTH(Register!$O213))+1))/Register!$Q213,2)-ROUND((Register!$M213-Register!$R213)*MIN(Register!$Q213,MAX(0,MIN(J$4-1,IF(Register!$U213="",$D$2,MIN($D$2,YEAR(Register!$U213)*12+MONTH(Register!$U213)-1)))-(YEAR(Register!$O213)*12+MONTH(Register!$O213))+1))/Register!$Q213,2))</f>
        <v/>
      </c>
      <c r="K215" s="27">
        <f>IF(OR(Register!$N213&lt;&gt;"Yes",Register!$O213="",N(Register!$Q213)=0),0,ROUND((Register!$M213-Register!$R213)*MIN(Register!$Q213,MAX(0,MIN(K$4,IF(Register!$U213="",$D$2,MIN($D$2,YEAR(Register!$U213)*12+MONTH(Register!$U213)-1)))-(YEAR(Register!$O213)*12+MONTH(Register!$O213))+1))/Register!$Q213,2)-ROUND((Register!$M213-Register!$R213)*MIN(Register!$Q213,MAX(0,MIN(K$4-1,IF(Register!$U213="",$D$2,MIN($D$2,YEAR(Register!$U213)*12+MONTH(Register!$U213)-1)))-(YEAR(Register!$O213)*12+MONTH(Register!$O213))+1))/Register!$Q213,2))</f>
        <v/>
      </c>
      <c r="L215" s="27">
        <f>IF(OR(Register!$N213&lt;&gt;"Yes",Register!$O213="",N(Register!$Q213)=0),0,ROUND((Register!$M213-Register!$R213)*MIN(Register!$Q213,MAX(0,MIN(L$4,IF(Register!$U213="",$D$2,MIN($D$2,YEAR(Register!$U213)*12+MONTH(Register!$U213)-1)))-(YEAR(Register!$O213)*12+MONTH(Register!$O213))+1))/Register!$Q213,2)-ROUND((Register!$M213-Register!$R213)*MIN(Register!$Q213,MAX(0,MIN(L$4-1,IF(Register!$U213="",$D$2,MIN($D$2,YEAR(Register!$U213)*12+MONTH(Register!$U213)-1)))-(YEAR(Register!$O213)*12+MONTH(Register!$O213))+1))/Register!$Q213,2))</f>
        <v/>
      </c>
      <c r="M215" s="27">
        <f>IF(OR(Register!$N213&lt;&gt;"Yes",Register!$O213="",N(Register!$Q213)=0),0,ROUND((Register!$M213-Register!$R213)*MIN(Register!$Q213,MAX(0,MIN(M$4,IF(Register!$U213="",$D$2,MIN($D$2,YEAR(Register!$U213)*12+MONTH(Register!$U213)-1)))-(YEAR(Register!$O213)*12+MONTH(Register!$O213))+1))/Register!$Q213,2)-ROUND((Register!$M213-Register!$R213)*MIN(Register!$Q213,MAX(0,MIN(M$4-1,IF(Register!$U213="",$D$2,MIN($D$2,YEAR(Register!$U213)*12+MONTH(Register!$U213)-1)))-(YEAR(Register!$O213)*12+MONTH(Register!$O213))+1))/Register!$Q213,2))</f>
        <v/>
      </c>
      <c r="N215" s="27">
        <f>IF(OR(Register!$N213&lt;&gt;"Yes",Register!$O213="",N(Register!$Q213)=0),0,ROUND((Register!$M213-Register!$R213)*MIN(Register!$Q213,MAX(0,MIN(N$4,IF(Register!$U213="",$D$2,MIN($D$2,YEAR(Register!$U213)*12+MONTH(Register!$U213)-1)))-(YEAR(Register!$O213)*12+MONTH(Register!$O213))+1))/Register!$Q213,2)-ROUND((Register!$M213-Register!$R213)*MIN(Register!$Q213,MAX(0,MIN(N$4-1,IF(Register!$U213="",$D$2,MIN($D$2,YEAR(Register!$U213)*12+MONTH(Register!$U213)-1)))-(YEAR(Register!$O213)*12+MONTH(Register!$O213))+1))/Register!$Q213,2))</f>
        <v/>
      </c>
      <c r="O215" s="27">
        <f>IF(OR(Register!$N213&lt;&gt;"Yes",Register!$O213="",N(Register!$Q213)=0),0,ROUND((Register!$M213-Register!$R213)*MIN(Register!$Q213,MAX(0,MIN(O$4,IF(Register!$U213="",$D$2,MIN($D$2,YEAR(Register!$U213)*12+MONTH(Register!$U213)-1)))-(YEAR(Register!$O213)*12+MONTH(Register!$O213))+1))/Register!$Q213,2)-ROUND((Register!$M213-Register!$R213)*MIN(Register!$Q213,MAX(0,MIN(O$4-1,IF(Register!$U213="",$D$2,MIN($D$2,YEAR(Register!$U213)*12+MONTH(Register!$U213)-1)))-(YEAR(Register!$O213)*12+MONTH(Register!$O213))+1))/Register!$Q213,2))</f>
        <v/>
      </c>
      <c r="P215" s="27">
        <f>IF(OR(Register!$N213&lt;&gt;"Yes",Register!$O213="",N(Register!$Q213)=0),0,ROUND((Register!$M213-Register!$R213)*MIN(Register!$Q213,MAX(0,MIN(P$4,IF(Register!$U213="",$D$2,MIN($D$2,YEAR(Register!$U213)*12+MONTH(Register!$U213)-1)))-(YEAR(Register!$O213)*12+MONTH(Register!$O213))+1))/Register!$Q213,2)-ROUND((Register!$M213-Register!$R213)*MIN(Register!$Q213,MAX(0,MIN(P$4-1,IF(Register!$U213="",$D$2,MIN($D$2,YEAR(Register!$U213)*12+MONTH(Register!$U213)-1)))-(YEAR(Register!$O213)*12+MONTH(Register!$O213))+1))/Register!$Q213,2))</f>
        <v/>
      </c>
      <c r="Q215" s="27">
        <f>E215+F215+G215+H215+I215+J215+K215+L215+M215+N215+O215+P215</f>
        <v/>
      </c>
    </row>
    <row r="216">
      <c r="A216" s="28">
        <f>IF(Register!$A214="","",Register!$A214)</f>
        <v/>
      </c>
      <c r="B216" s="28">
        <f>IF(Register!$D214="","",Register!$D214)</f>
        <v/>
      </c>
      <c r="C216" s="28">
        <f>IF(Register!$F214="","",Register!$F214)</f>
        <v/>
      </c>
      <c r="D216" s="28">
        <f>IF(C216="","",IF(C216=Settings!$A$9,Settings!$B$9,IF(C216=Settings!$A$10,Settings!$B$10,IF(C216=Settings!$A$11,Settings!$B$11,IF(C216=Settings!$A$12,Settings!$B$12,IF(C216=Settings!$A$13,Settings!$B$13,IF(C216=Settings!$A$14,Settings!$B$14,IF(C216=Settings!$A$15,Settings!$B$15,IF(C216=Settings!$A$16,Settings!$B$16,IF(C216=Settings!$A$17,Settings!$B$17,IF(C216=Settings!$A$18,Settings!$B$18,"")))))))))))</f>
        <v/>
      </c>
      <c r="E216" s="27">
        <f>IF(OR(Register!$N214&lt;&gt;"Yes",Register!$O214="",N(Register!$Q214)=0),0,ROUND((Register!$M214-Register!$R214)*MIN(Register!$Q214,MAX(0,MIN(E$4,IF(Register!$U214="",$D$2,MIN($D$2,YEAR(Register!$U214)*12+MONTH(Register!$U214)-1)))-(YEAR(Register!$O214)*12+MONTH(Register!$O214))+1))/Register!$Q214,2)-ROUND((Register!$M214-Register!$R214)*MIN(Register!$Q214,MAX(0,MIN(E$4-1,IF(Register!$U214="",$D$2,MIN($D$2,YEAR(Register!$U214)*12+MONTH(Register!$U214)-1)))-(YEAR(Register!$O214)*12+MONTH(Register!$O214))+1))/Register!$Q214,2))</f>
        <v/>
      </c>
      <c r="F216" s="27">
        <f>IF(OR(Register!$N214&lt;&gt;"Yes",Register!$O214="",N(Register!$Q214)=0),0,ROUND((Register!$M214-Register!$R214)*MIN(Register!$Q214,MAX(0,MIN(F$4,IF(Register!$U214="",$D$2,MIN($D$2,YEAR(Register!$U214)*12+MONTH(Register!$U214)-1)))-(YEAR(Register!$O214)*12+MONTH(Register!$O214))+1))/Register!$Q214,2)-ROUND((Register!$M214-Register!$R214)*MIN(Register!$Q214,MAX(0,MIN(F$4-1,IF(Register!$U214="",$D$2,MIN($D$2,YEAR(Register!$U214)*12+MONTH(Register!$U214)-1)))-(YEAR(Register!$O214)*12+MONTH(Register!$O214))+1))/Register!$Q214,2))</f>
        <v/>
      </c>
      <c r="G216" s="27">
        <f>IF(OR(Register!$N214&lt;&gt;"Yes",Register!$O214="",N(Register!$Q214)=0),0,ROUND((Register!$M214-Register!$R214)*MIN(Register!$Q214,MAX(0,MIN(G$4,IF(Register!$U214="",$D$2,MIN($D$2,YEAR(Register!$U214)*12+MONTH(Register!$U214)-1)))-(YEAR(Register!$O214)*12+MONTH(Register!$O214))+1))/Register!$Q214,2)-ROUND((Register!$M214-Register!$R214)*MIN(Register!$Q214,MAX(0,MIN(G$4-1,IF(Register!$U214="",$D$2,MIN($D$2,YEAR(Register!$U214)*12+MONTH(Register!$U214)-1)))-(YEAR(Register!$O214)*12+MONTH(Register!$O214))+1))/Register!$Q214,2))</f>
        <v/>
      </c>
      <c r="H216" s="27">
        <f>IF(OR(Register!$N214&lt;&gt;"Yes",Register!$O214="",N(Register!$Q214)=0),0,ROUND((Register!$M214-Register!$R214)*MIN(Register!$Q214,MAX(0,MIN(H$4,IF(Register!$U214="",$D$2,MIN($D$2,YEAR(Register!$U214)*12+MONTH(Register!$U214)-1)))-(YEAR(Register!$O214)*12+MONTH(Register!$O214))+1))/Register!$Q214,2)-ROUND((Register!$M214-Register!$R214)*MIN(Register!$Q214,MAX(0,MIN(H$4-1,IF(Register!$U214="",$D$2,MIN($D$2,YEAR(Register!$U214)*12+MONTH(Register!$U214)-1)))-(YEAR(Register!$O214)*12+MONTH(Register!$O214))+1))/Register!$Q214,2))</f>
        <v/>
      </c>
      <c r="I216" s="27">
        <f>IF(OR(Register!$N214&lt;&gt;"Yes",Register!$O214="",N(Register!$Q214)=0),0,ROUND((Register!$M214-Register!$R214)*MIN(Register!$Q214,MAX(0,MIN(I$4,IF(Register!$U214="",$D$2,MIN($D$2,YEAR(Register!$U214)*12+MONTH(Register!$U214)-1)))-(YEAR(Register!$O214)*12+MONTH(Register!$O214))+1))/Register!$Q214,2)-ROUND((Register!$M214-Register!$R214)*MIN(Register!$Q214,MAX(0,MIN(I$4-1,IF(Register!$U214="",$D$2,MIN($D$2,YEAR(Register!$U214)*12+MONTH(Register!$U214)-1)))-(YEAR(Register!$O214)*12+MONTH(Register!$O214))+1))/Register!$Q214,2))</f>
        <v/>
      </c>
      <c r="J216" s="27">
        <f>IF(OR(Register!$N214&lt;&gt;"Yes",Register!$O214="",N(Register!$Q214)=0),0,ROUND((Register!$M214-Register!$R214)*MIN(Register!$Q214,MAX(0,MIN(J$4,IF(Register!$U214="",$D$2,MIN($D$2,YEAR(Register!$U214)*12+MONTH(Register!$U214)-1)))-(YEAR(Register!$O214)*12+MONTH(Register!$O214))+1))/Register!$Q214,2)-ROUND((Register!$M214-Register!$R214)*MIN(Register!$Q214,MAX(0,MIN(J$4-1,IF(Register!$U214="",$D$2,MIN($D$2,YEAR(Register!$U214)*12+MONTH(Register!$U214)-1)))-(YEAR(Register!$O214)*12+MONTH(Register!$O214))+1))/Register!$Q214,2))</f>
        <v/>
      </c>
      <c r="K216" s="27">
        <f>IF(OR(Register!$N214&lt;&gt;"Yes",Register!$O214="",N(Register!$Q214)=0),0,ROUND((Register!$M214-Register!$R214)*MIN(Register!$Q214,MAX(0,MIN(K$4,IF(Register!$U214="",$D$2,MIN($D$2,YEAR(Register!$U214)*12+MONTH(Register!$U214)-1)))-(YEAR(Register!$O214)*12+MONTH(Register!$O214))+1))/Register!$Q214,2)-ROUND((Register!$M214-Register!$R214)*MIN(Register!$Q214,MAX(0,MIN(K$4-1,IF(Register!$U214="",$D$2,MIN($D$2,YEAR(Register!$U214)*12+MONTH(Register!$U214)-1)))-(YEAR(Register!$O214)*12+MONTH(Register!$O214))+1))/Register!$Q214,2))</f>
        <v/>
      </c>
      <c r="L216" s="27">
        <f>IF(OR(Register!$N214&lt;&gt;"Yes",Register!$O214="",N(Register!$Q214)=0),0,ROUND((Register!$M214-Register!$R214)*MIN(Register!$Q214,MAX(0,MIN(L$4,IF(Register!$U214="",$D$2,MIN($D$2,YEAR(Register!$U214)*12+MONTH(Register!$U214)-1)))-(YEAR(Register!$O214)*12+MONTH(Register!$O214))+1))/Register!$Q214,2)-ROUND((Register!$M214-Register!$R214)*MIN(Register!$Q214,MAX(0,MIN(L$4-1,IF(Register!$U214="",$D$2,MIN($D$2,YEAR(Register!$U214)*12+MONTH(Register!$U214)-1)))-(YEAR(Register!$O214)*12+MONTH(Register!$O214))+1))/Register!$Q214,2))</f>
        <v/>
      </c>
      <c r="M216" s="27">
        <f>IF(OR(Register!$N214&lt;&gt;"Yes",Register!$O214="",N(Register!$Q214)=0),0,ROUND((Register!$M214-Register!$R214)*MIN(Register!$Q214,MAX(0,MIN(M$4,IF(Register!$U214="",$D$2,MIN($D$2,YEAR(Register!$U214)*12+MONTH(Register!$U214)-1)))-(YEAR(Register!$O214)*12+MONTH(Register!$O214))+1))/Register!$Q214,2)-ROUND((Register!$M214-Register!$R214)*MIN(Register!$Q214,MAX(0,MIN(M$4-1,IF(Register!$U214="",$D$2,MIN($D$2,YEAR(Register!$U214)*12+MONTH(Register!$U214)-1)))-(YEAR(Register!$O214)*12+MONTH(Register!$O214))+1))/Register!$Q214,2))</f>
        <v/>
      </c>
      <c r="N216" s="27">
        <f>IF(OR(Register!$N214&lt;&gt;"Yes",Register!$O214="",N(Register!$Q214)=0),0,ROUND((Register!$M214-Register!$R214)*MIN(Register!$Q214,MAX(0,MIN(N$4,IF(Register!$U214="",$D$2,MIN($D$2,YEAR(Register!$U214)*12+MONTH(Register!$U214)-1)))-(YEAR(Register!$O214)*12+MONTH(Register!$O214))+1))/Register!$Q214,2)-ROUND((Register!$M214-Register!$R214)*MIN(Register!$Q214,MAX(0,MIN(N$4-1,IF(Register!$U214="",$D$2,MIN($D$2,YEAR(Register!$U214)*12+MONTH(Register!$U214)-1)))-(YEAR(Register!$O214)*12+MONTH(Register!$O214))+1))/Register!$Q214,2))</f>
        <v/>
      </c>
      <c r="O216" s="27">
        <f>IF(OR(Register!$N214&lt;&gt;"Yes",Register!$O214="",N(Register!$Q214)=0),0,ROUND((Register!$M214-Register!$R214)*MIN(Register!$Q214,MAX(0,MIN(O$4,IF(Register!$U214="",$D$2,MIN($D$2,YEAR(Register!$U214)*12+MONTH(Register!$U214)-1)))-(YEAR(Register!$O214)*12+MONTH(Register!$O214))+1))/Register!$Q214,2)-ROUND((Register!$M214-Register!$R214)*MIN(Register!$Q214,MAX(0,MIN(O$4-1,IF(Register!$U214="",$D$2,MIN($D$2,YEAR(Register!$U214)*12+MONTH(Register!$U214)-1)))-(YEAR(Register!$O214)*12+MONTH(Register!$O214))+1))/Register!$Q214,2))</f>
        <v/>
      </c>
      <c r="P216" s="27">
        <f>IF(OR(Register!$N214&lt;&gt;"Yes",Register!$O214="",N(Register!$Q214)=0),0,ROUND((Register!$M214-Register!$R214)*MIN(Register!$Q214,MAX(0,MIN(P$4,IF(Register!$U214="",$D$2,MIN($D$2,YEAR(Register!$U214)*12+MONTH(Register!$U214)-1)))-(YEAR(Register!$O214)*12+MONTH(Register!$O214))+1))/Register!$Q214,2)-ROUND((Register!$M214-Register!$R214)*MIN(Register!$Q214,MAX(0,MIN(P$4-1,IF(Register!$U214="",$D$2,MIN($D$2,YEAR(Register!$U214)*12+MONTH(Register!$U214)-1)))-(YEAR(Register!$O214)*12+MONTH(Register!$O214))+1))/Register!$Q214,2))</f>
        <v/>
      </c>
      <c r="Q216" s="27">
        <f>E216+F216+G216+H216+I216+J216+K216+L216+M216+N216+O216+P216</f>
        <v/>
      </c>
    </row>
    <row r="217">
      <c r="A217" s="28">
        <f>IF(Register!$A215="","",Register!$A215)</f>
        <v/>
      </c>
      <c r="B217" s="28">
        <f>IF(Register!$D215="","",Register!$D215)</f>
        <v/>
      </c>
      <c r="C217" s="28">
        <f>IF(Register!$F215="","",Register!$F215)</f>
        <v/>
      </c>
      <c r="D217" s="28">
        <f>IF(C217="","",IF(C217=Settings!$A$9,Settings!$B$9,IF(C217=Settings!$A$10,Settings!$B$10,IF(C217=Settings!$A$11,Settings!$B$11,IF(C217=Settings!$A$12,Settings!$B$12,IF(C217=Settings!$A$13,Settings!$B$13,IF(C217=Settings!$A$14,Settings!$B$14,IF(C217=Settings!$A$15,Settings!$B$15,IF(C217=Settings!$A$16,Settings!$B$16,IF(C217=Settings!$A$17,Settings!$B$17,IF(C217=Settings!$A$18,Settings!$B$18,"")))))))))))</f>
        <v/>
      </c>
      <c r="E217" s="27">
        <f>IF(OR(Register!$N215&lt;&gt;"Yes",Register!$O215="",N(Register!$Q215)=0),0,ROUND((Register!$M215-Register!$R215)*MIN(Register!$Q215,MAX(0,MIN(E$4,IF(Register!$U215="",$D$2,MIN($D$2,YEAR(Register!$U215)*12+MONTH(Register!$U215)-1)))-(YEAR(Register!$O215)*12+MONTH(Register!$O215))+1))/Register!$Q215,2)-ROUND((Register!$M215-Register!$R215)*MIN(Register!$Q215,MAX(0,MIN(E$4-1,IF(Register!$U215="",$D$2,MIN($D$2,YEAR(Register!$U215)*12+MONTH(Register!$U215)-1)))-(YEAR(Register!$O215)*12+MONTH(Register!$O215))+1))/Register!$Q215,2))</f>
        <v/>
      </c>
      <c r="F217" s="27">
        <f>IF(OR(Register!$N215&lt;&gt;"Yes",Register!$O215="",N(Register!$Q215)=0),0,ROUND((Register!$M215-Register!$R215)*MIN(Register!$Q215,MAX(0,MIN(F$4,IF(Register!$U215="",$D$2,MIN($D$2,YEAR(Register!$U215)*12+MONTH(Register!$U215)-1)))-(YEAR(Register!$O215)*12+MONTH(Register!$O215))+1))/Register!$Q215,2)-ROUND((Register!$M215-Register!$R215)*MIN(Register!$Q215,MAX(0,MIN(F$4-1,IF(Register!$U215="",$D$2,MIN($D$2,YEAR(Register!$U215)*12+MONTH(Register!$U215)-1)))-(YEAR(Register!$O215)*12+MONTH(Register!$O215))+1))/Register!$Q215,2))</f>
        <v/>
      </c>
      <c r="G217" s="27">
        <f>IF(OR(Register!$N215&lt;&gt;"Yes",Register!$O215="",N(Register!$Q215)=0),0,ROUND((Register!$M215-Register!$R215)*MIN(Register!$Q215,MAX(0,MIN(G$4,IF(Register!$U215="",$D$2,MIN($D$2,YEAR(Register!$U215)*12+MONTH(Register!$U215)-1)))-(YEAR(Register!$O215)*12+MONTH(Register!$O215))+1))/Register!$Q215,2)-ROUND((Register!$M215-Register!$R215)*MIN(Register!$Q215,MAX(0,MIN(G$4-1,IF(Register!$U215="",$D$2,MIN($D$2,YEAR(Register!$U215)*12+MONTH(Register!$U215)-1)))-(YEAR(Register!$O215)*12+MONTH(Register!$O215))+1))/Register!$Q215,2))</f>
        <v/>
      </c>
      <c r="H217" s="27">
        <f>IF(OR(Register!$N215&lt;&gt;"Yes",Register!$O215="",N(Register!$Q215)=0),0,ROUND((Register!$M215-Register!$R215)*MIN(Register!$Q215,MAX(0,MIN(H$4,IF(Register!$U215="",$D$2,MIN($D$2,YEAR(Register!$U215)*12+MONTH(Register!$U215)-1)))-(YEAR(Register!$O215)*12+MONTH(Register!$O215))+1))/Register!$Q215,2)-ROUND((Register!$M215-Register!$R215)*MIN(Register!$Q215,MAX(0,MIN(H$4-1,IF(Register!$U215="",$D$2,MIN($D$2,YEAR(Register!$U215)*12+MONTH(Register!$U215)-1)))-(YEAR(Register!$O215)*12+MONTH(Register!$O215))+1))/Register!$Q215,2))</f>
        <v/>
      </c>
      <c r="I217" s="27">
        <f>IF(OR(Register!$N215&lt;&gt;"Yes",Register!$O215="",N(Register!$Q215)=0),0,ROUND((Register!$M215-Register!$R215)*MIN(Register!$Q215,MAX(0,MIN(I$4,IF(Register!$U215="",$D$2,MIN($D$2,YEAR(Register!$U215)*12+MONTH(Register!$U215)-1)))-(YEAR(Register!$O215)*12+MONTH(Register!$O215))+1))/Register!$Q215,2)-ROUND((Register!$M215-Register!$R215)*MIN(Register!$Q215,MAX(0,MIN(I$4-1,IF(Register!$U215="",$D$2,MIN($D$2,YEAR(Register!$U215)*12+MONTH(Register!$U215)-1)))-(YEAR(Register!$O215)*12+MONTH(Register!$O215))+1))/Register!$Q215,2))</f>
        <v/>
      </c>
      <c r="J217" s="27">
        <f>IF(OR(Register!$N215&lt;&gt;"Yes",Register!$O215="",N(Register!$Q215)=0),0,ROUND((Register!$M215-Register!$R215)*MIN(Register!$Q215,MAX(0,MIN(J$4,IF(Register!$U215="",$D$2,MIN($D$2,YEAR(Register!$U215)*12+MONTH(Register!$U215)-1)))-(YEAR(Register!$O215)*12+MONTH(Register!$O215))+1))/Register!$Q215,2)-ROUND((Register!$M215-Register!$R215)*MIN(Register!$Q215,MAX(0,MIN(J$4-1,IF(Register!$U215="",$D$2,MIN($D$2,YEAR(Register!$U215)*12+MONTH(Register!$U215)-1)))-(YEAR(Register!$O215)*12+MONTH(Register!$O215))+1))/Register!$Q215,2))</f>
        <v/>
      </c>
      <c r="K217" s="27">
        <f>IF(OR(Register!$N215&lt;&gt;"Yes",Register!$O215="",N(Register!$Q215)=0),0,ROUND((Register!$M215-Register!$R215)*MIN(Register!$Q215,MAX(0,MIN(K$4,IF(Register!$U215="",$D$2,MIN($D$2,YEAR(Register!$U215)*12+MONTH(Register!$U215)-1)))-(YEAR(Register!$O215)*12+MONTH(Register!$O215))+1))/Register!$Q215,2)-ROUND((Register!$M215-Register!$R215)*MIN(Register!$Q215,MAX(0,MIN(K$4-1,IF(Register!$U215="",$D$2,MIN($D$2,YEAR(Register!$U215)*12+MONTH(Register!$U215)-1)))-(YEAR(Register!$O215)*12+MONTH(Register!$O215))+1))/Register!$Q215,2))</f>
        <v/>
      </c>
      <c r="L217" s="27">
        <f>IF(OR(Register!$N215&lt;&gt;"Yes",Register!$O215="",N(Register!$Q215)=0),0,ROUND((Register!$M215-Register!$R215)*MIN(Register!$Q215,MAX(0,MIN(L$4,IF(Register!$U215="",$D$2,MIN($D$2,YEAR(Register!$U215)*12+MONTH(Register!$U215)-1)))-(YEAR(Register!$O215)*12+MONTH(Register!$O215))+1))/Register!$Q215,2)-ROUND((Register!$M215-Register!$R215)*MIN(Register!$Q215,MAX(0,MIN(L$4-1,IF(Register!$U215="",$D$2,MIN($D$2,YEAR(Register!$U215)*12+MONTH(Register!$U215)-1)))-(YEAR(Register!$O215)*12+MONTH(Register!$O215))+1))/Register!$Q215,2))</f>
        <v/>
      </c>
      <c r="M217" s="27">
        <f>IF(OR(Register!$N215&lt;&gt;"Yes",Register!$O215="",N(Register!$Q215)=0),0,ROUND((Register!$M215-Register!$R215)*MIN(Register!$Q215,MAX(0,MIN(M$4,IF(Register!$U215="",$D$2,MIN($D$2,YEAR(Register!$U215)*12+MONTH(Register!$U215)-1)))-(YEAR(Register!$O215)*12+MONTH(Register!$O215))+1))/Register!$Q215,2)-ROUND((Register!$M215-Register!$R215)*MIN(Register!$Q215,MAX(0,MIN(M$4-1,IF(Register!$U215="",$D$2,MIN($D$2,YEAR(Register!$U215)*12+MONTH(Register!$U215)-1)))-(YEAR(Register!$O215)*12+MONTH(Register!$O215))+1))/Register!$Q215,2))</f>
        <v/>
      </c>
      <c r="N217" s="27">
        <f>IF(OR(Register!$N215&lt;&gt;"Yes",Register!$O215="",N(Register!$Q215)=0),0,ROUND((Register!$M215-Register!$R215)*MIN(Register!$Q215,MAX(0,MIN(N$4,IF(Register!$U215="",$D$2,MIN($D$2,YEAR(Register!$U215)*12+MONTH(Register!$U215)-1)))-(YEAR(Register!$O215)*12+MONTH(Register!$O215))+1))/Register!$Q215,2)-ROUND((Register!$M215-Register!$R215)*MIN(Register!$Q215,MAX(0,MIN(N$4-1,IF(Register!$U215="",$D$2,MIN($D$2,YEAR(Register!$U215)*12+MONTH(Register!$U215)-1)))-(YEAR(Register!$O215)*12+MONTH(Register!$O215))+1))/Register!$Q215,2))</f>
        <v/>
      </c>
      <c r="O217" s="27">
        <f>IF(OR(Register!$N215&lt;&gt;"Yes",Register!$O215="",N(Register!$Q215)=0),0,ROUND((Register!$M215-Register!$R215)*MIN(Register!$Q215,MAX(0,MIN(O$4,IF(Register!$U215="",$D$2,MIN($D$2,YEAR(Register!$U215)*12+MONTH(Register!$U215)-1)))-(YEAR(Register!$O215)*12+MONTH(Register!$O215))+1))/Register!$Q215,2)-ROUND((Register!$M215-Register!$R215)*MIN(Register!$Q215,MAX(0,MIN(O$4-1,IF(Register!$U215="",$D$2,MIN($D$2,YEAR(Register!$U215)*12+MONTH(Register!$U215)-1)))-(YEAR(Register!$O215)*12+MONTH(Register!$O215))+1))/Register!$Q215,2))</f>
        <v/>
      </c>
      <c r="P217" s="27">
        <f>IF(OR(Register!$N215&lt;&gt;"Yes",Register!$O215="",N(Register!$Q215)=0),0,ROUND((Register!$M215-Register!$R215)*MIN(Register!$Q215,MAX(0,MIN(P$4,IF(Register!$U215="",$D$2,MIN($D$2,YEAR(Register!$U215)*12+MONTH(Register!$U215)-1)))-(YEAR(Register!$O215)*12+MONTH(Register!$O215))+1))/Register!$Q215,2)-ROUND((Register!$M215-Register!$R215)*MIN(Register!$Q215,MAX(0,MIN(P$4-1,IF(Register!$U215="",$D$2,MIN($D$2,YEAR(Register!$U215)*12+MONTH(Register!$U215)-1)))-(YEAR(Register!$O215)*12+MONTH(Register!$O215))+1))/Register!$Q215,2))</f>
        <v/>
      </c>
      <c r="Q217" s="27">
        <f>E217+F217+G217+H217+I217+J217+K217+L217+M217+N217+O217+P217</f>
        <v/>
      </c>
    </row>
    <row r="218">
      <c r="A218" s="28">
        <f>IF(Register!$A216="","",Register!$A216)</f>
        <v/>
      </c>
      <c r="B218" s="28">
        <f>IF(Register!$D216="","",Register!$D216)</f>
        <v/>
      </c>
      <c r="C218" s="28">
        <f>IF(Register!$F216="","",Register!$F216)</f>
        <v/>
      </c>
      <c r="D218" s="28">
        <f>IF(C218="","",IF(C218=Settings!$A$9,Settings!$B$9,IF(C218=Settings!$A$10,Settings!$B$10,IF(C218=Settings!$A$11,Settings!$B$11,IF(C218=Settings!$A$12,Settings!$B$12,IF(C218=Settings!$A$13,Settings!$B$13,IF(C218=Settings!$A$14,Settings!$B$14,IF(C218=Settings!$A$15,Settings!$B$15,IF(C218=Settings!$A$16,Settings!$B$16,IF(C218=Settings!$A$17,Settings!$B$17,IF(C218=Settings!$A$18,Settings!$B$18,"")))))))))))</f>
        <v/>
      </c>
      <c r="E218" s="27">
        <f>IF(OR(Register!$N216&lt;&gt;"Yes",Register!$O216="",N(Register!$Q216)=0),0,ROUND((Register!$M216-Register!$R216)*MIN(Register!$Q216,MAX(0,MIN(E$4,IF(Register!$U216="",$D$2,MIN($D$2,YEAR(Register!$U216)*12+MONTH(Register!$U216)-1)))-(YEAR(Register!$O216)*12+MONTH(Register!$O216))+1))/Register!$Q216,2)-ROUND((Register!$M216-Register!$R216)*MIN(Register!$Q216,MAX(0,MIN(E$4-1,IF(Register!$U216="",$D$2,MIN($D$2,YEAR(Register!$U216)*12+MONTH(Register!$U216)-1)))-(YEAR(Register!$O216)*12+MONTH(Register!$O216))+1))/Register!$Q216,2))</f>
        <v/>
      </c>
      <c r="F218" s="27">
        <f>IF(OR(Register!$N216&lt;&gt;"Yes",Register!$O216="",N(Register!$Q216)=0),0,ROUND((Register!$M216-Register!$R216)*MIN(Register!$Q216,MAX(0,MIN(F$4,IF(Register!$U216="",$D$2,MIN($D$2,YEAR(Register!$U216)*12+MONTH(Register!$U216)-1)))-(YEAR(Register!$O216)*12+MONTH(Register!$O216))+1))/Register!$Q216,2)-ROUND((Register!$M216-Register!$R216)*MIN(Register!$Q216,MAX(0,MIN(F$4-1,IF(Register!$U216="",$D$2,MIN($D$2,YEAR(Register!$U216)*12+MONTH(Register!$U216)-1)))-(YEAR(Register!$O216)*12+MONTH(Register!$O216))+1))/Register!$Q216,2))</f>
        <v/>
      </c>
      <c r="G218" s="27">
        <f>IF(OR(Register!$N216&lt;&gt;"Yes",Register!$O216="",N(Register!$Q216)=0),0,ROUND((Register!$M216-Register!$R216)*MIN(Register!$Q216,MAX(0,MIN(G$4,IF(Register!$U216="",$D$2,MIN($D$2,YEAR(Register!$U216)*12+MONTH(Register!$U216)-1)))-(YEAR(Register!$O216)*12+MONTH(Register!$O216))+1))/Register!$Q216,2)-ROUND((Register!$M216-Register!$R216)*MIN(Register!$Q216,MAX(0,MIN(G$4-1,IF(Register!$U216="",$D$2,MIN($D$2,YEAR(Register!$U216)*12+MONTH(Register!$U216)-1)))-(YEAR(Register!$O216)*12+MONTH(Register!$O216))+1))/Register!$Q216,2))</f>
        <v/>
      </c>
      <c r="H218" s="27">
        <f>IF(OR(Register!$N216&lt;&gt;"Yes",Register!$O216="",N(Register!$Q216)=0),0,ROUND((Register!$M216-Register!$R216)*MIN(Register!$Q216,MAX(0,MIN(H$4,IF(Register!$U216="",$D$2,MIN($D$2,YEAR(Register!$U216)*12+MONTH(Register!$U216)-1)))-(YEAR(Register!$O216)*12+MONTH(Register!$O216))+1))/Register!$Q216,2)-ROUND((Register!$M216-Register!$R216)*MIN(Register!$Q216,MAX(0,MIN(H$4-1,IF(Register!$U216="",$D$2,MIN($D$2,YEAR(Register!$U216)*12+MONTH(Register!$U216)-1)))-(YEAR(Register!$O216)*12+MONTH(Register!$O216))+1))/Register!$Q216,2))</f>
        <v/>
      </c>
      <c r="I218" s="27">
        <f>IF(OR(Register!$N216&lt;&gt;"Yes",Register!$O216="",N(Register!$Q216)=0),0,ROUND((Register!$M216-Register!$R216)*MIN(Register!$Q216,MAX(0,MIN(I$4,IF(Register!$U216="",$D$2,MIN($D$2,YEAR(Register!$U216)*12+MONTH(Register!$U216)-1)))-(YEAR(Register!$O216)*12+MONTH(Register!$O216))+1))/Register!$Q216,2)-ROUND((Register!$M216-Register!$R216)*MIN(Register!$Q216,MAX(0,MIN(I$4-1,IF(Register!$U216="",$D$2,MIN($D$2,YEAR(Register!$U216)*12+MONTH(Register!$U216)-1)))-(YEAR(Register!$O216)*12+MONTH(Register!$O216))+1))/Register!$Q216,2))</f>
        <v/>
      </c>
      <c r="J218" s="27">
        <f>IF(OR(Register!$N216&lt;&gt;"Yes",Register!$O216="",N(Register!$Q216)=0),0,ROUND((Register!$M216-Register!$R216)*MIN(Register!$Q216,MAX(0,MIN(J$4,IF(Register!$U216="",$D$2,MIN($D$2,YEAR(Register!$U216)*12+MONTH(Register!$U216)-1)))-(YEAR(Register!$O216)*12+MONTH(Register!$O216))+1))/Register!$Q216,2)-ROUND((Register!$M216-Register!$R216)*MIN(Register!$Q216,MAX(0,MIN(J$4-1,IF(Register!$U216="",$D$2,MIN($D$2,YEAR(Register!$U216)*12+MONTH(Register!$U216)-1)))-(YEAR(Register!$O216)*12+MONTH(Register!$O216))+1))/Register!$Q216,2))</f>
        <v/>
      </c>
      <c r="K218" s="27">
        <f>IF(OR(Register!$N216&lt;&gt;"Yes",Register!$O216="",N(Register!$Q216)=0),0,ROUND((Register!$M216-Register!$R216)*MIN(Register!$Q216,MAX(0,MIN(K$4,IF(Register!$U216="",$D$2,MIN($D$2,YEAR(Register!$U216)*12+MONTH(Register!$U216)-1)))-(YEAR(Register!$O216)*12+MONTH(Register!$O216))+1))/Register!$Q216,2)-ROUND((Register!$M216-Register!$R216)*MIN(Register!$Q216,MAX(0,MIN(K$4-1,IF(Register!$U216="",$D$2,MIN($D$2,YEAR(Register!$U216)*12+MONTH(Register!$U216)-1)))-(YEAR(Register!$O216)*12+MONTH(Register!$O216))+1))/Register!$Q216,2))</f>
        <v/>
      </c>
      <c r="L218" s="27">
        <f>IF(OR(Register!$N216&lt;&gt;"Yes",Register!$O216="",N(Register!$Q216)=0),0,ROUND((Register!$M216-Register!$R216)*MIN(Register!$Q216,MAX(0,MIN(L$4,IF(Register!$U216="",$D$2,MIN($D$2,YEAR(Register!$U216)*12+MONTH(Register!$U216)-1)))-(YEAR(Register!$O216)*12+MONTH(Register!$O216))+1))/Register!$Q216,2)-ROUND((Register!$M216-Register!$R216)*MIN(Register!$Q216,MAX(0,MIN(L$4-1,IF(Register!$U216="",$D$2,MIN($D$2,YEAR(Register!$U216)*12+MONTH(Register!$U216)-1)))-(YEAR(Register!$O216)*12+MONTH(Register!$O216))+1))/Register!$Q216,2))</f>
        <v/>
      </c>
      <c r="M218" s="27">
        <f>IF(OR(Register!$N216&lt;&gt;"Yes",Register!$O216="",N(Register!$Q216)=0),0,ROUND((Register!$M216-Register!$R216)*MIN(Register!$Q216,MAX(0,MIN(M$4,IF(Register!$U216="",$D$2,MIN($D$2,YEAR(Register!$U216)*12+MONTH(Register!$U216)-1)))-(YEAR(Register!$O216)*12+MONTH(Register!$O216))+1))/Register!$Q216,2)-ROUND((Register!$M216-Register!$R216)*MIN(Register!$Q216,MAX(0,MIN(M$4-1,IF(Register!$U216="",$D$2,MIN($D$2,YEAR(Register!$U216)*12+MONTH(Register!$U216)-1)))-(YEAR(Register!$O216)*12+MONTH(Register!$O216))+1))/Register!$Q216,2))</f>
        <v/>
      </c>
      <c r="N218" s="27">
        <f>IF(OR(Register!$N216&lt;&gt;"Yes",Register!$O216="",N(Register!$Q216)=0),0,ROUND((Register!$M216-Register!$R216)*MIN(Register!$Q216,MAX(0,MIN(N$4,IF(Register!$U216="",$D$2,MIN($D$2,YEAR(Register!$U216)*12+MONTH(Register!$U216)-1)))-(YEAR(Register!$O216)*12+MONTH(Register!$O216))+1))/Register!$Q216,2)-ROUND((Register!$M216-Register!$R216)*MIN(Register!$Q216,MAX(0,MIN(N$4-1,IF(Register!$U216="",$D$2,MIN($D$2,YEAR(Register!$U216)*12+MONTH(Register!$U216)-1)))-(YEAR(Register!$O216)*12+MONTH(Register!$O216))+1))/Register!$Q216,2))</f>
        <v/>
      </c>
      <c r="O218" s="27">
        <f>IF(OR(Register!$N216&lt;&gt;"Yes",Register!$O216="",N(Register!$Q216)=0),0,ROUND((Register!$M216-Register!$R216)*MIN(Register!$Q216,MAX(0,MIN(O$4,IF(Register!$U216="",$D$2,MIN($D$2,YEAR(Register!$U216)*12+MONTH(Register!$U216)-1)))-(YEAR(Register!$O216)*12+MONTH(Register!$O216))+1))/Register!$Q216,2)-ROUND((Register!$M216-Register!$R216)*MIN(Register!$Q216,MAX(0,MIN(O$4-1,IF(Register!$U216="",$D$2,MIN($D$2,YEAR(Register!$U216)*12+MONTH(Register!$U216)-1)))-(YEAR(Register!$O216)*12+MONTH(Register!$O216))+1))/Register!$Q216,2))</f>
        <v/>
      </c>
      <c r="P218" s="27">
        <f>IF(OR(Register!$N216&lt;&gt;"Yes",Register!$O216="",N(Register!$Q216)=0),0,ROUND((Register!$M216-Register!$R216)*MIN(Register!$Q216,MAX(0,MIN(P$4,IF(Register!$U216="",$D$2,MIN($D$2,YEAR(Register!$U216)*12+MONTH(Register!$U216)-1)))-(YEAR(Register!$O216)*12+MONTH(Register!$O216))+1))/Register!$Q216,2)-ROUND((Register!$M216-Register!$R216)*MIN(Register!$Q216,MAX(0,MIN(P$4-1,IF(Register!$U216="",$D$2,MIN($D$2,YEAR(Register!$U216)*12+MONTH(Register!$U216)-1)))-(YEAR(Register!$O216)*12+MONTH(Register!$O216))+1))/Register!$Q216,2))</f>
        <v/>
      </c>
      <c r="Q218" s="27">
        <f>E218+F218+G218+H218+I218+J218+K218+L218+M218+N218+O218+P218</f>
        <v/>
      </c>
    </row>
    <row r="219">
      <c r="A219" s="28">
        <f>IF(Register!$A217="","",Register!$A217)</f>
        <v/>
      </c>
      <c r="B219" s="28">
        <f>IF(Register!$D217="","",Register!$D217)</f>
        <v/>
      </c>
      <c r="C219" s="28">
        <f>IF(Register!$F217="","",Register!$F217)</f>
        <v/>
      </c>
      <c r="D219" s="28">
        <f>IF(C219="","",IF(C219=Settings!$A$9,Settings!$B$9,IF(C219=Settings!$A$10,Settings!$B$10,IF(C219=Settings!$A$11,Settings!$B$11,IF(C219=Settings!$A$12,Settings!$B$12,IF(C219=Settings!$A$13,Settings!$B$13,IF(C219=Settings!$A$14,Settings!$B$14,IF(C219=Settings!$A$15,Settings!$B$15,IF(C219=Settings!$A$16,Settings!$B$16,IF(C219=Settings!$A$17,Settings!$B$17,IF(C219=Settings!$A$18,Settings!$B$18,"")))))))))))</f>
        <v/>
      </c>
      <c r="E219" s="27">
        <f>IF(OR(Register!$N217&lt;&gt;"Yes",Register!$O217="",N(Register!$Q217)=0),0,ROUND((Register!$M217-Register!$R217)*MIN(Register!$Q217,MAX(0,MIN(E$4,IF(Register!$U217="",$D$2,MIN($D$2,YEAR(Register!$U217)*12+MONTH(Register!$U217)-1)))-(YEAR(Register!$O217)*12+MONTH(Register!$O217))+1))/Register!$Q217,2)-ROUND((Register!$M217-Register!$R217)*MIN(Register!$Q217,MAX(0,MIN(E$4-1,IF(Register!$U217="",$D$2,MIN($D$2,YEAR(Register!$U217)*12+MONTH(Register!$U217)-1)))-(YEAR(Register!$O217)*12+MONTH(Register!$O217))+1))/Register!$Q217,2))</f>
        <v/>
      </c>
      <c r="F219" s="27">
        <f>IF(OR(Register!$N217&lt;&gt;"Yes",Register!$O217="",N(Register!$Q217)=0),0,ROUND((Register!$M217-Register!$R217)*MIN(Register!$Q217,MAX(0,MIN(F$4,IF(Register!$U217="",$D$2,MIN($D$2,YEAR(Register!$U217)*12+MONTH(Register!$U217)-1)))-(YEAR(Register!$O217)*12+MONTH(Register!$O217))+1))/Register!$Q217,2)-ROUND((Register!$M217-Register!$R217)*MIN(Register!$Q217,MAX(0,MIN(F$4-1,IF(Register!$U217="",$D$2,MIN($D$2,YEAR(Register!$U217)*12+MONTH(Register!$U217)-1)))-(YEAR(Register!$O217)*12+MONTH(Register!$O217))+1))/Register!$Q217,2))</f>
        <v/>
      </c>
      <c r="G219" s="27">
        <f>IF(OR(Register!$N217&lt;&gt;"Yes",Register!$O217="",N(Register!$Q217)=0),0,ROUND((Register!$M217-Register!$R217)*MIN(Register!$Q217,MAX(0,MIN(G$4,IF(Register!$U217="",$D$2,MIN($D$2,YEAR(Register!$U217)*12+MONTH(Register!$U217)-1)))-(YEAR(Register!$O217)*12+MONTH(Register!$O217))+1))/Register!$Q217,2)-ROUND((Register!$M217-Register!$R217)*MIN(Register!$Q217,MAX(0,MIN(G$4-1,IF(Register!$U217="",$D$2,MIN($D$2,YEAR(Register!$U217)*12+MONTH(Register!$U217)-1)))-(YEAR(Register!$O217)*12+MONTH(Register!$O217))+1))/Register!$Q217,2))</f>
        <v/>
      </c>
      <c r="H219" s="27">
        <f>IF(OR(Register!$N217&lt;&gt;"Yes",Register!$O217="",N(Register!$Q217)=0),0,ROUND((Register!$M217-Register!$R217)*MIN(Register!$Q217,MAX(0,MIN(H$4,IF(Register!$U217="",$D$2,MIN($D$2,YEAR(Register!$U217)*12+MONTH(Register!$U217)-1)))-(YEAR(Register!$O217)*12+MONTH(Register!$O217))+1))/Register!$Q217,2)-ROUND((Register!$M217-Register!$R217)*MIN(Register!$Q217,MAX(0,MIN(H$4-1,IF(Register!$U217="",$D$2,MIN($D$2,YEAR(Register!$U217)*12+MONTH(Register!$U217)-1)))-(YEAR(Register!$O217)*12+MONTH(Register!$O217))+1))/Register!$Q217,2))</f>
        <v/>
      </c>
      <c r="I219" s="27">
        <f>IF(OR(Register!$N217&lt;&gt;"Yes",Register!$O217="",N(Register!$Q217)=0),0,ROUND((Register!$M217-Register!$R217)*MIN(Register!$Q217,MAX(0,MIN(I$4,IF(Register!$U217="",$D$2,MIN($D$2,YEAR(Register!$U217)*12+MONTH(Register!$U217)-1)))-(YEAR(Register!$O217)*12+MONTH(Register!$O217))+1))/Register!$Q217,2)-ROUND((Register!$M217-Register!$R217)*MIN(Register!$Q217,MAX(0,MIN(I$4-1,IF(Register!$U217="",$D$2,MIN($D$2,YEAR(Register!$U217)*12+MONTH(Register!$U217)-1)))-(YEAR(Register!$O217)*12+MONTH(Register!$O217))+1))/Register!$Q217,2))</f>
        <v/>
      </c>
      <c r="J219" s="27">
        <f>IF(OR(Register!$N217&lt;&gt;"Yes",Register!$O217="",N(Register!$Q217)=0),0,ROUND((Register!$M217-Register!$R217)*MIN(Register!$Q217,MAX(0,MIN(J$4,IF(Register!$U217="",$D$2,MIN($D$2,YEAR(Register!$U217)*12+MONTH(Register!$U217)-1)))-(YEAR(Register!$O217)*12+MONTH(Register!$O217))+1))/Register!$Q217,2)-ROUND((Register!$M217-Register!$R217)*MIN(Register!$Q217,MAX(0,MIN(J$4-1,IF(Register!$U217="",$D$2,MIN($D$2,YEAR(Register!$U217)*12+MONTH(Register!$U217)-1)))-(YEAR(Register!$O217)*12+MONTH(Register!$O217))+1))/Register!$Q217,2))</f>
        <v/>
      </c>
      <c r="K219" s="27">
        <f>IF(OR(Register!$N217&lt;&gt;"Yes",Register!$O217="",N(Register!$Q217)=0),0,ROUND((Register!$M217-Register!$R217)*MIN(Register!$Q217,MAX(0,MIN(K$4,IF(Register!$U217="",$D$2,MIN($D$2,YEAR(Register!$U217)*12+MONTH(Register!$U217)-1)))-(YEAR(Register!$O217)*12+MONTH(Register!$O217))+1))/Register!$Q217,2)-ROUND((Register!$M217-Register!$R217)*MIN(Register!$Q217,MAX(0,MIN(K$4-1,IF(Register!$U217="",$D$2,MIN($D$2,YEAR(Register!$U217)*12+MONTH(Register!$U217)-1)))-(YEAR(Register!$O217)*12+MONTH(Register!$O217))+1))/Register!$Q217,2))</f>
        <v/>
      </c>
      <c r="L219" s="27">
        <f>IF(OR(Register!$N217&lt;&gt;"Yes",Register!$O217="",N(Register!$Q217)=0),0,ROUND((Register!$M217-Register!$R217)*MIN(Register!$Q217,MAX(0,MIN(L$4,IF(Register!$U217="",$D$2,MIN($D$2,YEAR(Register!$U217)*12+MONTH(Register!$U217)-1)))-(YEAR(Register!$O217)*12+MONTH(Register!$O217))+1))/Register!$Q217,2)-ROUND((Register!$M217-Register!$R217)*MIN(Register!$Q217,MAX(0,MIN(L$4-1,IF(Register!$U217="",$D$2,MIN($D$2,YEAR(Register!$U217)*12+MONTH(Register!$U217)-1)))-(YEAR(Register!$O217)*12+MONTH(Register!$O217))+1))/Register!$Q217,2))</f>
        <v/>
      </c>
      <c r="M219" s="27">
        <f>IF(OR(Register!$N217&lt;&gt;"Yes",Register!$O217="",N(Register!$Q217)=0),0,ROUND((Register!$M217-Register!$R217)*MIN(Register!$Q217,MAX(0,MIN(M$4,IF(Register!$U217="",$D$2,MIN($D$2,YEAR(Register!$U217)*12+MONTH(Register!$U217)-1)))-(YEAR(Register!$O217)*12+MONTH(Register!$O217))+1))/Register!$Q217,2)-ROUND((Register!$M217-Register!$R217)*MIN(Register!$Q217,MAX(0,MIN(M$4-1,IF(Register!$U217="",$D$2,MIN($D$2,YEAR(Register!$U217)*12+MONTH(Register!$U217)-1)))-(YEAR(Register!$O217)*12+MONTH(Register!$O217))+1))/Register!$Q217,2))</f>
        <v/>
      </c>
      <c r="N219" s="27">
        <f>IF(OR(Register!$N217&lt;&gt;"Yes",Register!$O217="",N(Register!$Q217)=0),0,ROUND((Register!$M217-Register!$R217)*MIN(Register!$Q217,MAX(0,MIN(N$4,IF(Register!$U217="",$D$2,MIN($D$2,YEAR(Register!$U217)*12+MONTH(Register!$U217)-1)))-(YEAR(Register!$O217)*12+MONTH(Register!$O217))+1))/Register!$Q217,2)-ROUND((Register!$M217-Register!$R217)*MIN(Register!$Q217,MAX(0,MIN(N$4-1,IF(Register!$U217="",$D$2,MIN($D$2,YEAR(Register!$U217)*12+MONTH(Register!$U217)-1)))-(YEAR(Register!$O217)*12+MONTH(Register!$O217))+1))/Register!$Q217,2))</f>
        <v/>
      </c>
      <c r="O219" s="27">
        <f>IF(OR(Register!$N217&lt;&gt;"Yes",Register!$O217="",N(Register!$Q217)=0),0,ROUND((Register!$M217-Register!$R217)*MIN(Register!$Q217,MAX(0,MIN(O$4,IF(Register!$U217="",$D$2,MIN($D$2,YEAR(Register!$U217)*12+MONTH(Register!$U217)-1)))-(YEAR(Register!$O217)*12+MONTH(Register!$O217))+1))/Register!$Q217,2)-ROUND((Register!$M217-Register!$R217)*MIN(Register!$Q217,MAX(0,MIN(O$4-1,IF(Register!$U217="",$D$2,MIN($D$2,YEAR(Register!$U217)*12+MONTH(Register!$U217)-1)))-(YEAR(Register!$O217)*12+MONTH(Register!$O217))+1))/Register!$Q217,2))</f>
        <v/>
      </c>
      <c r="P219" s="27">
        <f>IF(OR(Register!$N217&lt;&gt;"Yes",Register!$O217="",N(Register!$Q217)=0),0,ROUND((Register!$M217-Register!$R217)*MIN(Register!$Q217,MAX(0,MIN(P$4,IF(Register!$U217="",$D$2,MIN($D$2,YEAR(Register!$U217)*12+MONTH(Register!$U217)-1)))-(YEAR(Register!$O217)*12+MONTH(Register!$O217))+1))/Register!$Q217,2)-ROUND((Register!$M217-Register!$R217)*MIN(Register!$Q217,MAX(0,MIN(P$4-1,IF(Register!$U217="",$D$2,MIN($D$2,YEAR(Register!$U217)*12+MONTH(Register!$U217)-1)))-(YEAR(Register!$O217)*12+MONTH(Register!$O217))+1))/Register!$Q217,2))</f>
        <v/>
      </c>
      <c r="Q219" s="27">
        <f>E219+F219+G219+H219+I219+J219+K219+L219+M219+N219+O219+P219</f>
        <v/>
      </c>
    </row>
    <row r="220">
      <c r="A220" s="28">
        <f>IF(Register!$A218="","",Register!$A218)</f>
        <v/>
      </c>
      <c r="B220" s="28">
        <f>IF(Register!$D218="","",Register!$D218)</f>
        <v/>
      </c>
      <c r="C220" s="28">
        <f>IF(Register!$F218="","",Register!$F218)</f>
        <v/>
      </c>
      <c r="D220" s="28">
        <f>IF(C220="","",IF(C220=Settings!$A$9,Settings!$B$9,IF(C220=Settings!$A$10,Settings!$B$10,IF(C220=Settings!$A$11,Settings!$B$11,IF(C220=Settings!$A$12,Settings!$B$12,IF(C220=Settings!$A$13,Settings!$B$13,IF(C220=Settings!$A$14,Settings!$B$14,IF(C220=Settings!$A$15,Settings!$B$15,IF(C220=Settings!$A$16,Settings!$B$16,IF(C220=Settings!$A$17,Settings!$B$17,IF(C220=Settings!$A$18,Settings!$B$18,"")))))))))))</f>
        <v/>
      </c>
      <c r="E220" s="27">
        <f>IF(OR(Register!$N218&lt;&gt;"Yes",Register!$O218="",N(Register!$Q218)=0),0,ROUND((Register!$M218-Register!$R218)*MIN(Register!$Q218,MAX(0,MIN(E$4,IF(Register!$U218="",$D$2,MIN($D$2,YEAR(Register!$U218)*12+MONTH(Register!$U218)-1)))-(YEAR(Register!$O218)*12+MONTH(Register!$O218))+1))/Register!$Q218,2)-ROUND((Register!$M218-Register!$R218)*MIN(Register!$Q218,MAX(0,MIN(E$4-1,IF(Register!$U218="",$D$2,MIN($D$2,YEAR(Register!$U218)*12+MONTH(Register!$U218)-1)))-(YEAR(Register!$O218)*12+MONTH(Register!$O218))+1))/Register!$Q218,2))</f>
        <v/>
      </c>
      <c r="F220" s="27">
        <f>IF(OR(Register!$N218&lt;&gt;"Yes",Register!$O218="",N(Register!$Q218)=0),0,ROUND((Register!$M218-Register!$R218)*MIN(Register!$Q218,MAX(0,MIN(F$4,IF(Register!$U218="",$D$2,MIN($D$2,YEAR(Register!$U218)*12+MONTH(Register!$U218)-1)))-(YEAR(Register!$O218)*12+MONTH(Register!$O218))+1))/Register!$Q218,2)-ROUND((Register!$M218-Register!$R218)*MIN(Register!$Q218,MAX(0,MIN(F$4-1,IF(Register!$U218="",$D$2,MIN($D$2,YEAR(Register!$U218)*12+MONTH(Register!$U218)-1)))-(YEAR(Register!$O218)*12+MONTH(Register!$O218))+1))/Register!$Q218,2))</f>
        <v/>
      </c>
      <c r="G220" s="27">
        <f>IF(OR(Register!$N218&lt;&gt;"Yes",Register!$O218="",N(Register!$Q218)=0),0,ROUND((Register!$M218-Register!$R218)*MIN(Register!$Q218,MAX(0,MIN(G$4,IF(Register!$U218="",$D$2,MIN($D$2,YEAR(Register!$U218)*12+MONTH(Register!$U218)-1)))-(YEAR(Register!$O218)*12+MONTH(Register!$O218))+1))/Register!$Q218,2)-ROUND((Register!$M218-Register!$R218)*MIN(Register!$Q218,MAX(0,MIN(G$4-1,IF(Register!$U218="",$D$2,MIN($D$2,YEAR(Register!$U218)*12+MONTH(Register!$U218)-1)))-(YEAR(Register!$O218)*12+MONTH(Register!$O218))+1))/Register!$Q218,2))</f>
        <v/>
      </c>
      <c r="H220" s="27">
        <f>IF(OR(Register!$N218&lt;&gt;"Yes",Register!$O218="",N(Register!$Q218)=0),0,ROUND((Register!$M218-Register!$R218)*MIN(Register!$Q218,MAX(0,MIN(H$4,IF(Register!$U218="",$D$2,MIN($D$2,YEAR(Register!$U218)*12+MONTH(Register!$U218)-1)))-(YEAR(Register!$O218)*12+MONTH(Register!$O218))+1))/Register!$Q218,2)-ROUND((Register!$M218-Register!$R218)*MIN(Register!$Q218,MAX(0,MIN(H$4-1,IF(Register!$U218="",$D$2,MIN($D$2,YEAR(Register!$U218)*12+MONTH(Register!$U218)-1)))-(YEAR(Register!$O218)*12+MONTH(Register!$O218))+1))/Register!$Q218,2))</f>
        <v/>
      </c>
      <c r="I220" s="27">
        <f>IF(OR(Register!$N218&lt;&gt;"Yes",Register!$O218="",N(Register!$Q218)=0),0,ROUND((Register!$M218-Register!$R218)*MIN(Register!$Q218,MAX(0,MIN(I$4,IF(Register!$U218="",$D$2,MIN($D$2,YEAR(Register!$U218)*12+MONTH(Register!$U218)-1)))-(YEAR(Register!$O218)*12+MONTH(Register!$O218))+1))/Register!$Q218,2)-ROUND((Register!$M218-Register!$R218)*MIN(Register!$Q218,MAX(0,MIN(I$4-1,IF(Register!$U218="",$D$2,MIN($D$2,YEAR(Register!$U218)*12+MONTH(Register!$U218)-1)))-(YEAR(Register!$O218)*12+MONTH(Register!$O218))+1))/Register!$Q218,2))</f>
        <v/>
      </c>
      <c r="J220" s="27">
        <f>IF(OR(Register!$N218&lt;&gt;"Yes",Register!$O218="",N(Register!$Q218)=0),0,ROUND((Register!$M218-Register!$R218)*MIN(Register!$Q218,MAX(0,MIN(J$4,IF(Register!$U218="",$D$2,MIN($D$2,YEAR(Register!$U218)*12+MONTH(Register!$U218)-1)))-(YEAR(Register!$O218)*12+MONTH(Register!$O218))+1))/Register!$Q218,2)-ROUND((Register!$M218-Register!$R218)*MIN(Register!$Q218,MAX(0,MIN(J$4-1,IF(Register!$U218="",$D$2,MIN($D$2,YEAR(Register!$U218)*12+MONTH(Register!$U218)-1)))-(YEAR(Register!$O218)*12+MONTH(Register!$O218))+1))/Register!$Q218,2))</f>
        <v/>
      </c>
      <c r="K220" s="27">
        <f>IF(OR(Register!$N218&lt;&gt;"Yes",Register!$O218="",N(Register!$Q218)=0),0,ROUND((Register!$M218-Register!$R218)*MIN(Register!$Q218,MAX(0,MIN(K$4,IF(Register!$U218="",$D$2,MIN($D$2,YEAR(Register!$U218)*12+MONTH(Register!$U218)-1)))-(YEAR(Register!$O218)*12+MONTH(Register!$O218))+1))/Register!$Q218,2)-ROUND((Register!$M218-Register!$R218)*MIN(Register!$Q218,MAX(0,MIN(K$4-1,IF(Register!$U218="",$D$2,MIN($D$2,YEAR(Register!$U218)*12+MONTH(Register!$U218)-1)))-(YEAR(Register!$O218)*12+MONTH(Register!$O218))+1))/Register!$Q218,2))</f>
        <v/>
      </c>
      <c r="L220" s="27">
        <f>IF(OR(Register!$N218&lt;&gt;"Yes",Register!$O218="",N(Register!$Q218)=0),0,ROUND((Register!$M218-Register!$R218)*MIN(Register!$Q218,MAX(0,MIN(L$4,IF(Register!$U218="",$D$2,MIN($D$2,YEAR(Register!$U218)*12+MONTH(Register!$U218)-1)))-(YEAR(Register!$O218)*12+MONTH(Register!$O218))+1))/Register!$Q218,2)-ROUND((Register!$M218-Register!$R218)*MIN(Register!$Q218,MAX(0,MIN(L$4-1,IF(Register!$U218="",$D$2,MIN($D$2,YEAR(Register!$U218)*12+MONTH(Register!$U218)-1)))-(YEAR(Register!$O218)*12+MONTH(Register!$O218))+1))/Register!$Q218,2))</f>
        <v/>
      </c>
      <c r="M220" s="27">
        <f>IF(OR(Register!$N218&lt;&gt;"Yes",Register!$O218="",N(Register!$Q218)=0),0,ROUND((Register!$M218-Register!$R218)*MIN(Register!$Q218,MAX(0,MIN(M$4,IF(Register!$U218="",$D$2,MIN($D$2,YEAR(Register!$U218)*12+MONTH(Register!$U218)-1)))-(YEAR(Register!$O218)*12+MONTH(Register!$O218))+1))/Register!$Q218,2)-ROUND((Register!$M218-Register!$R218)*MIN(Register!$Q218,MAX(0,MIN(M$4-1,IF(Register!$U218="",$D$2,MIN($D$2,YEAR(Register!$U218)*12+MONTH(Register!$U218)-1)))-(YEAR(Register!$O218)*12+MONTH(Register!$O218))+1))/Register!$Q218,2))</f>
        <v/>
      </c>
      <c r="N220" s="27">
        <f>IF(OR(Register!$N218&lt;&gt;"Yes",Register!$O218="",N(Register!$Q218)=0),0,ROUND((Register!$M218-Register!$R218)*MIN(Register!$Q218,MAX(0,MIN(N$4,IF(Register!$U218="",$D$2,MIN($D$2,YEAR(Register!$U218)*12+MONTH(Register!$U218)-1)))-(YEAR(Register!$O218)*12+MONTH(Register!$O218))+1))/Register!$Q218,2)-ROUND((Register!$M218-Register!$R218)*MIN(Register!$Q218,MAX(0,MIN(N$4-1,IF(Register!$U218="",$D$2,MIN($D$2,YEAR(Register!$U218)*12+MONTH(Register!$U218)-1)))-(YEAR(Register!$O218)*12+MONTH(Register!$O218))+1))/Register!$Q218,2))</f>
        <v/>
      </c>
      <c r="O220" s="27">
        <f>IF(OR(Register!$N218&lt;&gt;"Yes",Register!$O218="",N(Register!$Q218)=0),0,ROUND((Register!$M218-Register!$R218)*MIN(Register!$Q218,MAX(0,MIN(O$4,IF(Register!$U218="",$D$2,MIN($D$2,YEAR(Register!$U218)*12+MONTH(Register!$U218)-1)))-(YEAR(Register!$O218)*12+MONTH(Register!$O218))+1))/Register!$Q218,2)-ROUND((Register!$M218-Register!$R218)*MIN(Register!$Q218,MAX(0,MIN(O$4-1,IF(Register!$U218="",$D$2,MIN($D$2,YEAR(Register!$U218)*12+MONTH(Register!$U218)-1)))-(YEAR(Register!$O218)*12+MONTH(Register!$O218))+1))/Register!$Q218,2))</f>
        <v/>
      </c>
      <c r="P220" s="27">
        <f>IF(OR(Register!$N218&lt;&gt;"Yes",Register!$O218="",N(Register!$Q218)=0),0,ROUND((Register!$M218-Register!$R218)*MIN(Register!$Q218,MAX(0,MIN(P$4,IF(Register!$U218="",$D$2,MIN($D$2,YEAR(Register!$U218)*12+MONTH(Register!$U218)-1)))-(YEAR(Register!$O218)*12+MONTH(Register!$O218))+1))/Register!$Q218,2)-ROUND((Register!$M218-Register!$R218)*MIN(Register!$Q218,MAX(0,MIN(P$4-1,IF(Register!$U218="",$D$2,MIN($D$2,YEAR(Register!$U218)*12+MONTH(Register!$U218)-1)))-(YEAR(Register!$O218)*12+MONTH(Register!$O218))+1))/Register!$Q218,2))</f>
        <v/>
      </c>
      <c r="Q220" s="27">
        <f>E220+F220+G220+H220+I220+J220+K220+L220+M220+N220+O220+P220</f>
        <v/>
      </c>
    </row>
    <row r="221">
      <c r="A221" s="28">
        <f>IF(Register!$A219="","",Register!$A219)</f>
        <v/>
      </c>
      <c r="B221" s="28">
        <f>IF(Register!$D219="","",Register!$D219)</f>
        <v/>
      </c>
      <c r="C221" s="28">
        <f>IF(Register!$F219="","",Register!$F219)</f>
        <v/>
      </c>
      <c r="D221" s="28">
        <f>IF(C221="","",IF(C221=Settings!$A$9,Settings!$B$9,IF(C221=Settings!$A$10,Settings!$B$10,IF(C221=Settings!$A$11,Settings!$B$11,IF(C221=Settings!$A$12,Settings!$B$12,IF(C221=Settings!$A$13,Settings!$B$13,IF(C221=Settings!$A$14,Settings!$B$14,IF(C221=Settings!$A$15,Settings!$B$15,IF(C221=Settings!$A$16,Settings!$B$16,IF(C221=Settings!$A$17,Settings!$B$17,IF(C221=Settings!$A$18,Settings!$B$18,"")))))))))))</f>
        <v/>
      </c>
      <c r="E221" s="27">
        <f>IF(OR(Register!$N219&lt;&gt;"Yes",Register!$O219="",N(Register!$Q219)=0),0,ROUND((Register!$M219-Register!$R219)*MIN(Register!$Q219,MAX(0,MIN(E$4,IF(Register!$U219="",$D$2,MIN($D$2,YEAR(Register!$U219)*12+MONTH(Register!$U219)-1)))-(YEAR(Register!$O219)*12+MONTH(Register!$O219))+1))/Register!$Q219,2)-ROUND((Register!$M219-Register!$R219)*MIN(Register!$Q219,MAX(0,MIN(E$4-1,IF(Register!$U219="",$D$2,MIN($D$2,YEAR(Register!$U219)*12+MONTH(Register!$U219)-1)))-(YEAR(Register!$O219)*12+MONTH(Register!$O219))+1))/Register!$Q219,2))</f>
        <v/>
      </c>
      <c r="F221" s="27">
        <f>IF(OR(Register!$N219&lt;&gt;"Yes",Register!$O219="",N(Register!$Q219)=0),0,ROUND((Register!$M219-Register!$R219)*MIN(Register!$Q219,MAX(0,MIN(F$4,IF(Register!$U219="",$D$2,MIN($D$2,YEAR(Register!$U219)*12+MONTH(Register!$U219)-1)))-(YEAR(Register!$O219)*12+MONTH(Register!$O219))+1))/Register!$Q219,2)-ROUND((Register!$M219-Register!$R219)*MIN(Register!$Q219,MAX(0,MIN(F$4-1,IF(Register!$U219="",$D$2,MIN($D$2,YEAR(Register!$U219)*12+MONTH(Register!$U219)-1)))-(YEAR(Register!$O219)*12+MONTH(Register!$O219))+1))/Register!$Q219,2))</f>
        <v/>
      </c>
      <c r="G221" s="27">
        <f>IF(OR(Register!$N219&lt;&gt;"Yes",Register!$O219="",N(Register!$Q219)=0),0,ROUND((Register!$M219-Register!$R219)*MIN(Register!$Q219,MAX(0,MIN(G$4,IF(Register!$U219="",$D$2,MIN($D$2,YEAR(Register!$U219)*12+MONTH(Register!$U219)-1)))-(YEAR(Register!$O219)*12+MONTH(Register!$O219))+1))/Register!$Q219,2)-ROUND((Register!$M219-Register!$R219)*MIN(Register!$Q219,MAX(0,MIN(G$4-1,IF(Register!$U219="",$D$2,MIN($D$2,YEAR(Register!$U219)*12+MONTH(Register!$U219)-1)))-(YEAR(Register!$O219)*12+MONTH(Register!$O219))+1))/Register!$Q219,2))</f>
        <v/>
      </c>
      <c r="H221" s="27">
        <f>IF(OR(Register!$N219&lt;&gt;"Yes",Register!$O219="",N(Register!$Q219)=0),0,ROUND((Register!$M219-Register!$R219)*MIN(Register!$Q219,MAX(0,MIN(H$4,IF(Register!$U219="",$D$2,MIN($D$2,YEAR(Register!$U219)*12+MONTH(Register!$U219)-1)))-(YEAR(Register!$O219)*12+MONTH(Register!$O219))+1))/Register!$Q219,2)-ROUND((Register!$M219-Register!$R219)*MIN(Register!$Q219,MAX(0,MIN(H$4-1,IF(Register!$U219="",$D$2,MIN($D$2,YEAR(Register!$U219)*12+MONTH(Register!$U219)-1)))-(YEAR(Register!$O219)*12+MONTH(Register!$O219))+1))/Register!$Q219,2))</f>
        <v/>
      </c>
      <c r="I221" s="27">
        <f>IF(OR(Register!$N219&lt;&gt;"Yes",Register!$O219="",N(Register!$Q219)=0),0,ROUND((Register!$M219-Register!$R219)*MIN(Register!$Q219,MAX(0,MIN(I$4,IF(Register!$U219="",$D$2,MIN($D$2,YEAR(Register!$U219)*12+MONTH(Register!$U219)-1)))-(YEAR(Register!$O219)*12+MONTH(Register!$O219))+1))/Register!$Q219,2)-ROUND((Register!$M219-Register!$R219)*MIN(Register!$Q219,MAX(0,MIN(I$4-1,IF(Register!$U219="",$D$2,MIN($D$2,YEAR(Register!$U219)*12+MONTH(Register!$U219)-1)))-(YEAR(Register!$O219)*12+MONTH(Register!$O219))+1))/Register!$Q219,2))</f>
        <v/>
      </c>
      <c r="J221" s="27">
        <f>IF(OR(Register!$N219&lt;&gt;"Yes",Register!$O219="",N(Register!$Q219)=0),0,ROUND((Register!$M219-Register!$R219)*MIN(Register!$Q219,MAX(0,MIN(J$4,IF(Register!$U219="",$D$2,MIN($D$2,YEAR(Register!$U219)*12+MONTH(Register!$U219)-1)))-(YEAR(Register!$O219)*12+MONTH(Register!$O219))+1))/Register!$Q219,2)-ROUND((Register!$M219-Register!$R219)*MIN(Register!$Q219,MAX(0,MIN(J$4-1,IF(Register!$U219="",$D$2,MIN($D$2,YEAR(Register!$U219)*12+MONTH(Register!$U219)-1)))-(YEAR(Register!$O219)*12+MONTH(Register!$O219))+1))/Register!$Q219,2))</f>
        <v/>
      </c>
      <c r="K221" s="27">
        <f>IF(OR(Register!$N219&lt;&gt;"Yes",Register!$O219="",N(Register!$Q219)=0),0,ROUND((Register!$M219-Register!$R219)*MIN(Register!$Q219,MAX(0,MIN(K$4,IF(Register!$U219="",$D$2,MIN($D$2,YEAR(Register!$U219)*12+MONTH(Register!$U219)-1)))-(YEAR(Register!$O219)*12+MONTH(Register!$O219))+1))/Register!$Q219,2)-ROUND((Register!$M219-Register!$R219)*MIN(Register!$Q219,MAX(0,MIN(K$4-1,IF(Register!$U219="",$D$2,MIN($D$2,YEAR(Register!$U219)*12+MONTH(Register!$U219)-1)))-(YEAR(Register!$O219)*12+MONTH(Register!$O219))+1))/Register!$Q219,2))</f>
        <v/>
      </c>
      <c r="L221" s="27">
        <f>IF(OR(Register!$N219&lt;&gt;"Yes",Register!$O219="",N(Register!$Q219)=0),0,ROUND((Register!$M219-Register!$R219)*MIN(Register!$Q219,MAX(0,MIN(L$4,IF(Register!$U219="",$D$2,MIN($D$2,YEAR(Register!$U219)*12+MONTH(Register!$U219)-1)))-(YEAR(Register!$O219)*12+MONTH(Register!$O219))+1))/Register!$Q219,2)-ROUND((Register!$M219-Register!$R219)*MIN(Register!$Q219,MAX(0,MIN(L$4-1,IF(Register!$U219="",$D$2,MIN($D$2,YEAR(Register!$U219)*12+MONTH(Register!$U219)-1)))-(YEAR(Register!$O219)*12+MONTH(Register!$O219))+1))/Register!$Q219,2))</f>
        <v/>
      </c>
      <c r="M221" s="27">
        <f>IF(OR(Register!$N219&lt;&gt;"Yes",Register!$O219="",N(Register!$Q219)=0),0,ROUND((Register!$M219-Register!$R219)*MIN(Register!$Q219,MAX(0,MIN(M$4,IF(Register!$U219="",$D$2,MIN($D$2,YEAR(Register!$U219)*12+MONTH(Register!$U219)-1)))-(YEAR(Register!$O219)*12+MONTH(Register!$O219))+1))/Register!$Q219,2)-ROUND((Register!$M219-Register!$R219)*MIN(Register!$Q219,MAX(0,MIN(M$4-1,IF(Register!$U219="",$D$2,MIN($D$2,YEAR(Register!$U219)*12+MONTH(Register!$U219)-1)))-(YEAR(Register!$O219)*12+MONTH(Register!$O219))+1))/Register!$Q219,2))</f>
        <v/>
      </c>
      <c r="N221" s="27">
        <f>IF(OR(Register!$N219&lt;&gt;"Yes",Register!$O219="",N(Register!$Q219)=0),0,ROUND((Register!$M219-Register!$R219)*MIN(Register!$Q219,MAX(0,MIN(N$4,IF(Register!$U219="",$D$2,MIN($D$2,YEAR(Register!$U219)*12+MONTH(Register!$U219)-1)))-(YEAR(Register!$O219)*12+MONTH(Register!$O219))+1))/Register!$Q219,2)-ROUND((Register!$M219-Register!$R219)*MIN(Register!$Q219,MAX(0,MIN(N$4-1,IF(Register!$U219="",$D$2,MIN($D$2,YEAR(Register!$U219)*12+MONTH(Register!$U219)-1)))-(YEAR(Register!$O219)*12+MONTH(Register!$O219))+1))/Register!$Q219,2))</f>
        <v/>
      </c>
      <c r="O221" s="27">
        <f>IF(OR(Register!$N219&lt;&gt;"Yes",Register!$O219="",N(Register!$Q219)=0),0,ROUND((Register!$M219-Register!$R219)*MIN(Register!$Q219,MAX(0,MIN(O$4,IF(Register!$U219="",$D$2,MIN($D$2,YEAR(Register!$U219)*12+MONTH(Register!$U219)-1)))-(YEAR(Register!$O219)*12+MONTH(Register!$O219))+1))/Register!$Q219,2)-ROUND((Register!$M219-Register!$R219)*MIN(Register!$Q219,MAX(0,MIN(O$4-1,IF(Register!$U219="",$D$2,MIN($D$2,YEAR(Register!$U219)*12+MONTH(Register!$U219)-1)))-(YEAR(Register!$O219)*12+MONTH(Register!$O219))+1))/Register!$Q219,2))</f>
        <v/>
      </c>
      <c r="P221" s="27">
        <f>IF(OR(Register!$N219&lt;&gt;"Yes",Register!$O219="",N(Register!$Q219)=0),0,ROUND((Register!$M219-Register!$R219)*MIN(Register!$Q219,MAX(0,MIN(P$4,IF(Register!$U219="",$D$2,MIN($D$2,YEAR(Register!$U219)*12+MONTH(Register!$U219)-1)))-(YEAR(Register!$O219)*12+MONTH(Register!$O219))+1))/Register!$Q219,2)-ROUND((Register!$M219-Register!$R219)*MIN(Register!$Q219,MAX(0,MIN(P$4-1,IF(Register!$U219="",$D$2,MIN($D$2,YEAR(Register!$U219)*12+MONTH(Register!$U219)-1)))-(YEAR(Register!$O219)*12+MONTH(Register!$O219))+1))/Register!$Q219,2))</f>
        <v/>
      </c>
      <c r="Q221" s="27">
        <f>E221+F221+G221+H221+I221+J221+K221+L221+M221+N221+O221+P221</f>
        <v/>
      </c>
    </row>
    <row r="222">
      <c r="A222" s="28">
        <f>IF(Register!$A220="","",Register!$A220)</f>
        <v/>
      </c>
      <c r="B222" s="28">
        <f>IF(Register!$D220="","",Register!$D220)</f>
        <v/>
      </c>
      <c r="C222" s="28">
        <f>IF(Register!$F220="","",Register!$F220)</f>
        <v/>
      </c>
      <c r="D222" s="28">
        <f>IF(C222="","",IF(C222=Settings!$A$9,Settings!$B$9,IF(C222=Settings!$A$10,Settings!$B$10,IF(C222=Settings!$A$11,Settings!$B$11,IF(C222=Settings!$A$12,Settings!$B$12,IF(C222=Settings!$A$13,Settings!$B$13,IF(C222=Settings!$A$14,Settings!$B$14,IF(C222=Settings!$A$15,Settings!$B$15,IF(C222=Settings!$A$16,Settings!$B$16,IF(C222=Settings!$A$17,Settings!$B$17,IF(C222=Settings!$A$18,Settings!$B$18,"")))))))))))</f>
        <v/>
      </c>
      <c r="E222" s="27">
        <f>IF(OR(Register!$N220&lt;&gt;"Yes",Register!$O220="",N(Register!$Q220)=0),0,ROUND((Register!$M220-Register!$R220)*MIN(Register!$Q220,MAX(0,MIN(E$4,IF(Register!$U220="",$D$2,MIN($D$2,YEAR(Register!$U220)*12+MONTH(Register!$U220)-1)))-(YEAR(Register!$O220)*12+MONTH(Register!$O220))+1))/Register!$Q220,2)-ROUND((Register!$M220-Register!$R220)*MIN(Register!$Q220,MAX(0,MIN(E$4-1,IF(Register!$U220="",$D$2,MIN($D$2,YEAR(Register!$U220)*12+MONTH(Register!$U220)-1)))-(YEAR(Register!$O220)*12+MONTH(Register!$O220))+1))/Register!$Q220,2))</f>
        <v/>
      </c>
      <c r="F222" s="27">
        <f>IF(OR(Register!$N220&lt;&gt;"Yes",Register!$O220="",N(Register!$Q220)=0),0,ROUND((Register!$M220-Register!$R220)*MIN(Register!$Q220,MAX(0,MIN(F$4,IF(Register!$U220="",$D$2,MIN($D$2,YEAR(Register!$U220)*12+MONTH(Register!$U220)-1)))-(YEAR(Register!$O220)*12+MONTH(Register!$O220))+1))/Register!$Q220,2)-ROUND((Register!$M220-Register!$R220)*MIN(Register!$Q220,MAX(0,MIN(F$4-1,IF(Register!$U220="",$D$2,MIN($D$2,YEAR(Register!$U220)*12+MONTH(Register!$U220)-1)))-(YEAR(Register!$O220)*12+MONTH(Register!$O220))+1))/Register!$Q220,2))</f>
        <v/>
      </c>
      <c r="G222" s="27">
        <f>IF(OR(Register!$N220&lt;&gt;"Yes",Register!$O220="",N(Register!$Q220)=0),0,ROUND((Register!$M220-Register!$R220)*MIN(Register!$Q220,MAX(0,MIN(G$4,IF(Register!$U220="",$D$2,MIN($D$2,YEAR(Register!$U220)*12+MONTH(Register!$U220)-1)))-(YEAR(Register!$O220)*12+MONTH(Register!$O220))+1))/Register!$Q220,2)-ROUND((Register!$M220-Register!$R220)*MIN(Register!$Q220,MAX(0,MIN(G$4-1,IF(Register!$U220="",$D$2,MIN($D$2,YEAR(Register!$U220)*12+MONTH(Register!$U220)-1)))-(YEAR(Register!$O220)*12+MONTH(Register!$O220))+1))/Register!$Q220,2))</f>
        <v/>
      </c>
      <c r="H222" s="27">
        <f>IF(OR(Register!$N220&lt;&gt;"Yes",Register!$O220="",N(Register!$Q220)=0),0,ROUND((Register!$M220-Register!$R220)*MIN(Register!$Q220,MAX(0,MIN(H$4,IF(Register!$U220="",$D$2,MIN($D$2,YEAR(Register!$U220)*12+MONTH(Register!$U220)-1)))-(YEAR(Register!$O220)*12+MONTH(Register!$O220))+1))/Register!$Q220,2)-ROUND((Register!$M220-Register!$R220)*MIN(Register!$Q220,MAX(0,MIN(H$4-1,IF(Register!$U220="",$D$2,MIN($D$2,YEAR(Register!$U220)*12+MONTH(Register!$U220)-1)))-(YEAR(Register!$O220)*12+MONTH(Register!$O220))+1))/Register!$Q220,2))</f>
        <v/>
      </c>
      <c r="I222" s="27">
        <f>IF(OR(Register!$N220&lt;&gt;"Yes",Register!$O220="",N(Register!$Q220)=0),0,ROUND((Register!$M220-Register!$R220)*MIN(Register!$Q220,MAX(0,MIN(I$4,IF(Register!$U220="",$D$2,MIN($D$2,YEAR(Register!$U220)*12+MONTH(Register!$U220)-1)))-(YEAR(Register!$O220)*12+MONTH(Register!$O220))+1))/Register!$Q220,2)-ROUND((Register!$M220-Register!$R220)*MIN(Register!$Q220,MAX(0,MIN(I$4-1,IF(Register!$U220="",$D$2,MIN($D$2,YEAR(Register!$U220)*12+MONTH(Register!$U220)-1)))-(YEAR(Register!$O220)*12+MONTH(Register!$O220))+1))/Register!$Q220,2))</f>
        <v/>
      </c>
      <c r="J222" s="27">
        <f>IF(OR(Register!$N220&lt;&gt;"Yes",Register!$O220="",N(Register!$Q220)=0),0,ROUND((Register!$M220-Register!$R220)*MIN(Register!$Q220,MAX(0,MIN(J$4,IF(Register!$U220="",$D$2,MIN($D$2,YEAR(Register!$U220)*12+MONTH(Register!$U220)-1)))-(YEAR(Register!$O220)*12+MONTH(Register!$O220))+1))/Register!$Q220,2)-ROUND((Register!$M220-Register!$R220)*MIN(Register!$Q220,MAX(0,MIN(J$4-1,IF(Register!$U220="",$D$2,MIN($D$2,YEAR(Register!$U220)*12+MONTH(Register!$U220)-1)))-(YEAR(Register!$O220)*12+MONTH(Register!$O220))+1))/Register!$Q220,2))</f>
        <v/>
      </c>
      <c r="K222" s="27">
        <f>IF(OR(Register!$N220&lt;&gt;"Yes",Register!$O220="",N(Register!$Q220)=0),0,ROUND((Register!$M220-Register!$R220)*MIN(Register!$Q220,MAX(0,MIN(K$4,IF(Register!$U220="",$D$2,MIN($D$2,YEAR(Register!$U220)*12+MONTH(Register!$U220)-1)))-(YEAR(Register!$O220)*12+MONTH(Register!$O220))+1))/Register!$Q220,2)-ROUND((Register!$M220-Register!$R220)*MIN(Register!$Q220,MAX(0,MIN(K$4-1,IF(Register!$U220="",$D$2,MIN($D$2,YEAR(Register!$U220)*12+MONTH(Register!$U220)-1)))-(YEAR(Register!$O220)*12+MONTH(Register!$O220))+1))/Register!$Q220,2))</f>
        <v/>
      </c>
      <c r="L222" s="27">
        <f>IF(OR(Register!$N220&lt;&gt;"Yes",Register!$O220="",N(Register!$Q220)=0),0,ROUND((Register!$M220-Register!$R220)*MIN(Register!$Q220,MAX(0,MIN(L$4,IF(Register!$U220="",$D$2,MIN($D$2,YEAR(Register!$U220)*12+MONTH(Register!$U220)-1)))-(YEAR(Register!$O220)*12+MONTH(Register!$O220))+1))/Register!$Q220,2)-ROUND((Register!$M220-Register!$R220)*MIN(Register!$Q220,MAX(0,MIN(L$4-1,IF(Register!$U220="",$D$2,MIN($D$2,YEAR(Register!$U220)*12+MONTH(Register!$U220)-1)))-(YEAR(Register!$O220)*12+MONTH(Register!$O220))+1))/Register!$Q220,2))</f>
        <v/>
      </c>
      <c r="M222" s="27">
        <f>IF(OR(Register!$N220&lt;&gt;"Yes",Register!$O220="",N(Register!$Q220)=0),0,ROUND((Register!$M220-Register!$R220)*MIN(Register!$Q220,MAX(0,MIN(M$4,IF(Register!$U220="",$D$2,MIN($D$2,YEAR(Register!$U220)*12+MONTH(Register!$U220)-1)))-(YEAR(Register!$O220)*12+MONTH(Register!$O220))+1))/Register!$Q220,2)-ROUND((Register!$M220-Register!$R220)*MIN(Register!$Q220,MAX(0,MIN(M$4-1,IF(Register!$U220="",$D$2,MIN($D$2,YEAR(Register!$U220)*12+MONTH(Register!$U220)-1)))-(YEAR(Register!$O220)*12+MONTH(Register!$O220))+1))/Register!$Q220,2))</f>
        <v/>
      </c>
      <c r="N222" s="27">
        <f>IF(OR(Register!$N220&lt;&gt;"Yes",Register!$O220="",N(Register!$Q220)=0),0,ROUND((Register!$M220-Register!$R220)*MIN(Register!$Q220,MAX(0,MIN(N$4,IF(Register!$U220="",$D$2,MIN($D$2,YEAR(Register!$U220)*12+MONTH(Register!$U220)-1)))-(YEAR(Register!$O220)*12+MONTH(Register!$O220))+1))/Register!$Q220,2)-ROUND((Register!$M220-Register!$R220)*MIN(Register!$Q220,MAX(0,MIN(N$4-1,IF(Register!$U220="",$D$2,MIN($D$2,YEAR(Register!$U220)*12+MONTH(Register!$U220)-1)))-(YEAR(Register!$O220)*12+MONTH(Register!$O220))+1))/Register!$Q220,2))</f>
        <v/>
      </c>
      <c r="O222" s="27">
        <f>IF(OR(Register!$N220&lt;&gt;"Yes",Register!$O220="",N(Register!$Q220)=0),0,ROUND((Register!$M220-Register!$R220)*MIN(Register!$Q220,MAX(0,MIN(O$4,IF(Register!$U220="",$D$2,MIN($D$2,YEAR(Register!$U220)*12+MONTH(Register!$U220)-1)))-(YEAR(Register!$O220)*12+MONTH(Register!$O220))+1))/Register!$Q220,2)-ROUND((Register!$M220-Register!$R220)*MIN(Register!$Q220,MAX(0,MIN(O$4-1,IF(Register!$U220="",$D$2,MIN($D$2,YEAR(Register!$U220)*12+MONTH(Register!$U220)-1)))-(YEAR(Register!$O220)*12+MONTH(Register!$O220))+1))/Register!$Q220,2))</f>
        <v/>
      </c>
      <c r="P222" s="27">
        <f>IF(OR(Register!$N220&lt;&gt;"Yes",Register!$O220="",N(Register!$Q220)=0),0,ROUND((Register!$M220-Register!$R220)*MIN(Register!$Q220,MAX(0,MIN(P$4,IF(Register!$U220="",$D$2,MIN($D$2,YEAR(Register!$U220)*12+MONTH(Register!$U220)-1)))-(YEAR(Register!$O220)*12+MONTH(Register!$O220))+1))/Register!$Q220,2)-ROUND((Register!$M220-Register!$R220)*MIN(Register!$Q220,MAX(0,MIN(P$4-1,IF(Register!$U220="",$D$2,MIN($D$2,YEAR(Register!$U220)*12+MONTH(Register!$U220)-1)))-(YEAR(Register!$O220)*12+MONTH(Register!$O220))+1))/Register!$Q220,2))</f>
        <v/>
      </c>
      <c r="Q222" s="27">
        <f>E222+F222+G222+H222+I222+J222+K222+L222+M222+N222+O222+P222</f>
        <v/>
      </c>
    </row>
    <row r="223">
      <c r="A223" s="28">
        <f>IF(Register!$A221="","",Register!$A221)</f>
        <v/>
      </c>
      <c r="B223" s="28">
        <f>IF(Register!$D221="","",Register!$D221)</f>
        <v/>
      </c>
      <c r="C223" s="28">
        <f>IF(Register!$F221="","",Register!$F221)</f>
        <v/>
      </c>
      <c r="D223" s="28">
        <f>IF(C223="","",IF(C223=Settings!$A$9,Settings!$B$9,IF(C223=Settings!$A$10,Settings!$B$10,IF(C223=Settings!$A$11,Settings!$B$11,IF(C223=Settings!$A$12,Settings!$B$12,IF(C223=Settings!$A$13,Settings!$B$13,IF(C223=Settings!$A$14,Settings!$B$14,IF(C223=Settings!$A$15,Settings!$B$15,IF(C223=Settings!$A$16,Settings!$B$16,IF(C223=Settings!$A$17,Settings!$B$17,IF(C223=Settings!$A$18,Settings!$B$18,"")))))))))))</f>
        <v/>
      </c>
      <c r="E223" s="27">
        <f>IF(OR(Register!$N221&lt;&gt;"Yes",Register!$O221="",N(Register!$Q221)=0),0,ROUND((Register!$M221-Register!$R221)*MIN(Register!$Q221,MAX(0,MIN(E$4,IF(Register!$U221="",$D$2,MIN($D$2,YEAR(Register!$U221)*12+MONTH(Register!$U221)-1)))-(YEAR(Register!$O221)*12+MONTH(Register!$O221))+1))/Register!$Q221,2)-ROUND((Register!$M221-Register!$R221)*MIN(Register!$Q221,MAX(0,MIN(E$4-1,IF(Register!$U221="",$D$2,MIN($D$2,YEAR(Register!$U221)*12+MONTH(Register!$U221)-1)))-(YEAR(Register!$O221)*12+MONTH(Register!$O221))+1))/Register!$Q221,2))</f>
        <v/>
      </c>
      <c r="F223" s="27">
        <f>IF(OR(Register!$N221&lt;&gt;"Yes",Register!$O221="",N(Register!$Q221)=0),0,ROUND((Register!$M221-Register!$R221)*MIN(Register!$Q221,MAX(0,MIN(F$4,IF(Register!$U221="",$D$2,MIN($D$2,YEAR(Register!$U221)*12+MONTH(Register!$U221)-1)))-(YEAR(Register!$O221)*12+MONTH(Register!$O221))+1))/Register!$Q221,2)-ROUND((Register!$M221-Register!$R221)*MIN(Register!$Q221,MAX(0,MIN(F$4-1,IF(Register!$U221="",$D$2,MIN($D$2,YEAR(Register!$U221)*12+MONTH(Register!$U221)-1)))-(YEAR(Register!$O221)*12+MONTH(Register!$O221))+1))/Register!$Q221,2))</f>
        <v/>
      </c>
      <c r="G223" s="27">
        <f>IF(OR(Register!$N221&lt;&gt;"Yes",Register!$O221="",N(Register!$Q221)=0),0,ROUND((Register!$M221-Register!$R221)*MIN(Register!$Q221,MAX(0,MIN(G$4,IF(Register!$U221="",$D$2,MIN($D$2,YEAR(Register!$U221)*12+MONTH(Register!$U221)-1)))-(YEAR(Register!$O221)*12+MONTH(Register!$O221))+1))/Register!$Q221,2)-ROUND((Register!$M221-Register!$R221)*MIN(Register!$Q221,MAX(0,MIN(G$4-1,IF(Register!$U221="",$D$2,MIN($D$2,YEAR(Register!$U221)*12+MONTH(Register!$U221)-1)))-(YEAR(Register!$O221)*12+MONTH(Register!$O221))+1))/Register!$Q221,2))</f>
        <v/>
      </c>
      <c r="H223" s="27">
        <f>IF(OR(Register!$N221&lt;&gt;"Yes",Register!$O221="",N(Register!$Q221)=0),0,ROUND((Register!$M221-Register!$R221)*MIN(Register!$Q221,MAX(0,MIN(H$4,IF(Register!$U221="",$D$2,MIN($D$2,YEAR(Register!$U221)*12+MONTH(Register!$U221)-1)))-(YEAR(Register!$O221)*12+MONTH(Register!$O221))+1))/Register!$Q221,2)-ROUND((Register!$M221-Register!$R221)*MIN(Register!$Q221,MAX(0,MIN(H$4-1,IF(Register!$U221="",$D$2,MIN($D$2,YEAR(Register!$U221)*12+MONTH(Register!$U221)-1)))-(YEAR(Register!$O221)*12+MONTH(Register!$O221))+1))/Register!$Q221,2))</f>
        <v/>
      </c>
      <c r="I223" s="27">
        <f>IF(OR(Register!$N221&lt;&gt;"Yes",Register!$O221="",N(Register!$Q221)=0),0,ROUND((Register!$M221-Register!$R221)*MIN(Register!$Q221,MAX(0,MIN(I$4,IF(Register!$U221="",$D$2,MIN($D$2,YEAR(Register!$U221)*12+MONTH(Register!$U221)-1)))-(YEAR(Register!$O221)*12+MONTH(Register!$O221))+1))/Register!$Q221,2)-ROUND((Register!$M221-Register!$R221)*MIN(Register!$Q221,MAX(0,MIN(I$4-1,IF(Register!$U221="",$D$2,MIN($D$2,YEAR(Register!$U221)*12+MONTH(Register!$U221)-1)))-(YEAR(Register!$O221)*12+MONTH(Register!$O221))+1))/Register!$Q221,2))</f>
        <v/>
      </c>
      <c r="J223" s="27">
        <f>IF(OR(Register!$N221&lt;&gt;"Yes",Register!$O221="",N(Register!$Q221)=0),0,ROUND((Register!$M221-Register!$R221)*MIN(Register!$Q221,MAX(0,MIN(J$4,IF(Register!$U221="",$D$2,MIN($D$2,YEAR(Register!$U221)*12+MONTH(Register!$U221)-1)))-(YEAR(Register!$O221)*12+MONTH(Register!$O221))+1))/Register!$Q221,2)-ROUND((Register!$M221-Register!$R221)*MIN(Register!$Q221,MAX(0,MIN(J$4-1,IF(Register!$U221="",$D$2,MIN($D$2,YEAR(Register!$U221)*12+MONTH(Register!$U221)-1)))-(YEAR(Register!$O221)*12+MONTH(Register!$O221))+1))/Register!$Q221,2))</f>
        <v/>
      </c>
      <c r="K223" s="27">
        <f>IF(OR(Register!$N221&lt;&gt;"Yes",Register!$O221="",N(Register!$Q221)=0),0,ROUND((Register!$M221-Register!$R221)*MIN(Register!$Q221,MAX(0,MIN(K$4,IF(Register!$U221="",$D$2,MIN($D$2,YEAR(Register!$U221)*12+MONTH(Register!$U221)-1)))-(YEAR(Register!$O221)*12+MONTH(Register!$O221))+1))/Register!$Q221,2)-ROUND((Register!$M221-Register!$R221)*MIN(Register!$Q221,MAX(0,MIN(K$4-1,IF(Register!$U221="",$D$2,MIN($D$2,YEAR(Register!$U221)*12+MONTH(Register!$U221)-1)))-(YEAR(Register!$O221)*12+MONTH(Register!$O221))+1))/Register!$Q221,2))</f>
        <v/>
      </c>
      <c r="L223" s="27">
        <f>IF(OR(Register!$N221&lt;&gt;"Yes",Register!$O221="",N(Register!$Q221)=0),0,ROUND((Register!$M221-Register!$R221)*MIN(Register!$Q221,MAX(0,MIN(L$4,IF(Register!$U221="",$D$2,MIN($D$2,YEAR(Register!$U221)*12+MONTH(Register!$U221)-1)))-(YEAR(Register!$O221)*12+MONTH(Register!$O221))+1))/Register!$Q221,2)-ROUND((Register!$M221-Register!$R221)*MIN(Register!$Q221,MAX(0,MIN(L$4-1,IF(Register!$U221="",$D$2,MIN($D$2,YEAR(Register!$U221)*12+MONTH(Register!$U221)-1)))-(YEAR(Register!$O221)*12+MONTH(Register!$O221))+1))/Register!$Q221,2))</f>
        <v/>
      </c>
      <c r="M223" s="27">
        <f>IF(OR(Register!$N221&lt;&gt;"Yes",Register!$O221="",N(Register!$Q221)=0),0,ROUND((Register!$M221-Register!$R221)*MIN(Register!$Q221,MAX(0,MIN(M$4,IF(Register!$U221="",$D$2,MIN($D$2,YEAR(Register!$U221)*12+MONTH(Register!$U221)-1)))-(YEAR(Register!$O221)*12+MONTH(Register!$O221))+1))/Register!$Q221,2)-ROUND((Register!$M221-Register!$R221)*MIN(Register!$Q221,MAX(0,MIN(M$4-1,IF(Register!$U221="",$D$2,MIN($D$2,YEAR(Register!$U221)*12+MONTH(Register!$U221)-1)))-(YEAR(Register!$O221)*12+MONTH(Register!$O221))+1))/Register!$Q221,2))</f>
        <v/>
      </c>
      <c r="N223" s="27">
        <f>IF(OR(Register!$N221&lt;&gt;"Yes",Register!$O221="",N(Register!$Q221)=0),0,ROUND((Register!$M221-Register!$R221)*MIN(Register!$Q221,MAX(0,MIN(N$4,IF(Register!$U221="",$D$2,MIN($D$2,YEAR(Register!$U221)*12+MONTH(Register!$U221)-1)))-(YEAR(Register!$O221)*12+MONTH(Register!$O221))+1))/Register!$Q221,2)-ROUND((Register!$M221-Register!$R221)*MIN(Register!$Q221,MAX(0,MIN(N$4-1,IF(Register!$U221="",$D$2,MIN($D$2,YEAR(Register!$U221)*12+MONTH(Register!$U221)-1)))-(YEAR(Register!$O221)*12+MONTH(Register!$O221))+1))/Register!$Q221,2))</f>
        <v/>
      </c>
      <c r="O223" s="27">
        <f>IF(OR(Register!$N221&lt;&gt;"Yes",Register!$O221="",N(Register!$Q221)=0),0,ROUND((Register!$M221-Register!$R221)*MIN(Register!$Q221,MAX(0,MIN(O$4,IF(Register!$U221="",$D$2,MIN($D$2,YEAR(Register!$U221)*12+MONTH(Register!$U221)-1)))-(YEAR(Register!$O221)*12+MONTH(Register!$O221))+1))/Register!$Q221,2)-ROUND((Register!$M221-Register!$R221)*MIN(Register!$Q221,MAX(0,MIN(O$4-1,IF(Register!$U221="",$D$2,MIN($D$2,YEAR(Register!$U221)*12+MONTH(Register!$U221)-1)))-(YEAR(Register!$O221)*12+MONTH(Register!$O221))+1))/Register!$Q221,2))</f>
        <v/>
      </c>
      <c r="P223" s="27">
        <f>IF(OR(Register!$N221&lt;&gt;"Yes",Register!$O221="",N(Register!$Q221)=0),0,ROUND((Register!$M221-Register!$R221)*MIN(Register!$Q221,MAX(0,MIN(P$4,IF(Register!$U221="",$D$2,MIN($D$2,YEAR(Register!$U221)*12+MONTH(Register!$U221)-1)))-(YEAR(Register!$O221)*12+MONTH(Register!$O221))+1))/Register!$Q221,2)-ROUND((Register!$M221-Register!$R221)*MIN(Register!$Q221,MAX(0,MIN(P$4-1,IF(Register!$U221="",$D$2,MIN($D$2,YEAR(Register!$U221)*12+MONTH(Register!$U221)-1)))-(YEAR(Register!$O221)*12+MONTH(Register!$O221))+1))/Register!$Q221,2))</f>
        <v/>
      </c>
      <c r="Q223" s="27">
        <f>E223+F223+G223+H223+I223+J223+K223+L223+M223+N223+O223+P223</f>
        <v/>
      </c>
    </row>
    <row r="224">
      <c r="A224" s="28">
        <f>IF(Register!$A222="","",Register!$A222)</f>
        <v/>
      </c>
      <c r="B224" s="28">
        <f>IF(Register!$D222="","",Register!$D222)</f>
        <v/>
      </c>
      <c r="C224" s="28">
        <f>IF(Register!$F222="","",Register!$F222)</f>
        <v/>
      </c>
      <c r="D224" s="28">
        <f>IF(C224="","",IF(C224=Settings!$A$9,Settings!$B$9,IF(C224=Settings!$A$10,Settings!$B$10,IF(C224=Settings!$A$11,Settings!$B$11,IF(C224=Settings!$A$12,Settings!$B$12,IF(C224=Settings!$A$13,Settings!$B$13,IF(C224=Settings!$A$14,Settings!$B$14,IF(C224=Settings!$A$15,Settings!$B$15,IF(C224=Settings!$A$16,Settings!$B$16,IF(C224=Settings!$A$17,Settings!$B$17,IF(C224=Settings!$A$18,Settings!$B$18,"")))))))))))</f>
        <v/>
      </c>
      <c r="E224" s="27">
        <f>IF(OR(Register!$N222&lt;&gt;"Yes",Register!$O222="",N(Register!$Q222)=0),0,ROUND((Register!$M222-Register!$R222)*MIN(Register!$Q222,MAX(0,MIN(E$4,IF(Register!$U222="",$D$2,MIN($D$2,YEAR(Register!$U222)*12+MONTH(Register!$U222)-1)))-(YEAR(Register!$O222)*12+MONTH(Register!$O222))+1))/Register!$Q222,2)-ROUND((Register!$M222-Register!$R222)*MIN(Register!$Q222,MAX(0,MIN(E$4-1,IF(Register!$U222="",$D$2,MIN($D$2,YEAR(Register!$U222)*12+MONTH(Register!$U222)-1)))-(YEAR(Register!$O222)*12+MONTH(Register!$O222))+1))/Register!$Q222,2))</f>
        <v/>
      </c>
      <c r="F224" s="27">
        <f>IF(OR(Register!$N222&lt;&gt;"Yes",Register!$O222="",N(Register!$Q222)=0),0,ROUND((Register!$M222-Register!$R222)*MIN(Register!$Q222,MAX(0,MIN(F$4,IF(Register!$U222="",$D$2,MIN($D$2,YEAR(Register!$U222)*12+MONTH(Register!$U222)-1)))-(YEAR(Register!$O222)*12+MONTH(Register!$O222))+1))/Register!$Q222,2)-ROUND((Register!$M222-Register!$R222)*MIN(Register!$Q222,MAX(0,MIN(F$4-1,IF(Register!$U222="",$D$2,MIN($D$2,YEAR(Register!$U222)*12+MONTH(Register!$U222)-1)))-(YEAR(Register!$O222)*12+MONTH(Register!$O222))+1))/Register!$Q222,2))</f>
        <v/>
      </c>
      <c r="G224" s="27">
        <f>IF(OR(Register!$N222&lt;&gt;"Yes",Register!$O222="",N(Register!$Q222)=0),0,ROUND((Register!$M222-Register!$R222)*MIN(Register!$Q222,MAX(0,MIN(G$4,IF(Register!$U222="",$D$2,MIN($D$2,YEAR(Register!$U222)*12+MONTH(Register!$U222)-1)))-(YEAR(Register!$O222)*12+MONTH(Register!$O222))+1))/Register!$Q222,2)-ROUND((Register!$M222-Register!$R222)*MIN(Register!$Q222,MAX(0,MIN(G$4-1,IF(Register!$U222="",$D$2,MIN($D$2,YEAR(Register!$U222)*12+MONTH(Register!$U222)-1)))-(YEAR(Register!$O222)*12+MONTH(Register!$O222))+1))/Register!$Q222,2))</f>
        <v/>
      </c>
      <c r="H224" s="27">
        <f>IF(OR(Register!$N222&lt;&gt;"Yes",Register!$O222="",N(Register!$Q222)=0),0,ROUND((Register!$M222-Register!$R222)*MIN(Register!$Q222,MAX(0,MIN(H$4,IF(Register!$U222="",$D$2,MIN($D$2,YEAR(Register!$U222)*12+MONTH(Register!$U222)-1)))-(YEAR(Register!$O222)*12+MONTH(Register!$O222))+1))/Register!$Q222,2)-ROUND((Register!$M222-Register!$R222)*MIN(Register!$Q222,MAX(0,MIN(H$4-1,IF(Register!$U222="",$D$2,MIN($D$2,YEAR(Register!$U222)*12+MONTH(Register!$U222)-1)))-(YEAR(Register!$O222)*12+MONTH(Register!$O222))+1))/Register!$Q222,2))</f>
        <v/>
      </c>
      <c r="I224" s="27">
        <f>IF(OR(Register!$N222&lt;&gt;"Yes",Register!$O222="",N(Register!$Q222)=0),0,ROUND((Register!$M222-Register!$R222)*MIN(Register!$Q222,MAX(0,MIN(I$4,IF(Register!$U222="",$D$2,MIN($D$2,YEAR(Register!$U222)*12+MONTH(Register!$U222)-1)))-(YEAR(Register!$O222)*12+MONTH(Register!$O222))+1))/Register!$Q222,2)-ROUND((Register!$M222-Register!$R222)*MIN(Register!$Q222,MAX(0,MIN(I$4-1,IF(Register!$U222="",$D$2,MIN($D$2,YEAR(Register!$U222)*12+MONTH(Register!$U222)-1)))-(YEAR(Register!$O222)*12+MONTH(Register!$O222))+1))/Register!$Q222,2))</f>
        <v/>
      </c>
      <c r="J224" s="27">
        <f>IF(OR(Register!$N222&lt;&gt;"Yes",Register!$O222="",N(Register!$Q222)=0),0,ROUND((Register!$M222-Register!$R222)*MIN(Register!$Q222,MAX(0,MIN(J$4,IF(Register!$U222="",$D$2,MIN($D$2,YEAR(Register!$U222)*12+MONTH(Register!$U222)-1)))-(YEAR(Register!$O222)*12+MONTH(Register!$O222))+1))/Register!$Q222,2)-ROUND((Register!$M222-Register!$R222)*MIN(Register!$Q222,MAX(0,MIN(J$4-1,IF(Register!$U222="",$D$2,MIN($D$2,YEAR(Register!$U222)*12+MONTH(Register!$U222)-1)))-(YEAR(Register!$O222)*12+MONTH(Register!$O222))+1))/Register!$Q222,2))</f>
        <v/>
      </c>
      <c r="K224" s="27">
        <f>IF(OR(Register!$N222&lt;&gt;"Yes",Register!$O222="",N(Register!$Q222)=0),0,ROUND((Register!$M222-Register!$R222)*MIN(Register!$Q222,MAX(0,MIN(K$4,IF(Register!$U222="",$D$2,MIN($D$2,YEAR(Register!$U222)*12+MONTH(Register!$U222)-1)))-(YEAR(Register!$O222)*12+MONTH(Register!$O222))+1))/Register!$Q222,2)-ROUND((Register!$M222-Register!$R222)*MIN(Register!$Q222,MAX(0,MIN(K$4-1,IF(Register!$U222="",$D$2,MIN($D$2,YEAR(Register!$U222)*12+MONTH(Register!$U222)-1)))-(YEAR(Register!$O222)*12+MONTH(Register!$O222))+1))/Register!$Q222,2))</f>
        <v/>
      </c>
      <c r="L224" s="27">
        <f>IF(OR(Register!$N222&lt;&gt;"Yes",Register!$O222="",N(Register!$Q222)=0),0,ROUND((Register!$M222-Register!$R222)*MIN(Register!$Q222,MAX(0,MIN(L$4,IF(Register!$U222="",$D$2,MIN($D$2,YEAR(Register!$U222)*12+MONTH(Register!$U222)-1)))-(YEAR(Register!$O222)*12+MONTH(Register!$O222))+1))/Register!$Q222,2)-ROUND((Register!$M222-Register!$R222)*MIN(Register!$Q222,MAX(0,MIN(L$4-1,IF(Register!$U222="",$D$2,MIN($D$2,YEAR(Register!$U222)*12+MONTH(Register!$U222)-1)))-(YEAR(Register!$O222)*12+MONTH(Register!$O222))+1))/Register!$Q222,2))</f>
        <v/>
      </c>
      <c r="M224" s="27">
        <f>IF(OR(Register!$N222&lt;&gt;"Yes",Register!$O222="",N(Register!$Q222)=0),0,ROUND((Register!$M222-Register!$R222)*MIN(Register!$Q222,MAX(0,MIN(M$4,IF(Register!$U222="",$D$2,MIN($D$2,YEAR(Register!$U222)*12+MONTH(Register!$U222)-1)))-(YEAR(Register!$O222)*12+MONTH(Register!$O222))+1))/Register!$Q222,2)-ROUND((Register!$M222-Register!$R222)*MIN(Register!$Q222,MAX(0,MIN(M$4-1,IF(Register!$U222="",$D$2,MIN($D$2,YEAR(Register!$U222)*12+MONTH(Register!$U222)-1)))-(YEAR(Register!$O222)*12+MONTH(Register!$O222))+1))/Register!$Q222,2))</f>
        <v/>
      </c>
      <c r="N224" s="27">
        <f>IF(OR(Register!$N222&lt;&gt;"Yes",Register!$O222="",N(Register!$Q222)=0),0,ROUND((Register!$M222-Register!$R222)*MIN(Register!$Q222,MAX(0,MIN(N$4,IF(Register!$U222="",$D$2,MIN($D$2,YEAR(Register!$U222)*12+MONTH(Register!$U222)-1)))-(YEAR(Register!$O222)*12+MONTH(Register!$O222))+1))/Register!$Q222,2)-ROUND((Register!$M222-Register!$R222)*MIN(Register!$Q222,MAX(0,MIN(N$4-1,IF(Register!$U222="",$D$2,MIN($D$2,YEAR(Register!$U222)*12+MONTH(Register!$U222)-1)))-(YEAR(Register!$O222)*12+MONTH(Register!$O222))+1))/Register!$Q222,2))</f>
        <v/>
      </c>
      <c r="O224" s="27">
        <f>IF(OR(Register!$N222&lt;&gt;"Yes",Register!$O222="",N(Register!$Q222)=0),0,ROUND((Register!$M222-Register!$R222)*MIN(Register!$Q222,MAX(0,MIN(O$4,IF(Register!$U222="",$D$2,MIN($D$2,YEAR(Register!$U222)*12+MONTH(Register!$U222)-1)))-(YEAR(Register!$O222)*12+MONTH(Register!$O222))+1))/Register!$Q222,2)-ROUND((Register!$M222-Register!$R222)*MIN(Register!$Q222,MAX(0,MIN(O$4-1,IF(Register!$U222="",$D$2,MIN($D$2,YEAR(Register!$U222)*12+MONTH(Register!$U222)-1)))-(YEAR(Register!$O222)*12+MONTH(Register!$O222))+1))/Register!$Q222,2))</f>
        <v/>
      </c>
      <c r="P224" s="27">
        <f>IF(OR(Register!$N222&lt;&gt;"Yes",Register!$O222="",N(Register!$Q222)=0),0,ROUND((Register!$M222-Register!$R222)*MIN(Register!$Q222,MAX(0,MIN(P$4,IF(Register!$U222="",$D$2,MIN($D$2,YEAR(Register!$U222)*12+MONTH(Register!$U222)-1)))-(YEAR(Register!$O222)*12+MONTH(Register!$O222))+1))/Register!$Q222,2)-ROUND((Register!$M222-Register!$R222)*MIN(Register!$Q222,MAX(0,MIN(P$4-1,IF(Register!$U222="",$D$2,MIN($D$2,YEAR(Register!$U222)*12+MONTH(Register!$U222)-1)))-(YEAR(Register!$O222)*12+MONTH(Register!$O222))+1))/Register!$Q222,2))</f>
        <v/>
      </c>
      <c r="Q224" s="27">
        <f>E224+F224+G224+H224+I224+J224+K224+L224+M224+N224+O224+P224</f>
        <v/>
      </c>
    </row>
    <row r="225">
      <c r="A225" s="28">
        <f>IF(Register!$A223="","",Register!$A223)</f>
        <v/>
      </c>
      <c r="B225" s="28">
        <f>IF(Register!$D223="","",Register!$D223)</f>
        <v/>
      </c>
      <c r="C225" s="28">
        <f>IF(Register!$F223="","",Register!$F223)</f>
        <v/>
      </c>
      <c r="D225" s="28">
        <f>IF(C225="","",IF(C225=Settings!$A$9,Settings!$B$9,IF(C225=Settings!$A$10,Settings!$B$10,IF(C225=Settings!$A$11,Settings!$B$11,IF(C225=Settings!$A$12,Settings!$B$12,IF(C225=Settings!$A$13,Settings!$B$13,IF(C225=Settings!$A$14,Settings!$B$14,IF(C225=Settings!$A$15,Settings!$B$15,IF(C225=Settings!$A$16,Settings!$B$16,IF(C225=Settings!$A$17,Settings!$B$17,IF(C225=Settings!$A$18,Settings!$B$18,"")))))))))))</f>
        <v/>
      </c>
      <c r="E225" s="27">
        <f>IF(OR(Register!$N223&lt;&gt;"Yes",Register!$O223="",N(Register!$Q223)=0),0,ROUND((Register!$M223-Register!$R223)*MIN(Register!$Q223,MAX(0,MIN(E$4,IF(Register!$U223="",$D$2,MIN($D$2,YEAR(Register!$U223)*12+MONTH(Register!$U223)-1)))-(YEAR(Register!$O223)*12+MONTH(Register!$O223))+1))/Register!$Q223,2)-ROUND((Register!$M223-Register!$R223)*MIN(Register!$Q223,MAX(0,MIN(E$4-1,IF(Register!$U223="",$D$2,MIN($D$2,YEAR(Register!$U223)*12+MONTH(Register!$U223)-1)))-(YEAR(Register!$O223)*12+MONTH(Register!$O223))+1))/Register!$Q223,2))</f>
        <v/>
      </c>
      <c r="F225" s="27">
        <f>IF(OR(Register!$N223&lt;&gt;"Yes",Register!$O223="",N(Register!$Q223)=0),0,ROUND((Register!$M223-Register!$R223)*MIN(Register!$Q223,MAX(0,MIN(F$4,IF(Register!$U223="",$D$2,MIN($D$2,YEAR(Register!$U223)*12+MONTH(Register!$U223)-1)))-(YEAR(Register!$O223)*12+MONTH(Register!$O223))+1))/Register!$Q223,2)-ROUND((Register!$M223-Register!$R223)*MIN(Register!$Q223,MAX(0,MIN(F$4-1,IF(Register!$U223="",$D$2,MIN($D$2,YEAR(Register!$U223)*12+MONTH(Register!$U223)-1)))-(YEAR(Register!$O223)*12+MONTH(Register!$O223))+1))/Register!$Q223,2))</f>
        <v/>
      </c>
      <c r="G225" s="27">
        <f>IF(OR(Register!$N223&lt;&gt;"Yes",Register!$O223="",N(Register!$Q223)=0),0,ROUND((Register!$M223-Register!$R223)*MIN(Register!$Q223,MAX(0,MIN(G$4,IF(Register!$U223="",$D$2,MIN($D$2,YEAR(Register!$U223)*12+MONTH(Register!$U223)-1)))-(YEAR(Register!$O223)*12+MONTH(Register!$O223))+1))/Register!$Q223,2)-ROUND((Register!$M223-Register!$R223)*MIN(Register!$Q223,MAX(0,MIN(G$4-1,IF(Register!$U223="",$D$2,MIN($D$2,YEAR(Register!$U223)*12+MONTH(Register!$U223)-1)))-(YEAR(Register!$O223)*12+MONTH(Register!$O223))+1))/Register!$Q223,2))</f>
        <v/>
      </c>
      <c r="H225" s="27">
        <f>IF(OR(Register!$N223&lt;&gt;"Yes",Register!$O223="",N(Register!$Q223)=0),0,ROUND((Register!$M223-Register!$R223)*MIN(Register!$Q223,MAX(0,MIN(H$4,IF(Register!$U223="",$D$2,MIN($D$2,YEAR(Register!$U223)*12+MONTH(Register!$U223)-1)))-(YEAR(Register!$O223)*12+MONTH(Register!$O223))+1))/Register!$Q223,2)-ROUND((Register!$M223-Register!$R223)*MIN(Register!$Q223,MAX(0,MIN(H$4-1,IF(Register!$U223="",$D$2,MIN($D$2,YEAR(Register!$U223)*12+MONTH(Register!$U223)-1)))-(YEAR(Register!$O223)*12+MONTH(Register!$O223))+1))/Register!$Q223,2))</f>
        <v/>
      </c>
      <c r="I225" s="27">
        <f>IF(OR(Register!$N223&lt;&gt;"Yes",Register!$O223="",N(Register!$Q223)=0),0,ROUND((Register!$M223-Register!$R223)*MIN(Register!$Q223,MAX(0,MIN(I$4,IF(Register!$U223="",$D$2,MIN($D$2,YEAR(Register!$U223)*12+MONTH(Register!$U223)-1)))-(YEAR(Register!$O223)*12+MONTH(Register!$O223))+1))/Register!$Q223,2)-ROUND((Register!$M223-Register!$R223)*MIN(Register!$Q223,MAX(0,MIN(I$4-1,IF(Register!$U223="",$D$2,MIN($D$2,YEAR(Register!$U223)*12+MONTH(Register!$U223)-1)))-(YEAR(Register!$O223)*12+MONTH(Register!$O223))+1))/Register!$Q223,2))</f>
        <v/>
      </c>
      <c r="J225" s="27">
        <f>IF(OR(Register!$N223&lt;&gt;"Yes",Register!$O223="",N(Register!$Q223)=0),0,ROUND((Register!$M223-Register!$R223)*MIN(Register!$Q223,MAX(0,MIN(J$4,IF(Register!$U223="",$D$2,MIN($D$2,YEAR(Register!$U223)*12+MONTH(Register!$U223)-1)))-(YEAR(Register!$O223)*12+MONTH(Register!$O223))+1))/Register!$Q223,2)-ROUND((Register!$M223-Register!$R223)*MIN(Register!$Q223,MAX(0,MIN(J$4-1,IF(Register!$U223="",$D$2,MIN($D$2,YEAR(Register!$U223)*12+MONTH(Register!$U223)-1)))-(YEAR(Register!$O223)*12+MONTH(Register!$O223))+1))/Register!$Q223,2))</f>
        <v/>
      </c>
      <c r="K225" s="27">
        <f>IF(OR(Register!$N223&lt;&gt;"Yes",Register!$O223="",N(Register!$Q223)=0),0,ROUND((Register!$M223-Register!$R223)*MIN(Register!$Q223,MAX(0,MIN(K$4,IF(Register!$U223="",$D$2,MIN($D$2,YEAR(Register!$U223)*12+MONTH(Register!$U223)-1)))-(YEAR(Register!$O223)*12+MONTH(Register!$O223))+1))/Register!$Q223,2)-ROUND((Register!$M223-Register!$R223)*MIN(Register!$Q223,MAX(0,MIN(K$4-1,IF(Register!$U223="",$D$2,MIN($D$2,YEAR(Register!$U223)*12+MONTH(Register!$U223)-1)))-(YEAR(Register!$O223)*12+MONTH(Register!$O223))+1))/Register!$Q223,2))</f>
        <v/>
      </c>
      <c r="L225" s="27">
        <f>IF(OR(Register!$N223&lt;&gt;"Yes",Register!$O223="",N(Register!$Q223)=0),0,ROUND((Register!$M223-Register!$R223)*MIN(Register!$Q223,MAX(0,MIN(L$4,IF(Register!$U223="",$D$2,MIN($D$2,YEAR(Register!$U223)*12+MONTH(Register!$U223)-1)))-(YEAR(Register!$O223)*12+MONTH(Register!$O223))+1))/Register!$Q223,2)-ROUND((Register!$M223-Register!$R223)*MIN(Register!$Q223,MAX(0,MIN(L$4-1,IF(Register!$U223="",$D$2,MIN($D$2,YEAR(Register!$U223)*12+MONTH(Register!$U223)-1)))-(YEAR(Register!$O223)*12+MONTH(Register!$O223))+1))/Register!$Q223,2))</f>
        <v/>
      </c>
      <c r="M225" s="27">
        <f>IF(OR(Register!$N223&lt;&gt;"Yes",Register!$O223="",N(Register!$Q223)=0),0,ROUND((Register!$M223-Register!$R223)*MIN(Register!$Q223,MAX(0,MIN(M$4,IF(Register!$U223="",$D$2,MIN($D$2,YEAR(Register!$U223)*12+MONTH(Register!$U223)-1)))-(YEAR(Register!$O223)*12+MONTH(Register!$O223))+1))/Register!$Q223,2)-ROUND((Register!$M223-Register!$R223)*MIN(Register!$Q223,MAX(0,MIN(M$4-1,IF(Register!$U223="",$D$2,MIN($D$2,YEAR(Register!$U223)*12+MONTH(Register!$U223)-1)))-(YEAR(Register!$O223)*12+MONTH(Register!$O223))+1))/Register!$Q223,2))</f>
        <v/>
      </c>
      <c r="N225" s="27">
        <f>IF(OR(Register!$N223&lt;&gt;"Yes",Register!$O223="",N(Register!$Q223)=0),0,ROUND((Register!$M223-Register!$R223)*MIN(Register!$Q223,MAX(0,MIN(N$4,IF(Register!$U223="",$D$2,MIN($D$2,YEAR(Register!$U223)*12+MONTH(Register!$U223)-1)))-(YEAR(Register!$O223)*12+MONTH(Register!$O223))+1))/Register!$Q223,2)-ROUND((Register!$M223-Register!$R223)*MIN(Register!$Q223,MAX(0,MIN(N$4-1,IF(Register!$U223="",$D$2,MIN($D$2,YEAR(Register!$U223)*12+MONTH(Register!$U223)-1)))-(YEAR(Register!$O223)*12+MONTH(Register!$O223))+1))/Register!$Q223,2))</f>
        <v/>
      </c>
      <c r="O225" s="27">
        <f>IF(OR(Register!$N223&lt;&gt;"Yes",Register!$O223="",N(Register!$Q223)=0),0,ROUND((Register!$M223-Register!$R223)*MIN(Register!$Q223,MAX(0,MIN(O$4,IF(Register!$U223="",$D$2,MIN($D$2,YEAR(Register!$U223)*12+MONTH(Register!$U223)-1)))-(YEAR(Register!$O223)*12+MONTH(Register!$O223))+1))/Register!$Q223,2)-ROUND((Register!$M223-Register!$R223)*MIN(Register!$Q223,MAX(0,MIN(O$4-1,IF(Register!$U223="",$D$2,MIN($D$2,YEAR(Register!$U223)*12+MONTH(Register!$U223)-1)))-(YEAR(Register!$O223)*12+MONTH(Register!$O223))+1))/Register!$Q223,2))</f>
        <v/>
      </c>
      <c r="P225" s="27">
        <f>IF(OR(Register!$N223&lt;&gt;"Yes",Register!$O223="",N(Register!$Q223)=0),0,ROUND((Register!$M223-Register!$R223)*MIN(Register!$Q223,MAX(0,MIN(P$4,IF(Register!$U223="",$D$2,MIN($D$2,YEAR(Register!$U223)*12+MONTH(Register!$U223)-1)))-(YEAR(Register!$O223)*12+MONTH(Register!$O223))+1))/Register!$Q223,2)-ROUND((Register!$M223-Register!$R223)*MIN(Register!$Q223,MAX(0,MIN(P$4-1,IF(Register!$U223="",$D$2,MIN($D$2,YEAR(Register!$U223)*12+MONTH(Register!$U223)-1)))-(YEAR(Register!$O223)*12+MONTH(Register!$O223))+1))/Register!$Q223,2))</f>
        <v/>
      </c>
      <c r="Q225" s="27">
        <f>E225+F225+G225+H225+I225+J225+K225+L225+M225+N225+O225+P225</f>
        <v/>
      </c>
    </row>
    <row r="226">
      <c r="A226" s="28">
        <f>IF(Register!$A224="","",Register!$A224)</f>
        <v/>
      </c>
      <c r="B226" s="28">
        <f>IF(Register!$D224="","",Register!$D224)</f>
        <v/>
      </c>
      <c r="C226" s="28">
        <f>IF(Register!$F224="","",Register!$F224)</f>
        <v/>
      </c>
      <c r="D226" s="28">
        <f>IF(C226="","",IF(C226=Settings!$A$9,Settings!$B$9,IF(C226=Settings!$A$10,Settings!$B$10,IF(C226=Settings!$A$11,Settings!$B$11,IF(C226=Settings!$A$12,Settings!$B$12,IF(C226=Settings!$A$13,Settings!$B$13,IF(C226=Settings!$A$14,Settings!$B$14,IF(C226=Settings!$A$15,Settings!$B$15,IF(C226=Settings!$A$16,Settings!$B$16,IF(C226=Settings!$A$17,Settings!$B$17,IF(C226=Settings!$A$18,Settings!$B$18,"")))))))))))</f>
        <v/>
      </c>
      <c r="E226" s="27">
        <f>IF(OR(Register!$N224&lt;&gt;"Yes",Register!$O224="",N(Register!$Q224)=0),0,ROUND((Register!$M224-Register!$R224)*MIN(Register!$Q224,MAX(0,MIN(E$4,IF(Register!$U224="",$D$2,MIN($D$2,YEAR(Register!$U224)*12+MONTH(Register!$U224)-1)))-(YEAR(Register!$O224)*12+MONTH(Register!$O224))+1))/Register!$Q224,2)-ROUND((Register!$M224-Register!$R224)*MIN(Register!$Q224,MAX(0,MIN(E$4-1,IF(Register!$U224="",$D$2,MIN($D$2,YEAR(Register!$U224)*12+MONTH(Register!$U224)-1)))-(YEAR(Register!$O224)*12+MONTH(Register!$O224))+1))/Register!$Q224,2))</f>
        <v/>
      </c>
      <c r="F226" s="27">
        <f>IF(OR(Register!$N224&lt;&gt;"Yes",Register!$O224="",N(Register!$Q224)=0),0,ROUND((Register!$M224-Register!$R224)*MIN(Register!$Q224,MAX(0,MIN(F$4,IF(Register!$U224="",$D$2,MIN($D$2,YEAR(Register!$U224)*12+MONTH(Register!$U224)-1)))-(YEAR(Register!$O224)*12+MONTH(Register!$O224))+1))/Register!$Q224,2)-ROUND((Register!$M224-Register!$R224)*MIN(Register!$Q224,MAX(0,MIN(F$4-1,IF(Register!$U224="",$D$2,MIN($D$2,YEAR(Register!$U224)*12+MONTH(Register!$U224)-1)))-(YEAR(Register!$O224)*12+MONTH(Register!$O224))+1))/Register!$Q224,2))</f>
        <v/>
      </c>
      <c r="G226" s="27">
        <f>IF(OR(Register!$N224&lt;&gt;"Yes",Register!$O224="",N(Register!$Q224)=0),0,ROUND((Register!$M224-Register!$R224)*MIN(Register!$Q224,MAX(0,MIN(G$4,IF(Register!$U224="",$D$2,MIN($D$2,YEAR(Register!$U224)*12+MONTH(Register!$U224)-1)))-(YEAR(Register!$O224)*12+MONTH(Register!$O224))+1))/Register!$Q224,2)-ROUND((Register!$M224-Register!$R224)*MIN(Register!$Q224,MAX(0,MIN(G$4-1,IF(Register!$U224="",$D$2,MIN($D$2,YEAR(Register!$U224)*12+MONTH(Register!$U224)-1)))-(YEAR(Register!$O224)*12+MONTH(Register!$O224))+1))/Register!$Q224,2))</f>
        <v/>
      </c>
      <c r="H226" s="27">
        <f>IF(OR(Register!$N224&lt;&gt;"Yes",Register!$O224="",N(Register!$Q224)=0),0,ROUND((Register!$M224-Register!$R224)*MIN(Register!$Q224,MAX(0,MIN(H$4,IF(Register!$U224="",$D$2,MIN($D$2,YEAR(Register!$U224)*12+MONTH(Register!$U224)-1)))-(YEAR(Register!$O224)*12+MONTH(Register!$O224))+1))/Register!$Q224,2)-ROUND((Register!$M224-Register!$R224)*MIN(Register!$Q224,MAX(0,MIN(H$4-1,IF(Register!$U224="",$D$2,MIN($D$2,YEAR(Register!$U224)*12+MONTH(Register!$U224)-1)))-(YEAR(Register!$O224)*12+MONTH(Register!$O224))+1))/Register!$Q224,2))</f>
        <v/>
      </c>
      <c r="I226" s="27">
        <f>IF(OR(Register!$N224&lt;&gt;"Yes",Register!$O224="",N(Register!$Q224)=0),0,ROUND((Register!$M224-Register!$R224)*MIN(Register!$Q224,MAX(0,MIN(I$4,IF(Register!$U224="",$D$2,MIN($D$2,YEAR(Register!$U224)*12+MONTH(Register!$U224)-1)))-(YEAR(Register!$O224)*12+MONTH(Register!$O224))+1))/Register!$Q224,2)-ROUND((Register!$M224-Register!$R224)*MIN(Register!$Q224,MAX(0,MIN(I$4-1,IF(Register!$U224="",$D$2,MIN($D$2,YEAR(Register!$U224)*12+MONTH(Register!$U224)-1)))-(YEAR(Register!$O224)*12+MONTH(Register!$O224))+1))/Register!$Q224,2))</f>
        <v/>
      </c>
      <c r="J226" s="27">
        <f>IF(OR(Register!$N224&lt;&gt;"Yes",Register!$O224="",N(Register!$Q224)=0),0,ROUND((Register!$M224-Register!$R224)*MIN(Register!$Q224,MAX(0,MIN(J$4,IF(Register!$U224="",$D$2,MIN($D$2,YEAR(Register!$U224)*12+MONTH(Register!$U224)-1)))-(YEAR(Register!$O224)*12+MONTH(Register!$O224))+1))/Register!$Q224,2)-ROUND((Register!$M224-Register!$R224)*MIN(Register!$Q224,MAX(0,MIN(J$4-1,IF(Register!$U224="",$D$2,MIN($D$2,YEAR(Register!$U224)*12+MONTH(Register!$U224)-1)))-(YEAR(Register!$O224)*12+MONTH(Register!$O224))+1))/Register!$Q224,2))</f>
        <v/>
      </c>
      <c r="K226" s="27">
        <f>IF(OR(Register!$N224&lt;&gt;"Yes",Register!$O224="",N(Register!$Q224)=0),0,ROUND((Register!$M224-Register!$R224)*MIN(Register!$Q224,MAX(0,MIN(K$4,IF(Register!$U224="",$D$2,MIN($D$2,YEAR(Register!$U224)*12+MONTH(Register!$U224)-1)))-(YEAR(Register!$O224)*12+MONTH(Register!$O224))+1))/Register!$Q224,2)-ROUND((Register!$M224-Register!$R224)*MIN(Register!$Q224,MAX(0,MIN(K$4-1,IF(Register!$U224="",$D$2,MIN($D$2,YEAR(Register!$U224)*12+MONTH(Register!$U224)-1)))-(YEAR(Register!$O224)*12+MONTH(Register!$O224))+1))/Register!$Q224,2))</f>
        <v/>
      </c>
      <c r="L226" s="27">
        <f>IF(OR(Register!$N224&lt;&gt;"Yes",Register!$O224="",N(Register!$Q224)=0),0,ROUND((Register!$M224-Register!$R224)*MIN(Register!$Q224,MAX(0,MIN(L$4,IF(Register!$U224="",$D$2,MIN($D$2,YEAR(Register!$U224)*12+MONTH(Register!$U224)-1)))-(YEAR(Register!$O224)*12+MONTH(Register!$O224))+1))/Register!$Q224,2)-ROUND((Register!$M224-Register!$R224)*MIN(Register!$Q224,MAX(0,MIN(L$4-1,IF(Register!$U224="",$D$2,MIN($D$2,YEAR(Register!$U224)*12+MONTH(Register!$U224)-1)))-(YEAR(Register!$O224)*12+MONTH(Register!$O224))+1))/Register!$Q224,2))</f>
        <v/>
      </c>
      <c r="M226" s="27">
        <f>IF(OR(Register!$N224&lt;&gt;"Yes",Register!$O224="",N(Register!$Q224)=0),0,ROUND((Register!$M224-Register!$R224)*MIN(Register!$Q224,MAX(0,MIN(M$4,IF(Register!$U224="",$D$2,MIN($D$2,YEAR(Register!$U224)*12+MONTH(Register!$U224)-1)))-(YEAR(Register!$O224)*12+MONTH(Register!$O224))+1))/Register!$Q224,2)-ROUND((Register!$M224-Register!$R224)*MIN(Register!$Q224,MAX(0,MIN(M$4-1,IF(Register!$U224="",$D$2,MIN($D$2,YEAR(Register!$U224)*12+MONTH(Register!$U224)-1)))-(YEAR(Register!$O224)*12+MONTH(Register!$O224))+1))/Register!$Q224,2))</f>
        <v/>
      </c>
      <c r="N226" s="27">
        <f>IF(OR(Register!$N224&lt;&gt;"Yes",Register!$O224="",N(Register!$Q224)=0),0,ROUND((Register!$M224-Register!$R224)*MIN(Register!$Q224,MAX(0,MIN(N$4,IF(Register!$U224="",$D$2,MIN($D$2,YEAR(Register!$U224)*12+MONTH(Register!$U224)-1)))-(YEAR(Register!$O224)*12+MONTH(Register!$O224))+1))/Register!$Q224,2)-ROUND((Register!$M224-Register!$R224)*MIN(Register!$Q224,MAX(0,MIN(N$4-1,IF(Register!$U224="",$D$2,MIN($D$2,YEAR(Register!$U224)*12+MONTH(Register!$U224)-1)))-(YEAR(Register!$O224)*12+MONTH(Register!$O224))+1))/Register!$Q224,2))</f>
        <v/>
      </c>
      <c r="O226" s="27">
        <f>IF(OR(Register!$N224&lt;&gt;"Yes",Register!$O224="",N(Register!$Q224)=0),0,ROUND((Register!$M224-Register!$R224)*MIN(Register!$Q224,MAX(0,MIN(O$4,IF(Register!$U224="",$D$2,MIN($D$2,YEAR(Register!$U224)*12+MONTH(Register!$U224)-1)))-(YEAR(Register!$O224)*12+MONTH(Register!$O224))+1))/Register!$Q224,2)-ROUND((Register!$M224-Register!$R224)*MIN(Register!$Q224,MAX(0,MIN(O$4-1,IF(Register!$U224="",$D$2,MIN($D$2,YEAR(Register!$U224)*12+MONTH(Register!$U224)-1)))-(YEAR(Register!$O224)*12+MONTH(Register!$O224))+1))/Register!$Q224,2))</f>
        <v/>
      </c>
      <c r="P226" s="27">
        <f>IF(OR(Register!$N224&lt;&gt;"Yes",Register!$O224="",N(Register!$Q224)=0),0,ROUND((Register!$M224-Register!$R224)*MIN(Register!$Q224,MAX(0,MIN(P$4,IF(Register!$U224="",$D$2,MIN($D$2,YEAR(Register!$U224)*12+MONTH(Register!$U224)-1)))-(YEAR(Register!$O224)*12+MONTH(Register!$O224))+1))/Register!$Q224,2)-ROUND((Register!$M224-Register!$R224)*MIN(Register!$Q224,MAX(0,MIN(P$4-1,IF(Register!$U224="",$D$2,MIN($D$2,YEAR(Register!$U224)*12+MONTH(Register!$U224)-1)))-(YEAR(Register!$O224)*12+MONTH(Register!$O224))+1))/Register!$Q224,2))</f>
        <v/>
      </c>
      <c r="Q226" s="27">
        <f>E226+F226+G226+H226+I226+J226+K226+L226+M226+N226+O226+P226</f>
        <v/>
      </c>
    </row>
    <row r="227">
      <c r="A227" s="28">
        <f>IF(Register!$A225="","",Register!$A225)</f>
        <v/>
      </c>
      <c r="B227" s="28">
        <f>IF(Register!$D225="","",Register!$D225)</f>
        <v/>
      </c>
      <c r="C227" s="28">
        <f>IF(Register!$F225="","",Register!$F225)</f>
        <v/>
      </c>
      <c r="D227" s="28">
        <f>IF(C227="","",IF(C227=Settings!$A$9,Settings!$B$9,IF(C227=Settings!$A$10,Settings!$B$10,IF(C227=Settings!$A$11,Settings!$B$11,IF(C227=Settings!$A$12,Settings!$B$12,IF(C227=Settings!$A$13,Settings!$B$13,IF(C227=Settings!$A$14,Settings!$B$14,IF(C227=Settings!$A$15,Settings!$B$15,IF(C227=Settings!$A$16,Settings!$B$16,IF(C227=Settings!$A$17,Settings!$B$17,IF(C227=Settings!$A$18,Settings!$B$18,"")))))))))))</f>
        <v/>
      </c>
      <c r="E227" s="27">
        <f>IF(OR(Register!$N225&lt;&gt;"Yes",Register!$O225="",N(Register!$Q225)=0),0,ROUND((Register!$M225-Register!$R225)*MIN(Register!$Q225,MAX(0,MIN(E$4,IF(Register!$U225="",$D$2,MIN($D$2,YEAR(Register!$U225)*12+MONTH(Register!$U225)-1)))-(YEAR(Register!$O225)*12+MONTH(Register!$O225))+1))/Register!$Q225,2)-ROUND((Register!$M225-Register!$R225)*MIN(Register!$Q225,MAX(0,MIN(E$4-1,IF(Register!$U225="",$D$2,MIN($D$2,YEAR(Register!$U225)*12+MONTH(Register!$U225)-1)))-(YEAR(Register!$O225)*12+MONTH(Register!$O225))+1))/Register!$Q225,2))</f>
        <v/>
      </c>
      <c r="F227" s="27">
        <f>IF(OR(Register!$N225&lt;&gt;"Yes",Register!$O225="",N(Register!$Q225)=0),0,ROUND((Register!$M225-Register!$R225)*MIN(Register!$Q225,MAX(0,MIN(F$4,IF(Register!$U225="",$D$2,MIN($D$2,YEAR(Register!$U225)*12+MONTH(Register!$U225)-1)))-(YEAR(Register!$O225)*12+MONTH(Register!$O225))+1))/Register!$Q225,2)-ROUND((Register!$M225-Register!$R225)*MIN(Register!$Q225,MAX(0,MIN(F$4-1,IF(Register!$U225="",$D$2,MIN($D$2,YEAR(Register!$U225)*12+MONTH(Register!$U225)-1)))-(YEAR(Register!$O225)*12+MONTH(Register!$O225))+1))/Register!$Q225,2))</f>
        <v/>
      </c>
      <c r="G227" s="27">
        <f>IF(OR(Register!$N225&lt;&gt;"Yes",Register!$O225="",N(Register!$Q225)=0),0,ROUND((Register!$M225-Register!$R225)*MIN(Register!$Q225,MAX(0,MIN(G$4,IF(Register!$U225="",$D$2,MIN($D$2,YEAR(Register!$U225)*12+MONTH(Register!$U225)-1)))-(YEAR(Register!$O225)*12+MONTH(Register!$O225))+1))/Register!$Q225,2)-ROUND((Register!$M225-Register!$R225)*MIN(Register!$Q225,MAX(0,MIN(G$4-1,IF(Register!$U225="",$D$2,MIN($D$2,YEAR(Register!$U225)*12+MONTH(Register!$U225)-1)))-(YEAR(Register!$O225)*12+MONTH(Register!$O225))+1))/Register!$Q225,2))</f>
        <v/>
      </c>
      <c r="H227" s="27">
        <f>IF(OR(Register!$N225&lt;&gt;"Yes",Register!$O225="",N(Register!$Q225)=0),0,ROUND((Register!$M225-Register!$R225)*MIN(Register!$Q225,MAX(0,MIN(H$4,IF(Register!$U225="",$D$2,MIN($D$2,YEAR(Register!$U225)*12+MONTH(Register!$U225)-1)))-(YEAR(Register!$O225)*12+MONTH(Register!$O225))+1))/Register!$Q225,2)-ROUND((Register!$M225-Register!$R225)*MIN(Register!$Q225,MAX(0,MIN(H$4-1,IF(Register!$U225="",$D$2,MIN($D$2,YEAR(Register!$U225)*12+MONTH(Register!$U225)-1)))-(YEAR(Register!$O225)*12+MONTH(Register!$O225))+1))/Register!$Q225,2))</f>
        <v/>
      </c>
      <c r="I227" s="27">
        <f>IF(OR(Register!$N225&lt;&gt;"Yes",Register!$O225="",N(Register!$Q225)=0),0,ROUND((Register!$M225-Register!$R225)*MIN(Register!$Q225,MAX(0,MIN(I$4,IF(Register!$U225="",$D$2,MIN($D$2,YEAR(Register!$U225)*12+MONTH(Register!$U225)-1)))-(YEAR(Register!$O225)*12+MONTH(Register!$O225))+1))/Register!$Q225,2)-ROUND((Register!$M225-Register!$R225)*MIN(Register!$Q225,MAX(0,MIN(I$4-1,IF(Register!$U225="",$D$2,MIN($D$2,YEAR(Register!$U225)*12+MONTH(Register!$U225)-1)))-(YEAR(Register!$O225)*12+MONTH(Register!$O225))+1))/Register!$Q225,2))</f>
        <v/>
      </c>
      <c r="J227" s="27">
        <f>IF(OR(Register!$N225&lt;&gt;"Yes",Register!$O225="",N(Register!$Q225)=0),0,ROUND((Register!$M225-Register!$R225)*MIN(Register!$Q225,MAX(0,MIN(J$4,IF(Register!$U225="",$D$2,MIN($D$2,YEAR(Register!$U225)*12+MONTH(Register!$U225)-1)))-(YEAR(Register!$O225)*12+MONTH(Register!$O225))+1))/Register!$Q225,2)-ROUND((Register!$M225-Register!$R225)*MIN(Register!$Q225,MAX(0,MIN(J$4-1,IF(Register!$U225="",$D$2,MIN($D$2,YEAR(Register!$U225)*12+MONTH(Register!$U225)-1)))-(YEAR(Register!$O225)*12+MONTH(Register!$O225))+1))/Register!$Q225,2))</f>
        <v/>
      </c>
      <c r="K227" s="27">
        <f>IF(OR(Register!$N225&lt;&gt;"Yes",Register!$O225="",N(Register!$Q225)=0),0,ROUND((Register!$M225-Register!$R225)*MIN(Register!$Q225,MAX(0,MIN(K$4,IF(Register!$U225="",$D$2,MIN($D$2,YEAR(Register!$U225)*12+MONTH(Register!$U225)-1)))-(YEAR(Register!$O225)*12+MONTH(Register!$O225))+1))/Register!$Q225,2)-ROUND((Register!$M225-Register!$R225)*MIN(Register!$Q225,MAX(0,MIN(K$4-1,IF(Register!$U225="",$D$2,MIN($D$2,YEAR(Register!$U225)*12+MONTH(Register!$U225)-1)))-(YEAR(Register!$O225)*12+MONTH(Register!$O225))+1))/Register!$Q225,2))</f>
        <v/>
      </c>
      <c r="L227" s="27">
        <f>IF(OR(Register!$N225&lt;&gt;"Yes",Register!$O225="",N(Register!$Q225)=0),0,ROUND((Register!$M225-Register!$R225)*MIN(Register!$Q225,MAX(0,MIN(L$4,IF(Register!$U225="",$D$2,MIN($D$2,YEAR(Register!$U225)*12+MONTH(Register!$U225)-1)))-(YEAR(Register!$O225)*12+MONTH(Register!$O225))+1))/Register!$Q225,2)-ROUND((Register!$M225-Register!$R225)*MIN(Register!$Q225,MAX(0,MIN(L$4-1,IF(Register!$U225="",$D$2,MIN($D$2,YEAR(Register!$U225)*12+MONTH(Register!$U225)-1)))-(YEAR(Register!$O225)*12+MONTH(Register!$O225))+1))/Register!$Q225,2))</f>
        <v/>
      </c>
      <c r="M227" s="27">
        <f>IF(OR(Register!$N225&lt;&gt;"Yes",Register!$O225="",N(Register!$Q225)=0),0,ROUND((Register!$M225-Register!$R225)*MIN(Register!$Q225,MAX(0,MIN(M$4,IF(Register!$U225="",$D$2,MIN($D$2,YEAR(Register!$U225)*12+MONTH(Register!$U225)-1)))-(YEAR(Register!$O225)*12+MONTH(Register!$O225))+1))/Register!$Q225,2)-ROUND((Register!$M225-Register!$R225)*MIN(Register!$Q225,MAX(0,MIN(M$4-1,IF(Register!$U225="",$D$2,MIN($D$2,YEAR(Register!$U225)*12+MONTH(Register!$U225)-1)))-(YEAR(Register!$O225)*12+MONTH(Register!$O225))+1))/Register!$Q225,2))</f>
        <v/>
      </c>
      <c r="N227" s="27">
        <f>IF(OR(Register!$N225&lt;&gt;"Yes",Register!$O225="",N(Register!$Q225)=0),0,ROUND((Register!$M225-Register!$R225)*MIN(Register!$Q225,MAX(0,MIN(N$4,IF(Register!$U225="",$D$2,MIN($D$2,YEAR(Register!$U225)*12+MONTH(Register!$U225)-1)))-(YEAR(Register!$O225)*12+MONTH(Register!$O225))+1))/Register!$Q225,2)-ROUND((Register!$M225-Register!$R225)*MIN(Register!$Q225,MAX(0,MIN(N$4-1,IF(Register!$U225="",$D$2,MIN($D$2,YEAR(Register!$U225)*12+MONTH(Register!$U225)-1)))-(YEAR(Register!$O225)*12+MONTH(Register!$O225))+1))/Register!$Q225,2))</f>
        <v/>
      </c>
      <c r="O227" s="27">
        <f>IF(OR(Register!$N225&lt;&gt;"Yes",Register!$O225="",N(Register!$Q225)=0),0,ROUND((Register!$M225-Register!$R225)*MIN(Register!$Q225,MAX(0,MIN(O$4,IF(Register!$U225="",$D$2,MIN($D$2,YEAR(Register!$U225)*12+MONTH(Register!$U225)-1)))-(YEAR(Register!$O225)*12+MONTH(Register!$O225))+1))/Register!$Q225,2)-ROUND((Register!$M225-Register!$R225)*MIN(Register!$Q225,MAX(0,MIN(O$4-1,IF(Register!$U225="",$D$2,MIN($D$2,YEAR(Register!$U225)*12+MONTH(Register!$U225)-1)))-(YEAR(Register!$O225)*12+MONTH(Register!$O225))+1))/Register!$Q225,2))</f>
        <v/>
      </c>
      <c r="P227" s="27">
        <f>IF(OR(Register!$N225&lt;&gt;"Yes",Register!$O225="",N(Register!$Q225)=0),0,ROUND((Register!$M225-Register!$R225)*MIN(Register!$Q225,MAX(0,MIN(P$4,IF(Register!$U225="",$D$2,MIN($D$2,YEAR(Register!$U225)*12+MONTH(Register!$U225)-1)))-(YEAR(Register!$O225)*12+MONTH(Register!$O225))+1))/Register!$Q225,2)-ROUND((Register!$M225-Register!$R225)*MIN(Register!$Q225,MAX(0,MIN(P$4-1,IF(Register!$U225="",$D$2,MIN($D$2,YEAR(Register!$U225)*12+MONTH(Register!$U225)-1)))-(YEAR(Register!$O225)*12+MONTH(Register!$O225))+1))/Register!$Q225,2))</f>
        <v/>
      </c>
      <c r="Q227" s="27">
        <f>E227+F227+G227+H227+I227+J227+K227+L227+M227+N227+O227+P227</f>
        <v/>
      </c>
    </row>
    <row r="228">
      <c r="A228" s="28">
        <f>IF(Register!$A226="","",Register!$A226)</f>
        <v/>
      </c>
      <c r="B228" s="28">
        <f>IF(Register!$D226="","",Register!$D226)</f>
        <v/>
      </c>
      <c r="C228" s="28">
        <f>IF(Register!$F226="","",Register!$F226)</f>
        <v/>
      </c>
      <c r="D228" s="28">
        <f>IF(C228="","",IF(C228=Settings!$A$9,Settings!$B$9,IF(C228=Settings!$A$10,Settings!$B$10,IF(C228=Settings!$A$11,Settings!$B$11,IF(C228=Settings!$A$12,Settings!$B$12,IF(C228=Settings!$A$13,Settings!$B$13,IF(C228=Settings!$A$14,Settings!$B$14,IF(C228=Settings!$A$15,Settings!$B$15,IF(C228=Settings!$A$16,Settings!$B$16,IF(C228=Settings!$A$17,Settings!$B$17,IF(C228=Settings!$A$18,Settings!$B$18,"")))))))))))</f>
        <v/>
      </c>
      <c r="E228" s="27">
        <f>IF(OR(Register!$N226&lt;&gt;"Yes",Register!$O226="",N(Register!$Q226)=0),0,ROUND((Register!$M226-Register!$R226)*MIN(Register!$Q226,MAX(0,MIN(E$4,IF(Register!$U226="",$D$2,MIN($D$2,YEAR(Register!$U226)*12+MONTH(Register!$U226)-1)))-(YEAR(Register!$O226)*12+MONTH(Register!$O226))+1))/Register!$Q226,2)-ROUND((Register!$M226-Register!$R226)*MIN(Register!$Q226,MAX(0,MIN(E$4-1,IF(Register!$U226="",$D$2,MIN($D$2,YEAR(Register!$U226)*12+MONTH(Register!$U226)-1)))-(YEAR(Register!$O226)*12+MONTH(Register!$O226))+1))/Register!$Q226,2))</f>
        <v/>
      </c>
      <c r="F228" s="27">
        <f>IF(OR(Register!$N226&lt;&gt;"Yes",Register!$O226="",N(Register!$Q226)=0),0,ROUND((Register!$M226-Register!$R226)*MIN(Register!$Q226,MAX(0,MIN(F$4,IF(Register!$U226="",$D$2,MIN($D$2,YEAR(Register!$U226)*12+MONTH(Register!$U226)-1)))-(YEAR(Register!$O226)*12+MONTH(Register!$O226))+1))/Register!$Q226,2)-ROUND((Register!$M226-Register!$R226)*MIN(Register!$Q226,MAX(0,MIN(F$4-1,IF(Register!$U226="",$D$2,MIN($D$2,YEAR(Register!$U226)*12+MONTH(Register!$U226)-1)))-(YEAR(Register!$O226)*12+MONTH(Register!$O226))+1))/Register!$Q226,2))</f>
        <v/>
      </c>
      <c r="G228" s="27">
        <f>IF(OR(Register!$N226&lt;&gt;"Yes",Register!$O226="",N(Register!$Q226)=0),0,ROUND((Register!$M226-Register!$R226)*MIN(Register!$Q226,MAX(0,MIN(G$4,IF(Register!$U226="",$D$2,MIN($D$2,YEAR(Register!$U226)*12+MONTH(Register!$U226)-1)))-(YEAR(Register!$O226)*12+MONTH(Register!$O226))+1))/Register!$Q226,2)-ROUND((Register!$M226-Register!$R226)*MIN(Register!$Q226,MAX(0,MIN(G$4-1,IF(Register!$U226="",$D$2,MIN($D$2,YEAR(Register!$U226)*12+MONTH(Register!$U226)-1)))-(YEAR(Register!$O226)*12+MONTH(Register!$O226))+1))/Register!$Q226,2))</f>
        <v/>
      </c>
      <c r="H228" s="27">
        <f>IF(OR(Register!$N226&lt;&gt;"Yes",Register!$O226="",N(Register!$Q226)=0),0,ROUND((Register!$M226-Register!$R226)*MIN(Register!$Q226,MAX(0,MIN(H$4,IF(Register!$U226="",$D$2,MIN($D$2,YEAR(Register!$U226)*12+MONTH(Register!$U226)-1)))-(YEAR(Register!$O226)*12+MONTH(Register!$O226))+1))/Register!$Q226,2)-ROUND((Register!$M226-Register!$R226)*MIN(Register!$Q226,MAX(0,MIN(H$4-1,IF(Register!$U226="",$D$2,MIN($D$2,YEAR(Register!$U226)*12+MONTH(Register!$U226)-1)))-(YEAR(Register!$O226)*12+MONTH(Register!$O226))+1))/Register!$Q226,2))</f>
        <v/>
      </c>
      <c r="I228" s="27">
        <f>IF(OR(Register!$N226&lt;&gt;"Yes",Register!$O226="",N(Register!$Q226)=0),0,ROUND((Register!$M226-Register!$R226)*MIN(Register!$Q226,MAX(0,MIN(I$4,IF(Register!$U226="",$D$2,MIN($D$2,YEAR(Register!$U226)*12+MONTH(Register!$U226)-1)))-(YEAR(Register!$O226)*12+MONTH(Register!$O226))+1))/Register!$Q226,2)-ROUND((Register!$M226-Register!$R226)*MIN(Register!$Q226,MAX(0,MIN(I$4-1,IF(Register!$U226="",$D$2,MIN($D$2,YEAR(Register!$U226)*12+MONTH(Register!$U226)-1)))-(YEAR(Register!$O226)*12+MONTH(Register!$O226))+1))/Register!$Q226,2))</f>
        <v/>
      </c>
      <c r="J228" s="27">
        <f>IF(OR(Register!$N226&lt;&gt;"Yes",Register!$O226="",N(Register!$Q226)=0),0,ROUND((Register!$M226-Register!$R226)*MIN(Register!$Q226,MAX(0,MIN(J$4,IF(Register!$U226="",$D$2,MIN($D$2,YEAR(Register!$U226)*12+MONTH(Register!$U226)-1)))-(YEAR(Register!$O226)*12+MONTH(Register!$O226))+1))/Register!$Q226,2)-ROUND((Register!$M226-Register!$R226)*MIN(Register!$Q226,MAX(0,MIN(J$4-1,IF(Register!$U226="",$D$2,MIN($D$2,YEAR(Register!$U226)*12+MONTH(Register!$U226)-1)))-(YEAR(Register!$O226)*12+MONTH(Register!$O226))+1))/Register!$Q226,2))</f>
        <v/>
      </c>
      <c r="K228" s="27">
        <f>IF(OR(Register!$N226&lt;&gt;"Yes",Register!$O226="",N(Register!$Q226)=0),0,ROUND((Register!$M226-Register!$R226)*MIN(Register!$Q226,MAX(0,MIN(K$4,IF(Register!$U226="",$D$2,MIN($D$2,YEAR(Register!$U226)*12+MONTH(Register!$U226)-1)))-(YEAR(Register!$O226)*12+MONTH(Register!$O226))+1))/Register!$Q226,2)-ROUND((Register!$M226-Register!$R226)*MIN(Register!$Q226,MAX(0,MIN(K$4-1,IF(Register!$U226="",$D$2,MIN($D$2,YEAR(Register!$U226)*12+MONTH(Register!$U226)-1)))-(YEAR(Register!$O226)*12+MONTH(Register!$O226))+1))/Register!$Q226,2))</f>
        <v/>
      </c>
      <c r="L228" s="27">
        <f>IF(OR(Register!$N226&lt;&gt;"Yes",Register!$O226="",N(Register!$Q226)=0),0,ROUND((Register!$M226-Register!$R226)*MIN(Register!$Q226,MAX(0,MIN(L$4,IF(Register!$U226="",$D$2,MIN($D$2,YEAR(Register!$U226)*12+MONTH(Register!$U226)-1)))-(YEAR(Register!$O226)*12+MONTH(Register!$O226))+1))/Register!$Q226,2)-ROUND((Register!$M226-Register!$R226)*MIN(Register!$Q226,MAX(0,MIN(L$4-1,IF(Register!$U226="",$D$2,MIN($D$2,YEAR(Register!$U226)*12+MONTH(Register!$U226)-1)))-(YEAR(Register!$O226)*12+MONTH(Register!$O226))+1))/Register!$Q226,2))</f>
        <v/>
      </c>
      <c r="M228" s="27">
        <f>IF(OR(Register!$N226&lt;&gt;"Yes",Register!$O226="",N(Register!$Q226)=0),0,ROUND((Register!$M226-Register!$R226)*MIN(Register!$Q226,MAX(0,MIN(M$4,IF(Register!$U226="",$D$2,MIN($D$2,YEAR(Register!$U226)*12+MONTH(Register!$U226)-1)))-(YEAR(Register!$O226)*12+MONTH(Register!$O226))+1))/Register!$Q226,2)-ROUND((Register!$M226-Register!$R226)*MIN(Register!$Q226,MAX(0,MIN(M$4-1,IF(Register!$U226="",$D$2,MIN($D$2,YEAR(Register!$U226)*12+MONTH(Register!$U226)-1)))-(YEAR(Register!$O226)*12+MONTH(Register!$O226))+1))/Register!$Q226,2))</f>
        <v/>
      </c>
      <c r="N228" s="27">
        <f>IF(OR(Register!$N226&lt;&gt;"Yes",Register!$O226="",N(Register!$Q226)=0),0,ROUND((Register!$M226-Register!$R226)*MIN(Register!$Q226,MAX(0,MIN(N$4,IF(Register!$U226="",$D$2,MIN($D$2,YEAR(Register!$U226)*12+MONTH(Register!$U226)-1)))-(YEAR(Register!$O226)*12+MONTH(Register!$O226))+1))/Register!$Q226,2)-ROUND((Register!$M226-Register!$R226)*MIN(Register!$Q226,MAX(0,MIN(N$4-1,IF(Register!$U226="",$D$2,MIN($D$2,YEAR(Register!$U226)*12+MONTH(Register!$U226)-1)))-(YEAR(Register!$O226)*12+MONTH(Register!$O226))+1))/Register!$Q226,2))</f>
        <v/>
      </c>
      <c r="O228" s="27">
        <f>IF(OR(Register!$N226&lt;&gt;"Yes",Register!$O226="",N(Register!$Q226)=0),0,ROUND((Register!$M226-Register!$R226)*MIN(Register!$Q226,MAX(0,MIN(O$4,IF(Register!$U226="",$D$2,MIN($D$2,YEAR(Register!$U226)*12+MONTH(Register!$U226)-1)))-(YEAR(Register!$O226)*12+MONTH(Register!$O226))+1))/Register!$Q226,2)-ROUND((Register!$M226-Register!$R226)*MIN(Register!$Q226,MAX(0,MIN(O$4-1,IF(Register!$U226="",$D$2,MIN($D$2,YEAR(Register!$U226)*12+MONTH(Register!$U226)-1)))-(YEAR(Register!$O226)*12+MONTH(Register!$O226))+1))/Register!$Q226,2))</f>
        <v/>
      </c>
      <c r="P228" s="27">
        <f>IF(OR(Register!$N226&lt;&gt;"Yes",Register!$O226="",N(Register!$Q226)=0),0,ROUND((Register!$M226-Register!$R226)*MIN(Register!$Q226,MAX(0,MIN(P$4,IF(Register!$U226="",$D$2,MIN($D$2,YEAR(Register!$U226)*12+MONTH(Register!$U226)-1)))-(YEAR(Register!$O226)*12+MONTH(Register!$O226))+1))/Register!$Q226,2)-ROUND((Register!$M226-Register!$R226)*MIN(Register!$Q226,MAX(0,MIN(P$4-1,IF(Register!$U226="",$D$2,MIN($D$2,YEAR(Register!$U226)*12+MONTH(Register!$U226)-1)))-(YEAR(Register!$O226)*12+MONTH(Register!$O226))+1))/Register!$Q226,2))</f>
        <v/>
      </c>
      <c r="Q228" s="27">
        <f>E228+F228+G228+H228+I228+J228+K228+L228+M228+N228+O228+P228</f>
        <v/>
      </c>
    </row>
    <row r="229">
      <c r="A229" s="28">
        <f>IF(Register!$A227="","",Register!$A227)</f>
        <v/>
      </c>
      <c r="B229" s="28">
        <f>IF(Register!$D227="","",Register!$D227)</f>
        <v/>
      </c>
      <c r="C229" s="28">
        <f>IF(Register!$F227="","",Register!$F227)</f>
        <v/>
      </c>
      <c r="D229" s="28">
        <f>IF(C229="","",IF(C229=Settings!$A$9,Settings!$B$9,IF(C229=Settings!$A$10,Settings!$B$10,IF(C229=Settings!$A$11,Settings!$B$11,IF(C229=Settings!$A$12,Settings!$B$12,IF(C229=Settings!$A$13,Settings!$B$13,IF(C229=Settings!$A$14,Settings!$B$14,IF(C229=Settings!$A$15,Settings!$B$15,IF(C229=Settings!$A$16,Settings!$B$16,IF(C229=Settings!$A$17,Settings!$B$17,IF(C229=Settings!$A$18,Settings!$B$18,"")))))))))))</f>
        <v/>
      </c>
      <c r="E229" s="27">
        <f>IF(OR(Register!$N227&lt;&gt;"Yes",Register!$O227="",N(Register!$Q227)=0),0,ROUND((Register!$M227-Register!$R227)*MIN(Register!$Q227,MAX(0,MIN(E$4,IF(Register!$U227="",$D$2,MIN($D$2,YEAR(Register!$U227)*12+MONTH(Register!$U227)-1)))-(YEAR(Register!$O227)*12+MONTH(Register!$O227))+1))/Register!$Q227,2)-ROUND((Register!$M227-Register!$R227)*MIN(Register!$Q227,MAX(0,MIN(E$4-1,IF(Register!$U227="",$D$2,MIN($D$2,YEAR(Register!$U227)*12+MONTH(Register!$U227)-1)))-(YEAR(Register!$O227)*12+MONTH(Register!$O227))+1))/Register!$Q227,2))</f>
        <v/>
      </c>
      <c r="F229" s="27">
        <f>IF(OR(Register!$N227&lt;&gt;"Yes",Register!$O227="",N(Register!$Q227)=0),0,ROUND((Register!$M227-Register!$R227)*MIN(Register!$Q227,MAX(0,MIN(F$4,IF(Register!$U227="",$D$2,MIN($D$2,YEAR(Register!$U227)*12+MONTH(Register!$U227)-1)))-(YEAR(Register!$O227)*12+MONTH(Register!$O227))+1))/Register!$Q227,2)-ROUND((Register!$M227-Register!$R227)*MIN(Register!$Q227,MAX(0,MIN(F$4-1,IF(Register!$U227="",$D$2,MIN($D$2,YEAR(Register!$U227)*12+MONTH(Register!$U227)-1)))-(YEAR(Register!$O227)*12+MONTH(Register!$O227))+1))/Register!$Q227,2))</f>
        <v/>
      </c>
      <c r="G229" s="27">
        <f>IF(OR(Register!$N227&lt;&gt;"Yes",Register!$O227="",N(Register!$Q227)=0),0,ROUND((Register!$M227-Register!$R227)*MIN(Register!$Q227,MAX(0,MIN(G$4,IF(Register!$U227="",$D$2,MIN($D$2,YEAR(Register!$U227)*12+MONTH(Register!$U227)-1)))-(YEAR(Register!$O227)*12+MONTH(Register!$O227))+1))/Register!$Q227,2)-ROUND((Register!$M227-Register!$R227)*MIN(Register!$Q227,MAX(0,MIN(G$4-1,IF(Register!$U227="",$D$2,MIN($D$2,YEAR(Register!$U227)*12+MONTH(Register!$U227)-1)))-(YEAR(Register!$O227)*12+MONTH(Register!$O227))+1))/Register!$Q227,2))</f>
        <v/>
      </c>
      <c r="H229" s="27">
        <f>IF(OR(Register!$N227&lt;&gt;"Yes",Register!$O227="",N(Register!$Q227)=0),0,ROUND((Register!$M227-Register!$R227)*MIN(Register!$Q227,MAX(0,MIN(H$4,IF(Register!$U227="",$D$2,MIN($D$2,YEAR(Register!$U227)*12+MONTH(Register!$U227)-1)))-(YEAR(Register!$O227)*12+MONTH(Register!$O227))+1))/Register!$Q227,2)-ROUND((Register!$M227-Register!$R227)*MIN(Register!$Q227,MAX(0,MIN(H$4-1,IF(Register!$U227="",$D$2,MIN($D$2,YEAR(Register!$U227)*12+MONTH(Register!$U227)-1)))-(YEAR(Register!$O227)*12+MONTH(Register!$O227))+1))/Register!$Q227,2))</f>
        <v/>
      </c>
      <c r="I229" s="27">
        <f>IF(OR(Register!$N227&lt;&gt;"Yes",Register!$O227="",N(Register!$Q227)=0),0,ROUND((Register!$M227-Register!$R227)*MIN(Register!$Q227,MAX(0,MIN(I$4,IF(Register!$U227="",$D$2,MIN($D$2,YEAR(Register!$U227)*12+MONTH(Register!$U227)-1)))-(YEAR(Register!$O227)*12+MONTH(Register!$O227))+1))/Register!$Q227,2)-ROUND((Register!$M227-Register!$R227)*MIN(Register!$Q227,MAX(0,MIN(I$4-1,IF(Register!$U227="",$D$2,MIN($D$2,YEAR(Register!$U227)*12+MONTH(Register!$U227)-1)))-(YEAR(Register!$O227)*12+MONTH(Register!$O227))+1))/Register!$Q227,2))</f>
        <v/>
      </c>
      <c r="J229" s="27">
        <f>IF(OR(Register!$N227&lt;&gt;"Yes",Register!$O227="",N(Register!$Q227)=0),0,ROUND((Register!$M227-Register!$R227)*MIN(Register!$Q227,MAX(0,MIN(J$4,IF(Register!$U227="",$D$2,MIN($D$2,YEAR(Register!$U227)*12+MONTH(Register!$U227)-1)))-(YEAR(Register!$O227)*12+MONTH(Register!$O227))+1))/Register!$Q227,2)-ROUND((Register!$M227-Register!$R227)*MIN(Register!$Q227,MAX(0,MIN(J$4-1,IF(Register!$U227="",$D$2,MIN($D$2,YEAR(Register!$U227)*12+MONTH(Register!$U227)-1)))-(YEAR(Register!$O227)*12+MONTH(Register!$O227))+1))/Register!$Q227,2))</f>
        <v/>
      </c>
      <c r="K229" s="27">
        <f>IF(OR(Register!$N227&lt;&gt;"Yes",Register!$O227="",N(Register!$Q227)=0),0,ROUND((Register!$M227-Register!$R227)*MIN(Register!$Q227,MAX(0,MIN(K$4,IF(Register!$U227="",$D$2,MIN($D$2,YEAR(Register!$U227)*12+MONTH(Register!$U227)-1)))-(YEAR(Register!$O227)*12+MONTH(Register!$O227))+1))/Register!$Q227,2)-ROUND((Register!$M227-Register!$R227)*MIN(Register!$Q227,MAX(0,MIN(K$4-1,IF(Register!$U227="",$D$2,MIN($D$2,YEAR(Register!$U227)*12+MONTH(Register!$U227)-1)))-(YEAR(Register!$O227)*12+MONTH(Register!$O227))+1))/Register!$Q227,2))</f>
        <v/>
      </c>
      <c r="L229" s="27">
        <f>IF(OR(Register!$N227&lt;&gt;"Yes",Register!$O227="",N(Register!$Q227)=0),0,ROUND((Register!$M227-Register!$R227)*MIN(Register!$Q227,MAX(0,MIN(L$4,IF(Register!$U227="",$D$2,MIN($D$2,YEAR(Register!$U227)*12+MONTH(Register!$U227)-1)))-(YEAR(Register!$O227)*12+MONTH(Register!$O227))+1))/Register!$Q227,2)-ROUND((Register!$M227-Register!$R227)*MIN(Register!$Q227,MAX(0,MIN(L$4-1,IF(Register!$U227="",$D$2,MIN($D$2,YEAR(Register!$U227)*12+MONTH(Register!$U227)-1)))-(YEAR(Register!$O227)*12+MONTH(Register!$O227))+1))/Register!$Q227,2))</f>
        <v/>
      </c>
      <c r="M229" s="27">
        <f>IF(OR(Register!$N227&lt;&gt;"Yes",Register!$O227="",N(Register!$Q227)=0),0,ROUND((Register!$M227-Register!$R227)*MIN(Register!$Q227,MAX(0,MIN(M$4,IF(Register!$U227="",$D$2,MIN($D$2,YEAR(Register!$U227)*12+MONTH(Register!$U227)-1)))-(YEAR(Register!$O227)*12+MONTH(Register!$O227))+1))/Register!$Q227,2)-ROUND((Register!$M227-Register!$R227)*MIN(Register!$Q227,MAX(0,MIN(M$4-1,IF(Register!$U227="",$D$2,MIN($D$2,YEAR(Register!$U227)*12+MONTH(Register!$U227)-1)))-(YEAR(Register!$O227)*12+MONTH(Register!$O227))+1))/Register!$Q227,2))</f>
        <v/>
      </c>
      <c r="N229" s="27">
        <f>IF(OR(Register!$N227&lt;&gt;"Yes",Register!$O227="",N(Register!$Q227)=0),0,ROUND((Register!$M227-Register!$R227)*MIN(Register!$Q227,MAX(0,MIN(N$4,IF(Register!$U227="",$D$2,MIN($D$2,YEAR(Register!$U227)*12+MONTH(Register!$U227)-1)))-(YEAR(Register!$O227)*12+MONTH(Register!$O227))+1))/Register!$Q227,2)-ROUND((Register!$M227-Register!$R227)*MIN(Register!$Q227,MAX(0,MIN(N$4-1,IF(Register!$U227="",$D$2,MIN($D$2,YEAR(Register!$U227)*12+MONTH(Register!$U227)-1)))-(YEAR(Register!$O227)*12+MONTH(Register!$O227))+1))/Register!$Q227,2))</f>
        <v/>
      </c>
      <c r="O229" s="27">
        <f>IF(OR(Register!$N227&lt;&gt;"Yes",Register!$O227="",N(Register!$Q227)=0),0,ROUND((Register!$M227-Register!$R227)*MIN(Register!$Q227,MAX(0,MIN(O$4,IF(Register!$U227="",$D$2,MIN($D$2,YEAR(Register!$U227)*12+MONTH(Register!$U227)-1)))-(YEAR(Register!$O227)*12+MONTH(Register!$O227))+1))/Register!$Q227,2)-ROUND((Register!$M227-Register!$R227)*MIN(Register!$Q227,MAX(0,MIN(O$4-1,IF(Register!$U227="",$D$2,MIN($D$2,YEAR(Register!$U227)*12+MONTH(Register!$U227)-1)))-(YEAR(Register!$O227)*12+MONTH(Register!$O227))+1))/Register!$Q227,2))</f>
        <v/>
      </c>
      <c r="P229" s="27">
        <f>IF(OR(Register!$N227&lt;&gt;"Yes",Register!$O227="",N(Register!$Q227)=0),0,ROUND((Register!$M227-Register!$R227)*MIN(Register!$Q227,MAX(0,MIN(P$4,IF(Register!$U227="",$D$2,MIN($D$2,YEAR(Register!$U227)*12+MONTH(Register!$U227)-1)))-(YEAR(Register!$O227)*12+MONTH(Register!$O227))+1))/Register!$Q227,2)-ROUND((Register!$M227-Register!$R227)*MIN(Register!$Q227,MAX(0,MIN(P$4-1,IF(Register!$U227="",$D$2,MIN($D$2,YEAR(Register!$U227)*12+MONTH(Register!$U227)-1)))-(YEAR(Register!$O227)*12+MONTH(Register!$O227))+1))/Register!$Q227,2))</f>
        <v/>
      </c>
      <c r="Q229" s="27">
        <f>E229+F229+G229+H229+I229+J229+K229+L229+M229+N229+O229+P229</f>
        <v/>
      </c>
    </row>
    <row r="230">
      <c r="A230" s="28">
        <f>IF(Register!$A228="","",Register!$A228)</f>
        <v/>
      </c>
      <c r="B230" s="28">
        <f>IF(Register!$D228="","",Register!$D228)</f>
        <v/>
      </c>
      <c r="C230" s="28">
        <f>IF(Register!$F228="","",Register!$F228)</f>
        <v/>
      </c>
      <c r="D230" s="28">
        <f>IF(C230="","",IF(C230=Settings!$A$9,Settings!$B$9,IF(C230=Settings!$A$10,Settings!$B$10,IF(C230=Settings!$A$11,Settings!$B$11,IF(C230=Settings!$A$12,Settings!$B$12,IF(C230=Settings!$A$13,Settings!$B$13,IF(C230=Settings!$A$14,Settings!$B$14,IF(C230=Settings!$A$15,Settings!$B$15,IF(C230=Settings!$A$16,Settings!$B$16,IF(C230=Settings!$A$17,Settings!$B$17,IF(C230=Settings!$A$18,Settings!$B$18,"")))))))))))</f>
        <v/>
      </c>
      <c r="E230" s="27">
        <f>IF(OR(Register!$N228&lt;&gt;"Yes",Register!$O228="",N(Register!$Q228)=0),0,ROUND((Register!$M228-Register!$R228)*MIN(Register!$Q228,MAX(0,MIN(E$4,IF(Register!$U228="",$D$2,MIN($D$2,YEAR(Register!$U228)*12+MONTH(Register!$U228)-1)))-(YEAR(Register!$O228)*12+MONTH(Register!$O228))+1))/Register!$Q228,2)-ROUND((Register!$M228-Register!$R228)*MIN(Register!$Q228,MAX(0,MIN(E$4-1,IF(Register!$U228="",$D$2,MIN($D$2,YEAR(Register!$U228)*12+MONTH(Register!$U228)-1)))-(YEAR(Register!$O228)*12+MONTH(Register!$O228))+1))/Register!$Q228,2))</f>
        <v/>
      </c>
      <c r="F230" s="27">
        <f>IF(OR(Register!$N228&lt;&gt;"Yes",Register!$O228="",N(Register!$Q228)=0),0,ROUND((Register!$M228-Register!$R228)*MIN(Register!$Q228,MAX(0,MIN(F$4,IF(Register!$U228="",$D$2,MIN($D$2,YEAR(Register!$U228)*12+MONTH(Register!$U228)-1)))-(YEAR(Register!$O228)*12+MONTH(Register!$O228))+1))/Register!$Q228,2)-ROUND((Register!$M228-Register!$R228)*MIN(Register!$Q228,MAX(0,MIN(F$4-1,IF(Register!$U228="",$D$2,MIN($D$2,YEAR(Register!$U228)*12+MONTH(Register!$U228)-1)))-(YEAR(Register!$O228)*12+MONTH(Register!$O228))+1))/Register!$Q228,2))</f>
        <v/>
      </c>
      <c r="G230" s="27">
        <f>IF(OR(Register!$N228&lt;&gt;"Yes",Register!$O228="",N(Register!$Q228)=0),0,ROUND((Register!$M228-Register!$R228)*MIN(Register!$Q228,MAX(0,MIN(G$4,IF(Register!$U228="",$D$2,MIN($D$2,YEAR(Register!$U228)*12+MONTH(Register!$U228)-1)))-(YEAR(Register!$O228)*12+MONTH(Register!$O228))+1))/Register!$Q228,2)-ROUND((Register!$M228-Register!$R228)*MIN(Register!$Q228,MAX(0,MIN(G$4-1,IF(Register!$U228="",$D$2,MIN($D$2,YEAR(Register!$U228)*12+MONTH(Register!$U228)-1)))-(YEAR(Register!$O228)*12+MONTH(Register!$O228))+1))/Register!$Q228,2))</f>
        <v/>
      </c>
      <c r="H230" s="27">
        <f>IF(OR(Register!$N228&lt;&gt;"Yes",Register!$O228="",N(Register!$Q228)=0),0,ROUND((Register!$M228-Register!$R228)*MIN(Register!$Q228,MAX(0,MIN(H$4,IF(Register!$U228="",$D$2,MIN($D$2,YEAR(Register!$U228)*12+MONTH(Register!$U228)-1)))-(YEAR(Register!$O228)*12+MONTH(Register!$O228))+1))/Register!$Q228,2)-ROUND((Register!$M228-Register!$R228)*MIN(Register!$Q228,MAX(0,MIN(H$4-1,IF(Register!$U228="",$D$2,MIN($D$2,YEAR(Register!$U228)*12+MONTH(Register!$U228)-1)))-(YEAR(Register!$O228)*12+MONTH(Register!$O228))+1))/Register!$Q228,2))</f>
        <v/>
      </c>
      <c r="I230" s="27">
        <f>IF(OR(Register!$N228&lt;&gt;"Yes",Register!$O228="",N(Register!$Q228)=0),0,ROUND((Register!$M228-Register!$R228)*MIN(Register!$Q228,MAX(0,MIN(I$4,IF(Register!$U228="",$D$2,MIN($D$2,YEAR(Register!$U228)*12+MONTH(Register!$U228)-1)))-(YEAR(Register!$O228)*12+MONTH(Register!$O228))+1))/Register!$Q228,2)-ROUND((Register!$M228-Register!$R228)*MIN(Register!$Q228,MAX(0,MIN(I$4-1,IF(Register!$U228="",$D$2,MIN($D$2,YEAR(Register!$U228)*12+MONTH(Register!$U228)-1)))-(YEAR(Register!$O228)*12+MONTH(Register!$O228))+1))/Register!$Q228,2))</f>
        <v/>
      </c>
      <c r="J230" s="27">
        <f>IF(OR(Register!$N228&lt;&gt;"Yes",Register!$O228="",N(Register!$Q228)=0),0,ROUND((Register!$M228-Register!$R228)*MIN(Register!$Q228,MAX(0,MIN(J$4,IF(Register!$U228="",$D$2,MIN($D$2,YEAR(Register!$U228)*12+MONTH(Register!$U228)-1)))-(YEAR(Register!$O228)*12+MONTH(Register!$O228))+1))/Register!$Q228,2)-ROUND((Register!$M228-Register!$R228)*MIN(Register!$Q228,MAX(0,MIN(J$4-1,IF(Register!$U228="",$D$2,MIN($D$2,YEAR(Register!$U228)*12+MONTH(Register!$U228)-1)))-(YEAR(Register!$O228)*12+MONTH(Register!$O228))+1))/Register!$Q228,2))</f>
        <v/>
      </c>
      <c r="K230" s="27">
        <f>IF(OR(Register!$N228&lt;&gt;"Yes",Register!$O228="",N(Register!$Q228)=0),0,ROUND((Register!$M228-Register!$R228)*MIN(Register!$Q228,MAX(0,MIN(K$4,IF(Register!$U228="",$D$2,MIN($D$2,YEAR(Register!$U228)*12+MONTH(Register!$U228)-1)))-(YEAR(Register!$O228)*12+MONTH(Register!$O228))+1))/Register!$Q228,2)-ROUND((Register!$M228-Register!$R228)*MIN(Register!$Q228,MAX(0,MIN(K$4-1,IF(Register!$U228="",$D$2,MIN($D$2,YEAR(Register!$U228)*12+MONTH(Register!$U228)-1)))-(YEAR(Register!$O228)*12+MONTH(Register!$O228))+1))/Register!$Q228,2))</f>
        <v/>
      </c>
      <c r="L230" s="27">
        <f>IF(OR(Register!$N228&lt;&gt;"Yes",Register!$O228="",N(Register!$Q228)=0),0,ROUND((Register!$M228-Register!$R228)*MIN(Register!$Q228,MAX(0,MIN(L$4,IF(Register!$U228="",$D$2,MIN($D$2,YEAR(Register!$U228)*12+MONTH(Register!$U228)-1)))-(YEAR(Register!$O228)*12+MONTH(Register!$O228))+1))/Register!$Q228,2)-ROUND((Register!$M228-Register!$R228)*MIN(Register!$Q228,MAX(0,MIN(L$4-1,IF(Register!$U228="",$D$2,MIN($D$2,YEAR(Register!$U228)*12+MONTH(Register!$U228)-1)))-(YEAR(Register!$O228)*12+MONTH(Register!$O228))+1))/Register!$Q228,2))</f>
        <v/>
      </c>
      <c r="M230" s="27">
        <f>IF(OR(Register!$N228&lt;&gt;"Yes",Register!$O228="",N(Register!$Q228)=0),0,ROUND((Register!$M228-Register!$R228)*MIN(Register!$Q228,MAX(0,MIN(M$4,IF(Register!$U228="",$D$2,MIN($D$2,YEAR(Register!$U228)*12+MONTH(Register!$U228)-1)))-(YEAR(Register!$O228)*12+MONTH(Register!$O228))+1))/Register!$Q228,2)-ROUND((Register!$M228-Register!$R228)*MIN(Register!$Q228,MAX(0,MIN(M$4-1,IF(Register!$U228="",$D$2,MIN($D$2,YEAR(Register!$U228)*12+MONTH(Register!$U228)-1)))-(YEAR(Register!$O228)*12+MONTH(Register!$O228))+1))/Register!$Q228,2))</f>
        <v/>
      </c>
      <c r="N230" s="27">
        <f>IF(OR(Register!$N228&lt;&gt;"Yes",Register!$O228="",N(Register!$Q228)=0),0,ROUND((Register!$M228-Register!$R228)*MIN(Register!$Q228,MAX(0,MIN(N$4,IF(Register!$U228="",$D$2,MIN($D$2,YEAR(Register!$U228)*12+MONTH(Register!$U228)-1)))-(YEAR(Register!$O228)*12+MONTH(Register!$O228))+1))/Register!$Q228,2)-ROUND((Register!$M228-Register!$R228)*MIN(Register!$Q228,MAX(0,MIN(N$4-1,IF(Register!$U228="",$D$2,MIN($D$2,YEAR(Register!$U228)*12+MONTH(Register!$U228)-1)))-(YEAR(Register!$O228)*12+MONTH(Register!$O228))+1))/Register!$Q228,2))</f>
        <v/>
      </c>
      <c r="O230" s="27">
        <f>IF(OR(Register!$N228&lt;&gt;"Yes",Register!$O228="",N(Register!$Q228)=0),0,ROUND((Register!$M228-Register!$R228)*MIN(Register!$Q228,MAX(0,MIN(O$4,IF(Register!$U228="",$D$2,MIN($D$2,YEAR(Register!$U228)*12+MONTH(Register!$U228)-1)))-(YEAR(Register!$O228)*12+MONTH(Register!$O228))+1))/Register!$Q228,2)-ROUND((Register!$M228-Register!$R228)*MIN(Register!$Q228,MAX(0,MIN(O$4-1,IF(Register!$U228="",$D$2,MIN($D$2,YEAR(Register!$U228)*12+MONTH(Register!$U228)-1)))-(YEAR(Register!$O228)*12+MONTH(Register!$O228))+1))/Register!$Q228,2))</f>
        <v/>
      </c>
      <c r="P230" s="27">
        <f>IF(OR(Register!$N228&lt;&gt;"Yes",Register!$O228="",N(Register!$Q228)=0),0,ROUND((Register!$M228-Register!$R228)*MIN(Register!$Q228,MAX(0,MIN(P$4,IF(Register!$U228="",$D$2,MIN($D$2,YEAR(Register!$U228)*12+MONTH(Register!$U228)-1)))-(YEAR(Register!$O228)*12+MONTH(Register!$O228))+1))/Register!$Q228,2)-ROUND((Register!$M228-Register!$R228)*MIN(Register!$Q228,MAX(0,MIN(P$4-1,IF(Register!$U228="",$D$2,MIN($D$2,YEAR(Register!$U228)*12+MONTH(Register!$U228)-1)))-(YEAR(Register!$O228)*12+MONTH(Register!$O228))+1))/Register!$Q228,2))</f>
        <v/>
      </c>
      <c r="Q230" s="27">
        <f>E230+F230+G230+H230+I230+J230+K230+L230+M230+N230+O230+P230</f>
        <v/>
      </c>
    </row>
    <row r="231">
      <c r="A231" s="28">
        <f>IF(Register!$A229="","",Register!$A229)</f>
        <v/>
      </c>
      <c r="B231" s="28">
        <f>IF(Register!$D229="","",Register!$D229)</f>
        <v/>
      </c>
      <c r="C231" s="28">
        <f>IF(Register!$F229="","",Register!$F229)</f>
        <v/>
      </c>
      <c r="D231" s="28">
        <f>IF(C231="","",IF(C231=Settings!$A$9,Settings!$B$9,IF(C231=Settings!$A$10,Settings!$B$10,IF(C231=Settings!$A$11,Settings!$B$11,IF(C231=Settings!$A$12,Settings!$B$12,IF(C231=Settings!$A$13,Settings!$B$13,IF(C231=Settings!$A$14,Settings!$B$14,IF(C231=Settings!$A$15,Settings!$B$15,IF(C231=Settings!$A$16,Settings!$B$16,IF(C231=Settings!$A$17,Settings!$B$17,IF(C231=Settings!$A$18,Settings!$B$18,"")))))))))))</f>
        <v/>
      </c>
      <c r="E231" s="27">
        <f>IF(OR(Register!$N229&lt;&gt;"Yes",Register!$O229="",N(Register!$Q229)=0),0,ROUND((Register!$M229-Register!$R229)*MIN(Register!$Q229,MAX(0,MIN(E$4,IF(Register!$U229="",$D$2,MIN($D$2,YEAR(Register!$U229)*12+MONTH(Register!$U229)-1)))-(YEAR(Register!$O229)*12+MONTH(Register!$O229))+1))/Register!$Q229,2)-ROUND((Register!$M229-Register!$R229)*MIN(Register!$Q229,MAX(0,MIN(E$4-1,IF(Register!$U229="",$D$2,MIN($D$2,YEAR(Register!$U229)*12+MONTH(Register!$U229)-1)))-(YEAR(Register!$O229)*12+MONTH(Register!$O229))+1))/Register!$Q229,2))</f>
        <v/>
      </c>
      <c r="F231" s="27">
        <f>IF(OR(Register!$N229&lt;&gt;"Yes",Register!$O229="",N(Register!$Q229)=0),0,ROUND((Register!$M229-Register!$R229)*MIN(Register!$Q229,MAX(0,MIN(F$4,IF(Register!$U229="",$D$2,MIN($D$2,YEAR(Register!$U229)*12+MONTH(Register!$U229)-1)))-(YEAR(Register!$O229)*12+MONTH(Register!$O229))+1))/Register!$Q229,2)-ROUND((Register!$M229-Register!$R229)*MIN(Register!$Q229,MAX(0,MIN(F$4-1,IF(Register!$U229="",$D$2,MIN($D$2,YEAR(Register!$U229)*12+MONTH(Register!$U229)-1)))-(YEAR(Register!$O229)*12+MONTH(Register!$O229))+1))/Register!$Q229,2))</f>
        <v/>
      </c>
      <c r="G231" s="27">
        <f>IF(OR(Register!$N229&lt;&gt;"Yes",Register!$O229="",N(Register!$Q229)=0),0,ROUND((Register!$M229-Register!$R229)*MIN(Register!$Q229,MAX(0,MIN(G$4,IF(Register!$U229="",$D$2,MIN($D$2,YEAR(Register!$U229)*12+MONTH(Register!$U229)-1)))-(YEAR(Register!$O229)*12+MONTH(Register!$O229))+1))/Register!$Q229,2)-ROUND((Register!$M229-Register!$R229)*MIN(Register!$Q229,MAX(0,MIN(G$4-1,IF(Register!$U229="",$D$2,MIN($D$2,YEAR(Register!$U229)*12+MONTH(Register!$U229)-1)))-(YEAR(Register!$O229)*12+MONTH(Register!$O229))+1))/Register!$Q229,2))</f>
        <v/>
      </c>
      <c r="H231" s="27">
        <f>IF(OR(Register!$N229&lt;&gt;"Yes",Register!$O229="",N(Register!$Q229)=0),0,ROUND((Register!$M229-Register!$R229)*MIN(Register!$Q229,MAX(0,MIN(H$4,IF(Register!$U229="",$D$2,MIN($D$2,YEAR(Register!$U229)*12+MONTH(Register!$U229)-1)))-(YEAR(Register!$O229)*12+MONTH(Register!$O229))+1))/Register!$Q229,2)-ROUND((Register!$M229-Register!$R229)*MIN(Register!$Q229,MAX(0,MIN(H$4-1,IF(Register!$U229="",$D$2,MIN($D$2,YEAR(Register!$U229)*12+MONTH(Register!$U229)-1)))-(YEAR(Register!$O229)*12+MONTH(Register!$O229))+1))/Register!$Q229,2))</f>
        <v/>
      </c>
      <c r="I231" s="27">
        <f>IF(OR(Register!$N229&lt;&gt;"Yes",Register!$O229="",N(Register!$Q229)=0),0,ROUND((Register!$M229-Register!$R229)*MIN(Register!$Q229,MAX(0,MIN(I$4,IF(Register!$U229="",$D$2,MIN($D$2,YEAR(Register!$U229)*12+MONTH(Register!$U229)-1)))-(YEAR(Register!$O229)*12+MONTH(Register!$O229))+1))/Register!$Q229,2)-ROUND((Register!$M229-Register!$R229)*MIN(Register!$Q229,MAX(0,MIN(I$4-1,IF(Register!$U229="",$D$2,MIN($D$2,YEAR(Register!$U229)*12+MONTH(Register!$U229)-1)))-(YEAR(Register!$O229)*12+MONTH(Register!$O229))+1))/Register!$Q229,2))</f>
        <v/>
      </c>
      <c r="J231" s="27">
        <f>IF(OR(Register!$N229&lt;&gt;"Yes",Register!$O229="",N(Register!$Q229)=0),0,ROUND((Register!$M229-Register!$R229)*MIN(Register!$Q229,MAX(0,MIN(J$4,IF(Register!$U229="",$D$2,MIN($D$2,YEAR(Register!$U229)*12+MONTH(Register!$U229)-1)))-(YEAR(Register!$O229)*12+MONTH(Register!$O229))+1))/Register!$Q229,2)-ROUND((Register!$M229-Register!$R229)*MIN(Register!$Q229,MAX(0,MIN(J$4-1,IF(Register!$U229="",$D$2,MIN($D$2,YEAR(Register!$U229)*12+MONTH(Register!$U229)-1)))-(YEAR(Register!$O229)*12+MONTH(Register!$O229))+1))/Register!$Q229,2))</f>
        <v/>
      </c>
      <c r="K231" s="27">
        <f>IF(OR(Register!$N229&lt;&gt;"Yes",Register!$O229="",N(Register!$Q229)=0),0,ROUND((Register!$M229-Register!$R229)*MIN(Register!$Q229,MAX(0,MIN(K$4,IF(Register!$U229="",$D$2,MIN($D$2,YEAR(Register!$U229)*12+MONTH(Register!$U229)-1)))-(YEAR(Register!$O229)*12+MONTH(Register!$O229))+1))/Register!$Q229,2)-ROUND((Register!$M229-Register!$R229)*MIN(Register!$Q229,MAX(0,MIN(K$4-1,IF(Register!$U229="",$D$2,MIN($D$2,YEAR(Register!$U229)*12+MONTH(Register!$U229)-1)))-(YEAR(Register!$O229)*12+MONTH(Register!$O229))+1))/Register!$Q229,2))</f>
        <v/>
      </c>
      <c r="L231" s="27">
        <f>IF(OR(Register!$N229&lt;&gt;"Yes",Register!$O229="",N(Register!$Q229)=0),0,ROUND((Register!$M229-Register!$R229)*MIN(Register!$Q229,MAX(0,MIN(L$4,IF(Register!$U229="",$D$2,MIN($D$2,YEAR(Register!$U229)*12+MONTH(Register!$U229)-1)))-(YEAR(Register!$O229)*12+MONTH(Register!$O229))+1))/Register!$Q229,2)-ROUND((Register!$M229-Register!$R229)*MIN(Register!$Q229,MAX(0,MIN(L$4-1,IF(Register!$U229="",$D$2,MIN($D$2,YEAR(Register!$U229)*12+MONTH(Register!$U229)-1)))-(YEAR(Register!$O229)*12+MONTH(Register!$O229))+1))/Register!$Q229,2))</f>
        <v/>
      </c>
      <c r="M231" s="27">
        <f>IF(OR(Register!$N229&lt;&gt;"Yes",Register!$O229="",N(Register!$Q229)=0),0,ROUND((Register!$M229-Register!$R229)*MIN(Register!$Q229,MAX(0,MIN(M$4,IF(Register!$U229="",$D$2,MIN($D$2,YEAR(Register!$U229)*12+MONTH(Register!$U229)-1)))-(YEAR(Register!$O229)*12+MONTH(Register!$O229))+1))/Register!$Q229,2)-ROUND((Register!$M229-Register!$R229)*MIN(Register!$Q229,MAX(0,MIN(M$4-1,IF(Register!$U229="",$D$2,MIN($D$2,YEAR(Register!$U229)*12+MONTH(Register!$U229)-1)))-(YEAR(Register!$O229)*12+MONTH(Register!$O229))+1))/Register!$Q229,2))</f>
        <v/>
      </c>
      <c r="N231" s="27">
        <f>IF(OR(Register!$N229&lt;&gt;"Yes",Register!$O229="",N(Register!$Q229)=0),0,ROUND((Register!$M229-Register!$R229)*MIN(Register!$Q229,MAX(0,MIN(N$4,IF(Register!$U229="",$D$2,MIN($D$2,YEAR(Register!$U229)*12+MONTH(Register!$U229)-1)))-(YEAR(Register!$O229)*12+MONTH(Register!$O229))+1))/Register!$Q229,2)-ROUND((Register!$M229-Register!$R229)*MIN(Register!$Q229,MAX(0,MIN(N$4-1,IF(Register!$U229="",$D$2,MIN($D$2,YEAR(Register!$U229)*12+MONTH(Register!$U229)-1)))-(YEAR(Register!$O229)*12+MONTH(Register!$O229))+1))/Register!$Q229,2))</f>
        <v/>
      </c>
      <c r="O231" s="27">
        <f>IF(OR(Register!$N229&lt;&gt;"Yes",Register!$O229="",N(Register!$Q229)=0),0,ROUND((Register!$M229-Register!$R229)*MIN(Register!$Q229,MAX(0,MIN(O$4,IF(Register!$U229="",$D$2,MIN($D$2,YEAR(Register!$U229)*12+MONTH(Register!$U229)-1)))-(YEAR(Register!$O229)*12+MONTH(Register!$O229))+1))/Register!$Q229,2)-ROUND((Register!$M229-Register!$R229)*MIN(Register!$Q229,MAX(0,MIN(O$4-1,IF(Register!$U229="",$D$2,MIN($D$2,YEAR(Register!$U229)*12+MONTH(Register!$U229)-1)))-(YEAR(Register!$O229)*12+MONTH(Register!$O229))+1))/Register!$Q229,2))</f>
        <v/>
      </c>
      <c r="P231" s="27">
        <f>IF(OR(Register!$N229&lt;&gt;"Yes",Register!$O229="",N(Register!$Q229)=0),0,ROUND((Register!$M229-Register!$R229)*MIN(Register!$Q229,MAX(0,MIN(P$4,IF(Register!$U229="",$D$2,MIN($D$2,YEAR(Register!$U229)*12+MONTH(Register!$U229)-1)))-(YEAR(Register!$O229)*12+MONTH(Register!$O229))+1))/Register!$Q229,2)-ROUND((Register!$M229-Register!$R229)*MIN(Register!$Q229,MAX(0,MIN(P$4-1,IF(Register!$U229="",$D$2,MIN($D$2,YEAR(Register!$U229)*12+MONTH(Register!$U229)-1)))-(YEAR(Register!$O229)*12+MONTH(Register!$O229))+1))/Register!$Q229,2))</f>
        <v/>
      </c>
      <c r="Q231" s="27">
        <f>E231+F231+G231+H231+I231+J231+K231+L231+M231+N231+O231+P231</f>
        <v/>
      </c>
    </row>
    <row r="232">
      <c r="A232" s="28">
        <f>IF(Register!$A230="","",Register!$A230)</f>
        <v/>
      </c>
      <c r="B232" s="28">
        <f>IF(Register!$D230="","",Register!$D230)</f>
        <v/>
      </c>
      <c r="C232" s="28">
        <f>IF(Register!$F230="","",Register!$F230)</f>
        <v/>
      </c>
      <c r="D232" s="28">
        <f>IF(C232="","",IF(C232=Settings!$A$9,Settings!$B$9,IF(C232=Settings!$A$10,Settings!$B$10,IF(C232=Settings!$A$11,Settings!$B$11,IF(C232=Settings!$A$12,Settings!$B$12,IF(C232=Settings!$A$13,Settings!$B$13,IF(C232=Settings!$A$14,Settings!$B$14,IF(C232=Settings!$A$15,Settings!$B$15,IF(C232=Settings!$A$16,Settings!$B$16,IF(C232=Settings!$A$17,Settings!$B$17,IF(C232=Settings!$A$18,Settings!$B$18,"")))))))))))</f>
        <v/>
      </c>
      <c r="E232" s="27">
        <f>IF(OR(Register!$N230&lt;&gt;"Yes",Register!$O230="",N(Register!$Q230)=0),0,ROUND((Register!$M230-Register!$R230)*MIN(Register!$Q230,MAX(0,MIN(E$4,IF(Register!$U230="",$D$2,MIN($D$2,YEAR(Register!$U230)*12+MONTH(Register!$U230)-1)))-(YEAR(Register!$O230)*12+MONTH(Register!$O230))+1))/Register!$Q230,2)-ROUND((Register!$M230-Register!$R230)*MIN(Register!$Q230,MAX(0,MIN(E$4-1,IF(Register!$U230="",$D$2,MIN($D$2,YEAR(Register!$U230)*12+MONTH(Register!$U230)-1)))-(YEAR(Register!$O230)*12+MONTH(Register!$O230))+1))/Register!$Q230,2))</f>
        <v/>
      </c>
      <c r="F232" s="27">
        <f>IF(OR(Register!$N230&lt;&gt;"Yes",Register!$O230="",N(Register!$Q230)=0),0,ROUND((Register!$M230-Register!$R230)*MIN(Register!$Q230,MAX(0,MIN(F$4,IF(Register!$U230="",$D$2,MIN($D$2,YEAR(Register!$U230)*12+MONTH(Register!$U230)-1)))-(YEAR(Register!$O230)*12+MONTH(Register!$O230))+1))/Register!$Q230,2)-ROUND((Register!$M230-Register!$R230)*MIN(Register!$Q230,MAX(0,MIN(F$4-1,IF(Register!$U230="",$D$2,MIN($D$2,YEAR(Register!$U230)*12+MONTH(Register!$U230)-1)))-(YEAR(Register!$O230)*12+MONTH(Register!$O230))+1))/Register!$Q230,2))</f>
        <v/>
      </c>
      <c r="G232" s="27">
        <f>IF(OR(Register!$N230&lt;&gt;"Yes",Register!$O230="",N(Register!$Q230)=0),0,ROUND((Register!$M230-Register!$R230)*MIN(Register!$Q230,MAX(0,MIN(G$4,IF(Register!$U230="",$D$2,MIN($D$2,YEAR(Register!$U230)*12+MONTH(Register!$U230)-1)))-(YEAR(Register!$O230)*12+MONTH(Register!$O230))+1))/Register!$Q230,2)-ROUND((Register!$M230-Register!$R230)*MIN(Register!$Q230,MAX(0,MIN(G$4-1,IF(Register!$U230="",$D$2,MIN($D$2,YEAR(Register!$U230)*12+MONTH(Register!$U230)-1)))-(YEAR(Register!$O230)*12+MONTH(Register!$O230))+1))/Register!$Q230,2))</f>
        <v/>
      </c>
      <c r="H232" s="27">
        <f>IF(OR(Register!$N230&lt;&gt;"Yes",Register!$O230="",N(Register!$Q230)=0),0,ROUND((Register!$M230-Register!$R230)*MIN(Register!$Q230,MAX(0,MIN(H$4,IF(Register!$U230="",$D$2,MIN($D$2,YEAR(Register!$U230)*12+MONTH(Register!$U230)-1)))-(YEAR(Register!$O230)*12+MONTH(Register!$O230))+1))/Register!$Q230,2)-ROUND((Register!$M230-Register!$R230)*MIN(Register!$Q230,MAX(0,MIN(H$4-1,IF(Register!$U230="",$D$2,MIN($D$2,YEAR(Register!$U230)*12+MONTH(Register!$U230)-1)))-(YEAR(Register!$O230)*12+MONTH(Register!$O230))+1))/Register!$Q230,2))</f>
        <v/>
      </c>
      <c r="I232" s="27">
        <f>IF(OR(Register!$N230&lt;&gt;"Yes",Register!$O230="",N(Register!$Q230)=0),0,ROUND((Register!$M230-Register!$R230)*MIN(Register!$Q230,MAX(0,MIN(I$4,IF(Register!$U230="",$D$2,MIN($D$2,YEAR(Register!$U230)*12+MONTH(Register!$U230)-1)))-(YEAR(Register!$O230)*12+MONTH(Register!$O230))+1))/Register!$Q230,2)-ROUND((Register!$M230-Register!$R230)*MIN(Register!$Q230,MAX(0,MIN(I$4-1,IF(Register!$U230="",$D$2,MIN($D$2,YEAR(Register!$U230)*12+MONTH(Register!$U230)-1)))-(YEAR(Register!$O230)*12+MONTH(Register!$O230))+1))/Register!$Q230,2))</f>
        <v/>
      </c>
      <c r="J232" s="27">
        <f>IF(OR(Register!$N230&lt;&gt;"Yes",Register!$O230="",N(Register!$Q230)=0),0,ROUND((Register!$M230-Register!$R230)*MIN(Register!$Q230,MAX(0,MIN(J$4,IF(Register!$U230="",$D$2,MIN($D$2,YEAR(Register!$U230)*12+MONTH(Register!$U230)-1)))-(YEAR(Register!$O230)*12+MONTH(Register!$O230))+1))/Register!$Q230,2)-ROUND((Register!$M230-Register!$R230)*MIN(Register!$Q230,MAX(0,MIN(J$4-1,IF(Register!$U230="",$D$2,MIN($D$2,YEAR(Register!$U230)*12+MONTH(Register!$U230)-1)))-(YEAR(Register!$O230)*12+MONTH(Register!$O230))+1))/Register!$Q230,2))</f>
        <v/>
      </c>
      <c r="K232" s="27">
        <f>IF(OR(Register!$N230&lt;&gt;"Yes",Register!$O230="",N(Register!$Q230)=0),0,ROUND((Register!$M230-Register!$R230)*MIN(Register!$Q230,MAX(0,MIN(K$4,IF(Register!$U230="",$D$2,MIN($D$2,YEAR(Register!$U230)*12+MONTH(Register!$U230)-1)))-(YEAR(Register!$O230)*12+MONTH(Register!$O230))+1))/Register!$Q230,2)-ROUND((Register!$M230-Register!$R230)*MIN(Register!$Q230,MAX(0,MIN(K$4-1,IF(Register!$U230="",$D$2,MIN($D$2,YEAR(Register!$U230)*12+MONTH(Register!$U230)-1)))-(YEAR(Register!$O230)*12+MONTH(Register!$O230))+1))/Register!$Q230,2))</f>
        <v/>
      </c>
      <c r="L232" s="27">
        <f>IF(OR(Register!$N230&lt;&gt;"Yes",Register!$O230="",N(Register!$Q230)=0),0,ROUND((Register!$M230-Register!$R230)*MIN(Register!$Q230,MAX(0,MIN(L$4,IF(Register!$U230="",$D$2,MIN($D$2,YEAR(Register!$U230)*12+MONTH(Register!$U230)-1)))-(YEAR(Register!$O230)*12+MONTH(Register!$O230))+1))/Register!$Q230,2)-ROUND((Register!$M230-Register!$R230)*MIN(Register!$Q230,MAX(0,MIN(L$4-1,IF(Register!$U230="",$D$2,MIN($D$2,YEAR(Register!$U230)*12+MONTH(Register!$U230)-1)))-(YEAR(Register!$O230)*12+MONTH(Register!$O230))+1))/Register!$Q230,2))</f>
        <v/>
      </c>
      <c r="M232" s="27">
        <f>IF(OR(Register!$N230&lt;&gt;"Yes",Register!$O230="",N(Register!$Q230)=0),0,ROUND((Register!$M230-Register!$R230)*MIN(Register!$Q230,MAX(0,MIN(M$4,IF(Register!$U230="",$D$2,MIN($D$2,YEAR(Register!$U230)*12+MONTH(Register!$U230)-1)))-(YEAR(Register!$O230)*12+MONTH(Register!$O230))+1))/Register!$Q230,2)-ROUND((Register!$M230-Register!$R230)*MIN(Register!$Q230,MAX(0,MIN(M$4-1,IF(Register!$U230="",$D$2,MIN($D$2,YEAR(Register!$U230)*12+MONTH(Register!$U230)-1)))-(YEAR(Register!$O230)*12+MONTH(Register!$O230))+1))/Register!$Q230,2))</f>
        <v/>
      </c>
      <c r="N232" s="27">
        <f>IF(OR(Register!$N230&lt;&gt;"Yes",Register!$O230="",N(Register!$Q230)=0),0,ROUND((Register!$M230-Register!$R230)*MIN(Register!$Q230,MAX(0,MIN(N$4,IF(Register!$U230="",$D$2,MIN($D$2,YEAR(Register!$U230)*12+MONTH(Register!$U230)-1)))-(YEAR(Register!$O230)*12+MONTH(Register!$O230))+1))/Register!$Q230,2)-ROUND((Register!$M230-Register!$R230)*MIN(Register!$Q230,MAX(0,MIN(N$4-1,IF(Register!$U230="",$D$2,MIN($D$2,YEAR(Register!$U230)*12+MONTH(Register!$U230)-1)))-(YEAR(Register!$O230)*12+MONTH(Register!$O230))+1))/Register!$Q230,2))</f>
        <v/>
      </c>
      <c r="O232" s="27">
        <f>IF(OR(Register!$N230&lt;&gt;"Yes",Register!$O230="",N(Register!$Q230)=0),0,ROUND((Register!$M230-Register!$R230)*MIN(Register!$Q230,MAX(0,MIN(O$4,IF(Register!$U230="",$D$2,MIN($D$2,YEAR(Register!$U230)*12+MONTH(Register!$U230)-1)))-(YEAR(Register!$O230)*12+MONTH(Register!$O230))+1))/Register!$Q230,2)-ROUND((Register!$M230-Register!$R230)*MIN(Register!$Q230,MAX(0,MIN(O$4-1,IF(Register!$U230="",$D$2,MIN($D$2,YEAR(Register!$U230)*12+MONTH(Register!$U230)-1)))-(YEAR(Register!$O230)*12+MONTH(Register!$O230))+1))/Register!$Q230,2))</f>
        <v/>
      </c>
      <c r="P232" s="27">
        <f>IF(OR(Register!$N230&lt;&gt;"Yes",Register!$O230="",N(Register!$Q230)=0),0,ROUND((Register!$M230-Register!$R230)*MIN(Register!$Q230,MAX(0,MIN(P$4,IF(Register!$U230="",$D$2,MIN($D$2,YEAR(Register!$U230)*12+MONTH(Register!$U230)-1)))-(YEAR(Register!$O230)*12+MONTH(Register!$O230))+1))/Register!$Q230,2)-ROUND((Register!$M230-Register!$R230)*MIN(Register!$Q230,MAX(0,MIN(P$4-1,IF(Register!$U230="",$D$2,MIN($D$2,YEAR(Register!$U230)*12+MONTH(Register!$U230)-1)))-(YEAR(Register!$O230)*12+MONTH(Register!$O230))+1))/Register!$Q230,2))</f>
        <v/>
      </c>
      <c r="Q232" s="27">
        <f>E232+F232+G232+H232+I232+J232+K232+L232+M232+N232+O232+P232</f>
        <v/>
      </c>
    </row>
    <row r="233">
      <c r="A233" s="28">
        <f>IF(Register!$A231="","",Register!$A231)</f>
        <v/>
      </c>
      <c r="B233" s="28">
        <f>IF(Register!$D231="","",Register!$D231)</f>
        <v/>
      </c>
      <c r="C233" s="28">
        <f>IF(Register!$F231="","",Register!$F231)</f>
        <v/>
      </c>
      <c r="D233" s="28">
        <f>IF(C233="","",IF(C233=Settings!$A$9,Settings!$B$9,IF(C233=Settings!$A$10,Settings!$B$10,IF(C233=Settings!$A$11,Settings!$B$11,IF(C233=Settings!$A$12,Settings!$B$12,IF(C233=Settings!$A$13,Settings!$B$13,IF(C233=Settings!$A$14,Settings!$B$14,IF(C233=Settings!$A$15,Settings!$B$15,IF(C233=Settings!$A$16,Settings!$B$16,IF(C233=Settings!$A$17,Settings!$B$17,IF(C233=Settings!$A$18,Settings!$B$18,"")))))))))))</f>
        <v/>
      </c>
      <c r="E233" s="27">
        <f>IF(OR(Register!$N231&lt;&gt;"Yes",Register!$O231="",N(Register!$Q231)=0),0,ROUND((Register!$M231-Register!$R231)*MIN(Register!$Q231,MAX(0,MIN(E$4,IF(Register!$U231="",$D$2,MIN($D$2,YEAR(Register!$U231)*12+MONTH(Register!$U231)-1)))-(YEAR(Register!$O231)*12+MONTH(Register!$O231))+1))/Register!$Q231,2)-ROUND((Register!$M231-Register!$R231)*MIN(Register!$Q231,MAX(0,MIN(E$4-1,IF(Register!$U231="",$D$2,MIN($D$2,YEAR(Register!$U231)*12+MONTH(Register!$U231)-1)))-(YEAR(Register!$O231)*12+MONTH(Register!$O231))+1))/Register!$Q231,2))</f>
        <v/>
      </c>
      <c r="F233" s="27">
        <f>IF(OR(Register!$N231&lt;&gt;"Yes",Register!$O231="",N(Register!$Q231)=0),0,ROUND((Register!$M231-Register!$R231)*MIN(Register!$Q231,MAX(0,MIN(F$4,IF(Register!$U231="",$D$2,MIN($D$2,YEAR(Register!$U231)*12+MONTH(Register!$U231)-1)))-(YEAR(Register!$O231)*12+MONTH(Register!$O231))+1))/Register!$Q231,2)-ROUND((Register!$M231-Register!$R231)*MIN(Register!$Q231,MAX(0,MIN(F$4-1,IF(Register!$U231="",$D$2,MIN($D$2,YEAR(Register!$U231)*12+MONTH(Register!$U231)-1)))-(YEAR(Register!$O231)*12+MONTH(Register!$O231))+1))/Register!$Q231,2))</f>
        <v/>
      </c>
      <c r="G233" s="27">
        <f>IF(OR(Register!$N231&lt;&gt;"Yes",Register!$O231="",N(Register!$Q231)=0),0,ROUND((Register!$M231-Register!$R231)*MIN(Register!$Q231,MAX(0,MIN(G$4,IF(Register!$U231="",$D$2,MIN($D$2,YEAR(Register!$U231)*12+MONTH(Register!$U231)-1)))-(YEAR(Register!$O231)*12+MONTH(Register!$O231))+1))/Register!$Q231,2)-ROUND((Register!$M231-Register!$R231)*MIN(Register!$Q231,MAX(0,MIN(G$4-1,IF(Register!$U231="",$D$2,MIN($D$2,YEAR(Register!$U231)*12+MONTH(Register!$U231)-1)))-(YEAR(Register!$O231)*12+MONTH(Register!$O231))+1))/Register!$Q231,2))</f>
        <v/>
      </c>
      <c r="H233" s="27">
        <f>IF(OR(Register!$N231&lt;&gt;"Yes",Register!$O231="",N(Register!$Q231)=0),0,ROUND((Register!$M231-Register!$R231)*MIN(Register!$Q231,MAX(0,MIN(H$4,IF(Register!$U231="",$D$2,MIN($D$2,YEAR(Register!$U231)*12+MONTH(Register!$U231)-1)))-(YEAR(Register!$O231)*12+MONTH(Register!$O231))+1))/Register!$Q231,2)-ROUND((Register!$M231-Register!$R231)*MIN(Register!$Q231,MAX(0,MIN(H$4-1,IF(Register!$U231="",$D$2,MIN($D$2,YEAR(Register!$U231)*12+MONTH(Register!$U231)-1)))-(YEAR(Register!$O231)*12+MONTH(Register!$O231))+1))/Register!$Q231,2))</f>
        <v/>
      </c>
      <c r="I233" s="27">
        <f>IF(OR(Register!$N231&lt;&gt;"Yes",Register!$O231="",N(Register!$Q231)=0),0,ROUND((Register!$M231-Register!$R231)*MIN(Register!$Q231,MAX(0,MIN(I$4,IF(Register!$U231="",$D$2,MIN($D$2,YEAR(Register!$U231)*12+MONTH(Register!$U231)-1)))-(YEAR(Register!$O231)*12+MONTH(Register!$O231))+1))/Register!$Q231,2)-ROUND((Register!$M231-Register!$R231)*MIN(Register!$Q231,MAX(0,MIN(I$4-1,IF(Register!$U231="",$D$2,MIN($D$2,YEAR(Register!$U231)*12+MONTH(Register!$U231)-1)))-(YEAR(Register!$O231)*12+MONTH(Register!$O231))+1))/Register!$Q231,2))</f>
        <v/>
      </c>
      <c r="J233" s="27">
        <f>IF(OR(Register!$N231&lt;&gt;"Yes",Register!$O231="",N(Register!$Q231)=0),0,ROUND((Register!$M231-Register!$R231)*MIN(Register!$Q231,MAX(0,MIN(J$4,IF(Register!$U231="",$D$2,MIN($D$2,YEAR(Register!$U231)*12+MONTH(Register!$U231)-1)))-(YEAR(Register!$O231)*12+MONTH(Register!$O231))+1))/Register!$Q231,2)-ROUND((Register!$M231-Register!$R231)*MIN(Register!$Q231,MAX(0,MIN(J$4-1,IF(Register!$U231="",$D$2,MIN($D$2,YEAR(Register!$U231)*12+MONTH(Register!$U231)-1)))-(YEAR(Register!$O231)*12+MONTH(Register!$O231))+1))/Register!$Q231,2))</f>
        <v/>
      </c>
      <c r="K233" s="27">
        <f>IF(OR(Register!$N231&lt;&gt;"Yes",Register!$O231="",N(Register!$Q231)=0),0,ROUND((Register!$M231-Register!$R231)*MIN(Register!$Q231,MAX(0,MIN(K$4,IF(Register!$U231="",$D$2,MIN($D$2,YEAR(Register!$U231)*12+MONTH(Register!$U231)-1)))-(YEAR(Register!$O231)*12+MONTH(Register!$O231))+1))/Register!$Q231,2)-ROUND((Register!$M231-Register!$R231)*MIN(Register!$Q231,MAX(0,MIN(K$4-1,IF(Register!$U231="",$D$2,MIN($D$2,YEAR(Register!$U231)*12+MONTH(Register!$U231)-1)))-(YEAR(Register!$O231)*12+MONTH(Register!$O231))+1))/Register!$Q231,2))</f>
        <v/>
      </c>
      <c r="L233" s="27">
        <f>IF(OR(Register!$N231&lt;&gt;"Yes",Register!$O231="",N(Register!$Q231)=0),0,ROUND((Register!$M231-Register!$R231)*MIN(Register!$Q231,MAX(0,MIN(L$4,IF(Register!$U231="",$D$2,MIN($D$2,YEAR(Register!$U231)*12+MONTH(Register!$U231)-1)))-(YEAR(Register!$O231)*12+MONTH(Register!$O231))+1))/Register!$Q231,2)-ROUND((Register!$M231-Register!$R231)*MIN(Register!$Q231,MAX(0,MIN(L$4-1,IF(Register!$U231="",$D$2,MIN($D$2,YEAR(Register!$U231)*12+MONTH(Register!$U231)-1)))-(YEAR(Register!$O231)*12+MONTH(Register!$O231))+1))/Register!$Q231,2))</f>
        <v/>
      </c>
      <c r="M233" s="27">
        <f>IF(OR(Register!$N231&lt;&gt;"Yes",Register!$O231="",N(Register!$Q231)=0),0,ROUND((Register!$M231-Register!$R231)*MIN(Register!$Q231,MAX(0,MIN(M$4,IF(Register!$U231="",$D$2,MIN($D$2,YEAR(Register!$U231)*12+MONTH(Register!$U231)-1)))-(YEAR(Register!$O231)*12+MONTH(Register!$O231))+1))/Register!$Q231,2)-ROUND((Register!$M231-Register!$R231)*MIN(Register!$Q231,MAX(0,MIN(M$4-1,IF(Register!$U231="",$D$2,MIN($D$2,YEAR(Register!$U231)*12+MONTH(Register!$U231)-1)))-(YEAR(Register!$O231)*12+MONTH(Register!$O231))+1))/Register!$Q231,2))</f>
        <v/>
      </c>
      <c r="N233" s="27">
        <f>IF(OR(Register!$N231&lt;&gt;"Yes",Register!$O231="",N(Register!$Q231)=0),0,ROUND((Register!$M231-Register!$R231)*MIN(Register!$Q231,MAX(0,MIN(N$4,IF(Register!$U231="",$D$2,MIN($D$2,YEAR(Register!$U231)*12+MONTH(Register!$U231)-1)))-(YEAR(Register!$O231)*12+MONTH(Register!$O231))+1))/Register!$Q231,2)-ROUND((Register!$M231-Register!$R231)*MIN(Register!$Q231,MAX(0,MIN(N$4-1,IF(Register!$U231="",$D$2,MIN($D$2,YEAR(Register!$U231)*12+MONTH(Register!$U231)-1)))-(YEAR(Register!$O231)*12+MONTH(Register!$O231))+1))/Register!$Q231,2))</f>
        <v/>
      </c>
      <c r="O233" s="27">
        <f>IF(OR(Register!$N231&lt;&gt;"Yes",Register!$O231="",N(Register!$Q231)=0),0,ROUND((Register!$M231-Register!$R231)*MIN(Register!$Q231,MAX(0,MIN(O$4,IF(Register!$U231="",$D$2,MIN($D$2,YEAR(Register!$U231)*12+MONTH(Register!$U231)-1)))-(YEAR(Register!$O231)*12+MONTH(Register!$O231))+1))/Register!$Q231,2)-ROUND((Register!$M231-Register!$R231)*MIN(Register!$Q231,MAX(0,MIN(O$4-1,IF(Register!$U231="",$D$2,MIN($D$2,YEAR(Register!$U231)*12+MONTH(Register!$U231)-1)))-(YEAR(Register!$O231)*12+MONTH(Register!$O231))+1))/Register!$Q231,2))</f>
        <v/>
      </c>
      <c r="P233" s="27">
        <f>IF(OR(Register!$N231&lt;&gt;"Yes",Register!$O231="",N(Register!$Q231)=0),0,ROUND((Register!$M231-Register!$R231)*MIN(Register!$Q231,MAX(0,MIN(P$4,IF(Register!$U231="",$D$2,MIN($D$2,YEAR(Register!$U231)*12+MONTH(Register!$U231)-1)))-(YEAR(Register!$O231)*12+MONTH(Register!$O231))+1))/Register!$Q231,2)-ROUND((Register!$M231-Register!$R231)*MIN(Register!$Q231,MAX(0,MIN(P$4-1,IF(Register!$U231="",$D$2,MIN($D$2,YEAR(Register!$U231)*12+MONTH(Register!$U231)-1)))-(YEAR(Register!$O231)*12+MONTH(Register!$O231))+1))/Register!$Q231,2))</f>
        <v/>
      </c>
      <c r="Q233" s="27">
        <f>E233+F233+G233+H233+I233+J233+K233+L233+M233+N233+O233+P233</f>
        <v/>
      </c>
    </row>
    <row r="234">
      <c r="A234" s="28">
        <f>IF(Register!$A232="","",Register!$A232)</f>
        <v/>
      </c>
      <c r="B234" s="28">
        <f>IF(Register!$D232="","",Register!$D232)</f>
        <v/>
      </c>
      <c r="C234" s="28">
        <f>IF(Register!$F232="","",Register!$F232)</f>
        <v/>
      </c>
      <c r="D234" s="28">
        <f>IF(C234="","",IF(C234=Settings!$A$9,Settings!$B$9,IF(C234=Settings!$A$10,Settings!$B$10,IF(C234=Settings!$A$11,Settings!$B$11,IF(C234=Settings!$A$12,Settings!$B$12,IF(C234=Settings!$A$13,Settings!$B$13,IF(C234=Settings!$A$14,Settings!$B$14,IF(C234=Settings!$A$15,Settings!$B$15,IF(C234=Settings!$A$16,Settings!$B$16,IF(C234=Settings!$A$17,Settings!$B$17,IF(C234=Settings!$A$18,Settings!$B$18,"")))))))))))</f>
        <v/>
      </c>
      <c r="E234" s="27">
        <f>IF(OR(Register!$N232&lt;&gt;"Yes",Register!$O232="",N(Register!$Q232)=0),0,ROUND((Register!$M232-Register!$R232)*MIN(Register!$Q232,MAX(0,MIN(E$4,IF(Register!$U232="",$D$2,MIN($D$2,YEAR(Register!$U232)*12+MONTH(Register!$U232)-1)))-(YEAR(Register!$O232)*12+MONTH(Register!$O232))+1))/Register!$Q232,2)-ROUND((Register!$M232-Register!$R232)*MIN(Register!$Q232,MAX(0,MIN(E$4-1,IF(Register!$U232="",$D$2,MIN($D$2,YEAR(Register!$U232)*12+MONTH(Register!$U232)-1)))-(YEAR(Register!$O232)*12+MONTH(Register!$O232))+1))/Register!$Q232,2))</f>
        <v/>
      </c>
      <c r="F234" s="27">
        <f>IF(OR(Register!$N232&lt;&gt;"Yes",Register!$O232="",N(Register!$Q232)=0),0,ROUND((Register!$M232-Register!$R232)*MIN(Register!$Q232,MAX(0,MIN(F$4,IF(Register!$U232="",$D$2,MIN($D$2,YEAR(Register!$U232)*12+MONTH(Register!$U232)-1)))-(YEAR(Register!$O232)*12+MONTH(Register!$O232))+1))/Register!$Q232,2)-ROUND((Register!$M232-Register!$R232)*MIN(Register!$Q232,MAX(0,MIN(F$4-1,IF(Register!$U232="",$D$2,MIN($D$2,YEAR(Register!$U232)*12+MONTH(Register!$U232)-1)))-(YEAR(Register!$O232)*12+MONTH(Register!$O232))+1))/Register!$Q232,2))</f>
        <v/>
      </c>
      <c r="G234" s="27">
        <f>IF(OR(Register!$N232&lt;&gt;"Yes",Register!$O232="",N(Register!$Q232)=0),0,ROUND((Register!$M232-Register!$R232)*MIN(Register!$Q232,MAX(0,MIN(G$4,IF(Register!$U232="",$D$2,MIN($D$2,YEAR(Register!$U232)*12+MONTH(Register!$U232)-1)))-(YEAR(Register!$O232)*12+MONTH(Register!$O232))+1))/Register!$Q232,2)-ROUND((Register!$M232-Register!$R232)*MIN(Register!$Q232,MAX(0,MIN(G$4-1,IF(Register!$U232="",$D$2,MIN($D$2,YEAR(Register!$U232)*12+MONTH(Register!$U232)-1)))-(YEAR(Register!$O232)*12+MONTH(Register!$O232))+1))/Register!$Q232,2))</f>
        <v/>
      </c>
      <c r="H234" s="27">
        <f>IF(OR(Register!$N232&lt;&gt;"Yes",Register!$O232="",N(Register!$Q232)=0),0,ROUND((Register!$M232-Register!$R232)*MIN(Register!$Q232,MAX(0,MIN(H$4,IF(Register!$U232="",$D$2,MIN($D$2,YEAR(Register!$U232)*12+MONTH(Register!$U232)-1)))-(YEAR(Register!$O232)*12+MONTH(Register!$O232))+1))/Register!$Q232,2)-ROUND((Register!$M232-Register!$R232)*MIN(Register!$Q232,MAX(0,MIN(H$4-1,IF(Register!$U232="",$D$2,MIN($D$2,YEAR(Register!$U232)*12+MONTH(Register!$U232)-1)))-(YEAR(Register!$O232)*12+MONTH(Register!$O232))+1))/Register!$Q232,2))</f>
        <v/>
      </c>
      <c r="I234" s="27">
        <f>IF(OR(Register!$N232&lt;&gt;"Yes",Register!$O232="",N(Register!$Q232)=0),0,ROUND((Register!$M232-Register!$R232)*MIN(Register!$Q232,MAX(0,MIN(I$4,IF(Register!$U232="",$D$2,MIN($D$2,YEAR(Register!$U232)*12+MONTH(Register!$U232)-1)))-(YEAR(Register!$O232)*12+MONTH(Register!$O232))+1))/Register!$Q232,2)-ROUND((Register!$M232-Register!$R232)*MIN(Register!$Q232,MAX(0,MIN(I$4-1,IF(Register!$U232="",$D$2,MIN($D$2,YEAR(Register!$U232)*12+MONTH(Register!$U232)-1)))-(YEAR(Register!$O232)*12+MONTH(Register!$O232))+1))/Register!$Q232,2))</f>
        <v/>
      </c>
      <c r="J234" s="27">
        <f>IF(OR(Register!$N232&lt;&gt;"Yes",Register!$O232="",N(Register!$Q232)=0),0,ROUND((Register!$M232-Register!$R232)*MIN(Register!$Q232,MAX(0,MIN(J$4,IF(Register!$U232="",$D$2,MIN($D$2,YEAR(Register!$U232)*12+MONTH(Register!$U232)-1)))-(YEAR(Register!$O232)*12+MONTH(Register!$O232))+1))/Register!$Q232,2)-ROUND((Register!$M232-Register!$R232)*MIN(Register!$Q232,MAX(0,MIN(J$4-1,IF(Register!$U232="",$D$2,MIN($D$2,YEAR(Register!$U232)*12+MONTH(Register!$U232)-1)))-(YEAR(Register!$O232)*12+MONTH(Register!$O232))+1))/Register!$Q232,2))</f>
        <v/>
      </c>
      <c r="K234" s="27">
        <f>IF(OR(Register!$N232&lt;&gt;"Yes",Register!$O232="",N(Register!$Q232)=0),0,ROUND((Register!$M232-Register!$R232)*MIN(Register!$Q232,MAX(0,MIN(K$4,IF(Register!$U232="",$D$2,MIN($D$2,YEAR(Register!$U232)*12+MONTH(Register!$U232)-1)))-(YEAR(Register!$O232)*12+MONTH(Register!$O232))+1))/Register!$Q232,2)-ROUND((Register!$M232-Register!$R232)*MIN(Register!$Q232,MAX(0,MIN(K$4-1,IF(Register!$U232="",$D$2,MIN($D$2,YEAR(Register!$U232)*12+MONTH(Register!$U232)-1)))-(YEAR(Register!$O232)*12+MONTH(Register!$O232))+1))/Register!$Q232,2))</f>
        <v/>
      </c>
      <c r="L234" s="27">
        <f>IF(OR(Register!$N232&lt;&gt;"Yes",Register!$O232="",N(Register!$Q232)=0),0,ROUND((Register!$M232-Register!$R232)*MIN(Register!$Q232,MAX(0,MIN(L$4,IF(Register!$U232="",$D$2,MIN($D$2,YEAR(Register!$U232)*12+MONTH(Register!$U232)-1)))-(YEAR(Register!$O232)*12+MONTH(Register!$O232))+1))/Register!$Q232,2)-ROUND((Register!$M232-Register!$R232)*MIN(Register!$Q232,MAX(0,MIN(L$4-1,IF(Register!$U232="",$D$2,MIN($D$2,YEAR(Register!$U232)*12+MONTH(Register!$U232)-1)))-(YEAR(Register!$O232)*12+MONTH(Register!$O232))+1))/Register!$Q232,2))</f>
        <v/>
      </c>
      <c r="M234" s="27">
        <f>IF(OR(Register!$N232&lt;&gt;"Yes",Register!$O232="",N(Register!$Q232)=0),0,ROUND((Register!$M232-Register!$R232)*MIN(Register!$Q232,MAX(0,MIN(M$4,IF(Register!$U232="",$D$2,MIN($D$2,YEAR(Register!$U232)*12+MONTH(Register!$U232)-1)))-(YEAR(Register!$O232)*12+MONTH(Register!$O232))+1))/Register!$Q232,2)-ROUND((Register!$M232-Register!$R232)*MIN(Register!$Q232,MAX(0,MIN(M$4-1,IF(Register!$U232="",$D$2,MIN($D$2,YEAR(Register!$U232)*12+MONTH(Register!$U232)-1)))-(YEAR(Register!$O232)*12+MONTH(Register!$O232))+1))/Register!$Q232,2))</f>
        <v/>
      </c>
      <c r="N234" s="27">
        <f>IF(OR(Register!$N232&lt;&gt;"Yes",Register!$O232="",N(Register!$Q232)=0),0,ROUND((Register!$M232-Register!$R232)*MIN(Register!$Q232,MAX(0,MIN(N$4,IF(Register!$U232="",$D$2,MIN($D$2,YEAR(Register!$U232)*12+MONTH(Register!$U232)-1)))-(YEAR(Register!$O232)*12+MONTH(Register!$O232))+1))/Register!$Q232,2)-ROUND((Register!$M232-Register!$R232)*MIN(Register!$Q232,MAX(0,MIN(N$4-1,IF(Register!$U232="",$D$2,MIN($D$2,YEAR(Register!$U232)*12+MONTH(Register!$U232)-1)))-(YEAR(Register!$O232)*12+MONTH(Register!$O232))+1))/Register!$Q232,2))</f>
        <v/>
      </c>
      <c r="O234" s="27">
        <f>IF(OR(Register!$N232&lt;&gt;"Yes",Register!$O232="",N(Register!$Q232)=0),0,ROUND((Register!$M232-Register!$R232)*MIN(Register!$Q232,MAX(0,MIN(O$4,IF(Register!$U232="",$D$2,MIN($D$2,YEAR(Register!$U232)*12+MONTH(Register!$U232)-1)))-(YEAR(Register!$O232)*12+MONTH(Register!$O232))+1))/Register!$Q232,2)-ROUND((Register!$M232-Register!$R232)*MIN(Register!$Q232,MAX(0,MIN(O$4-1,IF(Register!$U232="",$D$2,MIN($D$2,YEAR(Register!$U232)*12+MONTH(Register!$U232)-1)))-(YEAR(Register!$O232)*12+MONTH(Register!$O232))+1))/Register!$Q232,2))</f>
        <v/>
      </c>
      <c r="P234" s="27">
        <f>IF(OR(Register!$N232&lt;&gt;"Yes",Register!$O232="",N(Register!$Q232)=0),0,ROUND((Register!$M232-Register!$R232)*MIN(Register!$Q232,MAX(0,MIN(P$4,IF(Register!$U232="",$D$2,MIN($D$2,YEAR(Register!$U232)*12+MONTH(Register!$U232)-1)))-(YEAR(Register!$O232)*12+MONTH(Register!$O232))+1))/Register!$Q232,2)-ROUND((Register!$M232-Register!$R232)*MIN(Register!$Q232,MAX(0,MIN(P$4-1,IF(Register!$U232="",$D$2,MIN($D$2,YEAR(Register!$U232)*12+MONTH(Register!$U232)-1)))-(YEAR(Register!$O232)*12+MONTH(Register!$O232))+1))/Register!$Q232,2))</f>
        <v/>
      </c>
      <c r="Q234" s="27">
        <f>E234+F234+G234+H234+I234+J234+K234+L234+M234+N234+O234+P234</f>
        <v/>
      </c>
    </row>
    <row r="235">
      <c r="A235" s="28">
        <f>IF(Register!$A233="","",Register!$A233)</f>
        <v/>
      </c>
      <c r="B235" s="28">
        <f>IF(Register!$D233="","",Register!$D233)</f>
        <v/>
      </c>
      <c r="C235" s="28">
        <f>IF(Register!$F233="","",Register!$F233)</f>
        <v/>
      </c>
      <c r="D235" s="28">
        <f>IF(C235="","",IF(C235=Settings!$A$9,Settings!$B$9,IF(C235=Settings!$A$10,Settings!$B$10,IF(C235=Settings!$A$11,Settings!$B$11,IF(C235=Settings!$A$12,Settings!$B$12,IF(C235=Settings!$A$13,Settings!$B$13,IF(C235=Settings!$A$14,Settings!$B$14,IF(C235=Settings!$A$15,Settings!$B$15,IF(C235=Settings!$A$16,Settings!$B$16,IF(C235=Settings!$A$17,Settings!$B$17,IF(C235=Settings!$A$18,Settings!$B$18,"")))))))))))</f>
        <v/>
      </c>
      <c r="E235" s="27">
        <f>IF(OR(Register!$N233&lt;&gt;"Yes",Register!$O233="",N(Register!$Q233)=0),0,ROUND((Register!$M233-Register!$R233)*MIN(Register!$Q233,MAX(0,MIN(E$4,IF(Register!$U233="",$D$2,MIN($D$2,YEAR(Register!$U233)*12+MONTH(Register!$U233)-1)))-(YEAR(Register!$O233)*12+MONTH(Register!$O233))+1))/Register!$Q233,2)-ROUND((Register!$M233-Register!$R233)*MIN(Register!$Q233,MAX(0,MIN(E$4-1,IF(Register!$U233="",$D$2,MIN($D$2,YEAR(Register!$U233)*12+MONTH(Register!$U233)-1)))-(YEAR(Register!$O233)*12+MONTH(Register!$O233))+1))/Register!$Q233,2))</f>
        <v/>
      </c>
      <c r="F235" s="27">
        <f>IF(OR(Register!$N233&lt;&gt;"Yes",Register!$O233="",N(Register!$Q233)=0),0,ROUND((Register!$M233-Register!$R233)*MIN(Register!$Q233,MAX(0,MIN(F$4,IF(Register!$U233="",$D$2,MIN($D$2,YEAR(Register!$U233)*12+MONTH(Register!$U233)-1)))-(YEAR(Register!$O233)*12+MONTH(Register!$O233))+1))/Register!$Q233,2)-ROUND((Register!$M233-Register!$R233)*MIN(Register!$Q233,MAX(0,MIN(F$4-1,IF(Register!$U233="",$D$2,MIN($D$2,YEAR(Register!$U233)*12+MONTH(Register!$U233)-1)))-(YEAR(Register!$O233)*12+MONTH(Register!$O233))+1))/Register!$Q233,2))</f>
        <v/>
      </c>
      <c r="G235" s="27">
        <f>IF(OR(Register!$N233&lt;&gt;"Yes",Register!$O233="",N(Register!$Q233)=0),0,ROUND((Register!$M233-Register!$R233)*MIN(Register!$Q233,MAX(0,MIN(G$4,IF(Register!$U233="",$D$2,MIN($D$2,YEAR(Register!$U233)*12+MONTH(Register!$U233)-1)))-(YEAR(Register!$O233)*12+MONTH(Register!$O233))+1))/Register!$Q233,2)-ROUND((Register!$M233-Register!$R233)*MIN(Register!$Q233,MAX(0,MIN(G$4-1,IF(Register!$U233="",$D$2,MIN($D$2,YEAR(Register!$U233)*12+MONTH(Register!$U233)-1)))-(YEAR(Register!$O233)*12+MONTH(Register!$O233))+1))/Register!$Q233,2))</f>
        <v/>
      </c>
      <c r="H235" s="27">
        <f>IF(OR(Register!$N233&lt;&gt;"Yes",Register!$O233="",N(Register!$Q233)=0),0,ROUND((Register!$M233-Register!$R233)*MIN(Register!$Q233,MAX(0,MIN(H$4,IF(Register!$U233="",$D$2,MIN($D$2,YEAR(Register!$U233)*12+MONTH(Register!$U233)-1)))-(YEAR(Register!$O233)*12+MONTH(Register!$O233))+1))/Register!$Q233,2)-ROUND((Register!$M233-Register!$R233)*MIN(Register!$Q233,MAX(0,MIN(H$4-1,IF(Register!$U233="",$D$2,MIN($D$2,YEAR(Register!$U233)*12+MONTH(Register!$U233)-1)))-(YEAR(Register!$O233)*12+MONTH(Register!$O233))+1))/Register!$Q233,2))</f>
        <v/>
      </c>
      <c r="I235" s="27">
        <f>IF(OR(Register!$N233&lt;&gt;"Yes",Register!$O233="",N(Register!$Q233)=0),0,ROUND((Register!$M233-Register!$R233)*MIN(Register!$Q233,MAX(0,MIN(I$4,IF(Register!$U233="",$D$2,MIN($D$2,YEAR(Register!$U233)*12+MONTH(Register!$U233)-1)))-(YEAR(Register!$O233)*12+MONTH(Register!$O233))+1))/Register!$Q233,2)-ROUND((Register!$M233-Register!$R233)*MIN(Register!$Q233,MAX(0,MIN(I$4-1,IF(Register!$U233="",$D$2,MIN($D$2,YEAR(Register!$U233)*12+MONTH(Register!$U233)-1)))-(YEAR(Register!$O233)*12+MONTH(Register!$O233))+1))/Register!$Q233,2))</f>
        <v/>
      </c>
      <c r="J235" s="27">
        <f>IF(OR(Register!$N233&lt;&gt;"Yes",Register!$O233="",N(Register!$Q233)=0),0,ROUND((Register!$M233-Register!$R233)*MIN(Register!$Q233,MAX(0,MIN(J$4,IF(Register!$U233="",$D$2,MIN($D$2,YEAR(Register!$U233)*12+MONTH(Register!$U233)-1)))-(YEAR(Register!$O233)*12+MONTH(Register!$O233))+1))/Register!$Q233,2)-ROUND((Register!$M233-Register!$R233)*MIN(Register!$Q233,MAX(0,MIN(J$4-1,IF(Register!$U233="",$D$2,MIN($D$2,YEAR(Register!$U233)*12+MONTH(Register!$U233)-1)))-(YEAR(Register!$O233)*12+MONTH(Register!$O233))+1))/Register!$Q233,2))</f>
        <v/>
      </c>
      <c r="K235" s="27">
        <f>IF(OR(Register!$N233&lt;&gt;"Yes",Register!$O233="",N(Register!$Q233)=0),0,ROUND((Register!$M233-Register!$R233)*MIN(Register!$Q233,MAX(0,MIN(K$4,IF(Register!$U233="",$D$2,MIN($D$2,YEAR(Register!$U233)*12+MONTH(Register!$U233)-1)))-(YEAR(Register!$O233)*12+MONTH(Register!$O233))+1))/Register!$Q233,2)-ROUND((Register!$M233-Register!$R233)*MIN(Register!$Q233,MAX(0,MIN(K$4-1,IF(Register!$U233="",$D$2,MIN($D$2,YEAR(Register!$U233)*12+MONTH(Register!$U233)-1)))-(YEAR(Register!$O233)*12+MONTH(Register!$O233))+1))/Register!$Q233,2))</f>
        <v/>
      </c>
      <c r="L235" s="27">
        <f>IF(OR(Register!$N233&lt;&gt;"Yes",Register!$O233="",N(Register!$Q233)=0),0,ROUND((Register!$M233-Register!$R233)*MIN(Register!$Q233,MAX(0,MIN(L$4,IF(Register!$U233="",$D$2,MIN($D$2,YEAR(Register!$U233)*12+MONTH(Register!$U233)-1)))-(YEAR(Register!$O233)*12+MONTH(Register!$O233))+1))/Register!$Q233,2)-ROUND((Register!$M233-Register!$R233)*MIN(Register!$Q233,MAX(0,MIN(L$4-1,IF(Register!$U233="",$D$2,MIN($D$2,YEAR(Register!$U233)*12+MONTH(Register!$U233)-1)))-(YEAR(Register!$O233)*12+MONTH(Register!$O233))+1))/Register!$Q233,2))</f>
        <v/>
      </c>
      <c r="M235" s="27">
        <f>IF(OR(Register!$N233&lt;&gt;"Yes",Register!$O233="",N(Register!$Q233)=0),0,ROUND((Register!$M233-Register!$R233)*MIN(Register!$Q233,MAX(0,MIN(M$4,IF(Register!$U233="",$D$2,MIN($D$2,YEAR(Register!$U233)*12+MONTH(Register!$U233)-1)))-(YEAR(Register!$O233)*12+MONTH(Register!$O233))+1))/Register!$Q233,2)-ROUND((Register!$M233-Register!$R233)*MIN(Register!$Q233,MAX(0,MIN(M$4-1,IF(Register!$U233="",$D$2,MIN($D$2,YEAR(Register!$U233)*12+MONTH(Register!$U233)-1)))-(YEAR(Register!$O233)*12+MONTH(Register!$O233))+1))/Register!$Q233,2))</f>
        <v/>
      </c>
      <c r="N235" s="27">
        <f>IF(OR(Register!$N233&lt;&gt;"Yes",Register!$O233="",N(Register!$Q233)=0),0,ROUND((Register!$M233-Register!$R233)*MIN(Register!$Q233,MAX(0,MIN(N$4,IF(Register!$U233="",$D$2,MIN($D$2,YEAR(Register!$U233)*12+MONTH(Register!$U233)-1)))-(YEAR(Register!$O233)*12+MONTH(Register!$O233))+1))/Register!$Q233,2)-ROUND((Register!$M233-Register!$R233)*MIN(Register!$Q233,MAX(0,MIN(N$4-1,IF(Register!$U233="",$D$2,MIN($D$2,YEAR(Register!$U233)*12+MONTH(Register!$U233)-1)))-(YEAR(Register!$O233)*12+MONTH(Register!$O233))+1))/Register!$Q233,2))</f>
        <v/>
      </c>
      <c r="O235" s="27">
        <f>IF(OR(Register!$N233&lt;&gt;"Yes",Register!$O233="",N(Register!$Q233)=0),0,ROUND((Register!$M233-Register!$R233)*MIN(Register!$Q233,MAX(0,MIN(O$4,IF(Register!$U233="",$D$2,MIN($D$2,YEAR(Register!$U233)*12+MONTH(Register!$U233)-1)))-(YEAR(Register!$O233)*12+MONTH(Register!$O233))+1))/Register!$Q233,2)-ROUND((Register!$M233-Register!$R233)*MIN(Register!$Q233,MAX(0,MIN(O$4-1,IF(Register!$U233="",$D$2,MIN($D$2,YEAR(Register!$U233)*12+MONTH(Register!$U233)-1)))-(YEAR(Register!$O233)*12+MONTH(Register!$O233))+1))/Register!$Q233,2))</f>
        <v/>
      </c>
      <c r="P235" s="27">
        <f>IF(OR(Register!$N233&lt;&gt;"Yes",Register!$O233="",N(Register!$Q233)=0),0,ROUND((Register!$M233-Register!$R233)*MIN(Register!$Q233,MAX(0,MIN(P$4,IF(Register!$U233="",$D$2,MIN($D$2,YEAR(Register!$U233)*12+MONTH(Register!$U233)-1)))-(YEAR(Register!$O233)*12+MONTH(Register!$O233))+1))/Register!$Q233,2)-ROUND((Register!$M233-Register!$R233)*MIN(Register!$Q233,MAX(0,MIN(P$4-1,IF(Register!$U233="",$D$2,MIN($D$2,YEAR(Register!$U233)*12+MONTH(Register!$U233)-1)))-(YEAR(Register!$O233)*12+MONTH(Register!$O233))+1))/Register!$Q233,2))</f>
        <v/>
      </c>
      <c r="Q235" s="27">
        <f>E235+F235+G235+H235+I235+J235+K235+L235+M235+N235+O235+P235</f>
        <v/>
      </c>
    </row>
    <row r="236">
      <c r="A236" s="28">
        <f>IF(Register!$A234="","",Register!$A234)</f>
        <v/>
      </c>
      <c r="B236" s="28">
        <f>IF(Register!$D234="","",Register!$D234)</f>
        <v/>
      </c>
      <c r="C236" s="28">
        <f>IF(Register!$F234="","",Register!$F234)</f>
        <v/>
      </c>
      <c r="D236" s="28">
        <f>IF(C236="","",IF(C236=Settings!$A$9,Settings!$B$9,IF(C236=Settings!$A$10,Settings!$B$10,IF(C236=Settings!$A$11,Settings!$B$11,IF(C236=Settings!$A$12,Settings!$B$12,IF(C236=Settings!$A$13,Settings!$B$13,IF(C236=Settings!$A$14,Settings!$B$14,IF(C236=Settings!$A$15,Settings!$B$15,IF(C236=Settings!$A$16,Settings!$B$16,IF(C236=Settings!$A$17,Settings!$B$17,IF(C236=Settings!$A$18,Settings!$B$18,"")))))))))))</f>
        <v/>
      </c>
      <c r="E236" s="27">
        <f>IF(OR(Register!$N234&lt;&gt;"Yes",Register!$O234="",N(Register!$Q234)=0),0,ROUND((Register!$M234-Register!$R234)*MIN(Register!$Q234,MAX(0,MIN(E$4,IF(Register!$U234="",$D$2,MIN($D$2,YEAR(Register!$U234)*12+MONTH(Register!$U234)-1)))-(YEAR(Register!$O234)*12+MONTH(Register!$O234))+1))/Register!$Q234,2)-ROUND((Register!$M234-Register!$R234)*MIN(Register!$Q234,MAX(0,MIN(E$4-1,IF(Register!$U234="",$D$2,MIN($D$2,YEAR(Register!$U234)*12+MONTH(Register!$U234)-1)))-(YEAR(Register!$O234)*12+MONTH(Register!$O234))+1))/Register!$Q234,2))</f>
        <v/>
      </c>
      <c r="F236" s="27">
        <f>IF(OR(Register!$N234&lt;&gt;"Yes",Register!$O234="",N(Register!$Q234)=0),0,ROUND((Register!$M234-Register!$R234)*MIN(Register!$Q234,MAX(0,MIN(F$4,IF(Register!$U234="",$D$2,MIN($D$2,YEAR(Register!$U234)*12+MONTH(Register!$U234)-1)))-(YEAR(Register!$O234)*12+MONTH(Register!$O234))+1))/Register!$Q234,2)-ROUND((Register!$M234-Register!$R234)*MIN(Register!$Q234,MAX(0,MIN(F$4-1,IF(Register!$U234="",$D$2,MIN($D$2,YEAR(Register!$U234)*12+MONTH(Register!$U234)-1)))-(YEAR(Register!$O234)*12+MONTH(Register!$O234))+1))/Register!$Q234,2))</f>
        <v/>
      </c>
      <c r="G236" s="27">
        <f>IF(OR(Register!$N234&lt;&gt;"Yes",Register!$O234="",N(Register!$Q234)=0),0,ROUND((Register!$M234-Register!$R234)*MIN(Register!$Q234,MAX(0,MIN(G$4,IF(Register!$U234="",$D$2,MIN($D$2,YEAR(Register!$U234)*12+MONTH(Register!$U234)-1)))-(YEAR(Register!$O234)*12+MONTH(Register!$O234))+1))/Register!$Q234,2)-ROUND((Register!$M234-Register!$R234)*MIN(Register!$Q234,MAX(0,MIN(G$4-1,IF(Register!$U234="",$D$2,MIN($D$2,YEAR(Register!$U234)*12+MONTH(Register!$U234)-1)))-(YEAR(Register!$O234)*12+MONTH(Register!$O234))+1))/Register!$Q234,2))</f>
        <v/>
      </c>
      <c r="H236" s="27">
        <f>IF(OR(Register!$N234&lt;&gt;"Yes",Register!$O234="",N(Register!$Q234)=0),0,ROUND((Register!$M234-Register!$R234)*MIN(Register!$Q234,MAX(0,MIN(H$4,IF(Register!$U234="",$D$2,MIN($D$2,YEAR(Register!$U234)*12+MONTH(Register!$U234)-1)))-(YEAR(Register!$O234)*12+MONTH(Register!$O234))+1))/Register!$Q234,2)-ROUND((Register!$M234-Register!$R234)*MIN(Register!$Q234,MAX(0,MIN(H$4-1,IF(Register!$U234="",$D$2,MIN($D$2,YEAR(Register!$U234)*12+MONTH(Register!$U234)-1)))-(YEAR(Register!$O234)*12+MONTH(Register!$O234))+1))/Register!$Q234,2))</f>
        <v/>
      </c>
      <c r="I236" s="27">
        <f>IF(OR(Register!$N234&lt;&gt;"Yes",Register!$O234="",N(Register!$Q234)=0),0,ROUND((Register!$M234-Register!$R234)*MIN(Register!$Q234,MAX(0,MIN(I$4,IF(Register!$U234="",$D$2,MIN($D$2,YEAR(Register!$U234)*12+MONTH(Register!$U234)-1)))-(YEAR(Register!$O234)*12+MONTH(Register!$O234))+1))/Register!$Q234,2)-ROUND((Register!$M234-Register!$R234)*MIN(Register!$Q234,MAX(0,MIN(I$4-1,IF(Register!$U234="",$D$2,MIN($D$2,YEAR(Register!$U234)*12+MONTH(Register!$U234)-1)))-(YEAR(Register!$O234)*12+MONTH(Register!$O234))+1))/Register!$Q234,2))</f>
        <v/>
      </c>
      <c r="J236" s="27">
        <f>IF(OR(Register!$N234&lt;&gt;"Yes",Register!$O234="",N(Register!$Q234)=0),0,ROUND((Register!$M234-Register!$R234)*MIN(Register!$Q234,MAX(0,MIN(J$4,IF(Register!$U234="",$D$2,MIN($D$2,YEAR(Register!$U234)*12+MONTH(Register!$U234)-1)))-(YEAR(Register!$O234)*12+MONTH(Register!$O234))+1))/Register!$Q234,2)-ROUND((Register!$M234-Register!$R234)*MIN(Register!$Q234,MAX(0,MIN(J$4-1,IF(Register!$U234="",$D$2,MIN($D$2,YEAR(Register!$U234)*12+MONTH(Register!$U234)-1)))-(YEAR(Register!$O234)*12+MONTH(Register!$O234))+1))/Register!$Q234,2))</f>
        <v/>
      </c>
      <c r="K236" s="27">
        <f>IF(OR(Register!$N234&lt;&gt;"Yes",Register!$O234="",N(Register!$Q234)=0),0,ROUND((Register!$M234-Register!$R234)*MIN(Register!$Q234,MAX(0,MIN(K$4,IF(Register!$U234="",$D$2,MIN($D$2,YEAR(Register!$U234)*12+MONTH(Register!$U234)-1)))-(YEAR(Register!$O234)*12+MONTH(Register!$O234))+1))/Register!$Q234,2)-ROUND((Register!$M234-Register!$R234)*MIN(Register!$Q234,MAX(0,MIN(K$4-1,IF(Register!$U234="",$D$2,MIN($D$2,YEAR(Register!$U234)*12+MONTH(Register!$U234)-1)))-(YEAR(Register!$O234)*12+MONTH(Register!$O234))+1))/Register!$Q234,2))</f>
        <v/>
      </c>
      <c r="L236" s="27">
        <f>IF(OR(Register!$N234&lt;&gt;"Yes",Register!$O234="",N(Register!$Q234)=0),0,ROUND((Register!$M234-Register!$R234)*MIN(Register!$Q234,MAX(0,MIN(L$4,IF(Register!$U234="",$D$2,MIN($D$2,YEAR(Register!$U234)*12+MONTH(Register!$U234)-1)))-(YEAR(Register!$O234)*12+MONTH(Register!$O234))+1))/Register!$Q234,2)-ROUND((Register!$M234-Register!$R234)*MIN(Register!$Q234,MAX(0,MIN(L$4-1,IF(Register!$U234="",$D$2,MIN($D$2,YEAR(Register!$U234)*12+MONTH(Register!$U234)-1)))-(YEAR(Register!$O234)*12+MONTH(Register!$O234))+1))/Register!$Q234,2))</f>
        <v/>
      </c>
      <c r="M236" s="27">
        <f>IF(OR(Register!$N234&lt;&gt;"Yes",Register!$O234="",N(Register!$Q234)=0),0,ROUND((Register!$M234-Register!$R234)*MIN(Register!$Q234,MAX(0,MIN(M$4,IF(Register!$U234="",$D$2,MIN($D$2,YEAR(Register!$U234)*12+MONTH(Register!$U234)-1)))-(YEAR(Register!$O234)*12+MONTH(Register!$O234))+1))/Register!$Q234,2)-ROUND((Register!$M234-Register!$R234)*MIN(Register!$Q234,MAX(0,MIN(M$4-1,IF(Register!$U234="",$D$2,MIN($D$2,YEAR(Register!$U234)*12+MONTH(Register!$U234)-1)))-(YEAR(Register!$O234)*12+MONTH(Register!$O234))+1))/Register!$Q234,2))</f>
        <v/>
      </c>
      <c r="N236" s="27">
        <f>IF(OR(Register!$N234&lt;&gt;"Yes",Register!$O234="",N(Register!$Q234)=0),0,ROUND((Register!$M234-Register!$R234)*MIN(Register!$Q234,MAX(0,MIN(N$4,IF(Register!$U234="",$D$2,MIN($D$2,YEAR(Register!$U234)*12+MONTH(Register!$U234)-1)))-(YEAR(Register!$O234)*12+MONTH(Register!$O234))+1))/Register!$Q234,2)-ROUND((Register!$M234-Register!$R234)*MIN(Register!$Q234,MAX(0,MIN(N$4-1,IF(Register!$U234="",$D$2,MIN($D$2,YEAR(Register!$U234)*12+MONTH(Register!$U234)-1)))-(YEAR(Register!$O234)*12+MONTH(Register!$O234))+1))/Register!$Q234,2))</f>
        <v/>
      </c>
      <c r="O236" s="27">
        <f>IF(OR(Register!$N234&lt;&gt;"Yes",Register!$O234="",N(Register!$Q234)=0),0,ROUND((Register!$M234-Register!$R234)*MIN(Register!$Q234,MAX(0,MIN(O$4,IF(Register!$U234="",$D$2,MIN($D$2,YEAR(Register!$U234)*12+MONTH(Register!$U234)-1)))-(YEAR(Register!$O234)*12+MONTH(Register!$O234))+1))/Register!$Q234,2)-ROUND((Register!$M234-Register!$R234)*MIN(Register!$Q234,MAX(0,MIN(O$4-1,IF(Register!$U234="",$D$2,MIN($D$2,YEAR(Register!$U234)*12+MONTH(Register!$U234)-1)))-(YEAR(Register!$O234)*12+MONTH(Register!$O234))+1))/Register!$Q234,2))</f>
        <v/>
      </c>
      <c r="P236" s="27">
        <f>IF(OR(Register!$N234&lt;&gt;"Yes",Register!$O234="",N(Register!$Q234)=0),0,ROUND((Register!$M234-Register!$R234)*MIN(Register!$Q234,MAX(0,MIN(P$4,IF(Register!$U234="",$D$2,MIN($D$2,YEAR(Register!$U234)*12+MONTH(Register!$U234)-1)))-(YEAR(Register!$O234)*12+MONTH(Register!$O234))+1))/Register!$Q234,2)-ROUND((Register!$M234-Register!$R234)*MIN(Register!$Q234,MAX(0,MIN(P$4-1,IF(Register!$U234="",$D$2,MIN($D$2,YEAR(Register!$U234)*12+MONTH(Register!$U234)-1)))-(YEAR(Register!$O234)*12+MONTH(Register!$O234))+1))/Register!$Q234,2))</f>
        <v/>
      </c>
      <c r="Q236" s="27">
        <f>E236+F236+G236+H236+I236+J236+K236+L236+M236+N236+O236+P236</f>
        <v/>
      </c>
    </row>
    <row r="237">
      <c r="A237" s="28">
        <f>IF(Register!$A235="","",Register!$A235)</f>
        <v/>
      </c>
      <c r="B237" s="28">
        <f>IF(Register!$D235="","",Register!$D235)</f>
        <v/>
      </c>
      <c r="C237" s="28">
        <f>IF(Register!$F235="","",Register!$F235)</f>
        <v/>
      </c>
      <c r="D237" s="28">
        <f>IF(C237="","",IF(C237=Settings!$A$9,Settings!$B$9,IF(C237=Settings!$A$10,Settings!$B$10,IF(C237=Settings!$A$11,Settings!$B$11,IF(C237=Settings!$A$12,Settings!$B$12,IF(C237=Settings!$A$13,Settings!$B$13,IF(C237=Settings!$A$14,Settings!$B$14,IF(C237=Settings!$A$15,Settings!$B$15,IF(C237=Settings!$A$16,Settings!$B$16,IF(C237=Settings!$A$17,Settings!$B$17,IF(C237=Settings!$A$18,Settings!$B$18,"")))))))))))</f>
        <v/>
      </c>
      <c r="E237" s="27">
        <f>IF(OR(Register!$N235&lt;&gt;"Yes",Register!$O235="",N(Register!$Q235)=0),0,ROUND((Register!$M235-Register!$R235)*MIN(Register!$Q235,MAX(0,MIN(E$4,IF(Register!$U235="",$D$2,MIN($D$2,YEAR(Register!$U235)*12+MONTH(Register!$U235)-1)))-(YEAR(Register!$O235)*12+MONTH(Register!$O235))+1))/Register!$Q235,2)-ROUND((Register!$M235-Register!$R235)*MIN(Register!$Q235,MAX(0,MIN(E$4-1,IF(Register!$U235="",$D$2,MIN($D$2,YEAR(Register!$U235)*12+MONTH(Register!$U235)-1)))-(YEAR(Register!$O235)*12+MONTH(Register!$O235))+1))/Register!$Q235,2))</f>
        <v/>
      </c>
      <c r="F237" s="27">
        <f>IF(OR(Register!$N235&lt;&gt;"Yes",Register!$O235="",N(Register!$Q235)=0),0,ROUND((Register!$M235-Register!$R235)*MIN(Register!$Q235,MAX(0,MIN(F$4,IF(Register!$U235="",$D$2,MIN($D$2,YEAR(Register!$U235)*12+MONTH(Register!$U235)-1)))-(YEAR(Register!$O235)*12+MONTH(Register!$O235))+1))/Register!$Q235,2)-ROUND((Register!$M235-Register!$R235)*MIN(Register!$Q235,MAX(0,MIN(F$4-1,IF(Register!$U235="",$D$2,MIN($D$2,YEAR(Register!$U235)*12+MONTH(Register!$U235)-1)))-(YEAR(Register!$O235)*12+MONTH(Register!$O235))+1))/Register!$Q235,2))</f>
        <v/>
      </c>
      <c r="G237" s="27">
        <f>IF(OR(Register!$N235&lt;&gt;"Yes",Register!$O235="",N(Register!$Q235)=0),0,ROUND((Register!$M235-Register!$R235)*MIN(Register!$Q235,MAX(0,MIN(G$4,IF(Register!$U235="",$D$2,MIN($D$2,YEAR(Register!$U235)*12+MONTH(Register!$U235)-1)))-(YEAR(Register!$O235)*12+MONTH(Register!$O235))+1))/Register!$Q235,2)-ROUND((Register!$M235-Register!$R235)*MIN(Register!$Q235,MAX(0,MIN(G$4-1,IF(Register!$U235="",$D$2,MIN($D$2,YEAR(Register!$U235)*12+MONTH(Register!$U235)-1)))-(YEAR(Register!$O235)*12+MONTH(Register!$O235))+1))/Register!$Q235,2))</f>
        <v/>
      </c>
      <c r="H237" s="27">
        <f>IF(OR(Register!$N235&lt;&gt;"Yes",Register!$O235="",N(Register!$Q235)=0),0,ROUND((Register!$M235-Register!$R235)*MIN(Register!$Q235,MAX(0,MIN(H$4,IF(Register!$U235="",$D$2,MIN($D$2,YEAR(Register!$U235)*12+MONTH(Register!$U235)-1)))-(YEAR(Register!$O235)*12+MONTH(Register!$O235))+1))/Register!$Q235,2)-ROUND((Register!$M235-Register!$R235)*MIN(Register!$Q235,MAX(0,MIN(H$4-1,IF(Register!$U235="",$D$2,MIN($D$2,YEAR(Register!$U235)*12+MONTH(Register!$U235)-1)))-(YEAR(Register!$O235)*12+MONTH(Register!$O235))+1))/Register!$Q235,2))</f>
        <v/>
      </c>
      <c r="I237" s="27">
        <f>IF(OR(Register!$N235&lt;&gt;"Yes",Register!$O235="",N(Register!$Q235)=0),0,ROUND((Register!$M235-Register!$R235)*MIN(Register!$Q235,MAX(0,MIN(I$4,IF(Register!$U235="",$D$2,MIN($D$2,YEAR(Register!$U235)*12+MONTH(Register!$U235)-1)))-(YEAR(Register!$O235)*12+MONTH(Register!$O235))+1))/Register!$Q235,2)-ROUND((Register!$M235-Register!$R235)*MIN(Register!$Q235,MAX(0,MIN(I$4-1,IF(Register!$U235="",$D$2,MIN($D$2,YEAR(Register!$U235)*12+MONTH(Register!$U235)-1)))-(YEAR(Register!$O235)*12+MONTH(Register!$O235))+1))/Register!$Q235,2))</f>
        <v/>
      </c>
      <c r="J237" s="27">
        <f>IF(OR(Register!$N235&lt;&gt;"Yes",Register!$O235="",N(Register!$Q235)=0),0,ROUND((Register!$M235-Register!$R235)*MIN(Register!$Q235,MAX(0,MIN(J$4,IF(Register!$U235="",$D$2,MIN($D$2,YEAR(Register!$U235)*12+MONTH(Register!$U235)-1)))-(YEAR(Register!$O235)*12+MONTH(Register!$O235))+1))/Register!$Q235,2)-ROUND((Register!$M235-Register!$R235)*MIN(Register!$Q235,MAX(0,MIN(J$4-1,IF(Register!$U235="",$D$2,MIN($D$2,YEAR(Register!$U235)*12+MONTH(Register!$U235)-1)))-(YEAR(Register!$O235)*12+MONTH(Register!$O235))+1))/Register!$Q235,2))</f>
        <v/>
      </c>
      <c r="K237" s="27">
        <f>IF(OR(Register!$N235&lt;&gt;"Yes",Register!$O235="",N(Register!$Q235)=0),0,ROUND((Register!$M235-Register!$R235)*MIN(Register!$Q235,MAX(0,MIN(K$4,IF(Register!$U235="",$D$2,MIN($D$2,YEAR(Register!$U235)*12+MONTH(Register!$U235)-1)))-(YEAR(Register!$O235)*12+MONTH(Register!$O235))+1))/Register!$Q235,2)-ROUND((Register!$M235-Register!$R235)*MIN(Register!$Q235,MAX(0,MIN(K$4-1,IF(Register!$U235="",$D$2,MIN($D$2,YEAR(Register!$U235)*12+MONTH(Register!$U235)-1)))-(YEAR(Register!$O235)*12+MONTH(Register!$O235))+1))/Register!$Q235,2))</f>
        <v/>
      </c>
      <c r="L237" s="27">
        <f>IF(OR(Register!$N235&lt;&gt;"Yes",Register!$O235="",N(Register!$Q235)=0),0,ROUND((Register!$M235-Register!$R235)*MIN(Register!$Q235,MAX(0,MIN(L$4,IF(Register!$U235="",$D$2,MIN($D$2,YEAR(Register!$U235)*12+MONTH(Register!$U235)-1)))-(YEAR(Register!$O235)*12+MONTH(Register!$O235))+1))/Register!$Q235,2)-ROUND((Register!$M235-Register!$R235)*MIN(Register!$Q235,MAX(0,MIN(L$4-1,IF(Register!$U235="",$D$2,MIN($D$2,YEAR(Register!$U235)*12+MONTH(Register!$U235)-1)))-(YEAR(Register!$O235)*12+MONTH(Register!$O235))+1))/Register!$Q235,2))</f>
        <v/>
      </c>
      <c r="M237" s="27">
        <f>IF(OR(Register!$N235&lt;&gt;"Yes",Register!$O235="",N(Register!$Q235)=0),0,ROUND((Register!$M235-Register!$R235)*MIN(Register!$Q235,MAX(0,MIN(M$4,IF(Register!$U235="",$D$2,MIN($D$2,YEAR(Register!$U235)*12+MONTH(Register!$U235)-1)))-(YEAR(Register!$O235)*12+MONTH(Register!$O235))+1))/Register!$Q235,2)-ROUND((Register!$M235-Register!$R235)*MIN(Register!$Q235,MAX(0,MIN(M$4-1,IF(Register!$U235="",$D$2,MIN($D$2,YEAR(Register!$U235)*12+MONTH(Register!$U235)-1)))-(YEAR(Register!$O235)*12+MONTH(Register!$O235))+1))/Register!$Q235,2))</f>
        <v/>
      </c>
      <c r="N237" s="27">
        <f>IF(OR(Register!$N235&lt;&gt;"Yes",Register!$O235="",N(Register!$Q235)=0),0,ROUND((Register!$M235-Register!$R235)*MIN(Register!$Q235,MAX(0,MIN(N$4,IF(Register!$U235="",$D$2,MIN($D$2,YEAR(Register!$U235)*12+MONTH(Register!$U235)-1)))-(YEAR(Register!$O235)*12+MONTH(Register!$O235))+1))/Register!$Q235,2)-ROUND((Register!$M235-Register!$R235)*MIN(Register!$Q235,MAX(0,MIN(N$4-1,IF(Register!$U235="",$D$2,MIN($D$2,YEAR(Register!$U235)*12+MONTH(Register!$U235)-1)))-(YEAR(Register!$O235)*12+MONTH(Register!$O235))+1))/Register!$Q235,2))</f>
        <v/>
      </c>
      <c r="O237" s="27">
        <f>IF(OR(Register!$N235&lt;&gt;"Yes",Register!$O235="",N(Register!$Q235)=0),0,ROUND((Register!$M235-Register!$R235)*MIN(Register!$Q235,MAX(0,MIN(O$4,IF(Register!$U235="",$D$2,MIN($D$2,YEAR(Register!$U235)*12+MONTH(Register!$U235)-1)))-(YEAR(Register!$O235)*12+MONTH(Register!$O235))+1))/Register!$Q235,2)-ROUND((Register!$M235-Register!$R235)*MIN(Register!$Q235,MAX(0,MIN(O$4-1,IF(Register!$U235="",$D$2,MIN($D$2,YEAR(Register!$U235)*12+MONTH(Register!$U235)-1)))-(YEAR(Register!$O235)*12+MONTH(Register!$O235))+1))/Register!$Q235,2))</f>
        <v/>
      </c>
      <c r="P237" s="27">
        <f>IF(OR(Register!$N235&lt;&gt;"Yes",Register!$O235="",N(Register!$Q235)=0),0,ROUND((Register!$M235-Register!$R235)*MIN(Register!$Q235,MAX(0,MIN(P$4,IF(Register!$U235="",$D$2,MIN($D$2,YEAR(Register!$U235)*12+MONTH(Register!$U235)-1)))-(YEAR(Register!$O235)*12+MONTH(Register!$O235))+1))/Register!$Q235,2)-ROUND((Register!$M235-Register!$R235)*MIN(Register!$Q235,MAX(0,MIN(P$4-1,IF(Register!$U235="",$D$2,MIN($D$2,YEAR(Register!$U235)*12+MONTH(Register!$U235)-1)))-(YEAR(Register!$O235)*12+MONTH(Register!$O235))+1))/Register!$Q235,2))</f>
        <v/>
      </c>
      <c r="Q237" s="27">
        <f>E237+F237+G237+H237+I237+J237+K237+L237+M237+N237+O237+P237</f>
        <v/>
      </c>
    </row>
    <row r="238">
      <c r="A238" s="28">
        <f>IF(Register!$A236="","",Register!$A236)</f>
        <v/>
      </c>
      <c r="B238" s="28">
        <f>IF(Register!$D236="","",Register!$D236)</f>
        <v/>
      </c>
      <c r="C238" s="28">
        <f>IF(Register!$F236="","",Register!$F236)</f>
        <v/>
      </c>
      <c r="D238" s="28">
        <f>IF(C238="","",IF(C238=Settings!$A$9,Settings!$B$9,IF(C238=Settings!$A$10,Settings!$B$10,IF(C238=Settings!$A$11,Settings!$B$11,IF(C238=Settings!$A$12,Settings!$B$12,IF(C238=Settings!$A$13,Settings!$B$13,IF(C238=Settings!$A$14,Settings!$B$14,IF(C238=Settings!$A$15,Settings!$B$15,IF(C238=Settings!$A$16,Settings!$B$16,IF(C238=Settings!$A$17,Settings!$B$17,IF(C238=Settings!$A$18,Settings!$B$18,"")))))))))))</f>
        <v/>
      </c>
      <c r="E238" s="27">
        <f>IF(OR(Register!$N236&lt;&gt;"Yes",Register!$O236="",N(Register!$Q236)=0),0,ROUND((Register!$M236-Register!$R236)*MIN(Register!$Q236,MAX(0,MIN(E$4,IF(Register!$U236="",$D$2,MIN($D$2,YEAR(Register!$U236)*12+MONTH(Register!$U236)-1)))-(YEAR(Register!$O236)*12+MONTH(Register!$O236))+1))/Register!$Q236,2)-ROUND((Register!$M236-Register!$R236)*MIN(Register!$Q236,MAX(0,MIN(E$4-1,IF(Register!$U236="",$D$2,MIN($D$2,YEAR(Register!$U236)*12+MONTH(Register!$U236)-1)))-(YEAR(Register!$O236)*12+MONTH(Register!$O236))+1))/Register!$Q236,2))</f>
        <v/>
      </c>
      <c r="F238" s="27">
        <f>IF(OR(Register!$N236&lt;&gt;"Yes",Register!$O236="",N(Register!$Q236)=0),0,ROUND((Register!$M236-Register!$R236)*MIN(Register!$Q236,MAX(0,MIN(F$4,IF(Register!$U236="",$D$2,MIN($D$2,YEAR(Register!$U236)*12+MONTH(Register!$U236)-1)))-(YEAR(Register!$O236)*12+MONTH(Register!$O236))+1))/Register!$Q236,2)-ROUND((Register!$M236-Register!$R236)*MIN(Register!$Q236,MAX(0,MIN(F$4-1,IF(Register!$U236="",$D$2,MIN($D$2,YEAR(Register!$U236)*12+MONTH(Register!$U236)-1)))-(YEAR(Register!$O236)*12+MONTH(Register!$O236))+1))/Register!$Q236,2))</f>
        <v/>
      </c>
      <c r="G238" s="27">
        <f>IF(OR(Register!$N236&lt;&gt;"Yes",Register!$O236="",N(Register!$Q236)=0),0,ROUND((Register!$M236-Register!$R236)*MIN(Register!$Q236,MAX(0,MIN(G$4,IF(Register!$U236="",$D$2,MIN($D$2,YEAR(Register!$U236)*12+MONTH(Register!$U236)-1)))-(YEAR(Register!$O236)*12+MONTH(Register!$O236))+1))/Register!$Q236,2)-ROUND((Register!$M236-Register!$R236)*MIN(Register!$Q236,MAX(0,MIN(G$4-1,IF(Register!$U236="",$D$2,MIN($D$2,YEAR(Register!$U236)*12+MONTH(Register!$U236)-1)))-(YEAR(Register!$O236)*12+MONTH(Register!$O236))+1))/Register!$Q236,2))</f>
        <v/>
      </c>
      <c r="H238" s="27">
        <f>IF(OR(Register!$N236&lt;&gt;"Yes",Register!$O236="",N(Register!$Q236)=0),0,ROUND((Register!$M236-Register!$R236)*MIN(Register!$Q236,MAX(0,MIN(H$4,IF(Register!$U236="",$D$2,MIN($D$2,YEAR(Register!$U236)*12+MONTH(Register!$U236)-1)))-(YEAR(Register!$O236)*12+MONTH(Register!$O236))+1))/Register!$Q236,2)-ROUND((Register!$M236-Register!$R236)*MIN(Register!$Q236,MAX(0,MIN(H$4-1,IF(Register!$U236="",$D$2,MIN($D$2,YEAR(Register!$U236)*12+MONTH(Register!$U236)-1)))-(YEAR(Register!$O236)*12+MONTH(Register!$O236))+1))/Register!$Q236,2))</f>
        <v/>
      </c>
      <c r="I238" s="27">
        <f>IF(OR(Register!$N236&lt;&gt;"Yes",Register!$O236="",N(Register!$Q236)=0),0,ROUND((Register!$M236-Register!$R236)*MIN(Register!$Q236,MAX(0,MIN(I$4,IF(Register!$U236="",$D$2,MIN($D$2,YEAR(Register!$U236)*12+MONTH(Register!$U236)-1)))-(YEAR(Register!$O236)*12+MONTH(Register!$O236))+1))/Register!$Q236,2)-ROUND((Register!$M236-Register!$R236)*MIN(Register!$Q236,MAX(0,MIN(I$4-1,IF(Register!$U236="",$D$2,MIN($D$2,YEAR(Register!$U236)*12+MONTH(Register!$U236)-1)))-(YEAR(Register!$O236)*12+MONTH(Register!$O236))+1))/Register!$Q236,2))</f>
        <v/>
      </c>
      <c r="J238" s="27">
        <f>IF(OR(Register!$N236&lt;&gt;"Yes",Register!$O236="",N(Register!$Q236)=0),0,ROUND((Register!$M236-Register!$R236)*MIN(Register!$Q236,MAX(0,MIN(J$4,IF(Register!$U236="",$D$2,MIN($D$2,YEAR(Register!$U236)*12+MONTH(Register!$U236)-1)))-(YEAR(Register!$O236)*12+MONTH(Register!$O236))+1))/Register!$Q236,2)-ROUND((Register!$M236-Register!$R236)*MIN(Register!$Q236,MAX(0,MIN(J$4-1,IF(Register!$U236="",$D$2,MIN($D$2,YEAR(Register!$U236)*12+MONTH(Register!$U236)-1)))-(YEAR(Register!$O236)*12+MONTH(Register!$O236))+1))/Register!$Q236,2))</f>
        <v/>
      </c>
      <c r="K238" s="27">
        <f>IF(OR(Register!$N236&lt;&gt;"Yes",Register!$O236="",N(Register!$Q236)=0),0,ROUND((Register!$M236-Register!$R236)*MIN(Register!$Q236,MAX(0,MIN(K$4,IF(Register!$U236="",$D$2,MIN($D$2,YEAR(Register!$U236)*12+MONTH(Register!$U236)-1)))-(YEAR(Register!$O236)*12+MONTH(Register!$O236))+1))/Register!$Q236,2)-ROUND((Register!$M236-Register!$R236)*MIN(Register!$Q236,MAX(0,MIN(K$4-1,IF(Register!$U236="",$D$2,MIN($D$2,YEAR(Register!$U236)*12+MONTH(Register!$U236)-1)))-(YEAR(Register!$O236)*12+MONTH(Register!$O236))+1))/Register!$Q236,2))</f>
        <v/>
      </c>
      <c r="L238" s="27">
        <f>IF(OR(Register!$N236&lt;&gt;"Yes",Register!$O236="",N(Register!$Q236)=0),0,ROUND((Register!$M236-Register!$R236)*MIN(Register!$Q236,MAX(0,MIN(L$4,IF(Register!$U236="",$D$2,MIN($D$2,YEAR(Register!$U236)*12+MONTH(Register!$U236)-1)))-(YEAR(Register!$O236)*12+MONTH(Register!$O236))+1))/Register!$Q236,2)-ROUND((Register!$M236-Register!$R236)*MIN(Register!$Q236,MAX(0,MIN(L$4-1,IF(Register!$U236="",$D$2,MIN($D$2,YEAR(Register!$U236)*12+MONTH(Register!$U236)-1)))-(YEAR(Register!$O236)*12+MONTH(Register!$O236))+1))/Register!$Q236,2))</f>
        <v/>
      </c>
      <c r="M238" s="27">
        <f>IF(OR(Register!$N236&lt;&gt;"Yes",Register!$O236="",N(Register!$Q236)=0),0,ROUND((Register!$M236-Register!$R236)*MIN(Register!$Q236,MAX(0,MIN(M$4,IF(Register!$U236="",$D$2,MIN($D$2,YEAR(Register!$U236)*12+MONTH(Register!$U236)-1)))-(YEAR(Register!$O236)*12+MONTH(Register!$O236))+1))/Register!$Q236,2)-ROUND((Register!$M236-Register!$R236)*MIN(Register!$Q236,MAX(0,MIN(M$4-1,IF(Register!$U236="",$D$2,MIN($D$2,YEAR(Register!$U236)*12+MONTH(Register!$U236)-1)))-(YEAR(Register!$O236)*12+MONTH(Register!$O236))+1))/Register!$Q236,2))</f>
        <v/>
      </c>
      <c r="N238" s="27">
        <f>IF(OR(Register!$N236&lt;&gt;"Yes",Register!$O236="",N(Register!$Q236)=0),0,ROUND((Register!$M236-Register!$R236)*MIN(Register!$Q236,MAX(0,MIN(N$4,IF(Register!$U236="",$D$2,MIN($D$2,YEAR(Register!$U236)*12+MONTH(Register!$U236)-1)))-(YEAR(Register!$O236)*12+MONTH(Register!$O236))+1))/Register!$Q236,2)-ROUND((Register!$M236-Register!$R236)*MIN(Register!$Q236,MAX(0,MIN(N$4-1,IF(Register!$U236="",$D$2,MIN($D$2,YEAR(Register!$U236)*12+MONTH(Register!$U236)-1)))-(YEAR(Register!$O236)*12+MONTH(Register!$O236))+1))/Register!$Q236,2))</f>
        <v/>
      </c>
      <c r="O238" s="27">
        <f>IF(OR(Register!$N236&lt;&gt;"Yes",Register!$O236="",N(Register!$Q236)=0),0,ROUND((Register!$M236-Register!$R236)*MIN(Register!$Q236,MAX(0,MIN(O$4,IF(Register!$U236="",$D$2,MIN($D$2,YEAR(Register!$U236)*12+MONTH(Register!$U236)-1)))-(YEAR(Register!$O236)*12+MONTH(Register!$O236))+1))/Register!$Q236,2)-ROUND((Register!$M236-Register!$R236)*MIN(Register!$Q236,MAX(0,MIN(O$4-1,IF(Register!$U236="",$D$2,MIN($D$2,YEAR(Register!$U236)*12+MONTH(Register!$U236)-1)))-(YEAR(Register!$O236)*12+MONTH(Register!$O236))+1))/Register!$Q236,2))</f>
        <v/>
      </c>
      <c r="P238" s="27">
        <f>IF(OR(Register!$N236&lt;&gt;"Yes",Register!$O236="",N(Register!$Q236)=0),0,ROUND((Register!$M236-Register!$R236)*MIN(Register!$Q236,MAX(0,MIN(P$4,IF(Register!$U236="",$D$2,MIN($D$2,YEAR(Register!$U236)*12+MONTH(Register!$U236)-1)))-(YEAR(Register!$O236)*12+MONTH(Register!$O236))+1))/Register!$Q236,2)-ROUND((Register!$M236-Register!$R236)*MIN(Register!$Q236,MAX(0,MIN(P$4-1,IF(Register!$U236="",$D$2,MIN($D$2,YEAR(Register!$U236)*12+MONTH(Register!$U236)-1)))-(YEAR(Register!$O236)*12+MONTH(Register!$O236))+1))/Register!$Q236,2))</f>
        <v/>
      </c>
      <c r="Q238" s="27">
        <f>E238+F238+G238+H238+I238+J238+K238+L238+M238+N238+O238+P238</f>
        <v/>
      </c>
    </row>
    <row r="239">
      <c r="A239" s="28">
        <f>IF(Register!$A237="","",Register!$A237)</f>
        <v/>
      </c>
      <c r="B239" s="28">
        <f>IF(Register!$D237="","",Register!$D237)</f>
        <v/>
      </c>
      <c r="C239" s="28">
        <f>IF(Register!$F237="","",Register!$F237)</f>
        <v/>
      </c>
      <c r="D239" s="28">
        <f>IF(C239="","",IF(C239=Settings!$A$9,Settings!$B$9,IF(C239=Settings!$A$10,Settings!$B$10,IF(C239=Settings!$A$11,Settings!$B$11,IF(C239=Settings!$A$12,Settings!$B$12,IF(C239=Settings!$A$13,Settings!$B$13,IF(C239=Settings!$A$14,Settings!$B$14,IF(C239=Settings!$A$15,Settings!$B$15,IF(C239=Settings!$A$16,Settings!$B$16,IF(C239=Settings!$A$17,Settings!$B$17,IF(C239=Settings!$A$18,Settings!$B$18,"")))))))))))</f>
        <v/>
      </c>
      <c r="E239" s="27">
        <f>IF(OR(Register!$N237&lt;&gt;"Yes",Register!$O237="",N(Register!$Q237)=0),0,ROUND((Register!$M237-Register!$R237)*MIN(Register!$Q237,MAX(0,MIN(E$4,IF(Register!$U237="",$D$2,MIN($D$2,YEAR(Register!$U237)*12+MONTH(Register!$U237)-1)))-(YEAR(Register!$O237)*12+MONTH(Register!$O237))+1))/Register!$Q237,2)-ROUND((Register!$M237-Register!$R237)*MIN(Register!$Q237,MAX(0,MIN(E$4-1,IF(Register!$U237="",$D$2,MIN($D$2,YEAR(Register!$U237)*12+MONTH(Register!$U237)-1)))-(YEAR(Register!$O237)*12+MONTH(Register!$O237))+1))/Register!$Q237,2))</f>
        <v/>
      </c>
      <c r="F239" s="27">
        <f>IF(OR(Register!$N237&lt;&gt;"Yes",Register!$O237="",N(Register!$Q237)=0),0,ROUND((Register!$M237-Register!$R237)*MIN(Register!$Q237,MAX(0,MIN(F$4,IF(Register!$U237="",$D$2,MIN($D$2,YEAR(Register!$U237)*12+MONTH(Register!$U237)-1)))-(YEAR(Register!$O237)*12+MONTH(Register!$O237))+1))/Register!$Q237,2)-ROUND((Register!$M237-Register!$R237)*MIN(Register!$Q237,MAX(0,MIN(F$4-1,IF(Register!$U237="",$D$2,MIN($D$2,YEAR(Register!$U237)*12+MONTH(Register!$U237)-1)))-(YEAR(Register!$O237)*12+MONTH(Register!$O237))+1))/Register!$Q237,2))</f>
        <v/>
      </c>
      <c r="G239" s="27">
        <f>IF(OR(Register!$N237&lt;&gt;"Yes",Register!$O237="",N(Register!$Q237)=0),0,ROUND((Register!$M237-Register!$R237)*MIN(Register!$Q237,MAX(0,MIN(G$4,IF(Register!$U237="",$D$2,MIN($D$2,YEAR(Register!$U237)*12+MONTH(Register!$U237)-1)))-(YEAR(Register!$O237)*12+MONTH(Register!$O237))+1))/Register!$Q237,2)-ROUND((Register!$M237-Register!$R237)*MIN(Register!$Q237,MAX(0,MIN(G$4-1,IF(Register!$U237="",$D$2,MIN($D$2,YEAR(Register!$U237)*12+MONTH(Register!$U237)-1)))-(YEAR(Register!$O237)*12+MONTH(Register!$O237))+1))/Register!$Q237,2))</f>
        <v/>
      </c>
      <c r="H239" s="27">
        <f>IF(OR(Register!$N237&lt;&gt;"Yes",Register!$O237="",N(Register!$Q237)=0),0,ROUND((Register!$M237-Register!$R237)*MIN(Register!$Q237,MAX(0,MIN(H$4,IF(Register!$U237="",$D$2,MIN($D$2,YEAR(Register!$U237)*12+MONTH(Register!$U237)-1)))-(YEAR(Register!$O237)*12+MONTH(Register!$O237))+1))/Register!$Q237,2)-ROUND((Register!$M237-Register!$R237)*MIN(Register!$Q237,MAX(0,MIN(H$4-1,IF(Register!$U237="",$D$2,MIN($D$2,YEAR(Register!$U237)*12+MONTH(Register!$U237)-1)))-(YEAR(Register!$O237)*12+MONTH(Register!$O237))+1))/Register!$Q237,2))</f>
        <v/>
      </c>
      <c r="I239" s="27">
        <f>IF(OR(Register!$N237&lt;&gt;"Yes",Register!$O237="",N(Register!$Q237)=0),0,ROUND((Register!$M237-Register!$R237)*MIN(Register!$Q237,MAX(0,MIN(I$4,IF(Register!$U237="",$D$2,MIN($D$2,YEAR(Register!$U237)*12+MONTH(Register!$U237)-1)))-(YEAR(Register!$O237)*12+MONTH(Register!$O237))+1))/Register!$Q237,2)-ROUND((Register!$M237-Register!$R237)*MIN(Register!$Q237,MAX(0,MIN(I$4-1,IF(Register!$U237="",$D$2,MIN($D$2,YEAR(Register!$U237)*12+MONTH(Register!$U237)-1)))-(YEAR(Register!$O237)*12+MONTH(Register!$O237))+1))/Register!$Q237,2))</f>
        <v/>
      </c>
      <c r="J239" s="27">
        <f>IF(OR(Register!$N237&lt;&gt;"Yes",Register!$O237="",N(Register!$Q237)=0),0,ROUND((Register!$M237-Register!$R237)*MIN(Register!$Q237,MAX(0,MIN(J$4,IF(Register!$U237="",$D$2,MIN($D$2,YEAR(Register!$U237)*12+MONTH(Register!$U237)-1)))-(YEAR(Register!$O237)*12+MONTH(Register!$O237))+1))/Register!$Q237,2)-ROUND((Register!$M237-Register!$R237)*MIN(Register!$Q237,MAX(0,MIN(J$4-1,IF(Register!$U237="",$D$2,MIN($D$2,YEAR(Register!$U237)*12+MONTH(Register!$U237)-1)))-(YEAR(Register!$O237)*12+MONTH(Register!$O237))+1))/Register!$Q237,2))</f>
        <v/>
      </c>
      <c r="K239" s="27">
        <f>IF(OR(Register!$N237&lt;&gt;"Yes",Register!$O237="",N(Register!$Q237)=0),0,ROUND((Register!$M237-Register!$R237)*MIN(Register!$Q237,MAX(0,MIN(K$4,IF(Register!$U237="",$D$2,MIN($D$2,YEAR(Register!$U237)*12+MONTH(Register!$U237)-1)))-(YEAR(Register!$O237)*12+MONTH(Register!$O237))+1))/Register!$Q237,2)-ROUND((Register!$M237-Register!$R237)*MIN(Register!$Q237,MAX(0,MIN(K$4-1,IF(Register!$U237="",$D$2,MIN($D$2,YEAR(Register!$U237)*12+MONTH(Register!$U237)-1)))-(YEAR(Register!$O237)*12+MONTH(Register!$O237))+1))/Register!$Q237,2))</f>
        <v/>
      </c>
      <c r="L239" s="27">
        <f>IF(OR(Register!$N237&lt;&gt;"Yes",Register!$O237="",N(Register!$Q237)=0),0,ROUND((Register!$M237-Register!$R237)*MIN(Register!$Q237,MAX(0,MIN(L$4,IF(Register!$U237="",$D$2,MIN($D$2,YEAR(Register!$U237)*12+MONTH(Register!$U237)-1)))-(YEAR(Register!$O237)*12+MONTH(Register!$O237))+1))/Register!$Q237,2)-ROUND((Register!$M237-Register!$R237)*MIN(Register!$Q237,MAX(0,MIN(L$4-1,IF(Register!$U237="",$D$2,MIN($D$2,YEAR(Register!$U237)*12+MONTH(Register!$U237)-1)))-(YEAR(Register!$O237)*12+MONTH(Register!$O237))+1))/Register!$Q237,2))</f>
        <v/>
      </c>
      <c r="M239" s="27">
        <f>IF(OR(Register!$N237&lt;&gt;"Yes",Register!$O237="",N(Register!$Q237)=0),0,ROUND((Register!$M237-Register!$R237)*MIN(Register!$Q237,MAX(0,MIN(M$4,IF(Register!$U237="",$D$2,MIN($D$2,YEAR(Register!$U237)*12+MONTH(Register!$U237)-1)))-(YEAR(Register!$O237)*12+MONTH(Register!$O237))+1))/Register!$Q237,2)-ROUND((Register!$M237-Register!$R237)*MIN(Register!$Q237,MAX(0,MIN(M$4-1,IF(Register!$U237="",$D$2,MIN($D$2,YEAR(Register!$U237)*12+MONTH(Register!$U237)-1)))-(YEAR(Register!$O237)*12+MONTH(Register!$O237))+1))/Register!$Q237,2))</f>
        <v/>
      </c>
      <c r="N239" s="27">
        <f>IF(OR(Register!$N237&lt;&gt;"Yes",Register!$O237="",N(Register!$Q237)=0),0,ROUND((Register!$M237-Register!$R237)*MIN(Register!$Q237,MAX(0,MIN(N$4,IF(Register!$U237="",$D$2,MIN($D$2,YEAR(Register!$U237)*12+MONTH(Register!$U237)-1)))-(YEAR(Register!$O237)*12+MONTH(Register!$O237))+1))/Register!$Q237,2)-ROUND((Register!$M237-Register!$R237)*MIN(Register!$Q237,MAX(0,MIN(N$4-1,IF(Register!$U237="",$D$2,MIN($D$2,YEAR(Register!$U237)*12+MONTH(Register!$U237)-1)))-(YEAR(Register!$O237)*12+MONTH(Register!$O237))+1))/Register!$Q237,2))</f>
        <v/>
      </c>
      <c r="O239" s="27">
        <f>IF(OR(Register!$N237&lt;&gt;"Yes",Register!$O237="",N(Register!$Q237)=0),0,ROUND((Register!$M237-Register!$R237)*MIN(Register!$Q237,MAX(0,MIN(O$4,IF(Register!$U237="",$D$2,MIN($D$2,YEAR(Register!$U237)*12+MONTH(Register!$U237)-1)))-(YEAR(Register!$O237)*12+MONTH(Register!$O237))+1))/Register!$Q237,2)-ROUND((Register!$M237-Register!$R237)*MIN(Register!$Q237,MAX(0,MIN(O$4-1,IF(Register!$U237="",$D$2,MIN($D$2,YEAR(Register!$U237)*12+MONTH(Register!$U237)-1)))-(YEAR(Register!$O237)*12+MONTH(Register!$O237))+1))/Register!$Q237,2))</f>
        <v/>
      </c>
      <c r="P239" s="27">
        <f>IF(OR(Register!$N237&lt;&gt;"Yes",Register!$O237="",N(Register!$Q237)=0),0,ROUND((Register!$M237-Register!$R237)*MIN(Register!$Q237,MAX(0,MIN(P$4,IF(Register!$U237="",$D$2,MIN($D$2,YEAR(Register!$U237)*12+MONTH(Register!$U237)-1)))-(YEAR(Register!$O237)*12+MONTH(Register!$O237))+1))/Register!$Q237,2)-ROUND((Register!$M237-Register!$R237)*MIN(Register!$Q237,MAX(0,MIN(P$4-1,IF(Register!$U237="",$D$2,MIN($D$2,YEAR(Register!$U237)*12+MONTH(Register!$U237)-1)))-(YEAR(Register!$O237)*12+MONTH(Register!$O237))+1))/Register!$Q237,2))</f>
        <v/>
      </c>
      <c r="Q239" s="27">
        <f>E239+F239+G239+H239+I239+J239+K239+L239+M239+N239+O239+P239</f>
        <v/>
      </c>
    </row>
    <row r="240">
      <c r="A240" s="28">
        <f>IF(Register!$A238="","",Register!$A238)</f>
        <v/>
      </c>
      <c r="B240" s="28">
        <f>IF(Register!$D238="","",Register!$D238)</f>
        <v/>
      </c>
      <c r="C240" s="28">
        <f>IF(Register!$F238="","",Register!$F238)</f>
        <v/>
      </c>
      <c r="D240" s="28">
        <f>IF(C240="","",IF(C240=Settings!$A$9,Settings!$B$9,IF(C240=Settings!$A$10,Settings!$B$10,IF(C240=Settings!$A$11,Settings!$B$11,IF(C240=Settings!$A$12,Settings!$B$12,IF(C240=Settings!$A$13,Settings!$B$13,IF(C240=Settings!$A$14,Settings!$B$14,IF(C240=Settings!$A$15,Settings!$B$15,IF(C240=Settings!$A$16,Settings!$B$16,IF(C240=Settings!$A$17,Settings!$B$17,IF(C240=Settings!$A$18,Settings!$B$18,"")))))))))))</f>
        <v/>
      </c>
      <c r="E240" s="27">
        <f>IF(OR(Register!$N238&lt;&gt;"Yes",Register!$O238="",N(Register!$Q238)=0),0,ROUND((Register!$M238-Register!$R238)*MIN(Register!$Q238,MAX(0,MIN(E$4,IF(Register!$U238="",$D$2,MIN($D$2,YEAR(Register!$U238)*12+MONTH(Register!$U238)-1)))-(YEAR(Register!$O238)*12+MONTH(Register!$O238))+1))/Register!$Q238,2)-ROUND((Register!$M238-Register!$R238)*MIN(Register!$Q238,MAX(0,MIN(E$4-1,IF(Register!$U238="",$D$2,MIN($D$2,YEAR(Register!$U238)*12+MONTH(Register!$U238)-1)))-(YEAR(Register!$O238)*12+MONTH(Register!$O238))+1))/Register!$Q238,2))</f>
        <v/>
      </c>
      <c r="F240" s="27">
        <f>IF(OR(Register!$N238&lt;&gt;"Yes",Register!$O238="",N(Register!$Q238)=0),0,ROUND((Register!$M238-Register!$R238)*MIN(Register!$Q238,MAX(0,MIN(F$4,IF(Register!$U238="",$D$2,MIN($D$2,YEAR(Register!$U238)*12+MONTH(Register!$U238)-1)))-(YEAR(Register!$O238)*12+MONTH(Register!$O238))+1))/Register!$Q238,2)-ROUND((Register!$M238-Register!$R238)*MIN(Register!$Q238,MAX(0,MIN(F$4-1,IF(Register!$U238="",$D$2,MIN($D$2,YEAR(Register!$U238)*12+MONTH(Register!$U238)-1)))-(YEAR(Register!$O238)*12+MONTH(Register!$O238))+1))/Register!$Q238,2))</f>
        <v/>
      </c>
      <c r="G240" s="27">
        <f>IF(OR(Register!$N238&lt;&gt;"Yes",Register!$O238="",N(Register!$Q238)=0),0,ROUND((Register!$M238-Register!$R238)*MIN(Register!$Q238,MAX(0,MIN(G$4,IF(Register!$U238="",$D$2,MIN($D$2,YEAR(Register!$U238)*12+MONTH(Register!$U238)-1)))-(YEAR(Register!$O238)*12+MONTH(Register!$O238))+1))/Register!$Q238,2)-ROUND((Register!$M238-Register!$R238)*MIN(Register!$Q238,MAX(0,MIN(G$4-1,IF(Register!$U238="",$D$2,MIN($D$2,YEAR(Register!$U238)*12+MONTH(Register!$U238)-1)))-(YEAR(Register!$O238)*12+MONTH(Register!$O238))+1))/Register!$Q238,2))</f>
        <v/>
      </c>
      <c r="H240" s="27">
        <f>IF(OR(Register!$N238&lt;&gt;"Yes",Register!$O238="",N(Register!$Q238)=0),0,ROUND((Register!$M238-Register!$R238)*MIN(Register!$Q238,MAX(0,MIN(H$4,IF(Register!$U238="",$D$2,MIN($D$2,YEAR(Register!$U238)*12+MONTH(Register!$U238)-1)))-(YEAR(Register!$O238)*12+MONTH(Register!$O238))+1))/Register!$Q238,2)-ROUND((Register!$M238-Register!$R238)*MIN(Register!$Q238,MAX(0,MIN(H$4-1,IF(Register!$U238="",$D$2,MIN($D$2,YEAR(Register!$U238)*12+MONTH(Register!$U238)-1)))-(YEAR(Register!$O238)*12+MONTH(Register!$O238))+1))/Register!$Q238,2))</f>
        <v/>
      </c>
      <c r="I240" s="27">
        <f>IF(OR(Register!$N238&lt;&gt;"Yes",Register!$O238="",N(Register!$Q238)=0),0,ROUND((Register!$M238-Register!$R238)*MIN(Register!$Q238,MAX(0,MIN(I$4,IF(Register!$U238="",$D$2,MIN($D$2,YEAR(Register!$U238)*12+MONTH(Register!$U238)-1)))-(YEAR(Register!$O238)*12+MONTH(Register!$O238))+1))/Register!$Q238,2)-ROUND((Register!$M238-Register!$R238)*MIN(Register!$Q238,MAX(0,MIN(I$4-1,IF(Register!$U238="",$D$2,MIN($D$2,YEAR(Register!$U238)*12+MONTH(Register!$U238)-1)))-(YEAR(Register!$O238)*12+MONTH(Register!$O238))+1))/Register!$Q238,2))</f>
        <v/>
      </c>
      <c r="J240" s="27">
        <f>IF(OR(Register!$N238&lt;&gt;"Yes",Register!$O238="",N(Register!$Q238)=0),0,ROUND((Register!$M238-Register!$R238)*MIN(Register!$Q238,MAX(0,MIN(J$4,IF(Register!$U238="",$D$2,MIN($D$2,YEAR(Register!$U238)*12+MONTH(Register!$U238)-1)))-(YEAR(Register!$O238)*12+MONTH(Register!$O238))+1))/Register!$Q238,2)-ROUND((Register!$M238-Register!$R238)*MIN(Register!$Q238,MAX(0,MIN(J$4-1,IF(Register!$U238="",$D$2,MIN($D$2,YEAR(Register!$U238)*12+MONTH(Register!$U238)-1)))-(YEAR(Register!$O238)*12+MONTH(Register!$O238))+1))/Register!$Q238,2))</f>
        <v/>
      </c>
      <c r="K240" s="27">
        <f>IF(OR(Register!$N238&lt;&gt;"Yes",Register!$O238="",N(Register!$Q238)=0),0,ROUND((Register!$M238-Register!$R238)*MIN(Register!$Q238,MAX(0,MIN(K$4,IF(Register!$U238="",$D$2,MIN($D$2,YEAR(Register!$U238)*12+MONTH(Register!$U238)-1)))-(YEAR(Register!$O238)*12+MONTH(Register!$O238))+1))/Register!$Q238,2)-ROUND((Register!$M238-Register!$R238)*MIN(Register!$Q238,MAX(0,MIN(K$4-1,IF(Register!$U238="",$D$2,MIN($D$2,YEAR(Register!$U238)*12+MONTH(Register!$U238)-1)))-(YEAR(Register!$O238)*12+MONTH(Register!$O238))+1))/Register!$Q238,2))</f>
        <v/>
      </c>
      <c r="L240" s="27">
        <f>IF(OR(Register!$N238&lt;&gt;"Yes",Register!$O238="",N(Register!$Q238)=0),0,ROUND((Register!$M238-Register!$R238)*MIN(Register!$Q238,MAX(0,MIN(L$4,IF(Register!$U238="",$D$2,MIN($D$2,YEAR(Register!$U238)*12+MONTH(Register!$U238)-1)))-(YEAR(Register!$O238)*12+MONTH(Register!$O238))+1))/Register!$Q238,2)-ROUND((Register!$M238-Register!$R238)*MIN(Register!$Q238,MAX(0,MIN(L$4-1,IF(Register!$U238="",$D$2,MIN($D$2,YEAR(Register!$U238)*12+MONTH(Register!$U238)-1)))-(YEAR(Register!$O238)*12+MONTH(Register!$O238))+1))/Register!$Q238,2))</f>
        <v/>
      </c>
      <c r="M240" s="27">
        <f>IF(OR(Register!$N238&lt;&gt;"Yes",Register!$O238="",N(Register!$Q238)=0),0,ROUND((Register!$M238-Register!$R238)*MIN(Register!$Q238,MAX(0,MIN(M$4,IF(Register!$U238="",$D$2,MIN($D$2,YEAR(Register!$U238)*12+MONTH(Register!$U238)-1)))-(YEAR(Register!$O238)*12+MONTH(Register!$O238))+1))/Register!$Q238,2)-ROUND((Register!$M238-Register!$R238)*MIN(Register!$Q238,MAX(0,MIN(M$4-1,IF(Register!$U238="",$D$2,MIN($D$2,YEAR(Register!$U238)*12+MONTH(Register!$U238)-1)))-(YEAR(Register!$O238)*12+MONTH(Register!$O238))+1))/Register!$Q238,2))</f>
        <v/>
      </c>
      <c r="N240" s="27">
        <f>IF(OR(Register!$N238&lt;&gt;"Yes",Register!$O238="",N(Register!$Q238)=0),0,ROUND((Register!$M238-Register!$R238)*MIN(Register!$Q238,MAX(0,MIN(N$4,IF(Register!$U238="",$D$2,MIN($D$2,YEAR(Register!$U238)*12+MONTH(Register!$U238)-1)))-(YEAR(Register!$O238)*12+MONTH(Register!$O238))+1))/Register!$Q238,2)-ROUND((Register!$M238-Register!$R238)*MIN(Register!$Q238,MAX(0,MIN(N$4-1,IF(Register!$U238="",$D$2,MIN($D$2,YEAR(Register!$U238)*12+MONTH(Register!$U238)-1)))-(YEAR(Register!$O238)*12+MONTH(Register!$O238))+1))/Register!$Q238,2))</f>
        <v/>
      </c>
      <c r="O240" s="27">
        <f>IF(OR(Register!$N238&lt;&gt;"Yes",Register!$O238="",N(Register!$Q238)=0),0,ROUND((Register!$M238-Register!$R238)*MIN(Register!$Q238,MAX(0,MIN(O$4,IF(Register!$U238="",$D$2,MIN($D$2,YEAR(Register!$U238)*12+MONTH(Register!$U238)-1)))-(YEAR(Register!$O238)*12+MONTH(Register!$O238))+1))/Register!$Q238,2)-ROUND((Register!$M238-Register!$R238)*MIN(Register!$Q238,MAX(0,MIN(O$4-1,IF(Register!$U238="",$D$2,MIN($D$2,YEAR(Register!$U238)*12+MONTH(Register!$U238)-1)))-(YEAR(Register!$O238)*12+MONTH(Register!$O238))+1))/Register!$Q238,2))</f>
        <v/>
      </c>
      <c r="P240" s="27">
        <f>IF(OR(Register!$N238&lt;&gt;"Yes",Register!$O238="",N(Register!$Q238)=0),0,ROUND((Register!$M238-Register!$R238)*MIN(Register!$Q238,MAX(0,MIN(P$4,IF(Register!$U238="",$D$2,MIN($D$2,YEAR(Register!$U238)*12+MONTH(Register!$U238)-1)))-(YEAR(Register!$O238)*12+MONTH(Register!$O238))+1))/Register!$Q238,2)-ROUND((Register!$M238-Register!$R238)*MIN(Register!$Q238,MAX(0,MIN(P$4-1,IF(Register!$U238="",$D$2,MIN($D$2,YEAR(Register!$U238)*12+MONTH(Register!$U238)-1)))-(YEAR(Register!$O238)*12+MONTH(Register!$O238))+1))/Register!$Q238,2))</f>
        <v/>
      </c>
      <c r="Q240" s="27">
        <f>E240+F240+G240+H240+I240+J240+K240+L240+M240+N240+O240+P240</f>
        <v/>
      </c>
    </row>
    <row r="241">
      <c r="A241" s="28">
        <f>IF(Register!$A239="","",Register!$A239)</f>
        <v/>
      </c>
      <c r="B241" s="28">
        <f>IF(Register!$D239="","",Register!$D239)</f>
        <v/>
      </c>
      <c r="C241" s="28">
        <f>IF(Register!$F239="","",Register!$F239)</f>
        <v/>
      </c>
      <c r="D241" s="28">
        <f>IF(C241="","",IF(C241=Settings!$A$9,Settings!$B$9,IF(C241=Settings!$A$10,Settings!$B$10,IF(C241=Settings!$A$11,Settings!$B$11,IF(C241=Settings!$A$12,Settings!$B$12,IF(C241=Settings!$A$13,Settings!$B$13,IF(C241=Settings!$A$14,Settings!$B$14,IF(C241=Settings!$A$15,Settings!$B$15,IF(C241=Settings!$A$16,Settings!$B$16,IF(C241=Settings!$A$17,Settings!$B$17,IF(C241=Settings!$A$18,Settings!$B$18,"")))))))))))</f>
        <v/>
      </c>
      <c r="E241" s="27">
        <f>IF(OR(Register!$N239&lt;&gt;"Yes",Register!$O239="",N(Register!$Q239)=0),0,ROUND((Register!$M239-Register!$R239)*MIN(Register!$Q239,MAX(0,MIN(E$4,IF(Register!$U239="",$D$2,MIN($D$2,YEAR(Register!$U239)*12+MONTH(Register!$U239)-1)))-(YEAR(Register!$O239)*12+MONTH(Register!$O239))+1))/Register!$Q239,2)-ROUND((Register!$M239-Register!$R239)*MIN(Register!$Q239,MAX(0,MIN(E$4-1,IF(Register!$U239="",$D$2,MIN($D$2,YEAR(Register!$U239)*12+MONTH(Register!$U239)-1)))-(YEAR(Register!$O239)*12+MONTH(Register!$O239))+1))/Register!$Q239,2))</f>
        <v/>
      </c>
      <c r="F241" s="27">
        <f>IF(OR(Register!$N239&lt;&gt;"Yes",Register!$O239="",N(Register!$Q239)=0),0,ROUND((Register!$M239-Register!$R239)*MIN(Register!$Q239,MAX(0,MIN(F$4,IF(Register!$U239="",$D$2,MIN($D$2,YEAR(Register!$U239)*12+MONTH(Register!$U239)-1)))-(YEAR(Register!$O239)*12+MONTH(Register!$O239))+1))/Register!$Q239,2)-ROUND((Register!$M239-Register!$R239)*MIN(Register!$Q239,MAX(0,MIN(F$4-1,IF(Register!$U239="",$D$2,MIN($D$2,YEAR(Register!$U239)*12+MONTH(Register!$U239)-1)))-(YEAR(Register!$O239)*12+MONTH(Register!$O239))+1))/Register!$Q239,2))</f>
        <v/>
      </c>
      <c r="G241" s="27">
        <f>IF(OR(Register!$N239&lt;&gt;"Yes",Register!$O239="",N(Register!$Q239)=0),0,ROUND((Register!$M239-Register!$R239)*MIN(Register!$Q239,MAX(0,MIN(G$4,IF(Register!$U239="",$D$2,MIN($D$2,YEAR(Register!$U239)*12+MONTH(Register!$U239)-1)))-(YEAR(Register!$O239)*12+MONTH(Register!$O239))+1))/Register!$Q239,2)-ROUND((Register!$M239-Register!$R239)*MIN(Register!$Q239,MAX(0,MIN(G$4-1,IF(Register!$U239="",$D$2,MIN($D$2,YEAR(Register!$U239)*12+MONTH(Register!$U239)-1)))-(YEAR(Register!$O239)*12+MONTH(Register!$O239))+1))/Register!$Q239,2))</f>
        <v/>
      </c>
      <c r="H241" s="27">
        <f>IF(OR(Register!$N239&lt;&gt;"Yes",Register!$O239="",N(Register!$Q239)=0),0,ROUND((Register!$M239-Register!$R239)*MIN(Register!$Q239,MAX(0,MIN(H$4,IF(Register!$U239="",$D$2,MIN($D$2,YEAR(Register!$U239)*12+MONTH(Register!$U239)-1)))-(YEAR(Register!$O239)*12+MONTH(Register!$O239))+1))/Register!$Q239,2)-ROUND((Register!$M239-Register!$R239)*MIN(Register!$Q239,MAX(0,MIN(H$4-1,IF(Register!$U239="",$D$2,MIN($D$2,YEAR(Register!$U239)*12+MONTH(Register!$U239)-1)))-(YEAR(Register!$O239)*12+MONTH(Register!$O239))+1))/Register!$Q239,2))</f>
        <v/>
      </c>
      <c r="I241" s="27">
        <f>IF(OR(Register!$N239&lt;&gt;"Yes",Register!$O239="",N(Register!$Q239)=0),0,ROUND((Register!$M239-Register!$R239)*MIN(Register!$Q239,MAX(0,MIN(I$4,IF(Register!$U239="",$D$2,MIN($D$2,YEAR(Register!$U239)*12+MONTH(Register!$U239)-1)))-(YEAR(Register!$O239)*12+MONTH(Register!$O239))+1))/Register!$Q239,2)-ROUND((Register!$M239-Register!$R239)*MIN(Register!$Q239,MAX(0,MIN(I$4-1,IF(Register!$U239="",$D$2,MIN($D$2,YEAR(Register!$U239)*12+MONTH(Register!$U239)-1)))-(YEAR(Register!$O239)*12+MONTH(Register!$O239))+1))/Register!$Q239,2))</f>
        <v/>
      </c>
      <c r="J241" s="27">
        <f>IF(OR(Register!$N239&lt;&gt;"Yes",Register!$O239="",N(Register!$Q239)=0),0,ROUND((Register!$M239-Register!$R239)*MIN(Register!$Q239,MAX(0,MIN(J$4,IF(Register!$U239="",$D$2,MIN($D$2,YEAR(Register!$U239)*12+MONTH(Register!$U239)-1)))-(YEAR(Register!$O239)*12+MONTH(Register!$O239))+1))/Register!$Q239,2)-ROUND((Register!$M239-Register!$R239)*MIN(Register!$Q239,MAX(0,MIN(J$4-1,IF(Register!$U239="",$D$2,MIN($D$2,YEAR(Register!$U239)*12+MONTH(Register!$U239)-1)))-(YEAR(Register!$O239)*12+MONTH(Register!$O239))+1))/Register!$Q239,2))</f>
        <v/>
      </c>
      <c r="K241" s="27">
        <f>IF(OR(Register!$N239&lt;&gt;"Yes",Register!$O239="",N(Register!$Q239)=0),0,ROUND((Register!$M239-Register!$R239)*MIN(Register!$Q239,MAX(0,MIN(K$4,IF(Register!$U239="",$D$2,MIN($D$2,YEAR(Register!$U239)*12+MONTH(Register!$U239)-1)))-(YEAR(Register!$O239)*12+MONTH(Register!$O239))+1))/Register!$Q239,2)-ROUND((Register!$M239-Register!$R239)*MIN(Register!$Q239,MAX(0,MIN(K$4-1,IF(Register!$U239="",$D$2,MIN($D$2,YEAR(Register!$U239)*12+MONTH(Register!$U239)-1)))-(YEAR(Register!$O239)*12+MONTH(Register!$O239))+1))/Register!$Q239,2))</f>
        <v/>
      </c>
      <c r="L241" s="27">
        <f>IF(OR(Register!$N239&lt;&gt;"Yes",Register!$O239="",N(Register!$Q239)=0),0,ROUND((Register!$M239-Register!$R239)*MIN(Register!$Q239,MAX(0,MIN(L$4,IF(Register!$U239="",$D$2,MIN($D$2,YEAR(Register!$U239)*12+MONTH(Register!$U239)-1)))-(YEAR(Register!$O239)*12+MONTH(Register!$O239))+1))/Register!$Q239,2)-ROUND((Register!$M239-Register!$R239)*MIN(Register!$Q239,MAX(0,MIN(L$4-1,IF(Register!$U239="",$D$2,MIN($D$2,YEAR(Register!$U239)*12+MONTH(Register!$U239)-1)))-(YEAR(Register!$O239)*12+MONTH(Register!$O239))+1))/Register!$Q239,2))</f>
        <v/>
      </c>
      <c r="M241" s="27">
        <f>IF(OR(Register!$N239&lt;&gt;"Yes",Register!$O239="",N(Register!$Q239)=0),0,ROUND((Register!$M239-Register!$R239)*MIN(Register!$Q239,MAX(0,MIN(M$4,IF(Register!$U239="",$D$2,MIN($D$2,YEAR(Register!$U239)*12+MONTH(Register!$U239)-1)))-(YEAR(Register!$O239)*12+MONTH(Register!$O239))+1))/Register!$Q239,2)-ROUND((Register!$M239-Register!$R239)*MIN(Register!$Q239,MAX(0,MIN(M$4-1,IF(Register!$U239="",$D$2,MIN($D$2,YEAR(Register!$U239)*12+MONTH(Register!$U239)-1)))-(YEAR(Register!$O239)*12+MONTH(Register!$O239))+1))/Register!$Q239,2))</f>
        <v/>
      </c>
      <c r="N241" s="27">
        <f>IF(OR(Register!$N239&lt;&gt;"Yes",Register!$O239="",N(Register!$Q239)=0),0,ROUND((Register!$M239-Register!$R239)*MIN(Register!$Q239,MAX(0,MIN(N$4,IF(Register!$U239="",$D$2,MIN($D$2,YEAR(Register!$U239)*12+MONTH(Register!$U239)-1)))-(YEAR(Register!$O239)*12+MONTH(Register!$O239))+1))/Register!$Q239,2)-ROUND((Register!$M239-Register!$R239)*MIN(Register!$Q239,MAX(0,MIN(N$4-1,IF(Register!$U239="",$D$2,MIN($D$2,YEAR(Register!$U239)*12+MONTH(Register!$U239)-1)))-(YEAR(Register!$O239)*12+MONTH(Register!$O239))+1))/Register!$Q239,2))</f>
        <v/>
      </c>
      <c r="O241" s="27">
        <f>IF(OR(Register!$N239&lt;&gt;"Yes",Register!$O239="",N(Register!$Q239)=0),0,ROUND((Register!$M239-Register!$R239)*MIN(Register!$Q239,MAX(0,MIN(O$4,IF(Register!$U239="",$D$2,MIN($D$2,YEAR(Register!$U239)*12+MONTH(Register!$U239)-1)))-(YEAR(Register!$O239)*12+MONTH(Register!$O239))+1))/Register!$Q239,2)-ROUND((Register!$M239-Register!$R239)*MIN(Register!$Q239,MAX(0,MIN(O$4-1,IF(Register!$U239="",$D$2,MIN($D$2,YEAR(Register!$U239)*12+MONTH(Register!$U239)-1)))-(YEAR(Register!$O239)*12+MONTH(Register!$O239))+1))/Register!$Q239,2))</f>
        <v/>
      </c>
      <c r="P241" s="27">
        <f>IF(OR(Register!$N239&lt;&gt;"Yes",Register!$O239="",N(Register!$Q239)=0),0,ROUND((Register!$M239-Register!$R239)*MIN(Register!$Q239,MAX(0,MIN(P$4,IF(Register!$U239="",$D$2,MIN($D$2,YEAR(Register!$U239)*12+MONTH(Register!$U239)-1)))-(YEAR(Register!$O239)*12+MONTH(Register!$O239))+1))/Register!$Q239,2)-ROUND((Register!$M239-Register!$R239)*MIN(Register!$Q239,MAX(0,MIN(P$4-1,IF(Register!$U239="",$D$2,MIN($D$2,YEAR(Register!$U239)*12+MONTH(Register!$U239)-1)))-(YEAR(Register!$O239)*12+MONTH(Register!$O239))+1))/Register!$Q239,2))</f>
        <v/>
      </c>
      <c r="Q241" s="27">
        <f>E241+F241+G241+H241+I241+J241+K241+L241+M241+N241+O241+P241</f>
        <v/>
      </c>
    </row>
    <row r="242">
      <c r="A242" s="28">
        <f>IF(Register!$A240="","",Register!$A240)</f>
        <v/>
      </c>
      <c r="B242" s="28">
        <f>IF(Register!$D240="","",Register!$D240)</f>
        <v/>
      </c>
      <c r="C242" s="28">
        <f>IF(Register!$F240="","",Register!$F240)</f>
        <v/>
      </c>
      <c r="D242" s="28">
        <f>IF(C242="","",IF(C242=Settings!$A$9,Settings!$B$9,IF(C242=Settings!$A$10,Settings!$B$10,IF(C242=Settings!$A$11,Settings!$B$11,IF(C242=Settings!$A$12,Settings!$B$12,IF(C242=Settings!$A$13,Settings!$B$13,IF(C242=Settings!$A$14,Settings!$B$14,IF(C242=Settings!$A$15,Settings!$B$15,IF(C242=Settings!$A$16,Settings!$B$16,IF(C242=Settings!$A$17,Settings!$B$17,IF(C242=Settings!$A$18,Settings!$B$18,"")))))))))))</f>
        <v/>
      </c>
      <c r="E242" s="27">
        <f>IF(OR(Register!$N240&lt;&gt;"Yes",Register!$O240="",N(Register!$Q240)=0),0,ROUND((Register!$M240-Register!$R240)*MIN(Register!$Q240,MAX(0,MIN(E$4,IF(Register!$U240="",$D$2,MIN($D$2,YEAR(Register!$U240)*12+MONTH(Register!$U240)-1)))-(YEAR(Register!$O240)*12+MONTH(Register!$O240))+1))/Register!$Q240,2)-ROUND((Register!$M240-Register!$R240)*MIN(Register!$Q240,MAX(0,MIN(E$4-1,IF(Register!$U240="",$D$2,MIN($D$2,YEAR(Register!$U240)*12+MONTH(Register!$U240)-1)))-(YEAR(Register!$O240)*12+MONTH(Register!$O240))+1))/Register!$Q240,2))</f>
        <v/>
      </c>
      <c r="F242" s="27">
        <f>IF(OR(Register!$N240&lt;&gt;"Yes",Register!$O240="",N(Register!$Q240)=0),0,ROUND((Register!$M240-Register!$R240)*MIN(Register!$Q240,MAX(0,MIN(F$4,IF(Register!$U240="",$D$2,MIN($D$2,YEAR(Register!$U240)*12+MONTH(Register!$U240)-1)))-(YEAR(Register!$O240)*12+MONTH(Register!$O240))+1))/Register!$Q240,2)-ROUND((Register!$M240-Register!$R240)*MIN(Register!$Q240,MAX(0,MIN(F$4-1,IF(Register!$U240="",$D$2,MIN($D$2,YEAR(Register!$U240)*12+MONTH(Register!$U240)-1)))-(YEAR(Register!$O240)*12+MONTH(Register!$O240))+1))/Register!$Q240,2))</f>
        <v/>
      </c>
      <c r="G242" s="27">
        <f>IF(OR(Register!$N240&lt;&gt;"Yes",Register!$O240="",N(Register!$Q240)=0),0,ROUND((Register!$M240-Register!$R240)*MIN(Register!$Q240,MAX(0,MIN(G$4,IF(Register!$U240="",$D$2,MIN($D$2,YEAR(Register!$U240)*12+MONTH(Register!$U240)-1)))-(YEAR(Register!$O240)*12+MONTH(Register!$O240))+1))/Register!$Q240,2)-ROUND((Register!$M240-Register!$R240)*MIN(Register!$Q240,MAX(0,MIN(G$4-1,IF(Register!$U240="",$D$2,MIN($D$2,YEAR(Register!$U240)*12+MONTH(Register!$U240)-1)))-(YEAR(Register!$O240)*12+MONTH(Register!$O240))+1))/Register!$Q240,2))</f>
        <v/>
      </c>
      <c r="H242" s="27">
        <f>IF(OR(Register!$N240&lt;&gt;"Yes",Register!$O240="",N(Register!$Q240)=0),0,ROUND((Register!$M240-Register!$R240)*MIN(Register!$Q240,MAX(0,MIN(H$4,IF(Register!$U240="",$D$2,MIN($D$2,YEAR(Register!$U240)*12+MONTH(Register!$U240)-1)))-(YEAR(Register!$O240)*12+MONTH(Register!$O240))+1))/Register!$Q240,2)-ROUND((Register!$M240-Register!$R240)*MIN(Register!$Q240,MAX(0,MIN(H$4-1,IF(Register!$U240="",$D$2,MIN($D$2,YEAR(Register!$U240)*12+MONTH(Register!$U240)-1)))-(YEAR(Register!$O240)*12+MONTH(Register!$O240))+1))/Register!$Q240,2))</f>
        <v/>
      </c>
      <c r="I242" s="27">
        <f>IF(OR(Register!$N240&lt;&gt;"Yes",Register!$O240="",N(Register!$Q240)=0),0,ROUND((Register!$M240-Register!$R240)*MIN(Register!$Q240,MAX(0,MIN(I$4,IF(Register!$U240="",$D$2,MIN($D$2,YEAR(Register!$U240)*12+MONTH(Register!$U240)-1)))-(YEAR(Register!$O240)*12+MONTH(Register!$O240))+1))/Register!$Q240,2)-ROUND((Register!$M240-Register!$R240)*MIN(Register!$Q240,MAX(0,MIN(I$4-1,IF(Register!$U240="",$D$2,MIN($D$2,YEAR(Register!$U240)*12+MONTH(Register!$U240)-1)))-(YEAR(Register!$O240)*12+MONTH(Register!$O240))+1))/Register!$Q240,2))</f>
        <v/>
      </c>
      <c r="J242" s="27">
        <f>IF(OR(Register!$N240&lt;&gt;"Yes",Register!$O240="",N(Register!$Q240)=0),0,ROUND((Register!$M240-Register!$R240)*MIN(Register!$Q240,MAX(0,MIN(J$4,IF(Register!$U240="",$D$2,MIN($D$2,YEAR(Register!$U240)*12+MONTH(Register!$U240)-1)))-(YEAR(Register!$O240)*12+MONTH(Register!$O240))+1))/Register!$Q240,2)-ROUND((Register!$M240-Register!$R240)*MIN(Register!$Q240,MAX(0,MIN(J$4-1,IF(Register!$U240="",$D$2,MIN($D$2,YEAR(Register!$U240)*12+MONTH(Register!$U240)-1)))-(YEAR(Register!$O240)*12+MONTH(Register!$O240))+1))/Register!$Q240,2))</f>
        <v/>
      </c>
      <c r="K242" s="27">
        <f>IF(OR(Register!$N240&lt;&gt;"Yes",Register!$O240="",N(Register!$Q240)=0),0,ROUND((Register!$M240-Register!$R240)*MIN(Register!$Q240,MAX(0,MIN(K$4,IF(Register!$U240="",$D$2,MIN($D$2,YEAR(Register!$U240)*12+MONTH(Register!$U240)-1)))-(YEAR(Register!$O240)*12+MONTH(Register!$O240))+1))/Register!$Q240,2)-ROUND((Register!$M240-Register!$R240)*MIN(Register!$Q240,MAX(0,MIN(K$4-1,IF(Register!$U240="",$D$2,MIN($D$2,YEAR(Register!$U240)*12+MONTH(Register!$U240)-1)))-(YEAR(Register!$O240)*12+MONTH(Register!$O240))+1))/Register!$Q240,2))</f>
        <v/>
      </c>
      <c r="L242" s="27">
        <f>IF(OR(Register!$N240&lt;&gt;"Yes",Register!$O240="",N(Register!$Q240)=0),0,ROUND((Register!$M240-Register!$R240)*MIN(Register!$Q240,MAX(0,MIN(L$4,IF(Register!$U240="",$D$2,MIN($D$2,YEAR(Register!$U240)*12+MONTH(Register!$U240)-1)))-(YEAR(Register!$O240)*12+MONTH(Register!$O240))+1))/Register!$Q240,2)-ROUND((Register!$M240-Register!$R240)*MIN(Register!$Q240,MAX(0,MIN(L$4-1,IF(Register!$U240="",$D$2,MIN($D$2,YEAR(Register!$U240)*12+MONTH(Register!$U240)-1)))-(YEAR(Register!$O240)*12+MONTH(Register!$O240))+1))/Register!$Q240,2))</f>
        <v/>
      </c>
      <c r="M242" s="27">
        <f>IF(OR(Register!$N240&lt;&gt;"Yes",Register!$O240="",N(Register!$Q240)=0),0,ROUND((Register!$M240-Register!$R240)*MIN(Register!$Q240,MAX(0,MIN(M$4,IF(Register!$U240="",$D$2,MIN($D$2,YEAR(Register!$U240)*12+MONTH(Register!$U240)-1)))-(YEAR(Register!$O240)*12+MONTH(Register!$O240))+1))/Register!$Q240,2)-ROUND((Register!$M240-Register!$R240)*MIN(Register!$Q240,MAX(0,MIN(M$4-1,IF(Register!$U240="",$D$2,MIN($D$2,YEAR(Register!$U240)*12+MONTH(Register!$U240)-1)))-(YEAR(Register!$O240)*12+MONTH(Register!$O240))+1))/Register!$Q240,2))</f>
        <v/>
      </c>
      <c r="N242" s="27">
        <f>IF(OR(Register!$N240&lt;&gt;"Yes",Register!$O240="",N(Register!$Q240)=0),0,ROUND((Register!$M240-Register!$R240)*MIN(Register!$Q240,MAX(0,MIN(N$4,IF(Register!$U240="",$D$2,MIN($D$2,YEAR(Register!$U240)*12+MONTH(Register!$U240)-1)))-(YEAR(Register!$O240)*12+MONTH(Register!$O240))+1))/Register!$Q240,2)-ROUND((Register!$M240-Register!$R240)*MIN(Register!$Q240,MAX(0,MIN(N$4-1,IF(Register!$U240="",$D$2,MIN($D$2,YEAR(Register!$U240)*12+MONTH(Register!$U240)-1)))-(YEAR(Register!$O240)*12+MONTH(Register!$O240))+1))/Register!$Q240,2))</f>
        <v/>
      </c>
      <c r="O242" s="27">
        <f>IF(OR(Register!$N240&lt;&gt;"Yes",Register!$O240="",N(Register!$Q240)=0),0,ROUND((Register!$M240-Register!$R240)*MIN(Register!$Q240,MAX(0,MIN(O$4,IF(Register!$U240="",$D$2,MIN($D$2,YEAR(Register!$U240)*12+MONTH(Register!$U240)-1)))-(YEAR(Register!$O240)*12+MONTH(Register!$O240))+1))/Register!$Q240,2)-ROUND((Register!$M240-Register!$R240)*MIN(Register!$Q240,MAX(0,MIN(O$4-1,IF(Register!$U240="",$D$2,MIN($D$2,YEAR(Register!$U240)*12+MONTH(Register!$U240)-1)))-(YEAR(Register!$O240)*12+MONTH(Register!$O240))+1))/Register!$Q240,2))</f>
        <v/>
      </c>
      <c r="P242" s="27">
        <f>IF(OR(Register!$N240&lt;&gt;"Yes",Register!$O240="",N(Register!$Q240)=0),0,ROUND((Register!$M240-Register!$R240)*MIN(Register!$Q240,MAX(0,MIN(P$4,IF(Register!$U240="",$D$2,MIN($D$2,YEAR(Register!$U240)*12+MONTH(Register!$U240)-1)))-(YEAR(Register!$O240)*12+MONTH(Register!$O240))+1))/Register!$Q240,2)-ROUND((Register!$M240-Register!$R240)*MIN(Register!$Q240,MAX(0,MIN(P$4-1,IF(Register!$U240="",$D$2,MIN($D$2,YEAR(Register!$U240)*12+MONTH(Register!$U240)-1)))-(YEAR(Register!$O240)*12+MONTH(Register!$O240))+1))/Register!$Q240,2))</f>
        <v/>
      </c>
      <c r="Q242" s="27">
        <f>E242+F242+G242+H242+I242+J242+K242+L242+M242+N242+O242+P242</f>
        <v/>
      </c>
    </row>
    <row r="243">
      <c r="A243" s="28">
        <f>IF(Register!$A241="","",Register!$A241)</f>
        <v/>
      </c>
      <c r="B243" s="28">
        <f>IF(Register!$D241="","",Register!$D241)</f>
        <v/>
      </c>
      <c r="C243" s="28">
        <f>IF(Register!$F241="","",Register!$F241)</f>
        <v/>
      </c>
      <c r="D243" s="28">
        <f>IF(C243="","",IF(C243=Settings!$A$9,Settings!$B$9,IF(C243=Settings!$A$10,Settings!$B$10,IF(C243=Settings!$A$11,Settings!$B$11,IF(C243=Settings!$A$12,Settings!$B$12,IF(C243=Settings!$A$13,Settings!$B$13,IF(C243=Settings!$A$14,Settings!$B$14,IF(C243=Settings!$A$15,Settings!$B$15,IF(C243=Settings!$A$16,Settings!$B$16,IF(C243=Settings!$A$17,Settings!$B$17,IF(C243=Settings!$A$18,Settings!$B$18,"")))))))))))</f>
        <v/>
      </c>
      <c r="E243" s="27">
        <f>IF(OR(Register!$N241&lt;&gt;"Yes",Register!$O241="",N(Register!$Q241)=0),0,ROUND((Register!$M241-Register!$R241)*MIN(Register!$Q241,MAX(0,MIN(E$4,IF(Register!$U241="",$D$2,MIN($D$2,YEAR(Register!$U241)*12+MONTH(Register!$U241)-1)))-(YEAR(Register!$O241)*12+MONTH(Register!$O241))+1))/Register!$Q241,2)-ROUND((Register!$M241-Register!$R241)*MIN(Register!$Q241,MAX(0,MIN(E$4-1,IF(Register!$U241="",$D$2,MIN($D$2,YEAR(Register!$U241)*12+MONTH(Register!$U241)-1)))-(YEAR(Register!$O241)*12+MONTH(Register!$O241))+1))/Register!$Q241,2))</f>
        <v/>
      </c>
      <c r="F243" s="27">
        <f>IF(OR(Register!$N241&lt;&gt;"Yes",Register!$O241="",N(Register!$Q241)=0),0,ROUND((Register!$M241-Register!$R241)*MIN(Register!$Q241,MAX(0,MIN(F$4,IF(Register!$U241="",$D$2,MIN($D$2,YEAR(Register!$U241)*12+MONTH(Register!$U241)-1)))-(YEAR(Register!$O241)*12+MONTH(Register!$O241))+1))/Register!$Q241,2)-ROUND((Register!$M241-Register!$R241)*MIN(Register!$Q241,MAX(0,MIN(F$4-1,IF(Register!$U241="",$D$2,MIN($D$2,YEAR(Register!$U241)*12+MONTH(Register!$U241)-1)))-(YEAR(Register!$O241)*12+MONTH(Register!$O241))+1))/Register!$Q241,2))</f>
        <v/>
      </c>
      <c r="G243" s="27">
        <f>IF(OR(Register!$N241&lt;&gt;"Yes",Register!$O241="",N(Register!$Q241)=0),0,ROUND((Register!$M241-Register!$R241)*MIN(Register!$Q241,MAX(0,MIN(G$4,IF(Register!$U241="",$D$2,MIN($D$2,YEAR(Register!$U241)*12+MONTH(Register!$U241)-1)))-(YEAR(Register!$O241)*12+MONTH(Register!$O241))+1))/Register!$Q241,2)-ROUND((Register!$M241-Register!$R241)*MIN(Register!$Q241,MAX(0,MIN(G$4-1,IF(Register!$U241="",$D$2,MIN($D$2,YEAR(Register!$U241)*12+MONTH(Register!$U241)-1)))-(YEAR(Register!$O241)*12+MONTH(Register!$O241))+1))/Register!$Q241,2))</f>
        <v/>
      </c>
      <c r="H243" s="27">
        <f>IF(OR(Register!$N241&lt;&gt;"Yes",Register!$O241="",N(Register!$Q241)=0),0,ROUND((Register!$M241-Register!$R241)*MIN(Register!$Q241,MAX(0,MIN(H$4,IF(Register!$U241="",$D$2,MIN($D$2,YEAR(Register!$U241)*12+MONTH(Register!$U241)-1)))-(YEAR(Register!$O241)*12+MONTH(Register!$O241))+1))/Register!$Q241,2)-ROUND((Register!$M241-Register!$R241)*MIN(Register!$Q241,MAX(0,MIN(H$4-1,IF(Register!$U241="",$D$2,MIN($D$2,YEAR(Register!$U241)*12+MONTH(Register!$U241)-1)))-(YEAR(Register!$O241)*12+MONTH(Register!$O241))+1))/Register!$Q241,2))</f>
        <v/>
      </c>
      <c r="I243" s="27">
        <f>IF(OR(Register!$N241&lt;&gt;"Yes",Register!$O241="",N(Register!$Q241)=0),0,ROUND((Register!$M241-Register!$R241)*MIN(Register!$Q241,MAX(0,MIN(I$4,IF(Register!$U241="",$D$2,MIN($D$2,YEAR(Register!$U241)*12+MONTH(Register!$U241)-1)))-(YEAR(Register!$O241)*12+MONTH(Register!$O241))+1))/Register!$Q241,2)-ROUND((Register!$M241-Register!$R241)*MIN(Register!$Q241,MAX(0,MIN(I$4-1,IF(Register!$U241="",$D$2,MIN($D$2,YEAR(Register!$U241)*12+MONTH(Register!$U241)-1)))-(YEAR(Register!$O241)*12+MONTH(Register!$O241))+1))/Register!$Q241,2))</f>
        <v/>
      </c>
      <c r="J243" s="27">
        <f>IF(OR(Register!$N241&lt;&gt;"Yes",Register!$O241="",N(Register!$Q241)=0),0,ROUND((Register!$M241-Register!$R241)*MIN(Register!$Q241,MAX(0,MIN(J$4,IF(Register!$U241="",$D$2,MIN($D$2,YEAR(Register!$U241)*12+MONTH(Register!$U241)-1)))-(YEAR(Register!$O241)*12+MONTH(Register!$O241))+1))/Register!$Q241,2)-ROUND((Register!$M241-Register!$R241)*MIN(Register!$Q241,MAX(0,MIN(J$4-1,IF(Register!$U241="",$D$2,MIN($D$2,YEAR(Register!$U241)*12+MONTH(Register!$U241)-1)))-(YEAR(Register!$O241)*12+MONTH(Register!$O241))+1))/Register!$Q241,2))</f>
        <v/>
      </c>
      <c r="K243" s="27">
        <f>IF(OR(Register!$N241&lt;&gt;"Yes",Register!$O241="",N(Register!$Q241)=0),0,ROUND((Register!$M241-Register!$R241)*MIN(Register!$Q241,MAX(0,MIN(K$4,IF(Register!$U241="",$D$2,MIN($D$2,YEAR(Register!$U241)*12+MONTH(Register!$U241)-1)))-(YEAR(Register!$O241)*12+MONTH(Register!$O241))+1))/Register!$Q241,2)-ROUND((Register!$M241-Register!$R241)*MIN(Register!$Q241,MAX(0,MIN(K$4-1,IF(Register!$U241="",$D$2,MIN($D$2,YEAR(Register!$U241)*12+MONTH(Register!$U241)-1)))-(YEAR(Register!$O241)*12+MONTH(Register!$O241))+1))/Register!$Q241,2))</f>
        <v/>
      </c>
      <c r="L243" s="27">
        <f>IF(OR(Register!$N241&lt;&gt;"Yes",Register!$O241="",N(Register!$Q241)=0),0,ROUND((Register!$M241-Register!$R241)*MIN(Register!$Q241,MAX(0,MIN(L$4,IF(Register!$U241="",$D$2,MIN($D$2,YEAR(Register!$U241)*12+MONTH(Register!$U241)-1)))-(YEAR(Register!$O241)*12+MONTH(Register!$O241))+1))/Register!$Q241,2)-ROUND((Register!$M241-Register!$R241)*MIN(Register!$Q241,MAX(0,MIN(L$4-1,IF(Register!$U241="",$D$2,MIN($D$2,YEAR(Register!$U241)*12+MONTH(Register!$U241)-1)))-(YEAR(Register!$O241)*12+MONTH(Register!$O241))+1))/Register!$Q241,2))</f>
        <v/>
      </c>
      <c r="M243" s="27">
        <f>IF(OR(Register!$N241&lt;&gt;"Yes",Register!$O241="",N(Register!$Q241)=0),0,ROUND((Register!$M241-Register!$R241)*MIN(Register!$Q241,MAX(0,MIN(M$4,IF(Register!$U241="",$D$2,MIN($D$2,YEAR(Register!$U241)*12+MONTH(Register!$U241)-1)))-(YEAR(Register!$O241)*12+MONTH(Register!$O241))+1))/Register!$Q241,2)-ROUND((Register!$M241-Register!$R241)*MIN(Register!$Q241,MAX(0,MIN(M$4-1,IF(Register!$U241="",$D$2,MIN($D$2,YEAR(Register!$U241)*12+MONTH(Register!$U241)-1)))-(YEAR(Register!$O241)*12+MONTH(Register!$O241))+1))/Register!$Q241,2))</f>
        <v/>
      </c>
      <c r="N243" s="27">
        <f>IF(OR(Register!$N241&lt;&gt;"Yes",Register!$O241="",N(Register!$Q241)=0),0,ROUND((Register!$M241-Register!$R241)*MIN(Register!$Q241,MAX(0,MIN(N$4,IF(Register!$U241="",$D$2,MIN($D$2,YEAR(Register!$U241)*12+MONTH(Register!$U241)-1)))-(YEAR(Register!$O241)*12+MONTH(Register!$O241))+1))/Register!$Q241,2)-ROUND((Register!$M241-Register!$R241)*MIN(Register!$Q241,MAX(0,MIN(N$4-1,IF(Register!$U241="",$D$2,MIN($D$2,YEAR(Register!$U241)*12+MONTH(Register!$U241)-1)))-(YEAR(Register!$O241)*12+MONTH(Register!$O241))+1))/Register!$Q241,2))</f>
        <v/>
      </c>
      <c r="O243" s="27">
        <f>IF(OR(Register!$N241&lt;&gt;"Yes",Register!$O241="",N(Register!$Q241)=0),0,ROUND((Register!$M241-Register!$R241)*MIN(Register!$Q241,MAX(0,MIN(O$4,IF(Register!$U241="",$D$2,MIN($D$2,YEAR(Register!$U241)*12+MONTH(Register!$U241)-1)))-(YEAR(Register!$O241)*12+MONTH(Register!$O241))+1))/Register!$Q241,2)-ROUND((Register!$M241-Register!$R241)*MIN(Register!$Q241,MAX(0,MIN(O$4-1,IF(Register!$U241="",$D$2,MIN($D$2,YEAR(Register!$U241)*12+MONTH(Register!$U241)-1)))-(YEAR(Register!$O241)*12+MONTH(Register!$O241))+1))/Register!$Q241,2))</f>
        <v/>
      </c>
      <c r="P243" s="27">
        <f>IF(OR(Register!$N241&lt;&gt;"Yes",Register!$O241="",N(Register!$Q241)=0),0,ROUND((Register!$M241-Register!$R241)*MIN(Register!$Q241,MAX(0,MIN(P$4,IF(Register!$U241="",$D$2,MIN($D$2,YEAR(Register!$U241)*12+MONTH(Register!$U241)-1)))-(YEAR(Register!$O241)*12+MONTH(Register!$O241))+1))/Register!$Q241,2)-ROUND((Register!$M241-Register!$R241)*MIN(Register!$Q241,MAX(0,MIN(P$4-1,IF(Register!$U241="",$D$2,MIN($D$2,YEAR(Register!$U241)*12+MONTH(Register!$U241)-1)))-(YEAR(Register!$O241)*12+MONTH(Register!$O241))+1))/Register!$Q241,2))</f>
        <v/>
      </c>
      <c r="Q243" s="27">
        <f>E243+F243+G243+H243+I243+J243+K243+L243+M243+N243+O243+P243</f>
        <v/>
      </c>
    </row>
    <row r="244">
      <c r="A244" s="28">
        <f>IF(Register!$A242="","",Register!$A242)</f>
        <v/>
      </c>
      <c r="B244" s="28">
        <f>IF(Register!$D242="","",Register!$D242)</f>
        <v/>
      </c>
      <c r="C244" s="28">
        <f>IF(Register!$F242="","",Register!$F242)</f>
        <v/>
      </c>
      <c r="D244" s="28">
        <f>IF(C244="","",IF(C244=Settings!$A$9,Settings!$B$9,IF(C244=Settings!$A$10,Settings!$B$10,IF(C244=Settings!$A$11,Settings!$B$11,IF(C244=Settings!$A$12,Settings!$B$12,IF(C244=Settings!$A$13,Settings!$B$13,IF(C244=Settings!$A$14,Settings!$B$14,IF(C244=Settings!$A$15,Settings!$B$15,IF(C244=Settings!$A$16,Settings!$B$16,IF(C244=Settings!$A$17,Settings!$B$17,IF(C244=Settings!$A$18,Settings!$B$18,"")))))))))))</f>
        <v/>
      </c>
      <c r="E244" s="27">
        <f>IF(OR(Register!$N242&lt;&gt;"Yes",Register!$O242="",N(Register!$Q242)=0),0,ROUND((Register!$M242-Register!$R242)*MIN(Register!$Q242,MAX(0,MIN(E$4,IF(Register!$U242="",$D$2,MIN($D$2,YEAR(Register!$U242)*12+MONTH(Register!$U242)-1)))-(YEAR(Register!$O242)*12+MONTH(Register!$O242))+1))/Register!$Q242,2)-ROUND((Register!$M242-Register!$R242)*MIN(Register!$Q242,MAX(0,MIN(E$4-1,IF(Register!$U242="",$D$2,MIN($D$2,YEAR(Register!$U242)*12+MONTH(Register!$U242)-1)))-(YEAR(Register!$O242)*12+MONTH(Register!$O242))+1))/Register!$Q242,2))</f>
        <v/>
      </c>
      <c r="F244" s="27">
        <f>IF(OR(Register!$N242&lt;&gt;"Yes",Register!$O242="",N(Register!$Q242)=0),0,ROUND((Register!$M242-Register!$R242)*MIN(Register!$Q242,MAX(0,MIN(F$4,IF(Register!$U242="",$D$2,MIN($D$2,YEAR(Register!$U242)*12+MONTH(Register!$U242)-1)))-(YEAR(Register!$O242)*12+MONTH(Register!$O242))+1))/Register!$Q242,2)-ROUND((Register!$M242-Register!$R242)*MIN(Register!$Q242,MAX(0,MIN(F$4-1,IF(Register!$U242="",$D$2,MIN($D$2,YEAR(Register!$U242)*12+MONTH(Register!$U242)-1)))-(YEAR(Register!$O242)*12+MONTH(Register!$O242))+1))/Register!$Q242,2))</f>
        <v/>
      </c>
      <c r="G244" s="27">
        <f>IF(OR(Register!$N242&lt;&gt;"Yes",Register!$O242="",N(Register!$Q242)=0),0,ROUND((Register!$M242-Register!$R242)*MIN(Register!$Q242,MAX(0,MIN(G$4,IF(Register!$U242="",$D$2,MIN($D$2,YEAR(Register!$U242)*12+MONTH(Register!$U242)-1)))-(YEAR(Register!$O242)*12+MONTH(Register!$O242))+1))/Register!$Q242,2)-ROUND((Register!$M242-Register!$R242)*MIN(Register!$Q242,MAX(0,MIN(G$4-1,IF(Register!$U242="",$D$2,MIN($D$2,YEAR(Register!$U242)*12+MONTH(Register!$U242)-1)))-(YEAR(Register!$O242)*12+MONTH(Register!$O242))+1))/Register!$Q242,2))</f>
        <v/>
      </c>
      <c r="H244" s="27">
        <f>IF(OR(Register!$N242&lt;&gt;"Yes",Register!$O242="",N(Register!$Q242)=0),0,ROUND((Register!$M242-Register!$R242)*MIN(Register!$Q242,MAX(0,MIN(H$4,IF(Register!$U242="",$D$2,MIN($D$2,YEAR(Register!$U242)*12+MONTH(Register!$U242)-1)))-(YEAR(Register!$O242)*12+MONTH(Register!$O242))+1))/Register!$Q242,2)-ROUND((Register!$M242-Register!$R242)*MIN(Register!$Q242,MAX(0,MIN(H$4-1,IF(Register!$U242="",$D$2,MIN($D$2,YEAR(Register!$U242)*12+MONTH(Register!$U242)-1)))-(YEAR(Register!$O242)*12+MONTH(Register!$O242))+1))/Register!$Q242,2))</f>
        <v/>
      </c>
      <c r="I244" s="27">
        <f>IF(OR(Register!$N242&lt;&gt;"Yes",Register!$O242="",N(Register!$Q242)=0),0,ROUND((Register!$M242-Register!$R242)*MIN(Register!$Q242,MAX(0,MIN(I$4,IF(Register!$U242="",$D$2,MIN($D$2,YEAR(Register!$U242)*12+MONTH(Register!$U242)-1)))-(YEAR(Register!$O242)*12+MONTH(Register!$O242))+1))/Register!$Q242,2)-ROUND((Register!$M242-Register!$R242)*MIN(Register!$Q242,MAX(0,MIN(I$4-1,IF(Register!$U242="",$D$2,MIN($D$2,YEAR(Register!$U242)*12+MONTH(Register!$U242)-1)))-(YEAR(Register!$O242)*12+MONTH(Register!$O242))+1))/Register!$Q242,2))</f>
        <v/>
      </c>
      <c r="J244" s="27">
        <f>IF(OR(Register!$N242&lt;&gt;"Yes",Register!$O242="",N(Register!$Q242)=0),0,ROUND((Register!$M242-Register!$R242)*MIN(Register!$Q242,MAX(0,MIN(J$4,IF(Register!$U242="",$D$2,MIN($D$2,YEAR(Register!$U242)*12+MONTH(Register!$U242)-1)))-(YEAR(Register!$O242)*12+MONTH(Register!$O242))+1))/Register!$Q242,2)-ROUND((Register!$M242-Register!$R242)*MIN(Register!$Q242,MAX(0,MIN(J$4-1,IF(Register!$U242="",$D$2,MIN($D$2,YEAR(Register!$U242)*12+MONTH(Register!$U242)-1)))-(YEAR(Register!$O242)*12+MONTH(Register!$O242))+1))/Register!$Q242,2))</f>
        <v/>
      </c>
      <c r="K244" s="27">
        <f>IF(OR(Register!$N242&lt;&gt;"Yes",Register!$O242="",N(Register!$Q242)=0),0,ROUND((Register!$M242-Register!$R242)*MIN(Register!$Q242,MAX(0,MIN(K$4,IF(Register!$U242="",$D$2,MIN($D$2,YEAR(Register!$U242)*12+MONTH(Register!$U242)-1)))-(YEAR(Register!$O242)*12+MONTH(Register!$O242))+1))/Register!$Q242,2)-ROUND((Register!$M242-Register!$R242)*MIN(Register!$Q242,MAX(0,MIN(K$4-1,IF(Register!$U242="",$D$2,MIN($D$2,YEAR(Register!$U242)*12+MONTH(Register!$U242)-1)))-(YEAR(Register!$O242)*12+MONTH(Register!$O242))+1))/Register!$Q242,2))</f>
        <v/>
      </c>
      <c r="L244" s="27">
        <f>IF(OR(Register!$N242&lt;&gt;"Yes",Register!$O242="",N(Register!$Q242)=0),0,ROUND((Register!$M242-Register!$R242)*MIN(Register!$Q242,MAX(0,MIN(L$4,IF(Register!$U242="",$D$2,MIN($D$2,YEAR(Register!$U242)*12+MONTH(Register!$U242)-1)))-(YEAR(Register!$O242)*12+MONTH(Register!$O242))+1))/Register!$Q242,2)-ROUND((Register!$M242-Register!$R242)*MIN(Register!$Q242,MAX(0,MIN(L$4-1,IF(Register!$U242="",$D$2,MIN($D$2,YEAR(Register!$U242)*12+MONTH(Register!$U242)-1)))-(YEAR(Register!$O242)*12+MONTH(Register!$O242))+1))/Register!$Q242,2))</f>
        <v/>
      </c>
      <c r="M244" s="27">
        <f>IF(OR(Register!$N242&lt;&gt;"Yes",Register!$O242="",N(Register!$Q242)=0),0,ROUND((Register!$M242-Register!$R242)*MIN(Register!$Q242,MAX(0,MIN(M$4,IF(Register!$U242="",$D$2,MIN($D$2,YEAR(Register!$U242)*12+MONTH(Register!$U242)-1)))-(YEAR(Register!$O242)*12+MONTH(Register!$O242))+1))/Register!$Q242,2)-ROUND((Register!$M242-Register!$R242)*MIN(Register!$Q242,MAX(0,MIN(M$4-1,IF(Register!$U242="",$D$2,MIN($D$2,YEAR(Register!$U242)*12+MONTH(Register!$U242)-1)))-(YEAR(Register!$O242)*12+MONTH(Register!$O242))+1))/Register!$Q242,2))</f>
        <v/>
      </c>
      <c r="N244" s="27">
        <f>IF(OR(Register!$N242&lt;&gt;"Yes",Register!$O242="",N(Register!$Q242)=0),0,ROUND((Register!$M242-Register!$R242)*MIN(Register!$Q242,MAX(0,MIN(N$4,IF(Register!$U242="",$D$2,MIN($D$2,YEAR(Register!$U242)*12+MONTH(Register!$U242)-1)))-(YEAR(Register!$O242)*12+MONTH(Register!$O242))+1))/Register!$Q242,2)-ROUND((Register!$M242-Register!$R242)*MIN(Register!$Q242,MAX(0,MIN(N$4-1,IF(Register!$U242="",$D$2,MIN($D$2,YEAR(Register!$U242)*12+MONTH(Register!$U242)-1)))-(YEAR(Register!$O242)*12+MONTH(Register!$O242))+1))/Register!$Q242,2))</f>
        <v/>
      </c>
      <c r="O244" s="27">
        <f>IF(OR(Register!$N242&lt;&gt;"Yes",Register!$O242="",N(Register!$Q242)=0),0,ROUND((Register!$M242-Register!$R242)*MIN(Register!$Q242,MAX(0,MIN(O$4,IF(Register!$U242="",$D$2,MIN($D$2,YEAR(Register!$U242)*12+MONTH(Register!$U242)-1)))-(YEAR(Register!$O242)*12+MONTH(Register!$O242))+1))/Register!$Q242,2)-ROUND((Register!$M242-Register!$R242)*MIN(Register!$Q242,MAX(0,MIN(O$4-1,IF(Register!$U242="",$D$2,MIN($D$2,YEAR(Register!$U242)*12+MONTH(Register!$U242)-1)))-(YEAR(Register!$O242)*12+MONTH(Register!$O242))+1))/Register!$Q242,2))</f>
        <v/>
      </c>
      <c r="P244" s="27">
        <f>IF(OR(Register!$N242&lt;&gt;"Yes",Register!$O242="",N(Register!$Q242)=0),0,ROUND((Register!$M242-Register!$R242)*MIN(Register!$Q242,MAX(0,MIN(P$4,IF(Register!$U242="",$D$2,MIN($D$2,YEAR(Register!$U242)*12+MONTH(Register!$U242)-1)))-(YEAR(Register!$O242)*12+MONTH(Register!$O242))+1))/Register!$Q242,2)-ROUND((Register!$M242-Register!$R242)*MIN(Register!$Q242,MAX(0,MIN(P$4-1,IF(Register!$U242="",$D$2,MIN($D$2,YEAR(Register!$U242)*12+MONTH(Register!$U242)-1)))-(YEAR(Register!$O242)*12+MONTH(Register!$O242))+1))/Register!$Q242,2))</f>
        <v/>
      </c>
      <c r="Q244" s="27">
        <f>E244+F244+G244+H244+I244+J244+K244+L244+M244+N244+O244+P244</f>
        <v/>
      </c>
    </row>
    <row r="245">
      <c r="A245" s="28">
        <f>IF(Register!$A243="","",Register!$A243)</f>
        <v/>
      </c>
      <c r="B245" s="28">
        <f>IF(Register!$D243="","",Register!$D243)</f>
        <v/>
      </c>
      <c r="C245" s="28">
        <f>IF(Register!$F243="","",Register!$F243)</f>
        <v/>
      </c>
      <c r="D245" s="28">
        <f>IF(C245="","",IF(C245=Settings!$A$9,Settings!$B$9,IF(C245=Settings!$A$10,Settings!$B$10,IF(C245=Settings!$A$11,Settings!$B$11,IF(C245=Settings!$A$12,Settings!$B$12,IF(C245=Settings!$A$13,Settings!$B$13,IF(C245=Settings!$A$14,Settings!$B$14,IF(C245=Settings!$A$15,Settings!$B$15,IF(C245=Settings!$A$16,Settings!$B$16,IF(C245=Settings!$A$17,Settings!$B$17,IF(C245=Settings!$A$18,Settings!$B$18,"")))))))))))</f>
        <v/>
      </c>
      <c r="E245" s="27">
        <f>IF(OR(Register!$N243&lt;&gt;"Yes",Register!$O243="",N(Register!$Q243)=0),0,ROUND((Register!$M243-Register!$R243)*MIN(Register!$Q243,MAX(0,MIN(E$4,IF(Register!$U243="",$D$2,MIN($D$2,YEAR(Register!$U243)*12+MONTH(Register!$U243)-1)))-(YEAR(Register!$O243)*12+MONTH(Register!$O243))+1))/Register!$Q243,2)-ROUND((Register!$M243-Register!$R243)*MIN(Register!$Q243,MAX(0,MIN(E$4-1,IF(Register!$U243="",$D$2,MIN($D$2,YEAR(Register!$U243)*12+MONTH(Register!$U243)-1)))-(YEAR(Register!$O243)*12+MONTH(Register!$O243))+1))/Register!$Q243,2))</f>
        <v/>
      </c>
      <c r="F245" s="27">
        <f>IF(OR(Register!$N243&lt;&gt;"Yes",Register!$O243="",N(Register!$Q243)=0),0,ROUND((Register!$M243-Register!$R243)*MIN(Register!$Q243,MAX(0,MIN(F$4,IF(Register!$U243="",$D$2,MIN($D$2,YEAR(Register!$U243)*12+MONTH(Register!$U243)-1)))-(YEAR(Register!$O243)*12+MONTH(Register!$O243))+1))/Register!$Q243,2)-ROUND((Register!$M243-Register!$R243)*MIN(Register!$Q243,MAX(0,MIN(F$4-1,IF(Register!$U243="",$D$2,MIN($D$2,YEAR(Register!$U243)*12+MONTH(Register!$U243)-1)))-(YEAR(Register!$O243)*12+MONTH(Register!$O243))+1))/Register!$Q243,2))</f>
        <v/>
      </c>
      <c r="G245" s="27">
        <f>IF(OR(Register!$N243&lt;&gt;"Yes",Register!$O243="",N(Register!$Q243)=0),0,ROUND((Register!$M243-Register!$R243)*MIN(Register!$Q243,MAX(0,MIN(G$4,IF(Register!$U243="",$D$2,MIN($D$2,YEAR(Register!$U243)*12+MONTH(Register!$U243)-1)))-(YEAR(Register!$O243)*12+MONTH(Register!$O243))+1))/Register!$Q243,2)-ROUND((Register!$M243-Register!$R243)*MIN(Register!$Q243,MAX(0,MIN(G$4-1,IF(Register!$U243="",$D$2,MIN($D$2,YEAR(Register!$U243)*12+MONTH(Register!$U243)-1)))-(YEAR(Register!$O243)*12+MONTH(Register!$O243))+1))/Register!$Q243,2))</f>
        <v/>
      </c>
      <c r="H245" s="27">
        <f>IF(OR(Register!$N243&lt;&gt;"Yes",Register!$O243="",N(Register!$Q243)=0),0,ROUND((Register!$M243-Register!$R243)*MIN(Register!$Q243,MAX(0,MIN(H$4,IF(Register!$U243="",$D$2,MIN($D$2,YEAR(Register!$U243)*12+MONTH(Register!$U243)-1)))-(YEAR(Register!$O243)*12+MONTH(Register!$O243))+1))/Register!$Q243,2)-ROUND((Register!$M243-Register!$R243)*MIN(Register!$Q243,MAX(0,MIN(H$4-1,IF(Register!$U243="",$D$2,MIN($D$2,YEAR(Register!$U243)*12+MONTH(Register!$U243)-1)))-(YEAR(Register!$O243)*12+MONTH(Register!$O243))+1))/Register!$Q243,2))</f>
        <v/>
      </c>
      <c r="I245" s="27">
        <f>IF(OR(Register!$N243&lt;&gt;"Yes",Register!$O243="",N(Register!$Q243)=0),0,ROUND((Register!$M243-Register!$R243)*MIN(Register!$Q243,MAX(0,MIN(I$4,IF(Register!$U243="",$D$2,MIN($D$2,YEAR(Register!$U243)*12+MONTH(Register!$U243)-1)))-(YEAR(Register!$O243)*12+MONTH(Register!$O243))+1))/Register!$Q243,2)-ROUND((Register!$M243-Register!$R243)*MIN(Register!$Q243,MAX(0,MIN(I$4-1,IF(Register!$U243="",$D$2,MIN($D$2,YEAR(Register!$U243)*12+MONTH(Register!$U243)-1)))-(YEAR(Register!$O243)*12+MONTH(Register!$O243))+1))/Register!$Q243,2))</f>
        <v/>
      </c>
      <c r="J245" s="27">
        <f>IF(OR(Register!$N243&lt;&gt;"Yes",Register!$O243="",N(Register!$Q243)=0),0,ROUND((Register!$M243-Register!$R243)*MIN(Register!$Q243,MAX(0,MIN(J$4,IF(Register!$U243="",$D$2,MIN($D$2,YEAR(Register!$U243)*12+MONTH(Register!$U243)-1)))-(YEAR(Register!$O243)*12+MONTH(Register!$O243))+1))/Register!$Q243,2)-ROUND((Register!$M243-Register!$R243)*MIN(Register!$Q243,MAX(0,MIN(J$4-1,IF(Register!$U243="",$D$2,MIN($D$2,YEAR(Register!$U243)*12+MONTH(Register!$U243)-1)))-(YEAR(Register!$O243)*12+MONTH(Register!$O243))+1))/Register!$Q243,2))</f>
        <v/>
      </c>
      <c r="K245" s="27">
        <f>IF(OR(Register!$N243&lt;&gt;"Yes",Register!$O243="",N(Register!$Q243)=0),0,ROUND((Register!$M243-Register!$R243)*MIN(Register!$Q243,MAX(0,MIN(K$4,IF(Register!$U243="",$D$2,MIN($D$2,YEAR(Register!$U243)*12+MONTH(Register!$U243)-1)))-(YEAR(Register!$O243)*12+MONTH(Register!$O243))+1))/Register!$Q243,2)-ROUND((Register!$M243-Register!$R243)*MIN(Register!$Q243,MAX(0,MIN(K$4-1,IF(Register!$U243="",$D$2,MIN($D$2,YEAR(Register!$U243)*12+MONTH(Register!$U243)-1)))-(YEAR(Register!$O243)*12+MONTH(Register!$O243))+1))/Register!$Q243,2))</f>
        <v/>
      </c>
      <c r="L245" s="27">
        <f>IF(OR(Register!$N243&lt;&gt;"Yes",Register!$O243="",N(Register!$Q243)=0),0,ROUND((Register!$M243-Register!$R243)*MIN(Register!$Q243,MAX(0,MIN(L$4,IF(Register!$U243="",$D$2,MIN($D$2,YEAR(Register!$U243)*12+MONTH(Register!$U243)-1)))-(YEAR(Register!$O243)*12+MONTH(Register!$O243))+1))/Register!$Q243,2)-ROUND((Register!$M243-Register!$R243)*MIN(Register!$Q243,MAX(0,MIN(L$4-1,IF(Register!$U243="",$D$2,MIN($D$2,YEAR(Register!$U243)*12+MONTH(Register!$U243)-1)))-(YEAR(Register!$O243)*12+MONTH(Register!$O243))+1))/Register!$Q243,2))</f>
        <v/>
      </c>
      <c r="M245" s="27">
        <f>IF(OR(Register!$N243&lt;&gt;"Yes",Register!$O243="",N(Register!$Q243)=0),0,ROUND((Register!$M243-Register!$R243)*MIN(Register!$Q243,MAX(0,MIN(M$4,IF(Register!$U243="",$D$2,MIN($D$2,YEAR(Register!$U243)*12+MONTH(Register!$U243)-1)))-(YEAR(Register!$O243)*12+MONTH(Register!$O243))+1))/Register!$Q243,2)-ROUND((Register!$M243-Register!$R243)*MIN(Register!$Q243,MAX(0,MIN(M$4-1,IF(Register!$U243="",$D$2,MIN($D$2,YEAR(Register!$U243)*12+MONTH(Register!$U243)-1)))-(YEAR(Register!$O243)*12+MONTH(Register!$O243))+1))/Register!$Q243,2))</f>
        <v/>
      </c>
      <c r="N245" s="27">
        <f>IF(OR(Register!$N243&lt;&gt;"Yes",Register!$O243="",N(Register!$Q243)=0),0,ROUND((Register!$M243-Register!$R243)*MIN(Register!$Q243,MAX(0,MIN(N$4,IF(Register!$U243="",$D$2,MIN($D$2,YEAR(Register!$U243)*12+MONTH(Register!$U243)-1)))-(YEAR(Register!$O243)*12+MONTH(Register!$O243))+1))/Register!$Q243,2)-ROUND((Register!$M243-Register!$R243)*MIN(Register!$Q243,MAX(0,MIN(N$4-1,IF(Register!$U243="",$D$2,MIN($D$2,YEAR(Register!$U243)*12+MONTH(Register!$U243)-1)))-(YEAR(Register!$O243)*12+MONTH(Register!$O243))+1))/Register!$Q243,2))</f>
        <v/>
      </c>
      <c r="O245" s="27">
        <f>IF(OR(Register!$N243&lt;&gt;"Yes",Register!$O243="",N(Register!$Q243)=0),0,ROUND((Register!$M243-Register!$R243)*MIN(Register!$Q243,MAX(0,MIN(O$4,IF(Register!$U243="",$D$2,MIN($D$2,YEAR(Register!$U243)*12+MONTH(Register!$U243)-1)))-(YEAR(Register!$O243)*12+MONTH(Register!$O243))+1))/Register!$Q243,2)-ROUND((Register!$M243-Register!$R243)*MIN(Register!$Q243,MAX(0,MIN(O$4-1,IF(Register!$U243="",$D$2,MIN($D$2,YEAR(Register!$U243)*12+MONTH(Register!$U243)-1)))-(YEAR(Register!$O243)*12+MONTH(Register!$O243))+1))/Register!$Q243,2))</f>
        <v/>
      </c>
      <c r="P245" s="27">
        <f>IF(OR(Register!$N243&lt;&gt;"Yes",Register!$O243="",N(Register!$Q243)=0),0,ROUND((Register!$M243-Register!$R243)*MIN(Register!$Q243,MAX(0,MIN(P$4,IF(Register!$U243="",$D$2,MIN($D$2,YEAR(Register!$U243)*12+MONTH(Register!$U243)-1)))-(YEAR(Register!$O243)*12+MONTH(Register!$O243))+1))/Register!$Q243,2)-ROUND((Register!$M243-Register!$R243)*MIN(Register!$Q243,MAX(0,MIN(P$4-1,IF(Register!$U243="",$D$2,MIN($D$2,YEAR(Register!$U243)*12+MONTH(Register!$U243)-1)))-(YEAR(Register!$O243)*12+MONTH(Register!$O243))+1))/Register!$Q243,2))</f>
        <v/>
      </c>
      <c r="Q245" s="27">
        <f>E245+F245+G245+H245+I245+J245+K245+L245+M245+N245+O245+P245</f>
        <v/>
      </c>
    </row>
    <row r="246">
      <c r="A246" s="28">
        <f>IF(Register!$A244="","",Register!$A244)</f>
        <v/>
      </c>
      <c r="B246" s="28">
        <f>IF(Register!$D244="","",Register!$D244)</f>
        <v/>
      </c>
      <c r="C246" s="28">
        <f>IF(Register!$F244="","",Register!$F244)</f>
        <v/>
      </c>
      <c r="D246" s="28">
        <f>IF(C246="","",IF(C246=Settings!$A$9,Settings!$B$9,IF(C246=Settings!$A$10,Settings!$B$10,IF(C246=Settings!$A$11,Settings!$B$11,IF(C246=Settings!$A$12,Settings!$B$12,IF(C246=Settings!$A$13,Settings!$B$13,IF(C246=Settings!$A$14,Settings!$B$14,IF(C246=Settings!$A$15,Settings!$B$15,IF(C246=Settings!$A$16,Settings!$B$16,IF(C246=Settings!$A$17,Settings!$B$17,IF(C246=Settings!$A$18,Settings!$B$18,"")))))))))))</f>
        <v/>
      </c>
      <c r="E246" s="27">
        <f>IF(OR(Register!$N244&lt;&gt;"Yes",Register!$O244="",N(Register!$Q244)=0),0,ROUND((Register!$M244-Register!$R244)*MIN(Register!$Q244,MAX(0,MIN(E$4,IF(Register!$U244="",$D$2,MIN($D$2,YEAR(Register!$U244)*12+MONTH(Register!$U244)-1)))-(YEAR(Register!$O244)*12+MONTH(Register!$O244))+1))/Register!$Q244,2)-ROUND((Register!$M244-Register!$R244)*MIN(Register!$Q244,MAX(0,MIN(E$4-1,IF(Register!$U244="",$D$2,MIN($D$2,YEAR(Register!$U244)*12+MONTH(Register!$U244)-1)))-(YEAR(Register!$O244)*12+MONTH(Register!$O244))+1))/Register!$Q244,2))</f>
        <v/>
      </c>
      <c r="F246" s="27">
        <f>IF(OR(Register!$N244&lt;&gt;"Yes",Register!$O244="",N(Register!$Q244)=0),0,ROUND((Register!$M244-Register!$R244)*MIN(Register!$Q244,MAX(0,MIN(F$4,IF(Register!$U244="",$D$2,MIN($D$2,YEAR(Register!$U244)*12+MONTH(Register!$U244)-1)))-(YEAR(Register!$O244)*12+MONTH(Register!$O244))+1))/Register!$Q244,2)-ROUND((Register!$M244-Register!$R244)*MIN(Register!$Q244,MAX(0,MIN(F$4-1,IF(Register!$U244="",$D$2,MIN($D$2,YEAR(Register!$U244)*12+MONTH(Register!$U244)-1)))-(YEAR(Register!$O244)*12+MONTH(Register!$O244))+1))/Register!$Q244,2))</f>
        <v/>
      </c>
      <c r="G246" s="27">
        <f>IF(OR(Register!$N244&lt;&gt;"Yes",Register!$O244="",N(Register!$Q244)=0),0,ROUND((Register!$M244-Register!$R244)*MIN(Register!$Q244,MAX(0,MIN(G$4,IF(Register!$U244="",$D$2,MIN($D$2,YEAR(Register!$U244)*12+MONTH(Register!$U244)-1)))-(YEAR(Register!$O244)*12+MONTH(Register!$O244))+1))/Register!$Q244,2)-ROUND((Register!$M244-Register!$R244)*MIN(Register!$Q244,MAX(0,MIN(G$4-1,IF(Register!$U244="",$D$2,MIN($D$2,YEAR(Register!$U244)*12+MONTH(Register!$U244)-1)))-(YEAR(Register!$O244)*12+MONTH(Register!$O244))+1))/Register!$Q244,2))</f>
        <v/>
      </c>
      <c r="H246" s="27">
        <f>IF(OR(Register!$N244&lt;&gt;"Yes",Register!$O244="",N(Register!$Q244)=0),0,ROUND((Register!$M244-Register!$R244)*MIN(Register!$Q244,MAX(0,MIN(H$4,IF(Register!$U244="",$D$2,MIN($D$2,YEAR(Register!$U244)*12+MONTH(Register!$U244)-1)))-(YEAR(Register!$O244)*12+MONTH(Register!$O244))+1))/Register!$Q244,2)-ROUND((Register!$M244-Register!$R244)*MIN(Register!$Q244,MAX(0,MIN(H$4-1,IF(Register!$U244="",$D$2,MIN($D$2,YEAR(Register!$U244)*12+MONTH(Register!$U244)-1)))-(YEAR(Register!$O244)*12+MONTH(Register!$O244))+1))/Register!$Q244,2))</f>
        <v/>
      </c>
      <c r="I246" s="27">
        <f>IF(OR(Register!$N244&lt;&gt;"Yes",Register!$O244="",N(Register!$Q244)=0),0,ROUND((Register!$M244-Register!$R244)*MIN(Register!$Q244,MAX(0,MIN(I$4,IF(Register!$U244="",$D$2,MIN($D$2,YEAR(Register!$U244)*12+MONTH(Register!$U244)-1)))-(YEAR(Register!$O244)*12+MONTH(Register!$O244))+1))/Register!$Q244,2)-ROUND((Register!$M244-Register!$R244)*MIN(Register!$Q244,MAX(0,MIN(I$4-1,IF(Register!$U244="",$D$2,MIN($D$2,YEAR(Register!$U244)*12+MONTH(Register!$U244)-1)))-(YEAR(Register!$O244)*12+MONTH(Register!$O244))+1))/Register!$Q244,2))</f>
        <v/>
      </c>
      <c r="J246" s="27">
        <f>IF(OR(Register!$N244&lt;&gt;"Yes",Register!$O244="",N(Register!$Q244)=0),0,ROUND((Register!$M244-Register!$R244)*MIN(Register!$Q244,MAX(0,MIN(J$4,IF(Register!$U244="",$D$2,MIN($D$2,YEAR(Register!$U244)*12+MONTH(Register!$U244)-1)))-(YEAR(Register!$O244)*12+MONTH(Register!$O244))+1))/Register!$Q244,2)-ROUND((Register!$M244-Register!$R244)*MIN(Register!$Q244,MAX(0,MIN(J$4-1,IF(Register!$U244="",$D$2,MIN($D$2,YEAR(Register!$U244)*12+MONTH(Register!$U244)-1)))-(YEAR(Register!$O244)*12+MONTH(Register!$O244))+1))/Register!$Q244,2))</f>
        <v/>
      </c>
      <c r="K246" s="27">
        <f>IF(OR(Register!$N244&lt;&gt;"Yes",Register!$O244="",N(Register!$Q244)=0),0,ROUND((Register!$M244-Register!$R244)*MIN(Register!$Q244,MAX(0,MIN(K$4,IF(Register!$U244="",$D$2,MIN($D$2,YEAR(Register!$U244)*12+MONTH(Register!$U244)-1)))-(YEAR(Register!$O244)*12+MONTH(Register!$O244))+1))/Register!$Q244,2)-ROUND((Register!$M244-Register!$R244)*MIN(Register!$Q244,MAX(0,MIN(K$4-1,IF(Register!$U244="",$D$2,MIN($D$2,YEAR(Register!$U244)*12+MONTH(Register!$U244)-1)))-(YEAR(Register!$O244)*12+MONTH(Register!$O244))+1))/Register!$Q244,2))</f>
        <v/>
      </c>
      <c r="L246" s="27">
        <f>IF(OR(Register!$N244&lt;&gt;"Yes",Register!$O244="",N(Register!$Q244)=0),0,ROUND((Register!$M244-Register!$R244)*MIN(Register!$Q244,MAX(0,MIN(L$4,IF(Register!$U244="",$D$2,MIN($D$2,YEAR(Register!$U244)*12+MONTH(Register!$U244)-1)))-(YEAR(Register!$O244)*12+MONTH(Register!$O244))+1))/Register!$Q244,2)-ROUND((Register!$M244-Register!$R244)*MIN(Register!$Q244,MAX(0,MIN(L$4-1,IF(Register!$U244="",$D$2,MIN($D$2,YEAR(Register!$U244)*12+MONTH(Register!$U244)-1)))-(YEAR(Register!$O244)*12+MONTH(Register!$O244))+1))/Register!$Q244,2))</f>
        <v/>
      </c>
      <c r="M246" s="27">
        <f>IF(OR(Register!$N244&lt;&gt;"Yes",Register!$O244="",N(Register!$Q244)=0),0,ROUND((Register!$M244-Register!$R244)*MIN(Register!$Q244,MAX(0,MIN(M$4,IF(Register!$U244="",$D$2,MIN($D$2,YEAR(Register!$U244)*12+MONTH(Register!$U244)-1)))-(YEAR(Register!$O244)*12+MONTH(Register!$O244))+1))/Register!$Q244,2)-ROUND((Register!$M244-Register!$R244)*MIN(Register!$Q244,MAX(0,MIN(M$4-1,IF(Register!$U244="",$D$2,MIN($D$2,YEAR(Register!$U244)*12+MONTH(Register!$U244)-1)))-(YEAR(Register!$O244)*12+MONTH(Register!$O244))+1))/Register!$Q244,2))</f>
        <v/>
      </c>
      <c r="N246" s="27">
        <f>IF(OR(Register!$N244&lt;&gt;"Yes",Register!$O244="",N(Register!$Q244)=0),0,ROUND((Register!$M244-Register!$R244)*MIN(Register!$Q244,MAX(0,MIN(N$4,IF(Register!$U244="",$D$2,MIN($D$2,YEAR(Register!$U244)*12+MONTH(Register!$U244)-1)))-(YEAR(Register!$O244)*12+MONTH(Register!$O244))+1))/Register!$Q244,2)-ROUND((Register!$M244-Register!$R244)*MIN(Register!$Q244,MAX(0,MIN(N$4-1,IF(Register!$U244="",$D$2,MIN($D$2,YEAR(Register!$U244)*12+MONTH(Register!$U244)-1)))-(YEAR(Register!$O244)*12+MONTH(Register!$O244))+1))/Register!$Q244,2))</f>
        <v/>
      </c>
      <c r="O246" s="27">
        <f>IF(OR(Register!$N244&lt;&gt;"Yes",Register!$O244="",N(Register!$Q244)=0),0,ROUND((Register!$M244-Register!$R244)*MIN(Register!$Q244,MAX(0,MIN(O$4,IF(Register!$U244="",$D$2,MIN($D$2,YEAR(Register!$U244)*12+MONTH(Register!$U244)-1)))-(YEAR(Register!$O244)*12+MONTH(Register!$O244))+1))/Register!$Q244,2)-ROUND((Register!$M244-Register!$R244)*MIN(Register!$Q244,MAX(0,MIN(O$4-1,IF(Register!$U244="",$D$2,MIN($D$2,YEAR(Register!$U244)*12+MONTH(Register!$U244)-1)))-(YEAR(Register!$O244)*12+MONTH(Register!$O244))+1))/Register!$Q244,2))</f>
        <v/>
      </c>
      <c r="P246" s="27">
        <f>IF(OR(Register!$N244&lt;&gt;"Yes",Register!$O244="",N(Register!$Q244)=0),0,ROUND((Register!$M244-Register!$R244)*MIN(Register!$Q244,MAX(0,MIN(P$4,IF(Register!$U244="",$D$2,MIN($D$2,YEAR(Register!$U244)*12+MONTH(Register!$U244)-1)))-(YEAR(Register!$O244)*12+MONTH(Register!$O244))+1))/Register!$Q244,2)-ROUND((Register!$M244-Register!$R244)*MIN(Register!$Q244,MAX(0,MIN(P$4-1,IF(Register!$U244="",$D$2,MIN($D$2,YEAR(Register!$U244)*12+MONTH(Register!$U244)-1)))-(YEAR(Register!$O244)*12+MONTH(Register!$O244))+1))/Register!$Q244,2))</f>
        <v/>
      </c>
      <c r="Q246" s="27">
        <f>E246+F246+G246+H246+I246+J246+K246+L246+M246+N246+O246+P246</f>
        <v/>
      </c>
    </row>
    <row r="247">
      <c r="A247" s="28">
        <f>IF(Register!$A245="","",Register!$A245)</f>
        <v/>
      </c>
      <c r="B247" s="28">
        <f>IF(Register!$D245="","",Register!$D245)</f>
        <v/>
      </c>
      <c r="C247" s="28">
        <f>IF(Register!$F245="","",Register!$F245)</f>
        <v/>
      </c>
      <c r="D247" s="28">
        <f>IF(C247="","",IF(C247=Settings!$A$9,Settings!$B$9,IF(C247=Settings!$A$10,Settings!$B$10,IF(C247=Settings!$A$11,Settings!$B$11,IF(C247=Settings!$A$12,Settings!$B$12,IF(C247=Settings!$A$13,Settings!$B$13,IF(C247=Settings!$A$14,Settings!$B$14,IF(C247=Settings!$A$15,Settings!$B$15,IF(C247=Settings!$A$16,Settings!$B$16,IF(C247=Settings!$A$17,Settings!$B$17,IF(C247=Settings!$A$18,Settings!$B$18,"")))))))))))</f>
        <v/>
      </c>
      <c r="E247" s="27">
        <f>IF(OR(Register!$N245&lt;&gt;"Yes",Register!$O245="",N(Register!$Q245)=0),0,ROUND((Register!$M245-Register!$R245)*MIN(Register!$Q245,MAX(0,MIN(E$4,IF(Register!$U245="",$D$2,MIN($D$2,YEAR(Register!$U245)*12+MONTH(Register!$U245)-1)))-(YEAR(Register!$O245)*12+MONTH(Register!$O245))+1))/Register!$Q245,2)-ROUND((Register!$M245-Register!$R245)*MIN(Register!$Q245,MAX(0,MIN(E$4-1,IF(Register!$U245="",$D$2,MIN($D$2,YEAR(Register!$U245)*12+MONTH(Register!$U245)-1)))-(YEAR(Register!$O245)*12+MONTH(Register!$O245))+1))/Register!$Q245,2))</f>
        <v/>
      </c>
      <c r="F247" s="27">
        <f>IF(OR(Register!$N245&lt;&gt;"Yes",Register!$O245="",N(Register!$Q245)=0),0,ROUND((Register!$M245-Register!$R245)*MIN(Register!$Q245,MAX(0,MIN(F$4,IF(Register!$U245="",$D$2,MIN($D$2,YEAR(Register!$U245)*12+MONTH(Register!$U245)-1)))-(YEAR(Register!$O245)*12+MONTH(Register!$O245))+1))/Register!$Q245,2)-ROUND((Register!$M245-Register!$R245)*MIN(Register!$Q245,MAX(0,MIN(F$4-1,IF(Register!$U245="",$D$2,MIN($D$2,YEAR(Register!$U245)*12+MONTH(Register!$U245)-1)))-(YEAR(Register!$O245)*12+MONTH(Register!$O245))+1))/Register!$Q245,2))</f>
        <v/>
      </c>
      <c r="G247" s="27">
        <f>IF(OR(Register!$N245&lt;&gt;"Yes",Register!$O245="",N(Register!$Q245)=0),0,ROUND((Register!$M245-Register!$R245)*MIN(Register!$Q245,MAX(0,MIN(G$4,IF(Register!$U245="",$D$2,MIN($D$2,YEAR(Register!$U245)*12+MONTH(Register!$U245)-1)))-(YEAR(Register!$O245)*12+MONTH(Register!$O245))+1))/Register!$Q245,2)-ROUND((Register!$M245-Register!$R245)*MIN(Register!$Q245,MAX(0,MIN(G$4-1,IF(Register!$U245="",$D$2,MIN($D$2,YEAR(Register!$U245)*12+MONTH(Register!$U245)-1)))-(YEAR(Register!$O245)*12+MONTH(Register!$O245))+1))/Register!$Q245,2))</f>
        <v/>
      </c>
      <c r="H247" s="27">
        <f>IF(OR(Register!$N245&lt;&gt;"Yes",Register!$O245="",N(Register!$Q245)=0),0,ROUND((Register!$M245-Register!$R245)*MIN(Register!$Q245,MAX(0,MIN(H$4,IF(Register!$U245="",$D$2,MIN($D$2,YEAR(Register!$U245)*12+MONTH(Register!$U245)-1)))-(YEAR(Register!$O245)*12+MONTH(Register!$O245))+1))/Register!$Q245,2)-ROUND((Register!$M245-Register!$R245)*MIN(Register!$Q245,MAX(0,MIN(H$4-1,IF(Register!$U245="",$D$2,MIN($D$2,YEAR(Register!$U245)*12+MONTH(Register!$U245)-1)))-(YEAR(Register!$O245)*12+MONTH(Register!$O245))+1))/Register!$Q245,2))</f>
        <v/>
      </c>
      <c r="I247" s="27">
        <f>IF(OR(Register!$N245&lt;&gt;"Yes",Register!$O245="",N(Register!$Q245)=0),0,ROUND((Register!$M245-Register!$R245)*MIN(Register!$Q245,MAX(0,MIN(I$4,IF(Register!$U245="",$D$2,MIN($D$2,YEAR(Register!$U245)*12+MONTH(Register!$U245)-1)))-(YEAR(Register!$O245)*12+MONTH(Register!$O245))+1))/Register!$Q245,2)-ROUND((Register!$M245-Register!$R245)*MIN(Register!$Q245,MAX(0,MIN(I$4-1,IF(Register!$U245="",$D$2,MIN($D$2,YEAR(Register!$U245)*12+MONTH(Register!$U245)-1)))-(YEAR(Register!$O245)*12+MONTH(Register!$O245))+1))/Register!$Q245,2))</f>
        <v/>
      </c>
      <c r="J247" s="27">
        <f>IF(OR(Register!$N245&lt;&gt;"Yes",Register!$O245="",N(Register!$Q245)=0),0,ROUND((Register!$M245-Register!$R245)*MIN(Register!$Q245,MAX(0,MIN(J$4,IF(Register!$U245="",$D$2,MIN($D$2,YEAR(Register!$U245)*12+MONTH(Register!$U245)-1)))-(YEAR(Register!$O245)*12+MONTH(Register!$O245))+1))/Register!$Q245,2)-ROUND((Register!$M245-Register!$R245)*MIN(Register!$Q245,MAX(0,MIN(J$4-1,IF(Register!$U245="",$D$2,MIN($D$2,YEAR(Register!$U245)*12+MONTH(Register!$U245)-1)))-(YEAR(Register!$O245)*12+MONTH(Register!$O245))+1))/Register!$Q245,2))</f>
        <v/>
      </c>
      <c r="K247" s="27">
        <f>IF(OR(Register!$N245&lt;&gt;"Yes",Register!$O245="",N(Register!$Q245)=0),0,ROUND((Register!$M245-Register!$R245)*MIN(Register!$Q245,MAX(0,MIN(K$4,IF(Register!$U245="",$D$2,MIN($D$2,YEAR(Register!$U245)*12+MONTH(Register!$U245)-1)))-(YEAR(Register!$O245)*12+MONTH(Register!$O245))+1))/Register!$Q245,2)-ROUND((Register!$M245-Register!$R245)*MIN(Register!$Q245,MAX(0,MIN(K$4-1,IF(Register!$U245="",$D$2,MIN($D$2,YEAR(Register!$U245)*12+MONTH(Register!$U245)-1)))-(YEAR(Register!$O245)*12+MONTH(Register!$O245))+1))/Register!$Q245,2))</f>
        <v/>
      </c>
      <c r="L247" s="27">
        <f>IF(OR(Register!$N245&lt;&gt;"Yes",Register!$O245="",N(Register!$Q245)=0),0,ROUND((Register!$M245-Register!$R245)*MIN(Register!$Q245,MAX(0,MIN(L$4,IF(Register!$U245="",$D$2,MIN($D$2,YEAR(Register!$U245)*12+MONTH(Register!$U245)-1)))-(YEAR(Register!$O245)*12+MONTH(Register!$O245))+1))/Register!$Q245,2)-ROUND((Register!$M245-Register!$R245)*MIN(Register!$Q245,MAX(0,MIN(L$4-1,IF(Register!$U245="",$D$2,MIN($D$2,YEAR(Register!$U245)*12+MONTH(Register!$U245)-1)))-(YEAR(Register!$O245)*12+MONTH(Register!$O245))+1))/Register!$Q245,2))</f>
        <v/>
      </c>
      <c r="M247" s="27">
        <f>IF(OR(Register!$N245&lt;&gt;"Yes",Register!$O245="",N(Register!$Q245)=0),0,ROUND((Register!$M245-Register!$R245)*MIN(Register!$Q245,MAX(0,MIN(M$4,IF(Register!$U245="",$D$2,MIN($D$2,YEAR(Register!$U245)*12+MONTH(Register!$U245)-1)))-(YEAR(Register!$O245)*12+MONTH(Register!$O245))+1))/Register!$Q245,2)-ROUND((Register!$M245-Register!$R245)*MIN(Register!$Q245,MAX(0,MIN(M$4-1,IF(Register!$U245="",$D$2,MIN($D$2,YEAR(Register!$U245)*12+MONTH(Register!$U245)-1)))-(YEAR(Register!$O245)*12+MONTH(Register!$O245))+1))/Register!$Q245,2))</f>
        <v/>
      </c>
      <c r="N247" s="27">
        <f>IF(OR(Register!$N245&lt;&gt;"Yes",Register!$O245="",N(Register!$Q245)=0),0,ROUND((Register!$M245-Register!$R245)*MIN(Register!$Q245,MAX(0,MIN(N$4,IF(Register!$U245="",$D$2,MIN($D$2,YEAR(Register!$U245)*12+MONTH(Register!$U245)-1)))-(YEAR(Register!$O245)*12+MONTH(Register!$O245))+1))/Register!$Q245,2)-ROUND((Register!$M245-Register!$R245)*MIN(Register!$Q245,MAX(0,MIN(N$4-1,IF(Register!$U245="",$D$2,MIN($D$2,YEAR(Register!$U245)*12+MONTH(Register!$U245)-1)))-(YEAR(Register!$O245)*12+MONTH(Register!$O245))+1))/Register!$Q245,2))</f>
        <v/>
      </c>
      <c r="O247" s="27">
        <f>IF(OR(Register!$N245&lt;&gt;"Yes",Register!$O245="",N(Register!$Q245)=0),0,ROUND((Register!$M245-Register!$R245)*MIN(Register!$Q245,MAX(0,MIN(O$4,IF(Register!$U245="",$D$2,MIN($D$2,YEAR(Register!$U245)*12+MONTH(Register!$U245)-1)))-(YEAR(Register!$O245)*12+MONTH(Register!$O245))+1))/Register!$Q245,2)-ROUND((Register!$M245-Register!$R245)*MIN(Register!$Q245,MAX(0,MIN(O$4-1,IF(Register!$U245="",$D$2,MIN($D$2,YEAR(Register!$U245)*12+MONTH(Register!$U245)-1)))-(YEAR(Register!$O245)*12+MONTH(Register!$O245))+1))/Register!$Q245,2))</f>
        <v/>
      </c>
      <c r="P247" s="27">
        <f>IF(OR(Register!$N245&lt;&gt;"Yes",Register!$O245="",N(Register!$Q245)=0),0,ROUND((Register!$M245-Register!$R245)*MIN(Register!$Q245,MAX(0,MIN(P$4,IF(Register!$U245="",$D$2,MIN($D$2,YEAR(Register!$U245)*12+MONTH(Register!$U245)-1)))-(YEAR(Register!$O245)*12+MONTH(Register!$O245))+1))/Register!$Q245,2)-ROUND((Register!$M245-Register!$R245)*MIN(Register!$Q245,MAX(0,MIN(P$4-1,IF(Register!$U245="",$D$2,MIN($D$2,YEAR(Register!$U245)*12+MONTH(Register!$U245)-1)))-(YEAR(Register!$O245)*12+MONTH(Register!$O245))+1))/Register!$Q245,2))</f>
        <v/>
      </c>
      <c r="Q247" s="27">
        <f>E247+F247+G247+H247+I247+J247+K247+L247+M247+N247+O247+P247</f>
        <v/>
      </c>
    </row>
    <row r="248">
      <c r="A248" s="28">
        <f>IF(Register!$A246="","",Register!$A246)</f>
        <v/>
      </c>
      <c r="B248" s="28">
        <f>IF(Register!$D246="","",Register!$D246)</f>
        <v/>
      </c>
      <c r="C248" s="28">
        <f>IF(Register!$F246="","",Register!$F246)</f>
        <v/>
      </c>
      <c r="D248" s="28">
        <f>IF(C248="","",IF(C248=Settings!$A$9,Settings!$B$9,IF(C248=Settings!$A$10,Settings!$B$10,IF(C248=Settings!$A$11,Settings!$B$11,IF(C248=Settings!$A$12,Settings!$B$12,IF(C248=Settings!$A$13,Settings!$B$13,IF(C248=Settings!$A$14,Settings!$B$14,IF(C248=Settings!$A$15,Settings!$B$15,IF(C248=Settings!$A$16,Settings!$B$16,IF(C248=Settings!$A$17,Settings!$B$17,IF(C248=Settings!$A$18,Settings!$B$18,"")))))))))))</f>
        <v/>
      </c>
      <c r="E248" s="27">
        <f>IF(OR(Register!$N246&lt;&gt;"Yes",Register!$O246="",N(Register!$Q246)=0),0,ROUND((Register!$M246-Register!$R246)*MIN(Register!$Q246,MAX(0,MIN(E$4,IF(Register!$U246="",$D$2,MIN($D$2,YEAR(Register!$U246)*12+MONTH(Register!$U246)-1)))-(YEAR(Register!$O246)*12+MONTH(Register!$O246))+1))/Register!$Q246,2)-ROUND((Register!$M246-Register!$R246)*MIN(Register!$Q246,MAX(0,MIN(E$4-1,IF(Register!$U246="",$D$2,MIN($D$2,YEAR(Register!$U246)*12+MONTH(Register!$U246)-1)))-(YEAR(Register!$O246)*12+MONTH(Register!$O246))+1))/Register!$Q246,2))</f>
        <v/>
      </c>
      <c r="F248" s="27">
        <f>IF(OR(Register!$N246&lt;&gt;"Yes",Register!$O246="",N(Register!$Q246)=0),0,ROUND((Register!$M246-Register!$R246)*MIN(Register!$Q246,MAX(0,MIN(F$4,IF(Register!$U246="",$D$2,MIN($D$2,YEAR(Register!$U246)*12+MONTH(Register!$U246)-1)))-(YEAR(Register!$O246)*12+MONTH(Register!$O246))+1))/Register!$Q246,2)-ROUND((Register!$M246-Register!$R246)*MIN(Register!$Q246,MAX(0,MIN(F$4-1,IF(Register!$U246="",$D$2,MIN($D$2,YEAR(Register!$U246)*12+MONTH(Register!$U246)-1)))-(YEAR(Register!$O246)*12+MONTH(Register!$O246))+1))/Register!$Q246,2))</f>
        <v/>
      </c>
      <c r="G248" s="27">
        <f>IF(OR(Register!$N246&lt;&gt;"Yes",Register!$O246="",N(Register!$Q246)=0),0,ROUND((Register!$M246-Register!$R246)*MIN(Register!$Q246,MAX(0,MIN(G$4,IF(Register!$U246="",$D$2,MIN($D$2,YEAR(Register!$U246)*12+MONTH(Register!$U246)-1)))-(YEAR(Register!$O246)*12+MONTH(Register!$O246))+1))/Register!$Q246,2)-ROUND((Register!$M246-Register!$R246)*MIN(Register!$Q246,MAX(0,MIN(G$4-1,IF(Register!$U246="",$D$2,MIN($D$2,YEAR(Register!$U246)*12+MONTH(Register!$U246)-1)))-(YEAR(Register!$O246)*12+MONTH(Register!$O246))+1))/Register!$Q246,2))</f>
        <v/>
      </c>
      <c r="H248" s="27">
        <f>IF(OR(Register!$N246&lt;&gt;"Yes",Register!$O246="",N(Register!$Q246)=0),0,ROUND((Register!$M246-Register!$R246)*MIN(Register!$Q246,MAX(0,MIN(H$4,IF(Register!$U246="",$D$2,MIN($D$2,YEAR(Register!$U246)*12+MONTH(Register!$U246)-1)))-(YEAR(Register!$O246)*12+MONTH(Register!$O246))+1))/Register!$Q246,2)-ROUND((Register!$M246-Register!$R246)*MIN(Register!$Q246,MAX(0,MIN(H$4-1,IF(Register!$U246="",$D$2,MIN($D$2,YEAR(Register!$U246)*12+MONTH(Register!$U246)-1)))-(YEAR(Register!$O246)*12+MONTH(Register!$O246))+1))/Register!$Q246,2))</f>
        <v/>
      </c>
      <c r="I248" s="27">
        <f>IF(OR(Register!$N246&lt;&gt;"Yes",Register!$O246="",N(Register!$Q246)=0),0,ROUND((Register!$M246-Register!$R246)*MIN(Register!$Q246,MAX(0,MIN(I$4,IF(Register!$U246="",$D$2,MIN($D$2,YEAR(Register!$U246)*12+MONTH(Register!$U246)-1)))-(YEAR(Register!$O246)*12+MONTH(Register!$O246))+1))/Register!$Q246,2)-ROUND((Register!$M246-Register!$R246)*MIN(Register!$Q246,MAX(0,MIN(I$4-1,IF(Register!$U246="",$D$2,MIN($D$2,YEAR(Register!$U246)*12+MONTH(Register!$U246)-1)))-(YEAR(Register!$O246)*12+MONTH(Register!$O246))+1))/Register!$Q246,2))</f>
        <v/>
      </c>
      <c r="J248" s="27">
        <f>IF(OR(Register!$N246&lt;&gt;"Yes",Register!$O246="",N(Register!$Q246)=0),0,ROUND((Register!$M246-Register!$R246)*MIN(Register!$Q246,MAX(0,MIN(J$4,IF(Register!$U246="",$D$2,MIN($D$2,YEAR(Register!$U246)*12+MONTH(Register!$U246)-1)))-(YEAR(Register!$O246)*12+MONTH(Register!$O246))+1))/Register!$Q246,2)-ROUND((Register!$M246-Register!$R246)*MIN(Register!$Q246,MAX(0,MIN(J$4-1,IF(Register!$U246="",$D$2,MIN($D$2,YEAR(Register!$U246)*12+MONTH(Register!$U246)-1)))-(YEAR(Register!$O246)*12+MONTH(Register!$O246))+1))/Register!$Q246,2))</f>
        <v/>
      </c>
      <c r="K248" s="27">
        <f>IF(OR(Register!$N246&lt;&gt;"Yes",Register!$O246="",N(Register!$Q246)=0),0,ROUND((Register!$M246-Register!$R246)*MIN(Register!$Q246,MAX(0,MIN(K$4,IF(Register!$U246="",$D$2,MIN($D$2,YEAR(Register!$U246)*12+MONTH(Register!$U246)-1)))-(YEAR(Register!$O246)*12+MONTH(Register!$O246))+1))/Register!$Q246,2)-ROUND((Register!$M246-Register!$R246)*MIN(Register!$Q246,MAX(0,MIN(K$4-1,IF(Register!$U246="",$D$2,MIN($D$2,YEAR(Register!$U246)*12+MONTH(Register!$U246)-1)))-(YEAR(Register!$O246)*12+MONTH(Register!$O246))+1))/Register!$Q246,2))</f>
        <v/>
      </c>
      <c r="L248" s="27">
        <f>IF(OR(Register!$N246&lt;&gt;"Yes",Register!$O246="",N(Register!$Q246)=0),0,ROUND((Register!$M246-Register!$R246)*MIN(Register!$Q246,MAX(0,MIN(L$4,IF(Register!$U246="",$D$2,MIN($D$2,YEAR(Register!$U246)*12+MONTH(Register!$U246)-1)))-(YEAR(Register!$O246)*12+MONTH(Register!$O246))+1))/Register!$Q246,2)-ROUND((Register!$M246-Register!$R246)*MIN(Register!$Q246,MAX(0,MIN(L$4-1,IF(Register!$U246="",$D$2,MIN($D$2,YEAR(Register!$U246)*12+MONTH(Register!$U246)-1)))-(YEAR(Register!$O246)*12+MONTH(Register!$O246))+1))/Register!$Q246,2))</f>
        <v/>
      </c>
      <c r="M248" s="27">
        <f>IF(OR(Register!$N246&lt;&gt;"Yes",Register!$O246="",N(Register!$Q246)=0),0,ROUND((Register!$M246-Register!$R246)*MIN(Register!$Q246,MAX(0,MIN(M$4,IF(Register!$U246="",$D$2,MIN($D$2,YEAR(Register!$U246)*12+MONTH(Register!$U246)-1)))-(YEAR(Register!$O246)*12+MONTH(Register!$O246))+1))/Register!$Q246,2)-ROUND((Register!$M246-Register!$R246)*MIN(Register!$Q246,MAX(0,MIN(M$4-1,IF(Register!$U246="",$D$2,MIN($D$2,YEAR(Register!$U246)*12+MONTH(Register!$U246)-1)))-(YEAR(Register!$O246)*12+MONTH(Register!$O246))+1))/Register!$Q246,2))</f>
        <v/>
      </c>
      <c r="N248" s="27">
        <f>IF(OR(Register!$N246&lt;&gt;"Yes",Register!$O246="",N(Register!$Q246)=0),0,ROUND((Register!$M246-Register!$R246)*MIN(Register!$Q246,MAX(0,MIN(N$4,IF(Register!$U246="",$D$2,MIN($D$2,YEAR(Register!$U246)*12+MONTH(Register!$U246)-1)))-(YEAR(Register!$O246)*12+MONTH(Register!$O246))+1))/Register!$Q246,2)-ROUND((Register!$M246-Register!$R246)*MIN(Register!$Q246,MAX(0,MIN(N$4-1,IF(Register!$U246="",$D$2,MIN($D$2,YEAR(Register!$U246)*12+MONTH(Register!$U246)-1)))-(YEAR(Register!$O246)*12+MONTH(Register!$O246))+1))/Register!$Q246,2))</f>
        <v/>
      </c>
      <c r="O248" s="27">
        <f>IF(OR(Register!$N246&lt;&gt;"Yes",Register!$O246="",N(Register!$Q246)=0),0,ROUND((Register!$M246-Register!$R246)*MIN(Register!$Q246,MAX(0,MIN(O$4,IF(Register!$U246="",$D$2,MIN($D$2,YEAR(Register!$U246)*12+MONTH(Register!$U246)-1)))-(YEAR(Register!$O246)*12+MONTH(Register!$O246))+1))/Register!$Q246,2)-ROUND((Register!$M246-Register!$R246)*MIN(Register!$Q246,MAX(0,MIN(O$4-1,IF(Register!$U246="",$D$2,MIN($D$2,YEAR(Register!$U246)*12+MONTH(Register!$U246)-1)))-(YEAR(Register!$O246)*12+MONTH(Register!$O246))+1))/Register!$Q246,2))</f>
        <v/>
      </c>
      <c r="P248" s="27">
        <f>IF(OR(Register!$N246&lt;&gt;"Yes",Register!$O246="",N(Register!$Q246)=0),0,ROUND((Register!$M246-Register!$R246)*MIN(Register!$Q246,MAX(0,MIN(P$4,IF(Register!$U246="",$D$2,MIN($D$2,YEAR(Register!$U246)*12+MONTH(Register!$U246)-1)))-(YEAR(Register!$O246)*12+MONTH(Register!$O246))+1))/Register!$Q246,2)-ROUND((Register!$M246-Register!$R246)*MIN(Register!$Q246,MAX(0,MIN(P$4-1,IF(Register!$U246="",$D$2,MIN($D$2,YEAR(Register!$U246)*12+MONTH(Register!$U246)-1)))-(YEAR(Register!$O246)*12+MONTH(Register!$O246))+1))/Register!$Q246,2))</f>
        <v/>
      </c>
      <c r="Q248" s="27">
        <f>E248+F248+G248+H248+I248+J248+K248+L248+M248+N248+O248+P248</f>
        <v/>
      </c>
    </row>
    <row r="249">
      <c r="A249" s="28">
        <f>IF(Register!$A247="","",Register!$A247)</f>
        <v/>
      </c>
      <c r="B249" s="28">
        <f>IF(Register!$D247="","",Register!$D247)</f>
        <v/>
      </c>
      <c r="C249" s="28">
        <f>IF(Register!$F247="","",Register!$F247)</f>
        <v/>
      </c>
      <c r="D249" s="28">
        <f>IF(C249="","",IF(C249=Settings!$A$9,Settings!$B$9,IF(C249=Settings!$A$10,Settings!$B$10,IF(C249=Settings!$A$11,Settings!$B$11,IF(C249=Settings!$A$12,Settings!$B$12,IF(C249=Settings!$A$13,Settings!$B$13,IF(C249=Settings!$A$14,Settings!$B$14,IF(C249=Settings!$A$15,Settings!$B$15,IF(C249=Settings!$A$16,Settings!$B$16,IF(C249=Settings!$A$17,Settings!$B$17,IF(C249=Settings!$A$18,Settings!$B$18,"")))))))))))</f>
        <v/>
      </c>
      <c r="E249" s="27">
        <f>IF(OR(Register!$N247&lt;&gt;"Yes",Register!$O247="",N(Register!$Q247)=0),0,ROUND((Register!$M247-Register!$R247)*MIN(Register!$Q247,MAX(0,MIN(E$4,IF(Register!$U247="",$D$2,MIN($D$2,YEAR(Register!$U247)*12+MONTH(Register!$U247)-1)))-(YEAR(Register!$O247)*12+MONTH(Register!$O247))+1))/Register!$Q247,2)-ROUND((Register!$M247-Register!$R247)*MIN(Register!$Q247,MAX(0,MIN(E$4-1,IF(Register!$U247="",$D$2,MIN($D$2,YEAR(Register!$U247)*12+MONTH(Register!$U247)-1)))-(YEAR(Register!$O247)*12+MONTH(Register!$O247))+1))/Register!$Q247,2))</f>
        <v/>
      </c>
      <c r="F249" s="27">
        <f>IF(OR(Register!$N247&lt;&gt;"Yes",Register!$O247="",N(Register!$Q247)=0),0,ROUND((Register!$M247-Register!$R247)*MIN(Register!$Q247,MAX(0,MIN(F$4,IF(Register!$U247="",$D$2,MIN($D$2,YEAR(Register!$U247)*12+MONTH(Register!$U247)-1)))-(YEAR(Register!$O247)*12+MONTH(Register!$O247))+1))/Register!$Q247,2)-ROUND((Register!$M247-Register!$R247)*MIN(Register!$Q247,MAX(0,MIN(F$4-1,IF(Register!$U247="",$D$2,MIN($D$2,YEAR(Register!$U247)*12+MONTH(Register!$U247)-1)))-(YEAR(Register!$O247)*12+MONTH(Register!$O247))+1))/Register!$Q247,2))</f>
        <v/>
      </c>
      <c r="G249" s="27">
        <f>IF(OR(Register!$N247&lt;&gt;"Yes",Register!$O247="",N(Register!$Q247)=0),0,ROUND((Register!$M247-Register!$R247)*MIN(Register!$Q247,MAX(0,MIN(G$4,IF(Register!$U247="",$D$2,MIN($D$2,YEAR(Register!$U247)*12+MONTH(Register!$U247)-1)))-(YEAR(Register!$O247)*12+MONTH(Register!$O247))+1))/Register!$Q247,2)-ROUND((Register!$M247-Register!$R247)*MIN(Register!$Q247,MAX(0,MIN(G$4-1,IF(Register!$U247="",$D$2,MIN($D$2,YEAR(Register!$U247)*12+MONTH(Register!$U247)-1)))-(YEAR(Register!$O247)*12+MONTH(Register!$O247))+1))/Register!$Q247,2))</f>
        <v/>
      </c>
      <c r="H249" s="27">
        <f>IF(OR(Register!$N247&lt;&gt;"Yes",Register!$O247="",N(Register!$Q247)=0),0,ROUND((Register!$M247-Register!$R247)*MIN(Register!$Q247,MAX(0,MIN(H$4,IF(Register!$U247="",$D$2,MIN($D$2,YEAR(Register!$U247)*12+MONTH(Register!$U247)-1)))-(YEAR(Register!$O247)*12+MONTH(Register!$O247))+1))/Register!$Q247,2)-ROUND((Register!$M247-Register!$R247)*MIN(Register!$Q247,MAX(0,MIN(H$4-1,IF(Register!$U247="",$D$2,MIN($D$2,YEAR(Register!$U247)*12+MONTH(Register!$U247)-1)))-(YEAR(Register!$O247)*12+MONTH(Register!$O247))+1))/Register!$Q247,2))</f>
        <v/>
      </c>
      <c r="I249" s="27">
        <f>IF(OR(Register!$N247&lt;&gt;"Yes",Register!$O247="",N(Register!$Q247)=0),0,ROUND((Register!$M247-Register!$R247)*MIN(Register!$Q247,MAX(0,MIN(I$4,IF(Register!$U247="",$D$2,MIN($D$2,YEAR(Register!$U247)*12+MONTH(Register!$U247)-1)))-(YEAR(Register!$O247)*12+MONTH(Register!$O247))+1))/Register!$Q247,2)-ROUND((Register!$M247-Register!$R247)*MIN(Register!$Q247,MAX(0,MIN(I$4-1,IF(Register!$U247="",$D$2,MIN($D$2,YEAR(Register!$U247)*12+MONTH(Register!$U247)-1)))-(YEAR(Register!$O247)*12+MONTH(Register!$O247))+1))/Register!$Q247,2))</f>
        <v/>
      </c>
      <c r="J249" s="27">
        <f>IF(OR(Register!$N247&lt;&gt;"Yes",Register!$O247="",N(Register!$Q247)=0),0,ROUND((Register!$M247-Register!$R247)*MIN(Register!$Q247,MAX(0,MIN(J$4,IF(Register!$U247="",$D$2,MIN($D$2,YEAR(Register!$U247)*12+MONTH(Register!$U247)-1)))-(YEAR(Register!$O247)*12+MONTH(Register!$O247))+1))/Register!$Q247,2)-ROUND((Register!$M247-Register!$R247)*MIN(Register!$Q247,MAX(0,MIN(J$4-1,IF(Register!$U247="",$D$2,MIN($D$2,YEAR(Register!$U247)*12+MONTH(Register!$U247)-1)))-(YEAR(Register!$O247)*12+MONTH(Register!$O247))+1))/Register!$Q247,2))</f>
        <v/>
      </c>
      <c r="K249" s="27">
        <f>IF(OR(Register!$N247&lt;&gt;"Yes",Register!$O247="",N(Register!$Q247)=0),0,ROUND((Register!$M247-Register!$R247)*MIN(Register!$Q247,MAX(0,MIN(K$4,IF(Register!$U247="",$D$2,MIN($D$2,YEAR(Register!$U247)*12+MONTH(Register!$U247)-1)))-(YEAR(Register!$O247)*12+MONTH(Register!$O247))+1))/Register!$Q247,2)-ROUND((Register!$M247-Register!$R247)*MIN(Register!$Q247,MAX(0,MIN(K$4-1,IF(Register!$U247="",$D$2,MIN($D$2,YEAR(Register!$U247)*12+MONTH(Register!$U247)-1)))-(YEAR(Register!$O247)*12+MONTH(Register!$O247))+1))/Register!$Q247,2))</f>
        <v/>
      </c>
      <c r="L249" s="27">
        <f>IF(OR(Register!$N247&lt;&gt;"Yes",Register!$O247="",N(Register!$Q247)=0),0,ROUND((Register!$M247-Register!$R247)*MIN(Register!$Q247,MAX(0,MIN(L$4,IF(Register!$U247="",$D$2,MIN($D$2,YEAR(Register!$U247)*12+MONTH(Register!$U247)-1)))-(YEAR(Register!$O247)*12+MONTH(Register!$O247))+1))/Register!$Q247,2)-ROUND((Register!$M247-Register!$R247)*MIN(Register!$Q247,MAX(0,MIN(L$4-1,IF(Register!$U247="",$D$2,MIN($D$2,YEAR(Register!$U247)*12+MONTH(Register!$U247)-1)))-(YEAR(Register!$O247)*12+MONTH(Register!$O247))+1))/Register!$Q247,2))</f>
        <v/>
      </c>
      <c r="M249" s="27">
        <f>IF(OR(Register!$N247&lt;&gt;"Yes",Register!$O247="",N(Register!$Q247)=0),0,ROUND((Register!$M247-Register!$R247)*MIN(Register!$Q247,MAX(0,MIN(M$4,IF(Register!$U247="",$D$2,MIN($D$2,YEAR(Register!$U247)*12+MONTH(Register!$U247)-1)))-(YEAR(Register!$O247)*12+MONTH(Register!$O247))+1))/Register!$Q247,2)-ROUND((Register!$M247-Register!$R247)*MIN(Register!$Q247,MAX(0,MIN(M$4-1,IF(Register!$U247="",$D$2,MIN($D$2,YEAR(Register!$U247)*12+MONTH(Register!$U247)-1)))-(YEAR(Register!$O247)*12+MONTH(Register!$O247))+1))/Register!$Q247,2))</f>
        <v/>
      </c>
      <c r="N249" s="27">
        <f>IF(OR(Register!$N247&lt;&gt;"Yes",Register!$O247="",N(Register!$Q247)=0),0,ROUND((Register!$M247-Register!$R247)*MIN(Register!$Q247,MAX(0,MIN(N$4,IF(Register!$U247="",$D$2,MIN($D$2,YEAR(Register!$U247)*12+MONTH(Register!$U247)-1)))-(YEAR(Register!$O247)*12+MONTH(Register!$O247))+1))/Register!$Q247,2)-ROUND((Register!$M247-Register!$R247)*MIN(Register!$Q247,MAX(0,MIN(N$4-1,IF(Register!$U247="",$D$2,MIN($D$2,YEAR(Register!$U247)*12+MONTH(Register!$U247)-1)))-(YEAR(Register!$O247)*12+MONTH(Register!$O247))+1))/Register!$Q247,2))</f>
        <v/>
      </c>
      <c r="O249" s="27">
        <f>IF(OR(Register!$N247&lt;&gt;"Yes",Register!$O247="",N(Register!$Q247)=0),0,ROUND((Register!$M247-Register!$R247)*MIN(Register!$Q247,MAX(0,MIN(O$4,IF(Register!$U247="",$D$2,MIN($D$2,YEAR(Register!$U247)*12+MONTH(Register!$U247)-1)))-(YEAR(Register!$O247)*12+MONTH(Register!$O247))+1))/Register!$Q247,2)-ROUND((Register!$M247-Register!$R247)*MIN(Register!$Q247,MAX(0,MIN(O$4-1,IF(Register!$U247="",$D$2,MIN($D$2,YEAR(Register!$U247)*12+MONTH(Register!$U247)-1)))-(YEAR(Register!$O247)*12+MONTH(Register!$O247))+1))/Register!$Q247,2))</f>
        <v/>
      </c>
      <c r="P249" s="27">
        <f>IF(OR(Register!$N247&lt;&gt;"Yes",Register!$O247="",N(Register!$Q247)=0),0,ROUND((Register!$M247-Register!$R247)*MIN(Register!$Q247,MAX(0,MIN(P$4,IF(Register!$U247="",$D$2,MIN($D$2,YEAR(Register!$U247)*12+MONTH(Register!$U247)-1)))-(YEAR(Register!$O247)*12+MONTH(Register!$O247))+1))/Register!$Q247,2)-ROUND((Register!$M247-Register!$R247)*MIN(Register!$Q247,MAX(0,MIN(P$4-1,IF(Register!$U247="",$D$2,MIN($D$2,YEAR(Register!$U247)*12+MONTH(Register!$U247)-1)))-(YEAR(Register!$O247)*12+MONTH(Register!$O247))+1))/Register!$Q247,2))</f>
        <v/>
      </c>
      <c r="Q249" s="27">
        <f>E249+F249+G249+H249+I249+J249+K249+L249+M249+N249+O249+P249</f>
        <v/>
      </c>
    </row>
    <row r="250">
      <c r="A250" s="28">
        <f>IF(Register!$A248="","",Register!$A248)</f>
        <v/>
      </c>
      <c r="B250" s="28">
        <f>IF(Register!$D248="","",Register!$D248)</f>
        <v/>
      </c>
      <c r="C250" s="28">
        <f>IF(Register!$F248="","",Register!$F248)</f>
        <v/>
      </c>
      <c r="D250" s="28">
        <f>IF(C250="","",IF(C250=Settings!$A$9,Settings!$B$9,IF(C250=Settings!$A$10,Settings!$B$10,IF(C250=Settings!$A$11,Settings!$B$11,IF(C250=Settings!$A$12,Settings!$B$12,IF(C250=Settings!$A$13,Settings!$B$13,IF(C250=Settings!$A$14,Settings!$B$14,IF(C250=Settings!$A$15,Settings!$B$15,IF(C250=Settings!$A$16,Settings!$B$16,IF(C250=Settings!$A$17,Settings!$B$17,IF(C250=Settings!$A$18,Settings!$B$18,"")))))))))))</f>
        <v/>
      </c>
      <c r="E250" s="27">
        <f>IF(OR(Register!$N248&lt;&gt;"Yes",Register!$O248="",N(Register!$Q248)=0),0,ROUND((Register!$M248-Register!$R248)*MIN(Register!$Q248,MAX(0,MIN(E$4,IF(Register!$U248="",$D$2,MIN($D$2,YEAR(Register!$U248)*12+MONTH(Register!$U248)-1)))-(YEAR(Register!$O248)*12+MONTH(Register!$O248))+1))/Register!$Q248,2)-ROUND((Register!$M248-Register!$R248)*MIN(Register!$Q248,MAX(0,MIN(E$4-1,IF(Register!$U248="",$D$2,MIN($D$2,YEAR(Register!$U248)*12+MONTH(Register!$U248)-1)))-(YEAR(Register!$O248)*12+MONTH(Register!$O248))+1))/Register!$Q248,2))</f>
        <v/>
      </c>
      <c r="F250" s="27">
        <f>IF(OR(Register!$N248&lt;&gt;"Yes",Register!$O248="",N(Register!$Q248)=0),0,ROUND((Register!$M248-Register!$R248)*MIN(Register!$Q248,MAX(0,MIN(F$4,IF(Register!$U248="",$D$2,MIN($D$2,YEAR(Register!$U248)*12+MONTH(Register!$U248)-1)))-(YEAR(Register!$O248)*12+MONTH(Register!$O248))+1))/Register!$Q248,2)-ROUND((Register!$M248-Register!$R248)*MIN(Register!$Q248,MAX(0,MIN(F$4-1,IF(Register!$U248="",$D$2,MIN($D$2,YEAR(Register!$U248)*12+MONTH(Register!$U248)-1)))-(YEAR(Register!$O248)*12+MONTH(Register!$O248))+1))/Register!$Q248,2))</f>
        <v/>
      </c>
      <c r="G250" s="27">
        <f>IF(OR(Register!$N248&lt;&gt;"Yes",Register!$O248="",N(Register!$Q248)=0),0,ROUND((Register!$M248-Register!$R248)*MIN(Register!$Q248,MAX(0,MIN(G$4,IF(Register!$U248="",$D$2,MIN($D$2,YEAR(Register!$U248)*12+MONTH(Register!$U248)-1)))-(YEAR(Register!$O248)*12+MONTH(Register!$O248))+1))/Register!$Q248,2)-ROUND((Register!$M248-Register!$R248)*MIN(Register!$Q248,MAX(0,MIN(G$4-1,IF(Register!$U248="",$D$2,MIN($D$2,YEAR(Register!$U248)*12+MONTH(Register!$U248)-1)))-(YEAR(Register!$O248)*12+MONTH(Register!$O248))+1))/Register!$Q248,2))</f>
        <v/>
      </c>
      <c r="H250" s="27">
        <f>IF(OR(Register!$N248&lt;&gt;"Yes",Register!$O248="",N(Register!$Q248)=0),0,ROUND((Register!$M248-Register!$R248)*MIN(Register!$Q248,MAX(0,MIN(H$4,IF(Register!$U248="",$D$2,MIN($D$2,YEAR(Register!$U248)*12+MONTH(Register!$U248)-1)))-(YEAR(Register!$O248)*12+MONTH(Register!$O248))+1))/Register!$Q248,2)-ROUND((Register!$M248-Register!$R248)*MIN(Register!$Q248,MAX(0,MIN(H$4-1,IF(Register!$U248="",$D$2,MIN($D$2,YEAR(Register!$U248)*12+MONTH(Register!$U248)-1)))-(YEAR(Register!$O248)*12+MONTH(Register!$O248))+1))/Register!$Q248,2))</f>
        <v/>
      </c>
      <c r="I250" s="27">
        <f>IF(OR(Register!$N248&lt;&gt;"Yes",Register!$O248="",N(Register!$Q248)=0),0,ROUND((Register!$M248-Register!$R248)*MIN(Register!$Q248,MAX(0,MIN(I$4,IF(Register!$U248="",$D$2,MIN($D$2,YEAR(Register!$U248)*12+MONTH(Register!$U248)-1)))-(YEAR(Register!$O248)*12+MONTH(Register!$O248))+1))/Register!$Q248,2)-ROUND((Register!$M248-Register!$R248)*MIN(Register!$Q248,MAX(0,MIN(I$4-1,IF(Register!$U248="",$D$2,MIN($D$2,YEAR(Register!$U248)*12+MONTH(Register!$U248)-1)))-(YEAR(Register!$O248)*12+MONTH(Register!$O248))+1))/Register!$Q248,2))</f>
        <v/>
      </c>
      <c r="J250" s="27">
        <f>IF(OR(Register!$N248&lt;&gt;"Yes",Register!$O248="",N(Register!$Q248)=0),0,ROUND((Register!$M248-Register!$R248)*MIN(Register!$Q248,MAX(0,MIN(J$4,IF(Register!$U248="",$D$2,MIN($D$2,YEAR(Register!$U248)*12+MONTH(Register!$U248)-1)))-(YEAR(Register!$O248)*12+MONTH(Register!$O248))+1))/Register!$Q248,2)-ROUND((Register!$M248-Register!$R248)*MIN(Register!$Q248,MAX(0,MIN(J$4-1,IF(Register!$U248="",$D$2,MIN($D$2,YEAR(Register!$U248)*12+MONTH(Register!$U248)-1)))-(YEAR(Register!$O248)*12+MONTH(Register!$O248))+1))/Register!$Q248,2))</f>
        <v/>
      </c>
      <c r="K250" s="27">
        <f>IF(OR(Register!$N248&lt;&gt;"Yes",Register!$O248="",N(Register!$Q248)=0),0,ROUND((Register!$M248-Register!$R248)*MIN(Register!$Q248,MAX(0,MIN(K$4,IF(Register!$U248="",$D$2,MIN($D$2,YEAR(Register!$U248)*12+MONTH(Register!$U248)-1)))-(YEAR(Register!$O248)*12+MONTH(Register!$O248))+1))/Register!$Q248,2)-ROUND((Register!$M248-Register!$R248)*MIN(Register!$Q248,MAX(0,MIN(K$4-1,IF(Register!$U248="",$D$2,MIN($D$2,YEAR(Register!$U248)*12+MONTH(Register!$U248)-1)))-(YEAR(Register!$O248)*12+MONTH(Register!$O248))+1))/Register!$Q248,2))</f>
        <v/>
      </c>
      <c r="L250" s="27">
        <f>IF(OR(Register!$N248&lt;&gt;"Yes",Register!$O248="",N(Register!$Q248)=0),0,ROUND((Register!$M248-Register!$R248)*MIN(Register!$Q248,MAX(0,MIN(L$4,IF(Register!$U248="",$D$2,MIN($D$2,YEAR(Register!$U248)*12+MONTH(Register!$U248)-1)))-(YEAR(Register!$O248)*12+MONTH(Register!$O248))+1))/Register!$Q248,2)-ROUND((Register!$M248-Register!$R248)*MIN(Register!$Q248,MAX(0,MIN(L$4-1,IF(Register!$U248="",$D$2,MIN($D$2,YEAR(Register!$U248)*12+MONTH(Register!$U248)-1)))-(YEAR(Register!$O248)*12+MONTH(Register!$O248))+1))/Register!$Q248,2))</f>
        <v/>
      </c>
      <c r="M250" s="27">
        <f>IF(OR(Register!$N248&lt;&gt;"Yes",Register!$O248="",N(Register!$Q248)=0),0,ROUND((Register!$M248-Register!$R248)*MIN(Register!$Q248,MAX(0,MIN(M$4,IF(Register!$U248="",$D$2,MIN($D$2,YEAR(Register!$U248)*12+MONTH(Register!$U248)-1)))-(YEAR(Register!$O248)*12+MONTH(Register!$O248))+1))/Register!$Q248,2)-ROUND((Register!$M248-Register!$R248)*MIN(Register!$Q248,MAX(0,MIN(M$4-1,IF(Register!$U248="",$D$2,MIN($D$2,YEAR(Register!$U248)*12+MONTH(Register!$U248)-1)))-(YEAR(Register!$O248)*12+MONTH(Register!$O248))+1))/Register!$Q248,2))</f>
        <v/>
      </c>
      <c r="N250" s="27">
        <f>IF(OR(Register!$N248&lt;&gt;"Yes",Register!$O248="",N(Register!$Q248)=0),0,ROUND((Register!$M248-Register!$R248)*MIN(Register!$Q248,MAX(0,MIN(N$4,IF(Register!$U248="",$D$2,MIN($D$2,YEAR(Register!$U248)*12+MONTH(Register!$U248)-1)))-(YEAR(Register!$O248)*12+MONTH(Register!$O248))+1))/Register!$Q248,2)-ROUND((Register!$M248-Register!$R248)*MIN(Register!$Q248,MAX(0,MIN(N$4-1,IF(Register!$U248="",$D$2,MIN($D$2,YEAR(Register!$U248)*12+MONTH(Register!$U248)-1)))-(YEAR(Register!$O248)*12+MONTH(Register!$O248))+1))/Register!$Q248,2))</f>
        <v/>
      </c>
      <c r="O250" s="27">
        <f>IF(OR(Register!$N248&lt;&gt;"Yes",Register!$O248="",N(Register!$Q248)=0),0,ROUND((Register!$M248-Register!$R248)*MIN(Register!$Q248,MAX(0,MIN(O$4,IF(Register!$U248="",$D$2,MIN($D$2,YEAR(Register!$U248)*12+MONTH(Register!$U248)-1)))-(YEAR(Register!$O248)*12+MONTH(Register!$O248))+1))/Register!$Q248,2)-ROUND((Register!$M248-Register!$R248)*MIN(Register!$Q248,MAX(0,MIN(O$4-1,IF(Register!$U248="",$D$2,MIN($D$2,YEAR(Register!$U248)*12+MONTH(Register!$U248)-1)))-(YEAR(Register!$O248)*12+MONTH(Register!$O248))+1))/Register!$Q248,2))</f>
        <v/>
      </c>
      <c r="P250" s="27">
        <f>IF(OR(Register!$N248&lt;&gt;"Yes",Register!$O248="",N(Register!$Q248)=0),0,ROUND((Register!$M248-Register!$R248)*MIN(Register!$Q248,MAX(0,MIN(P$4,IF(Register!$U248="",$D$2,MIN($D$2,YEAR(Register!$U248)*12+MONTH(Register!$U248)-1)))-(YEAR(Register!$O248)*12+MONTH(Register!$O248))+1))/Register!$Q248,2)-ROUND((Register!$M248-Register!$R248)*MIN(Register!$Q248,MAX(0,MIN(P$4-1,IF(Register!$U248="",$D$2,MIN($D$2,YEAR(Register!$U248)*12+MONTH(Register!$U248)-1)))-(YEAR(Register!$O248)*12+MONTH(Register!$O248))+1))/Register!$Q248,2))</f>
        <v/>
      </c>
      <c r="Q250" s="27">
        <f>E250+F250+G250+H250+I250+J250+K250+L250+M250+N250+O250+P250</f>
        <v/>
      </c>
    </row>
    <row r="251">
      <c r="A251" s="28">
        <f>IF(Register!$A249="","",Register!$A249)</f>
        <v/>
      </c>
      <c r="B251" s="28">
        <f>IF(Register!$D249="","",Register!$D249)</f>
        <v/>
      </c>
      <c r="C251" s="28">
        <f>IF(Register!$F249="","",Register!$F249)</f>
        <v/>
      </c>
      <c r="D251" s="28">
        <f>IF(C251="","",IF(C251=Settings!$A$9,Settings!$B$9,IF(C251=Settings!$A$10,Settings!$B$10,IF(C251=Settings!$A$11,Settings!$B$11,IF(C251=Settings!$A$12,Settings!$B$12,IF(C251=Settings!$A$13,Settings!$B$13,IF(C251=Settings!$A$14,Settings!$B$14,IF(C251=Settings!$A$15,Settings!$B$15,IF(C251=Settings!$A$16,Settings!$B$16,IF(C251=Settings!$A$17,Settings!$B$17,IF(C251=Settings!$A$18,Settings!$B$18,"")))))))))))</f>
        <v/>
      </c>
      <c r="E251" s="27">
        <f>IF(OR(Register!$N249&lt;&gt;"Yes",Register!$O249="",N(Register!$Q249)=0),0,ROUND((Register!$M249-Register!$R249)*MIN(Register!$Q249,MAX(0,MIN(E$4,IF(Register!$U249="",$D$2,MIN($D$2,YEAR(Register!$U249)*12+MONTH(Register!$U249)-1)))-(YEAR(Register!$O249)*12+MONTH(Register!$O249))+1))/Register!$Q249,2)-ROUND((Register!$M249-Register!$R249)*MIN(Register!$Q249,MAX(0,MIN(E$4-1,IF(Register!$U249="",$D$2,MIN($D$2,YEAR(Register!$U249)*12+MONTH(Register!$U249)-1)))-(YEAR(Register!$O249)*12+MONTH(Register!$O249))+1))/Register!$Q249,2))</f>
        <v/>
      </c>
      <c r="F251" s="27">
        <f>IF(OR(Register!$N249&lt;&gt;"Yes",Register!$O249="",N(Register!$Q249)=0),0,ROUND((Register!$M249-Register!$R249)*MIN(Register!$Q249,MAX(0,MIN(F$4,IF(Register!$U249="",$D$2,MIN($D$2,YEAR(Register!$U249)*12+MONTH(Register!$U249)-1)))-(YEAR(Register!$O249)*12+MONTH(Register!$O249))+1))/Register!$Q249,2)-ROUND((Register!$M249-Register!$R249)*MIN(Register!$Q249,MAX(0,MIN(F$4-1,IF(Register!$U249="",$D$2,MIN($D$2,YEAR(Register!$U249)*12+MONTH(Register!$U249)-1)))-(YEAR(Register!$O249)*12+MONTH(Register!$O249))+1))/Register!$Q249,2))</f>
        <v/>
      </c>
      <c r="G251" s="27">
        <f>IF(OR(Register!$N249&lt;&gt;"Yes",Register!$O249="",N(Register!$Q249)=0),0,ROUND((Register!$M249-Register!$R249)*MIN(Register!$Q249,MAX(0,MIN(G$4,IF(Register!$U249="",$D$2,MIN($D$2,YEAR(Register!$U249)*12+MONTH(Register!$U249)-1)))-(YEAR(Register!$O249)*12+MONTH(Register!$O249))+1))/Register!$Q249,2)-ROUND((Register!$M249-Register!$R249)*MIN(Register!$Q249,MAX(0,MIN(G$4-1,IF(Register!$U249="",$D$2,MIN($D$2,YEAR(Register!$U249)*12+MONTH(Register!$U249)-1)))-(YEAR(Register!$O249)*12+MONTH(Register!$O249))+1))/Register!$Q249,2))</f>
        <v/>
      </c>
      <c r="H251" s="27">
        <f>IF(OR(Register!$N249&lt;&gt;"Yes",Register!$O249="",N(Register!$Q249)=0),0,ROUND((Register!$M249-Register!$R249)*MIN(Register!$Q249,MAX(0,MIN(H$4,IF(Register!$U249="",$D$2,MIN($D$2,YEAR(Register!$U249)*12+MONTH(Register!$U249)-1)))-(YEAR(Register!$O249)*12+MONTH(Register!$O249))+1))/Register!$Q249,2)-ROUND((Register!$M249-Register!$R249)*MIN(Register!$Q249,MAX(0,MIN(H$4-1,IF(Register!$U249="",$D$2,MIN($D$2,YEAR(Register!$U249)*12+MONTH(Register!$U249)-1)))-(YEAR(Register!$O249)*12+MONTH(Register!$O249))+1))/Register!$Q249,2))</f>
        <v/>
      </c>
      <c r="I251" s="27">
        <f>IF(OR(Register!$N249&lt;&gt;"Yes",Register!$O249="",N(Register!$Q249)=0),0,ROUND((Register!$M249-Register!$R249)*MIN(Register!$Q249,MAX(0,MIN(I$4,IF(Register!$U249="",$D$2,MIN($D$2,YEAR(Register!$U249)*12+MONTH(Register!$U249)-1)))-(YEAR(Register!$O249)*12+MONTH(Register!$O249))+1))/Register!$Q249,2)-ROUND((Register!$M249-Register!$R249)*MIN(Register!$Q249,MAX(0,MIN(I$4-1,IF(Register!$U249="",$D$2,MIN($D$2,YEAR(Register!$U249)*12+MONTH(Register!$U249)-1)))-(YEAR(Register!$O249)*12+MONTH(Register!$O249))+1))/Register!$Q249,2))</f>
        <v/>
      </c>
      <c r="J251" s="27">
        <f>IF(OR(Register!$N249&lt;&gt;"Yes",Register!$O249="",N(Register!$Q249)=0),0,ROUND((Register!$M249-Register!$R249)*MIN(Register!$Q249,MAX(0,MIN(J$4,IF(Register!$U249="",$D$2,MIN($D$2,YEAR(Register!$U249)*12+MONTH(Register!$U249)-1)))-(YEAR(Register!$O249)*12+MONTH(Register!$O249))+1))/Register!$Q249,2)-ROUND((Register!$M249-Register!$R249)*MIN(Register!$Q249,MAX(0,MIN(J$4-1,IF(Register!$U249="",$D$2,MIN($D$2,YEAR(Register!$U249)*12+MONTH(Register!$U249)-1)))-(YEAR(Register!$O249)*12+MONTH(Register!$O249))+1))/Register!$Q249,2))</f>
        <v/>
      </c>
      <c r="K251" s="27">
        <f>IF(OR(Register!$N249&lt;&gt;"Yes",Register!$O249="",N(Register!$Q249)=0),0,ROUND((Register!$M249-Register!$R249)*MIN(Register!$Q249,MAX(0,MIN(K$4,IF(Register!$U249="",$D$2,MIN($D$2,YEAR(Register!$U249)*12+MONTH(Register!$U249)-1)))-(YEAR(Register!$O249)*12+MONTH(Register!$O249))+1))/Register!$Q249,2)-ROUND((Register!$M249-Register!$R249)*MIN(Register!$Q249,MAX(0,MIN(K$4-1,IF(Register!$U249="",$D$2,MIN($D$2,YEAR(Register!$U249)*12+MONTH(Register!$U249)-1)))-(YEAR(Register!$O249)*12+MONTH(Register!$O249))+1))/Register!$Q249,2))</f>
        <v/>
      </c>
      <c r="L251" s="27">
        <f>IF(OR(Register!$N249&lt;&gt;"Yes",Register!$O249="",N(Register!$Q249)=0),0,ROUND((Register!$M249-Register!$R249)*MIN(Register!$Q249,MAX(0,MIN(L$4,IF(Register!$U249="",$D$2,MIN($D$2,YEAR(Register!$U249)*12+MONTH(Register!$U249)-1)))-(YEAR(Register!$O249)*12+MONTH(Register!$O249))+1))/Register!$Q249,2)-ROUND((Register!$M249-Register!$R249)*MIN(Register!$Q249,MAX(0,MIN(L$4-1,IF(Register!$U249="",$D$2,MIN($D$2,YEAR(Register!$U249)*12+MONTH(Register!$U249)-1)))-(YEAR(Register!$O249)*12+MONTH(Register!$O249))+1))/Register!$Q249,2))</f>
        <v/>
      </c>
      <c r="M251" s="27">
        <f>IF(OR(Register!$N249&lt;&gt;"Yes",Register!$O249="",N(Register!$Q249)=0),0,ROUND((Register!$M249-Register!$R249)*MIN(Register!$Q249,MAX(0,MIN(M$4,IF(Register!$U249="",$D$2,MIN($D$2,YEAR(Register!$U249)*12+MONTH(Register!$U249)-1)))-(YEAR(Register!$O249)*12+MONTH(Register!$O249))+1))/Register!$Q249,2)-ROUND((Register!$M249-Register!$R249)*MIN(Register!$Q249,MAX(0,MIN(M$4-1,IF(Register!$U249="",$D$2,MIN($D$2,YEAR(Register!$U249)*12+MONTH(Register!$U249)-1)))-(YEAR(Register!$O249)*12+MONTH(Register!$O249))+1))/Register!$Q249,2))</f>
        <v/>
      </c>
      <c r="N251" s="27">
        <f>IF(OR(Register!$N249&lt;&gt;"Yes",Register!$O249="",N(Register!$Q249)=0),0,ROUND((Register!$M249-Register!$R249)*MIN(Register!$Q249,MAX(0,MIN(N$4,IF(Register!$U249="",$D$2,MIN($D$2,YEAR(Register!$U249)*12+MONTH(Register!$U249)-1)))-(YEAR(Register!$O249)*12+MONTH(Register!$O249))+1))/Register!$Q249,2)-ROUND((Register!$M249-Register!$R249)*MIN(Register!$Q249,MAX(0,MIN(N$4-1,IF(Register!$U249="",$D$2,MIN($D$2,YEAR(Register!$U249)*12+MONTH(Register!$U249)-1)))-(YEAR(Register!$O249)*12+MONTH(Register!$O249))+1))/Register!$Q249,2))</f>
        <v/>
      </c>
      <c r="O251" s="27">
        <f>IF(OR(Register!$N249&lt;&gt;"Yes",Register!$O249="",N(Register!$Q249)=0),0,ROUND((Register!$M249-Register!$R249)*MIN(Register!$Q249,MAX(0,MIN(O$4,IF(Register!$U249="",$D$2,MIN($D$2,YEAR(Register!$U249)*12+MONTH(Register!$U249)-1)))-(YEAR(Register!$O249)*12+MONTH(Register!$O249))+1))/Register!$Q249,2)-ROUND((Register!$M249-Register!$R249)*MIN(Register!$Q249,MAX(0,MIN(O$4-1,IF(Register!$U249="",$D$2,MIN($D$2,YEAR(Register!$U249)*12+MONTH(Register!$U249)-1)))-(YEAR(Register!$O249)*12+MONTH(Register!$O249))+1))/Register!$Q249,2))</f>
        <v/>
      </c>
      <c r="P251" s="27">
        <f>IF(OR(Register!$N249&lt;&gt;"Yes",Register!$O249="",N(Register!$Q249)=0),0,ROUND((Register!$M249-Register!$R249)*MIN(Register!$Q249,MAX(0,MIN(P$4,IF(Register!$U249="",$D$2,MIN($D$2,YEAR(Register!$U249)*12+MONTH(Register!$U249)-1)))-(YEAR(Register!$O249)*12+MONTH(Register!$O249))+1))/Register!$Q249,2)-ROUND((Register!$M249-Register!$R249)*MIN(Register!$Q249,MAX(0,MIN(P$4-1,IF(Register!$U249="",$D$2,MIN($D$2,YEAR(Register!$U249)*12+MONTH(Register!$U249)-1)))-(YEAR(Register!$O249)*12+MONTH(Register!$O249))+1))/Register!$Q249,2))</f>
        <v/>
      </c>
      <c r="Q251" s="27">
        <f>E251+F251+G251+H251+I251+J251+K251+L251+M251+N251+O251+P251</f>
        <v/>
      </c>
    </row>
    <row r="252">
      <c r="A252" s="28">
        <f>IF(Register!$A250="","",Register!$A250)</f>
        <v/>
      </c>
      <c r="B252" s="28">
        <f>IF(Register!$D250="","",Register!$D250)</f>
        <v/>
      </c>
      <c r="C252" s="28">
        <f>IF(Register!$F250="","",Register!$F250)</f>
        <v/>
      </c>
      <c r="D252" s="28">
        <f>IF(C252="","",IF(C252=Settings!$A$9,Settings!$B$9,IF(C252=Settings!$A$10,Settings!$B$10,IF(C252=Settings!$A$11,Settings!$B$11,IF(C252=Settings!$A$12,Settings!$B$12,IF(C252=Settings!$A$13,Settings!$B$13,IF(C252=Settings!$A$14,Settings!$B$14,IF(C252=Settings!$A$15,Settings!$B$15,IF(C252=Settings!$A$16,Settings!$B$16,IF(C252=Settings!$A$17,Settings!$B$17,IF(C252=Settings!$A$18,Settings!$B$18,"")))))))))))</f>
        <v/>
      </c>
      <c r="E252" s="27">
        <f>IF(OR(Register!$N250&lt;&gt;"Yes",Register!$O250="",N(Register!$Q250)=0),0,ROUND((Register!$M250-Register!$R250)*MIN(Register!$Q250,MAX(0,MIN(E$4,IF(Register!$U250="",$D$2,MIN($D$2,YEAR(Register!$U250)*12+MONTH(Register!$U250)-1)))-(YEAR(Register!$O250)*12+MONTH(Register!$O250))+1))/Register!$Q250,2)-ROUND((Register!$M250-Register!$R250)*MIN(Register!$Q250,MAX(0,MIN(E$4-1,IF(Register!$U250="",$D$2,MIN($D$2,YEAR(Register!$U250)*12+MONTH(Register!$U250)-1)))-(YEAR(Register!$O250)*12+MONTH(Register!$O250))+1))/Register!$Q250,2))</f>
        <v/>
      </c>
      <c r="F252" s="27">
        <f>IF(OR(Register!$N250&lt;&gt;"Yes",Register!$O250="",N(Register!$Q250)=0),0,ROUND((Register!$M250-Register!$R250)*MIN(Register!$Q250,MAX(0,MIN(F$4,IF(Register!$U250="",$D$2,MIN($D$2,YEAR(Register!$U250)*12+MONTH(Register!$U250)-1)))-(YEAR(Register!$O250)*12+MONTH(Register!$O250))+1))/Register!$Q250,2)-ROUND((Register!$M250-Register!$R250)*MIN(Register!$Q250,MAX(0,MIN(F$4-1,IF(Register!$U250="",$D$2,MIN($D$2,YEAR(Register!$U250)*12+MONTH(Register!$U250)-1)))-(YEAR(Register!$O250)*12+MONTH(Register!$O250))+1))/Register!$Q250,2))</f>
        <v/>
      </c>
      <c r="G252" s="27">
        <f>IF(OR(Register!$N250&lt;&gt;"Yes",Register!$O250="",N(Register!$Q250)=0),0,ROUND((Register!$M250-Register!$R250)*MIN(Register!$Q250,MAX(0,MIN(G$4,IF(Register!$U250="",$D$2,MIN($D$2,YEAR(Register!$U250)*12+MONTH(Register!$U250)-1)))-(YEAR(Register!$O250)*12+MONTH(Register!$O250))+1))/Register!$Q250,2)-ROUND((Register!$M250-Register!$R250)*MIN(Register!$Q250,MAX(0,MIN(G$4-1,IF(Register!$U250="",$D$2,MIN($D$2,YEAR(Register!$U250)*12+MONTH(Register!$U250)-1)))-(YEAR(Register!$O250)*12+MONTH(Register!$O250))+1))/Register!$Q250,2))</f>
        <v/>
      </c>
      <c r="H252" s="27">
        <f>IF(OR(Register!$N250&lt;&gt;"Yes",Register!$O250="",N(Register!$Q250)=0),0,ROUND((Register!$M250-Register!$R250)*MIN(Register!$Q250,MAX(0,MIN(H$4,IF(Register!$U250="",$D$2,MIN($D$2,YEAR(Register!$U250)*12+MONTH(Register!$U250)-1)))-(YEAR(Register!$O250)*12+MONTH(Register!$O250))+1))/Register!$Q250,2)-ROUND((Register!$M250-Register!$R250)*MIN(Register!$Q250,MAX(0,MIN(H$4-1,IF(Register!$U250="",$D$2,MIN($D$2,YEAR(Register!$U250)*12+MONTH(Register!$U250)-1)))-(YEAR(Register!$O250)*12+MONTH(Register!$O250))+1))/Register!$Q250,2))</f>
        <v/>
      </c>
      <c r="I252" s="27">
        <f>IF(OR(Register!$N250&lt;&gt;"Yes",Register!$O250="",N(Register!$Q250)=0),0,ROUND((Register!$M250-Register!$R250)*MIN(Register!$Q250,MAX(0,MIN(I$4,IF(Register!$U250="",$D$2,MIN($D$2,YEAR(Register!$U250)*12+MONTH(Register!$U250)-1)))-(YEAR(Register!$O250)*12+MONTH(Register!$O250))+1))/Register!$Q250,2)-ROUND((Register!$M250-Register!$R250)*MIN(Register!$Q250,MAX(0,MIN(I$4-1,IF(Register!$U250="",$D$2,MIN($D$2,YEAR(Register!$U250)*12+MONTH(Register!$U250)-1)))-(YEAR(Register!$O250)*12+MONTH(Register!$O250))+1))/Register!$Q250,2))</f>
        <v/>
      </c>
      <c r="J252" s="27">
        <f>IF(OR(Register!$N250&lt;&gt;"Yes",Register!$O250="",N(Register!$Q250)=0),0,ROUND((Register!$M250-Register!$R250)*MIN(Register!$Q250,MAX(0,MIN(J$4,IF(Register!$U250="",$D$2,MIN($D$2,YEAR(Register!$U250)*12+MONTH(Register!$U250)-1)))-(YEAR(Register!$O250)*12+MONTH(Register!$O250))+1))/Register!$Q250,2)-ROUND((Register!$M250-Register!$R250)*MIN(Register!$Q250,MAX(0,MIN(J$4-1,IF(Register!$U250="",$D$2,MIN($D$2,YEAR(Register!$U250)*12+MONTH(Register!$U250)-1)))-(YEAR(Register!$O250)*12+MONTH(Register!$O250))+1))/Register!$Q250,2))</f>
        <v/>
      </c>
      <c r="K252" s="27">
        <f>IF(OR(Register!$N250&lt;&gt;"Yes",Register!$O250="",N(Register!$Q250)=0),0,ROUND((Register!$M250-Register!$R250)*MIN(Register!$Q250,MAX(0,MIN(K$4,IF(Register!$U250="",$D$2,MIN($D$2,YEAR(Register!$U250)*12+MONTH(Register!$U250)-1)))-(YEAR(Register!$O250)*12+MONTH(Register!$O250))+1))/Register!$Q250,2)-ROUND((Register!$M250-Register!$R250)*MIN(Register!$Q250,MAX(0,MIN(K$4-1,IF(Register!$U250="",$D$2,MIN($D$2,YEAR(Register!$U250)*12+MONTH(Register!$U250)-1)))-(YEAR(Register!$O250)*12+MONTH(Register!$O250))+1))/Register!$Q250,2))</f>
        <v/>
      </c>
      <c r="L252" s="27">
        <f>IF(OR(Register!$N250&lt;&gt;"Yes",Register!$O250="",N(Register!$Q250)=0),0,ROUND((Register!$M250-Register!$R250)*MIN(Register!$Q250,MAX(0,MIN(L$4,IF(Register!$U250="",$D$2,MIN($D$2,YEAR(Register!$U250)*12+MONTH(Register!$U250)-1)))-(YEAR(Register!$O250)*12+MONTH(Register!$O250))+1))/Register!$Q250,2)-ROUND((Register!$M250-Register!$R250)*MIN(Register!$Q250,MAX(0,MIN(L$4-1,IF(Register!$U250="",$D$2,MIN($D$2,YEAR(Register!$U250)*12+MONTH(Register!$U250)-1)))-(YEAR(Register!$O250)*12+MONTH(Register!$O250))+1))/Register!$Q250,2))</f>
        <v/>
      </c>
      <c r="M252" s="27">
        <f>IF(OR(Register!$N250&lt;&gt;"Yes",Register!$O250="",N(Register!$Q250)=0),0,ROUND((Register!$M250-Register!$R250)*MIN(Register!$Q250,MAX(0,MIN(M$4,IF(Register!$U250="",$D$2,MIN($D$2,YEAR(Register!$U250)*12+MONTH(Register!$U250)-1)))-(YEAR(Register!$O250)*12+MONTH(Register!$O250))+1))/Register!$Q250,2)-ROUND((Register!$M250-Register!$R250)*MIN(Register!$Q250,MAX(0,MIN(M$4-1,IF(Register!$U250="",$D$2,MIN($D$2,YEAR(Register!$U250)*12+MONTH(Register!$U250)-1)))-(YEAR(Register!$O250)*12+MONTH(Register!$O250))+1))/Register!$Q250,2))</f>
        <v/>
      </c>
      <c r="N252" s="27">
        <f>IF(OR(Register!$N250&lt;&gt;"Yes",Register!$O250="",N(Register!$Q250)=0),0,ROUND((Register!$M250-Register!$R250)*MIN(Register!$Q250,MAX(0,MIN(N$4,IF(Register!$U250="",$D$2,MIN($D$2,YEAR(Register!$U250)*12+MONTH(Register!$U250)-1)))-(YEAR(Register!$O250)*12+MONTH(Register!$O250))+1))/Register!$Q250,2)-ROUND((Register!$M250-Register!$R250)*MIN(Register!$Q250,MAX(0,MIN(N$4-1,IF(Register!$U250="",$D$2,MIN($D$2,YEAR(Register!$U250)*12+MONTH(Register!$U250)-1)))-(YEAR(Register!$O250)*12+MONTH(Register!$O250))+1))/Register!$Q250,2))</f>
        <v/>
      </c>
      <c r="O252" s="27">
        <f>IF(OR(Register!$N250&lt;&gt;"Yes",Register!$O250="",N(Register!$Q250)=0),0,ROUND((Register!$M250-Register!$R250)*MIN(Register!$Q250,MAX(0,MIN(O$4,IF(Register!$U250="",$D$2,MIN($D$2,YEAR(Register!$U250)*12+MONTH(Register!$U250)-1)))-(YEAR(Register!$O250)*12+MONTH(Register!$O250))+1))/Register!$Q250,2)-ROUND((Register!$M250-Register!$R250)*MIN(Register!$Q250,MAX(0,MIN(O$4-1,IF(Register!$U250="",$D$2,MIN($D$2,YEAR(Register!$U250)*12+MONTH(Register!$U250)-1)))-(YEAR(Register!$O250)*12+MONTH(Register!$O250))+1))/Register!$Q250,2))</f>
        <v/>
      </c>
      <c r="P252" s="27">
        <f>IF(OR(Register!$N250&lt;&gt;"Yes",Register!$O250="",N(Register!$Q250)=0),0,ROUND((Register!$M250-Register!$R250)*MIN(Register!$Q250,MAX(0,MIN(P$4,IF(Register!$U250="",$D$2,MIN($D$2,YEAR(Register!$U250)*12+MONTH(Register!$U250)-1)))-(YEAR(Register!$O250)*12+MONTH(Register!$O250))+1))/Register!$Q250,2)-ROUND((Register!$M250-Register!$R250)*MIN(Register!$Q250,MAX(0,MIN(P$4-1,IF(Register!$U250="",$D$2,MIN($D$2,YEAR(Register!$U250)*12+MONTH(Register!$U250)-1)))-(YEAR(Register!$O250)*12+MONTH(Register!$O250))+1))/Register!$Q250,2))</f>
        <v/>
      </c>
      <c r="Q252" s="27">
        <f>E252+F252+G252+H252+I252+J252+K252+L252+M252+N252+O252+P252</f>
        <v/>
      </c>
    </row>
    <row r="253">
      <c r="A253" s="28">
        <f>IF(Register!$A251="","",Register!$A251)</f>
        <v/>
      </c>
      <c r="B253" s="28">
        <f>IF(Register!$D251="","",Register!$D251)</f>
        <v/>
      </c>
      <c r="C253" s="28">
        <f>IF(Register!$F251="","",Register!$F251)</f>
        <v/>
      </c>
      <c r="D253" s="28">
        <f>IF(C253="","",IF(C253=Settings!$A$9,Settings!$B$9,IF(C253=Settings!$A$10,Settings!$B$10,IF(C253=Settings!$A$11,Settings!$B$11,IF(C253=Settings!$A$12,Settings!$B$12,IF(C253=Settings!$A$13,Settings!$B$13,IF(C253=Settings!$A$14,Settings!$B$14,IF(C253=Settings!$A$15,Settings!$B$15,IF(C253=Settings!$A$16,Settings!$B$16,IF(C253=Settings!$A$17,Settings!$B$17,IF(C253=Settings!$A$18,Settings!$B$18,"")))))))))))</f>
        <v/>
      </c>
      <c r="E253" s="27">
        <f>IF(OR(Register!$N251&lt;&gt;"Yes",Register!$O251="",N(Register!$Q251)=0),0,ROUND((Register!$M251-Register!$R251)*MIN(Register!$Q251,MAX(0,MIN(E$4,IF(Register!$U251="",$D$2,MIN($D$2,YEAR(Register!$U251)*12+MONTH(Register!$U251)-1)))-(YEAR(Register!$O251)*12+MONTH(Register!$O251))+1))/Register!$Q251,2)-ROUND((Register!$M251-Register!$R251)*MIN(Register!$Q251,MAX(0,MIN(E$4-1,IF(Register!$U251="",$D$2,MIN($D$2,YEAR(Register!$U251)*12+MONTH(Register!$U251)-1)))-(YEAR(Register!$O251)*12+MONTH(Register!$O251))+1))/Register!$Q251,2))</f>
        <v/>
      </c>
      <c r="F253" s="27">
        <f>IF(OR(Register!$N251&lt;&gt;"Yes",Register!$O251="",N(Register!$Q251)=0),0,ROUND((Register!$M251-Register!$R251)*MIN(Register!$Q251,MAX(0,MIN(F$4,IF(Register!$U251="",$D$2,MIN($D$2,YEAR(Register!$U251)*12+MONTH(Register!$U251)-1)))-(YEAR(Register!$O251)*12+MONTH(Register!$O251))+1))/Register!$Q251,2)-ROUND((Register!$M251-Register!$R251)*MIN(Register!$Q251,MAX(0,MIN(F$4-1,IF(Register!$U251="",$D$2,MIN($D$2,YEAR(Register!$U251)*12+MONTH(Register!$U251)-1)))-(YEAR(Register!$O251)*12+MONTH(Register!$O251))+1))/Register!$Q251,2))</f>
        <v/>
      </c>
      <c r="G253" s="27">
        <f>IF(OR(Register!$N251&lt;&gt;"Yes",Register!$O251="",N(Register!$Q251)=0),0,ROUND((Register!$M251-Register!$R251)*MIN(Register!$Q251,MAX(0,MIN(G$4,IF(Register!$U251="",$D$2,MIN($D$2,YEAR(Register!$U251)*12+MONTH(Register!$U251)-1)))-(YEAR(Register!$O251)*12+MONTH(Register!$O251))+1))/Register!$Q251,2)-ROUND((Register!$M251-Register!$R251)*MIN(Register!$Q251,MAX(0,MIN(G$4-1,IF(Register!$U251="",$D$2,MIN($D$2,YEAR(Register!$U251)*12+MONTH(Register!$U251)-1)))-(YEAR(Register!$O251)*12+MONTH(Register!$O251))+1))/Register!$Q251,2))</f>
        <v/>
      </c>
      <c r="H253" s="27">
        <f>IF(OR(Register!$N251&lt;&gt;"Yes",Register!$O251="",N(Register!$Q251)=0),0,ROUND((Register!$M251-Register!$R251)*MIN(Register!$Q251,MAX(0,MIN(H$4,IF(Register!$U251="",$D$2,MIN($D$2,YEAR(Register!$U251)*12+MONTH(Register!$U251)-1)))-(YEAR(Register!$O251)*12+MONTH(Register!$O251))+1))/Register!$Q251,2)-ROUND((Register!$M251-Register!$R251)*MIN(Register!$Q251,MAX(0,MIN(H$4-1,IF(Register!$U251="",$D$2,MIN($D$2,YEAR(Register!$U251)*12+MONTH(Register!$U251)-1)))-(YEAR(Register!$O251)*12+MONTH(Register!$O251))+1))/Register!$Q251,2))</f>
        <v/>
      </c>
      <c r="I253" s="27">
        <f>IF(OR(Register!$N251&lt;&gt;"Yes",Register!$O251="",N(Register!$Q251)=0),0,ROUND((Register!$M251-Register!$R251)*MIN(Register!$Q251,MAX(0,MIN(I$4,IF(Register!$U251="",$D$2,MIN($D$2,YEAR(Register!$U251)*12+MONTH(Register!$U251)-1)))-(YEAR(Register!$O251)*12+MONTH(Register!$O251))+1))/Register!$Q251,2)-ROUND((Register!$M251-Register!$R251)*MIN(Register!$Q251,MAX(0,MIN(I$4-1,IF(Register!$U251="",$D$2,MIN($D$2,YEAR(Register!$U251)*12+MONTH(Register!$U251)-1)))-(YEAR(Register!$O251)*12+MONTH(Register!$O251))+1))/Register!$Q251,2))</f>
        <v/>
      </c>
      <c r="J253" s="27">
        <f>IF(OR(Register!$N251&lt;&gt;"Yes",Register!$O251="",N(Register!$Q251)=0),0,ROUND((Register!$M251-Register!$R251)*MIN(Register!$Q251,MAX(0,MIN(J$4,IF(Register!$U251="",$D$2,MIN($D$2,YEAR(Register!$U251)*12+MONTH(Register!$U251)-1)))-(YEAR(Register!$O251)*12+MONTH(Register!$O251))+1))/Register!$Q251,2)-ROUND((Register!$M251-Register!$R251)*MIN(Register!$Q251,MAX(0,MIN(J$4-1,IF(Register!$U251="",$D$2,MIN($D$2,YEAR(Register!$U251)*12+MONTH(Register!$U251)-1)))-(YEAR(Register!$O251)*12+MONTH(Register!$O251))+1))/Register!$Q251,2))</f>
        <v/>
      </c>
      <c r="K253" s="27">
        <f>IF(OR(Register!$N251&lt;&gt;"Yes",Register!$O251="",N(Register!$Q251)=0),0,ROUND((Register!$M251-Register!$R251)*MIN(Register!$Q251,MAX(0,MIN(K$4,IF(Register!$U251="",$D$2,MIN($D$2,YEAR(Register!$U251)*12+MONTH(Register!$U251)-1)))-(YEAR(Register!$O251)*12+MONTH(Register!$O251))+1))/Register!$Q251,2)-ROUND((Register!$M251-Register!$R251)*MIN(Register!$Q251,MAX(0,MIN(K$4-1,IF(Register!$U251="",$D$2,MIN($D$2,YEAR(Register!$U251)*12+MONTH(Register!$U251)-1)))-(YEAR(Register!$O251)*12+MONTH(Register!$O251))+1))/Register!$Q251,2))</f>
        <v/>
      </c>
      <c r="L253" s="27">
        <f>IF(OR(Register!$N251&lt;&gt;"Yes",Register!$O251="",N(Register!$Q251)=0),0,ROUND((Register!$M251-Register!$R251)*MIN(Register!$Q251,MAX(0,MIN(L$4,IF(Register!$U251="",$D$2,MIN($D$2,YEAR(Register!$U251)*12+MONTH(Register!$U251)-1)))-(YEAR(Register!$O251)*12+MONTH(Register!$O251))+1))/Register!$Q251,2)-ROUND((Register!$M251-Register!$R251)*MIN(Register!$Q251,MAX(0,MIN(L$4-1,IF(Register!$U251="",$D$2,MIN($D$2,YEAR(Register!$U251)*12+MONTH(Register!$U251)-1)))-(YEAR(Register!$O251)*12+MONTH(Register!$O251))+1))/Register!$Q251,2))</f>
        <v/>
      </c>
      <c r="M253" s="27">
        <f>IF(OR(Register!$N251&lt;&gt;"Yes",Register!$O251="",N(Register!$Q251)=0),0,ROUND((Register!$M251-Register!$R251)*MIN(Register!$Q251,MAX(0,MIN(M$4,IF(Register!$U251="",$D$2,MIN($D$2,YEAR(Register!$U251)*12+MONTH(Register!$U251)-1)))-(YEAR(Register!$O251)*12+MONTH(Register!$O251))+1))/Register!$Q251,2)-ROUND((Register!$M251-Register!$R251)*MIN(Register!$Q251,MAX(0,MIN(M$4-1,IF(Register!$U251="",$D$2,MIN($D$2,YEAR(Register!$U251)*12+MONTH(Register!$U251)-1)))-(YEAR(Register!$O251)*12+MONTH(Register!$O251))+1))/Register!$Q251,2))</f>
        <v/>
      </c>
      <c r="N253" s="27">
        <f>IF(OR(Register!$N251&lt;&gt;"Yes",Register!$O251="",N(Register!$Q251)=0),0,ROUND((Register!$M251-Register!$R251)*MIN(Register!$Q251,MAX(0,MIN(N$4,IF(Register!$U251="",$D$2,MIN($D$2,YEAR(Register!$U251)*12+MONTH(Register!$U251)-1)))-(YEAR(Register!$O251)*12+MONTH(Register!$O251))+1))/Register!$Q251,2)-ROUND((Register!$M251-Register!$R251)*MIN(Register!$Q251,MAX(0,MIN(N$4-1,IF(Register!$U251="",$D$2,MIN($D$2,YEAR(Register!$U251)*12+MONTH(Register!$U251)-1)))-(YEAR(Register!$O251)*12+MONTH(Register!$O251))+1))/Register!$Q251,2))</f>
        <v/>
      </c>
      <c r="O253" s="27">
        <f>IF(OR(Register!$N251&lt;&gt;"Yes",Register!$O251="",N(Register!$Q251)=0),0,ROUND((Register!$M251-Register!$R251)*MIN(Register!$Q251,MAX(0,MIN(O$4,IF(Register!$U251="",$D$2,MIN($D$2,YEAR(Register!$U251)*12+MONTH(Register!$U251)-1)))-(YEAR(Register!$O251)*12+MONTH(Register!$O251))+1))/Register!$Q251,2)-ROUND((Register!$M251-Register!$R251)*MIN(Register!$Q251,MAX(0,MIN(O$4-1,IF(Register!$U251="",$D$2,MIN($D$2,YEAR(Register!$U251)*12+MONTH(Register!$U251)-1)))-(YEAR(Register!$O251)*12+MONTH(Register!$O251))+1))/Register!$Q251,2))</f>
        <v/>
      </c>
      <c r="P253" s="27">
        <f>IF(OR(Register!$N251&lt;&gt;"Yes",Register!$O251="",N(Register!$Q251)=0),0,ROUND((Register!$M251-Register!$R251)*MIN(Register!$Q251,MAX(0,MIN(P$4,IF(Register!$U251="",$D$2,MIN($D$2,YEAR(Register!$U251)*12+MONTH(Register!$U251)-1)))-(YEAR(Register!$O251)*12+MONTH(Register!$O251))+1))/Register!$Q251,2)-ROUND((Register!$M251-Register!$R251)*MIN(Register!$Q251,MAX(0,MIN(P$4-1,IF(Register!$U251="",$D$2,MIN($D$2,YEAR(Register!$U251)*12+MONTH(Register!$U251)-1)))-(YEAR(Register!$O251)*12+MONTH(Register!$O251))+1))/Register!$Q251,2))</f>
        <v/>
      </c>
      <c r="Q253" s="27">
        <f>E253+F253+G253+H253+I253+J253+K253+L253+M253+N253+O253+P253</f>
        <v/>
      </c>
    </row>
    <row r="254">
      <c r="A254" s="28">
        <f>IF(Register!$A252="","",Register!$A252)</f>
        <v/>
      </c>
      <c r="B254" s="28">
        <f>IF(Register!$D252="","",Register!$D252)</f>
        <v/>
      </c>
      <c r="C254" s="28">
        <f>IF(Register!$F252="","",Register!$F252)</f>
        <v/>
      </c>
      <c r="D254" s="28">
        <f>IF(C254="","",IF(C254=Settings!$A$9,Settings!$B$9,IF(C254=Settings!$A$10,Settings!$B$10,IF(C254=Settings!$A$11,Settings!$B$11,IF(C254=Settings!$A$12,Settings!$B$12,IF(C254=Settings!$A$13,Settings!$B$13,IF(C254=Settings!$A$14,Settings!$B$14,IF(C254=Settings!$A$15,Settings!$B$15,IF(C254=Settings!$A$16,Settings!$B$16,IF(C254=Settings!$A$17,Settings!$B$17,IF(C254=Settings!$A$18,Settings!$B$18,"")))))))))))</f>
        <v/>
      </c>
      <c r="E254" s="27">
        <f>IF(OR(Register!$N252&lt;&gt;"Yes",Register!$O252="",N(Register!$Q252)=0),0,ROUND((Register!$M252-Register!$R252)*MIN(Register!$Q252,MAX(0,MIN(E$4,IF(Register!$U252="",$D$2,MIN($D$2,YEAR(Register!$U252)*12+MONTH(Register!$U252)-1)))-(YEAR(Register!$O252)*12+MONTH(Register!$O252))+1))/Register!$Q252,2)-ROUND((Register!$M252-Register!$R252)*MIN(Register!$Q252,MAX(0,MIN(E$4-1,IF(Register!$U252="",$D$2,MIN($D$2,YEAR(Register!$U252)*12+MONTH(Register!$U252)-1)))-(YEAR(Register!$O252)*12+MONTH(Register!$O252))+1))/Register!$Q252,2))</f>
        <v/>
      </c>
      <c r="F254" s="27">
        <f>IF(OR(Register!$N252&lt;&gt;"Yes",Register!$O252="",N(Register!$Q252)=0),0,ROUND((Register!$M252-Register!$R252)*MIN(Register!$Q252,MAX(0,MIN(F$4,IF(Register!$U252="",$D$2,MIN($D$2,YEAR(Register!$U252)*12+MONTH(Register!$U252)-1)))-(YEAR(Register!$O252)*12+MONTH(Register!$O252))+1))/Register!$Q252,2)-ROUND((Register!$M252-Register!$R252)*MIN(Register!$Q252,MAX(0,MIN(F$4-1,IF(Register!$U252="",$D$2,MIN($D$2,YEAR(Register!$U252)*12+MONTH(Register!$U252)-1)))-(YEAR(Register!$O252)*12+MONTH(Register!$O252))+1))/Register!$Q252,2))</f>
        <v/>
      </c>
      <c r="G254" s="27">
        <f>IF(OR(Register!$N252&lt;&gt;"Yes",Register!$O252="",N(Register!$Q252)=0),0,ROUND((Register!$M252-Register!$R252)*MIN(Register!$Q252,MAX(0,MIN(G$4,IF(Register!$U252="",$D$2,MIN($D$2,YEAR(Register!$U252)*12+MONTH(Register!$U252)-1)))-(YEAR(Register!$O252)*12+MONTH(Register!$O252))+1))/Register!$Q252,2)-ROUND((Register!$M252-Register!$R252)*MIN(Register!$Q252,MAX(0,MIN(G$4-1,IF(Register!$U252="",$D$2,MIN($D$2,YEAR(Register!$U252)*12+MONTH(Register!$U252)-1)))-(YEAR(Register!$O252)*12+MONTH(Register!$O252))+1))/Register!$Q252,2))</f>
        <v/>
      </c>
      <c r="H254" s="27">
        <f>IF(OR(Register!$N252&lt;&gt;"Yes",Register!$O252="",N(Register!$Q252)=0),0,ROUND((Register!$M252-Register!$R252)*MIN(Register!$Q252,MAX(0,MIN(H$4,IF(Register!$U252="",$D$2,MIN($D$2,YEAR(Register!$U252)*12+MONTH(Register!$U252)-1)))-(YEAR(Register!$O252)*12+MONTH(Register!$O252))+1))/Register!$Q252,2)-ROUND((Register!$M252-Register!$R252)*MIN(Register!$Q252,MAX(0,MIN(H$4-1,IF(Register!$U252="",$D$2,MIN($D$2,YEAR(Register!$U252)*12+MONTH(Register!$U252)-1)))-(YEAR(Register!$O252)*12+MONTH(Register!$O252))+1))/Register!$Q252,2))</f>
        <v/>
      </c>
      <c r="I254" s="27">
        <f>IF(OR(Register!$N252&lt;&gt;"Yes",Register!$O252="",N(Register!$Q252)=0),0,ROUND((Register!$M252-Register!$R252)*MIN(Register!$Q252,MAX(0,MIN(I$4,IF(Register!$U252="",$D$2,MIN($D$2,YEAR(Register!$U252)*12+MONTH(Register!$U252)-1)))-(YEAR(Register!$O252)*12+MONTH(Register!$O252))+1))/Register!$Q252,2)-ROUND((Register!$M252-Register!$R252)*MIN(Register!$Q252,MAX(0,MIN(I$4-1,IF(Register!$U252="",$D$2,MIN($D$2,YEAR(Register!$U252)*12+MONTH(Register!$U252)-1)))-(YEAR(Register!$O252)*12+MONTH(Register!$O252))+1))/Register!$Q252,2))</f>
        <v/>
      </c>
      <c r="J254" s="27">
        <f>IF(OR(Register!$N252&lt;&gt;"Yes",Register!$O252="",N(Register!$Q252)=0),0,ROUND((Register!$M252-Register!$R252)*MIN(Register!$Q252,MAX(0,MIN(J$4,IF(Register!$U252="",$D$2,MIN($D$2,YEAR(Register!$U252)*12+MONTH(Register!$U252)-1)))-(YEAR(Register!$O252)*12+MONTH(Register!$O252))+1))/Register!$Q252,2)-ROUND((Register!$M252-Register!$R252)*MIN(Register!$Q252,MAX(0,MIN(J$4-1,IF(Register!$U252="",$D$2,MIN($D$2,YEAR(Register!$U252)*12+MONTH(Register!$U252)-1)))-(YEAR(Register!$O252)*12+MONTH(Register!$O252))+1))/Register!$Q252,2))</f>
        <v/>
      </c>
      <c r="K254" s="27">
        <f>IF(OR(Register!$N252&lt;&gt;"Yes",Register!$O252="",N(Register!$Q252)=0),0,ROUND((Register!$M252-Register!$R252)*MIN(Register!$Q252,MAX(0,MIN(K$4,IF(Register!$U252="",$D$2,MIN($D$2,YEAR(Register!$U252)*12+MONTH(Register!$U252)-1)))-(YEAR(Register!$O252)*12+MONTH(Register!$O252))+1))/Register!$Q252,2)-ROUND((Register!$M252-Register!$R252)*MIN(Register!$Q252,MAX(0,MIN(K$4-1,IF(Register!$U252="",$D$2,MIN($D$2,YEAR(Register!$U252)*12+MONTH(Register!$U252)-1)))-(YEAR(Register!$O252)*12+MONTH(Register!$O252))+1))/Register!$Q252,2))</f>
        <v/>
      </c>
      <c r="L254" s="27">
        <f>IF(OR(Register!$N252&lt;&gt;"Yes",Register!$O252="",N(Register!$Q252)=0),0,ROUND((Register!$M252-Register!$R252)*MIN(Register!$Q252,MAX(0,MIN(L$4,IF(Register!$U252="",$D$2,MIN($D$2,YEAR(Register!$U252)*12+MONTH(Register!$U252)-1)))-(YEAR(Register!$O252)*12+MONTH(Register!$O252))+1))/Register!$Q252,2)-ROUND((Register!$M252-Register!$R252)*MIN(Register!$Q252,MAX(0,MIN(L$4-1,IF(Register!$U252="",$D$2,MIN($D$2,YEAR(Register!$U252)*12+MONTH(Register!$U252)-1)))-(YEAR(Register!$O252)*12+MONTH(Register!$O252))+1))/Register!$Q252,2))</f>
        <v/>
      </c>
      <c r="M254" s="27">
        <f>IF(OR(Register!$N252&lt;&gt;"Yes",Register!$O252="",N(Register!$Q252)=0),0,ROUND((Register!$M252-Register!$R252)*MIN(Register!$Q252,MAX(0,MIN(M$4,IF(Register!$U252="",$D$2,MIN($D$2,YEAR(Register!$U252)*12+MONTH(Register!$U252)-1)))-(YEAR(Register!$O252)*12+MONTH(Register!$O252))+1))/Register!$Q252,2)-ROUND((Register!$M252-Register!$R252)*MIN(Register!$Q252,MAX(0,MIN(M$4-1,IF(Register!$U252="",$D$2,MIN($D$2,YEAR(Register!$U252)*12+MONTH(Register!$U252)-1)))-(YEAR(Register!$O252)*12+MONTH(Register!$O252))+1))/Register!$Q252,2))</f>
        <v/>
      </c>
      <c r="N254" s="27">
        <f>IF(OR(Register!$N252&lt;&gt;"Yes",Register!$O252="",N(Register!$Q252)=0),0,ROUND((Register!$M252-Register!$R252)*MIN(Register!$Q252,MAX(0,MIN(N$4,IF(Register!$U252="",$D$2,MIN($D$2,YEAR(Register!$U252)*12+MONTH(Register!$U252)-1)))-(YEAR(Register!$O252)*12+MONTH(Register!$O252))+1))/Register!$Q252,2)-ROUND((Register!$M252-Register!$R252)*MIN(Register!$Q252,MAX(0,MIN(N$4-1,IF(Register!$U252="",$D$2,MIN($D$2,YEAR(Register!$U252)*12+MONTH(Register!$U252)-1)))-(YEAR(Register!$O252)*12+MONTH(Register!$O252))+1))/Register!$Q252,2))</f>
        <v/>
      </c>
      <c r="O254" s="27">
        <f>IF(OR(Register!$N252&lt;&gt;"Yes",Register!$O252="",N(Register!$Q252)=0),0,ROUND((Register!$M252-Register!$R252)*MIN(Register!$Q252,MAX(0,MIN(O$4,IF(Register!$U252="",$D$2,MIN($D$2,YEAR(Register!$U252)*12+MONTH(Register!$U252)-1)))-(YEAR(Register!$O252)*12+MONTH(Register!$O252))+1))/Register!$Q252,2)-ROUND((Register!$M252-Register!$R252)*MIN(Register!$Q252,MAX(0,MIN(O$4-1,IF(Register!$U252="",$D$2,MIN($D$2,YEAR(Register!$U252)*12+MONTH(Register!$U252)-1)))-(YEAR(Register!$O252)*12+MONTH(Register!$O252))+1))/Register!$Q252,2))</f>
        <v/>
      </c>
      <c r="P254" s="27">
        <f>IF(OR(Register!$N252&lt;&gt;"Yes",Register!$O252="",N(Register!$Q252)=0),0,ROUND((Register!$M252-Register!$R252)*MIN(Register!$Q252,MAX(0,MIN(P$4,IF(Register!$U252="",$D$2,MIN($D$2,YEAR(Register!$U252)*12+MONTH(Register!$U252)-1)))-(YEAR(Register!$O252)*12+MONTH(Register!$O252))+1))/Register!$Q252,2)-ROUND((Register!$M252-Register!$R252)*MIN(Register!$Q252,MAX(0,MIN(P$4-1,IF(Register!$U252="",$D$2,MIN($D$2,YEAR(Register!$U252)*12+MONTH(Register!$U252)-1)))-(YEAR(Register!$O252)*12+MONTH(Register!$O252))+1))/Register!$Q252,2))</f>
        <v/>
      </c>
      <c r="Q254" s="27">
        <f>E254+F254+G254+H254+I254+J254+K254+L254+M254+N254+O254+P254</f>
        <v/>
      </c>
    </row>
    <row r="255">
      <c r="A255" s="28">
        <f>IF(Register!$A253="","",Register!$A253)</f>
        <v/>
      </c>
      <c r="B255" s="28">
        <f>IF(Register!$D253="","",Register!$D253)</f>
        <v/>
      </c>
      <c r="C255" s="28">
        <f>IF(Register!$F253="","",Register!$F253)</f>
        <v/>
      </c>
      <c r="D255" s="28">
        <f>IF(C255="","",IF(C255=Settings!$A$9,Settings!$B$9,IF(C255=Settings!$A$10,Settings!$B$10,IF(C255=Settings!$A$11,Settings!$B$11,IF(C255=Settings!$A$12,Settings!$B$12,IF(C255=Settings!$A$13,Settings!$B$13,IF(C255=Settings!$A$14,Settings!$B$14,IF(C255=Settings!$A$15,Settings!$B$15,IF(C255=Settings!$A$16,Settings!$B$16,IF(C255=Settings!$A$17,Settings!$B$17,IF(C255=Settings!$A$18,Settings!$B$18,"")))))))))))</f>
        <v/>
      </c>
      <c r="E255" s="27">
        <f>IF(OR(Register!$N253&lt;&gt;"Yes",Register!$O253="",N(Register!$Q253)=0),0,ROUND((Register!$M253-Register!$R253)*MIN(Register!$Q253,MAX(0,MIN(E$4,IF(Register!$U253="",$D$2,MIN($D$2,YEAR(Register!$U253)*12+MONTH(Register!$U253)-1)))-(YEAR(Register!$O253)*12+MONTH(Register!$O253))+1))/Register!$Q253,2)-ROUND((Register!$M253-Register!$R253)*MIN(Register!$Q253,MAX(0,MIN(E$4-1,IF(Register!$U253="",$D$2,MIN($D$2,YEAR(Register!$U253)*12+MONTH(Register!$U253)-1)))-(YEAR(Register!$O253)*12+MONTH(Register!$O253))+1))/Register!$Q253,2))</f>
        <v/>
      </c>
      <c r="F255" s="27">
        <f>IF(OR(Register!$N253&lt;&gt;"Yes",Register!$O253="",N(Register!$Q253)=0),0,ROUND((Register!$M253-Register!$R253)*MIN(Register!$Q253,MAX(0,MIN(F$4,IF(Register!$U253="",$D$2,MIN($D$2,YEAR(Register!$U253)*12+MONTH(Register!$U253)-1)))-(YEAR(Register!$O253)*12+MONTH(Register!$O253))+1))/Register!$Q253,2)-ROUND((Register!$M253-Register!$R253)*MIN(Register!$Q253,MAX(0,MIN(F$4-1,IF(Register!$U253="",$D$2,MIN($D$2,YEAR(Register!$U253)*12+MONTH(Register!$U253)-1)))-(YEAR(Register!$O253)*12+MONTH(Register!$O253))+1))/Register!$Q253,2))</f>
        <v/>
      </c>
      <c r="G255" s="27">
        <f>IF(OR(Register!$N253&lt;&gt;"Yes",Register!$O253="",N(Register!$Q253)=0),0,ROUND((Register!$M253-Register!$R253)*MIN(Register!$Q253,MAX(0,MIN(G$4,IF(Register!$U253="",$D$2,MIN($D$2,YEAR(Register!$U253)*12+MONTH(Register!$U253)-1)))-(YEAR(Register!$O253)*12+MONTH(Register!$O253))+1))/Register!$Q253,2)-ROUND((Register!$M253-Register!$R253)*MIN(Register!$Q253,MAX(0,MIN(G$4-1,IF(Register!$U253="",$D$2,MIN($D$2,YEAR(Register!$U253)*12+MONTH(Register!$U253)-1)))-(YEAR(Register!$O253)*12+MONTH(Register!$O253))+1))/Register!$Q253,2))</f>
        <v/>
      </c>
      <c r="H255" s="27">
        <f>IF(OR(Register!$N253&lt;&gt;"Yes",Register!$O253="",N(Register!$Q253)=0),0,ROUND((Register!$M253-Register!$R253)*MIN(Register!$Q253,MAX(0,MIN(H$4,IF(Register!$U253="",$D$2,MIN($D$2,YEAR(Register!$U253)*12+MONTH(Register!$U253)-1)))-(YEAR(Register!$O253)*12+MONTH(Register!$O253))+1))/Register!$Q253,2)-ROUND((Register!$M253-Register!$R253)*MIN(Register!$Q253,MAX(0,MIN(H$4-1,IF(Register!$U253="",$D$2,MIN($D$2,YEAR(Register!$U253)*12+MONTH(Register!$U253)-1)))-(YEAR(Register!$O253)*12+MONTH(Register!$O253))+1))/Register!$Q253,2))</f>
        <v/>
      </c>
      <c r="I255" s="27">
        <f>IF(OR(Register!$N253&lt;&gt;"Yes",Register!$O253="",N(Register!$Q253)=0),0,ROUND((Register!$M253-Register!$R253)*MIN(Register!$Q253,MAX(0,MIN(I$4,IF(Register!$U253="",$D$2,MIN($D$2,YEAR(Register!$U253)*12+MONTH(Register!$U253)-1)))-(YEAR(Register!$O253)*12+MONTH(Register!$O253))+1))/Register!$Q253,2)-ROUND((Register!$M253-Register!$R253)*MIN(Register!$Q253,MAX(0,MIN(I$4-1,IF(Register!$U253="",$D$2,MIN($D$2,YEAR(Register!$U253)*12+MONTH(Register!$U253)-1)))-(YEAR(Register!$O253)*12+MONTH(Register!$O253))+1))/Register!$Q253,2))</f>
        <v/>
      </c>
      <c r="J255" s="27">
        <f>IF(OR(Register!$N253&lt;&gt;"Yes",Register!$O253="",N(Register!$Q253)=0),0,ROUND((Register!$M253-Register!$R253)*MIN(Register!$Q253,MAX(0,MIN(J$4,IF(Register!$U253="",$D$2,MIN($D$2,YEAR(Register!$U253)*12+MONTH(Register!$U253)-1)))-(YEAR(Register!$O253)*12+MONTH(Register!$O253))+1))/Register!$Q253,2)-ROUND((Register!$M253-Register!$R253)*MIN(Register!$Q253,MAX(0,MIN(J$4-1,IF(Register!$U253="",$D$2,MIN($D$2,YEAR(Register!$U253)*12+MONTH(Register!$U253)-1)))-(YEAR(Register!$O253)*12+MONTH(Register!$O253))+1))/Register!$Q253,2))</f>
        <v/>
      </c>
      <c r="K255" s="27">
        <f>IF(OR(Register!$N253&lt;&gt;"Yes",Register!$O253="",N(Register!$Q253)=0),0,ROUND((Register!$M253-Register!$R253)*MIN(Register!$Q253,MAX(0,MIN(K$4,IF(Register!$U253="",$D$2,MIN($D$2,YEAR(Register!$U253)*12+MONTH(Register!$U253)-1)))-(YEAR(Register!$O253)*12+MONTH(Register!$O253))+1))/Register!$Q253,2)-ROUND((Register!$M253-Register!$R253)*MIN(Register!$Q253,MAX(0,MIN(K$4-1,IF(Register!$U253="",$D$2,MIN($D$2,YEAR(Register!$U253)*12+MONTH(Register!$U253)-1)))-(YEAR(Register!$O253)*12+MONTH(Register!$O253))+1))/Register!$Q253,2))</f>
        <v/>
      </c>
      <c r="L255" s="27">
        <f>IF(OR(Register!$N253&lt;&gt;"Yes",Register!$O253="",N(Register!$Q253)=0),0,ROUND((Register!$M253-Register!$R253)*MIN(Register!$Q253,MAX(0,MIN(L$4,IF(Register!$U253="",$D$2,MIN($D$2,YEAR(Register!$U253)*12+MONTH(Register!$U253)-1)))-(YEAR(Register!$O253)*12+MONTH(Register!$O253))+1))/Register!$Q253,2)-ROUND((Register!$M253-Register!$R253)*MIN(Register!$Q253,MAX(0,MIN(L$4-1,IF(Register!$U253="",$D$2,MIN($D$2,YEAR(Register!$U253)*12+MONTH(Register!$U253)-1)))-(YEAR(Register!$O253)*12+MONTH(Register!$O253))+1))/Register!$Q253,2))</f>
        <v/>
      </c>
      <c r="M255" s="27">
        <f>IF(OR(Register!$N253&lt;&gt;"Yes",Register!$O253="",N(Register!$Q253)=0),0,ROUND((Register!$M253-Register!$R253)*MIN(Register!$Q253,MAX(0,MIN(M$4,IF(Register!$U253="",$D$2,MIN($D$2,YEAR(Register!$U253)*12+MONTH(Register!$U253)-1)))-(YEAR(Register!$O253)*12+MONTH(Register!$O253))+1))/Register!$Q253,2)-ROUND((Register!$M253-Register!$R253)*MIN(Register!$Q253,MAX(0,MIN(M$4-1,IF(Register!$U253="",$D$2,MIN($D$2,YEAR(Register!$U253)*12+MONTH(Register!$U253)-1)))-(YEAR(Register!$O253)*12+MONTH(Register!$O253))+1))/Register!$Q253,2))</f>
        <v/>
      </c>
      <c r="N255" s="27">
        <f>IF(OR(Register!$N253&lt;&gt;"Yes",Register!$O253="",N(Register!$Q253)=0),0,ROUND((Register!$M253-Register!$R253)*MIN(Register!$Q253,MAX(0,MIN(N$4,IF(Register!$U253="",$D$2,MIN($D$2,YEAR(Register!$U253)*12+MONTH(Register!$U253)-1)))-(YEAR(Register!$O253)*12+MONTH(Register!$O253))+1))/Register!$Q253,2)-ROUND((Register!$M253-Register!$R253)*MIN(Register!$Q253,MAX(0,MIN(N$4-1,IF(Register!$U253="",$D$2,MIN($D$2,YEAR(Register!$U253)*12+MONTH(Register!$U253)-1)))-(YEAR(Register!$O253)*12+MONTH(Register!$O253))+1))/Register!$Q253,2))</f>
        <v/>
      </c>
      <c r="O255" s="27">
        <f>IF(OR(Register!$N253&lt;&gt;"Yes",Register!$O253="",N(Register!$Q253)=0),0,ROUND((Register!$M253-Register!$R253)*MIN(Register!$Q253,MAX(0,MIN(O$4,IF(Register!$U253="",$D$2,MIN($D$2,YEAR(Register!$U253)*12+MONTH(Register!$U253)-1)))-(YEAR(Register!$O253)*12+MONTH(Register!$O253))+1))/Register!$Q253,2)-ROUND((Register!$M253-Register!$R253)*MIN(Register!$Q253,MAX(0,MIN(O$4-1,IF(Register!$U253="",$D$2,MIN($D$2,YEAR(Register!$U253)*12+MONTH(Register!$U253)-1)))-(YEAR(Register!$O253)*12+MONTH(Register!$O253))+1))/Register!$Q253,2))</f>
        <v/>
      </c>
      <c r="P255" s="27">
        <f>IF(OR(Register!$N253&lt;&gt;"Yes",Register!$O253="",N(Register!$Q253)=0),0,ROUND((Register!$M253-Register!$R253)*MIN(Register!$Q253,MAX(0,MIN(P$4,IF(Register!$U253="",$D$2,MIN($D$2,YEAR(Register!$U253)*12+MONTH(Register!$U253)-1)))-(YEAR(Register!$O253)*12+MONTH(Register!$O253))+1))/Register!$Q253,2)-ROUND((Register!$M253-Register!$R253)*MIN(Register!$Q253,MAX(0,MIN(P$4-1,IF(Register!$U253="",$D$2,MIN($D$2,YEAR(Register!$U253)*12+MONTH(Register!$U253)-1)))-(YEAR(Register!$O253)*12+MONTH(Register!$O253))+1))/Register!$Q253,2))</f>
        <v/>
      </c>
      <c r="Q255" s="27">
        <f>E255+F255+G255+H255+I255+J255+K255+L255+M255+N255+O255+P255</f>
        <v/>
      </c>
    </row>
    <row r="256">
      <c r="A256" s="28">
        <f>IF(Register!$A254="","",Register!$A254)</f>
        <v/>
      </c>
      <c r="B256" s="28">
        <f>IF(Register!$D254="","",Register!$D254)</f>
        <v/>
      </c>
      <c r="C256" s="28">
        <f>IF(Register!$F254="","",Register!$F254)</f>
        <v/>
      </c>
      <c r="D256" s="28">
        <f>IF(C256="","",IF(C256=Settings!$A$9,Settings!$B$9,IF(C256=Settings!$A$10,Settings!$B$10,IF(C256=Settings!$A$11,Settings!$B$11,IF(C256=Settings!$A$12,Settings!$B$12,IF(C256=Settings!$A$13,Settings!$B$13,IF(C256=Settings!$A$14,Settings!$B$14,IF(C256=Settings!$A$15,Settings!$B$15,IF(C256=Settings!$A$16,Settings!$B$16,IF(C256=Settings!$A$17,Settings!$B$17,IF(C256=Settings!$A$18,Settings!$B$18,"")))))))))))</f>
        <v/>
      </c>
      <c r="E256" s="27">
        <f>IF(OR(Register!$N254&lt;&gt;"Yes",Register!$O254="",N(Register!$Q254)=0),0,ROUND((Register!$M254-Register!$R254)*MIN(Register!$Q254,MAX(0,MIN(E$4,IF(Register!$U254="",$D$2,MIN($D$2,YEAR(Register!$U254)*12+MONTH(Register!$U254)-1)))-(YEAR(Register!$O254)*12+MONTH(Register!$O254))+1))/Register!$Q254,2)-ROUND((Register!$M254-Register!$R254)*MIN(Register!$Q254,MAX(0,MIN(E$4-1,IF(Register!$U254="",$D$2,MIN($D$2,YEAR(Register!$U254)*12+MONTH(Register!$U254)-1)))-(YEAR(Register!$O254)*12+MONTH(Register!$O254))+1))/Register!$Q254,2))</f>
        <v/>
      </c>
      <c r="F256" s="27">
        <f>IF(OR(Register!$N254&lt;&gt;"Yes",Register!$O254="",N(Register!$Q254)=0),0,ROUND((Register!$M254-Register!$R254)*MIN(Register!$Q254,MAX(0,MIN(F$4,IF(Register!$U254="",$D$2,MIN($D$2,YEAR(Register!$U254)*12+MONTH(Register!$U254)-1)))-(YEAR(Register!$O254)*12+MONTH(Register!$O254))+1))/Register!$Q254,2)-ROUND((Register!$M254-Register!$R254)*MIN(Register!$Q254,MAX(0,MIN(F$4-1,IF(Register!$U254="",$D$2,MIN($D$2,YEAR(Register!$U254)*12+MONTH(Register!$U254)-1)))-(YEAR(Register!$O254)*12+MONTH(Register!$O254))+1))/Register!$Q254,2))</f>
        <v/>
      </c>
      <c r="G256" s="27">
        <f>IF(OR(Register!$N254&lt;&gt;"Yes",Register!$O254="",N(Register!$Q254)=0),0,ROUND((Register!$M254-Register!$R254)*MIN(Register!$Q254,MAX(0,MIN(G$4,IF(Register!$U254="",$D$2,MIN($D$2,YEAR(Register!$U254)*12+MONTH(Register!$U254)-1)))-(YEAR(Register!$O254)*12+MONTH(Register!$O254))+1))/Register!$Q254,2)-ROUND((Register!$M254-Register!$R254)*MIN(Register!$Q254,MAX(0,MIN(G$4-1,IF(Register!$U254="",$D$2,MIN($D$2,YEAR(Register!$U254)*12+MONTH(Register!$U254)-1)))-(YEAR(Register!$O254)*12+MONTH(Register!$O254))+1))/Register!$Q254,2))</f>
        <v/>
      </c>
      <c r="H256" s="27">
        <f>IF(OR(Register!$N254&lt;&gt;"Yes",Register!$O254="",N(Register!$Q254)=0),0,ROUND((Register!$M254-Register!$R254)*MIN(Register!$Q254,MAX(0,MIN(H$4,IF(Register!$U254="",$D$2,MIN($D$2,YEAR(Register!$U254)*12+MONTH(Register!$U254)-1)))-(YEAR(Register!$O254)*12+MONTH(Register!$O254))+1))/Register!$Q254,2)-ROUND((Register!$M254-Register!$R254)*MIN(Register!$Q254,MAX(0,MIN(H$4-1,IF(Register!$U254="",$D$2,MIN($D$2,YEAR(Register!$U254)*12+MONTH(Register!$U254)-1)))-(YEAR(Register!$O254)*12+MONTH(Register!$O254))+1))/Register!$Q254,2))</f>
        <v/>
      </c>
      <c r="I256" s="27">
        <f>IF(OR(Register!$N254&lt;&gt;"Yes",Register!$O254="",N(Register!$Q254)=0),0,ROUND((Register!$M254-Register!$R254)*MIN(Register!$Q254,MAX(0,MIN(I$4,IF(Register!$U254="",$D$2,MIN($D$2,YEAR(Register!$U254)*12+MONTH(Register!$U254)-1)))-(YEAR(Register!$O254)*12+MONTH(Register!$O254))+1))/Register!$Q254,2)-ROUND((Register!$M254-Register!$R254)*MIN(Register!$Q254,MAX(0,MIN(I$4-1,IF(Register!$U254="",$D$2,MIN($D$2,YEAR(Register!$U254)*12+MONTH(Register!$U254)-1)))-(YEAR(Register!$O254)*12+MONTH(Register!$O254))+1))/Register!$Q254,2))</f>
        <v/>
      </c>
      <c r="J256" s="27">
        <f>IF(OR(Register!$N254&lt;&gt;"Yes",Register!$O254="",N(Register!$Q254)=0),0,ROUND((Register!$M254-Register!$R254)*MIN(Register!$Q254,MAX(0,MIN(J$4,IF(Register!$U254="",$D$2,MIN($D$2,YEAR(Register!$U254)*12+MONTH(Register!$U254)-1)))-(YEAR(Register!$O254)*12+MONTH(Register!$O254))+1))/Register!$Q254,2)-ROUND((Register!$M254-Register!$R254)*MIN(Register!$Q254,MAX(0,MIN(J$4-1,IF(Register!$U254="",$D$2,MIN($D$2,YEAR(Register!$U254)*12+MONTH(Register!$U254)-1)))-(YEAR(Register!$O254)*12+MONTH(Register!$O254))+1))/Register!$Q254,2))</f>
        <v/>
      </c>
      <c r="K256" s="27">
        <f>IF(OR(Register!$N254&lt;&gt;"Yes",Register!$O254="",N(Register!$Q254)=0),0,ROUND((Register!$M254-Register!$R254)*MIN(Register!$Q254,MAX(0,MIN(K$4,IF(Register!$U254="",$D$2,MIN($D$2,YEAR(Register!$U254)*12+MONTH(Register!$U254)-1)))-(YEAR(Register!$O254)*12+MONTH(Register!$O254))+1))/Register!$Q254,2)-ROUND((Register!$M254-Register!$R254)*MIN(Register!$Q254,MAX(0,MIN(K$4-1,IF(Register!$U254="",$D$2,MIN($D$2,YEAR(Register!$U254)*12+MONTH(Register!$U254)-1)))-(YEAR(Register!$O254)*12+MONTH(Register!$O254))+1))/Register!$Q254,2))</f>
        <v/>
      </c>
      <c r="L256" s="27">
        <f>IF(OR(Register!$N254&lt;&gt;"Yes",Register!$O254="",N(Register!$Q254)=0),0,ROUND((Register!$M254-Register!$R254)*MIN(Register!$Q254,MAX(0,MIN(L$4,IF(Register!$U254="",$D$2,MIN($D$2,YEAR(Register!$U254)*12+MONTH(Register!$U254)-1)))-(YEAR(Register!$O254)*12+MONTH(Register!$O254))+1))/Register!$Q254,2)-ROUND((Register!$M254-Register!$R254)*MIN(Register!$Q254,MAX(0,MIN(L$4-1,IF(Register!$U254="",$D$2,MIN($D$2,YEAR(Register!$U254)*12+MONTH(Register!$U254)-1)))-(YEAR(Register!$O254)*12+MONTH(Register!$O254))+1))/Register!$Q254,2))</f>
        <v/>
      </c>
      <c r="M256" s="27">
        <f>IF(OR(Register!$N254&lt;&gt;"Yes",Register!$O254="",N(Register!$Q254)=0),0,ROUND((Register!$M254-Register!$R254)*MIN(Register!$Q254,MAX(0,MIN(M$4,IF(Register!$U254="",$D$2,MIN($D$2,YEAR(Register!$U254)*12+MONTH(Register!$U254)-1)))-(YEAR(Register!$O254)*12+MONTH(Register!$O254))+1))/Register!$Q254,2)-ROUND((Register!$M254-Register!$R254)*MIN(Register!$Q254,MAX(0,MIN(M$4-1,IF(Register!$U254="",$D$2,MIN($D$2,YEAR(Register!$U254)*12+MONTH(Register!$U254)-1)))-(YEAR(Register!$O254)*12+MONTH(Register!$O254))+1))/Register!$Q254,2))</f>
        <v/>
      </c>
      <c r="N256" s="27">
        <f>IF(OR(Register!$N254&lt;&gt;"Yes",Register!$O254="",N(Register!$Q254)=0),0,ROUND((Register!$M254-Register!$R254)*MIN(Register!$Q254,MAX(0,MIN(N$4,IF(Register!$U254="",$D$2,MIN($D$2,YEAR(Register!$U254)*12+MONTH(Register!$U254)-1)))-(YEAR(Register!$O254)*12+MONTH(Register!$O254))+1))/Register!$Q254,2)-ROUND((Register!$M254-Register!$R254)*MIN(Register!$Q254,MAX(0,MIN(N$4-1,IF(Register!$U254="",$D$2,MIN($D$2,YEAR(Register!$U254)*12+MONTH(Register!$U254)-1)))-(YEAR(Register!$O254)*12+MONTH(Register!$O254))+1))/Register!$Q254,2))</f>
        <v/>
      </c>
      <c r="O256" s="27">
        <f>IF(OR(Register!$N254&lt;&gt;"Yes",Register!$O254="",N(Register!$Q254)=0),0,ROUND((Register!$M254-Register!$R254)*MIN(Register!$Q254,MAX(0,MIN(O$4,IF(Register!$U254="",$D$2,MIN($D$2,YEAR(Register!$U254)*12+MONTH(Register!$U254)-1)))-(YEAR(Register!$O254)*12+MONTH(Register!$O254))+1))/Register!$Q254,2)-ROUND((Register!$M254-Register!$R254)*MIN(Register!$Q254,MAX(0,MIN(O$4-1,IF(Register!$U254="",$D$2,MIN($D$2,YEAR(Register!$U254)*12+MONTH(Register!$U254)-1)))-(YEAR(Register!$O254)*12+MONTH(Register!$O254))+1))/Register!$Q254,2))</f>
        <v/>
      </c>
      <c r="P256" s="27">
        <f>IF(OR(Register!$N254&lt;&gt;"Yes",Register!$O254="",N(Register!$Q254)=0),0,ROUND((Register!$M254-Register!$R254)*MIN(Register!$Q254,MAX(0,MIN(P$4,IF(Register!$U254="",$D$2,MIN($D$2,YEAR(Register!$U254)*12+MONTH(Register!$U254)-1)))-(YEAR(Register!$O254)*12+MONTH(Register!$O254))+1))/Register!$Q254,2)-ROUND((Register!$M254-Register!$R254)*MIN(Register!$Q254,MAX(0,MIN(P$4-1,IF(Register!$U254="",$D$2,MIN($D$2,YEAR(Register!$U254)*12+MONTH(Register!$U254)-1)))-(YEAR(Register!$O254)*12+MONTH(Register!$O254))+1))/Register!$Q254,2))</f>
        <v/>
      </c>
      <c r="Q256" s="27">
        <f>E256+F256+G256+H256+I256+J256+K256+L256+M256+N256+O256+P256</f>
        <v/>
      </c>
    </row>
    <row r="257">
      <c r="A257" s="28">
        <f>IF(Register!$A255="","",Register!$A255)</f>
        <v/>
      </c>
      <c r="B257" s="28">
        <f>IF(Register!$D255="","",Register!$D255)</f>
        <v/>
      </c>
      <c r="C257" s="28">
        <f>IF(Register!$F255="","",Register!$F255)</f>
        <v/>
      </c>
      <c r="D257" s="28">
        <f>IF(C257="","",IF(C257=Settings!$A$9,Settings!$B$9,IF(C257=Settings!$A$10,Settings!$B$10,IF(C257=Settings!$A$11,Settings!$B$11,IF(C257=Settings!$A$12,Settings!$B$12,IF(C257=Settings!$A$13,Settings!$B$13,IF(C257=Settings!$A$14,Settings!$B$14,IF(C257=Settings!$A$15,Settings!$B$15,IF(C257=Settings!$A$16,Settings!$B$16,IF(C257=Settings!$A$17,Settings!$B$17,IF(C257=Settings!$A$18,Settings!$B$18,"")))))))))))</f>
        <v/>
      </c>
      <c r="E257" s="27">
        <f>IF(OR(Register!$N255&lt;&gt;"Yes",Register!$O255="",N(Register!$Q255)=0),0,ROUND((Register!$M255-Register!$R255)*MIN(Register!$Q255,MAX(0,MIN(E$4,IF(Register!$U255="",$D$2,MIN($D$2,YEAR(Register!$U255)*12+MONTH(Register!$U255)-1)))-(YEAR(Register!$O255)*12+MONTH(Register!$O255))+1))/Register!$Q255,2)-ROUND((Register!$M255-Register!$R255)*MIN(Register!$Q255,MAX(0,MIN(E$4-1,IF(Register!$U255="",$D$2,MIN($D$2,YEAR(Register!$U255)*12+MONTH(Register!$U255)-1)))-(YEAR(Register!$O255)*12+MONTH(Register!$O255))+1))/Register!$Q255,2))</f>
        <v/>
      </c>
      <c r="F257" s="27">
        <f>IF(OR(Register!$N255&lt;&gt;"Yes",Register!$O255="",N(Register!$Q255)=0),0,ROUND((Register!$M255-Register!$R255)*MIN(Register!$Q255,MAX(0,MIN(F$4,IF(Register!$U255="",$D$2,MIN($D$2,YEAR(Register!$U255)*12+MONTH(Register!$U255)-1)))-(YEAR(Register!$O255)*12+MONTH(Register!$O255))+1))/Register!$Q255,2)-ROUND((Register!$M255-Register!$R255)*MIN(Register!$Q255,MAX(0,MIN(F$4-1,IF(Register!$U255="",$D$2,MIN($D$2,YEAR(Register!$U255)*12+MONTH(Register!$U255)-1)))-(YEAR(Register!$O255)*12+MONTH(Register!$O255))+1))/Register!$Q255,2))</f>
        <v/>
      </c>
      <c r="G257" s="27">
        <f>IF(OR(Register!$N255&lt;&gt;"Yes",Register!$O255="",N(Register!$Q255)=0),0,ROUND((Register!$M255-Register!$R255)*MIN(Register!$Q255,MAX(0,MIN(G$4,IF(Register!$U255="",$D$2,MIN($D$2,YEAR(Register!$U255)*12+MONTH(Register!$U255)-1)))-(YEAR(Register!$O255)*12+MONTH(Register!$O255))+1))/Register!$Q255,2)-ROUND((Register!$M255-Register!$R255)*MIN(Register!$Q255,MAX(0,MIN(G$4-1,IF(Register!$U255="",$D$2,MIN($D$2,YEAR(Register!$U255)*12+MONTH(Register!$U255)-1)))-(YEAR(Register!$O255)*12+MONTH(Register!$O255))+1))/Register!$Q255,2))</f>
        <v/>
      </c>
      <c r="H257" s="27">
        <f>IF(OR(Register!$N255&lt;&gt;"Yes",Register!$O255="",N(Register!$Q255)=0),0,ROUND((Register!$M255-Register!$R255)*MIN(Register!$Q255,MAX(0,MIN(H$4,IF(Register!$U255="",$D$2,MIN($D$2,YEAR(Register!$U255)*12+MONTH(Register!$U255)-1)))-(YEAR(Register!$O255)*12+MONTH(Register!$O255))+1))/Register!$Q255,2)-ROUND((Register!$M255-Register!$R255)*MIN(Register!$Q255,MAX(0,MIN(H$4-1,IF(Register!$U255="",$D$2,MIN($D$2,YEAR(Register!$U255)*12+MONTH(Register!$U255)-1)))-(YEAR(Register!$O255)*12+MONTH(Register!$O255))+1))/Register!$Q255,2))</f>
        <v/>
      </c>
      <c r="I257" s="27">
        <f>IF(OR(Register!$N255&lt;&gt;"Yes",Register!$O255="",N(Register!$Q255)=0),0,ROUND((Register!$M255-Register!$R255)*MIN(Register!$Q255,MAX(0,MIN(I$4,IF(Register!$U255="",$D$2,MIN($D$2,YEAR(Register!$U255)*12+MONTH(Register!$U255)-1)))-(YEAR(Register!$O255)*12+MONTH(Register!$O255))+1))/Register!$Q255,2)-ROUND((Register!$M255-Register!$R255)*MIN(Register!$Q255,MAX(0,MIN(I$4-1,IF(Register!$U255="",$D$2,MIN($D$2,YEAR(Register!$U255)*12+MONTH(Register!$U255)-1)))-(YEAR(Register!$O255)*12+MONTH(Register!$O255))+1))/Register!$Q255,2))</f>
        <v/>
      </c>
      <c r="J257" s="27">
        <f>IF(OR(Register!$N255&lt;&gt;"Yes",Register!$O255="",N(Register!$Q255)=0),0,ROUND((Register!$M255-Register!$R255)*MIN(Register!$Q255,MAX(0,MIN(J$4,IF(Register!$U255="",$D$2,MIN($D$2,YEAR(Register!$U255)*12+MONTH(Register!$U255)-1)))-(YEAR(Register!$O255)*12+MONTH(Register!$O255))+1))/Register!$Q255,2)-ROUND((Register!$M255-Register!$R255)*MIN(Register!$Q255,MAX(0,MIN(J$4-1,IF(Register!$U255="",$D$2,MIN($D$2,YEAR(Register!$U255)*12+MONTH(Register!$U255)-1)))-(YEAR(Register!$O255)*12+MONTH(Register!$O255))+1))/Register!$Q255,2))</f>
        <v/>
      </c>
      <c r="K257" s="27">
        <f>IF(OR(Register!$N255&lt;&gt;"Yes",Register!$O255="",N(Register!$Q255)=0),0,ROUND((Register!$M255-Register!$R255)*MIN(Register!$Q255,MAX(0,MIN(K$4,IF(Register!$U255="",$D$2,MIN($D$2,YEAR(Register!$U255)*12+MONTH(Register!$U255)-1)))-(YEAR(Register!$O255)*12+MONTH(Register!$O255))+1))/Register!$Q255,2)-ROUND((Register!$M255-Register!$R255)*MIN(Register!$Q255,MAX(0,MIN(K$4-1,IF(Register!$U255="",$D$2,MIN($D$2,YEAR(Register!$U255)*12+MONTH(Register!$U255)-1)))-(YEAR(Register!$O255)*12+MONTH(Register!$O255))+1))/Register!$Q255,2))</f>
        <v/>
      </c>
      <c r="L257" s="27">
        <f>IF(OR(Register!$N255&lt;&gt;"Yes",Register!$O255="",N(Register!$Q255)=0),0,ROUND((Register!$M255-Register!$R255)*MIN(Register!$Q255,MAX(0,MIN(L$4,IF(Register!$U255="",$D$2,MIN($D$2,YEAR(Register!$U255)*12+MONTH(Register!$U255)-1)))-(YEAR(Register!$O255)*12+MONTH(Register!$O255))+1))/Register!$Q255,2)-ROUND((Register!$M255-Register!$R255)*MIN(Register!$Q255,MAX(0,MIN(L$4-1,IF(Register!$U255="",$D$2,MIN($D$2,YEAR(Register!$U255)*12+MONTH(Register!$U255)-1)))-(YEAR(Register!$O255)*12+MONTH(Register!$O255))+1))/Register!$Q255,2))</f>
        <v/>
      </c>
      <c r="M257" s="27">
        <f>IF(OR(Register!$N255&lt;&gt;"Yes",Register!$O255="",N(Register!$Q255)=0),0,ROUND((Register!$M255-Register!$R255)*MIN(Register!$Q255,MAX(0,MIN(M$4,IF(Register!$U255="",$D$2,MIN($D$2,YEAR(Register!$U255)*12+MONTH(Register!$U255)-1)))-(YEAR(Register!$O255)*12+MONTH(Register!$O255))+1))/Register!$Q255,2)-ROUND((Register!$M255-Register!$R255)*MIN(Register!$Q255,MAX(0,MIN(M$4-1,IF(Register!$U255="",$D$2,MIN($D$2,YEAR(Register!$U255)*12+MONTH(Register!$U255)-1)))-(YEAR(Register!$O255)*12+MONTH(Register!$O255))+1))/Register!$Q255,2))</f>
        <v/>
      </c>
      <c r="N257" s="27">
        <f>IF(OR(Register!$N255&lt;&gt;"Yes",Register!$O255="",N(Register!$Q255)=0),0,ROUND((Register!$M255-Register!$R255)*MIN(Register!$Q255,MAX(0,MIN(N$4,IF(Register!$U255="",$D$2,MIN($D$2,YEAR(Register!$U255)*12+MONTH(Register!$U255)-1)))-(YEAR(Register!$O255)*12+MONTH(Register!$O255))+1))/Register!$Q255,2)-ROUND((Register!$M255-Register!$R255)*MIN(Register!$Q255,MAX(0,MIN(N$4-1,IF(Register!$U255="",$D$2,MIN($D$2,YEAR(Register!$U255)*12+MONTH(Register!$U255)-1)))-(YEAR(Register!$O255)*12+MONTH(Register!$O255))+1))/Register!$Q255,2))</f>
        <v/>
      </c>
      <c r="O257" s="27">
        <f>IF(OR(Register!$N255&lt;&gt;"Yes",Register!$O255="",N(Register!$Q255)=0),0,ROUND((Register!$M255-Register!$R255)*MIN(Register!$Q255,MAX(0,MIN(O$4,IF(Register!$U255="",$D$2,MIN($D$2,YEAR(Register!$U255)*12+MONTH(Register!$U255)-1)))-(YEAR(Register!$O255)*12+MONTH(Register!$O255))+1))/Register!$Q255,2)-ROUND((Register!$M255-Register!$R255)*MIN(Register!$Q255,MAX(0,MIN(O$4-1,IF(Register!$U255="",$D$2,MIN($D$2,YEAR(Register!$U255)*12+MONTH(Register!$U255)-1)))-(YEAR(Register!$O255)*12+MONTH(Register!$O255))+1))/Register!$Q255,2))</f>
        <v/>
      </c>
      <c r="P257" s="27">
        <f>IF(OR(Register!$N255&lt;&gt;"Yes",Register!$O255="",N(Register!$Q255)=0),0,ROUND((Register!$M255-Register!$R255)*MIN(Register!$Q255,MAX(0,MIN(P$4,IF(Register!$U255="",$D$2,MIN($D$2,YEAR(Register!$U255)*12+MONTH(Register!$U255)-1)))-(YEAR(Register!$O255)*12+MONTH(Register!$O255))+1))/Register!$Q255,2)-ROUND((Register!$M255-Register!$R255)*MIN(Register!$Q255,MAX(0,MIN(P$4-1,IF(Register!$U255="",$D$2,MIN($D$2,YEAR(Register!$U255)*12+MONTH(Register!$U255)-1)))-(YEAR(Register!$O255)*12+MONTH(Register!$O255))+1))/Register!$Q255,2))</f>
        <v/>
      </c>
      <c r="Q257" s="27">
        <f>E257+F257+G257+H257+I257+J257+K257+L257+M257+N257+O257+P257</f>
        <v/>
      </c>
    </row>
    <row r="258">
      <c r="A258" s="28">
        <f>IF(Register!$A256="","",Register!$A256)</f>
        <v/>
      </c>
      <c r="B258" s="28">
        <f>IF(Register!$D256="","",Register!$D256)</f>
        <v/>
      </c>
      <c r="C258" s="28">
        <f>IF(Register!$F256="","",Register!$F256)</f>
        <v/>
      </c>
      <c r="D258" s="28">
        <f>IF(C258="","",IF(C258=Settings!$A$9,Settings!$B$9,IF(C258=Settings!$A$10,Settings!$B$10,IF(C258=Settings!$A$11,Settings!$B$11,IF(C258=Settings!$A$12,Settings!$B$12,IF(C258=Settings!$A$13,Settings!$B$13,IF(C258=Settings!$A$14,Settings!$B$14,IF(C258=Settings!$A$15,Settings!$B$15,IF(C258=Settings!$A$16,Settings!$B$16,IF(C258=Settings!$A$17,Settings!$B$17,IF(C258=Settings!$A$18,Settings!$B$18,"")))))))))))</f>
        <v/>
      </c>
      <c r="E258" s="27">
        <f>IF(OR(Register!$N256&lt;&gt;"Yes",Register!$O256="",N(Register!$Q256)=0),0,ROUND((Register!$M256-Register!$R256)*MIN(Register!$Q256,MAX(0,MIN(E$4,IF(Register!$U256="",$D$2,MIN($D$2,YEAR(Register!$U256)*12+MONTH(Register!$U256)-1)))-(YEAR(Register!$O256)*12+MONTH(Register!$O256))+1))/Register!$Q256,2)-ROUND((Register!$M256-Register!$R256)*MIN(Register!$Q256,MAX(0,MIN(E$4-1,IF(Register!$U256="",$D$2,MIN($D$2,YEAR(Register!$U256)*12+MONTH(Register!$U256)-1)))-(YEAR(Register!$O256)*12+MONTH(Register!$O256))+1))/Register!$Q256,2))</f>
        <v/>
      </c>
      <c r="F258" s="27">
        <f>IF(OR(Register!$N256&lt;&gt;"Yes",Register!$O256="",N(Register!$Q256)=0),0,ROUND((Register!$M256-Register!$R256)*MIN(Register!$Q256,MAX(0,MIN(F$4,IF(Register!$U256="",$D$2,MIN($D$2,YEAR(Register!$U256)*12+MONTH(Register!$U256)-1)))-(YEAR(Register!$O256)*12+MONTH(Register!$O256))+1))/Register!$Q256,2)-ROUND((Register!$M256-Register!$R256)*MIN(Register!$Q256,MAX(0,MIN(F$4-1,IF(Register!$U256="",$D$2,MIN($D$2,YEAR(Register!$U256)*12+MONTH(Register!$U256)-1)))-(YEAR(Register!$O256)*12+MONTH(Register!$O256))+1))/Register!$Q256,2))</f>
        <v/>
      </c>
      <c r="G258" s="27">
        <f>IF(OR(Register!$N256&lt;&gt;"Yes",Register!$O256="",N(Register!$Q256)=0),0,ROUND((Register!$M256-Register!$R256)*MIN(Register!$Q256,MAX(0,MIN(G$4,IF(Register!$U256="",$D$2,MIN($D$2,YEAR(Register!$U256)*12+MONTH(Register!$U256)-1)))-(YEAR(Register!$O256)*12+MONTH(Register!$O256))+1))/Register!$Q256,2)-ROUND((Register!$M256-Register!$R256)*MIN(Register!$Q256,MAX(0,MIN(G$4-1,IF(Register!$U256="",$D$2,MIN($D$2,YEAR(Register!$U256)*12+MONTH(Register!$U256)-1)))-(YEAR(Register!$O256)*12+MONTH(Register!$O256))+1))/Register!$Q256,2))</f>
        <v/>
      </c>
      <c r="H258" s="27">
        <f>IF(OR(Register!$N256&lt;&gt;"Yes",Register!$O256="",N(Register!$Q256)=0),0,ROUND((Register!$M256-Register!$R256)*MIN(Register!$Q256,MAX(0,MIN(H$4,IF(Register!$U256="",$D$2,MIN($D$2,YEAR(Register!$U256)*12+MONTH(Register!$U256)-1)))-(YEAR(Register!$O256)*12+MONTH(Register!$O256))+1))/Register!$Q256,2)-ROUND((Register!$M256-Register!$R256)*MIN(Register!$Q256,MAX(0,MIN(H$4-1,IF(Register!$U256="",$D$2,MIN($D$2,YEAR(Register!$U256)*12+MONTH(Register!$U256)-1)))-(YEAR(Register!$O256)*12+MONTH(Register!$O256))+1))/Register!$Q256,2))</f>
        <v/>
      </c>
      <c r="I258" s="27">
        <f>IF(OR(Register!$N256&lt;&gt;"Yes",Register!$O256="",N(Register!$Q256)=0),0,ROUND((Register!$M256-Register!$R256)*MIN(Register!$Q256,MAX(0,MIN(I$4,IF(Register!$U256="",$D$2,MIN($D$2,YEAR(Register!$U256)*12+MONTH(Register!$U256)-1)))-(YEAR(Register!$O256)*12+MONTH(Register!$O256))+1))/Register!$Q256,2)-ROUND((Register!$M256-Register!$R256)*MIN(Register!$Q256,MAX(0,MIN(I$4-1,IF(Register!$U256="",$D$2,MIN($D$2,YEAR(Register!$U256)*12+MONTH(Register!$U256)-1)))-(YEAR(Register!$O256)*12+MONTH(Register!$O256))+1))/Register!$Q256,2))</f>
        <v/>
      </c>
      <c r="J258" s="27">
        <f>IF(OR(Register!$N256&lt;&gt;"Yes",Register!$O256="",N(Register!$Q256)=0),0,ROUND((Register!$M256-Register!$R256)*MIN(Register!$Q256,MAX(0,MIN(J$4,IF(Register!$U256="",$D$2,MIN($D$2,YEAR(Register!$U256)*12+MONTH(Register!$U256)-1)))-(YEAR(Register!$O256)*12+MONTH(Register!$O256))+1))/Register!$Q256,2)-ROUND((Register!$M256-Register!$R256)*MIN(Register!$Q256,MAX(0,MIN(J$4-1,IF(Register!$U256="",$D$2,MIN($D$2,YEAR(Register!$U256)*12+MONTH(Register!$U256)-1)))-(YEAR(Register!$O256)*12+MONTH(Register!$O256))+1))/Register!$Q256,2))</f>
        <v/>
      </c>
      <c r="K258" s="27">
        <f>IF(OR(Register!$N256&lt;&gt;"Yes",Register!$O256="",N(Register!$Q256)=0),0,ROUND((Register!$M256-Register!$R256)*MIN(Register!$Q256,MAX(0,MIN(K$4,IF(Register!$U256="",$D$2,MIN($D$2,YEAR(Register!$U256)*12+MONTH(Register!$U256)-1)))-(YEAR(Register!$O256)*12+MONTH(Register!$O256))+1))/Register!$Q256,2)-ROUND((Register!$M256-Register!$R256)*MIN(Register!$Q256,MAX(0,MIN(K$4-1,IF(Register!$U256="",$D$2,MIN($D$2,YEAR(Register!$U256)*12+MONTH(Register!$U256)-1)))-(YEAR(Register!$O256)*12+MONTH(Register!$O256))+1))/Register!$Q256,2))</f>
        <v/>
      </c>
      <c r="L258" s="27">
        <f>IF(OR(Register!$N256&lt;&gt;"Yes",Register!$O256="",N(Register!$Q256)=0),0,ROUND((Register!$M256-Register!$R256)*MIN(Register!$Q256,MAX(0,MIN(L$4,IF(Register!$U256="",$D$2,MIN($D$2,YEAR(Register!$U256)*12+MONTH(Register!$U256)-1)))-(YEAR(Register!$O256)*12+MONTH(Register!$O256))+1))/Register!$Q256,2)-ROUND((Register!$M256-Register!$R256)*MIN(Register!$Q256,MAX(0,MIN(L$4-1,IF(Register!$U256="",$D$2,MIN($D$2,YEAR(Register!$U256)*12+MONTH(Register!$U256)-1)))-(YEAR(Register!$O256)*12+MONTH(Register!$O256))+1))/Register!$Q256,2))</f>
        <v/>
      </c>
      <c r="M258" s="27">
        <f>IF(OR(Register!$N256&lt;&gt;"Yes",Register!$O256="",N(Register!$Q256)=0),0,ROUND((Register!$M256-Register!$R256)*MIN(Register!$Q256,MAX(0,MIN(M$4,IF(Register!$U256="",$D$2,MIN($D$2,YEAR(Register!$U256)*12+MONTH(Register!$U256)-1)))-(YEAR(Register!$O256)*12+MONTH(Register!$O256))+1))/Register!$Q256,2)-ROUND((Register!$M256-Register!$R256)*MIN(Register!$Q256,MAX(0,MIN(M$4-1,IF(Register!$U256="",$D$2,MIN($D$2,YEAR(Register!$U256)*12+MONTH(Register!$U256)-1)))-(YEAR(Register!$O256)*12+MONTH(Register!$O256))+1))/Register!$Q256,2))</f>
        <v/>
      </c>
      <c r="N258" s="27">
        <f>IF(OR(Register!$N256&lt;&gt;"Yes",Register!$O256="",N(Register!$Q256)=0),0,ROUND((Register!$M256-Register!$R256)*MIN(Register!$Q256,MAX(0,MIN(N$4,IF(Register!$U256="",$D$2,MIN($D$2,YEAR(Register!$U256)*12+MONTH(Register!$U256)-1)))-(YEAR(Register!$O256)*12+MONTH(Register!$O256))+1))/Register!$Q256,2)-ROUND((Register!$M256-Register!$R256)*MIN(Register!$Q256,MAX(0,MIN(N$4-1,IF(Register!$U256="",$D$2,MIN($D$2,YEAR(Register!$U256)*12+MONTH(Register!$U256)-1)))-(YEAR(Register!$O256)*12+MONTH(Register!$O256))+1))/Register!$Q256,2))</f>
        <v/>
      </c>
      <c r="O258" s="27">
        <f>IF(OR(Register!$N256&lt;&gt;"Yes",Register!$O256="",N(Register!$Q256)=0),0,ROUND((Register!$M256-Register!$R256)*MIN(Register!$Q256,MAX(0,MIN(O$4,IF(Register!$U256="",$D$2,MIN($D$2,YEAR(Register!$U256)*12+MONTH(Register!$U256)-1)))-(YEAR(Register!$O256)*12+MONTH(Register!$O256))+1))/Register!$Q256,2)-ROUND((Register!$M256-Register!$R256)*MIN(Register!$Q256,MAX(0,MIN(O$4-1,IF(Register!$U256="",$D$2,MIN($D$2,YEAR(Register!$U256)*12+MONTH(Register!$U256)-1)))-(YEAR(Register!$O256)*12+MONTH(Register!$O256))+1))/Register!$Q256,2))</f>
        <v/>
      </c>
      <c r="P258" s="27">
        <f>IF(OR(Register!$N256&lt;&gt;"Yes",Register!$O256="",N(Register!$Q256)=0),0,ROUND((Register!$M256-Register!$R256)*MIN(Register!$Q256,MAX(0,MIN(P$4,IF(Register!$U256="",$D$2,MIN($D$2,YEAR(Register!$U256)*12+MONTH(Register!$U256)-1)))-(YEAR(Register!$O256)*12+MONTH(Register!$O256))+1))/Register!$Q256,2)-ROUND((Register!$M256-Register!$R256)*MIN(Register!$Q256,MAX(0,MIN(P$4-1,IF(Register!$U256="",$D$2,MIN($D$2,YEAR(Register!$U256)*12+MONTH(Register!$U256)-1)))-(YEAR(Register!$O256)*12+MONTH(Register!$O256))+1))/Register!$Q256,2))</f>
        <v/>
      </c>
      <c r="Q258" s="27">
        <f>E258+F258+G258+H258+I258+J258+K258+L258+M258+N258+O258+P258</f>
        <v/>
      </c>
    </row>
    <row r="259">
      <c r="A259" s="28">
        <f>IF(Register!$A257="","",Register!$A257)</f>
        <v/>
      </c>
      <c r="B259" s="28">
        <f>IF(Register!$D257="","",Register!$D257)</f>
        <v/>
      </c>
      <c r="C259" s="28">
        <f>IF(Register!$F257="","",Register!$F257)</f>
        <v/>
      </c>
      <c r="D259" s="28">
        <f>IF(C259="","",IF(C259=Settings!$A$9,Settings!$B$9,IF(C259=Settings!$A$10,Settings!$B$10,IF(C259=Settings!$A$11,Settings!$B$11,IF(C259=Settings!$A$12,Settings!$B$12,IF(C259=Settings!$A$13,Settings!$B$13,IF(C259=Settings!$A$14,Settings!$B$14,IF(C259=Settings!$A$15,Settings!$B$15,IF(C259=Settings!$A$16,Settings!$B$16,IF(C259=Settings!$A$17,Settings!$B$17,IF(C259=Settings!$A$18,Settings!$B$18,"")))))))))))</f>
        <v/>
      </c>
      <c r="E259" s="27">
        <f>IF(OR(Register!$N257&lt;&gt;"Yes",Register!$O257="",N(Register!$Q257)=0),0,ROUND((Register!$M257-Register!$R257)*MIN(Register!$Q257,MAX(0,MIN(E$4,IF(Register!$U257="",$D$2,MIN($D$2,YEAR(Register!$U257)*12+MONTH(Register!$U257)-1)))-(YEAR(Register!$O257)*12+MONTH(Register!$O257))+1))/Register!$Q257,2)-ROUND((Register!$M257-Register!$R257)*MIN(Register!$Q257,MAX(0,MIN(E$4-1,IF(Register!$U257="",$D$2,MIN($D$2,YEAR(Register!$U257)*12+MONTH(Register!$U257)-1)))-(YEAR(Register!$O257)*12+MONTH(Register!$O257))+1))/Register!$Q257,2))</f>
        <v/>
      </c>
      <c r="F259" s="27">
        <f>IF(OR(Register!$N257&lt;&gt;"Yes",Register!$O257="",N(Register!$Q257)=0),0,ROUND((Register!$M257-Register!$R257)*MIN(Register!$Q257,MAX(0,MIN(F$4,IF(Register!$U257="",$D$2,MIN($D$2,YEAR(Register!$U257)*12+MONTH(Register!$U257)-1)))-(YEAR(Register!$O257)*12+MONTH(Register!$O257))+1))/Register!$Q257,2)-ROUND((Register!$M257-Register!$R257)*MIN(Register!$Q257,MAX(0,MIN(F$4-1,IF(Register!$U257="",$D$2,MIN($D$2,YEAR(Register!$U257)*12+MONTH(Register!$U257)-1)))-(YEAR(Register!$O257)*12+MONTH(Register!$O257))+1))/Register!$Q257,2))</f>
        <v/>
      </c>
      <c r="G259" s="27">
        <f>IF(OR(Register!$N257&lt;&gt;"Yes",Register!$O257="",N(Register!$Q257)=0),0,ROUND((Register!$M257-Register!$R257)*MIN(Register!$Q257,MAX(0,MIN(G$4,IF(Register!$U257="",$D$2,MIN($D$2,YEAR(Register!$U257)*12+MONTH(Register!$U257)-1)))-(YEAR(Register!$O257)*12+MONTH(Register!$O257))+1))/Register!$Q257,2)-ROUND((Register!$M257-Register!$R257)*MIN(Register!$Q257,MAX(0,MIN(G$4-1,IF(Register!$U257="",$D$2,MIN($D$2,YEAR(Register!$U257)*12+MONTH(Register!$U257)-1)))-(YEAR(Register!$O257)*12+MONTH(Register!$O257))+1))/Register!$Q257,2))</f>
        <v/>
      </c>
      <c r="H259" s="27">
        <f>IF(OR(Register!$N257&lt;&gt;"Yes",Register!$O257="",N(Register!$Q257)=0),0,ROUND((Register!$M257-Register!$R257)*MIN(Register!$Q257,MAX(0,MIN(H$4,IF(Register!$U257="",$D$2,MIN($D$2,YEAR(Register!$U257)*12+MONTH(Register!$U257)-1)))-(YEAR(Register!$O257)*12+MONTH(Register!$O257))+1))/Register!$Q257,2)-ROUND((Register!$M257-Register!$R257)*MIN(Register!$Q257,MAX(0,MIN(H$4-1,IF(Register!$U257="",$D$2,MIN($D$2,YEAR(Register!$U257)*12+MONTH(Register!$U257)-1)))-(YEAR(Register!$O257)*12+MONTH(Register!$O257))+1))/Register!$Q257,2))</f>
        <v/>
      </c>
      <c r="I259" s="27">
        <f>IF(OR(Register!$N257&lt;&gt;"Yes",Register!$O257="",N(Register!$Q257)=0),0,ROUND((Register!$M257-Register!$R257)*MIN(Register!$Q257,MAX(0,MIN(I$4,IF(Register!$U257="",$D$2,MIN($D$2,YEAR(Register!$U257)*12+MONTH(Register!$U257)-1)))-(YEAR(Register!$O257)*12+MONTH(Register!$O257))+1))/Register!$Q257,2)-ROUND((Register!$M257-Register!$R257)*MIN(Register!$Q257,MAX(0,MIN(I$4-1,IF(Register!$U257="",$D$2,MIN($D$2,YEAR(Register!$U257)*12+MONTH(Register!$U257)-1)))-(YEAR(Register!$O257)*12+MONTH(Register!$O257))+1))/Register!$Q257,2))</f>
        <v/>
      </c>
      <c r="J259" s="27">
        <f>IF(OR(Register!$N257&lt;&gt;"Yes",Register!$O257="",N(Register!$Q257)=0),0,ROUND((Register!$M257-Register!$R257)*MIN(Register!$Q257,MAX(0,MIN(J$4,IF(Register!$U257="",$D$2,MIN($D$2,YEAR(Register!$U257)*12+MONTH(Register!$U257)-1)))-(YEAR(Register!$O257)*12+MONTH(Register!$O257))+1))/Register!$Q257,2)-ROUND((Register!$M257-Register!$R257)*MIN(Register!$Q257,MAX(0,MIN(J$4-1,IF(Register!$U257="",$D$2,MIN($D$2,YEAR(Register!$U257)*12+MONTH(Register!$U257)-1)))-(YEAR(Register!$O257)*12+MONTH(Register!$O257))+1))/Register!$Q257,2))</f>
        <v/>
      </c>
      <c r="K259" s="27">
        <f>IF(OR(Register!$N257&lt;&gt;"Yes",Register!$O257="",N(Register!$Q257)=0),0,ROUND((Register!$M257-Register!$R257)*MIN(Register!$Q257,MAX(0,MIN(K$4,IF(Register!$U257="",$D$2,MIN($D$2,YEAR(Register!$U257)*12+MONTH(Register!$U257)-1)))-(YEAR(Register!$O257)*12+MONTH(Register!$O257))+1))/Register!$Q257,2)-ROUND((Register!$M257-Register!$R257)*MIN(Register!$Q257,MAX(0,MIN(K$4-1,IF(Register!$U257="",$D$2,MIN($D$2,YEAR(Register!$U257)*12+MONTH(Register!$U257)-1)))-(YEAR(Register!$O257)*12+MONTH(Register!$O257))+1))/Register!$Q257,2))</f>
        <v/>
      </c>
      <c r="L259" s="27">
        <f>IF(OR(Register!$N257&lt;&gt;"Yes",Register!$O257="",N(Register!$Q257)=0),0,ROUND((Register!$M257-Register!$R257)*MIN(Register!$Q257,MAX(0,MIN(L$4,IF(Register!$U257="",$D$2,MIN($D$2,YEAR(Register!$U257)*12+MONTH(Register!$U257)-1)))-(YEAR(Register!$O257)*12+MONTH(Register!$O257))+1))/Register!$Q257,2)-ROUND((Register!$M257-Register!$R257)*MIN(Register!$Q257,MAX(0,MIN(L$4-1,IF(Register!$U257="",$D$2,MIN($D$2,YEAR(Register!$U257)*12+MONTH(Register!$U257)-1)))-(YEAR(Register!$O257)*12+MONTH(Register!$O257))+1))/Register!$Q257,2))</f>
        <v/>
      </c>
      <c r="M259" s="27">
        <f>IF(OR(Register!$N257&lt;&gt;"Yes",Register!$O257="",N(Register!$Q257)=0),0,ROUND((Register!$M257-Register!$R257)*MIN(Register!$Q257,MAX(0,MIN(M$4,IF(Register!$U257="",$D$2,MIN($D$2,YEAR(Register!$U257)*12+MONTH(Register!$U257)-1)))-(YEAR(Register!$O257)*12+MONTH(Register!$O257))+1))/Register!$Q257,2)-ROUND((Register!$M257-Register!$R257)*MIN(Register!$Q257,MAX(0,MIN(M$4-1,IF(Register!$U257="",$D$2,MIN($D$2,YEAR(Register!$U257)*12+MONTH(Register!$U257)-1)))-(YEAR(Register!$O257)*12+MONTH(Register!$O257))+1))/Register!$Q257,2))</f>
        <v/>
      </c>
      <c r="N259" s="27">
        <f>IF(OR(Register!$N257&lt;&gt;"Yes",Register!$O257="",N(Register!$Q257)=0),0,ROUND((Register!$M257-Register!$R257)*MIN(Register!$Q257,MAX(0,MIN(N$4,IF(Register!$U257="",$D$2,MIN($D$2,YEAR(Register!$U257)*12+MONTH(Register!$U257)-1)))-(YEAR(Register!$O257)*12+MONTH(Register!$O257))+1))/Register!$Q257,2)-ROUND((Register!$M257-Register!$R257)*MIN(Register!$Q257,MAX(0,MIN(N$4-1,IF(Register!$U257="",$D$2,MIN($D$2,YEAR(Register!$U257)*12+MONTH(Register!$U257)-1)))-(YEAR(Register!$O257)*12+MONTH(Register!$O257))+1))/Register!$Q257,2))</f>
        <v/>
      </c>
      <c r="O259" s="27">
        <f>IF(OR(Register!$N257&lt;&gt;"Yes",Register!$O257="",N(Register!$Q257)=0),0,ROUND((Register!$M257-Register!$R257)*MIN(Register!$Q257,MAX(0,MIN(O$4,IF(Register!$U257="",$D$2,MIN($D$2,YEAR(Register!$U257)*12+MONTH(Register!$U257)-1)))-(YEAR(Register!$O257)*12+MONTH(Register!$O257))+1))/Register!$Q257,2)-ROUND((Register!$M257-Register!$R257)*MIN(Register!$Q257,MAX(0,MIN(O$4-1,IF(Register!$U257="",$D$2,MIN($D$2,YEAR(Register!$U257)*12+MONTH(Register!$U257)-1)))-(YEAR(Register!$O257)*12+MONTH(Register!$O257))+1))/Register!$Q257,2))</f>
        <v/>
      </c>
      <c r="P259" s="27">
        <f>IF(OR(Register!$N257&lt;&gt;"Yes",Register!$O257="",N(Register!$Q257)=0),0,ROUND((Register!$M257-Register!$R257)*MIN(Register!$Q257,MAX(0,MIN(P$4,IF(Register!$U257="",$D$2,MIN($D$2,YEAR(Register!$U257)*12+MONTH(Register!$U257)-1)))-(YEAR(Register!$O257)*12+MONTH(Register!$O257))+1))/Register!$Q257,2)-ROUND((Register!$M257-Register!$R257)*MIN(Register!$Q257,MAX(0,MIN(P$4-1,IF(Register!$U257="",$D$2,MIN($D$2,YEAR(Register!$U257)*12+MONTH(Register!$U257)-1)))-(YEAR(Register!$O257)*12+MONTH(Register!$O257))+1))/Register!$Q257,2))</f>
        <v/>
      </c>
      <c r="Q259" s="27">
        <f>E259+F259+G259+H259+I259+J259+K259+L259+M259+N259+O259+P259</f>
        <v/>
      </c>
    </row>
    <row r="260">
      <c r="A260" s="28">
        <f>IF(Register!$A258="","",Register!$A258)</f>
        <v/>
      </c>
      <c r="B260" s="28">
        <f>IF(Register!$D258="","",Register!$D258)</f>
        <v/>
      </c>
      <c r="C260" s="28">
        <f>IF(Register!$F258="","",Register!$F258)</f>
        <v/>
      </c>
      <c r="D260" s="28">
        <f>IF(C260="","",IF(C260=Settings!$A$9,Settings!$B$9,IF(C260=Settings!$A$10,Settings!$B$10,IF(C260=Settings!$A$11,Settings!$B$11,IF(C260=Settings!$A$12,Settings!$B$12,IF(C260=Settings!$A$13,Settings!$B$13,IF(C260=Settings!$A$14,Settings!$B$14,IF(C260=Settings!$A$15,Settings!$B$15,IF(C260=Settings!$A$16,Settings!$B$16,IF(C260=Settings!$A$17,Settings!$B$17,IF(C260=Settings!$A$18,Settings!$B$18,"")))))))))))</f>
        <v/>
      </c>
      <c r="E260" s="27">
        <f>IF(OR(Register!$N258&lt;&gt;"Yes",Register!$O258="",N(Register!$Q258)=0),0,ROUND((Register!$M258-Register!$R258)*MIN(Register!$Q258,MAX(0,MIN(E$4,IF(Register!$U258="",$D$2,MIN($D$2,YEAR(Register!$U258)*12+MONTH(Register!$U258)-1)))-(YEAR(Register!$O258)*12+MONTH(Register!$O258))+1))/Register!$Q258,2)-ROUND((Register!$M258-Register!$R258)*MIN(Register!$Q258,MAX(0,MIN(E$4-1,IF(Register!$U258="",$D$2,MIN($D$2,YEAR(Register!$U258)*12+MONTH(Register!$U258)-1)))-(YEAR(Register!$O258)*12+MONTH(Register!$O258))+1))/Register!$Q258,2))</f>
        <v/>
      </c>
      <c r="F260" s="27">
        <f>IF(OR(Register!$N258&lt;&gt;"Yes",Register!$O258="",N(Register!$Q258)=0),0,ROUND((Register!$M258-Register!$R258)*MIN(Register!$Q258,MAX(0,MIN(F$4,IF(Register!$U258="",$D$2,MIN($D$2,YEAR(Register!$U258)*12+MONTH(Register!$U258)-1)))-(YEAR(Register!$O258)*12+MONTH(Register!$O258))+1))/Register!$Q258,2)-ROUND((Register!$M258-Register!$R258)*MIN(Register!$Q258,MAX(0,MIN(F$4-1,IF(Register!$U258="",$D$2,MIN($D$2,YEAR(Register!$U258)*12+MONTH(Register!$U258)-1)))-(YEAR(Register!$O258)*12+MONTH(Register!$O258))+1))/Register!$Q258,2))</f>
        <v/>
      </c>
      <c r="G260" s="27">
        <f>IF(OR(Register!$N258&lt;&gt;"Yes",Register!$O258="",N(Register!$Q258)=0),0,ROUND((Register!$M258-Register!$R258)*MIN(Register!$Q258,MAX(0,MIN(G$4,IF(Register!$U258="",$D$2,MIN($D$2,YEAR(Register!$U258)*12+MONTH(Register!$U258)-1)))-(YEAR(Register!$O258)*12+MONTH(Register!$O258))+1))/Register!$Q258,2)-ROUND((Register!$M258-Register!$R258)*MIN(Register!$Q258,MAX(0,MIN(G$4-1,IF(Register!$U258="",$D$2,MIN($D$2,YEAR(Register!$U258)*12+MONTH(Register!$U258)-1)))-(YEAR(Register!$O258)*12+MONTH(Register!$O258))+1))/Register!$Q258,2))</f>
        <v/>
      </c>
      <c r="H260" s="27">
        <f>IF(OR(Register!$N258&lt;&gt;"Yes",Register!$O258="",N(Register!$Q258)=0),0,ROUND((Register!$M258-Register!$R258)*MIN(Register!$Q258,MAX(0,MIN(H$4,IF(Register!$U258="",$D$2,MIN($D$2,YEAR(Register!$U258)*12+MONTH(Register!$U258)-1)))-(YEAR(Register!$O258)*12+MONTH(Register!$O258))+1))/Register!$Q258,2)-ROUND((Register!$M258-Register!$R258)*MIN(Register!$Q258,MAX(0,MIN(H$4-1,IF(Register!$U258="",$D$2,MIN($D$2,YEAR(Register!$U258)*12+MONTH(Register!$U258)-1)))-(YEAR(Register!$O258)*12+MONTH(Register!$O258))+1))/Register!$Q258,2))</f>
        <v/>
      </c>
      <c r="I260" s="27">
        <f>IF(OR(Register!$N258&lt;&gt;"Yes",Register!$O258="",N(Register!$Q258)=0),0,ROUND((Register!$M258-Register!$R258)*MIN(Register!$Q258,MAX(0,MIN(I$4,IF(Register!$U258="",$D$2,MIN($D$2,YEAR(Register!$U258)*12+MONTH(Register!$U258)-1)))-(YEAR(Register!$O258)*12+MONTH(Register!$O258))+1))/Register!$Q258,2)-ROUND((Register!$M258-Register!$R258)*MIN(Register!$Q258,MAX(0,MIN(I$4-1,IF(Register!$U258="",$D$2,MIN($D$2,YEAR(Register!$U258)*12+MONTH(Register!$U258)-1)))-(YEAR(Register!$O258)*12+MONTH(Register!$O258))+1))/Register!$Q258,2))</f>
        <v/>
      </c>
      <c r="J260" s="27">
        <f>IF(OR(Register!$N258&lt;&gt;"Yes",Register!$O258="",N(Register!$Q258)=0),0,ROUND((Register!$M258-Register!$R258)*MIN(Register!$Q258,MAX(0,MIN(J$4,IF(Register!$U258="",$D$2,MIN($D$2,YEAR(Register!$U258)*12+MONTH(Register!$U258)-1)))-(YEAR(Register!$O258)*12+MONTH(Register!$O258))+1))/Register!$Q258,2)-ROUND((Register!$M258-Register!$R258)*MIN(Register!$Q258,MAX(0,MIN(J$4-1,IF(Register!$U258="",$D$2,MIN($D$2,YEAR(Register!$U258)*12+MONTH(Register!$U258)-1)))-(YEAR(Register!$O258)*12+MONTH(Register!$O258))+1))/Register!$Q258,2))</f>
        <v/>
      </c>
      <c r="K260" s="27">
        <f>IF(OR(Register!$N258&lt;&gt;"Yes",Register!$O258="",N(Register!$Q258)=0),0,ROUND((Register!$M258-Register!$R258)*MIN(Register!$Q258,MAX(0,MIN(K$4,IF(Register!$U258="",$D$2,MIN($D$2,YEAR(Register!$U258)*12+MONTH(Register!$U258)-1)))-(YEAR(Register!$O258)*12+MONTH(Register!$O258))+1))/Register!$Q258,2)-ROUND((Register!$M258-Register!$R258)*MIN(Register!$Q258,MAX(0,MIN(K$4-1,IF(Register!$U258="",$D$2,MIN($D$2,YEAR(Register!$U258)*12+MONTH(Register!$U258)-1)))-(YEAR(Register!$O258)*12+MONTH(Register!$O258))+1))/Register!$Q258,2))</f>
        <v/>
      </c>
      <c r="L260" s="27">
        <f>IF(OR(Register!$N258&lt;&gt;"Yes",Register!$O258="",N(Register!$Q258)=0),0,ROUND((Register!$M258-Register!$R258)*MIN(Register!$Q258,MAX(0,MIN(L$4,IF(Register!$U258="",$D$2,MIN($D$2,YEAR(Register!$U258)*12+MONTH(Register!$U258)-1)))-(YEAR(Register!$O258)*12+MONTH(Register!$O258))+1))/Register!$Q258,2)-ROUND((Register!$M258-Register!$R258)*MIN(Register!$Q258,MAX(0,MIN(L$4-1,IF(Register!$U258="",$D$2,MIN($D$2,YEAR(Register!$U258)*12+MONTH(Register!$U258)-1)))-(YEAR(Register!$O258)*12+MONTH(Register!$O258))+1))/Register!$Q258,2))</f>
        <v/>
      </c>
      <c r="M260" s="27">
        <f>IF(OR(Register!$N258&lt;&gt;"Yes",Register!$O258="",N(Register!$Q258)=0),0,ROUND((Register!$M258-Register!$R258)*MIN(Register!$Q258,MAX(0,MIN(M$4,IF(Register!$U258="",$D$2,MIN($D$2,YEAR(Register!$U258)*12+MONTH(Register!$U258)-1)))-(YEAR(Register!$O258)*12+MONTH(Register!$O258))+1))/Register!$Q258,2)-ROUND((Register!$M258-Register!$R258)*MIN(Register!$Q258,MAX(0,MIN(M$4-1,IF(Register!$U258="",$D$2,MIN($D$2,YEAR(Register!$U258)*12+MONTH(Register!$U258)-1)))-(YEAR(Register!$O258)*12+MONTH(Register!$O258))+1))/Register!$Q258,2))</f>
        <v/>
      </c>
      <c r="N260" s="27">
        <f>IF(OR(Register!$N258&lt;&gt;"Yes",Register!$O258="",N(Register!$Q258)=0),0,ROUND((Register!$M258-Register!$R258)*MIN(Register!$Q258,MAX(0,MIN(N$4,IF(Register!$U258="",$D$2,MIN($D$2,YEAR(Register!$U258)*12+MONTH(Register!$U258)-1)))-(YEAR(Register!$O258)*12+MONTH(Register!$O258))+1))/Register!$Q258,2)-ROUND((Register!$M258-Register!$R258)*MIN(Register!$Q258,MAX(0,MIN(N$4-1,IF(Register!$U258="",$D$2,MIN($D$2,YEAR(Register!$U258)*12+MONTH(Register!$U258)-1)))-(YEAR(Register!$O258)*12+MONTH(Register!$O258))+1))/Register!$Q258,2))</f>
        <v/>
      </c>
      <c r="O260" s="27">
        <f>IF(OR(Register!$N258&lt;&gt;"Yes",Register!$O258="",N(Register!$Q258)=0),0,ROUND((Register!$M258-Register!$R258)*MIN(Register!$Q258,MAX(0,MIN(O$4,IF(Register!$U258="",$D$2,MIN($D$2,YEAR(Register!$U258)*12+MONTH(Register!$U258)-1)))-(YEAR(Register!$O258)*12+MONTH(Register!$O258))+1))/Register!$Q258,2)-ROUND((Register!$M258-Register!$R258)*MIN(Register!$Q258,MAX(0,MIN(O$4-1,IF(Register!$U258="",$D$2,MIN($D$2,YEAR(Register!$U258)*12+MONTH(Register!$U258)-1)))-(YEAR(Register!$O258)*12+MONTH(Register!$O258))+1))/Register!$Q258,2))</f>
        <v/>
      </c>
      <c r="P260" s="27">
        <f>IF(OR(Register!$N258&lt;&gt;"Yes",Register!$O258="",N(Register!$Q258)=0),0,ROUND((Register!$M258-Register!$R258)*MIN(Register!$Q258,MAX(0,MIN(P$4,IF(Register!$U258="",$D$2,MIN($D$2,YEAR(Register!$U258)*12+MONTH(Register!$U258)-1)))-(YEAR(Register!$O258)*12+MONTH(Register!$O258))+1))/Register!$Q258,2)-ROUND((Register!$M258-Register!$R258)*MIN(Register!$Q258,MAX(0,MIN(P$4-1,IF(Register!$U258="",$D$2,MIN($D$2,YEAR(Register!$U258)*12+MONTH(Register!$U258)-1)))-(YEAR(Register!$O258)*12+MONTH(Register!$O258))+1))/Register!$Q258,2))</f>
        <v/>
      </c>
      <c r="Q260" s="27">
        <f>E260+F260+G260+H260+I260+J260+K260+L260+M260+N260+O260+P260</f>
        <v/>
      </c>
    </row>
    <row r="261">
      <c r="A261" s="28">
        <f>IF(Register!$A259="","",Register!$A259)</f>
        <v/>
      </c>
      <c r="B261" s="28">
        <f>IF(Register!$D259="","",Register!$D259)</f>
        <v/>
      </c>
      <c r="C261" s="28">
        <f>IF(Register!$F259="","",Register!$F259)</f>
        <v/>
      </c>
      <c r="D261" s="28">
        <f>IF(C261="","",IF(C261=Settings!$A$9,Settings!$B$9,IF(C261=Settings!$A$10,Settings!$B$10,IF(C261=Settings!$A$11,Settings!$B$11,IF(C261=Settings!$A$12,Settings!$B$12,IF(C261=Settings!$A$13,Settings!$B$13,IF(C261=Settings!$A$14,Settings!$B$14,IF(C261=Settings!$A$15,Settings!$B$15,IF(C261=Settings!$A$16,Settings!$B$16,IF(C261=Settings!$A$17,Settings!$B$17,IF(C261=Settings!$A$18,Settings!$B$18,"")))))))))))</f>
        <v/>
      </c>
      <c r="E261" s="27">
        <f>IF(OR(Register!$N259&lt;&gt;"Yes",Register!$O259="",N(Register!$Q259)=0),0,ROUND((Register!$M259-Register!$R259)*MIN(Register!$Q259,MAX(0,MIN(E$4,IF(Register!$U259="",$D$2,MIN($D$2,YEAR(Register!$U259)*12+MONTH(Register!$U259)-1)))-(YEAR(Register!$O259)*12+MONTH(Register!$O259))+1))/Register!$Q259,2)-ROUND((Register!$M259-Register!$R259)*MIN(Register!$Q259,MAX(0,MIN(E$4-1,IF(Register!$U259="",$D$2,MIN($D$2,YEAR(Register!$U259)*12+MONTH(Register!$U259)-1)))-(YEAR(Register!$O259)*12+MONTH(Register!$O259))+1))/Register!$Q259,2))</f>
        <v/>
      </c>
      <c r="F261" s="27">
        <f>IF(OR(Register!$N259&lt;&gt;"Yes",Register!$O259="",N(Register!$Q259)=0),0,ROUND((Register!$M259-Register!$R259)*MIN(Register!$Q259,MAX(0,MIN(F$4,IF(Register!$U259="",$D$2,MIN($D$2,YEAR(Register!$U259)*12+MONTH(Register!$U259)-1)))-(YEAR(Register!$O259)*12+MONTH(Register!$O259))+1))/Register!$Q259,2)-ROUND((Register!$M259-Register!$R259)*MIN(Register!$Q259,MAX(0,MIN(F$4-1,IF(Register!$U259="",$D$2,MIN($D$2,YEAR(Register!$U259)*12+MONTH(Register!$U259)-1)))-(YEAR(Register!$O259)*12+MONTH(Register!$O259))+1))/Register!$Q259,2))</f>
        <v/>
      </c>
      <c r="G261" s="27">
        <f>IF(OR(Register!$N259&lt;&gt;"Yes",Register!$O259="",N(Register!$Q259)=0),0,ROUND((Register!$M259-Register!$R259)*MIN(Register!$Q259,MAX(0,MIN(G$4,IF(Register!$U259="",$D$2,MIN($D$2,YEAR(Register!$U259)*12+MONTH(Register!$U259)-1)))-(YEAR(Register!$O259)*12+MONTH(Register!$O259))+1))/Register!$Q259,2)-ROUND((Register!$M259-Register!$R259)*MIN(Register!$Q259,MAX(0,MIN(G$4-1,IF(Register!$U259="",$D$2,MIN($D$2,YEAR(Register!$U259)*12+MONTH(Register!$U259)-1)))-(YEAR(Register!$O259)*12+MONTH(Register!$O259))+1))/Register!$Q259,2))</f>
        <v/>
      </c>
      <c r="H261" s="27">
        <f>IF(OR(Register!$N259&lt;&gt;"Yes",Register!$O259="",N(Register!$Q259)=0),0,ROUND((Register!$M259-Register!$R259)*MIN(Register!$Q259,MAX(0,MIN(H$4,IF(Register!$U259="",$D$2,MIN($D$2,YEAR(Register!$U259)*12+MONTH(Register!$U259)-1)))-(YEAR(Register!$O259)*12+MONTH(Register!$O259))+1))/Register!$Q259,2)-ROUND((Register!$M259-Register!$R259)*MIN(Register!$Q259,MAX(0,MIN(H$4-1,IF(Register!$U259="",$D$2,MIN($D$2,YEAR(Register!$U259)*12+MONTH(Register!$U259)-1)))-(YEAR(Register!$O259)*12+MONTH(Register!$O259))+1))/Register!$Q259,2))</f>
        <v/>
      </c>
      <c r="I261" s="27">
        <f>IF(OR(Register!$N259&lt;&gt;"Yes",Register!$O259="",N(Register!$Q259)=0),0,ROUND((Register!$M259-Register!$R259)*MIN(Register!$Q259,MAX(0,MIN(I$4,IF(Register!$U259="",$D$2,MIN($D$2,YEAR(Register!$U259)*12+MONTH(Register!$U259)-1)))-(YEAR(Register!$O259)*12+MONTH(Register!$O259))+1))/Register!$Q259,2)-ROUND((Register!$M259-Register!$R259)*MIN(Register!$Q259,MAX(0,MIN(I$4-1,IF(Register!$U259="",$D$2,MIN($D$2,YEAR(Register!$U259)*12+MONTH(Register!$U259)-1)))-(YEAR(Register!$O259)*12+MONTH(Register!$O259))+1))/Register!$Q259,2))</f>
        <v/>
      </c>
      <c r="J261" s="27">
        <f>IF(OR(Register!$N259&lt;&gt;"Yes",Register!$O259="",N(Register!$Q259)=0),0,ROUND((Register!$M259-Register!$R259)*MIN(Register!$Q259,MAX(0,MIN(J$4,IF(Register!$U259="",$D$2,MIN($D$2,YEAR(Register!$U259)*12+MONTH(Register!$U259)-1)))-(YEAR(Register!$O259)*12+MONTH(Register!$O259))+1))/Register!$Q259,2)-ROUND((Register!$M259-Register!$R259)*MIN(Register!$Q259,MAX(0,MIN(J$4-1,IF(Register!$U259="",$D$2,MIN($D$2,YEAR(Register!$U259)*12+MONTH(Register!$U259)-1)))-(YEAR(Register!$O259)*12+MONTH(Register!$O259))+1))/Register!$Q259,2))</f>
        <v/>
      </c>
      <c r="K261" s="27">
        <f>IF(OR(Register!$N259&lt;&gt;"Yes",Register!$O259="",N(Register!$Q259)=0),0,ROUND((Register!$M259-Register!$R259)*MIN(Register!$Q259,MAX(0,MIN(K$4,IF(Register!$U259="",$D$2,MIN($D$2,YEAR(Register!$U259)*12+MONTH(Register!$U259)-1)))-(YEAR(Register!$O259)*12+MONTH(Register!$O259))+1))/Register!$Q259,2)-ROUND((Register!$M259-Register!$R259)*MIN(Register!$Q259,MAX(0,MIN(K$4-1,IF(Register!$U259="",$D$2,MIN($D$2,YEAR(Register!$U259)*12+MONTH(Register!$U259)-1)))-(YEAR(Register!$O259)*12+MONTH(Register!$O259))+1))/Register!$Q259,2))</f>
        <v/>
      </c>
      <c r="L261" s="27">
        <f>IF(OR(Register!$N259&lt;&gt;"Yes",Register!$O259="",N(Register!$Q259)=0),0,ROUND((Register!$M259-Register!$R259)*MIN(Register!$Q259,MAX(0,MIN(L$4,IF(Register!$U259="",$D$2,MIN($D$2,YEAR(Register!$U259)*12+MONTH(Register!$U259)-1)))-(YEAR(Register!$O259)*12+MONTH(Register!$O259))+1))/Register!$Q259,2)-ROUND((Register!$M259-Register!$R259)*MIN(Register!$Q259,MAX(0,MIN(L$4-1,IF(Register!$U259="",$D$2,MIN($D$2,YEAR(Register!$U259)*12+MONTH(Register!$U259)-1)))-(YEAR(Register!$O259)*12+MONTH(Register!$O259))+1))/Register!$Q259,2))</f>
        <v/>
      </c>
      <c r="M261" s="27">
        <f>IF(OR(Register!$N259&lt;&gt;"Yes",Register!$O259="",N(Register!$Q259)=0),0,ROUND((Register!$M259-Register!$R259)*MIN(Register!$Q259,MAX(0,MIN(M$4,IF(Register!$U259="",$D$2,MIN($D$2,YEAR(Register!$U259)*12+MONTH(Register!$U259)-1)))-(YEAR(Register!$O259)*12+MONTH(Register!$O259))+1))/Register!$Q259,2)-ROUND((Register!$M259-Register!$R259)*MIN(Register!$Q259,MAX(0,MIN(M$4-1,IF(Register!$U259="",$D$2,MIN($D$2,YEAR(Register!$U259)*12+MONTH(Register!$U259)-1)))-(YEAR(Register!$O259)*12+MONTH(Register!$O259))+1))/Register!$Q259,2))</f>
        <v/>
      </c>
      <c r="N261" s="27">
        <f>IF(OR(Register!$N259&lt;&gt;"Yes",Register!$O259="",N(Register!$Q259)=0),0,ROUND((Register!$M259-Register!$R259)*MIN(Register!$Q259,MAX(0,MIN(N$4,IF(Register!$U259="",$D$2,MIN($D$2,YEAR(Register!$U259)*12+MONTH(Register!$U259)-1)))-(YEAR(Register!$O259)*12+MONTH(Register!$O259))+1))/Register!$Q259,2)-ROUND((Register!$M259-Register!$R259)*MIN(Register!$Q259,MAX(0,MIN(N$4-1,IF(Register!$U259="",$D$2,MIN($D$2,YEAR(Register!$U259)*12+MONTH(Register!$U259)-1)))-(YEAR(Register!$O259)*12+MONTH(Register!$O259))+1))/Register!$Q259,2))</f>
        <v/>
      </c>
      <c r="O261" s="27">
        <f>IF(OR(Register!$N259&lt;&gt;"Yes",Register!$O259="",N(Register!$Q259)=0),0,ROUND((Register!$M259-Register!$R259)*MIN(Register!$Q259,MAX(0,MIN(O$4,IF(Register!$U259="",$D$2,MIN($D$2,YEAR(Register!$U259)*12+MONTH(Register!$U259)-1)))-(YEAR(Register!$O259)*12+MONTH(Register!$O259))+1))/Register!$Q259,2)-ROUND((Register!$M259-Register!$R259)*MIN(Register!$Q259,MAX(0,MIN(O$4-1,IF(Register!$U259="",$D$2,MIN($D$2,YEAR(Register!$U259)*12+MONTH(Register!$U259)-1)))-(YEAR(Register!$O259)*12+MONTH(Register!$O259))+1))/Register!$Q259,2))</f>
        <v/>
      </c>
      <c r="P261" s="27">
        <f>IF(OR(Register!$N259&lt;&gt;"Yes",Register!$O259="",N(Register!$Q259)=0),0,ROUND((Register!$M259-Register!$R259)*MIN(Register!$Q259,MAX(0,MIN(P$4,IF(Register!$U259="",$D$2,MIN($D$2,YEAR(Register!$U259)*12+MONTH(Register!$U259)-1)))-(YEAR(Register!$O259)*12+MONTH(Register!$O259))+1))/Register!$Q259,2)-ROUND((Register!$M259-Register!$R259)*MIN(Register!$Q259,MAX(0,MIN(P$4-1,IF(Register!$U259="",$D$2,MIN($D$2,YEAR(Register!$U259)*12+MONTH(Register!$U259)-1)))-(YEAR(Register!$O259)*12+MONTH(Register!$O259))+1))/Register!$Q259,2))</f>
        <v/>
      </c>
      <c r="Q261" s="27">
        <f>E261+F261+G261+H261+I261+J261+K261+L261+M261+N261+O261+P261</f>
        <v/>
      </c>
    </row>
    <row r="262">
      <c r="A262" s="28">
        <f>IF(Register!$A260="","",Register!$A260)</f>
        <v/>
      </c>
      <c r="B262" s="28">
        <f>IF(Register!$D260="","",Register!$D260)</f>
        <v/>
      </c>
      <c r="C262" s="28">
        <f>IF(Register!$F260="","",Register!$F260)</f>
        <v/>
      </c>
      <c r="D262" s="28">
        <f>IF(C262="","",IF(C262=Settings!$A$9,Settings!$B$9,IF(C262=Settings!$A$10,Settings!$B$10,IF(C262=Settings!$A$11,Settings!$B$11,IF(C262=Settings!$A$12,Settings!$B$12,IF(C262=Settings!$A$13,Settings!$B$13,IF(C262=Settings!$A$14,Settings!$B$14,IF(C262=Settings!$A$15,Settings!$B$15,IF(C262=Settings!$A$16,Settings!$B$16,IF(C262=Settings!$A$17,Settings!$B$17,IF(C262=Settings!$A$18,Settings!$B$18,"")))))))))))</f>
        <v/>
      </c>
      <c r="E262" s="27">
        <f>IF(OR(Register!$N260&lt;&gt;"Yes",Register!$O260="",N(Register!$Q260)=0),0,ROUND((Register!$M260-Register!$R260)*MIN(Register!$Q260,MAX(0,MIN(E$4,IF(Register!$U260="",$D$2,MIN($D$2,YEAR(Register!$U260)*12+MONTH(Register!$U260)-1)))-(YEAR(Register!$O260)*12+MONTH(Register!$O260))+1))/Register!$Q260,2)-ROUND((Register!$M260-Register!$R260)*MIN(Register!$Q260,MAX(0,MIN(E$4-1,IF(Register!$U260="",$D$2,MIN($D$2,YEAR(Register!$U260)*12+MONTH(Register!$U260)-1)))-(YEAR(Register!$O260)*12+MONTH(Register!$O260))+1))/Register!$Q260,2))</f>
        <v/>
      </c>
      <c r="F262" s="27">
        <f>IF(OR(Register!$N260&lt;&gt;"Yes",Register!$O260="",N(Register!$Q260)=0),0,ROUND((Register!$M260-Register!$R260)*MIN(Register!$Q260,MAX(0,MIN(F$4,IF(Register!$U260="",$D$2,MIN($D$2,YEAR(Register!$U260)*12+MONTH(Register!$U260)-1)))-(YEAR(Register!$O260)*12+MONTH(Register!$O260))+1))/Register!$Q260,2)-ROUND((Register!$M260-Register!$R260)*MIN(Register!$Q260,MAX(0,MIN(F$4-1,IF(Register!$U260="",$D$2,MIN($D$2,YEAR(Register!$U260)*12+MONTH(Register!$U260)-1)))-(YEAR(Register!$O260)*12+MONTH(Register!$O260))+1))/Register!$Q260,2))</f>
        <v/>
      </c>
      <c r="G262" s="27">
        <f>IF(OR(Register!$N260&lt;&gt;"Yes",Register!$O260="",N(Register!$Q260)=0),0,ROUND((Register!$M260-Register!$R260)*MIN(Register!$Q260,MAX(0,MIN(G$4,IF(Register!$U260="",$D$2,MIN($D$2,YEAR(Register!$U260)*12+MONTH(Register!$U260)-1)))-(YEAR(Register!$O260)*12+MONTH(Register!$O260))+1))/Register!$Q260,2)-ROUND((Register!$M260-Register!$R260)*MIN(Register!$Q260,MAX(0,MIN(G$4-1,IF(Register!$U260="",$D$2,MIN($D$2,YEAR(Register!$U260)*12+MONTH(Register!$U260)-1)))-(YEAR(Register!$O260)*12+MONTH(Register!$O260))+1))/Register!$Q260,2))</f>
        <v/>
      </c>
      <c r="H262" s="27">
        <f>IF(OR(Register!$N260&lt;&gt;"Yes",Register!$O260="",N(Register!$Q260)=0),0,ROUND((Register!$M260-Register!$R260)*MIN(Register!$Q260,MAX(0,MIN(H$4,IF(Register!$U260="",$D$2,MIN($D$2,YEAR(Register!$U260)*12+MONTH(Register!$U260)-1)))-(YEAR(Register!$O260)*12+MONTH(Register!$O260))+1))/Register!$Q260,2)-ROUND((Register!$M260-Register!$R260)*MIN(Register!$Q260,MAX(0,MIN(H$4-1,IF(Register!$U260="",$D$2,MIN($D$2,YEAR(Register!$U260)*12+MONTH(Register!$U260)-1)))-(YEAR(Register!$O260)*12+MONTH(Register!$O260))+1))/Register!$Q260,2))</f>
        <v/>
      </c>
      <c r="I262" s="27">
        <f>IF(OR(Register!$N260&lt;&gt;"Yes",Register!$O260="",N(Register!$Q260)=0),0,ROUND((Register!$M260-Register!$R260)*MIN(Register!$Q260,MAX(0,MIN(I$4,IF(Register!$U260="",$D$2,MIN($D$2,YEAR(Register!$U260)*12+MONTH(Register!$U260)-1)))-(YEAR(Register!$O260)*12+MONTH(Register!$O260))+1))/Register!$Q260,2)-ROUND((Register!$M260-Register!$R260)*MIN(Register!$Q260,MAX(0,MIN(I$4-1,IF(Register!$U260="",$D$2,MIN($D$2,YEAR(Register!$U260)*12+MONTH(Register!$U260)-1)))-(YEAR(Register!$O260)*12+MONTH(Register!$O260))+1))/Register!$Q260,2))</f>
        <v/>
      </c>
      <c r="J262" s="27">
        <f>IF(OR(Register!$N260&lt;&gt;"Yes",Register!$O260="",N(Register!$Q260)=0),0,ROUND((Register!$M260-Register!$R260)*MIN(Register!$Q260,MAX(0,MIN(J$4,IF(Register!$U260="",$D$2,MIN($D$2,YEAR(Register!$U260)*12+MONTH(Register!$U260)-1)))-(YEAR(Register!$O260)*12+MONTH(Register!$O260))+1))/Register!$Q260,2)-ROUND((Register!$M260-Register!$R260)*MIN(Register!$Q260,MAX(0,MIN(J$4-1,IF(Register!$U260="",$D$2,MIN($D$2,YEAR(Register!$U260)*12+MONTH(Register!$U260)-1)))-(YEAR(Register!$O260)*12+MONTH(Register!$O260))+1))/Register!$Q260,2))</f>
        <v/>
      </c>
      <c r="K262" s="27">
        <f>IF(OR(Register!$N260&lt;&gt;"Yes",Register!$O260="",N(Register!$Q260)=0),0,ROUND((Register!$M260-Register!$R260)*MIN(Register!$Q260,MAX(0,MIN(K$4,IF(Register!$U260="",$D$2,MIN($D$2,YEAR(Register!$U260)*12+MONTH(Register!$U260)-1)))-(YEAR(Register!$O260)*12+MONTH(Register!$O260))+1))/Register!$Q260,2)-ROUND((Register!$M260-Register!$R260)*MIN(Register!$Q260,MAX(0,MIN(K$4-1,IF(Register!$U260="",$D$2,MIN($D$2,YEAR(Register!$U260)*12+MONTH(Register!$U260)-1)))-(YEAR(Register!$O260)*12+MONTH(Register!$O260))+1))/Register!$Q260,2))</f>
        <v/>
      </c>
      <c r="L262" s="27">
        <f>IF(OR(Register!$N260&lt;&gt;"Yes",Register!$O260="",N(Register!$Q260)=0),0,ROUND((Register!$M260-Register!$R260)*MIN(Register!$Q260,MAX(0,MIN(L$4,IF(Register!$U260="",$D$2,MIN($D$2,YEAR(Register!$U260)*12+MONTH(Register!$U260)-1)))-(YEAR(Register!$O260)*12+MONTH(Register!$O260))+1))/Register!$Q260,2)-ROUND((Register!$M260-Register!$R260)*MIN(Register!$Q260,MAX(0,MIN(L$4-1,IF(Register!$U260="",$D$2,MIN($D$2,YEAR(Register!$U260)*12+MONTH(Register!$U260)-1)))-(YEAR(Register!$O260)*12+MONTH(Register!$O260))+1))/Register!$Q260,2))</f>
        <v/>
      </c>
      <c r="M262" s="27">
        <f>IF(OR(Register!$N260&lt;&gt;"Yes",Register!$O260="",N(Register!$Q260)=0),0,ROUND((Register!$M260-Register!$R260)*MIN(Register!$Q260,MAX(0,MIN(M$4,IF(Register!$U260="",$D$2,MIN($D$2,YEAR(Register!$U260)*12+MONTH(Register!$U260)-1)))-(YEAR(Register!$O260)*12+MONTH(Register!$O260))+1))/Register!$Q260,2)-ROUND((Register!$M260-Register!$R260)*MIN(Register!$Q260,MAX(0,MIN(M$4-1,IF(Register!$U260="",$D$2,MIN($D$2,YEAR(Register!$U260)*12+MONTH(Register!$U260)-1)))-(YEAR(Register!$O260)*12+MONTH(Register!$O260))+1))/Register!$Q260,2))</f>
        <v/>
      </c>
      <c r="N262" s="27">
        <f>IF(OR(Register!$N260&lt;&gt;"Yes",Register!$O260="",N(Register!$Q260)=0),0,ROUND((Register!$M260-Register!$R260)*MIN(Register!$Q260,MAX(0,MIN(N$4,IF(Register!$U260="",$D$2,MIN($D$2,YEAR(Register!$U260)*12+MONTH(Register!$U260)-1)))-(YEAR(Register!$O260)*12+MONTH(Register!$O260))+1))/Register!$Q260,2)-ROUND((Register!$M260-Register!$R260)*MIN(Register!$Q260,MAX(0,MIN(N$4-1,IF(Register!$U260="",$D$2,MIN($D$2,YEAR(Register!$U260)*12+MONTH(Register!$U260)-1)))-(YEAR(Register!$O260)*12+MONTH(Register!$O260))+1))/Register!$Q260,2))</f>
        <v/>
      </c>
      <c r="O262" s="27">
        <f>IF(OR(Register!$N260&lt;&gt;"Yes",Register!$O260="",N(Register!$Q260)=0),0,ROUND((Register!$M260-Register!$R260)*MIN(Register!$Q260,MAX(0,MIN(O$4,IF(Register!$U260="",$D$2,MIN($D$2,YEAR(Register!$U260)*12+MONTH(Register!$U260)-1)))-(YEAR(Register!$O260)*12+MONTH(Register!$O260))+1))/Register!$Q260,2)-ROUND((Register!$M260-Register!$R260)*MIN(Register!$Q260,MAX(0,MIN(O$4-1,IF(Register!$U260="",$D$2,MIN($D$2,YEAR(Register!$U260)*12+MONTH(Register!$U260)-1)))-(YEAR(Register!$O260)*12+MONTH(Register!$O260))+1))/Register!$Q260,2))</f>
        <v/>
      </c>
      <c r="P262" s="27">
        <f>IF(OR(Register!$N260&lt;&gt;"Yes",Register!$O260="",N(Register!$Q260)=0),0,ROUND((Register!$M260-Register!$R260)*MIN(Register!$Q260,MAX(0,MIN(P$4,IF(Register!$U260="",$D$2,MIN($D$2,YEAR(Register!$U260)*12+MONTH(Register!$U260)-1)))-(YEAR(Register!$O260)*12+MONTH(Register!$O260))+1))/Register!$Q260,2)-ROUND((Register!$M260-Register!$R260)*MIN(Register!$Q260,MAX(0,MIN(P$4-1,IF(Register!$U260="",$D$2,MIN($D$2,YEAR(Register!$U260)*12+MONTH(Register!$U260)-1)))-(YEAR(Register!$O260)*12+MONTH(Register!$O260))+1))/Register!$Q260,2))</f>
        <v/>
      </c>
      <c r="Q262" s="27">
        <f>E262+F262+G262+H262+I262+J262+K262+L262+M262+N262+O262+P262</f>
        <v/>
      </c>
    </row>
    <row r="263">
      <c r="A263" s="28">
        <f>IF(Register!$A261="","",Register!$A261)</f>
        <v/>
      </c>
      <c r="B263" s="28">
        <f>IF(Register!$D261="","",Register!$D261)</f>
        <v/>
      </c>
      <c r="C263" s="28">
        <f>IF(Register!$F261="","",Register!$F261)</f>
        <v/>
      </c>
      <c r="D263" s="28">
        <f>IF(C263="","",IF(C263=Settings!$A$9,Settings!$B$9,IF(C263=Settings!$A$10,Settings!$B$10,IF(C263=Settings!$A$11,Settings!$B$11,IF(C263=Settings!$A$12,Settings!$B$12,IF(C263=Settings!$A$13,Settings!$B$13,IF(C263=Settings!$A$14,Settings!$B$14,IF(C263=Settings!$A$15,Settings!$B$15,IF(C263=Settings!$A$16,Settings!$B$16,IF(C263=Settings!$A$17,Settings!$B$17,IF(C263=Settings!$A$18,Settings!$B$18,"")))))))))))</f>
        <v/>
      </c>
      <c r="E263" s="27">
        <f>IF(OR(Register!$N261&lt;&gt;"Yes",Register!$O261="",N(Register!$Q261)=0),0,ROUND((Register!$M261-Register!$R261)*MIN(Register!$Q261,MAX(0,MIN(E$4,IF(Register!$U261="",$D$2,MIN($D$2,YEAR(Register!$U261)*12+MONTH(Register!$U261)-1)))-(YEAR(Register!$O261)*12+MONTH(Register!$O261))+1))/Register!$Q261,2)-ROUND((Register!$M261-Register!$R261)*MIN(Register!$Q261,MAX(0,MIN(E$4-1,IF(Register!$U261="",$D$2,MIN($D$2,YEAR(Register!$U261)*12+MONTH(Register!$U261)-1)))-(YEAR(Register!$O261)*12+MONTH(Register!$O261))+1))/Register!$Q261,2))</f>
        <v/>
      </c>
      <c r="F263" s="27">
        <f>IF(OR(Register!$N261&lt;&gt;"Yes",Register!$O261="",N(Register!$Q261)=0),0,ROUND((Register!$M261-Register!$R261)*MIN(Register!$Q261,MAX(0,MIN(F$4,IF(Register!$U261="",$D$2,MIN($D$2,YEAR(Register!$U261)*12+MONTH(Register!$U261)-1)))-(YEAR(Register!$O261)*12+MONTH(Register!$O261))+1))/Register!$Q261,2)-ROUND((Register!$M261-Register!$R261)*MIN(Register!$Q261,MAX(0,MIN(F$4-1,IF(Register!$U261="",$D$2,MIN($D$2,YEAR(Register!$U261)*12+MONTH(Register!$U261)-1)))-(YEAR(Register!$O261)*12+MONTH(Register!$O261))+1))/Register!$Q261,2))</f>
        <v/>
      </c>
      <c r="G263" s="27">
        <f>IF(OR(Register!$N261&lt;&gt;"Yes",Register!$O261="",N(Register!$Q261)=0),0,ROUND((Register!$M261-Register!$R261)*MIN(Register!$Q261,MAX(0,MIN(G$4,IF(Register!$U261="",$D$2,MIN($D$2,YEAR(Register!$U261)*12+MONTH(Register!$U261)-1)))-(YEAR(Register!$O261)*12+MONTH(Register!$O261))+1))/Register!$Q261,2)-ROUND((Register!$M261-Register!$R261)*MIN(Register!$Q261,MAX(0,MIN(G$4-1,IF(Register!$U261="",$D$2,MIN($D$2,YEAR(Register!$U261)*12+MONTH(Register!$U261)-1)))-(YEAR(Register!$O261)*12+MONTH(Register!$O261))+1))/Register!$Q261,2))</f>
        <v/>
      </c>
      <c r="H263" s="27">
        <f>IF(OR(Register!$N261&lt;&gt;"Yes",Register!$O261="",N(Register!$Q261)=0),0,ROUND((Register!$M261-Register!$R261)*MIN(Register!$Q261,MAX(0,MIN(H$4,IF(Register!$U261="",$D$2,MIN($D$2,YEAR(Register!$U261)*12+MONTH(Register!$U261)-1)))-(YEAR(Register!$O261)*12+MONTH(Register!$O261))+1))/Register!$Q261,2)-ROUND((Register!$M261-Register!$R261)*MIN(Register!$Q261,MAX(0,MIN(H$4-1,IF(Register!$U261="",$D$2,MIN($D$2,YEAR(Register!$U261)*12+MONTH(Register!$U261)-1)))-(YEAR(Register!$O261)*12+MONTH(Register!$O261))+1))/Register!$Q261,2))</f>
        <v/>
      </c>
      <c r="I263" s="27">
        <f>IF(OR(Register!$N261&lt;&gt;"Yes",Register!$O261="",N(Register!$Q261)=0),0,ROUND((Register!$M261-Register!$R261)*MIN(Register!$Q261,MAX(0,MIN(I$4,IF(Register!$U261="",$D$2,MIN($D$2,YEAR(Register!$U261)*12+MONTH(Register!$U261)-1)))-(YEAR(Register!$O261)*12+MONTH(Register!$O261))+1))/Register!$Q261,2)-ROUND((Register!$M261-Register!$R261)*MIN(Register!$Q261,MAX(0,MIN(I$4-1,IF(Register!$U261="",$D$2,MIN($D$2,YEAR(Register!$U261)*12+MONTH(Register!$U261)-1)))-(YEAR(Register!$O261)*12+MONTH(Register!$O261))+1))/Register!$Q261,2))</f>
        <v/>
      </c>
      <c r="J263" s="27">
        <f>IF(OR(Register!$N261&lt;&gt;"Yes",Register!$O261="",N(Register!$Q261)=0),0,ROUND((Register!$M261-Register!$R261)*MIN(Register!$Q261,MAX(0,MIN(J$4,IF(Register!$U261="",$D$2,MIN($D$2,YEAR(Register!$U261)*12+MONTH(Register!$U261)-1)))-(YEAR(Register!$O261)*12+MONTH(Register!$O261))+1))/Register!$Q261,2)-ROUND((Register!$M261-Register!$R261)*MIN(Register!$Q261,MAX(0,MIN(J$4-1,IF(Register!$U261="",$D$2,MIN($D$2,YEAR(Register!$U261)*12+MONTH(Register!$U261)-1)))-(YEAR(Register!$O261)*12+MONTH(Register!$O261))+1))/Register!$Q261,2))</f>
        <v/>
      </c>
      <c r="K263" s="27">
        <f>IF(OR(Register!$N261&lt;&gt;"Yes",Register!$O261="",N(Register!$Q261)=0),0,ROUND((Register!$M261-Register!$R261)*MIN(Register!$Q261,MAX(0,MIN(K$4,IF(Register!$U261="",$D$2,MIN($D$2,YEAR(Register!$U261)*12+MONTH(Register!$U261)-1)))-(YEAR(Register!$O261)*12+MONTH(Register!$O261))+1))/Register!$Q261,2)-ROUND((Register!$M261-Register!$R261)*MIN(Register!$Q261,MAX(0,MIN(K$4-1,IF(Register!$U261="",$D$2,MIN($D$2,YEAR(Register!$U261)*12+MONTH(Register!$U261)-1)))-(YEAR(Register!$O261)*12+MONTH(Register!$O261))+1))/Register!$Q261,2))</f>
        <v/>
      </c>
      <c r="L263" s="27">
        <f>IF(OR(Register!$N261&lt;&gt;"Yes",Register!$O261="",N(Register!$Q261)=0),0,ROUND((Register!$M261-Register!$R261)*MIN(Register!$Q261,MAX(0,MIN(L$4,IF(Register!$U261="",$D$2,MIN($D$2,YEAR(Register!$U261)*12+MONTH(Register!$U261)-1)))-(YEAR(Register!$O261)*12+MONTH(Register!$O261))+1))/Register!$Q261,2)-ROUND((Register!$M261-Register!$R261)*MIN(Register!$Q261,MAX(0,MIN(L$4-1,IF(Register!$U261="",$D$2,MIN($D$2,YEAR(Register!$U261)*12+MONTH(Register!$U261)-1)))-(YEAR(Register!$O261)*12+MONTH(Register!$O261))+1))/Register!$Q261,2))</f>
        <v/>
      </c>
      <c r="M263" s="27">
        <f>IF(OR(Register!$N261&lt;&gt;"Yes",Register!$O261="",N(Register!$Q261)=0),0,ROUND((Register!$M261-Register!$R261)*MIN(Register!$Q261,MAX(0,MIN(M$4,IF(Register!$U261="",$D$2,MIN($D$2,YEAR(Register!$U261)*12+MONTH(Register!$U261)-1)))-(YEAR(Register!$O261)*12+MONTH(Register!$O261))+1))/Register!$Q261,2)-ROUND((Register!$M261-Register!$R261)*MIN(Register!$Q261,MAX(0,MIN(M$4-1,IF(Register!$U261="",$D$2,MIN($D$2,YEAR(Register!$U261)*12+MONTH(Register!$U261)-1)))-(YEAR(Register!$O261)*12+MONTH(Register!$O261))+1))/Register!$Q261,2))</f>
        <v/>
      </c>
      <c r="N263" s="27">
        <f>IF(OR(Register!$N261&lt;&gt;"Yes",Register!$O261="",N(Register!$Q261)=0),0,ROUND((Register!$M261-Register!$R261)*MIN(Register!$Q261,MAX(0,MIN(N$4,IF(Register!$U261="",$D$2,MIN($D$2,YEAR(Register!$U261)*12+MONTH(Register!$U261)-1)))-(YEAR(Register!$O261)*12+MONTH(Register!$O261))+1))/Register!$Q261,2)-ROUND((Register!$M261-Register!$R261)*MIN(Register!$Q261,MAX(0,MIN(N$4-1,IF(Register!$U261="",$D$2,MIN($D$2,YEAR(Register!$U261)*12+MONTH(Register!$U261)-1)))-(YEAR(Register!$O261)*12+MONTH(Register!$O261))+1))/Register!$Q261,2))</f>
        <v/>
      </c>
      <c r="O263" s="27">
        <f>IF(OR(Register!$N261&lt;&gt;"Yes",Register!$O261="",N(Register!$Q261)=0),0,ROUND((Register!$M261-Register!$R261)*MIN(Register!$Q261,MAX(0,MIN(O$4,IF(Register!$U261="",$D$2,MIN($D$2,YEAR(Register!$U261)*12+MONTH(Register!$U261)-1)))-(YEAR(Register!$O261)*12+MONTH(Register!$O261))+1))/Register!$Q261,2)-ROUND((Register!$M261-Register!$R261)*MIN(Register!$Q261,MAX(0,MIN(O$4-1,IF(Register!$U261="",$D$2,MIN($D$2,YEAR(Register!$U261)*12+MONTH(Register!$U261)-1)))-(YEAR(Register!$O261)*12+MONTH(Register!$O261))+1))/Register!$Q261,2))</f>
        <v/>
      </c>
      <c r="P263" s="27">
        <f>IF(OR(Register!$N261&lt;&gt;"Yes",Register!$O261="",N(Register!$Q261)=0),0,ROUND((Register!$M261-Register!$R261)*MIN(Register!$Q261,MAX(0,MIN(P$4,IF(Register!$U261="",$D$2,MIN($D$2,YEAR(Register!$U261)*12+MONTH(Register!$U261)-1)))-(YEAR(Register!$O261)*12+MONTH(Register!$O261))+1))/Register!$Q261,2)-ROUND((Register!$M261-Register!$R261)*MIN(Register!$Q261,MAX(0,MIN(P$4-1,IF(Register!$U261="",$D$2,MIN($D$2,YEAR(Register!$U261)*12+MONTH(Register!$U261)-1)))-(YEAR(Register!$O261)*12+MONTH(Register!$O261))+1))/Register!$Q261,2))</f>
        <v/>
      </c>
      <c r="Q263" s="27">
        <f>E263+F263+G263+H263+I263+J263+K263+L263+M263+N263+O263+P263</f>
        <v/>
      </c>
    </row>
    <row r="264">
      <c r="A264" s="28">
        <f>IF(Register!$A262="","",Register!$A262)</f>
        <v/>
      </c>
      <c r="B264" s="28">
        <f>IF(Register!$D262="","",Register!$D262)</f>
        <v/>
      </c>
      <c r="C264" s="28">
        <f>IF(Register!$F262="","",Register!$F262)</f>
        <v/>
      </c>
      <c r="D264" s="28">
        <f>IF(C264="","",IF(C264=Settings!$A$9,Settings!$B$9,IF(C264=Settings!$A$10,Settings!$B$10,IF(C264=Settings!$A$11,Settings!$B$11,IF(C264=Settings!$A$12,Settings!$B$12,IF(C264=Settings!$A$13,Settings!$B$13,IF(C264=Settings!$A$14,Settings!$B$14,IF(C264=Settings!$A$15,Settings!$B$15,IF(C264=Settings!$A$16,Settings!$B$16,IF(C264=Settings!$A$17,Settings!$B$17,IF(C264=Settings!$A$18,Settings!$B$18,"")))))))))))</f>
        <v/>
      </c>
      <c r="E264" s="27">
        <f>IF(OR(Register!$N262&lt;&gt;"Yes",Register!$O262="",N(Register!$Q262)=0),0,ROUND((Register!$M262-Register!$R262)*MIN(Register!$Q262,MAX(0,MIN(E$4,IF(Register!$U262="",$D$2,MIN($D$2,YEAR(Register!$U262)*12+MONTH(Register!$U262)-1)))-(YEAR(Register!$O262)*12+MONTH(Register!$O262))+1))/Register!$Q262,2)-ROUND((Register!$M262-Register!$R262)*MIN(Register!$Q262,MAX(0,MIN(E$4-1,IF(Register!$U262="",$D$2,MIN($D$2,YEAR(Register!$U262)*12+MONTH(Register!$U262)-1)))-(YEAR(Register!$O262)*12+MONTH(Register!$O262))+1))/Register!$Q262,2))</f>
        <v/>
      </c>
      <c r="F264" s="27">
        <f>IF(OR(Register!$N262&lt;&gt;"Yes",Register!$O262="",N(Register!$Q262)=0),0,ROUND((Register!$M262-Register!$R262)*MIN(Register!$Q262,MAX(0,MIN(F$4,IF(Register!$U262="",$D$2,MIN($D$2,YEAR(Register!$U262)*12+MONTH(Register!$U262)-1)))-(YEAR(Register!$O262)*12+MONTH(Register!$O262))+1))/Register!$Q262,2)-ROUND((Register!$M262-Register!$R262)*MIN(Register!$Q262,MAX(0,MIN(F$4-1,IF(Register!$U262="",$D$2,MIN($D$2,YEAR(Register!$U262)*12+MONTH(Register!$U262)-1)))-(YEAR(Register!$O262)*12+MONTH(Register!$O262))+1))/Register!$Q262,2))</f>
        <v/>
      </c>
      <c r="G264" s="27">
        <f>IF(OR(Register!$N262&lt;&gt;"Yes",Register!$O262="",N(Register!$Q262)=0),0,ROUND((Register!$M262-Register!$R262)*MIN(Register!$Q262,MAX(0,MIN(G$4,IF(Register!$U262="",$D$2,MIN($D$2,YEAR(Register!$U262)*12+MONTH(Register!$U262)-1)))-(YEAR(Register!$O262)*12+MONTH(Register!$O262))+1))/Register!$Q262,2)-ROUND((Register!$M262-Register!$R262)*MIN(Register!$Q262,MAX(0,MIN(G$4-1,IF(Register!$U262="",$D$2,MIN($D$2,YEAR(Register!$U262)*12+MONTH(Register!$U262)-1)))-(YEAR(Register!$O262)*12+MONTH(Register!$O262))+1))/Register!$Q262,2))</f>
        <v/>
      </c>
      <c r="H264" s="27">
        <f>IF(OR(Register!$N262&lt;&gt;"Yes",Register!$O262="",N(Register!$Q262)=0),0,ROUND((Register!$M262-Register!$R262)*MIN(Register!$Q262,MAX(0,MIN(H$4,IF(Register!$U262="",$D$2,MIN($D$2,YEAR(Register!$U262)*12+MONTH(Register!$U262)-1)))-(YEAR(Register!$O262)*12+MONTH(Register!$O262))+1))/Register!$Q262,2)-ROUND((Register!$M262-Register!$R262)*MIN(Register!$Q262,MAX(0,MIN(H$4-1,IF(Register!$U262="",$D$2,MIN($D$2,YEAR(Register!$U262)*12+MONTH(Register!$U262)-1)))-(YEAR(Register!$O262)*12+MONTH(Register!$O262))+1))/Register!$Q262,2))</f>
        <v/>
      </c>
      <c r="I264" s="27">
        <f>IF(OR(Register!$N262&lt;&gt;"Yes",Register!$O262="",N(Register!$Q262)=0),0,ROUND((Register!$M262-Register!$R262)*MIN(Register!$Q262,MAX(0,MIN(I$4,IF(Register!$U262="",$D$2,MIN($D$2,YEAR(Register!$U262)*12+MONTH(Register!$U262)-1)))-(YEAR(Register!$O262)*12+MONTH(Register!$O262))+1))/Register!$Q262,2)-ROUND((Register!$M262-Register!$R262)*MIN(Register!$Q262,MAX(0,MIN(I$4-1,IF(Register!$U262="",$D$2,MIN($D$2,YEAR(Register!$U262)*12+MONTH(Register!$U262)-1)))-(YEAR(Register!$O262)*12+MONTH(Register!$O262))+1))/Register!$Q262,2))</f>
        <v/>
      </c>
      <c r="J264" s="27">
        <f>IF(OR(Register!$N262&lt;&gt;"Yes",Register!$O262="",N(Register!$Q262)=0),0,ROUND((Register!$M262-Register!$R262)*MIN(Register!$Q262,MAX(0,MIN(J$4,IF(Register!$U262="",$D$2,MIN($D$2,YEAR(Register!$U262)*12+MONTH(Register!$U262)-1)))-(YEAR(Register!$O262)*12+MONTH(Register!$O262))+1))/Register!$Q262,2)-ROUND((Register!$M262-Register!$R262)*MIN(Register!$Q262,MAX(0,MIN(J$4-1,IF(Register!$U262="",$D$2,MIN($D$2,YEAR(Register!$U262)*12+MONTH(Register!$U262)-1)))-(YEAR(Register!$O262)*12+MONTH(Register!$O262))+1))/Register!$Q262,2))</f>
        <v/>
      </c>
      <c r="K264" s="27">
        <f>IF(OR(Register!$N262&lt;&gt;"Yes",Register!$O262="",N(Register!$Q262)=0),0,ROUND((Register!$M262-Register!$R262)*MIN(Register!$Q262,MAX(0,MIN(K$4,IF(Register!$U262="",$D$2,MIN($D$2,YEAR(Register!$U262)*12+MONTH(Register!$U262)-1)))-(YEAR(Register!$O262)*12+MONTH(Register!$O262))+1))/Register!$Q262,2)-ROUND((Register!$M262-Register!$R262)*MIN(Register!$Q262,MAX(0,MIN(K$4-1,IF(Register!$U262="",$D$2,MIN($D$2,YEAR(Register!$U262)*12+MONTH(Register!$U262)-1)))-(YEAR(Register!$O262)*12+MONTH(Register!$O262))+1))/Register!$Q262,2))</f>
        <v/>
      </c>
      <c r="L264" s="27">
        <f>IF(OR(Register!$N262&lt;&gt;"Yes",Register!$O262="",N(Register!$Q262)=0),0,ROUND((Register!$M262-Register!$R262)*MIN(Register!$Q262,MAX(0,MIN(L$4,IF(Register!$U262="",$D$2,MIN($D$2,YEAR(Register!$U262)*12+MONTH(Register!$U262)-1)))-(YEAR(Register!$O262)*12+MONTH(Register!$O262))+1))/Register!$Q262,2)-ROUND((Register!$M262-Register!$R262)*MIN(Register!$Q262,MAX(0,MIN(L$4-1,IF(Register!$U262="",$D$2,MIN($D$2,YEAR(Register!$U262)*12+MONTH(Register!$U262)-1)))-(YEAR(Register!$O262)*12+MONTH(Register!$O262))+1))/Register!$Q262,2))</f>
        <v/>
      </c>
      <c r="M264" s="27">
        <f>IF(OR(Register!$N262&lt;&gt;"Yes",Register!$O262="",N(Register!$Q262)=0),0,ROUND((Register!$M262-Register!$R262)*MIN(Register!$Q262,MAX(0,MIN(M$4,IF(Register!$U262="",$D$2,MIN($D$2,YEAR(Register!$U262)*12+MONTH(Register!$U262)-1)))-(YEAR(Register!$O262)*12+MONTH(Register!$O262))+1))/Register!$Q262,2)-ROUND((Register!$M262-Register!$R262)*MIN(Register!$Q262,MAX(0,MIN(M$4-1,IF(Register!$U262="",$D$2,MIN($D$2,YEAR(Register!$U262)*12+MONTH(Register!$U262)-1)))-(YEAR(Register!$O262)*12+MONTH(Register!$O262))+1))/Register!$Q262,2))</f>
        <v/>
      </c>
      <c r="N264" s="27">
        <f>IF(OR(Register!$N262&lt;&gt;"Yes",Register!$O262="",N(Register!$Q262)=0),0,ROUND((Register!$M262-Register!$R262)*MIN(Register!$Q262,MAX(0,MIN(N$4,IF(Register!$U262="",$D$2,MIN($D$2,YEAR(Register!$U262)*12+MONTH(Register!$U262)-1)))-(YEAR(Register!$O262)*12+MONTH(Register!$O262))+1))/Register!$Q262,2)-ROUND((Register!$M262-Register!$R262)*MIN(Register!$Q262,MAX(0,MIN(N$4-1,IF(Register!$U262="",$D$2,MIN($D$2,YEAR(Register!$U262)*12+MONTH(Register!$U262)-1)))-(YEAR(Register!$O262)*12+MONTH(Register!$O262))+1))/Register!$Q262,2))</f>
        <v/>
      </c>
      <c r="O264" s="27">
        <f>IF(OR(Register!$N262&lt;&gt;"Yes",Register!$O262="",N(Register!$Q262)=0),0,ROUND((Register!$M262-Register!$R262)*MIN(Register!$Q262,MAX(0,MIN(O$4,IF(Register!$U262="",$D$2,MIN($D$2,YEAR(Register!$U262)*12+MONTH(Register!$U262)-1)))-(YEAR(Register!$O262)*12+MONTH(Register!$O262))+1))/Register!$Q262,2)-ROUND((Register!$M262-Register!$R262)*MIN(Register!$Q262,MAX(0,MIN(O$4-1,IF(Register!$U262="",$D$2,MIN($D$2,YEAR(Register!$U262)*12+MONTH(Register!$U262)-1)))-(YEAR(Register!$O262)*12+MONTH(Register!$O262))+1))/Register!$Q262,2))</f>
        <v/>
      </c>
      <c r="P264" s="27">
        <f>IF(OR(Register!$N262&lt;&gt;"Yes",Register!$O262="",N(Register!$Q262)=0),0,ROUND((Register!$M262-Register!$R262)*MIN(Register!$Q262,MAX(0,MIN(P$4,IF(Register!$U262="",$D$2,MIN($D$2,YEAR(Register!$U262)*12+MONTH(Register!$U262)-1)))-(YEAR(Register!$O262)*12+MONTH(Register!$O262))+1))/Register!$Q262,2)-ROUND((Register!$M262-Register!$R262)*MIN(Register!$Q262,MAX(0,MIN(P$4-1,IF(Register!$U262="",$D$2,MIN($D$2,YEAR(Register!$U262)*12+MONTH(Register!$U262)-1)))-(YEAR(Register!$O262)*12+MONTH(Register!$O262))+1))/Register!$Q262,2))</f>
        <v/>
      </c>
      <c r="Q264" s="27">
        <f>E264+F264+G264+H264+I264+J264+K264+L264+M264+N264+O264+P264</f>
        <v/>
      </c>
    </row>
    <row r="265">
      <c r="A265" s="28">
        <f>IF(Register!$A263="","",Register!$A263)</f>
        <v/>
      </c>
      <c r="B265" s="28">
        <f>IF(Register!$D263="","",Register!$D263)</f>
        <v/>
      </c>
      <c r="C265" s="28">
        <f>IF(Register!$F263="","",Register!$F263)</f>
        <v/>
      </c>
      <c r="D265" s="28">
        <f>IF(C265="","",IF(C265=Settings!$A$9,Settings!$B$9,IF(C265=Settings!$A$10,Settings!$B$10,IF(C265=Settings!$A$11,Settings!$B$11,IF(C265=Settings!$A$12,Settings!$B$12,IF(C265=Settings!$A$13,Settings!$B$13,IF(C265=Settings!$A$14,Settings!$B$14,IF(C265=Settings!$A$15,Settings!$B$15,IF(C265=Settings!$A$16,Settings!$B$16,IF(C265=Settings!$A$17,Settings!$B$17,IF(C265=Settings!$A$18,Settings!$B$18,"")))))))))))</f>
        <v/>
      </c>
      <c r="E265" s="27">
        <f>IF(OR(Register!$N263&lt;&gt;"Yes",Register!$O263="",N(Register!$Q263)=0),0,ROUND((Register!$M263-Register!$R263)*MIN(Register!$Q263,MAX(0,MIN(E$4,IF(Register!$U263="",$D$2,MIN($D$2,YEAR(Register!$U263)*12+MONTH(Register!$U263)-1)))-(YEAR(Register!$O263)*12+MONTH(Register!$O263))+1))/Register!$Q263,2)-ROUND((Register!$M263-Register!$R263)*MIN(Register!$Q263,MAX(0,MIN(E$4-1,IF(Register!$U263="",$D$2,MIN($D$2,YEAR(Register!$U263)*12+MONTH(Register!$U263)-1)))-(YEAR(Register!$O263)*12+MONTH(Register!$O263))+1))/Register!$Q263,2))</f>
        <v/>
      </c>
      <c r="F265" s="27">
        <f>IF(OR(Register!$N263&lt;&gt;"Yes",Register!$O263="",N(Register!$Q263)=0),0,ROUND((Register!$M263-Register!$R263)*MIN(Register!$Q263,MAX(0,MIN(F$4,IF(Register!$U263="",$D$2,MIN($D$2,YEAR(Register!$U263)*12+MONTH(Register!$U263)-1)))-(YEAR(Register!$O263)*12+MONTH(Register!$O263))+1))/Register!$Q263,2)-ROUND((Register!$M263-Register!$R263)*MIN(Register!$Q263,MAX(0,MIN(F$4-1,IF(Register!$U263="",$D$2,MIN($D$2,YEAR(Register!$U263)*12+MONTH(Register!$U263)-1)))-(YEAR(Register!$O263)*12+MONTH(Register!$O263))+1))/Register!$Q263,2))</f>
        <v/>
      </c>
      <c r="G265" s="27">
        <f>IF(OR(Register!$N263&lt;&gt;"Yes",Register!$O263="",N(Register!$Q263)=0),0,ROUND((Register!$M263-Register!$R263)*MIN(Register!$Q263,MAX(0,MIN(G$4,IF(Register!$U263="",$D$2,MIN($D$2,YEAR(Register!$U263)*12+MONTH(Register!$U263)-1)))-(YEAR(Register!$O263)*12+MONTH(Register!$O263))+1))/Register!$Q263,2)-ROUND((Register!$M263-Register!$R263)*MIN(Register!$Q263,MAX(0,MIN(G$4-1,IF(Register!$U263="",$D$2,MIN($D$2,YEAR(Register!$U263)*12+MONTH(Register!$U263)-1)))-(YEAR(Register!$O263)*12+MONTH(Register!$O263))+1))/Register!$Q263,2))</f>
        <v/>
      </c>
      <c r="H265" s="27">
        <f>IF(OR(Register!$N263&lt;&gt;"Yes",Register!$O263="",N(Register!$Q263)=0),0,ROUND((Register!$M263-Register!$R263)*MIN(Register!$Q263,MAX(0,MIN(H$4,IF(Register!$U263="",$D$2,MIN($D$2,YEAR(Register!$U263)*12+MONTH(Register!$U263)-1)))-(YEAR(Register!$O263)*12+MONTH(Register!$O263))+1))/Register!$Q263,2)-ROUND((Register!$M263-Register!$R263)*MIN(Register!$Q263,MAX(0,MIN(H$4-1,IF(Register!$U263="",$D$2,MIN($D$2,YEAR(Register!$U263)*12+MONTH(Register!$U263)-1)))-(YEAR(Register!$O263)*12+MONTH(Register!$O263))+1))/Register!$Q263,2))</f>
        <v/>
      </c>
      <c r="I265" s="27">
        <f>IF(OR(Register!$N263&lt;&gt;"Yes",Register!$O263="",N(Register!$Q263)=0),0,ROUND((Register!$M263-Register!$R263)*MIN(Register!$Q263,MAX(0,MIN(I$4,IF(Register!$U263="",$D$2,MIN($D$2,YEAR(Register!$U263)*12+MONTH(Register!$U263)-1)))-(YEAR(Register!$O263)*12+MONTH(Register!$O263))+1))/Register!$Q263,2)-ROUND((Register!$M263-Register!$R263)*MIN(Register!$Q263,MAX(0,MIN(I$4-1,IF(Register!$U263="",$D$2,MIN($D$2,YEAR(Register!$U263)*12+MONTH(Register!$U263)-1)))-(YEAR(Register!$O263)*12+MONTH(Register!$O263))+1))/Register!$Q263,2))</f>
        <v/>
      </c>
      <c r="J265" s="27">
        <f>IF(OR(Register!$N263&lt;&gt;"Yes",Register!$O263="",N(Register!$Q263)=0),0,ROUND((Register!$M263-Register!$R263)*MIN(Register!$Q263,MAX(0,MIN(J$4,IF(Register!$U263="",$D$2,MIN($D$2,YEAR(Register!$U263)*12+MONTH(Register!$U263)-1)))-(YEAR(Register!$O263)*12+MONTH(Register!$O263))+1))/Register!$Q263,2)-ROUND((Register!$M263-Register!$R263)*MIN(Register!$Q263,MAX(0,MIN(J$4-1,IF(Register!$U263="",$D$2,MIN($D$2,YEAR(Register!$U263)*12+MONTH(Register!$U263)-1)))-(YEAR(Register!$O263)*12+MONTH(Register!$O263))+1))/Register!$Q263,2))</f>
        <v/>
      </c>
      <c r="K265" s="27">
        <f>IF(OR(Register!$N263&lt;&gt;"Yes",Register!$O263="",N(Register!$Q263)=0),0,ROUND((Register!$M263-Register!$R263)*MIN(Register!$Q263,MAX(0,MIN(K$4,IF(Register!$U263="",$D$2,MIN($D$2,YEAR(Register!$U263)*12+MONTH(Register!$U263)-1)))-(YEAR(Register!$O263)*12+MONTH(Register!$O263))+1))/Register!$Q263,2)-ROUND((Register!$M263-Register!$R263)*MIN(Register!$Q263,MAX(0,MIN(K$4-1,IF(Register!$U263="",$D$2,MIN($D$2,YEAR(Register!$U263)*12+MONTH(Register!$U263)-1)))-(YEAR(Register!$O263)*12+MONTH(Register!$O263))+1))/Register!$Q263,2))</f>
        <v/>
      </c>
      <c r="L265" s="27">
        <f>IF(OR(Register!$N263&lt;&gt;"Yes",Register!$O263="",N(Register!$Q263)=0),0,ROUND((Register!$M263-Register!$R263)*MIN(Register!$Q263,MAX(0,MIN(L$4,IF(Register!$U263="",$D$2,MIN($D$2,YEAR(Register!$U263)*12+MONTH(Register!$U263)-1)))-(YEAR(Register!$O263)*12+MONTH(Register!$O263))+1))/Register!$Q263,2)-ROUND((Register!$M263-Register!$R263)*MIN(Register!$Q263,MAX(0,MIN(L$4-1,IF(Register!$U263="",$D$2,MIN($D$2,YEAR(Register!$U263)*12+MONTH(Register!$U263)-1)))-(YEAR(Register!$O263)*12+MONTH(Register!$O263))+1))/Register!$Q263,2))</f>
        <v/>
      </c>
      <c r="M265" s="27">
        <f>IF(OR(Register!$N263&lt;&gt;"Yes",Register!$O263="",N(Register!$Q263)=0),0,ROUND((Register!$M263-Register!$R263)*MIN(Register!$Q263,MAX(0,MIN(M$4,IF(Register!$U263="",$D$2,MIN($D$2,YEAR(Register!$U263)*12+MONTH(Register!$U263)-1)))-(YEAR(Register!$O263)*12+MONTH(Register!$O263))+1))/Register!$Q263,2)-ROUND((Register!$M263-Register!$R263)*MIN(Register!$Q263,MAX(0,MIN(M$4-1,IF(Register!$U263="",$D$2,MIN($D$2,YEAR(Register!$U263)*12+MONTH(Register!$U263)-1)))-(YEAR(Register!$O263)*12+MONTH(Register!$O263))+1))/Register!$Q263,2))</f>
        <v/>
      </c>
      <c r="N265" s="27">
        <f>IF(OR(Register!$N263&lt;&gt;"Yes",Register!$O263="",N(Register!$Q263)=0),0,ROUND((Register!$M263-Register!$R263)*MIN(Register!$Q263,MAX(0,MIN(N$4,IF(Register!$U263="",$D$2,MIN($D$2,YEAR(Register!$U263)*12+MONTH(Register!$U263)-1)))-(YEAR(Register!$O263)*12+MONTH(Register!$O263))+1))/Register!$Q263,2)-ROUND((Register!$M263-Register!$R263)*MIN(Register!$Q263,MAX(0,MIN(N$4-1,IF(Register!$U263="",$D$2,MIN($D$2,YEAR(Register!$U263)*12+MONTH(Register!$U263)-1)))-(YEAR(Register!$O263)*12+MONTH(Register!$O263))+1))/Register!$Q263,2))</f>
        <v/>
      </c>
      <c r="O265" s="27">
        <f>IF(OR(Register!$N263&lt;&gt;"Yes",Register!$O263="",N(Register!$Q263)=0),0,ROUND((Register!$M263-Register!$R263)*MIN(Register!$Q263,MAX(0,MIN(O$4,IF(Register!$U263="",$D$2,MIN($D$2,YEAR(Register!$U263)*12+MONTH(Register!$U263)-1)))-(YEAR(Register!$O263)*12+MONTH(Register!$O263))+1))/Register!$Q263,2)-ROUND((Register!$M263-Register!$R263)*MIN(Register!$Q263,MAX(0,MIN(O$4-1,IF(Register!$U263="",$D$2,MIN($D$2,YEAR(Register!$U263)*12+MONTH(Register!$U263)-1)))-(YEAR(Register!$O263)*12+MONTH(Register!$O263))+1))/Register!$Q263,2))</f>
        <v/>
      </c>
      <c r="P265" s="27">
        <f>IF(OR(Register!$N263&lt;&gt;"Yes",Register!$O263="",N(Register!$Q263)=0),0,ROUND((Register!$M263-Register!$R263)*MIN(Register!$Q263,MAX(0,MIN(P$4,IF(Register!$U263="",$D$2,MIN($D$2,YEAR(Register!$U263)*12+MONTH(Register!$U263)-1)))-(YEAR(Register!$O263)*12+MONTH(Register!$O263))+1))/Register!$Q263,2)-ROUND((Register!$M263-Register!$R263)*MIN(Register!$Q263,MAX(0,MIN(P$4-1,IF(Register!$U263="",$D$2,MIN($D$2,YEAR(Register!$U263)*12+MONTH(Register!$U263)-1)))-(YEAR(Register!$O263)*12+MONTH(Register!$O263))+1))/Register!$Q263,2))</f>
        <v/>
      </c>
      <c r="Q265" s="27">
        <f>E265+F265+G265+H265+I265+J265+K265+L265+M265+N265+O265+P265</f>
        <v/>
      </c>
    </row>
    <row r="266">
      <c r="A266" s="28">
        <f>IF(Register!$A264="","",Register!$A264)</f>
        <v/>
      </c>
      <c r="B266" s="28">
        <f>IF(Register!$D264="","",Register!$D264)</f>
        <v/>
      </c>
      <c r="C266" s="28">
        <f>IF(Register!$F264="","",Register!$F264)</f>
        <v/>
      </c>
      <c r="D266" s="28">
        <f>IF(C266="","",IF(C266=Settings!$A$9,Settings!$B$9,IF(C266=Settings!$A$10,Settings!$B$10,IF(C266=Settings!$A$11,Settings!$B$11,IF(C266=Settings!$A$12,Settings!$B$12,IF(C266=Settings!$A$13,Settings!$B$13,IF(C266=Settings!$A$14,Settings!$B$14,IF(C266=Settings!$A$15,Settings!$B$15,IF(C266=Settings!$A$16,Settings!$B$16,IF(C266=Settings!$A$17,Settings!$B$17,IF(C266=Settings!$A$18,Settings!$B$18,"")))))))))))</f>
        <v/>
      </c>
      <c r="E266" s="27">
        <f>IF(OR(Register!$N264&lt;&gt;"Yes",Register!$O264="",N(Register!$Q264)=0),0,ROUND((Register!$M264-Register!$R264)*MIN(Register!$Q264,MAX(0,MIN(E$4,IF(Register!$U264="",$D$2,MIN($D$2,YEAR(Register!$U264)*12+MONTH(Register!$U264)-1)))-(YEAR(Register!$O264)*12+MONTH(Register!$O264))+1))/Register!$Q264,2)-ROUND((Register!$M264-Register!$R264)*MIN(Register!$Q264,MAX(0,MIN(E$4-1,IF(Register!$U264="",$D$2,MIN($D$2,YEAR(Register!$U264)*12+MONTH(Register!$U264)-1)))-(YEAR(Register!$O264)*12+MONTH(Register!$O264))+1))/Register!$Q264,2))</f>
        <v/>
      </c>
      <c r="F266" s="27">
        <f>IF(OR(Register!$N264&lt;&gt;"Yes",Register!$O264="",N(Register!$Q264)=0),0,ROUND((Register!$M264-Register!$R264)*MIN(Register!$Q264,MAX(0,MIN(F$4,IF(Register!$U264="",$D$2,MIN($D$2,YEAR(Register!$U264)*12+MONTH(Register!$U264)-1)))-(YEAR(Register!$O264)*12+MONTH(Register!$O264))+1))/Register!$Q264,2)-ROUND((Register!$M264-Register!$R264)*MIN(Register!$Q264,MAX(0,MIN(F$4-1,IF(Register!$U264="",$D$2,MIN($D$2,YEAR(Register!$U264)*12+MONTH(Register!$U264)-1)))-(YEAR(Register!$O264)*12+MONTH(Register!$O264))+1))/Register!$Q264,2))</f>
        <v/>
      </c>
      <c r="G266" s="27">
        <f>IF(OR(Register!$N264&lt;&gt;"Yes",Register!$O264="",N(Register!$Q264)=0),0,ROUND((Register!$M264-Register!$R264)*MIN(Register!$Q264,MAX(0,MIN(G$4,IF(Register!$U264="",$D$2,MIN($D$2,YEAR(Register!$U264)*12+MONTH(Register!$U264)-1)))-(YEAR(Register!$O264)*12+MONTH(Register!$O264))+1))/Register!$Q264,2)-ROUND((Register!$M264-Register!$R264)*MIN(Register!$Q264,MAX(0,MIN(G$4-1,IF(Register!$U264="",$D$2,MIN($D$2,YEAR(Register!$U264)*12+MONTH(Register!$U264)-1)))-(YEAR(Register!$O264)*12+MONTH(Register!$O264))+1))/Register!$Q264,2))</f>
        <v/>
      </c>
      <c r="H266" s="27">
        <f>IF(OR(Register!$N264&lt;&gt;"Yes",Register!$O264="",N(Register!$Q264)=0),0,ROUND((Register!$M264-Register!$R264)*MIN(Register!$Q264,MAX(0,MIN(H$4,IF(Register!$U264="",$D$2,MIN($D$2,YEAR(Register!$U264)*12+MONTH(Register!$U264)-1)))-(YEAR(Register!$O264)*12+MONTH(Register!$O264))+1))/Register!$Q264,2)-ROUND((Register!$M264-Register!$R264)*MIN(Register!$Q264,MAX(0,MIN(H$4-1,IF(Register!$U264="",$D$2,MIN($D$2,YEAR(Register!$U264)*12+MONTH(Register!$U264)-1)))-(YEAR(Register!$O264)*12+MONTH(Register!$O264))+1))/Register!$Q264,2))</f>
        <v/>
      </c>
      <c r="I266" s="27">
        <f>IF(OR(Register!$N264&lt;&gt;"Yes",Register!$O264="",N(Register!$Q264)=0),0,ROUND((Register!$M264-Register!$R264)*MIN(Register!$Q264,MAX(0,MIN(I$4,IF(Register!$U264="",$D$2,MIN($D$2,YEAR(Register!$U264)*12+MONTH(Register!$U264)-1)))-(YEAR(Register!$O264)*12+MONTH(Register!$O264))+1))/Register!$Q264,2)-ROUND((Register!$M264-Register!$R264)*MIN(Register!$Q264,MAX(0,MIN(I$4-1,IF(Register!$U264="",$D$2,MIN($D$2,YEAR(Register!$U264)*12+MONTH(Register!$U264)-1)))-(YEAR(Register!$O264)*12+MONTH(Register!$O264))+1))/Register!$Q264,2))</f>
        <v/>
      </c>
      <c r="J266" s="27">
        <f>IF(OR(Register!$N264&lt;&gt;"Yes",Register!$O264="",N(Register!$Q264)=0),0,ROUND((Register!$M264-Register!$R264)*MIN(Register!$Q264,MAX(0,MIN(J$4,IF(Register!$U264="",$D$2,MIN($D$2,YEAR(Register!$U264)*12+MONTH(Register!$U264)-1)))-(YEAR(Register!$O264)*12+MONTH(Register!$O264))+1))/Register!$Q264,2)-ROUND((Register!$M264-Register!$R264)*MIN(Register!$Q264,MAX(0,MIN(J$4-1,IF(Register!$U264="",$D$2,MIN($D$2,YEAR(Register!$U264)*12+MONTH(Register!$U264)-1)))-(YEAR(Register!$O264)*12+MONTH(Register!$O264))+1))/Register!$Q264,2))</f>
        <v/>
      </c>
      <c r="K266" s="27">
        <f>IF(OR(Register!$N264&lt;&gt;"Yes",Register!$O264="",N(Register!$Q264)=0),0,ROUND((Register!$M264-Register!$R264)*MIN(Register!$Q264,MAX(0,MIN(K$4,IF(Register!$U264="",$D$2,MIN($D$2,YEAR(Register!$U264)*12+MONTH(Register!$U264)-1)))-(YEAR(Register!$O264)*12+MONTH(Register!$O264))+1))/Register!$Q264,2)-ROUND((Register!$M264-Register!$R264)*MIN(Register!$Q264,MAX(0,MIN(K$4-1,IF(Register!$U264="",$D$2,MIN($D$2,YEAR(Register!$U264)*12+MONTH(Register!$U264)-1)))-(YEAR(Register!$O264)*12+MONTH(Register!$O264))+1))/Register!$Q264,2))</f>
        <v/>
      </c>
      <c r="L266" s="27">
        <f>IF(OR(Register!$N264&lt;&gt;"Yes",Register!$O264="",N(Register!$Q264)=0),0,ROUND((Register!$M264-Register!$R264)*MIN(Register!$Q264,MAX(0,MIN(L$4,IF(Register!$U264="",$D$2,MIN($D$2,YEAR(Register!$U264)*12+MONTH(Register!$U264)-1)))-(YEAR(Register!$O264)*12+MONTH(Register!$O264))+1))/Register!$Q264,2)-ROUND((Register!$M264-Register!$R264)*MIN(Register!$Q264,MAX(0,MIN(L$4-1,IF(Register!$U264="",$D$2,MIN($D$2,YEAR(Register!$U264)*12+MONTH(Register!$U264)-1)))-(YEAR(Register!$O264)*12+MONTH(Register!$O264))+1))/Register!$Q264,2))</f>
        <v/>
      </c>
      <c r="M266" s="27">
        <f>IF(OR(Register!$N264&lt;&gt;"Yes",Register!$O264="",N(Register!$Q264)=0),0,ROUND((Register!$M264-Register!$R264)*MIN(Register!$Q264,MAX(0,MIN(M$4,IF(Register!$U264="",$D$2,MIN($D$2,YEAR(Register!$U264)*12+MONTH(Register!$U264)-1)))-(YEAR(Register!$O264)*12+MONTH(Register!$O264))+1))/Register!$Q264,2)-ROUND((Register!$M264-Register!$R264)*MIN(Register!$Q264,MAX(0,MIN(M$4-1,IF(Register!$U264="",$D$2,MIN($D$2,YEAR(Register!$U264)*12+MONTH(Register!$U264)-1)))-(YEAR(Register!$O264)*12+MONTH(Register!$O264))+1))/Register!$Q264,2))</f>
        <v/>
      </c>
      <c r="N266" s="27">
        <f>IF(OR(Register!$N264&lt;&gt;"Yes",Register!$O264="",N(Register!$Q264)=0),0,ROUND((Register!$M264-Register!$R264)*MIN(Register!$Q264,MAX(0,MIN(N$4,IF(Register!$U264="",$D$2,MIN($D$2,YEAR(Register!$U264)*12+MONTH(Register!$U264)-1)))-(YEAR(Register!$O264)*12+MONTH(Register!$O264))+1))/Register!$Q264,2)-ROUND((Register!$M264-Register!$R264)*MIN(Register!$Q264,MAX(0,MIN(N$4-1,IF(Register!$U264="",$D$2,MIN($D$2,YEAR(Register!$U264)*12+MONTH(Register!$U264)-1)))-(YEAR(Register!$O264)*12+MONTH(Register!$O264))+1))/Register!$Q264,2))</f>
        <v/>
      </c>
      <c r="O266" s="27">
        <f>IF(OR(Register!$N264&lt;&gt;"Yes",Register!$O264="",N(Register!$Q264)=0),0,ROUND((Register!$M264-Register!$R264)*MIN(Register!$Q264,MAX(0,MIN(O$4,IF(Register!$U264="",$D$2,MIN($D$2,YEAR(Register!$U264)*12+MONTH(Register!$U264)-1)))-(YEAR(Register!$O264)*12+MONTH(Register!$O264))+1))/Register!$Q264,2)-ROUND((Register!$M264-Register!$R264)*MIN(Register!$Q264,MAX(0,MIN(O$4-1,IF(Register!$U264="",$D$2,MIN($D$2,YEAR(Register!$U264)*12+MONTH(Register!$U264)-1)))-(YEAR(Register!$O264)*12+MONTH(Register!$O264))+1))/Register!$Q264,2))</f>
        <v/>
      </c>
      <c r="P266" s="27">
        <f>IF(OR(Register!$N264&lt;&gt;"Yes",Register!$O264="",N(Register!$Q264)=0),0,ROUND((Register!$M264-Register!$R264)*MIN(Register!$Q264,MAX(0,MIN(P$4,IF(Register!$U264="",$D$2,MIN($D$2,YEAR(Register!$U264)*12+MONTH(Register!$U264)-1)))-(YEAR(Register!$O264)*12+MONTH(Register!$O264))+1))/Register!$Q264,2)-ROUND((Register!$M264-Register!$R264)*MIN(Register!$Q264,MAX(0,MIN(P$4-1,IF(Register!$U264="",$D$2,MIN($D$2,YEAR(Register!$U264)*12+MONTH(Register!$U264)-1)))-(YEAR(Register!$O264)*12+MONTH(Register!$O264))+1))/Register!$Q264,2))</f>
        <v/>
      </c>
      <c r="Q266" s="27">
        <f>E266+F266+G266+H266+I266+J266+K266+L266+M266+N266+O266+P266</f>
        <v/>
      </c>
    </row>
    <row r="267">
      <c r="A267" s="28">
        <f>IF(Register!$A265="","",Register!$A265)</f>
        <v/>
      </c>
      <c r="B267" s="28">
        <f>IF(Register!$D265="","",Register!$D265)</f>
        <v/>
      </c>
      <c r="C267" s="28">
        <f>IF(Register!$F265="","",Register!$F265)</f>
        <v/>
      </c>
      <c r="D267" s="28">
        <f>IF(C267="","",IF(C267=Settings!$A$9,Settings!$B$9,IF(C267=Settings!$A$10,Settings!$B$10,IF(C267=Settings!$A$11,Settings!$B$11,IF(C267=Settings!$A$12,Settings!$B$12,IF(C267=Settings!$A$13,Settings!$B$13,IF(C267=Settings!$A$14,Settings!$B$14,IF(C267=Settings!$A$15,Settings!$B$15,IF(C267=Settings!$A$16,Settings!$B$16,IF(C267=Settings!$A$17,Settings!$B$17,IF(C267=Settings!$A$18,Settings!$B$18,"")))))))))))</f>
        <v/>
      </c>
      <c r="E267" s="27">
        <f>IF(OR(Register!$N265&lt;&gt;"Yes",Register!$O265="",N(Register!$Q265)=0),0,ROUND((Register!$M265-Register!$R265)*MIN(Register!$Q265,MAX(0,MIN(E$4,IF(Register!$U265="",$D$2,MIN($D$2,YEAR(Register!$U265)*12+MONTH(Register!$U265)-1)))-(YEAR(Register!$O265)*12+MONTH(Register!$O265))+1))/Register!$Q265,2)-ROUND((Register!$M265-Register!$R265)*MIN(Register!$Q265,MAX(0,MIN(E$4-1,IF(Register!$U265="",$D$2,MIN($D$2,YEAR(Register!$U265)*12+MONTH(Register!$U265)-1)))-(YEAR(Register!$O265)*12+MONTH(Register!$O265))+1))/Register!$Q265,2))</f>
        <v/>
      </c>
      <c r="F267" s="27">
        <f>IF(OR(Register!$N265&lt;&gt;"Yes",Register!$O265="",N(Register!$Q265)=0),0,ROUND((Register!$M265-Register!$R265)*MIN(Register!$Q265,MAX(0,MIN(F$4,IF(Register!$U265="",$D$2,MIN($D$2,YEAR(Register!$U265)*12+MONTH(Register!$U265)-1)))-(YEAR(Register!$O265)*12+MONTH(Register!$O265))+1))/Register!$Q265,2)-ROUND((Register!$M265-Register!$R265)*MIN(Register!$Q265,MAX(0,MIN(F$4-1,IF(Register!$U265="",$D$2,MIN($D$2,YEAR(Register!$U265)*12+MONTH(Register!$U265)-1)))-(YEAR(Register!$O265)*12+MONTH(Register!$O265))+1))/Register!$Q265,2))</f>
        <v/>
      </c>
      <c r="G267" s="27">
        <f>IF(OR(Register!$N265&lt;&gt;"Yes",Register!$O265="",N(Register!$Q265)=0),0,ROUND((Register!$M265-Register!$R265)*MIN(Register!$Q265,MAX(0,MIN(G$4,IF(Register!$U265="",$D$2,MIN($D$2,YEAR(Register!$U265)*12+MONTH(Register!$U265)-1)))-(YEAR(Register!$O265)*12+MONTH(Register!$O265))+1))/Register!$Q265,2)-ROUND((Register!$M265-Register!$R265)*MIN(Register!$Q265,MAX(0,MIN(G$4-1,IF(Register!$U265="",$D$2,MIN($D$2,YEAR(Register!$U265)*12+MONTH(Register!$U265)-1)))-(YEAR(Register!$O265)*12+MONTH(Register!$O265))+1))/Register!$Q265,2))</f>
        <v/>
      </c>
      <c r="H267" s="27">
        <f>IF(OR(Register!$N265&lt;&gt;"Yes",Register!$O265="",N(Register!$Q265)=0),0,ROUND((Register!$M265-Register!$R265)*MIN(Register!$Q265,MAX(0,MIN(H$4,IF(Register!$U265="",$D$2,MIN($D$2,YEAR(Register!$U265)*12+MONTH(Register!$U265)-1)))-(YEAR(Register!$O265)*12+MONTH(Register!$O265))+1))/Register!$Q265,2)-ROUND((Register!$M265-Register!$R265)*MIN(Register!$Q265,MAX(0,MIN(H$4-1,IF(Register!$U265="",$D$2,MIN($D$2,YEAR(Register!$U265)*12+MONTH(Register!$U265)-1)))-(YEAR(Register!$O265)*12+MONTH(Register!$O265))+1))/Register!$Q265,2))</f>
        <v/>
      </c>
      <c r="I267" s="27">
        <f>IF(OR(Register!$N265&lt;&gt;"Yes",Register!$O265="",N(Register!$Q265)=0),0,ROUND((Register!$M265-Register!$R265)*MIN(Register!$Q265,MAX(0,MIN(I$4,IF(Register!$U265="",$D$2,MIN($D$2,YEAR(Register!$U265)*12+MONTH(Register!$U265)-1)))-(YEAR(Register!$O265)*12+MONTH(Register!$O265))+1))/Register!$Q265,2)-ROUND((Register!$M265-Register!$R265)*MIN(Register!$Q265,MAX(0,MIN(I$4-1,IF(Register!$U265="",$D$2,MIN($D$2,YEAR(Register!$U265)*12+MONTH(Register!$U265)-1)))-(YEAR(Register!$O265)*12+MONTH(Register!$O265))+1))/Register!$Q265,2))</f>
        <v/>
      </c>
      <c r="J267" s="27">
        <f>IF(OR(Register!$N265&lt;&gt;"Yes",Register!$O265="",N(Register!$Q265)=0),0,ROUND((Register!$M265-Register!$R265)*MIN(Register!$Q265,MAX(0,MIN(J$4,IF(Register!$U265="",$D$2,MIN($D$2,YEAR(Register!$U265)*12+MONTH(Register!$U265)-1)))-(YEAR(Register!$O265)*12+MONTH(Register!$O265))+1))/Register!$Q265,2)-ROUND((Register!$M265-Register!$R265)*MIN(Register!$Q265,MAX(0,MIN(J$4-1,IF(Register!$U265="",$D$2,MIN($D$2,YEAR(Register!$U265)*12+MONTH(Register!$U265)-1)))-(YEAR(Register!$O265)*12+MONTH(Register!$O265))+1))/Register!$Q265,2))</f>
        <v/>
      </c>
      <c r="K267" s="27">
        <f>IF(OR(Register!$N265&lt;&gt;"Yes",Register!$O265="",N(Register!$Q265)=0),0,ROUND((Register!$M265-Register!$R265)*MIN(Register!$Q265,MAX(0,MIN(K$4,IF(Register!$U265="",$D$2,MIN($D$2,YEAR(Register!$U265)*12+MONTH(Register!$U265)-1)))-(YEAR(Register!$O265)*12+MONTH(Register!$O265))+1))/Register!$Q265,2)-ROUND((Register!$M265-Register!$R265)*MIN(Register!$Q265,MAX(0,MIN(K$4-1,IF(Register!$U265="",$D$2,MIN($D$2,YEAR(Register!$U265)*12+MONTH(Register!$U265)-1)))-(YEAR(Register!$O265)*12+MONTH(Register!$O265))+1))/Register!$Q265,2))</f>
        <v/>
      </c>
      <c r="L267" s="27">
        <f>IF(OR(Register!$N265&lt;&gt;"Yes",Register!$O265="",N(Register!$Q265)=0),0,ROUND((Register!$M265-Register!$R265)*MIN(Register!$Q265,MAX(0,MIN(L$4,IF(Register!$U265="",$D$2,MIN($D$2,YEAR(Register!$U265)*12+MONTH(Register!$U265)-1)))-(YEAR(Register!$O265)*12+MONTH(Register!$O265))+1))/Register!$Q265,2)-ROUND((Register!$M265-Register!$R265)*MIN(Register!$Q265,MAX(0,MIN(L$4-1,IF(Register!$U265="",$D$2,MIN($D$2,YEAR(Register!$U265)*12+MONTH(Register!$U265)-1)))-(YEAR(Register!$O265)*12+MONTH(Register!$O265))+1))/Register!$Q265,2))</f>
        <v/>
      </c>
      <c r="M267" s="27">
        <f>IF(OR(Register!$N265&lt;&gt;"Yes",Register!$O265="",N(Register!$Q265)=0),0,ROUND((Register!$M265-Register!$R265)*MIN(Register!$Q265,MAX(0,MIN(M$4,IF(Register!$U265="",$D$2,MIN($D$2,YEAR(Register!$U265)*12+MONTH(Register!$U265)-1)))-(YEAR(Register!$O265)*12+MONTH(Register!$O265))+1))/Register!$Q265,2)-ROUND((Register!$M265-Register!$R265)*MIN(Register!$Q265,MAX(0,MIN(M$4-1,IF(Register!$U265="",$D$2,MIN($D$2,YEAR(Register!$U265)*12+MONTH(Register!$U265)-1)))-(YEAR(Register!$O265)*12+MONTH(Register!$O265))+1))/Register!$Q265,2))</f>
        <v/>
      </c>
      <c r="N267" s="27">
        <f>IF(OR(Register!$N265&lt;&gt;"Yes",Register!$O265="",N(Register!$Q265)=0),0,ROUND((Register!$M265-Register!$R265)*MIN(Register!$Q265,MAX(0,MIN(N$4,IF(Register!$U265="",$D$2,MIN($D$2,YEAR(Register!$U265)*12+MONTH(Register!$U265)-1)))-(YEAR(Register!$O265)*12+MONTH(Register!$O265))+1))/Register!$Q265,2)-ROUND((Register!$M265-Register!$R265)*MIN(Register!$Q265,MAX(0,MIN(N$4-1,IF(Register!$U265="",$D$2,MIN($D$2,YEAR(Register!$U265)*12+MONTH(Register!$U265)-1)))-(YEAR(Register!$O265)*12+MONTH(Register!$O265))+1))/Register!$Q265,2))</f>
        <v/>
      </c>
      <c r="O267" s="27">
        <f>IF(OR(Register!$N265&lt;&gt;"Yes",Register!$O265="",N(Register!$Q265)=0),0,ROUND((Register!$M265-Register!$R265)*MIN(Register!$Q265,MAX(0,MIN(O$4,IF(Register!$U265="",$D$2,MIN($D$2,YEAR(Register!$U265)*12+MONTH(Register!$U265)-1)))-(YEAR(Register!$O265)*12+MONTH(Register!$O265))+1))/Register!$Q265,2)-ROUND((Register!$M265-Register!$R265)*MIN(Register!$Q265,MAX(0,MIN(O$4-1,IF(Register!$U265="",$D$2,MIN($D$2,YEAR(Register!$U265)*12+MONTH(Register!$U265)-1)))-(YEAR(Register!$O265)*12+MONTH(Register!$O265))+1))/Register!$Q265,2))</f>
        <v/>
      </c>
      <c r="P267" s="27">
        <f>IF(OR(Register!$N265&lt;&gt;"Yes",Register!$O265="",N(Register!$Q265)=0),0,ROUND((Register!$M265-Register!$R265)*MIN(Register!$Q265,MAX(0,MIN(P$4,IF(Register!$U265="",$D$2,MIN($D$2,YEAR(Register!$U265)*12+MONTH(Register!$U265)-1)))-(YEAR(Register!$O265)*12+MONTH(Register!$O265))+1))/Register!$Q265,2)-ROUND((Register!$M265-Register!$R265)*MIN(Register!$Q265,MAX(0,MIN(P$4-1,IF(Register!$U265="",$D$2,MIN($D$2,YEAR(Register!$U265)*12+MONTH(Register!$U265)-1)))-(YEAR(Register!$O265)*12+MONTH(Register!$O265))+1))/Register!$Q265,2))</f>
        <v/>
      </c>
      <c r="Q267" s="27">
        <f>E267+F267+G267+H267+I267+J267+K267+L267+M267+N267+O267+P267</f>
        <v/>
      </c>
    </row>
    <row r="268">
      <c r="A268" s="28">
        <f>IF(Register!$A266="","",Register!$A266)</f>
        <v/>
      </c>
      <c r="B268" s="28">
        <f>IF(Register!$D266="","",Register!$D266)</f>
        <v/>
      </c>
      <c r="C268" s="28">
        <f>IF(Register!$F266="","",Register!$F266)</f>
        <v/>
      </c>
      <c r="D268" s="28">
        <f>IF(C268="","",IF(C268=Settings!$A$9,Settings!$B$9,IF(C268=Settings!$A$10,Settings!$B$10,IF(C268=Settings!$A$11,Settings!$B$11,IF(C268=Settings!$A$12,Settings!$B$12,IF(C268=Settings!$A$13,Settings!$B$13,IF(C268=Settings!$A$14,Settings!$B$14,IF(C268=Settings!$A$15,Settings!$B$15,IF(C268=Settings!$A$16,Settings!$B$16,IF(C268=Settings!$A$17,Settings!$B$17,IF(C268=Settings!$A$18,Settings!$B$18,"")))))))))))</f>
        <v/>
      </c>
      <c r="E268" s="27">
        <f>IF(OR(Register!$N266&lt;&gt;"Yes",Register!$O266="",N(Register!$Q266)=0),0,ROUND((Register!$M266-Register!$R266)*MIN(Register!$Q266,MAX(0,MIN(E$4,IF(Register!$U266="",$D$2,MIN($D$2,YEAR(Register!$U266)*12+MONTH(Register!$U266)-1)))-(YEAR(Register!$O266)*12+MONTH(Register!$O266))+1))/Register!$Q266,2)-ROUND((Register!$M266-Register!$R266)*MIN(Register!$Q266,MAX(0,MIN(E$4-1,IF(Register!$U266="",$D$2,MIN($D$2,YEAR(Register!$U266)*12+MONTH(Register!$U266)-1)))-(YEAR(Register!$O266)*12+MONTH(Register!$O266))+1))/Register!$Q266,2))</f>
        <v/>
      </c>
      <c r="F268" s="27">
        <f>IF(OR(Register!$N266&lt;&gt;"Yes",Register!$O266="",N(Register!$Q266)=0),0,ROUND((Register!$M266-Register!$R266)*MIN(Register!$Q266,MAX(0,MIN(F$4,IF(Register!$U266="",$D$2,MIN($D$2,YEAR(Register!$U266)*12+MONTH(Register!$U266)-1)))-(YEAR(Register!$O266)*12+MONTH(Register!$O266))+1))/Register!$Q266,2)-ROUND((Register!$M266-Register!$R266)*MIN(Register!$Q266,MAX(0,MIN(F$4-1,IF(Register!$U266="",$D$2,MIN($D$2,YEAR(Register!$U266)*12+MONTH(Register!$U266)-1)))-(YEAR(Register!$O266)*12+MONTH(Register!$O266))+1))/Register!$Q266,2))</f>
        <v/>
      </c>
      <c r="G268" s="27">
        <f>IF(OR(Register!$N266&lt;&gt;"Yes",Register!$O266="",N(Register!$Q266)=0),0,ROUND((Register!$M266-Register!$R266)*MIN(Register!$Q266,MAX(0,MIN(G$4,IF(Register!$U266="",$D$2,MIN($D$2,YEAR(Register!$U266)*12+MONTH(Register!$U266)-1)))-(YEAR(Register!$O266)*12+MONTH(Register!$O266))+1))/Register!$Q266,2)-ROUND((Register!$M266-Register!$R266)*MIN(Register!$Q266,MAX(0,MIN(G$4-1,IF(Register!$U266="",$D$2,MIN($D$2,YEAR(Register!$U266)*12+MONTH(Register!$U266)-1)))-(YEAR(Register!$O266)*12+MONTH(Register!$O266))+1))/Register!$Q266,2))</f>
        <v/>
      </c>
      <c r="H268" s="27">
        <f>IF(OR(Register!$N266&lt;&gt;"Yes",Register!$O266="",N(Register!$Q266)=0),0,ROUND((Register!$M266-Register!$R266)*MIN(Register!$Q266,MAX(0,MIN(H$4,IF(Register!$U266="",$D$2,MIN($D$2,YEAR(Register!$U266)*12+MONTH(Register!$U266)-1)))-(YEAR(Register!$O266)*12+MONTH(Register!$O266))+1))/Register!$Q266,2)-ROUND((Register!$M266-Register!$R266)*MIN(Register!$Q266,MAX(0,MIN(H$4-1,IF(Register!$U266="",$D$2,MIN($D$2,YEAR(Register!$U266)*12+MONTH(Register!$U266)-1)))-(YEAR(Register!$O266)*12+MONTH(Register!$O266))+1))/Register!$Q266,2))</f>
        <v/>
      </c>
      <c r="I268" s="27">
        <f>IF(OR(Register!$N266&lt;&gt;"Yes",Register!$O266="",N(Register!$Q266)=0),0,ROUND((Register!$M266-Register!$R266)*MIN(Register!$Q266,MAX(0,MIN(I$4,IF(Register!$U266="",$D$2,MIN($D$2,YEAR(Register!$U266)*12+MONTH(Register!$U266)-1)))-(YEAR(Register!$O266)*12+MONTH(Register!$O266))+1))/Register!$Q266,2)-ROUND((Register!$M266-Register!$R266)*MIN(Register!$Q266,MAX(0,MIN(I$4-1,IF(Register!$U266="",$D$2,MIN($D$2,YEAR(Register!$U266)*12+MONTH(Register!$U266)-1)))-(YEAR(Register!$O266)*12+MONTH(Register!$O266))+1))/Register!$Q266,2))</f>
        <v/>
      </c>
      <c r="J268" s="27">
        <f>IF(OR(Register!$N266&lt;&gt;"Yes",Register!$O266="",N(Register!$Q266)=0),0,ROUND((Register!$M266-Register!$R266)*MIN(Register!$Q266,MAX(0,MIN(J$4,IF(Register!$U266="",$D$2,MIN($D$2,YEAR(Register!$U266)*12+MONTH(Register!$U266)-1)))-(YEAR(Register!$O266)*12+MONTH(Register!$O266))+1))/Register!$Q266,2)-ROUND((Register!$M266-Register!$R266)*MIN(Register!$Q266,MAX(0,MIN(J$4-1,IF(Register!$U266="",$D$2,MIN($D$2,YEAR(Register!$U266)*12+MONTH(Register!$U266)-1)))-(YEAR(Register!$O266)*12+MONTH(Register!$O266))+1))/Register!$Q266,2))</f>
        <v/>
      </c>
      <c r="K268" s="27">
        <f>IF(OR(Register!$N266&lt;&gt;"Yes",Register!$O266="",N(Register!$Q266)=0),0,ROUND((Register!$M266-Register!$R266)*MIN(Register!$Q266,MAX(0,MIN(K$4,IF(Register!$U266="",$D$2,MIN($D$2,YEAR(Register!$U266)*12+MONTH(Register!$U266)-1)))-(YEAR(Register!$O266)*12+MONTH(Register!$O266))+1))/Register!$Q266,2)-ROUND((Register!$M266-Register!$R266)*MIN(Register!$Q266,MAX(0,MIN(K$4-1,IF(Register!$U266="",$D$2,MIN($D$2,YEAR(Register!$U266)*12+MONTH(Register!$U266)-1)))-(YEAR(Register!$O266)*12+MONTH(Register!$O266))+1))/Register!$Q266,2))</f>
        <v/>
      </c>
      <c r="L268" s="27">
        <f>IF(OR(Register!$N266&lt;&gt;"Yes",Register!$O266="",N(Register!$Q266)=0),0,ROUND((Register!$M266-Register!$R266)*MIN(Register!$Q266,MAX(0,MIN(L$4,IF(Register!$U266="",$D$2,MIN($D$2,YEAR(Register!$U266)*12+MONTH(Register!$U266)-1)))-(YEAR(Register!$O266)*12+MONTH(Register!$O266))+1))/Register!$Q266,2)-ROUND((Register!$M266-Register!$R266)*MIN(Register!$Q266,MAX(0,MIN(L$4-1,IF(Register!$U266="",$D$2,MIN($D$2,YEAR(Register!$U266)*12+MONTH(Register!$U266)-1)))-(YEAR(Register!$O266)*12+MONTH(Register!$O266))+1))/Register!$Q266,2))</f>
        <v/>
      </c>
      <c r="M268" s="27">
        <f>IF(OR(Register!$N266&lt;&gt;"Yes",Register!$O266="",N(Register!$Q266)=0),0,ROUND((Register!$M266-Register!$R266)*MIN(Register!$Q266,MAX(0,MIN(M$4,IF(Register!$U266="",$D$2,MIN($D$2,YEAR(Register!$U266)*12+MONTH(Register!$U266)-1)))-(YEAR(Register!$O266)*12+MONTH(Register!$O266))+1))/Register!$Q266,2)-ROUND((Register!$M266-Register!$R266)*MIN(Register!$Q266,MAX(0,MIN(M$4-1,IF(Register!$U266="",$D$2,MIN($D$2,YEAR(Register!$U266)*12+MONTH(Register!$U266)-1)))-(YEAR(Register!$O266)*12+MONTH(Register!$O266))+1))/Register!$Q266,2))</f>
        <v/>
      </c>
      <c r="N268" s="27">
        <f>IF(OR(Register!$N266&lt;&gt;"Yes",Register!$O266="",N(Register!$Q266)=0),0,ROUND((Register!$M266-Register!$R266)*MIN(Register!$Q266,MAX(0,MIN(N$4,IF(Register!$U266="",$D$2,MIN($D$2,YEAR(Register!$U266)*12+MONTH(Register!$U266)-1)))-(YEAR(Register!$O266)*12+MONTH(Register!$O266))+1))/Register!$Q266,2)-ROUND((Register!$M266-Register!$R266)*MIN(Register!$Q266,MAX(0,MIN(N$4-1,IF(Register!$U266="",$D$2,MIN($D$2,YEAR(Register!$U266)*12+MONTH(Register!$U266)-1)))-(YEAR(Register!$O266)*12+MONTH(Register!$O266))+1))/Register!$Q266,2))</f>
        <v/>
      </c>
      <c r="O268" s="27">
        <f>IF(OR(Register!$N266&lt;&gt;"Yes",Register!$O266="",N(Register!$Q266)=0),0,ROUND((Register!$M266-Register!$R266)*MIN(Register!$Q266,MAX(0,MIN(O$4,IF(Register!$U266="",$D$2,MIN($D$2,YEAR(Register!$U266)*12+MONTH(Register!$U266)-1)))-(YEAR(Register!$O266)*12+MONTH(Register!$O266))+1))/Register!$Q266,2)-ROUND((Register!$M266-Register!$R266)*MIN(Register!$Q266,MAX(0,MIN(O$4-1,IF(Register!$U266="",$D$2,MIN($D$2,YEAR(Register!$U266)*12+MONTH(Register!$U266)-1)))-(YEAR(Register!$O266)*12+MONTH(Register!$O266))+1))/Register!$Q266,2))</f>
        <v/>
      </c>
      <c r="P268" s="27">
        <f>IF(OR(Register!$N266&lt;&gt;"Yes",Register!$O266="",N(Register!$Q266)=0),0,ROUND((Register!$M266-Register!$R266)*MIN(Register!$Q266,MAX(0,MIN(P$4,IF(Register!$U266="",$D$2,MIN($D$2,YEAR(Register!$U266)*12+MONTH(Register!$U266)-1)))-(YEAR(Register!$O266)*12+MONTH(Register!$O266))+1))/Register!$Q266,2)-ROUND((Register!$M266-Register!$R266)*MIN(Register!$Q266,MAX(0,MIN(P$4-1,IF(Register!$U266="",$D$2,MIN($D$2,YEAR(Register!$U266)*12+MONTH(Register!$U266)-1)))-(YEAR(Register!$O266)*12+MONTH(Register!$O266))+1))/Register!$Q266,2))</f>
        <v/>
      </c>
      <c r="Q268" s="27">
        <f>E268+F268+G268+H268+I268+J268+K268+L268+M268+N268+O268+P268</f>
        <v/>
      </c>
    </row>
    <row r="269">
      <c r="A269" s="28">
        <f>IF(Register!$A267="","",Register!$A267)</f>
        <v/>
      </c>
      <c r="B269" s="28">
        <f>IF(Register!$D267="","",Register!$D267)</f>
        <v/>
      </c>
      <c r="C269" s="28">
        <f>IF(Register!$F267="","",Register!$F267)</f>
        <v/>
      </c>
      <c r="D269" s="28">
        <f>IF(C269="","",IF(C269=Settings!$A$9,Settings!$B$9,IF(C269=Settings!$A$10,Settings!$B$10,IF(C269=Settings!$A$11,Settings!$B$11,IF(C269=Settings!$A$12,Settings!$B$12,IF(C269=Settings!$A$13,Settings!$B$13,IF(C269=Settings!$A$14,Settings!$B$14,IF(C269=Settings!$A$15,Settings!$B$15,IF(C269=Settings!$A$16,Settings!$B$16,IF(C269=Settings!$A$17,Settings!$B$17,IF(C269=Settings!$A$18,Settings!$B$18,"")))))))))))</f>
        <v/>
      </c>
      <c r="E269" s="27">
        <f>IF(OR(Register!$N267&lt;&gt;"Yes",Register!$O267="",N(Register!$Q267)=0),0,ROUND((Register!$M267-Register!$R267)*MIN(Register!$Q267,MAX(0,MIN(E$4,IF(Register!$U267="",$D$2,MIN($D$2,YEAR(Register!$U267)*12+MONTH(Register!$U267)-1)))-(YEAR(Register!$O267)*12+MONTH(Register!$O267))+1))/Register!$Q267,2)-ROUND((Register!$M267-Register!$R267)*MIN(Register!$Q267,MAX(0,MIN(E$4-1,IF(Register!$U267="",$D$2,MIN($D$2,YEAR(Register!$U267)*12+MONTH(Register!$U267)-1)))-(YEAR(Register!$O267)*12+MONTH(Register!$O267))+1))/Register!$Q267,2))</f>
        <v/>
      </c>
      <c r="F269" s="27">
        <f>IF(OR(Register!$N267&lt;&gt;"Yes",Register!$O267="",N(Register!$Q267)=0),0,ROUND((Register!$M267-Register!$R267)*MIN(Register!$Q267,MAX(0,MIN(F$4,IF(Register!$U267="",$D$2,MIN($D$2,YEAR(Register!$U267)*12+MONTH(Register!$U267)-1)))-(YEAR(Register!$O267)*12+MONTH(Register!$O267))+1))/Register!$Q267,2)-ROUND((Register!$M267-Register!$R267)*MIN(Register!$Q267,MAX(0,MIN(F$4-1,IF(Register!$U267="",$D$2,MIN($D$2,YEAR(Register!$U267)*12+MONTH(Register!$U267)-1)))-(YEAR(Register!$O267)*12+MONTH(Register!$O267))+1))/Register!$Q267,2))</f>
        <v/>
      </c>
      <c r="G269" s="27">
        <f>IF(OR(Register!$N267&lt;&gt;"Yes",Register!$O267="",N(Register!$Q267)=0),0,ROUND((Register!$M267-Register!$R267)*MIN(Register!$Q267,MAX(0,MIN(G$4,IF(Register!$U267="",$D$2,MIN($D$2,YEAR(Register!$U267)*12+MONTH(Register!$U267)-1)))-(YEAR(Register!$O267)*12+MONTH(Register!$O267))+1))/Register!$Q267,2)-ROUND((Register!$M267-Register!$R267)*MIN(Register!$Q267,MAX(0,MIN(G$4-1,IF(Register!$U267="",$D$2,MIN($D$2,YEAR(Register!$U267)*12+MONTH(Register!$U267)-1)))-(YEAR(Register!$O267)*12+MONTH(Register!$O267))+1))/Register!$Q267,2))</f>
        <v/>
      </c>
      <c r="H269" s="27">
        <f>IF(OR(Register!$N267&lt;&gt;"Yes",Register!$O267="",N(Register!$Q267)=0),0,ROUND((Register!$M267-Register!$R267)*MIN(Register!$Q267,MAX(0,MIN(H$4,IF(Register!$U267="",$D$2,MIN($D$2,YEAR(Register!$U267)*12+MONTH(Register!$U267)-1)))-(YEAR(Register!$O267)*12+MONTH(Register!$O267))+1))/Register!$Q267,2)-ROUND((Register!$M267-Register!$R267)*MIN(Register!$Q267,MAX(0,MIN(H$4-1,IF(Register!$U267="",$D$2,MIN($D$2,YEAR(Register!$U267)*12+MONTH(Register!$U267)-1)))-(YEAR(Register!$O267)*12+MONTH(Register!$O267))+1))/Register!$Q267,2))</f>
        <v/>
      </c>
      <c r="I269" s="27">
        <f>IF(OR(Register!$N267&lt;&gt;"Yes",Register!$O267="",N(Register!$Q267)=0),0,ROUND((Register!$M267-Register!$R267)*MIN(Register!$Q267,MAX(0,MIN(I$4,IF(Register!$U267="",$D$2,MIN($D$2,YEAR(Register!$U267)*12+MONTH(Register!$U267)-1)))-(YEAR(Register!$O267)*12+MONTH(Register!$O267))+1))/Register!$Q267,2)-ROUND((Register!$M267-Register!$R267)*MIN(Register!$Q267,MAX(0,MIN(I$4-1,IF(Register!$U267="",$D$2,MIN($D$2,YEAR(Register!$U267)*12+MONTH(Register!$U267)-1)))-(YEAR(Register!$O267)*12+MONTH(Register!$O267))+1))/Register!$Q267,2))</f>
        <v/>
      </c>
      <c r="J269" s="27">
        <f>IF(OR(Register!$N267&lt;&gt;"Yes",Register!$O267="",N(Register!$Q267)=0),0,ROUND((Register!$M267-Register!$R267)*MIN(Register!$Q267,MAX(0,MIN(J$4,IF(Register!$U267="",$D$2,MIN($D$2,YEAR(Register!$U267)*12+MONTH(Register!$U267)-1)))-(YEAR(Register!$O267)*12+MONTH(Register!$O267))+1))/Register!$Q267,2)-ROUND((Register!$M267-Register!$R267)*MIN(Register!$Q267,MAX(0,MIN(J$4-1,IF(Register!$U267="",$D$2,MIN($D$2,YEAR(Register!$U267)*12+MONTH(Register!$U267)-1)))-(YEAR(Register!$O267)*12+MONTH(Register!$O267))+1))/Register!$Q267,2))</f>
        <v/>
      </c>
      <c r="K269" s="27">
        <f>IF(OR(Register!$N267&lt;&gt;"Yes",Register!$O267="",N(Register!$Q267)=0),0,ROUND((Register!$M267-Register!$R267)*MIN(Register!$Q267,MAX(0,MIN(K$4,IF(Register!$U267="",$D$2,MIN($D$2,YEAR(Register!$U267)*12+MONTH(Register!$U267)-1)))-(YEAR(Register!$O267)*12+MONTH(Register!$O267))+1))/Register!$Q267,2)-ROUND((Register!$M267-Register!$R267)*MIN(Register!$Q267,MAX(0,MIN(K$4-1,IF(Register!$U267="",$D$2,MIN($D$2,YEAR(Register!$U267)*12+MONTH(Register!$U267)-1)))-(YEAR(Register!$O267)*12+MONTH(Register!$O267))+1))/Register!$Q267,2))</f>
        <v/>
      </c>
      <c r="L269" s="27">
        <f>IF(OR(Register!$N267&lt;&gt;"Yes",Register!$O267="",N(Register!$Q267)=0),0,ROUND((Register!$M267-Register!$R267)*MIN(Register!$Q267,MAX(0,MIN(L$4,IF(Register!$U267="",$D$2,MIN($D$2,YEAR(Register!$U267)*12+MONTH(Register!$U267)-1)))-(YEAR(Register!$O267)*12+MONTH(Register!$O267))+1))/Register!$Q267,2)-ROUND((Register!$M267-Register!$R267)*MIN(Register!$Q267,MAX(0,MIN(L$4-1,IF(Register!$U267="",$D$2,MIN($D$2,YEAR(Register!$U267)*12+MONTH(Register!$U267)-1)))-(YEAR(Register!$O267)*12+MONTH(Register!$O267))+1))/Register!$Q267,2))</f>
        <v/>
      </c>
      <c r="M269" s="27">
        <f>IF(OR(Register!$N267&lt;&gt;"Yes",Register!$O267="",N(Register!$Q267)=0),0,ROUND((Register!$M267-Register!$R267)*MIN(Register!$Q267,MAX(0,MIN(M$4,IF(Register!$U267="",$D$2,MIN($D$2,YEAR(Register!$U267)*12+MONTH(Register!$U267)-1)))-(YEAR(Register!$O267)*12+MONTH(Register!$O267))+1))/Register!$Q267,2)-ROUND((Register!$M267-Register!$R267)*MIN(Register!$Q267,MAX(0,MIN(M$4-1,IF(Register!$U267="",$D$2,MIN($D$2,YEAR(Register!$U267)*12+MONTH(Register!$U267)-1)))-(YEAR(Register!$O267)*12+MONTH(Register!$O267))+1))/Register!$Q267,2))</f>
        <v/>
      </c>
      <c r="N269" s="27">
        <f>IF(OR(Register!$N267&lt;&gt;"Yes",Register!$O267="",N(Register!$Q267)=0),0,ROUND((Register!$M267-Register!$R267)*MIN(Register!$Q267,MAX(0,MIN(N$4,IF(Register!$U267="",$D$2,MIN($D$2,YEAR(Register!$U267)*12+MONTH(Register!$U267)-1)))-(YEAR(Register!$O267)*12+MONTH(Register!$O267))+1))/Register!$Q267,2)-ROUND((Register!$M267-Register!$R267)*MIN(Register!$Q267,MAX(0,MIN(N$4-1,IF(Register!$U267="",$D$2,MIN($D$2,YEAR(Register!$U267)*12+MONTH(Register!$U267)-1)))-(YEAR(Register!$O267)*12+MONTH(Register!$O267))+1))/Register!$Q267,2))</f>
        <v/>
      </c>
      <c r="O269" s="27">
        <f>IF(OR(Register!$N267&lt;&gt;"Yes",Register!$O267="",N(Register!$Q267)=0),0,ROUND((Register!$M267-Register!$R267)*MIN(Register!$Q267,MAX(0,MIN(O$4,IF(Register!$U267="",$D$2,MIN($D$2,YEAR(Register!$U267)*12+MONTH(Register!$U267)-1)))-(YEAR(Register!$O267)*12+MONTH(Register!$O267))+1))/Register!$Q267,2)-ROUND((Register!$M267-Register!$R267)*MIN(Register!$Q267,MAX(0,MIN(O$4-1,IF(Register!$U267="",$D$2,MIN($D$2,YEAR(Register!$U267)*12+MONTH(Register!$U267)-1)))-(YEAR(Register!$O267)*12+MONTH(Register!$O267))+1))/Register!$Q267,2))</f>
        <v/>
      </c>
      <c r="P269" s="27">
        <f>IF(OR(Register!$N267&lt;&gt;"Yes",Register!$O267="",N(Register!$Q267)=0),0,ROUND((Register!$M267-Register!$R267)*MIN(Register!$Q267,MAX(0,MIN(P$4,IF(Register!$U267="",$D$2,MIN($D$2,YEAR(Register!$U267)*12+MONTH(Register!$U267)-1)))-(YEAR(Register!$O267)*12+MONTH(Register!$O267))+1))/Register!$Q267,2)-ROUND((Register!$M267-Register!$R267)*MIN(Register!$Q267,MAX(0,MIN(P$4-1,IF(Register!$U267="",$D$2,MIN($D$2,YEAR(Register!$U267)*12+MONTH(Register!$U267)-1)))-(YEAR(Register!$O267)*12+MONTH(Register!$O267))+1))/Register!$Q267,2))</f>
        <v/>
      </c>
      <c r="Q269" s="27">
        <f>E269+F269+G269+H269+I269+J269+K269+L269+M269+N269+O269+P269</f>
        <v/>
      </c>
    </row>
    <row r="270">
      <c r="A270" s="28">
        <f>IF(Register!$A268="","",Register!$A268)</f>
        <v/>
      </c>
      <c r="B270" s="28">
        <f>IF(Register!$D268="","",Register!$D268)</f>
        <v/>
      </c>
      <c r="C270" s="28">
        <f>IF(Register!$F268="","",Register!$F268)</f>
        <v/>
      </c>
      <c r="D270" s="28">
        <f>IF(C270="","",IF(C270=Settings!$A$9,Settings!$B$9,IF(C270=Settings!$A$10,Settings!$B$10,IF(C270=Settings!$A$11,Settings!$B$11,IF(C270=Settings!$A$12,Settings!$B$12,IF(C270=Settings!$A$13,Settings!$B$13,IF(C270=Settings!$A$14,Settings!$B$14,IF(C270=Settings!$A$15,Settings!$B$15,IF(C270=Settings!$A$16,Settings!$B$16,IF(C270=Settings!$A$17,Settings!$B$17,IF(C270=Settings!$A$18,Settings!$B$18,"")))))))))))</f>
        <v/>
      </c>
      <c r="E270" s="27">
        <f>IF(OR(Register!$N268&lt;&gt;"Yes",Register!$O268="",N(Register!$Q268)=0),0,ROUND((Register!$M268-Register!$R268)*MIN(Register!$Q268,MAX(0,MIN(E$4,IF(Register!$U268="",$D$2,MIN($D$2,YEAR(Register!$U268)*12+MONTH(Register!$U268)-1)))-(YEAR(Register!$O268)*12+MONTH(Register!$O268))+1))/Register!$Q268,2)-ROUND((Register!$M268-Register!$R268)*MIN(Register!$Q268,MAX(0,MIN(E$4-1,IF(Register!$U268="",$D$2,MIN($D$2,YEAR(Register!$U268)*12+MONTH(Register!$U268)-1)))-(YEAR(Register!$O268)*12+MONTH(Register!$O268))+1))/Register!$Q268,2))</f>
        <v/>
      </c>
      <c r="F270" s="27">
        <f>IF(OR(Register!$N268&lt;&gt;"Yes",Register!$O268="",N(Register!$Q268)=0),0,ROUND((Register!$M268-Register!$R268)*MIN(Register!$Q268,MAX(0,MIN(F$4,IF(Register!$U268="",$D$2,MIN($D$2,YEAR(Register!$U268)*12+MONTH(Register!$U268)-1)))-(YEAR(Register!$O268)*12+MONTH(Register!$O268))+1))/Register!$Q268,2)-ROUND((Register!$M268-Register!$R268)*MIN(Register!$Q268,MAX(0,MIN(F$4-1,IF(Register!$U268="",$D$2,MIN($D$2,YEAR(Register!$U268)*12+MONTH(Register!$U268)-1)))-(YEAR(Register!$O268)*12+MONTH(Register!$O268))+1))/Register!$Q268,2))</f>
        <v/>
      </c>
      <c r="G270" s="27">
        <f>IF(OR(Register!$N268&lt;&gt;"Yes",Register!$O268="",N(Register!$Q268)=0),0,ROUND((Register!$M268-Register!$R268)*MIN(Register!$Q268,MAX(0,MIN(G$4,IF(Register!$U268="",$D$2,MIN($D$2,YEAR(Register!$U268)*12+MONTH(Register!$U268)-1)))-(YEAR(Register!$O268)*12+MONTH(Register!$O268))+1))/Register!$Q268,2)-ROUND((Register!$M268-Register!$R268)*MIN(Register!$Q268,MAX(0,MIN(G$4-1,IF(Register!$U268="",$D$2,MIN($D$2,YEAR(Register!$U268)*12+MONTH(Register!$U268)-1)))-(YEAR(Register!$O268)*12+MONTH(Register!$O268))+1))/Register!$Q268,2))</f>
        <v/>
      </c>
      <c r="H270" s="27">
        <f>IF(OR(Register!$N268&lt;&gt;"Yes",Register!$O268="",N(Register!$Q268)=0),0,ROUND((Register!$M268-Register!$R268)*MIN(Register!$Q268,MAX(0,MIN(H$4,IF(Register!$U268="",$D$2,MIN($D$2,YEAR(Register!$U268)*12+MONTH(Register!$U268)-1)))-(YEAR(Register!$O268)*12+MONTH(Register!$O268))+1))/Register!$Q268,2)-ROUND((Register!$M268-Register!$R268)*MIN(Register!$Q268,MAX(0,MIN(H$4-1,IF(Register!$U268="",$D$2,MIN($D$2,YEAR(Register!$U268)*12+MONTH(Register!$U268)-1)))-(YEAR(Register!$O268)*12+MONTH(Register!$O268))+1))/Register!$Q268,2))</f>
        <v/>
      </c>
      <c r="I270" s="27">
        <f>IF(OR(Register!$N268&lt;&gt;"Yes",Register!$O268="",N(Register!$Q268)=0),0,ROUND((Register!$M268-Register!$R268)*MIN(Register!$Q268,MAX(0,MIN(I$4,IF(Register!$U268="",$D$2,MIN($D$2,YEAR(Register!$U268)*12+MONTH(Register!$U268)-1)))-(YEAR(Register!$O268)*12+MONTH(Register!$O268))+1))/Register!$Q268,2)-ROUND((Register!$M268-Register!$R268)*MIN(Register!$Q268,MAX(0,MIN(I$4-1,IF(Register!$U268="",$D$2,MIN($D$2,YEAR(Register!$U268)*12+MONTH(Register!$U268)-1)))-(YEAR(Register!$O268)*12+MONTH(Register!$O268))+1))/Register!$Q268,2))</f>
        <v/>
      </c>
      <c r="J270" s="27">
        <f>IF(OR(Register!$N268&lt;&gt;"Yes",Register!$O268="",N(Register!$Q268)=0),0,ROUND((Register!$M268-Register!$R268)*MIN(Register!$Q268,MAX(0,MIN(J$4,IF(Register!$U268="",$D$2,MIN($D$2,YEAR(Register!$U268)*12+MONTH(Register!$U268)-1)))-(YEAR(Register!$O268)*12+MONTH(Register!$O268))+1))/Register!$Q268,2)-ROUND((Register!$M268-Register!$R268)*MIN(Register!$Q268,MAX(0,MIN(J$4-1,IF(Register!$U268="",$D$2,MIN($D$2,YEAR(Register!$U268)*12+MONTH(Register!$U268)-1)))-(YEAR(Register!$O268)*12+MONTH(Register!$O268))+1))/Register!$Q268,2))</f>
        <v/>
      </c>
      <c r="K270" s="27">
        <f>IF(OR(Register!$N268&lt;&gt;"Yes",Register!$O268="",N(Register!$Q268)=0),0,ROUND((Register!$M268-Register!$R268)*MIN(Register!$Q268,MAX(0,MIN(K$4,IF(Register!$U268="",$D$2,MIN($D$2,YEAR(Register!$U268)*12+MONTH(Register!$U268)-1)))-(YEAR(Register!$O268)*12+MONTH(Register!$O268))+1))/Register!$Q268,2)-ROUND((Register!$M268-Register!$R268)*MIN(Register!$Q268,MAX(0,MIN(K$4-1,IF(Register!$U268="",$D$2,MIN($D$2,YEAR(Register!$U268)*12+MONTH(Register!$U268)-1)))-(YEAR(Register!$O268)*12+MONTH(Register!$O268))+1))/Register!$Q268,2))</f>
        <v/>
      </c>
      <c r="L270" s="27">
        <f>IF(OR(Register!$N268&lt;&gt;"Yes",Register!$O268="",N(Register!$Q268)=0),0,ROUND((Register!$M268-Register!$R268)*MIN(Register!$Q268,MAX(0,MIN(L$4,IF(Register!$U268="",$D$2,MIN($D$2,YEAR(Register!$U268)*12+MONTH(Register!$U268)-1)))-(YEAR(Register!$O268)*12+MONTH(Register!$O268))+1))/Register!$Q268,2)-ROUND((Register!$M268-Register!$R268)*MIN(Register!$Q268,MAX(0,MIN(L$4-1,IF(Register!$U268="",$D$2,MIN($D$2,YEAR(Register!$U268)*12+MONTH(Register!$U268)-1)))-(YEAR(Register!$O268)*12+MONTH(Register!$O268))+1))/Register!$Q268,2))</f>
        <v/>
      </c>
      <c r="M270" s="27">
        <f>IF(OR(Register!$N268&lt;&gt;"Yes",Register!$O268="",N(Register!$Q268)=0),0,ROUND((Register!$M268-Register!$R268)*MIN(Register!$Q268,MAX(0,MIN(M$4,IF(Register!$U268="",$D$2,MIN($D$2,YEAR(Register!$U268)*12+MONTH(Register!$U268)-1)))-(YEAR(Register!$O268)*12+MONTH(Register!$O268))+1))/Register!$Q268,2)-ROUND((Register!$M268-Register!$R268)*MIN(Register!$Q268,MAX(0,MIN(M$4-1,IF(Register!$U268="",$D$2,MIN($D$2,YEAR(Register!$U268)*12+MONTH(Register!$U268)-1)))-(YEAR(Register!$O268)*12+MONTH(Register!$O268))+1))/Register!$Q268,2))</f>
        <v/>
      </c>
      <c r="N270" s="27">
        <f>IF(OR(Register!$N268&lt;&gt;"Yes",Register!$O268="",N(Register!$Q268)=0),0,ROUND((Register!$M268-Register!$R268)*MIN(Register!$Q268,MAX(0,MIN(N$4,IF(Register!$U268="",$D$2,MIN($D$2,YEAR(Register!$U268)*12+MONTH(Register!$U268)-1)))-(YEAR(Register!$O268)*12+MONTH(Register!$O268))+1))/Register!$Q268,2)-ROUND((Register!$M268-Register!$R268)*MIN(Register!$Q268,MAX(0,MIN(N$4-1,IF(Register!$U268="",$D$2,MIN($D$2,YEAR(Register!$U268)*12+MONTH(Register!$U268)-1)))-(YEAR(Register!$O268)*12+MONTH(Register!$O268))+1))/Register!$Q268,2))</f>
        <v/>
      </c>
      <c r="O270" s="27">
        <f>IF(OR(Register!$N268&lt;&gt;"Yes",Register!$O268="",N(Register!$Q268)=0),0,ROUND((Register!$M268-Register!$R268)*MIN(Register!$Q268,MAX(0,MIN(O$4,IF(Register!$U268="",$D$2,MIN($D$2,YEAR(Register!$U268)*12+MONTH(Register!$U268)-1)))-(YEAR(Register!$O268)*12+MONTH(Register!$O268))+1))/Register!$Q268,2)-ROUND((Register!$M268-Register!$R268)*MIN(Register!$Q268,MAX(0,MIN(O$4-1,IF(Register!$U268="",$D$2,MIN($D$2,YEAR(Register!$U268)*12+MONTH(Register!$U268)-1)))-(YEAR(Register!$O268)*12+MONTH(Register!$O268))+1))/Register!$Q268,2))</f>
        <v/>
      </c>
      <c r="P270" s="27">
        <f>IF(OR(Register!$N268&lt;&gt;"Yes",Register!$O268="",N(Register!$Q268)=0),0,ROUND((Register!$M268-Register!$R268)*MIN(Register!$Q268,MAX(0,MIN(P$4,IF(Register!$U268="",$D$2,MIN($D$2,YEAR(Register!$U268)*12+MONTH(Register!$U268)-1)))-(YEAR(Register!$O268)*12+MONTH(Register!$O268))+1))/Register!$Q268,2)-ROUND((Register!$M268-Register!$R268)*MIN(Register!$Q268,MAX(0,MIN(P$4-1,IF(Register!$U268="",$D$2,MIN($D$2,YEAR(Register!$U268)*12+MONTH(Register!$U268)-1)))-(YEAR(Register!$O268)*12+MONTH(Register!$O268))+1))/Register!$Q268,2))</f>
        <v/>
      </c>
      <c r="Q270" s="27">
        <f>E270+F270+G270+H270+I270+J270+K270+L270+M270+N270+O270+P270</f>
        <v/>
      </c>
    </row>
    <row r="271">
      <c r="A271" s="28">
        <f>IF(Register!$A269="","",Register!$A269)</f>
        <v/>
      </c>
      <c r="B271" s="28">
        <f>IF(Register!$D269="","",Register!$D269)</f>
        <v/>
      </c>
      <c r="C271" s="28">
        <f>IF(Register!$F269="","",Register!$F269)</f>
        <v/>
      </c>
      <c r="D271" s="28">
        <f>IF(C271="","",IF(C271=Settings!$A$9,Settings!$B$9,IF(C271=Settings!$A$10,Settings!$B$10,IF(C271=Settings!$A$11,Settings!$B$11,IF(C271=Settings!$A$12,Settings!$B$12,IF(C271=Settings!$A$13,Settings!$B$13,IF(C271=Settings!$A$14,Settings!$B$14,IF(C271=Settings!$A$15,Settings!$B$15,IF(C271=Settings!$A$16,Settings!$B$16,IF(C271=Settings!$A$17,Settings!$B$17,IF(C271=Settings!$A$18,Settings!$B$18,"")))))))))))</f>
        <v/>
      </c>
      <c r="E271" s="27">
        <f>IF(OR(Register!$N269&lt;&gt;"Yes",Register!$O269="",N(Register!$Q269)=0),0,ROUND((Register!$M269-Register!$R269)*MIN(Register!$Q269,MAX(0,MIN(E$4,IF(Register!$U269="",$D$2,MIN($D$2,YEAR(Register!$U269)*12+MONTH(Register!$U269)-1)))-(YEAR(Register!$O269)*12+MONTH(Register!$O269))+1))/Register!$Q269,2)-ROUND((Register!$M269-Register!$R269)*MIN(Register!$Q269,MAX(0,MIN(E$4-1,IF(Register!$U269="",$D$2,MIN($D$2,YEAR(Register!$U269)*12+MONTH(Register!$U269)-1)))-(YEAR(Register!$O269)*12+MONTH(Register!$O269))+1))/Register!$Q269,2))</f>
        <v/>
      </c>
      <c r="F271" s="27">
        <f>IF(OR(Register!$N269&lt;&gt;"Yes",Register!$O269="",N(Register!$Q269)=0),0,ROUND((Register!$M269-Register!$R269)*MIN(Register!$Q269,MAX(0,MIN(F$4,IF(Register!$U269="",$D$2,MIN($D$2,YEAR(Register!$U269)*12+MONTH(Register!$U269)-1)))-(YEAR(Register!$O269)*12+MONTH(Register!$O269))+1))/Register!$Q269,2)-ROUND((Register!$M269-Register!$R269)*MIN(Register!$Q269,MAX(0,MIN(F$4-1,IF(Register!$U269="",$D$2,MIN($D$2,YEAR(Register!$U269)*12+MONTH(Register!$U269)-1)))-(YEAR(Register!$O269)*12+MONTH(Register!$O269))+1))/Register!$Q269,2))</f>
        <v/>
      </c>
      <c r="G271" s="27">
        <f>IF(OR(Register!$N269&lt;&gt;"Yes",Register!$O269="",N(Register!$Q269)=0),0,ROUND((Register!$M269-Register!$R269)*MIN(Register!$Q269,MAX(0,MIN(G$4,IF(Register!$U269="",$D$2,MIN($D$2,YEAR(Register!$U269)*12+MONTH(Register!$U269)-1)))-(YEAR(Register!$O269)*12+MONTH(Register!$O269))+1))/Register!$Q269,2)-ROUND((Register!$M269-Register!$R269)*MIN(Register!$Q269,MAX(0,MIN(G$4-1,IF(Register!$U269="",$D$2,MIN($D$2,YEAR(Register!$U269)*12+MONTH(Register!$U269)-1)))-(YEAR(Register!$O269)*12+MONTH(Register!$O269))+1))/Register!$Q269,2))</f>
        <v/>
      </c>
      <c r="H271" s="27">
        <f>IF(OR(Register!$N269&lt;&gt;"Yes",Register!$O269="",N(Register!$Q269)=0),0,ROUND((Register!$M269-Register!$R269)*MIN(Register!$Q269,MAX(0,MIN(H$4,IF(Register!$U269="",$D$2,MIN($D$2,YEAR(Register!$U269)*12+MONTH(Register!$U269)-1)))-(YEAR(Register!$O269)*12+MONTH(Register!$O269))+1))/Register!$Q269,2)-ROUND((Register!$M269-Register!$R269)*MIN(Register!$Q269,MAX(0,MIN(H$4-1,IF(Register!$U269="",$D$2,MIN($D$2,YEAR(Register!$U269)*12+MONTH(Register!$U269)-1)))-(YEAR(Register!$O269)*12+MONTH(Register!$O269))+1))/Register!$Q269,2))</f>
        <v/>
      </c>
      <c r="I271" s="27">
        <f>IF(OR(Register!$N269&lt;&gt;"Yes",Register!$O269="",N(Register!$Q269)=0),0,ROUND((Register!$M269-Register!$R269)*MIN(Register!$Q269,MAX(0,MIN(I$4,IF(Register!$U269="",$D$2,MIN($D$2,YEAR(Register!$U269)*12+MONTH(Register!$U269)-1)))-(YEAR(Register!$O269)*12+MONTH(Register!$O269))+1))/Register!$Q269,2)-ROUND((Register!$M269-Register!$R269)*MIN(Register!$Q269,MAX(0,MIN(I$4-1,IF(Register!$U269="",$D$2,MIN($D$2,YEAR(Register!$U269)*12+MONTH(Register!$U269)-1)))-(YEAR(Register!$O269)*12+MONTH(Register!$O269))+1))/Register!$Q269,2))</f>
        <v/>
      </c>
      <c r="J271" s="27">
        <f>IF(OR(Register!$N269&lt;&gt;"Yes",Register!$O269="",N(Register!$Q269)=0),0,ROUND((Register!$M269-Register!$R269)*MIN(Register!$Q269,MAX(0,MIN(J$4,IF(Register!$U269="",$D$2,MIN($D$2,YEAR(Register!$U269)*12+MONTH(Register!$U269)-1)))-(YEAR(Register!$O269)*12+MONTH(Register!$O269))+1))/Register!$Q269,2)-ROUND((Register!$M269-Register!$R269)*MIN(Register!$Q269,MAX(0,MIN(J$4-1,IF(Register!$U269="",$D$2,MIN($D$2,YEAR(Register!$U269)*12+MONTH(Register!$U269)-1)))-(YEAR(Register!$O269)*12+MONTH(Register!$O269))+1))/Register!$Q269,2))</f>
        <v/>
      </c>
      <c r="K271" s="27">
        <f>IF(OR(Register!$N269&lt;&gt;"Yes",Register!$O269="",N(Register!$Q269)=0),0,ROUND((Register!$M269-Register!$R269)*MIN(Register!$Q269,MAX(0,MIN(K$4,IF(Register!$U269="",$D$2,MIN($D$2,YEAR(Register!$U269)*12+MONTH(Register!$U269)-1)))-(YEAR(Register!$O269)*12+MONTH(Register!$O269))+1))/Register!$Q269,2)-ROUND((Register!$M269-Register!$R269)*MIN(Register!$Q269,MAX(0,MIN(K$4-1,IF(Register!$U269="",$D$2,MIN($D$2,YEAR(Register!$U269)*12+MONTH(Register!$U269)-1)))-(YEAR(Register!$O269)*12+MONTH(Register!$O269))+1))/Register!$Q269,2))</f>
        <v/>
      </c>
      <c r="L271" s="27">
        <f>IF(OR(Register!$N269&lt;&gt;"Yes",Register!$O269="",N(Register!$Q269)=0),0,ROUND((Register!$M269-Register!$R269)*MIN(Register!$Q269,MAX(0,MIN(L$4,IF(Register!$U269="",$D$2,MIN($D$2,YEAR(Register!$U269)*12+MONTH(Register!$U269)-1)))-(YEAR(Register!$O269)*12+MONTH(Register!$O269))+1))/Register!$Q269,2)-ROUND((Register!$M269-Register!$R269)*MIN(Register!$Q269,MAX(0,MIN(L$4-1,IF(Register!$U269="",$D$2,MIN($D$2,YEAR(Register!$U269)*12+MONTH(Register!$U269)-1)))-(YEAR(Register!$O269)*12+MONTH(Register!$O269))+1))/Register!$Q269,2))</f>
        <v/>
      </c>
      <c r="M271" s="27">
        <f>IF(OR(Register!$N269&lt;&gt;"Yes",Register!$O269="",N(Register!$Q269)=0),0,ROUND((Register!$M269-Register!$R269)*MIN(Register!$Q269,MAX(0,MIN(M$4,IF(Register!$U269="",$D$2,MIN($D$2,YEAR(Register!$U269)*12+MONTH(Register!$U269)-1)))-(YEAR(Register!$O269)*12+MONTH(Register!$O269))+1))/Register!$Q269,2)-ROUND((Register!$M269-Register!$R269)*MIN(Register!$Q269,MAX(0,MIN(M$4-1,IF(Register!$U269="",$D$2,MIN($D$2,YEAR(Register!$U269)*12+MONTH(Register!$U269)-1)))-(YEAR(Register!$O269)*12+MONTH(Register!$O269))+1))/Register!$Q269,2))</f>
        <v/>
      </c>
      <c r="N271" s="27">
        <f>IF(OR(Register!$N269&lt;&gt;"Yes",Register!$O269="",N(Register!$Q269)=0),0,ROUND((Register!$M269-Register!$R269)*MIN(Register!$Q269,MAX(0,MIN(N$4,IF(Register!$U269="",$D$2,MIN($D$2,YEAR(Register!$U269)*12+MONTH(Register!$U269)-1)))-(YEAR(Register!$O269)*12+MONTH(Register!$O269))+1))/Register!$Q269,2)-ROUND((Register!$M269-Register!$R269)*MIN(Register!$Q269,MAX(0,MIN(N$4-1,IF(Register!$U269="",$D$2,MIN($D$2,YEAR(Register!$U269)*12+MONTH(Register!$U269)-1)))-(YEAR(Register!$O269)*12+MONTH(Register!$O269))+1))/Register!$Q269,2))</f>
        <v/>
      </c>
      <c r="O271" s="27">
        <f>IF(OR(Register!$N269&lt;&gt;"Yes",Register!$O269="",N(Register!$Q269)=0),0,ROUND((Register!$M269-Register!$R269)*MIN(Register!$Q269,MAX(0,MIN(O$4,IF(Register!$U269="",$D$2,MIN($D$2,YEAR(Register!$U269)*12+MONTH(Register!$U269)-1)))-(YEAR(Register!$O269)*12+MONTH(Register!$O269))+1))/Register!$Q269,2)-ROUND((Register!$M269-Register!$R269)*MIN(Register!$Q269,MAX(0,MIN(O$4-1,IF(Register!$U269="",$D$2,MIN($D$2,YEAR(Register!$U269)*12+MONTH(Register!$U269)-1)))-(YEAR(Register!$O269)*12+MONTH(Register!$O269))+1))/Register!$Q269,2))</f>
        <v/>
      </c>
      <c r="P271" s="27">
        <f>IF(OR(Register!$N269&lt;&gt;"Yes",Register!$O269="",N(Register!$Q269)=0),0,ROUND((Register!$M269-Register!$R269)*MIN(Register!$Q269,MAX(0,MIN(P$4,IF(Register!$U269="",$D$2,MIN($D$2,YEAR(Register!$U269)*12+MONTH(Register!$U269)-1)))-(YEAR(Register!$O269)*12+MONTH(Register!$O269))+1))/Register!$Q269,2)-ROUND((Register!$M269-Register!$R269)*MIN(Register!$Q269,MAX(0,MIN(P$4-1,IF(Register!$U269="",$D$2,MIN($D$2,YEAR(Register!$U269)*12+MONTH(Register!$U269)-1)))-(YEAR(Register!$O269)*12+MONTH(Register!$O269))+1))/Register!$Q269,2))</f>
        <v/>
      </c>
      <c r="Q271" s="27">
        <f>E271+F271+G271+H271+I271+J271+K271+L271+M271+N271+O271+P271</f>
        <v/>
      </c>
    </row>
    <row r="272">
      <c r="A272" s="28">
        <f>IF(Register!$A270="","",Register!$A270)</f>
        <v/>
      </c>
      <c r="B272" s="28">
        <f>IF(Register!$D270="","",Register!$D270)</f>
        <v/>
      </c>
      <c r="C272" s="28">
        <f>IF(Register!$F270="","",Register!$F270)</f>
        <v/>
      </c>
      <c r="D272" s="28">
        <f>IF(C272="","",IF(C272=Settings!$A$9,Settings!$B$9,IF(C272=Settings!$A$10,Settings!$B$10,IF(C272=Settings!$A$11,Settings!$B$11,IF(C272=Settings!$A$12,Settings!$B$12,IF(C272=Settings!$A$13,Settings!$B$13,IF(C272=Settings!$A$14,Settings!$B$14,IF(C272=Settings!$A$15,Settings!$B$15,IF(C272=Settings!$A$16,Settings!$B$16,IF(C272=Settings!$A$17,Settings!$B$17,IF(C272=Settings!$A$18,Settings!$B$18,"")))))))))))</f>
        <v/>
      </c>
      <c r="E272" s="27">
        <f>IF(OR(Register!$N270&lt;&gt;"Yes",Register!$O270="",N(Register!$Q270)=0),0,ROUND((Register!$M270-Register!$R270)*MIN(Register!$Q270,MAX(0,MIN(E$4,IF(Register!$U270="",$D$2,MIN($D$2,YEAR(Register!$U270)*12+MONTH(Register!$U270)-1)))-(YEAR(Register!$O270)*12+MONTH(Register!$O270))+1))/Register!$Q270,2)-ROUND((Register!$M270-Register!$R270)*MIN(Register!$Q270,MAX(0,MIN(E$4-1,IF(Register!$U270="",$D$2,MIN($D$2,YEAR(Register!$U270)*12+MONTH(Register!$U270)-1)))-(YEAR(Register!$O270)*12+MONTH(Register!$O270))+1))/Register!$Q270,2))</f>
        <v/>
      </c>
      <c r="F272" s="27">
        <f>IF(OR(Register!$N270&lt;&gt;"Yes",Register!$O270="",N(Register!$Q270)=0),0,ROUND((Register!$M270-Register!$R270)*MIN(Register!$Q270,MAX(0,MIN(F$4,IF(Register!$U270="",$D$2,MIN($D$2,YEAR(Register!$U270)*12+MONTH(Register!$U270)-1)))-(YEAR(Register!$O270)*12+MONTH(Register!$O270))+1))/Register!$Q270,2)-ROUND((Register!$M270-Register!$R270)*MIN(Register!$Q270,MAX(0,MIN(F$4-1,IF(Register!$U270="",$D$2,MIN($D$2,YEAR(Register!$U270)*12+MONTH(Register!$U270)-1)))-(YEAR(Register!$O270)*12+MONTH(Register!$O270))+1))/Register!$Q270,2))</f>
        <v/>
      </c>
      <c r="G272" s="27">
        <f>IF(OR(Register!$N270&lt;&gt;"Yes",Register!$O270="",N(Register!$Q270)=0),0,ROUND((Register!$M270-Register!$R270)*MIN(Register!$Q270,MAX(0,MIN(G$4,IF(Register!$U270="",$D$2,MIN($D$2,YEAR(Register!$U270)*12+MONTH(Register!$U270)-1)))-(YEAR(Register!$O270)*12+MONTH(Register!$O270))+1))/Register!$Q270,2)-ROUND((Register!$M270-Register!$R270)*MIN(Register!$Q270,MAX(0,MIN(G$4-1,IF(Register!$U270="",$D$2,MIN($D$2,YEAR(Register!$U270)*12+MONTH(Register!$U270)-1)))-(YEAR(Register!$O270)*12+MONTH(Register!$O270))+1))/Register!$Q270,2))</f>
        <v/>
      </c>
      <c r="H272" s="27">
        <f>IF(OR(Register!$N270&lt;&gt;"Yes",Register!$O270="",N(Register!$Q270)=0),0,ROUND((Register!$M270-Register!$R270)*MIN(Register!$Q270,MAX(0,MIN(H$4,IF(Register!$U270="",$D$2,MIN($D$2,YEAR(Register!$U270)*12+MONTH(Register!$U270)-1)))-(YEAR(Register!$O270)*12+MONTH(Register!$O270))+1))/Register!$Q270,2)-ROUND((Register!$M270-Register!$R270)*MIN(Register!$Q270,MAX(0,MIN(H$4-1,IF(Register!$U270="",$D$2,MIN($D$2,YEAR(Register!$U270)*12+MONTH(Register!$U270)-1)))-(YEAR(Register!$O270)*12+MONTH(Register!$O270))+1))/Register!$Q270,2))</f>
        <v/>
      </c>
      <c r="I272" s="27">
        <f>IF(OR(Register!$N270&lt;&gt;"Yes",Register!$O270="",N(Register!$Q270)=0),0,ROUND((Register!$M270-Register!$R270)*MIN(Register!$Q270,MAX(0,MIN(I$4,IF(Register!$U270="",$D$2,MIN($D$2,YEAR(Register!$U270)*12+MONTH(Register!$U270)-1)))-(YEAR(Register!$O270)*12+MONTH(Register!$O270))+1))/Register!$Q270,2)-ROUND((Register!$M270-Register!$R270)*MIN(Register!$Q270,MAX(0,MIN(I$4-1,IF(Register!$U270="",$D$2,MIN($D$2,YEAR(Register!$U270)*12+MONTH(Register!$U270)-1)))-(YEAR(Register!$O270)*12+MONTH(Register!$O270))+1))/Register!$Q270,2))</f>
        <v/>
      </c>
      <c r="J272" s="27">
        <f>IF(OR(Register!$N270&lt;&gt;"Yes",Register!$O270="",N(Register!$Q270)=0),0,ROUND((Register!$M270-Register!$R270)*MIN(Register!$Q270,MAX(0,MIN(J$4,IF(Register!$U270="",$D$2,MIN($D$2,YEAR(Register!$U270)*12+MONTH(Register!$U270)-1)))-(YEAR(Register!$O270)*12+MONTH(Register!$O270))+1))/Register!$Q270,2)-ROUND((Register!$M270-Register!$R270)*MIN(Register!$Q270,MAX(0,MIN(J$4-1,IF(Register!$U270="",$D$2,MIN($D$2,YEAR(Register!$U270)*12+MONTH(Register!$U270)-1)))-(YEAR(Register!$O270)*12+MONTH(Register!$O270))+1))/Register!$Q270,2))</f>
        <v/>
      </c>
      <c r="K272" s="27">
        <f>IF(OR(Register!$N270&lt;&gt;"Yes",Register!$O270="",N(Register!$Q270)=0),0,ROUND((Register!$M270-Register!$R270)*MIN(Register!$Q270,MAX(0,MIN(K$4,IF(Register!$U270="",$D$2,MIN($D$2,YEAR(Register!$U270)*12+MONTH(Register!$U270)-1)))-(YEAR(Register!$O270)*12+MONTH(Register!$O270))+1))/Register!$Q270,2)-ROUND((Register!$M270-Register!$R270)*MIN(Register!$Q270,MAX(0,MIN(K$4-1,IF(Register!$U270="",$D$2,MIN($D$2,YEAR(Register!$U270)*12+MONTH(Register!$U270)-1)))-(YEAR(Register!$O270)*12+MONTH(Register!$O270))+1))/Register!$Q270,2))</f>
        <v/>
      </c>
      <c r="L272" s="27">
        <f>IF(OR(Register!$N270&lt;&gt;"Yes",Register!$O270="",N(Register!$Q270)=0),0,ROUND((Register!$M270-Register!$R270)*MIN(Register!$Q270,MAX(0,MIN(L$4,IF(Register!$U270="",$D$2,MIN($D$2,YEAR(Register!$U270)*12+MONTH(Register!$U270)-1)))-(YEAR(Register!$O270)*12+MONTH(Register!$O270))+1))/Register!$Q270,2)-ROUND((Register!$M270-Register!$R270)*MIN(Register!$Q270,MAX(0,MIN(L$4-1,IF(Register!$U270="",$D$2,MIN($D$2,YEAR(Register!$U270)*12+MONTH(Register!$U270)-1)))-(YEAR(Register!$O270)*12+MONTH(Register!$O270))+1))/Register!$Q270,2))</f>
        <v/>
      </c>
      <c r="M272" s="27">
        <f>IF(OR(Register!$N270&lt;&gt;"Yes",Register!$O270="",N(Register!$Q270)=0),0,ROUND((Register!$M270-Register!$R270)*MIN(Register!$Q270,MAX(0,MIN(M$4,IF(Register!$U270="",$D$2,MIN($D$2,YEAR(Register!$U270)*12+MONTH(Register!$U270)-1)))-(YEAR(Register!$O270)*12+MONTH(Register!$O270))+1))/Register!$Q270,2)-ROUND((Register!$M270-Register!$R270)*MIN(Register!$Q270,MAX(0,MIN(M$4-1,IF(Register!$U270="",$D$2,MIN($D$2,YEAR(Register!$U270)*12+MONTH(Register!$U270)-1)))-(YEAR(Register!$O270)*12+MONTH(Register!$O270))+1))/Register!$Q270,2))</f>
        <v/>
      </c>
      <c r="N272" s="27">
        <f>IF(OR(Register!$N270&lt;&gt;"Yes",Register!$O270="",N(Register!$Q270)=0),0,ROUND((Register!$M270-Register!$R270)*MIN(Register!$Q270,MAX(0,MIN(N$4,IF(Register!$U270="",$D$2,MIN($D$2,YEAR(Register!$U270)*12+MONTH(Register!$U270)-1)))-(YEAR(Register!$O270)*12+MONTH(Register!$O270))+1))/Register!$Q270,2)-ROUND((Register!$M270-Register!$R270)*MIN(Register!$Q270,MAX(0,MIN(N$4-1,IF(Register!$U270="",$D$2,MIN($D$2,YEAR(Register!$U270)*12+MONTH(Register!$U270)-1)))-(YEAR(Register!$O270)*12+MONTH(Register!$O270))+1))/Register!$Q270,2))</f>
        <v/>
      </c>
      <c r="O272" s="27">
        <f>IF(OR(Register!$N270&lt;&gt;"Yes",Register!$O270="",N(Register!$Q270)=0),0,ROUND((Register!$M270-Register!$R270)*MIN(Register!$Q270,MAX(0,MIN(O$4,IF(Register!$U270="",$D$2,MIN($D$2,YEAR(Register!$U270)*12+MONTH(Register!$U270)-1)))-(YEAR(Register!$O270)*12+MONTH(Register!$O270))+1))/Register!$Q270,2)-ROUND((Register!$M270-Register!$R270)*MIN(Register!$Q270,MAX(0,MIN(O$4-1,IF(Register!$U270="",$D$2,MIN($D$2,YEAR(Register!$U270)*12+MONTH(Register!$U270)-1)))-(YEAR(Register!$O270)*12+MONTH(Register!$O270))+1))/Register!$Q270,2))</f>
        <v/>
      </c>
      <c r="P272" s="27">
        <f>IF(OR(Register!$N270&lt;&gt;"Yes",Register!$O270="",N(Register!$Q270)=0),0,ROUND((Register!$M270-Register!$R270)*MIN(Register!$Q270,MAX(0,MIN(P$4,IF(Register!$U270="",$D$2,MIN($D$2,YEAR(Register!$U270)*12+MONTH(Register!$U270)-1)))-(YEAR(Register!$O270)*12+MONTH(Register!$O270))+1))/Register!$Q270,2)-ROUND((Register!$M270-Register!$R270)*MIN(Register!$Q270,MAX(0,MIN(P$4-1,IF(Register!$U270="",$D$2,MIN($D$2,YEAR(Register!$U270)*12+MONTH(Register!$U270)-1)))-(YEAR(Register!$O270)*12+MONTH(Register!$O270))+1))/Register!$Q270,2))</f>
        <v/>
      </c>
      <c r="Q272" s="27">
        <f>E272+F272+G272+H272+I272+J272+K272+L272+M272+N272+O272+P272</f>
        <v/>
      </c>
    </row>
    <row r="273">
      <c r="A273" s="28">
        <f>IF(Register!$A271="","",Register!$A271)</f>
        <v/>
      </c>
      <c r="B273" s="28">
        <f>IF(Register!$D271="","",Register!$D271)</f>
        <v/>
      </c>
      <c r="C273" s="28">
        <f>IF(Register!$F271="","",Register!$F271)</f>
        <v/>
      </c>
      <c r="D273" s="28">
        <f>IF(C273="","",IF(C273=Settings!$A$9,Settings!$B$9,IF(C273=Settings!$A$10,Settings!$B$10,IF(C273=Settings!$A$11,Settings!$B$11,IF(C273=Settings!$A$12,Settings!$B$12,IF(C273=Settings!$A$13,Settings!$B$13,IF(C273=Settings!$A$14,Settings!$B$14,IF(C273=Settings!$A$15,Settings!$B$15,IF(C273=Settings!$A$16,Settings!$B$16,IF(C273=Settings!$A$17,Settings!$B$17,IF(C273=Settings!$A$18,Settings!$B$18,"")))))))))))</f>
        <v/>
      </c>
      <c r="E273" s="27">
        <f>IF(OR(Register!$N271&lt;&gt;"Yes",Register!$O271="",N(Register!$Q271)=0),0,ROUND((Register!$M271-Register!$R271)*MIN(Register!$Q271,MAX(0,MIN(E$4,IF(Register!$U271="",$D$2,MIN($D$2,YEAR(Register!$U271)*12+MONTH(Register!$U271)-1)))-(YEAR(Register!$O271)*12+MONTH(Register!$O271))+1))/Register!$Q271,2)-ROUND((Register!$M271-Register!$R271)*MIN(Register!$Q271,MAX(0,MIN(E$4-1,IF(Register!$U271="",$D$2,MIN($D$2,YEAR(Register!$U271)*12+MONTH(Register!$U271)-1)))-(YEAR(Register!$O271)*12+MONTH(Register!$O271))+1))/Register!$Q271,2))</f>
        <v/>
      </c>
      <c r="F273" s="27">
        <f>IF(OR(Register!$N271&lt;&gt;"Yes",Register!$O271="",N(Register!$Q271)=0),0,ROUND((Register!$M271-Register!$R271)*MIN(Register!$Q271,MAX(0,MIN(F$4,IF(Register!$U271="",$D$2,MIN($D$2,YEAR(Register!$U271)*12+MONTH(Register!$U271)-1)))-(YEAR(Register!$O271)*12+MONTH(Register!$O271))+1))/Register!$Q271,2)-ROUND((Register!$M271-Register!$R271)*MIN(Register!$Q271,MAX(0,MIN(F$4-1,IF(Register!$U271="",$D$2,MIN($D$2,YEAR(Register!$U271)*12+MONTH(Register!$U271)-1)))-(YEAR(Register!$O271)*12+MONTH(Register!$O271))+1))/Register!$Q271,2))</f>
        <v/>
      </c>
      <c r="G273" s="27">
        <f>IF(OR(Register!$N271&lt;&gt;"Yes",Register!$O271="",N(Register!$Q271)=0),0,ROUND((Register!$M271-Register!$R271)*MIN(Register!$Q271,MAX(0,MIN(G$4,IF(Register!$U271="",$D$2,MIN($D$2,YEAR(Register!$U271)*12+MONTH(Register!$U271)-1)))-(YEAR(Register!$O271)*12+MONTH(Register!$O271))+1))/Register!$Q271,2)-ROUND((Register!$M271-Register!$R271)*MIN(Register!$Q271,MAX(0,MIN(G$4-1,IF(Register!$U271="",$D$2,MIN($D$2,YEAR(Register!$U271)*12+MONTH(Register!$U271)-1)))-(YEAR(Register!$O271)*12+MONTH(Register!$O271))+1))/Register!$Q271,2))</f>
        <v/>
      </c>
      <c r="H273" s="27">
        <f>IF(OR(Register!$N271&lt;&gt;"Yes",Register!$O271="",N(Register!$Q271)=0),0,ROUND((Register!$M271-Register!$R271)*MIN(Register!$Q271,MAX(0,MIN(H$4,IF(Register!$U271="",$D$2,MIN($D$2,YEAR(Register!$U271)*12+MONTH(Register!$U271)-1)))-(YEAR(Register!$O271)*12+MONTH(Register!$O271))+1))/Register!$Q271,2)-ROUND((Register!$M271-Register!$R271)*MIN(Register!$Q271,MAX(0,MIN(H$4-1,IF(Register!$U271="",$D$2,MIN($D$2,YEAR(Register!$U271)*12+MONTH(Register!$U271)-1)))-(YEAR(Register!$O271)*12+MONTH(Register!$O271))+1))/Register!$Q271,2))</f>
        <v/>
      </c>
      <c r="I273" s="27">
        <f>IF(OR(Register!$N271&lt;&gt;"Yes",Register!$O271="",N(Register!$Q271)=0),0,ROUND((Register!$M271-Register!$R271)*MIN(Register!$Q271,MAX(0,MIN(I$4,IF(Register!$U271="",$D$2,MIN($D$2,YEAR(Register!$U271)*12+MONTH(Register!$U271)-1)))-(YEAR(Register!$O271)*12+MONTH(Register!$O271))+1))/Register!$Q271,2)-ROUND((Register!$M271-Register!$R271)*MIN(Register!$Q271,MAX(0,MIN(I$4-1,IF(Register!$U271="",$D$2,MIN($D$2,YEAR(Register!$U271)*12+MONTH(Register!$U271)-1)))-(YEAR(Register!$O271)*12+MONTH(Register!$O271))+1))/Register!$Q271,2))</f>
        <v/>
      </c>
      <c r="J273" s="27">
        <f>IF(OR(Register!$N271&lt;&gt;"Yes",Register!$O271="",N(Register!$Q271)=0),0,ROUND((Register!$M271-Register!$R271)*MIN(Register!$Q271,MAX(0,MIN(J$4,IF(Register!$U271="",$D$2,MIN($D$2,YEAR(Register!$U271)*12+MONTH(Register!$U271)-1)))-(YEAR(Register!$O271)*12+MONTH(Register!$O271))+1))/Register!$Q271,2)-ROUND((Register!$M271-Register!$R271)*MIN(Register!$Q271,MAX(0,MIN(J$4-1,IF(Register!$U271="",$D$2,MIN($D$2,YEAR(Register!$U271)*12+MONTH(Register!$U271)-1)))-(YEAR(Register!$O271)*12+MONTH(Register!$O271))+1))/Register!$Q271,2))</f>
        <v/>
      </c>
      <c r="K273" s="27">
        <f>IF(OR(Register!$N271&lt;&gt;"Yes",Register!$O271="",N(Register!$Q271)=0),0,ROUND((Register!$M271-Register!$R271)*MIN(Register!$Q271,MAX(0,MIN(K$4,IF(Register!$U271="",$D$2,MIN($D$2,YEAR(Register!$U271)*12+MONTH(Register!$U271)-1)))-(YEAR(Register!$O271)*12+MONTH(Register!$O271))+1))/Register!$Q271,2)-ROUND((Register!$M271-Register!$R271)*MIN(Register!$Q271,MAX(0,MIN(K$4-1,IF(Register!$U271="",$D$2,MIN($D$2,YEAR(Register!$U271)*12+MONTH(Register!$U271)-1)))-(YEAR(Register!$O271)*12+MONTH(Register!$O271))+1))/Register!$Q271,2))</f>
        <v/>
      </c>
      <c r="L273" s="27">
        <f>IF(OR(Register!$N271&lt;&gt;"Yes",Register!$O271="",N(Register!$Q271)=0),0,ROUND((Register!$M271-Register!$R271)*MIN(Register!$Q271,MAX(0,MIN(L$4,IF(Register!$U271="",$D$2,MIN($D$2,YEAR(Register!$U271)*12+MONTH(Register!$U271)-1)))-(YEAR(Register!$O271)*12+MONTH(Register!$O271))+1))/Register!$Q271,2)-ROUND((Register!$M271-Register!$R271)*MIN(Register!$Q271,MAX(0,MIN(L$4-1,IF(Register!$U271="",$D$2,MIN($D$2,YEAR(Register!$U271)*12+MONTH(Register!$U271)-1)))-(YEAR(Register!$O271)*12+MONTH(Register!$O271))+1))/Register!$Q271,2))</f>
        <v/>
      </c>
      <c r="M273" s="27">
        <f>IF(OR(Register!$N271&lt;&gt;"Yes",Register!$O271="",N(Register!$Q271)=0),0,ROUND((Register!$M271-Register!$R271)*MIN(Register!$Q271,MAX(0,MIN(M$4,IF(Register!$U271="",$D$2,MIN($D$2,YEAR(Register!$U271)*12+MONTH(Register!$U271)-1)))-(YEAR(Register!$O271)*12+MONTH(Register!$O271))+1))/Register!$Q271,2)-ROUND((Register!$M271-Register!$R271)*MIN(Register!$Q271,MAX(0,MIN(M$4-1,IF(Register!$U271="",$D$2,MIN($D$2,YEAR(Register!$U271)*12+MONTH(Register!$U271)-1)))-(YEAR(Register!$O271)*12+MONTH(Register!$O271))+1))/Register!$Q271,2))</f>
        <v/>
      </c>
      <c r="N273" s="27">
        <f>IF(OR(Register!$N271&lt;&gt;"Yes",Register!$O271="",N(Register!$Q271)=0),0,ROUND((Register!$M271-Register!$R271)*MIN(Register!$Q271,MAX(0,MIN(N$4,IF(Register!$U271="",$D$2,MIN($D$2,YEAR(Register!$U271)*12+MONTH(Register!$U271)-1)))-(YEAR(Register!$O271)*12+MONTH(Register!$O271))+1))/Register!$Q271,2)-ROUND((Register!$M271-Register!$R271)*MIN(Register!$Q271,MAX(0,MIN(N$4-1,IF(Register!$U271="",$D$2,MIN($D$2,YEAR(Register!$U271)*12+MONTH(Register!$U271)-1)))-(YEAR(Register!$O271)*12+MONTH(Register!$O271))+1))/Register!$Q271,2))</f>
        <v/>
      </c>
      <c r="O273" s="27">
        <f>IF(OR(Register!$N271&lt;&gt;"Yes",Register!$O271="",N(Register!$Q271)=0),0,ROUND((Register!$M271-Register!$R271)*MIN(Register!$Q271,MAX(0,MIN(O$4,IF(Register!$U271="",$D$2,MIN($D$2,YEAR(Register!$U271)*12+MONTH(Register!$U271)-1)))-(YEAR(Register!$O271)*12+MONTH(Register!$O271))+1))/Register!$Q271,2)-ROUND((Register!$M271-Register!$R271)*MIN(Register!$Q271,MAX(0,MIN(O$4-1,IF(Register!$U271="",$D$2,MIN($D$2,YEAR(Register!$U271)*12+MONTH(Register!$U271)-1)))-(YEAR(Register!$O271)*12+MONTH(Register!$O271))+1))/Register!$Q271,2))</f>
        <v/>
      </c>
      <c r="P273" s="27">
        <f>IF(OR(Register!$N271&lt;&gt;"Yes",Register!$O271="",N(Register!$Q271)=0),0,ROUND((Register!$M271-Register!$R271)*MIN(Register!$Q271,MAX(0,MIN(P$4,IF(Register!$U271="",$D$2,MIN($D$2,YEAR(Register!$U271)*12+MONTH(Register!$U271)-1)))-(YEAR(Register!$O271)*12+MONTH(Register!$O271))+1))/Register!$Q271,2)-ROUND((Register!$M271-Register!$R271)*MIN(Register!$Q271,MAX(0,MIN(P$4-1,IF(Register!$U271="",$D$2,MIN($D$2,YEAR(Register!$U271)*12+MONTH(Register!$U271)-1)))-(YEAR(Register!$O271)*12+MONTH(Register!$O271))+1))/Register!$Q271,2))</f>
        <v/>
      </c>
      <c r="Q273" s="27">
        <f>E273+F273+G273+H273+I273+J273+K273+L273+M273+N273+O273+P273</f>
        <v/>
      </c>
    </row>
    <row r="274">
      <c r="A274" s="28">
        <f>IF(Register!$A272="","",Register!$A272)</f>
        <v/>
      </c>
      <c r="B274" s="28">
        <f>IF(Register!$D272="","",Register!$D272)</f>
        <v/>
      </c>
      <c r="C274" s="28">
        <f>IF(Register!$F272="","",Register!$F272)</f>
        <v/>
      </c>
      <c r="D274" s="28">
        <f>IF(C274="","",IF(C274=Settings!$A$9,Settings!$B$9,IF(C274=Settings!$A$10,Settings!$B$10,IF(C274=Settings!$A$11,Settings!$B$11,IF(C274=Settings!$A$12,Settings!$B$12,IF(C274=Settings!$A$13,Settings!$B$13,IF(C274=Settings!$A$14,Settings!$B$14,IF(C274=Settings!$A$15,Settings!$B$15,IF(C274=Settings!$A$16,Settings!$B$16,IF(C274=Settings!$A$17,Settings!$B$17,IF(C274=Settings!$A$18,Settings!$B$18,"")))))))))))</f>
        <v/>
      </c>
      <c r="E274" s="27">
        <f>IF(OR(Register!$N272&lt;&gt;"Yes",Register!$O272="",N(Register!$Q272)=0),0,ROUND((Register!$M272-Register!$R272)*MIN(Register!$Q272,MAX(0,MIN(E$4,IF(Register!$U272="",$D$2,MIN($D$2,YEAR(Register!$U272)*12+MONTH(Register!$U272)-1)))-(YEAR(Register!$O272)*12+MONTH(Register!$O272))+1))/Register!$Q272,2)-ROUND((Register!$M272-Register!$R272)*MIN(Register!$Q272,MAX(0,MIN(E$4-1,IF(Register!$U272="",$D$2,MIN($D$2,YEAR(Register!$U272)*12+MONTH(Register!$U272)-1)))-(YEAR(Register!$O272)*12+MONTH(Register!$O272))+1))/Register!$Q272,2))</f>
        <v/>
      </c>
      <c r="F274" s="27">
        <f>IF(OR(Register!$N272&lt;&gt;"Yes",Register!$O272="",N(Register!$Q272)=0),0,ROUND((Register!$M272-Register!$R272)*MIN(Register!$Q272,MAX(0,MIN(F$4,IF(Register!$U272="",$D$2,MIN($D$2,YEAR(Register!$U272)*12+MONTH(Register!$U272)-1)))-(YEAR(Register!$O272)*12+MONTH(Register!$O272))+1))/Register!$Q272,2)-ROUND((Register!$M272-Register!$R272)*MIN(Register!$Q272,MAX(0,MIN(F$4-1,IF(Register!$U272="",$D$2,MIN($D$2,YEAR(Register!$U272)*12+MONTH(Register!$U272)-1)))-(YEAR(Register!$O272)*12+MONTH(Register!$O272))+1))/Register!$Q272,2))</f>
        <v/>
      </c>
      <c r="G274" s="27">
        <f>IF(OR(Register!$N272&lt;&gt;"Yes",Register!$O272="",N(Register!$Q272)=0),0,ROUND((Register!$M272-Register!$R272)*MIN(Register!$Q272,MAX(0,MIN(G$4,IF(Register!$U272="",$D$2,MIN($D$2,YEAR(Register!$U272)*12+MONTH(Register!$U272)-1)))-(YEAR(Register!$O272)*12+MONTH(Register!$O272))+1))/Register!$Q272,2)-ROUND((Register!$M272-Register!$R272)*MIN(Register!$Q272,MAX(0,MIN(G$4-1,IF(Register!$U272="",$D$2,MIN($D$2,YEAR(Register!$U272)*12+MONTH(Register!$U272)-1)))-(YEAR(Register!$O272)*12+MONTH(Register!$O272))+1))/Register!$Q272,2))</f>
        <v/>
      </c>
      <c r="H274" s="27">
        <f>IF(OR(Register!$N272&lt;&gt;"Yes",Register!$O272="",N(Register!$Q272)=0),0,ROUND((Register!$M272-Register!$R272)*MIN(Register!$Q272,MAX(0,MIN(H$4,IF(Register!$U272="",$D$2,MIN($D$2,YEAR(Register!$U272)*12+MONTH(Register!$U272)-1)))-(YEAR(Register!$O272)*12+MONTH(Register!$O272))+1))/Register!$Q272,2)-ROUND((Register!$M272-Register!$R272)*MIN(Register!$Q272,MAX(0,MIN(H$4-1,IF(Register!$U272="",$D$2,MIN($D$2,YEAR(Register!$U272)*12+MONTH(Register!$U272)-1)))-(YEAR(Register!$O272)*12+MONTH(Register!$O272))+1))/Register!$Q272,2))</f>
        <v/>
      </c>
      <c r="I274" s="27">
        <f>IF(OR(Register!$N272&lt;&gt;"Yes",Register!$O272="",N(Register!$Q272)=0),0,ROUND((Register!$M272-Register!$R272)*MIN(Register!$Q272,MAX(0,MIN(I$4,IF(Register!$U272="",$D$2,MIN($D$2,YEAR(Register!$U272)*12+MONTH(Register!$U272)-1)))-(YEAR(Register!$O272)*12+MONTH(Register!$O272))+1))/Register!$Q272,2)-ROUND((Register!$M272-Register!$R272)*MIN(Register!$Q272,MAX(0,MIN(I$4-1,IF(Register!$U272="",$D$2,MIN($D$2,YEAR(Register!$U272)*12+MONTH(Register!$U272)-1)))-(YEAR(Register!$O272)*12+MONTH(Register!$O272))+1))/Register!$Q272,2))</f>
        <v/>
      </c>
      <c r="J274" s="27">
        <f>IF(OR(Register!$N272&lt;&gt;"Yes",Register!$O272="",N(Register!$Q272)=0),0,ROUND((Register!$M272-Register!$R272)*MIN(Register!$Q272,MAX(0,MIN(J$4,IF(Register!$U272="",$D$2,MIN($D$2,YEAR(Register!$U272)*12+MONTH(Register!$U272)-1)))-(YEAR(Register!$O272)*12+MONTH(Register!$O272))+1))/Register!$Q272,2)-ROUND((Register!$M272-Register!$R272)*MIN(Register!$Q272,MAX(0,MIN(J$4-1,IF(Register!$U272="",$D$2,MIN($D$2,YEAR(Register!$U272)*12+MONTH(Register!$U272)-1)))-(YEAR(Register!$O272)*12+MONTH(Register!$O272))+1))/Register!$Q272,2))</f>
        <v/>
      </c>
      <c r="K274" s="27">
        <f>IF(OR(Register!$N272&lt;&gt;"Yes",Register!$O272="",N(Register!$Q272)=0),0,ROUND((Register!$M272-Register!$R272)*MIN(Register!$Q272,MAX(0,MIN(K$4,IF(Register!$U272="",$D$2,MIN($D$2,YEAR(Register!$U272)*12+MONTH(Register!$U272)-1)))-(YEAR(Register!$O272)*12+MONTH(Register!$O272))+1))/Register!$Q272,2)-ROUND((Register!$M272-Register!$R272)*MIN(Register!$Q272,MAX(0,MIN(K$4-1,IF(Register!$U272="",$D$2,MIN($D$2,YEAR(Register!$U272)*12+MONTH(Register!$U272)-1)))-(YEAR(Register!$O272)*12+MONTH(Register!$O272))+1))/Register!$Q272,2))</f>
        <v/>
      </c>
      <c r="L274" s="27">
        <f>IF(OR(Register!$N272&lt;&gt;"Yes",Register!$O272="",N(Register!$Q272)=0),0,ROUND((Register!$M272-Register!$R272)*MIN(Register!$Q272,MAX(0,MIN(L$4,IF(Register!$U272="",$D$2,MIN($D$2,YEAR(Register!$U272)*12+MONTH(Register!$U272)-1)))-(YEAR(Register!$O272)*12+MONTH(Register!$O272))+1))/Register!$Q272,2)-ROUND((Register!$M272-Register!$R272)*MIN(Register!$Q272,MAX(0,MIN(L$4-1,IF(Register!$U272="",$D$2,MIN($D$2,YEAR(Register!$U272)*12+MONTH(Register!$U272)-1)))-(YEAR(Register!$O272)*12+MONTH(Register!$O272))+1))/Register!$Q272,2))</f>
        <v/>
      </c>
      <c r="M274" s="27">
        <f>IF(OR(Register!$N272&lt;&gt;"Yes",Register!$O272="",N(Register!$Q272)=0),0,ROUND((Register!$M272-Register!$R272)*MIN(Register!$Q272,MAX(0,MIN(M$4,IF(Register!$U272="",$D$2,MIN($D$2,YEAR(Register!$U272)*12+MONTH(Register!$U272)-1)))-(YEAR(Register!$O272)*12+MONTH(Register!$O272))+1))/Register!$Q272,2)-ROUND((Register!$M272-Register!$R272)*MIN(Register!$Q272,MAX(0,MIN(M$4-1,IF(Register!$U272="",$D$2,MIN($D$2,YEAR(Register!$U272)*12+MONTH(Register!$U272)-1)))-(YEAR(Register!$O272)*12+MONTH(Register!$O272))+1))/Register!$Q272,2))</f>
        <v/>
      </c>
      <c r="N274" s="27">
        <f>IF(OR(Register!$N272&lt;&gt;"Yes",Register!$O272="",N(Register!$Q272)=0),0,ROUND((Register!$M272-Register!$R272)*MIN(Register!$Q272,MAX(0,MIN(N$4,IF(Register!$U272="",$D$2,MIN($D$2,YEAR(Register!$U272)*12+MONTH(Register!$U272)-1)))-(YEAR(Register!$O272)*12+MONTH(Register!$O272))+1))/Register!$Q272,2)-ROUND((Register!$M272-Register!$R272)*MIN(Register!$Q272,MAX(0,MIN(N$4-1,IF(Register!$U272="",$D$2,MIN($D$2,YEAR(Register!$U272)*12+MONTH(Register!$U272)-1)))-(YEAR(Register!$O272)*12+MONTH(Register!$O272))+1))/Register!$Q272,2))</f>
        <v/>
      </c>
      <c r="O274" s="27">
        <f>IF(OR(Register!$N272&lt;&gt;"Yes",Register!$O272="",N(Register!$Q272)=0),0,ROUND((Register!$M272-Register!$R272)*MIN(Register!$Q272,MAX(0,MIN(O$4,IF(Register!$U272="",$D$2,MIN($D$2,YEAR(Register!$U272)*12+MONTH(Register!$U272)-1)))-(YEAR(Register!$O272)*12+MONTH(Register!$O272))+1))/Register!$Q272,2)-ROUND((Register!$M272-Register!$R272)*MIN(Register!$Q272,MAX(0,MIN(O$4-1,IF(Register!$U272="",$D$2,MIN($D$2,YEAR(Register!$U272)*12+MONTH(Register!$U272)-1)))-(YEAR(Register!$O272)*12+MONTH(Register!$O272))+1))/Register!$Q272,2))</f>
        <v/>
      </c>
      <c r="P274" s="27">
        <f>IF(OR(Register!$N272&lt;&gt;"Yes",Register!$O272="",N(Register!$Q272)=0),0,ROUND((Register!$M272-Register!$R272)*MIN(Register!$Q272,MAX(0,MIN(P$4,IF(Register!$U272="",$D$2,MIN($D$2,YEAR(Register!$U272)*12+MONTH(Register!$U272)-1)))-(YEAR(Register!$O272)*12+MONTH(Register!$O272))+1))/Register!$Q272,2)-ROUND((Register!$M272-Register!$R272)*MIN(Register!$Q272,MAX(0,MIN(P$4-1,IF(Register!$U272="",$D$2,MIN($D$2,YEAR(Register!$U272)*12+MONTH(Register!$U272)-1)))-(YEAR(Register!$O272)*12+MONTH(Register!$O272))+1))/Register!$Q272,2))</f>
        <v/>
      </c>
      <c r="Q274" s="27">
        <f>E274+F274+G274+H274+I274+J274+K274+L274+M274+N274+O274+P274</f>
        <v/>
      </c>
    </row>
    <row r="275">
      <c r="A275" s="28">
        <f>IF(Register!$A273="","",Register!$A273)</f>
        <v/>
      </c>
      <c r="B275" s="28">
        <f>IF(Register!$D273="","",Register!$D273)</f>
        <v/>
      </c>
      <c r="C275" s="28">
        <f>IF(Register!$F273="","",Register!$F273)</f>
        <v/>
      </c>
      <c r="D275" s="28">
        <f>IF(C275="","",IF(C275=Settings!$A$9,Settings!$B$9,IF(C275=Settings!$A$10,Settings!$B$10,IF(C275=Settings!$A$11,Settings!$B$11,IF(C275=Settings!$A$12,Settings!$B$12,IF(C275=Settings!$A$13,Settings!$B$13,IF(C275=Settings!$A$14,Settings!$B$14,IF(C275=Settings!$A$15,Settings!$B$15,IF(C275=Settings!$A$16,Settings!$B$16,IF(C275=Settings!$A$17,Settings!$B$17,IF(C275=Settings!$A$18,Settings!$B$18,"")))))))))))</f>
        <v/>
      </c>
      <c r="E275" s="27">
        <f>IF(OR(Register!$N273&lt;&gt;"Yes",Register!$O273="",N(Register!$Q273)=0),0,ROUND((Register!$M273-Register!$R273)*MIN(Register!$Q273,MAX(0,MIN(E$4,IF(Register!$U273="",$D$2,MIN($D$2,YEAR(Register!$U273)*12+MONTH(Register!$U273)-1)))-(YEAR(Register!$O273)*12+MONTH(Register!$O273))+1))/Register!$Q273,2)-ROUND((Register!$M273-Register!$R273)*MIN(Register!$Q273,MAX(0,MIN(E$4-1,IF(Register!$U273="",$D$2,MIN($D$2,YEAR(Register!$U273)*12+MONTH(Register!$U273)-1)))-(YEAR(Register!$O273)*12+MONTH(Register!$O273))+1))/Register!$Q273,2))</f>
        <v/>
      </c>
      <c r="F275" s="27">
        <f>IF(OR(Register!$N273&lt;&gt;"Yes",Register!$O273="",N(Register!$Q273)=0),0,ROUND((Register!$M273-Register!$R273)*MIN(Register!$Q273,MAX(0,MIN(F$4,IF(Register!$U273="",$D$2,MIN($D$2,YEAR(Register!$U273)*12+MONTH(Register!$U273)-1)))-(YEAR(Register!$O273)*12+MONTH(Register!$O273))+1))/Register!$Q273,2)-ROUND((Register!$M273-Register!$R273)*MIN(Register!$Q273,MAX(0,MIN(F$4-1,IF(Register!$U273="",$D$2,MIN($D$2,YEAR(Register!$U273)*12+MONTH(Register!$U273)-1)))-(YEAR(Register!$O273)*12+MONTH(Register!$O273))+1))/Register!$Q273,2))</f>
        <v/>
      </c>
      <c r="G275" s="27">
        <f>IF(OR(Register!$N273&lt;&gt;"Yes",Register!$O273="",N(Register!$Q273)=0),0,ROUND((Register!$M273-Register!$R273)*MIN(Register!$Q273,MAX(0,MIN(G$4,IF(Register!$U273="",$D$2,MIN($D$2,YEAR(Register!$U273)*12+MONTH(Register!$U273)-1)))-(YEAR(Register!$O273)*12+MONTH(Register!$O273))+1))/Register!$Q273,2)-ROUND((Register!$M273-Register!$R273)*MIN(Register!$Q273,MAX(0,MIN(G$4-1,IF(Register!$U273="",$D$2,MIN($D$2,YEAR(Register!$U273)*12+MONTH(Register!$U273)-1)))-(YEAR(Register!$O273)*12+MONTH(Register!$O273))+1))/Register!$Q273,2))</f>
        <v/>
      </c>
      <c r="H275" s="27">
        <f>IF(OR(Register!$N273&lt;&gt;"Yes",Register!$O273="",N(Register!$Q273)=0),0,ROUND((Register!$M273-Register!$R273)*MIN(Register!$Q273,MAX(0,MIN(H$4,IF(Register!$U273="",$D$2,MIN($D$2,YEAR(Register!$U273)*12+MONTH(Register!$U273)-1)))-(YEAR(Register!$O273)*12+MONTH(Register!$O273))+1))/Register!$Q273,2)-ROUND((Register!$M273-Register!$R273)*MIN(Register!$Q273,MAX(0,MIN(H$4-1,IF(Register!$U273="",$D$2,MIN($D$2,YEAR(Register!$U273)*12+MONTH(Register!$U273)-1)))-(YEAR(Register!$O273)*12+MONTH(Register!$O273))+1))/Register!$Q273,2))</f>
        <v/>
      </c>
      <c r="I275" s="27">
        <f>IF(OR(Register!$N273&lt;&gt;"Yes",Register!$O273="",N(Register!$Q273)=0),0,ROUND((Register!$M273-Register!$R273)*MIN(Register!$Q273,MAX(0,MIN(I$4,IF(Register!$U273="",$D$2,MIN($D$2,YEAR(Register!$U273)*12+MONTH(Register!$U273)-1)))-(YEAR(Register!$O273)*12+MONTH(Register!$O273))+1))/Register!$Q273,2)-ROUND((Register!$M273-Register!$R273)*MIN(Register!$Q273,MAX(0,MIN(I$4-1,IF(Register!$U273="",$D$2,MIN($D$2,YEAR(Register!$U273)*12+MONTH(Register!$U273)-1)))-(YEAR(Register!$O273)*12+MONTH(Register!$O273))+1))/Register!$Q273,2))</f>
        <v/>
      </c>
      <c r="J275" s="27">
        <f>IF(OR(Register!$N273&lt;&gt;"Yes",Register!$O273="",N(Register!$Q273)=0),0,ROUND((Register!$M273-Register!$R273)*MIN(Register!$Q273,MAX(0,MIN(J$4,IF(Register!$U273="",$D$2,MIN($D$2,YEAR(Register!$U273)*12+MONTH(Register!$U273)-1)))-(YEAR(Register!$O273)*12+MONTH(Register!$O273))+1))/Register!$Q273,2)-ROUND((Register!$M273-Register!$R273)*MIN(Register!$Q273,MAX(0,MIN(J$4-1,IF(Register!$U273="",$D$2,MIN($D$2,YEAR(Register!$U273)*12+MONTH(Register!$U273)-1)))-(YEAR(Register!$O273)*12+MONTH(Register!$O273))+1))/Register!$Q273,2))</f>
        <v/>
      </c>
      <c r="K275" s="27">
        <f>IF(OR(Register!$N273&lt;&gt;"Yes",Register!$O273="",N(Register!$Q273)=0),0,ROUND((Register!$M273-Register!$R273)*MIN(Register!$Q273,MAX(0,MIN(K$4,IF(Register!$U273="",$D$2,MIN($D$2,YEAR(Register!$U273)*12+MONTH(Register!$U273)-1)))-(YEAR(Register!$O273)*12+MONTH(Register!$O273))+1))/Register!$Q273,2)-ROUND((Register!$M273-Register!$R273)*MIN(Register!$Q273,MAX(0,MIN(K$4-1,IF(Register!$U273="",$D$2,MIN($D$2,YEAR(Register!$U273)*12+MONTH(Register!$U273)-1)))-(YEAR(Register!$O273)*12+MONTH(Register!$O273))+1))/Register!$Q273,2))</f>
        <v/>
      </c>
      <c r="L275" s="27">
        <f>IF(OR(Register!$N273&lt;&gt;"Yes",Register!$O273="",N(Register!$Q273)=0),0,ROUND((Register!$M273-Register!$R273)*MIN(Register!$Q273,MAX(0,MIN(L$4,IF(Register!$U273="",$D$2,MIN($D$2,YEAR(Register!$U273)*12+MONTH(Register!$U273)-1)))-(YEAR(Register!$O273)*12+MONTH(Register!$O273))+1))/Register!$Q273,2)-ROUND((Register!$M273-Register!$R273)*MIN(Register!$Q273,MAX(0,MIN(L$4-1,IF(Register!$U273="",$D$2,MIN($D$2,YEAR(Register!$U273)*12+MONTH(Register!$U273)-1)))-(YEAR(Register!$O273)*12+MONTH(Register!$O273))+1))/Register!$Q273,2))</f>
        <v/>
      </c>
      <c r="M275" s="27">
        <f>IF(OR(Register!$N273&lt;&gt;"Yes",Register!$O273="",N(Register!$Q273)=0),0,ROUND((Register!$M273-Register!$R273)*MIN(Register!$Q273,MAX(0,MIN(M$4,IF(Register!$U273="",$D$2,MIN($D$2,YEAR(Register!$U273)*12+MONTH(Register!$U273)-1)))-(YEAR(Register!$O273)*12+MONTH(Register!$O273))+1))/Register!$Q273,2)-ROUND((Register!$M273-Register!$R273)*MIN(Register!$Q273,MAX(0,MIN(M$4-1,IF(Register!$U273="",$D$2,MIN($D$2,YEAR(Register!$U273)*12+MONTH(Register!$U273)-1)))-(YEAR(Register!$O273)*12+MONTH(Register!$O273))+1))/Register!$Q273,2))</f>
        <v/>
      </c>
      <c r="N275" s="27">
        <f>IF(OR(Register!$N273&lt;&gt;"Yes",Register!$O273="",N(Register!$Q273)=0),0,ROUND((Register!$M273-Register!$R273)*MIN(Register!$Q273,MAX(0,MIN(N$4,IF(Register!$U273="",$D$2,MIN($D$2,YEAR(Register!$U273)*12+MONTH(Register!$U273)-1)))-(YEAR(Register!$O273)*12+MONTH(Register!$O273))+1))/Register!$Q273,2)-ROUND((Register!$M273-Register!$R273)*MIN(Register!$Q273,MAX(0,MIN(N$4-1,IF(Register!$U273="",$D$2,MIN($D$2,YEAR(Register!$U273)*12+MONTH(Register!$U273)-1)))-(YEAR(Register!$O273)*12+MONTH(Register!$O273))+1))/Register!$Q273,2))</f>
        <v/>
      </c>
      <c r="O275" s="27">
        <f>IF(OR(Register!$N273&lt;&gt;"Yes",Register!$O273="",N(Register!$Q273)=0),0,ROUND((Register!$M273-Register!$R273)*MIN(Register!$Q273,MAX(0,MIN(O$4,IF(Register!$U273="",$D$2,MIN($D$2,YEAR(Register!$U273)*12+MONTH(Register!$U273)-1)))-(YEAR(Register!$O273)*12+MONTH(Register!$O273))+1))/Register!$Q273,2)-ROUND((Register!$M273-Register!$R273)*MIN(Register!$Q273,MAX(0,MIN(O$4-1,IF(Register!$U273="",$D$2,MIN($D$2,YEAR(Register!$U273)*12+MONTH(Register!$U273)-1)))-(YEAR(Register!$O273)*12+MONTH(Register!$O273))+1))/Register!$Q273,2))</f>
        <v/>
      </c>
      <c r="P275" s="27">
        <f>IF(OR(Register!$N273&lt;&gt;"Yes",Register!$O273="",N(Register!$Q273)=0),0,ROUND((Register!$M273-Register!$R273)*MIN(Register!$Q273,MAX(0,MIN(P$4,IF(Register!$U273="",$D$2,MIN($D$2,YEAR(Register!$U273)*12+MONTH(Register!$U273)-1)))-(YEAR(Register!$O273)*12+MONTH(Register!$O273))+1))/Register!$Q273,2)-ROUND((Register!$M273-Register!$R273)*MIN(Register!$Q273,MAX(0,MIN(P$4-1,IF(Register!$U273="",$D$2,MIN($D$2,YEAR(Register!$U273)*12+MONTH(Register!$U273)-1)))-(YEAR(Register!$O273)*12+MONTH(Register!$O273))+1))/Register!$Q273,2))</f>
        <v/>
      </c>
      <c r="Q275" s="27">
        <f>E275+F275+G275+H275+I275+J275+K275+L275+M275+N275+O275+P275</f>
        <v/>
      </c>
    </row>
    <row r="276">
      <c r="A276" s="28">
        <f>IF(Register!$A274="","",Register!$A274)</f>
        <v/>
      </c>
      <c r="B276" s="28">
        <f>IF(Register!$D274="","",Register!$D274)</f>
        <v/>
      </c>
      <c r="C276" s="28">
        <f>IF(Register!$F274="","",Register!$F274)</f>
        <v/>
      </c>
      <c r="D276" s="28">
        <f>IF(C276="","",IF(C276=Settings!$A$9,Settings!$B$9,IF(C276=Settings!$A$10,Settings!$B$10,IF(C276=Settings!$A$11,Settings!$B$11,IF(C276=Settings!$A$12,Settings!$B$12,IF(C276=Settings!$A$13,Settings!$B$13,IF(C276=Settings!$A$14,Settings!$B$14,IF(C276=Settings!$A$15,Settings!$B$15,IF(C276=Settings!$A$16,Settings!$B$16,IF(C276=Settings!$A$17,Settings!$B$17,IF(C276=Settings!$A$18,Settings!$B$18,"")))))))))))</f>
        <v/>
      </c>
      <c r="E276" s="27">
        <f>IF(OR(Register!$N274&lt;&gt;"Yes",Register!$O274="",N(Register!$Q274)=0),0,ROUND((Register!$M274-Register!$R274)*MIN(Register!$Q274,MAX(0,MIN(E$4,IF(Register!$U274="",$D$2,MIN($D$2,YEAR(Register!$U274)*12+MONTH(Register!$U274)-1)))-(YEAR(Register!$O274)*12+MONTH(Register!$O274))+1))/Register!$Q274,2)-ROUND((Register!$M274-Register!$R274)*MIN(Register!$Q274,MAX(0,MIN(E$4-1,IF(Register!$U274="",$D$2,MIN($D$2,YEAR(Register!$U274)*12+MONTH(Register!$U274)-1)))-(YEAR(Register!$O274)*12+MONTH(Register!$O274))+1))/Register!$Q274,2))</f>
        <v/>
      </c>
      <c r="F276" s="27">
        <f>IF(OR(Register!$N274&lt;&gt;"Yes",Register!$O274="",N(Register!$Q274)=0),0,ROUND((Register!$M274-Register!$R274)*MIN(Register!$Q274,MAX(0,MIN(F$4,IF(Register!$U274="",$D$2,MIN($D$2,YEAR(Register!$U274)*12+MONTH(Register!$U274)-1)))-(YEAR(Register!$O274)*12+MONTH(Register!$O274))+1))/Register!$Q274,2)-ROUND((Register!$M274-Register!$R274)*MIN(Register!$Q274,MAX(0,MIN(F$4-1,IF(Register!$U274="",$D$2,MIN($D$2,YEAR(Register!$U274)*12+MONTH(Register!$U274)-1)))-(YEAR(Register!$O274)*12+MONTH(Register!$O274))+1))/Register!$Q274,2))</f>
        <v/>
      </c>
      <c r="G276" s="27">
        <f>IF(OR(Register!$N274&lt;&gt;"Yes",Register!$O274="",N(Register!$Q274)=0),0,ROUND((Register!$M274-Register!$R274)*MIN(Register!$Q274,MAX(0,MIN(G$4,IF(Register!$U274="",$D$2,MIN($D$2,YEAR(Register!$U274)*12+MONTH(Register!$U274)-1)))-(YEAR(Register!$O274)*12+MONTH(Register!$O274))+1))/Register!$Q274,2)-ROUND((Register!$M274-Register!$R274)*MIN(Register!$Q274,MAX(0,MIN(G$4-1,IF(Register!$U274="",$D$2,MIN($D$2,YEAR(Register!$U274)*12+MONTH(Register!$U274)-1)))-(YEAR(Register!$O274)*12+MONTH(Register!$O274))+1))/Register!$Q274,2))</f>
        <v/>
      </c>
      <c r="H276" s="27">
        <f>IF(OR(Register!$N274&lt;&gt;"Yes",Register!$O274="",N(Register!$Q274)=0),0,ROUND((Register!$M274-Register!$R274)*MIN(Register!$Q274,MAX(0,MIN(H$4,IF(Register!$U274="",$D$2,MIN($D$2,YEAR(Register!$U274)*12+MONTH(Register!$U274)-1)))-(YEAR(Register!$O274)*12+MONTH(Register!$O274))+1))/Register!$Q274,2)-ROUND((Register!$M274-Register!$R274)*MIN(Register!$Q274,MAX(0,MIN(H$4-1,IF(Register!$U274="",$D$2,MIN($D$2,YEAR(Register!$U274)*12+MONTH(Register!$U274)-1)))-(YEAR(Register!$O274)*12+MONTH(Register!$O274))+1))/Register!$Q274,2))</f>
        <v/>
      </c>
      <c r="I276" s="27">
        <f>IF(OR(Register!$N274&lt;&gt;"Yes",Register!$O274="",N(Register!$Q274)=0),0,ROUND((Register!$M274-Register!$R274)*MIN(Register!$Q274,MAX(0,MIN(I$4,IF(Register!$U274="",$D$2,MIN($D$2,YEAR(Register!$U274)*12+MONTH(Register!$U274)-1)))-(YEAR(Register!$O274)*12+MONTH(Register!$O274))+1))/Register!$Q274,2)-ROUND((Register!$M274-Register!$R274)*MIN(Register!$Q274,MAX(0,MIN(I$4-1,IF(Register!$U274="",$D$2,MIN($D$2,YEAR(Register!$U274)*12+MONTH(Register!$U274)-1)))-(YEAR(Register!$O274)*12+MONTH(Register!$O274))+1))/Register!$Q274,2))</f>
        <v/>
      </c>
      <c r="J276" s="27">
        <f>IF(OR(Register!$N274&lt;&gt;"Yes",Register!$O274="",N(Register!$Q274)=0),0,ROUND((Register!$M274-Register!$R274)*MIN(Register!$Q274,MAX(0,MIN(J$4,IF(Register!$U274="",$D$2,MIN($D$2,YEAR(Register!$U274)*12+MONTH(Register!$U274)-1)))-(YEAR(Register!$O274)*12+MONTH(Register!$O274))+1))/Register!$Q274,2)-ROUND((Register!$M274-Register!$R274)*MIN(Register!$Q274,MAX(0,MIN(J$4-1,IF(Register!$U274="",$D$2,MIN($D$2,YEAR(Register!$U274)*12+MONTH(Register!$U274)-1)))-(YEAR(Register!$O274)*12+MONTH(Register!$O274))+1))/Register!$Q274,2))</f>
        <v/>
      </c>
      <c r="K276" s="27">
        <f>IF(OR(Register!$N274&lt;&gt;"Yes",Register!$O274="",N(Register!$Q274)=0),0,ROUND((Register!$M274-Register!$R274)*MIN(Register!$Q274,MAX(0,MIN(K$4,IF(Register!$U274="",$D$2,MIN($D$2,YEAR(Register!$U274)*12+MONTH(Register!$U274)-1)))-(YEAR(Register!$O274)*12+MONTH(Register!$O274))+1))/Register!$Q274,2)-ROUND((Register!$M274-Register!$R274)*MIN(Register!$Q274,MAX(0,MIN(K$4-1,IF(Register!$U274="",$D$2,MIN($D$2,YEAR(Register!$U274)*12+MONTH(Register!$U274)-1)))-(YEAR(Register!$O274)*12+MONTH(Register!$O274))+1))/Register!$Q274,2))</f>
        <v/>
      </c>
      <c r="L276" s="27">
        <f>IF(OR(Register!$N274&lt;&gt;"Yes",Register!$O274="",N(Register!$Q274)=0),0,ROUND((Register!$M274-Register!$R274)*MIN(Register!$Q274,MAX(0,MIN(L$4,IF(Register!$U274="",$D$2,MIN($D$2,YEAR(Register!$U274)*12+MONTH(Register!$U274)-1)))-(YEAR(Register!$O274)*12+MONTH(Register!$O274))+1))/Register!$Q274,2)-ROUND((Register!$M274-Register!$R274)*MIN(Register!$Q274,MAX(0,MIN(L$4-1,IF(Register!$U274="",$D$2,MIN($D$2,YEAR(Register!$U274)*12+MONTH(Register!$U274)-1)))-(YEAR(Register!$O274)*12+MONTH(Register!$O274))+1))/Register!$Q274,2))</f>
        <v/>
      </c>
      <c r="M276" s="27">
        <f>IF(OR(Register!$N274&lt;&gt;"Yes",Register!$O274="",N(Register!$Q274)=0),0,ROUND((Register!$M274-Register!$R274)*MIN(Register!$Q274,MAX(0,MIN(M$4,IF(Register!$U274="",$D$2,MIN($D$2,YEAR(Register!$U274)*12+MONTH(Register!$U274)-1)))-(YEAR(Register!$O274)*12+MONTH(Register!$O274))+1))/Register!$Q274,2)-ROUND((Register!$M274-Register!$R274)*MIN(Register!$Q274,MAX(0,MIN(M$4-1,IF(Register!$U274="",$D$2,MIN($D$2,YEAR(Register!$U274)*12+MONTH(Register!$U274)-1)))-(YEAR(Register!$O274)*12+MONTH(Register!$O274))+1))/Register!$Q274,2))</f>
        <v/>
      </c>
      <c r="N276" s="27">
        <f>IF(OR(Register!$N274&lt;&gt;"Yes",Register!$O274="",N(Register!$Q274)=0),0,ROUND((Register!$M274-Register!$R274)*MIN(Register!$Q274,MAX(0,MIN(N$4,IF(Register!$U274="",$D$2,MIN($D$2,YEAR(Register!$U274)*12+MONTH(Register!$U274)-1)))-(YEAR(Register!$O274)*12+MONTH(Register!$O274))+1))/Register!$Q274,2)-ROUND((Register!$M274-Register!$R274)*MIN(Register!$Q274,MAX(0,MIN(N$4-1,IF(Register!$U274="",$D$2,MIN($D$2,YEAR(Register!$U274)*12+MONTH(Register!$U274)-1)))-(YEAR(Register!$O274)*12+MONTH(Register!$O274))+1))/Register!$Q274,2))</f>
        <v/>
      </c>
      <c r="O276" s="27">
        <f>IF(OR(Register!$N274&lt;&gt;"Yes",Register!$O274="",N(Register!$Q274)=0),0,ROUND((Register!$M274-Register!$R274)*MIN(Register!$Q274,MAX(0,MIN(O$4,IF(Register!$U274="",$D$2,MIN($D$2,YEAR(Register!$U274)*12+MONTH(Register!$U274)-1)))-(YEAR(Register!$O274)*12+MONTH(Register!$O274))+1))/Register!$Q274,2)-ROUND((Register!$M274-Register!$R274)*MIN(Register!$Q274,MAX(0,MIN(O$4-1,IF(Register!$U274="",$D$2,MIN($D$2,YEAR(Register!$U274)*12+MONTH(Register!$U274)-1)))-(YEAR(Register!$O274)*12+MONTH(Register!$O274))+1))/Register!$Q274,2))</f>
        <v/>
      </c>
      <c r="P276" s="27">
        <f>IF(OR(Register!$N274&lt;&gt;"Yes",Register!$O274="",N(Register!$Q274)=0),0,ROUND((Register!$M274-Register!$R274)*MIN(Register!$Q274,MAX(0,MIN(P$4,IF(Register!$U274="",$D$2,MIN($D$2,YEAR(Register!$U274)*12+MONTH(Register!$U274)-1)))-(YEAR(Register!$O274)*12+MONTH(Register!$O274))+1))/Register!$Q274,2)-ROUND((Register!$M274-Register!$R274)*MIN(Register!$Q274,MAX(0,MIN(P$4-1,IF(Register!$U274="",$D$2,MIN($D$2,YEAR(Register!$U274)*12+MONTH(Register!$U274)-1)))-(YEAR(Register!$O274)*12+MONTH(Register!$O274))+1))/Register!$Q274,2))</f>
        <v/>
      </c>
      <c r="Q276" s="27">
        <f>E276+F276+G276+H276+I276+J276+K276+L276+M276+N276+O276+P276</f>
        <v/>
      </c>
    </row>
    <row r="277">
      <c r="A277" s="28">
        <f>IF(Register!$A275="","",Register!$A275)</f>
        <v/>
      </c>
      <c r="B277" s="28">
        <f>IF(Register!$D275="","",Register!$D275)</f>
        <v/>
      </c>
      <c r="C277" s="28">
        <f>IF(Register!$F275="","",Register!$F275)</f>
        <v/>
      </c>
      <c r="D277" s="28">
        <f>IF(C277="","",IF(C277=Settings!$A$9,Settings!$B$9,IF(C277=Settings!$A$10,Settings!$B$10,IF(C277=Settings!$A$11,Settings!$B$11,IF(C277=Settings!$A$12,Settings!$B$12,IF(C277=Settings!$A$13,Settings!$B$13,IF(C277=Settings!$A$14,Settings!$B$14,IF(C277=Settings!$A$15,Settings!$B$15,IF(C277=Settings!$A$16,Settings!$B$16,IF(C277=Settings!$A$17,Settings!$B$17,IF(C277=Settings!$A$18,Settings!$B$18,"")))))))))))</f>
        <v/>
      </c>
      <c r="E277" s="27">
        <f>IF(OR(Register!$N275&lt;&gt;"Yes",Register!$O275="",N(Register!$Q275)=0),0,ROUND((Register!$M275-Register!$R275)*MIN(Register!$Q275,MAX(0,MIN(E$4,IF(Register!$U275="",$D$2,MIN($D$2,YEAR(Register!$U275)*12+MONTH(Register!$U275)-1)))-(YEAR(Register!$O275)*12+MONTH(Register!$O275))+1))/Register!$Q275,2)-ROUND((Register!$M275-Register!$R275)*MIN(Register!$Q275,MAX(0,MIN(E$4-1,IF(Register!$U275="",$D$2,MIN($D$2,YEAR(Register!$U275)*12+MONTH(Register!$U275)-1)))-(YEAR(Register!$O275)*12+MONTH(Register!$O275))+1))/Register!$Q275,2))</f>
        <v/>
      </c>
      <c r="F277" s="27">
        <f>IF(OR(Register!$N275&lt;&gt;"Yes",Register!$O275="",N(Register!$Q275)=0),0,ROUND((Register!$M275-Register!$R275)*MIN(Register!$Q275,MAX(0,MIN(F$4,IF(Register!$U275="",$D$2,MIN($D$2,YEAR(Register!$U275)*12+MONTH(Register!$U275)-1)))-(YEAR(Register!$O275)*12+MONTH(Register!$O275))+1))/Register!$Q275,2)-ROUND((Register!$M275-Register!$R275)*MIN(Register!$Q275,MAX(0,MIN(F$4-1,IF(Register!$U275="",$D$2,MIN($D$2,YEAR(Register!$U275)*12+MONTH(Register!$U275)-1)))-(YEAR(Register!$O275)*12+MONTH(Register!$O275))+1))/Register!$Q275,2))</f>
        <v/>
      </c>
      <c r="G277" s="27">
        <f>IF(OR(Register!$N275&lt;&gt;"Yes",Register!$O275="",N(Register!$Q275)=0),0,ROUND((Register!$M275-Register!$R275)*MIN(Register!$Q275,MAX(0,MIN(G$4,IF(Register!$U275="",$D$2,MIN($D$2,YEAR(Register!$U275)*12+MONTH(Register!$U275)-1)))-(YEAR(Register!$O275)*12+MONTH(Register!$O275))+1))/Register!$Q275,2)-ROUND((Register!$M275-Register!$R275)*MIN(Register!$Q275,MAX(0,MIN(G$4-1,IF(Register!$U275="",$D$2,MIN($D$2,YEAR(Register!$U275)*12+MONTH(Register!$U275)-1)))-(YEAR(Register!$O275)*12+MONTH(Register!$O275))+1))/Register!$Q275,2))</f>
        <v/>
      </c>
      <c r="H277" s="27">
        <f>IF(OR(Register!$N275&lt;&gt;"Yes",Register!$O275="",N(Register!$Q275)=0),0,ROUND((Register!$M275-Register!$R275)*MIN(Register!$Q275,MAX(0,MIN(H$4,IF(Register!$U275="",$D$2,MIN($D$2,YEAR(Register!$U275)*12+MONTH(Register!$U275)-1)))-(YEAR(Register!$O275)*12+MONTH(Register!$O275))+1))/Register!$Q275,2)-ROUND((Register!$M275-Register!$R275)*MIN(Register!$Q275,MAX(0,MIN(H$4-1,IF(Register!$U275="",$D$2,MIN($D$2,YEAR(Register!$U275)*12+MONTH(Register!$U275)-1)))-(YEAR(Register!$O275)*12+MONTH(Register!$O275))+1))/Register!$Q275,2))</f>
        <v/>
      </c>
      <c r="I277" s="27">
        <f>IF(OR(Register!$N275&lt;&gt;"Yes",Register!$O275="",N(Register!$Q275)=0),0,ROUND((Register!$M275-Register!$R275)*MIN(Register!$Q275,MAX(0,MIN(I$4,IF(Register!$U275="",$D$2,MIN($D$2,YEAR(Register!$U275)*12+MONTH(Register!$U275)-1)))-(YEAR(Register!$O275)*12+MONTH(Register!$O275))+1))/Register!$Q275,2)-ROUND((Register!$M275-Register!$R275)*MIN(Register!$Q275,MAX(0,MIN(I$4-1,IF(Register!$U275="",$D$2,MIN($D$2,YEAR(Register!$U275)*12+MONTH(Register!$U275)-1)))-(YEAR(Register!$O275)*12+MONTH(Register!$O275))+1))/Register!$Q275,2))</f>
        <v/>
      </c>
      <c r="J277" s="27">
        <f>IF(OR(Register!$N275&lt;&gt;"Yes",Register!$O275="",N(Register!$Q275)=0),0,ROUND((Register!$M275-Register!$R275)*MIN(Register!$Q275,MAX(0,MIN(J$4,IF(Register!$U275="",$D$2,MIN($D$2,YEAR(Register!$U275)*12+MONTH(Register!$U275)-1)))-(YEAR(Register!$O275)*12+MONTH(Register!$O275))+1))/Register!$Q275,2)-ROUND((Register!$M275-Register!$R275)*MIN(Register!$Q275,MAX(0,MIN(J$4-1,IF(Register!$U275="",$D$2,MIN($D$2,YEAR(Register!$U275)*12+MONTH(Register!$U275)-1)))-(YEAR(Register!$O275)*12+MONTH(Register!$O275))+1))/Register!$Q275,2))</f>
        <v/>
      </c>
      <c r="K277" s="27">
        <f>IF(OR(Register!$N275&lt;&gt;"Yes",Register!$O275="",N(Register!$Q275)=0),0,ROUND((Register!$M275-Register!$R275)*MIN(Register!$Q275,MAX(0,MIN(K$4,IF(Register!$U275="",$D$2,MIN($D$2,YEAR(Register!$U275)*12+MONTH(Register!$U275)-1)))-(YEAR(Register!$O275)*12+MONTH(Register!$O275))+1))/Register!$Q275,2)-ROUND((Register!$M275-Register!$R275)*MIN(Register!$Q275,MAX(0,MIN(K$4-1,IF(Register!$U275="",$D$2,MIN($D$2,YEAR(Register!$U275)*12+MONTH(Register!$U275)-1)))-(YEAR(Register!$O275)*12+MONTH(Register!$O275))+1))/Register!$Q275,2))</f>
        <v/>
      </c>
      <c r="L277" s="27">
        <f>IF(OR(Register!$N275&lt;&gt;"Yes",Register!$O275="",N(Register!$Q275)=0),0,ROUND((Register!$M275-Register!$R275)*MIN(Register!$Q275,MAX(0,MIN(L$4,IF(Register!$U275="",$D$2,MIN($D$2,YEAR(Register!$U275)*12+MONTH(Register!$U275)-1)))-(YEAR(Register!$O275)*12+MONTH(Register!$O275))+1))/Register!$Q275,2)-ROUND((Register!$M275-Register!$R275)*MIN(Register!$Q275,MAX(0,MIN(L$4-1,IF(Register!$U275="",$D$2,MIN($D$2,YEAR(Register!$U275)*12+MONTH(Register!$U275)-1)))-(YEAR(Register!$O275)*12+MONTH(Register!$O275))+1))/Register!$Q275,2))</f>
        <v/>
      </c>
      <c r="M277" s="27">
        <f>IF(OR(Register!$N275&lt;&gt;"Yes",Register!$O275="",N(Register!$Q275)=0),0,ROUND((Register!$M275-Register!$R275)*MIN(Register!$Q275,MAX(0,MIN(M$4,IF(Register!$U275="",$D$2,MIN($D$2,YEAR(Register!$U275)*12+MONTH(Register!$U275)-1)))-(YEAR(Register!$O275)*12+MONTH(Register!$O275))+1))/Register!$Q275,2)-ROUND((Register!$M275-Register!$R275)*MIN(Register!$Q275,MAX(0,MIN(M$4-1,IF(Register!$U275="",$D$2,MIN($D$2,YEAR(Register!$U275)*12+MONTH(Register!$U275)-1)))-(YEAR(Register!$O275)*12+MONTH(Register!$O275))+1))/Register!$Q275,2))</f>
        <v/>
      </c>
      <c r="N277" s="27">
        <f>IF(OR(Register!$N275&lt;&gt;"Yes",Register!$O275="",N(Register!$Q275)=0),0,ROUND((Register!$M275-Register!$R275)*MIN(Register!$Q275,MAX(0,MIN(N$4,IF(Register!$U275="",$D$2,MIN($D$2,YEAR(Register!$U275)*12+MONTH(Register!$U275)-1)))-(YEAR(Register!$O275)*12+MONTH(Register!$O275))+1))/Register!$Q275,2)-ROUND((Register!$M275-Register!$R275)*MIN(Register!$Q275,MAX(0,MIN(N$4-1,IF(Register!$U275="",$D$2,MIN($D$2,YEAR(Register!$U275)*12+MONTH(Register!$U275)-1)))-(YEAR(Register!$O275)*12+MONTH(Register!$O275))+1))/Register!$Q275,2))</f>
        <v/>
      </c>
      <c r="O277" s="27">
        <f>IF(OR(Register!$N275&lt;&gt;"Yes",Register!$O275="",N(Register!$Q275)=0),0,ROUND((Register!$M275-Register!$R275)*MIN(Register!$Q275,MAX(0,MIN(O$4,IF(Register!$U275="",$D$2,MIN($D$2,YEAR(Register!$U275)*12+MONTH(Register!$U275)-1)))-(YEAR(Register!$O275)*12+MONTH(Register!$O275))+1))/Register!$Q275,2)-ROUND((Register!$M275-Register!$R275)*MIN(Register!$Q275,MAX(0,MIN(O$4-1,IF(Register!$U275="",$D$2,MIN($D$2,YEAR(Register!$U275)*12+MONTH(Register!$U275)-1)))-(YEAR(Register!$O275)*12+MONTH(Register!$O275))+1))/Register!$Q275,2))</f>
        <v/>
      </c>
      <c r="P277" s="27">
        <f>IF(OR(Register!$N275&lt;&gt;"Yes",Register!$O275="",N(Register!$Q275)=0),0,ROUND((Register!$M275-Register!$R275)*MIN(Register!$Q275,MAX(0,MIN(P$4,IF(Register!$U275="",$D$2,MIN($D$2,YEAR(Register!$U275)*12+MONTH(Register!$U275)-1)))-(YEAR(Register!$O275)*12+MONTH(Register!$O275))+1))/Register!$Q275,2)-ROUND((Register!$M275-Register!$R275)*MIN(Register!$Q275,MAX(0,MIN(P$4-1,IF(Register!$U275="",$D$2,MIN($D$2,YEAR(Register!$U275)*12+MONTH(Register!$U275)-1)))-(YEAR(Register!$O275)*12+MONTH(Register!$O275))+1))/Register!$Q275,2))</f>
        <v/>
      </c>
      <c r="Q277" s="27">
        <f>E277+F277+G277+H277+I277+J277+K277+L277+M277+N277+O277+P277</f>
        <v/>
      </c>
    </row>
    <row r="278">
      <c r="A278" s="28">
        <f>IF(Register!$A276="","",Register!$A276)</f>
        <v/>
      </c>
      <c r="B278" s="28">
        <f>IF(Register!$D276="","",Register!$D276)</f>
        <v/>
      </c>
      <c r="C278" s="28">
        <f>IF(Register!$F276="","",Register!$F276)</f>
        <v/>
      </c>
      <c r="D278" s="28">
        <f>IF(C278="","",IF(C278=Settings!$A$9,Settings!$B$9,IF(C278=Settings!$A$10,Settings!$B$10,IF(C278=Settings!$A$11,Settings!$B$11,IF(C278=Settings!$A$12,Settings!$B$12,IF(C278=Settings!$A$13,Settings!$B$13,IF(C278=Settings!$A$14,Settings!$B$14,IF(C278=Settings!$A$15,Settings!$B$15,IF(C278=Settings!$A$16,Settings!$B$16,IF(C278=Settings!$A$17,Settings!$B$17,IF(C278=Settings!$A$18,Settings!$B$18,"")))))))))))</f>
        <v/>
      </c>
      <c r="E278" s="27">
        <f>IF(OR(Register!$N276&lt;&gt;"Yes",Register!$O276="",N(Register!$Q276)=0),0,ROUND((Register!$M276-Register!$R276)*MIN(Register!$Q276,MAX(0,MIN(E$4,IF(Register!$U276="",$D$2,MIN($D$2,YEAR(Register!$U276)*12+MONTH(Register!$U276)-1)))-(YEAR(Register!$O276)*12+MONTH(Register!$O276))+1))/Register!$Q276,2)-ROUND((Register!$M276-Register!$R276)*MIN(Register!$Q276,MAX(0,MIN(E$4-1,IF(Register!$U276="",$D$2,MIN($D$2,YEAR(Register!$U276)*12+MONTH(Register!$U276)-1)))-(YEAR(Register!$O276)*12+MONTH(Register!$O276))+1))/Register!$Q276,2))</f>
        <v/>
      </c>
      <c r="F278" s="27">
        <f>IF(OR(Register!$N276&lt;&gt;"Yes",Register!$O276="",N(Register!$Q276)=0),0,ROUND((Register!$M276-Register!$R276)*MIN(Register!$Q276,MAX(0,MIN(F$4,IF(Register!$U276="",$D$2,MIN($D$2,YEAR(Register!$U276)*12+MONTH(Register!$U276)-1)))-(YEAR(Register!$O276)*12+MONTH(Register!$O276))+1))/Register!$Q276,2)-ROUND((Register!$M276-Register!$R276)*MIN(Register!$Q276,MAX(0,MIN(F$4-1,IF(Register!$U276="",$D$2,MIN($D$2,YEAR(Register!$U276)*12+MONTH(Register!$U276)-1)))-(YEAR(Register!$O276)*12+MONTH(Register!$O276))+1))/Register!$Q276,2))</f>
        <v/>
      </c>
      <c r="G278" s="27">
        <f>IF(OR(Register!$N276&lt;&gt;"Yes",Register!$O276="",N(Register!$Q276)=0),0,ROUND((Register!$M276-Register!$R276)*MIN(Register!$Q276,MAX(0,MIN(G$4,IF(Register!$U276="",$D$2,MIN($D$2,YEAR(Register!$U276)*12+MONTH(Register!$U276)-1)))-(YEAR(Register!$O276)*12+MONTH(Register!$O276))+1))/Register!$Q276,2)-ROUND((Register!$M276-Register!$R276)*MIN(Register!$Q276,MAX(0,MIN(G$4-1,IF(Register!$U276="",$D$2,MIN($D$2,YEAR(Register!$U276)*12+MONTH(Register!$U276)-1)))-(YEAR(Register!$O276)*12+MONTH(Register!$O276))+1))/Register!$Q276,2))</f>
        <v/>
      </c>
      <c r="H278" s="27">
        <f>IF(OR(Register!$N276&lt;&gt;"Yes",Register!$O276="",N(Register!$Q276)=0),0,ROUND((Register!$M276-Register!$R276)*MIN(Register!$Q276,MAX(0,MIN(H$4,IF(Register!$U276="",$D$2,MIN($D$2,YEAR(Register!$U276)*12+MONTH(Register!$U276)-1)))-(YEAR(Register!$O276)*12+MONTH(Register!$O276))+1))/Register!$Q276,2)-ROUND((Register!$M276-Register!$R276)*MIN(Register!$Q276,MAX(0,MIN(H$4-1,IF(Register!$U276="",$D$2,MIN($D$2,YEAR(Register!$U276)*12+MONTH(Register!$U276)-1)))-(YEAR(Register!$O276)*12+MONTH(Register!$O276))+1))/Register!$Q276,2))</f>
        <v/>
      </c>
      <c r="I278" s="27">
        <f>IF(OR(Register!$N276&lt;&gt;"Yes",Register!$O276="",N(Register!$Q276)=0),0,ROUND((Register!$M276-Register!$R276)*MIN(Register!$Q276,MAX(0,MIN(I$4,IF(Register!$U276="",$D$2,MIN($D$2,YEAR(Register!$U276)*12+MONTH(Register!$U276)-1)))-(YEAR(Register!$O276)*12+MONTH(Register!$O276))+1))/Register!$Q276,2)-ROUND((Register!$M276-Register!$R276)*MIN(Register!$Q276,MAX(0,MIN(I$4-1,IF(Register!$U276="",$D$2,MIN($D$2,YEAR(Register!$U276)*12+MONTH(Register!$U276)-1)))-(YEAR(Register!$O276)*12+MONTH(Register!$O276))+1))/Register!$Q276,2))</f>
        <v/>
      </c>
      <c r="J278" s="27">
        <f>IF(OR(Register!$N276&lt;&gt;"Yes",Register!$O276="",N(Register!$Q276)=0),0,ROUND((Register!$M276-Register!$R276)*MIN(Register!$Q276,MAX(0,MIN(J$4,IF(Register!$U276="",$D$2,MIN($D$2,YEAR(Register!$U276)*12+MONTH(Register!$U276)-1)))-(YEAR(Register!$O276)*12+MONTH(Register!$O276))+1))/Register!$Q276,2)-ROUND((Register!$M276-Register!$R276)*MIN(Register!$Q276,MAX(0,MIN(J$4-1,IF(Register!$U276="",$D$2,MIN($D$2,YEAR(Register!$U276)*12+MONTH(Register!$U276)-1)))-(YEAR(Register!$O276)*12+MONTH(Register!$O276))+1))/Register!$Q276,2))</f>
        <v/>
      </c>
      <c r="K278" s="27">
        <f>IF(OR(Register!$N276&lt;&gt;"Yes",Register!$O276="",N(Register!$Q276)=0),0,ROUND((Register!$M276-Register!$R276)*MIN(Register!$Q276,MAX(0,MIN(K$4,IF(Register!$U276="",$D$2,MIN($D$2,YEAR(Register!$U276)*12+MONTH(Register!$U276)-1)))-(YEAR(Register!$O276)*12+MONTH(Register!$O276))+1))/Register!$Q276,2)-ROUND((Register!$M276-Register!$R276)*MIN(Register!$Q276,MAX(0,MIN(K$4-1,IF(Register!$U276="",$D$2,MIN($D$2,YEAR(Register!$U276)*12+MONTH(Register!$U276)-1)))-(YEAR(Register!$O276)*12+MONTH(Register!$O276))+1))/Register!$Q276,2))</f>
        <v/>
      </c>
      <c r="L278" s="27">
        <f>IF(OR(Register!$N276&lt;&gt;"Yes",Register!$O276="",N(Register!$Q276)=0),0,ROUND((Register!$M276-Register!$R276)*MIN(Register!$Q276,MAX(0,MIN(L$4,IF(Register!$U276="",$D$2,MIN($D$2,YEAR(Register!$U276)*12+MONTH(Register!$U276)-1)))-(YEAR(Register!$O276)*12+MONTH(Register!$O276))+1))/Register!$Q276,2)-ROUND((Register!$M276-Register!$R276)*MIN(Register!$Q276,MAX(0,MIN(L$4-1,IF(Register!$U276="",$D$2,MIN($D$2,YEAR(Register!$U276)*12+MONTH(Register!$U276)-1)))-(YEAR(Register!$O276)*12+MONTH(Register!$O276))+1))/Register!$Q276,2))</f>
        <v/>
      </c>
      <c r="M278" s="27">
        <f>IF(OR(Register!$N276&lt;&gt;"Yes",Register!$O276="",N(Register!$Q276)=0),0,ROUND((Register!$M276-Register!$R276)*MIN(Register!$Q276,MAX(0,MIN(M$4,IF(Register!$U276="",$D$2,MIN($D$2,YEAR(Register!$U276)*12+MONTH(Register!$U276)-1)))-(YEAR(Register!$O276)*12+MONTH(Register!$O276))+1))/Register!$Q276,2)-ROUND((Register!$M276-Register!$R276)*MIN(Register!$Q276,MAX(0,MIN(M$4-1,IF(Register!$U276="",$D$2,MIN($D$2,YEAR(Register!$U276)*12+MONTH(Register!$U276)-1)))-(YEAR(Register!$O276)*12+MONTH(Register!$O276))+1))/Register!$Q276,2))</f>
        <v/>
      </c>
      <c r="N278" s="27">
        <f>IF(OR(Register!$N276&lt;&gt;"Yes",Register!$O276="",N(Register!$Q276)=0),0,ROUND((Register!$M276-Register!$R276)*MIN(Register!$Q276,MAX(0,MIN(N$4,IF(Register!$U276="",$D$2,MIN($D$2,YEAR(Register!$U276)*12+MONTH(Register!$U276)-1)))-(YEAR(Register!$O276)*12+MONTH(Register!$O276))+1))/Register!$Q276,2)-ROUND((Register!$M276-Register!$R276)*MIN(Register!$Q276,MAX(0,MIN(N$4-1,IF(Register!$U276="",$D$2,MIN($D$2,YEAR(Register!$U276)*12+MONTH(Register!$U276)-1)))-(YEAR(Register!$O276)*12+MONTH(Register!$O276))+1))/Register!$Q276,2))</f>
        <v/>
      </c>
      <c r="O278" s="27">
        <f>IF(OR(Register!$N276&lt;&gt;"Yes",Register!$O276="",N(Register!$Q276)=0),0,ROUND((Register!$M276-Register!$R276)*MIN(Register!$Q276,MAX(0,MIN(O$4,IF(Register!$U276="",$D$2,MIN($D$2,YEAR(Register!$U276)*12+MONTH(Register!$U276)-1)))-(YEAR(Register!$O276)*12+MONTH(Register!$O276))+1))/Register!$Q276,2)-ROUND((Register!$M276-Register!$R276)*MIN(Register!$Q276,MAX(0,MIN(O$4-1,IF(Register!$U276="",$D$2,MIN($D$2,YEAR(Register!$U276)*12+MONTH(Register!$U276)-1)))-(YEAR(Register!$O276)*12+MONTH(Register!$O276))+1))/Register!$Q276,2))</f>
        <v/>
      </c>
      <c r="P278" s="27">
        <f>IF(OR(Register!$N276&lt;&gt;"Yes",Register!$O276="",N(Register!$Q276)=0),0,ROUND((Register!$M276-Register!$R276)*MIN(Register!$Q276,MAX(0,MIN(P$4,IF(Register!$U276="",$D$2,MIN($D$2,YEAR(Register!$U276)*12+MONTH(Register!$U276)-1)))-(YEAR(Register!$O276)*12+MONTH(Register!$O276))+1))/Register!$Q276,2)-ROUND((Register!$M276-Register!$R276)*MIN(Register!$Q276,MAX(0,MIN(P$4-1,IF(Register!$U276="",$D$2,MIN($D$2,YEAR(Register!$U276)*12+MONTH(Register!$U276)-1)))-(YEAR(Register!$O276)*12+MONTH(Register!$O276))+1))/Register!$Q276,2))</f>
        <v/>
      </c>
      <c r="Q278" s="27">
        <f>E278+F278+G278+H278+I278+J278+K278+L278+M278+N278+O278+P278</f>
        <v/>
      </c>
    </row>
    <row r="279">
      <c r="A279" s="28">
        <f>IF(Register!$A277="","",Register!$A277)</f>
        <v/>
      </c>
      <c r="B279" s="28">
        <f>IF(Register!$D277="","",Register!$D277)</f>
        <v/>
      </c>
      <c r="C279" s="28">
        <f>IF(Register!$F277="","",Register!$F277)</f>
        <v/>
      </c>
      <c r="D279" s="28">
        <f>IF(C279="","",IF(C279=Settings!$A$9,Settings!$B$9,IF(C279=Settings!$A$10,Settings!$B$10,IF(C279=Settings!$A$11,Settings!$B$11,IF(C279=Settings!$A$12,Settings!$B$12,IF(C279=Settings!$A$13,Settings!$B$13,IF(C279=Settings!$A$14,Settings!$B$14,IF(C279=Settings!$A$15,Settings!$B$15,IF(C279=Settings!$A$16,Settings!$B$16,IF(C279=Settings!$A$17,Settings!$B$17,IF(C279=Settings!$A$18,Settings!$B$18,"")))))))))))</f>
        <v/>
      </c>
      <c r="E279" s="27">
        <f>IF(OR(Register!$N277&lt;&gt;"Yes",Register!$O277="",N(Register!$Q277)=0),0,ROUND((Register!$M277-Register!$R277)*MIN(Register!$Q277,MAX(0,MIN(E$4,IF(Register!$U277="",$D$2,MIN($D$2,YEAR(Register!$U277)*12+MONTH(Register!$U277)-1)))-(YEAR(Register!$O277)*12+MONTH(Register!$O277))+1))/Register!$Q277,2)-ROUND((Register!$M277-Register!$R277)*MIN(Register!$Q277,MAX(0,MIN(E$4-1,IF(Register!$U277="",$D$2,MIN($D$2,YEAR(Register!$U277)*12+MONTH(Register!$U277)-1)))-(YEAR(Register!$O277)*12+MONTH(Register!$O277))+1))/Register!$Q277,2))</f>
        <v/>
      </c>
      <c r="F279" s="27">
        <f>IF(OR(Register!$N277&lt;&gt;"Yes",Register!$O277="",N(Register!$Q277)=0),0,ROUND((Register!$M277-Register!$R277)*MIN(Register!$Q277,MAX(0,MIN(F$4,IF(Register!$U277="",$D$2,MIN($D$2,YEAR(Register!$U277)*12+MONTH(Register!$U277)-1)))-(YEAR(Register!$O277)*12+MONTH(Register!$O277))+1))/Register!$Q277,2)-ROUND((Register!$M277-Register!$R277)*MIN(Register!$Q277,MAX(0,MIN(F$4-1,IF(Register!$U277="",$D$2,MIN($D$2,YEAR(Register!$U277)*12+MONTH(Register!$U277)-1)))-(YEAR(Register!$O277)*12+MONTH(Register!$O277))+1))/Register!$Q277,2))</f>
        <v/>
      </c>
      <c r="G279" s="27">
        <f>IF(OR(Register!$N277&lt;&gt;"Yes",Register!$O277="",N(Register!$Q277)=0),0,ROUND((Register!$M277-Register!$R277)*MIN(Register!$Q277,MAX(0,MIN(G$4,IF(Register!$U277="",$D$2,MIN($D$2,YEAR(Register!$U277)*12+MONTH(Register!$U277)-1)))-(YEAR(Register!$O277)*12+MONTH(Register!$O277))+1))/Register!$Q277,2)-ROUND((Register!$M277-Register!$R277)*MIN(Register!$Q277,MAX(0,MIN(G$4-1,IF(Register!$U277="",$D$2,MIN($D$2,YEAR(Register!$U277)*12+MONTH(Register!$U277)-1)))-(YEAR(Register!$O277)*12+MONTH(Register!$O277))+1))/Register!$Q277,2))</f>
        <v/>
      </c>
      <c r="H279" s="27">
        <f>IF(OR(Register!$N277&lt;&gt;"Yes",Register!$O277="",N(Register!$Q277)=0),0,ROUND((Register!$M277-Register!$R277)*MIN(Register!$Q277,MAX(0,MIN(H$4,IF(Register!$U277="",$D$2,MIN($D$2,YEAR(Register!$U277)*12+MONTH(Register!$U277)-1)))-(YEAR(Register!$O277)*12+MONTH(Register!$O277))+1))/Register!$Q277,2)-ROUND((Register!$M277-Register!$R277)*MIN(Register!$Q277,MAX(0,MIN(H$4-1,IF(Register!$U277="",$D$2,MIN($D$2,YEAR(Register!$U277)*12+MONTH(Register!$U277)-1)))-(YEAR(Register!$O277)*12+MONTH(Register!$O277))+1))/Register!$Q277,2))</f>
        <v/>
      </c>
      <c r="I279" s="27">
        <f>IF(OR(Register!$N277&lt;&gt;"Yes",Register!$O277="",N(Register!$Q277)=0),0,ROUND((Register!$M277-Register!$R277)*MIN(Register!$Q277,MAX(0,MIN(I$4,IF(Register!$U277="",$D$2,MIN($D$2,YEAR(Register!$U277)*12+MONTH(Register!$U277)-1)))-(YEAR(Register!$O277)*12+MONTH(Register!$O277))+1))/Register!$Q277,2)-ROUND((Register!$M277-Register!$R277)*MIN(Register!$Q277,MAX(0,MIN(I$4-1,IF(Register!$U277="",$D$2,MIN($D$2,YEAR(Register!$U277)*12+MONTH(Register!$U277)-1)))-(YEAR(Register!$O277)*12+MONTH(Register!$O277))+1))/Register!$Q277,2))</f>
        <v/>
      </c>
      <c r="J279" s="27">
        <f>IF(OR(Register!$N277&lt;&gt;"Yes",Register!$O277="",N(Register!$Q277)=0),0,ROUND((Register!$M277-Register!$R277)*MIN(Register!$Q277,MAX(0,MIN(J$4,IF(Register!$U277="",$D$2,MIN($D$2,YEAR(Register!$U277)*12+MONTH(Register!$U277)-1)))-(YEAR(Register!$O277)*12+MONTH(Register!$O277))+1))/Register!$Q277,2)-ROUND((Register!$M277-Register!$R277)*MIN(Register!$Q277,MAX(0,MIN(J$4-1,IF(Register!$U277="",$D$2,MIN($D$2,YEAR(Register!$U277)*12+MONTH(Register!$U277)-1)))-(YEAR(Register!$O277)*12+MONTH(Register!$O277))+1))/Register!$Q277,2))</f>
        <v/>
      </c>
      <c r="K279" s="27">
        <f>IF(OR(Register!$N277&lt;&gt;"Yes",Register!$O277="",N(Register!$Q277)=0),0,ROUND((Register!$M277-Register!$R277)*MIN(Register!$Q277,MAX(0,MIN(K$4,IF(Register!$U277="",$D$2,MIN($D$2,YEAR(Register!$U277)*12+MONTH(Register!$U277)-1)))-(YEAR(Register!$O277)*12+MONTH(Register!$O277))+1))/Register!$Q277,2)-ROUND((Register!$M277-Register!$R277)*MIN(Register!$Q277,MAX(0,MIN(K$4-1,IF(Register!$U277="",$D$2,MIN($D$2,YEAR(Register!$U277)*12+MONTH(Register!$U277)-1)))-(YEAR(Register!$O277)*12+MONTH(Register!$O277))+1))/Register!$Q277,2))</f>
        <v/>
      </c>
      <c r="L279" s="27">
        <f>IF(OR(Register!$N277&lt;&gt;"Yes",Register!$O277="",N(Register!$Q277)=0),0,ROUND((Register!$M277-Register!$R277)*MIN(Register!$Q277,MAX(0,MIN(L$4,IF(Register!$U277="",$D$2,MIN($D$2,YEAR(Register!$U277)*12+MONTH(Register!$U277)-1)))-(YEAR(Register!$O277)*12+MONTH(Register!$O277))+1))/Register!$Q277,2)-ROUND((Register!$M277-Register!$R277)*MIN(Register!$Q277,MAX(0,MIN(L$4-1,IF(Register!$U277="",$D$2,MIN($D$2,YEAR(Register!$U277)*12+MONTH(Register!$U277)-1)))-(YEAR(Register!$O277)*12+MONTH(Register!$O277))+1))/Register!$Q277,2))</f>
        <v/>
      </c>
      <c r="M279" s="27">
        <f>IF(OR(Register!$N277&lt;&gt;"Yes",Register!$O277="",N(Register!$Q277)=0),0,ROUND((Register!$M277-Register!$R277)*MIN(Register!$Q277,MAX(0,MIN(M$4,IF(Register!$U277="",$D$2,MIN($D$2,YEAR(Register!$U277)*12+MONTH(Register!$U277)-1)))-(YEAR(Register!$O277)*12+MONTH(Register!$O277))+1))/Register!$Q277,2)-ROUND((Register!$M277-Register!$R277)*MIN(Register!$Q277,MAX(0,MIN(M$4-1,IF(Register!$U277="",$D$2,MIN($D$2,YEAR(Register!$U277)*12+MONTH(Register!$U277)-1)))-(YEAR(Register!$O277)*12+MONTH(Register!$O277))+1))/Register!$Q277,2))</f>
        <v/>
      </c>
      <c r="N279" s="27">
        <f>IF(OR(Register!$N277&lt;&gt;"Yes",Register!$O277="",N(Register!$Q277)=0),0,ROUND((Register!$M277-Register!$R277)*MIN(Register!$Q277,MAX(0,MIN(N$4,IF(Register!$U277="",$D$2,MIN($D$2,YEAR(Register!$U277)*12+MONTH(Register!$U277)-1)))-(YEAR(Register!$O277)*12+MONTH(Register!$O277))+1))/Register!$Q277,2)-ROUND((Register!$M277-Register!$R277)*MIN(Register!$Q277,MAX(0,MIN(N$4-1,IF(Register!$U277="",$D$2,MIN($D$2,YEAR(Register!$U277)*12+MONTH(Register!$U277)-1)))-(YEAR(Register!$O277)*12+MONTH(Register!$O277))+1))/Register!$Q277,2))</f>
        <v/>
      </c>
      <c r="O279" s="27">
        <f>IF(OR(Register!$N277&lt;&gt;"Yes",Register!$O277="",N(Register!$Q277)=0),0,ROUND((Register!$M277-Register!$R277)*MIN(Register!$Q277,MAX(0,MIN(O$4,IF(Register!$U277="",$D$2,MIN($D$2,YEAR(Register!$U277)*12+MONTH(Register!$U277)-1)))-(YEAR(Register!$O277)*12+MONTH(Register!$O277))+1))/Register!$Q277,2)-ROUND((Register!$M277-Register!$R277)*MIN(Register!$Q277,MAX(0,MIN(O$4-1,IF(Register!$U277="",$D$2,MIN($D$2,YEAR(Register!$U277)*12+MONTH(Register!$U277)-1)))-(YEAR(Register!$O277)*12+MONTH(Register!$O277))+1))/Register!$Q277,2))</f>
        <v/>
      </c>
      <c r="P279" s="27">
        <f>IF(OR(Register!$N277&lt;&gt;"Yes",Register!$O277="",N(Register!$Q277)=0),0,ROUND((Register!$M277-Register!$R277)*MIN(Register!$Q277,MAX(0,MIN(P$4,IF(Register!$U277="",$D$2,MIN($D$2,YEAR(Register!$U277)*12+MONTH(Register!$U277)-1)))-(YEAR(Register!$O277)*12+MONTH(Register!$O277))+1))/Register!$Q277,2)-ROUND((Register!$M277-Register!$R277)*MIN(Register!$Q277,MAX(0,MIN(P$4-1,IF(Register!$U277="",$D$2,MIN($D$2,YEAR(Register!$U277)*12+MONTH(Register!$U277)-1)))-(YEAR(Register!$O277)*12+MONTH(Register!$O277))+1))/Register!$Q277,2))</f>
        <v/>
      </c>
      <c r="Q279" s="27">
        <f>E279+F279+G279+H279+I279+J279+K279+L279+M279+N279+O279+P279</f>
        <v/>
      </c>
    </row>
    <row r="280">
      <c r="A280" s="28">
        <f>IF(Register!$A278="","",Register!$A278)</f>
        <v/>
      </c>
      <c r="B280" s="28">
        <f>IF(Register!$D278="","",Register!$D278)</f>
        <v/>
      </c>
      <c r="C280" s="28">
        <f>IF(Register!$F278="","",Register!$F278)</f>
        <v/>
      </c>
      <c r="D280" s="28">
        <f>IF(C280="","",IF(C280=Settings!$A$9,Settings!$B$9,IF(C280=Settings!$A$10,Settings!$B$10,IF(C280=Settings!$A$11,Settings!$B$11,IF(C280=Settings!$A$12,Settings!$B$12,IF(C280=Settings!$A$13,Settings!$B$13,IF(C280=Settings!$A$14,Settings!$B$14,IF(C280=Settings!$A$15,Settings!$B$15,IF(C280=Settings!$A$16,Settings!$B$16,IF(C280=Settings!$A$17,Settings!$B$17,IF(C280=Settings!$A$18,Settings!$B$18,"")))))))))))</f>
        <v/>
      </c>
      <c r="E280" s="27">
        <f>IF(OR(Register!$N278&lt;&gt;"Yes",Register!$O278="",N(Register!$Q278)=0),0,ROUND((Register!$M278-Register!$R278)*MIN(Register!$Q278,MAX(0,MIN(E$4,IF(Register!$U278="",$D$2,MIN($D$2,YEAR(Register!$U278)*12+MONTH(Register!$U278)-1)))-(YEAR(Register!$O278)*12+MONTH(Register!$O278))+1))/Register!$Q278,2)-ROUND((Register!$M278-Register!$R278)*MIN(Register!$Q278,MAX(0,MIN(E$4-1,IF(Register!$U278="",$D$2,MIN($D$2,YEAR(Register!$U278)*12+MONTH(Register!$U278)-1)))-(YEAR(Register!$O278)*12+MONTH(Register!$O278))+1))/Register!$Q278,2))</f>
        <v/>
      </c>
      <c r="F280" s="27">
        <f>IF(OR(Register!$N278&lt;&gt;"Yes",Register!$O278="",N(Register!$Q278)=0),0,ROUND((Register!$M278-Register!$R278)*MIN(Register!$Q278,MAX(0,MIN(F$4,IF(Register!$U278="",$D$2,MIN($D$2,YEAR(Register!$U278)*12+MONTH(Register!$U278)-1)))-(YEAR(Register!$O278)*12+MONTH(Register!$O278))+1))/Register!$Q278,2)-ROUND((Register!$M278-Register!$R278)*MIN(Register!$Q278,MAX(0,MIN(F$4-1,IF(Register!$U278="",$D$2,MIN($D$2,YEAR(Register!$U278)*12+MONTH(Register!$U278)-1)))-(YEAR(Register!$O278)*12+MONTH(Register!$O278))+1))/Register!$Q278,2))</f>
        <v/>
      </c>
      <c r="G280" s="27">
        <f>IF(OR(Register!$N278&lt;&gt;"Yes",Register!$O278="",N(Register!$Q278)=0),0,ROUND((Register!$M278-Register!$R278)*MIN(Register!$Q278,MAX(0,MIN(G$4,IF(Register!$U278="",$D$2,MIN($D$2,YEAR(Register!$U278)*12+MONTH(Register!$U278)-1)))-(YEAR(Register!$O278)*12+MONTH(Register!$O278))+1))/Register!$Q278,2)-ROUND((Register!$M278-Register!$R278)*MIN(Register!$Q278,MAX(0,MIN(G$4-1,IF(Register!$U278="",$D$2,MIN($D$2,YEAR(Register!$U278)*12+MONTH(Register!$U278)-1)))-(YEAR(Register!$O278)*12+MONTH(Register!$O278))+1))/Register!$Q278,2))</f>
        <v/>
      </c>
      <c r="H280" s="27">
        <f>IF(OR(Register!$N278&lt;&gt;"Yes",Register!$O278="",N(Register!$Q278)=0),0,ROUND((Register!$M278-Register!$R278)*MIN(Register!$Q278,MAX(0,MIN(H$4,IF(Register!$U278="",$D$2,MIN($D$2,YEAR(Register!$U278)*12+MONTH(Register!$U278)-1)))-(YEAR(Register!$O278)*12+MONTH(Register!$O278))+1))/Register!$Q278,2)-ROUND((Register!$M278-Register!$R278)*MIN(Register!$Q278,MAX(0,MIN(H$4-1,IF(Register!$U278="",$D$2,MIN($D$2,YEAR(Register!$U278)*12+MONTH(Register!$U278)-1)))-(YEAR(Register!$O278)*12+MONTH(Register!$O278))+1))/Register!$Q278,2))</f>
        <v/>
      </c>
      <c r="I280" s="27">
        <f>IF(OR(Register!$N278&lt;&gt;"Yes",Register!$O278="",N(Register!$Q278)=0),0,ROUND((Register!$M278-Register!$R278)*MIN(Register!$Q278,MAX(0,MIN(I$4,IF(Register!$U278="",$D$2,MIN($D$2,YEAR(Register!$U278)*12+MONTH(Register!$U278)-1)))-(YEAR(Register!$O278)*12+MONTH(Register!$O278))+1))/Register!$Q278,2)-ROUND((Register!$M278-Register!$R278)*MIN(Register!$Q278,MAX(0,MIN(I$4-1,IF(Register!$U278="",$D$2,MIN($D$2,YEAR(Register!$U278)*12+MONTH(Register!$U278)-1)))-(YEAR(Register!$O278)*12+MONTH(Register!$O278))+1))/Register!$Q278,2))</f>
        <v/>
      </c>
      <c r="J280" s="27">
        <f>IF(OR(Register!$N278&lt;&gt;"Yes",Register!$O278="",N(Register!$Q278)=0),0,ROUND((Register!$M278-Register!$R278)*MIN(Register!$Q278,MAX(0,MIN(J$4,IF(Register!$U278="",$D$2,MIN($D$2,YEAR(Register!$U278)*12+MONTH(Register!$U278)-1)))-(YEAR(Register!$O278)*12+MONTH(Register!$O278))+1))/Register!$Q278,2)-ROUND((Register!$M278-Register!$R278)*MIN(Register!$Q278,MAX(0,MIN(J$4-1,IF(Register!$U278="",$D$2,MIN($D$2,YEAR(Register!$U278)*12+MONTH(Register!$U278)-1)))-(YEAR(Register!$O278)*12+MONTH(Register!$O278))+1))/Register!$Q278,2))</f>
        <v/>
      </c>
      <c r="K280" s="27">
        <f>IF(OR(Register!$N278&lt;&gt;"Yes",Register!$O278="",N(Register!$Q278)=0),0,ROUND((Register!$M278-Register!$R278)*MIN(Register!$Q278,MAX(0,MIN(K$4,IF(Register!$U278="",$D$2,MIN($D$2,YEAR(Register!$U278)*12+MONTH(Register!$U278)-1)))-(YEAR(Register!$O278)*12+MONTH(Register!$O278))+1))/Register!$Q278,2)-ROUND((Register!$M278-Register!$R278)*MIN(Register!$Q278,MAX(0,MIN(K$4-1,IF(Register!$U278="",$D$2,MIN($D$2,YEAR(Register!$U278)*12+MONTH(Register!$U278)-1)))-(YEAR(Register!$O278)*12+MONTH(Register!$O278))+1))/Register!$Q278,2))</f>
        <v/>
      </c>
      <c r="L280" s="27">
        <f>IF(OR(Register!$N278&lt;&gt;"Yes",Register!$O278="",N(Register!$Q278)=0),0,ROUND((Register!$M278-Register!$R278)*MIN(Register!$Q278,MAX(0,MIN(L$4,IF(Register!$U278="",$D$2,MIN($D$2,YEAR(Register!$U278)*12+MONTH(Register!$U278)-1)))-(YEAR(Register!$O278)*12+MONTH(Register!$O278))+1))/Register!$Q278,2)-ROUND((Register!$M278-Register!$R278)*MIN(Register!$Q278,MAX(0,MIN(L$4-1,IF(Register!$U278="",$D$2,MIN($D$2,YEAR(Register!$U278)*12+MONTH(Register!$U278)-1)))-(YEAR(Register!$O278)*12+MONTH(Register!$O278))+1))/Register!$Q278,2))</f>
        <v/>
      </c>
      <c r="M280" s="27">
        <f>IF(OR(Register!$N278&lt;&gt;"Yes",Register!$O278="",N(Register!$Q278)=0),0,ROUND((Register!$M278-Register!$R278)*MIN(Register!$Q278,MAX(0,MIN(M$4,IF(Register!$U278="",$D$2,MIN($D$2,YEAR(Register!$U278)*12+MONTH(Register!$U278)-1)))-(YEAR(Register!$O278)*12+MONTH(Register!$O278))+1))/Register!$Q278,2)-ROUND((Register!$M278-Register!$R278)*MIN(Register!$Q278,MAX(0,MIN(M$4-1,IF(Register!$U278="",$D$2,MIN($D$2,YEAR(Register!$U278)*12+MONTH(Register!$U278)-1)))-(YEAR(Register!$O278)*12+MONTH(Register!$O278))+1))/Register!$Q278,2))</f>
        <v/>
      </c>
      <c r="N280" s="27">
        <f>IF(OR(Register!$N278&lt;&gt;"Yes",Register!$O278="",N(Register!$Q278)=0),0,ROUND((Register!$M278-Register!$R278)*MIN(Register!$Q278,MAX(0,MIN(N$4,IF(Register!$U278="",$D$2,MIN($D$2,YEAR(Register!$U278)*12+MONTH(Register!$U278)-1)))-(YEAR(Register!$O278)*12+MONTH(Register!$O278))+1))/Register!$Q278,2)-ROUND((Register!$M278-Register!$R278)*MIN(Register!$Q278,MAX(0,MIN(N$4-1,IF(Register!$U278="",$D$2,MIN($D$2,YEAR(Register!$U278)*12+MONTH(Register!$U278)-1)))-(YEAR(Register!$O278)*12+MONTH(Register!$O278))+1))/Register!$Q278,2))</f>
        <v/>
      </c>
      <c r="O280" s="27">
        <f>IF(OR(Register!$N278&lt;&gt;"Yes",Register!$O278="",N(Register!$Q278)=0),0,ROUND((Register!$M278-Register!$R278)*MIN(Register!$Q278,MAX(0,MIN(O$4,IF(Register!$U278="",$D$2,MIN($D$2,YEAR(Register!$U278)*12+MONTH(Register!$U278)-1)))-(YEAR(Register!$O278)*12+MONTH(Register!$O278))+1))/Register!$Q278,2)-ROUND((Register!$M278-Register!$R278)*MIN(Register!$Q278,MAX(0,MIN(O$4-1,IF(Register!$U278="",$D$2,MIN($D$2,YEAR(Register!$U278)*12+MONTH(Register!$U278)-1)))-(YEAR(Register!$O278)*12+MONTH(Register!$O278))+1))/Register!$Q278,2))</f>
        <v/>
      </c>
      <c r="P280" s="27">
        <f>IF(OR(Register!$N278&lt;&gt;"Yes",Register!$O278="",N(Register!$Q278)=0),0,ROUND((Register!$M278-Register!$R278)*MIN(Register!$Q278,MAX(0,MIN(P$4,IF(Register!$U278="",$D$2,MIN($D$2,YEAR(Register!$U278)*12+MONTH(Register!$U278)-1)))-(YEAR(Register!$O278)*12+MONTH(Register!$O278))+1))/Register!$Q278,2)-ROUND((Register!$M278-Register!$R278)*MIN(Register!$Q278,MAX(0,MIN(P$4-1,IF(Register!$U278="",$D$2,MIN($D$2,YEAR(Register!$U278)*12+MONTH(Register!$U278)-1)))-(YEAR(Register!$O278)*12+MONTH(Register!$O278))+1))/Register!$Q278,2))</f>
        <v/>
      </c>
      <c r="Q280" s="27">
        <f>E280+F280+G280+H280+I280+J280+K280+L280+M280+N280+O280+P280</f>
        <v/>
      </c>
    </row>
    <row r="281">
      <c r="A281" s="28">
        <f>IF(Register!$A279="","",Register!$A279)</f>
        <v/>
      </c>
      <c r="B281" s="28">
        <f>IF(Register!$D279="","",Register!$D279)</f>
        <v/>
      </c>
      <c r="C281" s="28">
        <f>IF(Register!$F279="","",Register!$F279)</f>
        <v/>
      </c>
      <c r="D281" s="28">
        <f>IF(C281="","",IF(C281=Settings!$A$9,Settings!$B$9,IF(C281=Settings!$A$10,Settings!$B$10,IF(C281=Settings!$A$11,Settings!$B$11,IF(C281=Settings!$A$12,Settings!$B$12,IF(C281=Settings!$A$13,Settings!$B$13,IF(C281=Settings!$A$14,Settings!$B$14,IF(C281=Settings!$A$15,Settings!$B$15,IF(C281=Settings!$A$16,Settings!$B$16,IF(C281=Settings!$A$17,Settings!$B$17,IF(C281=Settings!$A$18,Settings!$B$18,"")))))))))))</f>
        <v/>
      </c>
      <c r="E281" s="27">
        <f>IF(OR(Register!$N279&lt;&gt;"Yes",Register!$O279="",N(Register!$Q279)=0),0,ROUND((Register!$M279-Register!$R279)*MIN(Register!$Q279,MAX(0,MIN(E$4,IF(Register!$U279="",$D$2,MIN($D$2,YEAR(Register!$U279)*12+MONTH(Register!$U279)-1)))-(YEAR(Register!$O279)*12+MONTH(Register!$O279))+1))/Register!$Q279,2)-ROUND((Register!$M279-Register!$R279)*MIN(Register!$Q279,MAX(0,MIN(E$4-1,IF(Register!$U279="",$D$2,MIN($D$2,YEAR(Register!$U279)*12+MONTH(Register!$U279)-1)))-(YEAR(Register!$O279)*12+MONTH(Register!$O279))+1))/Register!$Q279,2))</f>
        <v/>
      </c>
      <c r="F281" s="27">
        <f>IF(OR(Register!$N279&lt;&gt;"Yes",Register!$O279="",N(Register!$Q279)=0),0,ROUND((Register!$M279-Register!$R279)*MIN(Register!$Q279,MAX(0,MIN(F$4,IF(Register!$U279="",$D$2,MIN($D$2,YEAR(Register!$U279)*12+MONTH(Register!$U279)-1)))-(YEAR(Register!$O279)*12+MONTH(Register!$O279))+1))/Register!$Q279,2)-ROUND((Register!$M279-Register!$R279)*MIN(Register!$Q279,MAX(0,MIN(F$4-1,IF(Register!$U279="",$D$2,MIN($D$2,YEAR(Register!$U279)*12+MONTH(Register!$U279)-1)))-(YEAR(Register!$O279)*12+MONTH(Register!$O279))+1))/Register!$Q279,2))</f>
        <v/>
      </c>
      <c r="G281" s="27">
        <f>IF(OR(Register!$N279&lt;&gt;"Yes",Register!$O279="",N(Register!$Q279)=0),0,ROUND((Register!$M279-Register!$R279)*MIN(Register!$Q279,MAX(0,MIN(G$4,IF(Register!$U279="",$D$2,MIN($D$2,YEAR(Register!$U279)*12+MONTH(Register!$U279)-1)))-(YEAR(Register!$O279)*12+MONTH(Register!$O279))+1))/Register!$Q279,2)-ROUND((Register!$M279-Register!$R279)*MIN(Register!$Q279,MAX(0,MIN(G$4-1,IF(Register!$U279="",$D$2,MIN($D$2,YEAR(Register!$U279)*12+MONTH(Register!$U279)-1)))-(YEAR(Register!$O279)*12+MONTH(Register!$O279))+1))/Register!$Q279,2))</f>
        <v/>
      </c>
      <c r="H281" s="27">
        <f>IF(OR(Register!$N279&lt;&gt;"Yes",Register!$O279="",N(Register!$Q279)=0),0,ROUND((Register!$M279-Register!$R279)*MIN(Register!$Q279,MAX(0,MIN(H$4,IF(Register!$U279="",$D$2,MIN($D$2,YEAR(Register!$U279)*12+MONTH(Register!$U279)-1)))-(YEAR(Register!$O279)*12+MONTH(Register!$O279))+1))/Register!$Q279,2)-ROUND((Register!$M279-Register!$R279)*MIN(Register!$Q279,MAX(0,MIN(H$4-1,IF(Register!$U279="",$D$2,MIN($D$2,YEAR(Register!$U279)*12+MONTH(Register!$U279)-1)))-(YEAR(Register!$O279)*12+MONTH(Register!$O279))+1))/Register!$Q279,2))</f>
        <v/>
      </c>
      <c r="I281" s="27">
        <f>IF(OR(Register!$N279&lt;&gt;"Yes",Register!$O279="",N(Register!$Q279)=0),0,ROUND((Register!$M279-Register!$R279)*MIN(Register!$Q279,MAX(0,MIN(I$4,IF(Register!$U279="",$D$2,MIN($D$2,YEAR(Register!$U279)*12+MONTH(Register!$U279)-1)))-(YEAR(Register!$O279)*12+MONTH(Register!$O279))+1))/Register!$Q279,2)-ROUND((Register!$M279-Register!$R279)*MIN(Register!$Q279,MAX(0,MIN(I$4-1,IF(Register!$U279="",$D$2,MIN($D$2,YEAR(Register!$U279)*12+MONTH(Register!$U279)-1)))-(YEAR(Register!$O279)*12+MONTH(Register!$O279))+1))/Register!$Q279,2))</f>
        <v/>
      </c>
      <c r="J281" s="27">
        <f>IF(OR(Register!$N279&lt;&gt;"Yes",Register!$O279="",N(Register!$Q279)=0),0,ROUND((Register!$M279-Register!$R279)*MIN(Register!$Q279,MAX(0,MIN(J$4,IF(Register!$U279="",$D$2,MIN($D$2,YEAR(Register!$U279)*12+MONTH(Register!$U279)-1)))-(YEAR(Register!$O279)*12+MONTH(Register!$O279))+1))/Register!$Q279,2)-ROUND((Register!$M279-Register!$R279)*MIN(Register!$Q279,MAX(0,MIN(J$4-1,IF(Register!$U279="",$D$2,MIN($D$2,YEAR(Register!$U279)*12+MONTH(Register!$U279)-1)))-(YEAR(Register!$O279)*12+MONTH(Register!$O279))+1))/Register!$Q279,2))</f>
        <v/>
      </c>
      <c r="K281" s="27">
        <f>IF(OR(Register!$N279&lt;&gt;"Yes",Register!$O279="",N(Register!$Q279)=0),0,ROUND((Register!$M279-Register!$R279)*MIN(Register!$Q279,MAX(0,MIN(K$4,IF(Register!$U279="",$D$2,MIN($D$2,YEAR(Register!$U279)*12+MONTH(Register!$U279)-1)))-(YEAR(Register!$O279)*12+MONTH(Register!$O279))+1))/Register!$Q279,2)-ROUND((Register!$M279-Register!$R279)*MIN(Register!$Q279,MAX(0,MIN(K$4-1,IF(Register!$U279="",$D$2,MIN($D$2,YEAR(Register!$U279)*12+MONTH(Register!$U279)-1)))-(YEAR(Register!$O279)*12+MONTH(Register!$O279))+1))/Register!$Q279,2))</f>
        <v/>
      </c>
      <c r="L281" s="27">
        <f>IF(OR(Register!$N279&lt;&gt;"Yes",Register!$O279="",N(Register!$Q279)=0),0,ROUND((Register!$M279-Register!$R279)*MIN(Register!$Q279,MAX(0,MIN(L$4,IF(Register!$U279="",$D$2,MIN($D$2,YEAR(Register!$U279)*12+MONTH(Register!$U279)-1)))-(YEAR(Register!$O279)*12+MONTH(Register!$O279))+1))/Register!$Q279,2)-ROUND((Register!$M279-Register!$R279)*MIN(Register!$Q279,MAX(0,MIN(L$4-1,IF(Register!$U279="",$D$2,MIN($D$2,YEAR(Register!$U279)*12+MONTH(Register!$U279)-1)))-(YEAR(Register!$O279)*12+MONTH(Register!$O279))+1))/Register!$Q279,2))</f>
        <v/>
      </c>
      <c r="M281" s="27">
        <f>IF(OR(Register!$N279&lt;&gt;"Yes",Register!$O279="",N(Register!$Q279)=0),0,ROUND((Register!$M279-Register!$R279)*MIN(Register!$Q279,MAX(0,MIN(M$4,IF(Register!$U279="",$D$2,MIN($D$2,YEAR(Register!$U279)*12+MONTH(Register!$U279)-1)))-(YEAR(Register!$O279)*12+MONTH(Register!$O279))+1))/Register!$Q279,2)-ROUND((Register!$M279-Register!$R279)*MIN(Register!$Q279,MAX(0,MIN(M$4-1,IF(Register!$U279="",$D$2,MIN($D$2,YEAR(Register!$U279)*12+MONTH(Register!$U279)-1)))-(YEAR(Register!$O279)*12+MONTH(Register!$O279))+1))/Register!$Q279,2))</f>
        <v/>
      </c>
      <c r="N281" s="27">
        <f>IF(OR(Register!$N279&lt;&gt;"Yes",Register!$O279="",N(Register!$Q279)=0),0,ROUND((Register!$M279-Register!$R279)*MIN(Register!$Q279,MAX(0,MIN(N$4,IF(Register!$U279="",$D$2,MIN($D$2,YEAR(Register!$U279)*12+MONTH(Register!$U279)-1)))-(YEAR(Register!$O279)*12+MONTH(Register!$O279))+1))/Register!$Q279,2)-ROUND((Register!$M279-Register!$R279)*MIN(Register!$Q279,MAX(0,MIN(N$4-1,IF(Register!$U279="",$D$2,MIN($D$2,YEAR(Register!$U279)*12+MONTH(Register!$U279)-1)))-(YEAR(Register!$O279)*12+MONTH(Register!$O279))+1))/Register!$Q279,2))</f>
        <v/>
      </c>
      <c r="O281" s="27">
        <f>IF(OR(Register!$N279&lt;&gt;"Yes",Register!$O279="",N(Register!$Q279)=0),0,ROUND((Register!$M279-Register!$R279)*MIN(Register!$Q279,MAX(0,MIN(O$4,IF(Register!$U279="",$D$2,MIN($D$2,YEAR(Register!$U279)*12+MONTH(Register!$U279)-1)))-(YEAR(Register!$O279)*12+MONTH(Register!$O279))+1))/Register!$Q279,2)-ROUND((Register!$M279-Register!$R279)*MIN(Register!$Q279,MAX(0,MIN(O$4-1,IF(Register!$U279="",$D$2,MIN($D$2,YEAR(Register!$U279)*12+MONTH(Register!$U279)-1)))-(YEAR(Register!$O279)*12+MONTH(Register!$O279))+1))/Register!$Q279,2))</f>
        <v/>
      </c>
      <c r="P281" s="27">
        <f>IF(OR(Register!$N279&lt;&gt;"Yes",Register!$O279="",N(Register!$Q279)=0),0,ROUND((Register!$M279-Register!$R279)*MIN(Register!$Q279,MAX(0,MIN(P$4,IF(Register!$U279="",$D$2,MIN($D$2,YEAR(Register!$U279)*12+MONTH(Register!$U279)-1)))-(YEAR(Register!$O279)*12+MONTH(Register!$O279))+1))/Register!$Q279,2)-ROUND((Register!$M279-Register!$R279)*MIN(Register!$Q279,MAX(0,MIN(P$4-1,IF(Register!$U279="",$D$2,MIN($D$2,YEAR(Register!$U279)*12+MONTH(Register!$U279)-1)))-(YEAR(Register!$O279)*12+MONTH(Register!$O279))+1))/Register!$Q279,2))</f>
        <v/>
      </c>
      <c r="Q281" s="27">
        <f>E281+F281+G281+H281+I281+J281+K281+L281+M281+N281+O281+P281</f>
        <v/>
      </c>
    </row>
    <row r="282">
      <c r="A282" s="28">
        <f>IF(Register!$A280="","",Register!$A280)</f>
        <v/>
      </c>
      <c r="B282" s="28">
        <f>IF(Register!$D280="","",Register!$D280)</f>
        <v/>
      </c>
      <c r="C282" s="28">
        <f>IF(Register!$F280="","",Register!$F280)</f>
        <v/>
      </c>
      <c r="D282" s="28">
        <f>IF(C282="","",IF(C282=Settings!$A$9,Settings!$B$9,IF(C282=Settings!$A$10,Settings!$B$10,IF(C282=Settings!$A$11,Settings!$B$11,IF(C282=Settings!$A$12,Settings!$B$12,IF(C282=Settings!$A$13,Settings!$B$13,IF(C282=Settings!$A$14,Settings!$B$14,IF(C282=Settings!$A$15,Settings!$B$15,IF(C282=Settings!$A$16,Settings!$B$16,IF(C282=Settings!$A$17,Settings!$B$17,IF(C282=Settings!$A$18,Settings!$B$18,"")))))))))))</f>
        <v/>
      </c>
      <c r="E282" s="27">
        <f>IF(OR(Register!$N280&lt;&gt;"Yes",Register!$O280="",N(Register!$Q280)=0),0,ROUND((Register!$M280-Register!$R280)*MIN(Register!$Q280,MAX(0,MIN(E$4,IF(Register!$U280="",$D$2,MIN($D$2,YEAR(Register!$U280)*12+MONTH(Register!$U280)-1)))-(YEAR(Register!$O280)*12+MONTH(Register!$O280))+1))/Register!$Q280,2)-ROUND((Register!$M280-Register!$R280)*MIN(Register!$Q280,MAX(0,MIN(E$4-1,IF(Register!$U280="",$D$2,MIN($D$2,YEAR(Register!$U280)*12+MONTH(Register!$U280)-1)))-(YEAR(Register!$O280)*12+MONTH(Register!$O280))+1))/Register!$Q280,2))</f>
        <v/>
      </c>
      <c r="F282" s="27">
        <f>IF(OR(Register!$N280&lt;&gt;"Yes",Register!$O280="",N(Register!$Q280)=0),0,ROUND((Register!$M280-Register!$R280)*MIN(Register!$Q280,MAX(0,MIN(F$4,IF(Register!$U280="",$D$2,MIN($D$2,YEAR(Register!$U280)*12+MONTH(Register!$U280)-1)))-(YEAR(Register!$O280)*12+MONTH(Register!$O280))+1))/Register!$Q280,2)-ROUND((Register!$M280-Register!$R280)*MIN(Register!$Q280,MAX(0,MIN(F$4-1,IF(Register!$U280="",$D$2,MIN($D$2,YEAR(Register!$U280)*12+MONTH(Register!$U280)-1)))-(YEAR(Register!$O280)*12+MONTH(Register!$O280))+1))/Register!$Q280,2))</f>
        <v/>
      </c>
      <c r="G282" s="27">
        <f>IF(OR(Register!$N280&lt;&gt;"Yes",Register!$O280="",N(Register!$Q280)=0),0,ROUND((Register!$M280-Register!$R280)*MIN(Register!$Q280,MAX(0,MIN(G$4,IF(Register!$U280="",$D$2,MIN($D$2,YEAR(Register!$U280)*12+MONTH(Register!$U280)-1)))-(YEAR(Register!$O280)*12+MONTH(Register!$O280))+1))/Register!$Q280,2)-ROUND((Register!$M280-Register!$R280)*MIN(Register!$Q280,MAX(0,MIN(G$4-1,IF(Register!$U280="",$D$2,MIN($D$2,YEAR(Register!$U280)*12+MONTH(Register!$U280)-1)))-(YEAR(Register!$O280)*12+MONTH(Register!$O280))+1))/Register!$Q280,2))</f>
        <v/>
      </c>
      <c r="H282" s="27">
        <f>IF(OR(Register!$N280&lt;&gt;"Yes",Register!$O280="",N(Register!$Q280)=0),0,ROUND((Register!$M280-Register!$R280)*MIN(Register!$Q280,MAX(0,MIN(H$4,IF(Register!$U280="",$D$2,MIN($D$2,YEAR(Register!$U280)*12+MONTH(Register!$U280)-1)))-(YEAR(Register!$O280)*12+MONTH(Register!$O280))+1))/Register!$Q280,2)-ROUND((Register!$M280-Register!$R280)*MIN(Register!$Q280,MAX(0,MIN(H$4-1,IF(Register!$U280="",$D$2,MIN($D$2,YEAR(Register!$U280)*12+MONTH(Register!$U280)-1)))-(YEAR(Register!$O280)*12+MONTH(Register!$O280))+1))/Register!$Q280,2))</f>
        <v/>
      </c>
      <c r="I282" s="27">
        <f>IF(OR(Register!$N280&lt;&gt;"Yes",Register!$O280="",N(Register!$Q280)=0),0,ROUND((Register!$M280-Register!$R280)*MIN(Register!$Q280,MAX(0,MIN(I$4,IF(Register!$U280="",$D$2,MIN($D$2,YEAR(Register!$U280)*12+MONTH(Register!$U280)-1)))-(YEAR(Register!$O280)*12+MONTH(Register!$O280))+1))/Register!$Q280,2)-ROUND((Register!$M280-Register!$R280)*MIN(Register!$Q280,MAX(0,MIN(I$4-1,IF(Register!$U280="",$D$2,MIN($D$2,YEAR(Register!$U280)*12+MONTH(Register!$U280)-1)))-(YEAR(Register!$O280)*12+MONTH(Register!$O280))+1))/Register!$Q280,2))</f>
        <v/>
      </c>
      <c r="J282" s="27">
        <f>IF(OR(Register!$N280&lt;&gt;"Yes",Register!$O280="",N(Register!$Q280)=0),0,ROUND((Register!$M280-Register!$R280)*MIN(Register!$Q280,MAX(0,MIN(J$4,IF(Register!$U280="",$D$2,MIN($D$2,YEAR(Register!$U280)*12+MONTH(Register!$U280)-1)))-(YEAR(Register!$O280)*12+MONTH(Register!$O280))+1))/Register!$Q280,2)-ROUND((Register!$M280-Register!$R280)*MIN(Register!$Q280,MAX(0,MIN(J$4-1,IF(Register!$U280="",$D$2,MIN($D$2,YEAR(Register!$U280)*12+MONTH(Register!$U280)-1)))-(YEAR(Register!$O280)*12+MONTH(Register!$O280))+1))/Register!$Q280,2))</f>
        <v/>
      </c>
      <c r="K282" s="27">
        <f>IF(OR(Register!$N280&lt;&gt;"Yes",Register!$O280="",N(Register!$Q280)=0),0,ROUND((Register!$M280-Register!$R280)*MIN(Register!$Q280,MAX(0,MIN(K$4,IF(Register!$U280="",$D$2,MIN($D$2,YEAR(Register!$U280)*12+MONTH(Register!$U280)-1)))-(YEAR(Register!$O280)*12+MONTH(Register!$O280))+1))/Register!$Q280,2)-ROUND((Register!$M280-Register!$R280)*MIN(Register!$Q280,MAX(0,MIN(K$4-1,IF(Register!$U280="",$D$2,MIN($D$2,YEAR(Register!$U280)*12+MONTH(Register!$U280)-1)))-(YEAR(Register!$O280)*12+MONTH(Register!$O280))+1))/Register!$Q280,2))</f>
        <v/>
      </c>
      <c r="L282" s="27">
        <f>IF(OR(Register!$N280&lt;&gt;"Yes",Register!$O280="",N(Register!$Q280)=0),0,ROUND((Register!$M280-Register!$R280)*MIN(Register!$Q280,MAX(0,MIN(L$4,IF(Register!$U280="",$D$2,MIN($D$2,YEAR(Register!$U280)*12+MONTH(Register!$U280)-1)))-(YEAR(Register!$O280)*12+MONTH(Register!$O280))+1))/Register!$Q280,2)-ROUND((Register!$M280-Register!$R280)*MIN(Register!$Q280,MAX(0,MIN(L$4-1,IF(Register!$U280="",$D$2,MIN($D$2,YEAR(Register!$U280)*12+MONTH(Register!$U280)-1)))-(YEAR(Register!$O280)*12+MONTH(Register!$O280))+1))/Register!$Q280,2))</f>
        <v/>
      </c>
      <c r="M282" s="27">
        <f>IF(OR(Register!$N280&lt;&gt;"Yes",Register!$O280="",N(Register!$Q280)=0),0,ROUND((Register!$M280-Register!$R280)*MIN(Register!$Q280,MAX(0,MIN(M$4,IF(Register!$U280="",$D$2,MIN($D$2,YEAR(Register!$U280)*12+MONTH(Register!$U280)-1)))-(YEAR(Register!$O280)*12+MONTH(Register!$O280))+1))/Register!$Q280,2)-ROUND((Register!$M280-Register!$R280)*MIN(Register!$Q280,MAX(0,MIN(M$4-1,IF(Register!$U280="",$D$2,MIN($D$2,YEAR(Register!$U280)*12+MONTH(Register!$U280)-1)))-(YEAR(Register!$O280)*12+MONTH(Register!$O280))+1))/Register!$Q280,2))</f>
        <v/>
      </c>
      <c r="N282" s="27">
        <f>IF(OR(Register!$N280&lt;&gt;"Yes",Register!$O280="",N(Register!$Q280)=0),0,ROUND((Register!$M280-Register!$R280)*MIN(Register!$Q280,MAX(0,MIN(N$4,IF(Register!$U280="",$D$2,MIN($D$2,YEAR(Register!$U280)*12+MONTH(Register!$U280)-1)))-(YEAR(Register!$O280)*12+MONTH(Register!$O280))+1))/Register!$Q280,2)-ROUND((Register!$M280-Register!$R280)*MIN(Register!$Q280,MAX(0,MIN(N$4-1,IF(Register!$U280="",$D$2,MIN($D$2,YEAR(Register!$U280)*12+MONTH(Register!$U280)-1)))-(YEAR(Register!$O280)*12+MONTH(Register!$O280))+1))/Register!$Q280,2))</f>
        <v/>
      </c>
      <c r="O282" s="27">
        <f>IF(OR(Register!$N280&lt;&gt;"Yes",Register!$O280="",N(Register!$Q280)=0),0,ROUND((Register!$M280-Register!$R280)*MIN(Register!$Q280,MAX(0,MIN(O$4,IF(Register!$U280="",$D$2,MIN($D$2,YEAR(Register!$U280)*12+MONTH(Register!$U280)-1)))-(YEAR(Register!$O280)*12+MONTH(Register!$O280))+1))/Register!$Q280,2)-ROUND((Register!$M280-Register!$R280)*MIN(Register!$Q280,MAX(0,MIN(O$4-1,IF(Register!$U280="",$D$2,MIN($D$2,YEAR(Register!$U280)*12+MONTH(Register!$U280)-1)))-(YEAR(Register!$O280)*12+MONTH(Register!$O280))+1))/Register!$Q280,2))</f>
        <v/>
      </c>
      <c r="P282" s="27">
        <f>IF(OR(Register!$N280&lt;&gt;"Yes",Register!$O280="",N(Register!$Q280)=0),0,ROUND((Register!$M280-Register!$R280)*MIN(Register!$Q280,MAX(0,MIN(P$4,IF(Register!$U280="",$D$2,MIN($D$2,YEAR(Register!$U280)*12+MONTH(Register!$U280)-1)))-(YEAR(Register!$O280)*12+MONTH(Register!$O280))+1))/Register!$Q280,2)-ROUND((Register!$M280-Register!$R280)*MIN(Register!$Q280,MAX(0,MIN(P$4-1,IF(Register!$U280="",$D$2,MIN($D$2,YEAR(Register!$U280)*12+MONTH(Register!$U280)-1)))-(YEAR(Register!$O280)*12+MONTH(Register!$O280))+1))/Register!$Q280,2))</f>
        <v/>
      </c>
      <c r="Q282" s="27">
        <f>E282+F282+G282+H282+I282+J282+K282+L282+M282+N282+O282+P282</f>
        <v/>
      </c>
    </row>
    <row r="283">
      <c r="A283" s="28">
        <f>IF(Register!$A281="","",Register!$A281)</f>
        <v/>
      </c>
      <c r="B283" s="28">
        <f>IF(Register!$D281="","",Register!$D281)</f>
        <v/>
      </c>
      <c r="C283" s="28">
        <f>IF(Register!$F281="","",Register!$F281)</f>
        <v/>
      </c>
      <c r="D283" s="28">
        <f>IF(C283="","",IF(C283=Settings!$A$9,Settings!$B$9,IF(C283=Settings!$A$10,Settings!$B$10,IF(C283=Settings!$A$11,Settings!$B$11,IF(C283=Settings!$A$12,Settings!$B$12,IF(C283=Settings!$A$13,Settings!$B$13,IF(C283=Settings!$A$14,Settings!$B$14,IF(C283=Settings!$A$15,Settings!$B$15,IF(C283=Settings!$A$16,Settings!$B$16,IF(C283=Settings!$A$17,Settings!$B$17,IF(C283=Settings!$A$18,Settings!$B$18,"")))))))))))</f>
        <v/>
      </c>
      <c r="E283" s="27">
        <f>IF(OR(Register!$N281&lt;&gt;"Yes",Register!$O281="",N(Register!$Q281)=0),0,ROUND((Register!$M281-Register!$R281)*MIN(Register!$Q281,MAX(0,MIN(E$4,IF(Register!$U281="",$D$2,MIN($D$2,YEAR(Register!$U281)*12+MONTH(Register!$U281)-1)))-(YEAR(Register!$O281)*12+MONTH(Register!$O281))+1))/Register!$Q281,2)-ROUND((Register!$M281-Register!$R281)*MIN(Register!$Q281,MAX(0,MIN(E$4-1,IF(Register!$U281="",$D$2,MIN($D$2,YEAR(Register!$U281)*12+MONTH(Register!$U281)-1)))-(YEAR(Register!$O281)*12+MONTH(Register!$O281))+1))/Register!$Q281,2))</f>
        <v/>
      </c>
      <c r="F283" s="27">
        <f>IF(OR(Register!$N281&lt;&gt;"Yes",Register!$O281="",N(Register!$Q281)=0),0,ROUND((Register!$M281-Register!$R281)*MIN(Register!$Q281,MAX(0,MIN(F$4,IF(Register!$U281="",$D$2,MIN($D$2,YEAR(Register!$U281)*12+MONTH(Register!$U281)-1)))-(YEAR(Register!$O281)*12+MONTH(Register!$O281))+1))/Register!$Q281,2)-ROUND((Register!$M281-Register!$R281)*MIN(Register!$Q281,MAX(0,MIN(F$4-1,IF(Register!$U281="",$D$2,MIN($D$2,YEAR(Register!$U281)*12+MONTH(Register!$U281)-1)))-(YEAR(Register!$O281)*12+MONTH(Register!$O281))+1))/Register!$Q281,2))</f>
        <v/>
      </c>
      <c r="G283" s="27">
        <f>IF(OR(Register!$N281&lt;&gt;"Yes",Register!$O281="",N(Register!$Q281)=0),0,ROUND((Register!$M281-Register!$R281)*MIN(Register!$Q281,MAX(0,MIN(G$4,IF(Register!$U281="",$D$2,MIN($D$2,YEAR(Register!$U281)*12+MONTH(Register!$U281)-1)))-(YEAR(Register!$O281)*12+MONTH(Register!$O281))+1))/Register!$Q281,2)-ROUND((Register!$M281-Register!$R281)*MIN(Register!$Q281,MAX(0,MIN(G$4-1,IF(Register!$U281="",$D$2,MIN($D$2,YEAR(Register!$U281)*12+MONTH(Register!$U281)-1)))-(YEAR(Register!$O281)*12+MONTH(Register!$O281))+1))/Register!$Q281,2))</f>
        <v/>
      </c>
      <c r="H283" s="27">
        <f>IF(OR(Register!$N281&lt;&gt;"Yes",Register!$O281="",N(Register!$Q281)=0),0,ROUND((Register!$M281-Register!$R281)*MIN(Register!$Q281,MAX(0,MIN(H$4,IF(Register!$U281="",$D$2,MIN($D$2,YEAR(Register!$U281)*12+MONTH(Register!$U281)-1)))-(YEAR(Register!$O281)*12+MONTH(Register!$O281))+1))/Register!$Q281,2)-ROUND((Register!$M281-Register!$R281)*MIN(Register!$Q281,MAX(0,MIN(H$4-1,IF(Register!$U281="",$D$2,MIN($D$2,YEAR(Register!$U281)*12+MONTH(Register!$U281)-1)))-(YEAR(Register!$O281)*12+MONTH(Register!$O281))+1))/Register!$Q281,2))</f>
        <v/>
      </c>
      <c r="I283" s="27">
        <f>IF(OR(Register!$N281&lt;&gt;"Yes",Register!$O281="",N(Register!$Q281)=0),0,ROUND((Register!$M281-Register!$R281)*MIN(Register!$Q281,MAX(0,MIN(I$4,IF(Register!$U281="",$D$2,MIN($D$2,YEAR(Register!$U281)*12+MONTH(Register!$U281)-1)))-(YEAR(Register!$O281)*12+MONTH(Register!$O281))+1))/Register!$Q281,2)-ROUND((Register!$M281-Register!$R281)*MIN(Register!$Q281,MAX(0,MIN(I$4-1,IF(Register!$U281="",$D$2,MIN($D$2,YEAR(Register!$U281)*12+MONTH(Register!$U281)-1)))-(YEAR(Register!$O281)*12+MONTH(Register!$O281))+1))/Register!$Q281,2))</f>
        <v/>
      </c>
      <c r="J283" s="27">
        <f>IF(OR(Register!$N281&lt;&gt;"Yes",Register!$O281="",N(Register!$Q281)=0),0,ROUND((Register!$M281-Register!$R281)*MIN(Register!$Q281,MAX(0,MIN(J$4,IF(Register!$U281="",$D$2,MIN($D$2,YEAR(Register!$U281)*12+MONTH(Register!$U281)-1)))-(YEAR(Register!$O281)*12+MONTH(Register!$O281))+1))/Register!$Q281,2)-ROUND((Register!$M281-Register!$R281)*MIN(Register!$Q281,MAX(0,MIN(J$4-1,IF(Register!$U281="",$D$2,MIN($D$2,YEAR(Register!$U281)*12+MONTH(Register!$U281)-1)))-(YEAR(Register!$O281)*12+MONTH(Register!$O281))+1))/Register!$Q281,2))</f>
        <v/>
      </c>
      <c r="K283" s="27">
        <f>IF(OR(Register!$N281&lt;&gt;"Yes",Register!$O281="",N(Register!$Q281)=0),0,ROUND((Register!$M281-Register!$R281)*MIN(Register!$Q281,MAX(0,MIN(K$4,IF(Register!$U281="",$D$2,MIN($D$2,YEAR(Register!$U281)*12+MONTH(Register!$U281)-1)))-(YEAR(Register!$O281)*12+MONTH(Register!$O281))+1))/Register!$Q281,2)-ROUND((Register!$M281-Register!$R281)*MIN(Register!$Q281,MAX(0,MIN(K$4-1,IF(Register!$U281="",$D$2,MIN($D$2,YEAR(Register!$U281)*12+MONTH(Register!$U281)-1)))-(YEAR(Register!$O281)*12+MONTH(Register!$O281))+1))/Register!$Q281,2))</f>
        <v/>
      </c>
      <c r="L283" s="27">
        <f>IF(OR(Register!$N281&lt;&gt;"Yes",Register!$O281="",N(Register!$Q281)=0),0,ROUND((Register!$M281-Register!$R281)*MIN(Register!$Q281,MAX(0,MIN(L$4,IF(Register!$U281="",$D$2,MIN($D$2,YEAR(Register!$U281)*12+MONTH(Register!$U281)-1)))-(YEAR(Register!$O281)*12+MONTH(Register!$O281))+1))/Register!$Q281,2)-ROUND((Register!$M281-Register!$R281)*MIN(Register!$Q281,MAX(0,MIN(L$4-1,IF(Register!$U281="",$D$2,MIN($D$2,YEAR(Register!$U281)*12+MONTH(Register!$U281)-1)))-(YEAR(Register!$O281)*12+MONTH(Register!$O281))+1))/Register!$Q281,2))</f>
        <v/>
      </c>
      <c r="M283" s="27">
        <f>IF(OR(Register!$N281&lt;&gt;"Yes",Register!$O281="",N(Register!$Q281)=0),0,ROUND((Register!$M281-Register!$R281)*MIN(Register!$Q281,MAX(0,MIN(M$4,IF(Register!$U281="",$D$2,MIN($D$2,YEAR(Register!$U281)*12+MONTH(Register!$U281)-1)))-(YEAR(Register!$O281)*12+MONTH(Register!$O281))+1))/Register!$Q281,2)-ROUND((Register!$M281-Register!$R281)*MIN(Register!$Q281,MAX(0,MIN(M$4-1,IF(Register!$U281="",$D$2,MIN($D$2,YEAR(Register!$U281)*12+MONTH(Register!$U281)-1)))-(YEAR(Register!$O281)*12+MONTH(Register!$O281))+1))/Register!$Q281,2))</f>
        <v/>
      </c>
      <c r="N283" s="27">
        <f>IF(OR(Register!$N281&lt;&gt;"Yes",Register!$O281="",N(Register!$Q281)=0),0,ROUND((Register!$M281-Register!$R281)*MIN(Register!$Q281,MAX(0,MIN(N$4,IF(Register!$U281="",$D$2,MIN($D$2,YEAR(Register!$U281)*12+MONTH(Register!$U281)-1)))-(YEAR(Register!$O281)*12+MONTH(Register!$O281))+1))/Register!$Q281,2)-ROUND((Register!$M281-Register!$R281)*MIN(Register!$Q281,MAX(0,MIN(N$4-1,IF(Register!$U281="",$D$2,MIN($D$2,YEAR(Register!$U281)*12+MONTH(Register!$U281)-1)))-(YEAR(Register!$O281)*12+MONTH(Register!$O281))+1))/Register!$Q281,2))</f>
        <v/>
      </c>
      <c r="O283" s="27">
        <f>IF(OR(Register!$N281&lt;&gt;"Yes",Register!$O281="",N(Register!$Q281)=0),0,ROUND((Register!$M281-Register!$R281)*MIN(Register!$Q281,MAX(0,MIN(O$4,IF(Register!$U281="",$D$2,MIN($D$2,YEAR(Register!$U281)*12+MONTH(Register!$U281)-1)))-(YEAR(Register!$O281)*12+MONTH(Register!$O281))+1))/Register!$Q281,2)-ROUND((Register!$M281-Register!$R281)*MIN(Register!$Q281,MAX(0,MIN(O$4-1,IF(Register!$U281="",$D$2,MIN($D$2,YEAR(Register!$U281)*12+MONTH(Register!$U281)-1)))-(YEAR(Register!$O281)*12+MONTH(Register!$O281))+1))/Register!$Q281,2))</f>
        <v/>
      </c>
      <c r="P283" s="27">
        <f>IF(OR(Register!$N281&lt;&gt;"Yes",Register!$O281="",N(Register!$Q281)=0),0,ROUND((Register!$M281-Register!$R281)*MIN(Register!$Q281,MAX(0,MIN(P$4,IF(Register!$U281="",$D$2,MIN($D$2,YEAR(Register!$U281)*12+MONTH(Register!$U281)-1)))-(YEAR(Register!$O281)*12+MONTH(Register!$O281))+1))/Register!$Q281,2)-ROUND((Register!$M281-Register!$R281)*MIN(Register!$Q281,MAX(0,MIN(P$4-1,IF(Register!$U281="",$D$2,MIN($D$2,YEAR(Register!$U281)*12+MONTH(Register!$U281)-1)))-(YEAR(Register!$O281)*12+MONTH(Register!$O281))+1))/Register!$Q281,2))</f>
        <v/>
      </c>
      <c r="Q283" s="27">
        <f>E283+F283+G283+H283+I283+J283+K283+L283+M283+N283+O283+P283</f>
        <v/>
      </c>
    </row>
    <row r="284">
      <c r="A284" s="28">
        <f>IF(Register!$A282="","",Register!$A282)</f>
        <v/>
      </c>
      <c r="B284" s="28">
        <f>IF(Register!$D282="","",Register!$D282)</f>
        <v/>
      </c>
      <c r="C284" s="28">
        <f>IF(Register!$F282="","",Register!$F282)</f>
        <v/>
      </c>
      <c r="D284" s="28">
        <f>IF(C284="","",IF(C284=Settings!$A$9,Settings!$B$9,IF(C284=Settings!$A$10,Settings!$B$10,IF(C284=Settings!$A$11,Settings!$B$11,IF(C284=Settings!$A$12,Settings!$B$12,IF(C284=Settings!$A$13,Settings!$B$13,IF(C284=Settings!$A$14,Settings!$B$14,IF(C284=Settings!$A$15,Settings!$B$15,IF(C284=Settings!$A$16,Settings!$B$16,IF(C284=Settings!$A$17,Settings!$B$17,IF(C284=Settings!$A$18,Settings!$B$18,"")))))))))))</f>
        <v/>
      </c>
      <c r="E284" s="27">
        <f>IF(OR(Register!$N282&lt;&gt;"Yes",Register!$O282="",N(Register!$Q282)=0),0,ROUND((Register!$M282-Register!$R282)*MIN(Register!$Q282,MAX(0,MIN(E$4,IF(Register!$U282="",$D$2,MIN($D$2,YEAR(Register!$U282)*12+MONTH(Register!$U282)-1)))-(YEAR(Register!$O282)*12+MONTH(Register!$O282))+1))/Register!$Q282,2)-ROUND((Register!$M282-Register!$R282)*MIN(Register!$Q282,MAX(0,MIN(E$4-1,IF(Register!$U282="",$D$2,MIN($D$2,YEAR(Register!$U282)*12+MONTH(Register!$U282)-1)))-(YEAR(Register!$O282)*12+MONTH(Register!$O282))+1))/Register!$Q282,2))</f>
        <v/>
      </c>
      <c r="F284" s="27">
        <f>IF(OR(Register!$N282&lt;&gt;"Yes",Register!$O282="",N(Register!$Q282)=0),0,ROUND((Register!$M282-Register!$R282)*MIN(Register!$Q282,MAX(0,MIN(F$4,IF(Register!$U282="",$D$2,MIN($D$2,YEAR(Register!$U282)*12+MONTH(Register!$U282)-1)))-(YEAR(Register!$O282)*12+MONTH(Register!$O282))+1))/Register!$Q282,2)-ROUND((Register!$M282-Register!$R282)*MIN(Register!$Q282,MAX(0,MIN(F$4-1,IF(Register!$U282="",$D$2,MIN($D$2,YEAR(Register!$U282)*12+MONTH(Register!$U282)-1)))-(YEAR(Register!$O282)*12+MONTH(Register!$O282))+1))/Register!$Q282,2))</f>
        <v/>
      </c>
      <c r="G284" s="27">
        <f>IF(OR(Register!$N282&lt;&gt;"Yes",Register!$O282="",N(Register!$Q282)=0),0,ROUND((Register!$M282-Register!$R282)*MIN(Register!$Q282,MAX(0,MIN(G$4,IF(Register!$U282="",$D$2,MIN($D$2,YEAR(Register!$U282)*12+MONTH(Register!$U282)-1)))-(YEAR(Register!$O282)*12+MONTH(Register!$O282))+1))/Register!$Q282,2)-ROUND((Register!$M282-Register!$R282)*MIN(Register!$Q282,MAX(0,MIN(G$4-1,IF(Register!$U282="",$D$2,MIN($D$2,YEAR(Register!$U282)*12+MONTH(Register!$U282)-1)))-(YEAR(Register!$O282)*12+MONTH(Register!$O282))+1))/Register!$Q282,2))</f>
        <v/>
      </c>
      <c r="H284" s="27">
        <f>IF(OR(Register!$N282&lt;&gt;"Yes",Register!$O282="",N(Register!$Q282)=0),0,ROUND((Register!$M282-Register!$R282)*MIN(Register!$Q282,MAX(0,MIN(H$4,IF(Register!$U282="",$D$2,MIN($D$2,YEAR(Register!$U282)*12+MONTH(Register!$U282)-1)))-(YEAR(Register!$O282)*12+MONTH(Register!$O282))+1))/Register!$Q282,2)-ROUND((Register!$M282-Register!$R282)*MIN(Register!$Q282,MAX(0,MIN(H$4-1,IF(Register!$U282="",$D$2,MIN($D$2,YEAR(Register!$U282)*12+MONTH(Register!$U282)-1)))-(YEAR(Register!$O282)*12+MONTH(Register!$O282))+1))/Register!$Q282,2))</f>
        <v/>
      </c>
      <c r="I284" s="27">
        <f>IF(OR(Register!$N282&lt;&gt;"Yes",Register!$O282="",N(Register!$Q282)=0),0,ROUND((Register!$M282-Register!$R282)*MIN(Register!$Q282,MAX(0,MIN(I$4,IF(Register!$U282="",$D$2,MIN($D$2,YEAR(Register!$U282)*12+MONTH(Register!$U282)-1)))-(YEAR(Register!$O282)*12+MONTH(Register!$O282))+1))/Register!$Q282,2)-ROUND((Register!$M282-Register!$R282)*MIN(Register!$Q282,MAX(0,MIN(I$4-1,IF(Register!$U282="",$D$2,MIN($D$2,YEAR(Register!$U282)*12+MONTH(Register!$U282)-1)))-(YEAR(Register!$O282)*12+MONTH(Register!$O282))+1))/Register!$Q282,2))</f>
        <v/>
      </c>
      <c r="J284" s="27">
        <f>IF(OR(Register!$N282&lt;&gt;"Yes",Register!$O282="",N(Register!$Q282)=0),0,ROUND((Register!$M282-Register!$R282)*MIN(Register!$Q282,MAX(0,MIN(J$4,IF(Register!$U282="",$D$2,MIN($D$2,YEAR(Register!$U282)*12+MONTH(Register!$U282)-1)))-(YEAR(Register!$O282)*12+MONTH(Register!$O282))+1))/Register!$Q282,2)-ROUND((Register!$M282-Register!$R282)*MIN(Register!$Q282,MAX(0,MIN(J$4-1,IF(Register!$U282="",$D$2,MIN($D$2,YEAR(Register!$U282)*12+MONTH(Register!$U282)-1)))-(YEAR(Register!$O282)*12+MONTH(Register!$O282))+1))/Register!$Q282,2))</f>
        <v/>
      </c>
      <c r="K284" s="27">
        <f>IF(OR(Register!$N282&lt;&gt;"Yes",Register!$O282="",N(Register!$Q282)=0),0,ROUND((Register!$M282-Register!$R282)*MIN(Register!$Q282,MAX(0,MIN(K$4,IF(Register!$U282="",$D$2,MIN($D$2,YEAR(Register!$U282)*12+MONTH(Register!$U282)-1)))-(YEAR(Register!$O282)*12+MONTH(Register!$O282))+1))/Register!$Q282,2)-ROUND((Register!$M282-Register!$R282)*MIN(Register!$Q282,MAX(0,MIN(K$4-1,IF(Register!$U282="",$D$2,MIN($D$2,YEAR(Register!$U282)*12+MONTH(Register!$U282)-1)))-(YEAR(Register!$O282)*12+MONTH(Register!$O282))+1))/Register!$Q282,2))</f>
        <v/>
      </c>
      <c r="L284" s="27">
        <f>IF(OR(Register!$N282&lt;&gt;"Yes",Register!$O282="",N(Register!$Q282)=0),0,ROUND((Register!$M282-Register!$R282)*MIN(Register!$Q282,MAX(0,MIN(L$4,IF(Register!$U282="",$D$2,MIN($D$2,YEAR(Register!$U282)*12+MONTH(Register!$U282)-1)))-(YEAR(Register!$O282)*12+MONTH(Register!$O282))+1))/Register!$Q282,2)-ROUND((Register!$M282-Register!$R282)*MIN(Register!$Q282,MAX(0,MIN(L$4-1,IF(Register!$U282="",$D$2,MIN($D$2,YEAR(Register!$U282)*12+MONTH(Register!$U282)-1)))-(YEAR(Register!$O282)*12+MONTH(Register!$O282))+1))/Register!$Q282,2))</f>
        <v/>
      </c>
      <c r="M284" s="27">
        <f>IF(OR(Register!$N282&lt;&gt;"Yes",Register!$O282="",N(Register!$Q282)=0),0,ROUND((Register!$M282-Register!$R282)*MIN(Register!$Q282,MAX(0,MIN(M$4,IF(Register!$U282="",$D$2,MIN($D$2,YEAR(Register!$U282)*12+MONTH(Register!$U282)-1)))-(YEAR(Register!$O282)*12+MONTH(Register!$O282))+1))/Register!$Q282,2)-ROUND((Register!$M282-Register!$R282)*MIN(Register!$Q282,MAX(0,MIN(M$4-1,IF(Register!$U282="",$D$2,MIN($D$2,YEAR(Register!$U282)*12+MONTH(Register!$U282)-1)))-(YEAR(Register!$O282)*12+MONTH(Register!$O282))+1))/Register!$Q282,2))</f>
        <v/>
      </c>
      <c r="N284" s="27">
        <f>IF(OR(Register!$N282&lt;&gt;"Yes",Register!$O282="",N(Register!$Q282)=0),0,ROUND((Register!$M282-Register!$R282)*MIN(Register!$Q282,MAX(0,MIN(N$4,IF(Register!$U282="",$D$2,MIN($D$2,YEAR(Register!$U282)*12+MONTH(Register!$U282)-1)))-(YEAR(Register!$O282)*12+MONTH(Register!$O282))+1))/Register!$Q282,2)-ROUND((Register!$M282-Register!$R282)*MIN(Register!$Q282,MAX(0,MIN(N$4-1,IF(Register!$U282="",$D$2,MIN($D$2,YEAR(Register!$U282)*12+MONTH(Register!$U282)-1)))-(YEAR(Register!$O282)*12+MONTH(Register!$O282))+1))/Register!$Q282,2))</f>
        <v/>
      </c>
      <c r="O284" s="27">
        <f>IF(OR(Register!$N282&lt;&gt;"Yes",Register!$O282="",N(Register!$Q282)=0),0,ROUND((Register!$M282-Register!$R282)*MIN(Register!$Q282,MAX(0,MIN(O$4,IF(Register!$U282="",$D$2,MIN($D$2,YEAR(Register!$U282)*12+MONTH(Register!$U282)-1)))-(YEAR(Register!$O282)*12+MONTH(Register!$O282))+1))/Register!$Q282,2)-ROUND((Register!$M282-Register!$R282)*MIN(Register!$Q282,MAX(0,MIN(O$4-1,IF(Register!$U282="",$D$2,MIN($D$2,YEAR(Register!$U282)*12+MONTH(Register!$U282)-1)))-(YEAR(Register!$O282)*12+MONTH(Register!$O282))+1))/Register!$Q282,2))</f>
        <v/>
      </c>
      <c r="P284" s="27">
        <f>IF(OR(Register!$N282&lt;&gt;"Yes",Register!$O282="",N(Register!$Q282)=0),0,ROUND((Register!$M282-Register!$R282)*MIN(Register!$Q282,MAX(0,MIN(P$4,IF(Register!$U282="",$D$2,MIN($D$2,YEAR(Register!$U282)*12+MONTH(Register!$U282)-1)))-(YEAR(Register!$O282)*12+MONTH(Register!$O282))+1))/Register!$Q282,2)-ROUND((Register!$M282-Register!$R282)*MIN(Register!$Q282,MAX(0,MIN(P$4-1,IF(Register!$U282="",$D$2,MIN($D$2,YEAR(Register!$U282)*12+MONTH(Register!$U282)-1)))-(YEAR(Register!$O282)*12+MONTH(Register!$O282))+1))/Register!$Q282,2))</f>
        <v/>
      </c>
      <c r="Q284" s="27">
        <f>E284+F284+G284+H284+I284+J284+K284+L284+M284+N284+O284+P284</f>
        <v/>
      </c>
    </row>
    <row r="285">
      <c r="A285" s="28">
        <f>IF(Register!$A283="","",Register!$A283)</f>
        <v/>
      </c>
      <c r="B285" s="28">
        <f>IF(Register!$D283="","",Register!$D283)</f>
        <v/>
      </c>
      <c r="C285" s="28">
        <f>IF(Register!$F283="","",Register!$F283)</f>
        <v/>
      </c>
      <c r="D285" s="28">
        <f>IF(C285="","",IF(C285=Settings!$A$9,Settings!$B$9,IF(C285=Settings!$A$10,Settings!$B$10,IF(C285=Settings!$A$11,Settings!$B$11,IF(C285=Settings!$A$12,Settings!$B$12,IF(C285=Settings!$A$13,Settings!$B$13,IF(C285=Settings!$A$14,Settings!$B$14,IF(C285=Settings!$A$15,Settings!$B$15,IF(C285=Settings!$A$16,Settings!$B$16,IF(C285=Settings!$A$17,Settings!$B$17,IF(C285=Settings!$A$18,Settings!$B$18,"")))))))))))</f>
        <v/>
      </c>
      <c r="E285" s="27">
        <f>IF(OR(Register!$N283&lt;&gt;"Yes",Register!$O283="",N(Register!$Q283)=0),0,ROUND((Register!$M283-Register!$R283)*MIN(Register!$Q283,MAX(0,MIN(E$4,IF(Register!$U283="",$D$2,MIN($D$2,YEAR(Register!$U283)*12+MONTH(Register!$U283)-1)))-(YEAR(Register!$O283)*12+MONTH(Register!$O283))+1))/Register!$Q283,2)-ROUND((Register!$M283-Register!$R283)*MIN(Register!$Q283,MAX(0,MIN(E$4-1,IF(Register!$U283="",$D$2,MIN($D$2,YEAR(Register!$U283)*12+MONTH(Register!$U283)-1)))-(YEAR(Register!$O283)*12+MONTH(Register!$O283))+1))/Register!$Q283,2))</f>
        <v/>
      </c>
      <c r="F285" s="27">
        <f>IF(OR(Register!$N283&lt;&gt;"Yes",Register!$O283="",N(Register!$Q283)=0),0,ROUND((Register!$M283-Register!$R283)*MIN(Register!$Q283,MAX(0,MIN(F$4,IF(Register!$U283="",$D$2,MIN($D$2,YEAR(Register!$U283)*12+MONTH(Register!$U283)-1)))-(YEAR(Register!$O283)*12+MONTH(Register!$O283))+1))/Register!$Q283,2)-ROUND((Register!$M283-Register!$R283)*MIN(Register!$Q283,MAX(0,MIN(F$4-1,IF(Register!$U283="",$D$2,MIN($D$2,YEAR(Register!$U283)*12+MONTH(Register!$U283)-1)))-(YEAR(Register!$O283)*12+MONTH(Register!$O283))+1))/Register!$Q283,2))</f>
        <v/>
      </c>
      <c r="G285" s="27">
        <f>IF(OR(Register!$N283&lt;&gt;"Yes",Register!$O283="",N(Register!$Q283)=0),0,ROUND((Register!$M283-Register!$R283)*MIN(Register!$Q283,MAX(0,MIN(G$4,IF(Register!$U283="",$D$2,MIN($D$2,YEAR(Register!$U283)*12+MONTH(Register!$U283)-1)))-(YEAR(Register!$O283)*12+MONTH(Register!$O283))+1))/Register!$Q283,2)-ROUND((Register!$M283-Register!$R283)*MIN(Register!$Q283,MAX(0,MIN(G$4-1,IF(Register!$U283="",$D$2,MIN($D$2,YEAR(Register!$U283)*12+MONTH(Register!$U283)-1)))-(YEAR(Register!$O283)*12+MONTH(Register!$O283))+1))/Register!$Q283,2))</f>
        <v/>
      </c>
      <c r="H285" s="27">
        <f>IF(OR(Register!$N283&lt;&gt;"Yes",Register!$O283="",N(Register!$Q283)=0),0,ROUND((Register!$M283-Register!$R283)*MIN(Register!$Q283,MAX(0,MIN(H$4,IF(Register!$U283="",$D$2,MIN($D$2,YEAR(Register!$U283)*12+MONTH(Register!$U283)-1)))-(YEAR(Register!$O283)*12+MONTH(Register!$O283))+1))/Register!$Q283,2)-ROUND((Register!$M283-Register!$R283)*MIN(Register!$Q283,MAX(0,MIN(H$4-1,IF(Register!$U283="",$D$2,MIN($D$2,YEAR(Register!$U283)*12+MONTH(Register!$U283)-1)))-(YEAR(Register!$O283)*12+MONTH(Register!$O283))+1))/Register!$Q283,2))</f>
        <v/>
      </c>
      <c r="I285" s="27">
        <f>IF(OR(Register!$N283&lt;&gt;"Yes",Register!$O283="",N(Register!$Q283)=0),0,ROUND((Register!$M283-Register!$R283)*MIN(Register!$Q283,MAX(0,MIN(I$4,IF(Register!$U283="",$D$2,MIN($D$2,YEAR(Register!$U283)*12+MONTH(Register!$U283)-1)))-(YEAR(Register!$O283)*12+MONTH(Register!$O283))+1))/Register!$Q283,2)-ROUND((Register!$M283-Register!$R283)*MIN(Register!$Q283,MAX(0,MIN(I$4-1,IF(Register!$U283="",$D$2,MIN($D$2,YEAR(Register!$U283)*12+MONTH(Register!$U283)-1)))-(YEAR(Register!$O283)*12+MONTH(Register!$O283))+1))/Register!$Q283,2))</f>
        <v/>
      </c>
      <c r="J285" s="27">
        <f>IF(OR(Register!$N283&lt;&gt;"Yes",Register!$O283="",N(Register!$Q283)=0),0,ROUND((Register!$M283-Register!$R283)*MIN(Register!$Q283,MAX(0,MIN(J$4,IF(Register!$U283="",$D$2,MIN($D$2,YEAR(Register!$U283)*12+MONTH(Register!$U283)-1)))-(YEAR(Register!$O283)*12+MONTH(Register!$O283))+1))/Register!$Q283,2)-ROUND((Register!$M283-Register!$R283)*MIN(Register!$Q283,MAX(0,MIN(J$4-1,IF(Register!$U283="",$D$2,MIN($D$2,YEAR(Register!$U283)*12+MONTH(Register!$U283)-1)))-(YEAR(Register!$O283)*12+MONTH(Register!$O283))+1))/Register!$Q283,2))</f>
        <v/>
      </c>
      <c r="K285" s="27">
        <f>IF(OR(Register!$N283&lt;&gt;"Yes",Register!$O283="",N(Register!$Q283)=0),0,ROUND((Register!$M283-Register!$R283)*MIN(Register!$Q283,MAX(0,MIN(K$4,IF(Register!$U283="",$D$2,MIN($D$2,YEAR(Register!$U283)*12+MONTH(Register!$U283)-1)))-(YEAR(Register!$O283)*12+MONTH(Register!$O283))+1))/Register!$Q283,2)-ROUND((Register!$M283-Register!$R283)*MIN(Register!$Q283,MAX(0,MIN(K$4-1,IF(Register!$U283="",$D$2,MIN($D$2,YEAR(Register!$U283)*12+MONTH(Register!$U283)-1)))-(YEAR(Register!$O283)*12+MONTH(Register!$O283))+1))/Register!$Q283,2))</f>
        <v/>
      </c>
      <c r="L285" s="27">
        <f>IF(OR(Register!$N283&lt;&gt;"Yes",Register!$O283="",N(Register!$Q283)=0),0,ROUND((Register!$M283-Register!$R283)*MIN(Register!$Q283,MAX(0,MIN(L$4,IF(Register!$U283="",$D$2,MIN($D$2,YEAR(Register!$U283)*12+MONTH(Register!$U283)-1)))-(YEAR(Register!$O283)*12+MONTH(Register!$O283))+1))/Register!$Q283,2)-ROUND((Register!$M283-Register!$R283)*MIN(Register!$Q283,MAX(0,MIN(L$4-1,IF(Register!$U283="",$D$2,MIN($D$2,YEAR(Register!$U283)*12+MONTH(Register!$U283)-1)))-(YEAR(Register!$O283)*12+MONTH(Register!$O283))+1))/Register!$Q283,2))</f>
        <v/>
      </c>
      <c r="M285" s="27">
        <f>IF(OR(Register!$N283&lt;&gt;"Yes",Register!$O283="",N(Register!$Q283)=0),0,ROUND((Register!$M283-Register!$R283)*MIN(Register!$Q283,MAX(0,MIN(M$4,IF(Register!$U283="",$D$2,MIN($D$2,YEAR(Register!$U283)*12+MONTH(Register!$U283)-1)))-(YEAR(Register!$O283)*12+MONTH(Register!$O283))+1))/Register!$Q283,2)-ROUND((Register!$M283-Register!$R283)*MIN(Register!$Q283,MAX(0,MIN(M$4-1,IF(Register!$U283="",$D$2,MIN($D$2,YEAR(Register!$U283)*12+MONTH(Register!$U283)-1)))-(YEAR(Register!$O283)*12+MONTH(Register!$O283))+1))/Register!$Q283,2))</f>
        <v/>
      </c>
      <c r="N285" s="27">
        <f>IF(OR(Register!$N283&lt;&gt;"Yes",Register!$O283="",N(Register!$Q283)=0),0,ROUND((Register!$M283-Register!$R283)*MIN(Register!$Q283,MAX(0,MIN(N$4,IF(Register!$U283="",$D$2,MIN($D$2,YEAR(Register!$U283)*12+MONTH(Register!$U283)-1)))-(YEAR(Register!$O283)*12+MONTH(Register!$O283))+1))/Register!$Q283,2)-ROUND((Register!$M283-Register!$R283)*MIN(Register!$Q283,MAX(0,MIN(N$4-1,IF(Register!$U283="",$D$2,MIN($D$2,YEAR(Register!$U283)*12+MONTH(Register!$U283)-1)))-(YEAR(Register!$O283)*12+MONTH(Register!$O283))+1))/Register!$Q283,2))</f>
        <v/>
      </c>
      <c r="O285" s="27">
        <f>IF(OR(Register!$N283&lt;&gt;"Yes",Register!$O283="",N(Register!$Q283)=0),0,ROUND((Register!$M283-Register!$R283)*MIN(Register!$Q283,MAX(0,MIN(O$4,IF(Register!$U283="",$D$2,MIN($D$2,YEAR(Register!$U283)*12+MONTH(Register!$U283)-1)))-(YEAR(Register!$O283)*12+MONTH(Register!$O283))+1))/Register!$Q283,2)-ROUND((Register!$M283-Register!$R283)*MIN(Register!$Q283,MAX(0,MIN(O$4-1,IF(Register!$U283="",$D$2,MIN($D$2,YEAR(Register!$U283)*12+MONTH(Register!$U283)-1)))-(YEAR(Register!$O283)*12+MONTH(Register!$O283))+1))/Register!$Q283,2))</f>
        <v/>
      </c>
      <c r="P285" s="27">
        <f>IF(OR(Register!$N283&lt;&gt;"Yes",Register!$O283="",N(Register!$Q283)=0),0,ROUND((Register!$M283-Register!$R283)*MIN(Register!$Q283,MAX(0,MIN(P$4,IF(Register!$U283="",$D$2,MIN($D$2,YEAR(Register!$U283)*12+MONTH(Register!$U283)-1)))-(YEAR(Register!$O283)*12+MONTH(Register!$O283))+1))/Register!$Q283,2)-ROUND((Register!$M283-Register!$R283)*MIN(Register!$Q283,MAX(0,MIN(P$4-1,IF(Register!$U283="",$D$2,MIN($D$2,YEAR(Register!$U283)*12+MONTH(Register!$U283)-1)))-(YEAR(Register!$O283)*12+MONTH(Register!$O283))+1))/Register!$Q283,2))</f>
        <v/>
      </c>
      <c r="Q285" s="27">
        <f>E285+F285+G285+H285+I285+J285+K285+L285+M285+N285+O285+P285</f>
        <v/>
      </c>
    </row>
    <row r="286">
      <c r="A286" s="28">
        <f>IF(Register!$A284="","",Register!$A284)</f>
        <v/>
      </c>
      <c r="B286" s="28">
        <f>IF(Register!$D284="","",Register!$D284)</f>
        <v/>
      </c>
      <c r="C286" s="28">
        <f>IF(Register!$F284="","",Register!$F284)</f>
        <v/>
      </c>
      <c r="D286" s="28">
        <f>IF(C286="","",IF(C286=Settings!$A$9,Settings!$B$9,IF(C286=Settings!$A$10,Settings!$B$10,IF(C286=Settings!$A$11,Settings!$B$11,IF(C286=Settings!$A$12,Settings!$B$12,IF(C286=Settings!$A$13,Settings!$B$13,IF(C286=Settings!$A$14,Settings!$B$14,IF(C286=Settings!$A$15,Settings!$B$15,IF(C286=Settings!$A$16,Settings!$B$16,IF(C286=Settings!$A$17,Settings!$B$17,IF(C286=Settings!$A$18,Settings!$B$18,"")))))))))))</f>
        <v/>
      </c>
      <c r="E286" s="27">
        <f>IF(OR(Register!$N284&lt;&gt;"Yes",Register!$O284="",N(Register!$Q284)=0),0,ROUND((Register!$M284-Register!$R284)*MIN(Register!$Q284,MAX(0,MIN(E$4,IF(Register!$U284="",$D$2,MIN($D$2,YEAR(Register!$U284)*12+MONTH(Register!$U284)-1)))-(YEAR(Register!$O284)*12+MONTH(Register!$O284))+1))/Register!$Q284,2)-ROUND((Register!$M284-Register!$R284)*MIN(Register!$Q284,MAX(0,MIN(E$4-1,IF(Register!$U284="",$D$2,MIN($D$2,YEAR(Register!$U284)*12+MONTH(Register!$U284)-1)))-(YEAR(Register!$O284)*12+MONTH(Register!$O284))+1))/Register!$Q284,2))</f>
        <v/>
      </c>
      <c r="F286" s="27">
        <f>IF(OR(Register!$N284&lt;&gt;"Yes",Register!$O284="",N(Register!$Q284)=0),0,ROUND((Register!$M284-Register!$R284)*MIN(Register!$Q284,MAX(0,MIN(F$4,IF(Register!$U284="",$D$2,MIN($D$2,YEAR(Register!$U284)*12+MONTH(Register!$U284)-1)))-(YEAR(Register!$O284)*12+MONTH(Register!$O284))+1))/Register!$Q284,2)-ROUND((Register!$M284-Register!$R284)*MIN(Register!$Q284,MAX(0,MIN(F$4-1,IF(Register!$U284="",$D$2,MIN($D$2,YEAR(Register!$U284)*12+MONTH(Register!$U284)-1)))-(YEAR(Register!$O284)*12+MONTH(Register!$O284))+1))/Register!$Q284,2))</f>
        <v/>
      </c>
      <c r="G286" s="27">
        <f>IF(OR(Register!$N284&lt;&gt;"Yes",Register!$O284="",N(Register!$Q284)=0),0,ROUND((Register!$M284-Register!$R284)*MIN(Register!$Q284,MAX(0,MIN(G$4,IF(Register!$U284="",$D$2,MIN($D$2,YEAR(Register!$U284)*12+MONTH(Register!$U284)-1)))-(YEAR(Register!$O284)*12+MONTH(Register!$O284))+1))/Register!$Q284,2)-ROUND((Register!$M284-Register!$R284)*MIN(Register!$Q284,MAX(0,MIN(G$4-1,IF(Register!$U284="",$D$2,MIN($D$2,YEAR(Register!$U284)*12+MONTH(Register!$U284)-1)))-(YEAR(Register!$O284)*12+MONTH(Register!$O284))+1))/Register!$Q284,2))</f>
        <v/>
      </c>
      <c r="H286" s="27">
        <f>IF(OR(Register!$N284&lt;&gt;"Yes",Register!$O284="",N(Register!$Q284)=0),0,ROUND((Register!$M284-Register!$R284)*MIN(Register!$Q284,MAX(0,MIN(H$4,IF(Register!$U284="",$D$2,MIN($D$2,YEAR(Register!$U284)*12+MONTH(Register!$U284)-1)))-(YEAR(Register!$O284)*12+MONTH(Register!$O284))+1))/Register!$Q284,2)-ROUND((Register!$M284-Register!$R284)*MIN(Register!$Q284,MAX(0,MIN(H$4-1,IF(Register!$U284="",$D$2,MIN($D$2,YEAR(Register!$U284)*12+MONTH(Register!$U284)-1)))-(YEAR(Register!$O284)*12+MONTH(Register!$O284))+1))/Register!$Q284,2))</f>
        <v/>
      </c>
      <c r="I286" s="27">
        <f>IF(OR(Register!$N284&lt;&gt;"Yes",Register!$O284="",N(Register!$Q284)=0),0,ROUND((Register!$M284-Register!$R284)*MIN(Register!$Q284,MAX(0,MIN(I$4,IF(Register!$U284="",$D$2,MIN($D$2,YEAR(Register!$U284)*12+MONTH(Register!$U284)-1)))-(YEAR(Register!$O284)*12+MONTH(Register!$O284))+1))/Register!$Q284,2)-ROUND((Register!$M284-Register!$R284)*MIN(Register!$Q284,MAX(0,MIN(I$4-1,IF(Register!$U284="",$D$2,MIN($D$2,YEAR(Register!$U284)*12+MONTH(Register!$U284)-1)))-(YEAR(Register!$O284)*12+MONTH(Register!$O284))+1))/Register!$Q284,2))</f>
        <v/>
      </c>
      <c r="J286" s="27">
        <f>IF(OR(Register!$N284&lt;&gt;"Yes",Register!$O284="",N(Register!$Q284)=0),0,ROUND((Register!$M284-Register!$R284)*MIN(Register!$Q284,MAX(0,MIN(J$4,IF(Register!$U284="",$D$2,MIN($D$2,YEAR(Register!$U284)*12+MONTH(Register!$U284)-1)))-(YEAR(Register!$O284)*12+MONTH(Register!$O284))+1))/Register!$Q284,2)-ROUND((Register!$M284-Register!$R284)*MIN(Register!$Q284,MAX(0,MIN(J$4-1,IF(Register!$U284="",$D$2,MIN($D$2,YEAR(Register!$U284)*12+MONTH(Register!$U284)-1)))-(YEAR(Register!$O284)*12+MONTH(Register!$O284))+1))/Register!$Q284,2))</f>
        <v/>
      </c>
      <c r="K286" s="27">
        <f>IF(OR(Register!$N284&lt;&gt;"Yes",Register!$O284="",N(Register!$Q284)=0),0,ROUND((Register!$M284-Register!$R284)*MIN(Register!$Q284,MAX(0,MIN(K$4,IF(Register!$U284="",$D$2,MIN($D$2,YEAR(Register!$U284)*12+MONTH(Register!$U284)-1)))-(YEAR(Register!$O284)*12+MONTH(Register!$O284))+1))/Register!$Q284,2)-ROUND((Register!$M284-Register!$R284)*MIN(Register!$Q284,MAX(0,MIN(K$4-1,IF(Register!$U284="",$D$2,MIN($D$2,YEAR(Register!$U284)*12+MONTH(Register!$U284)-1)))-(YEAR(Register!$O284)*12+MONTH(Register!$O284))+1))/Register!$Q284,2))</f>
        <v/>
      </c>
      <c r="L286" s="27">
        <f>IF(OR(Register!$N284&lt;&gt;"Yes",Register!$O284="",N(Register!$Q284)=0),0,ROUND((Register!$M284-Register!$R284)*MIN(Register!$Q284,MAX(0,MIN(L$4,IF(Register!$U284="",$D$2,MIN($D$2,YEAR(Register!$U284)*12+MONTH(Register!$U284)-1)))-(YEAR(Register!$O284)*12+MONTH(Register!$O284))+1))/Register!$Q284,2)-ROUND((Register!$M284-Register!$R284)*MIN(Register!$Q284,MAX(0,MIN(L$4-1,IF(Register!$U284="",$D$2,MIN($D$2,YEAR(Register!$U284)*12+MONTH(Register!$U284)-1)))-(YEAR(Register!$O284)*12+MONTH(Register!$O284))+1))/Register!$Q284,2))</f>
        <v/>
      </c>
      <c r="M286" s="27">
        <f>IF(OR(Register!$N284&lt;&gt;"Yes",Register!$O284="",N(Register!$Q284)=0),0,ROUND((Register!$M284-Register!$R284)*MIN(Register!$Q284,MAX(0,MIN(M$4,IF(Register!$U284="",$D$2,MIN($D$2,YEAR(Register!$U284)*12+MONTH(Register!$U284)-1)))-(YEAR(Register!$O284)*12+MONTH(Register!$O284))+1))/Register!$Q284,2)-ROUND((Register!$M284-Register!$R284)*MIN(Register!$Q284,MAX(0,MIN(M$4-1,IF(Register!$U284="",$D$2,MIN($D$2,YEAR(Register!$U284)*12+MONTH(Register!$U284)-1)))-(YEAR(Register!$O284)*12+MONTH(Register!$O284))+1))/Register!$Q284,2))</f>
        <v/>
      </c>
      <c r="N286" s="27">
        <f>IF(OR(Register!$N284&lt;&gt;"Yes",Register!$O284="",N(Register!$Q284)=0),0,ROUND((Register!$M284-Register!$R284)*MIN(Register!$Q284,MAX(0,MIN(N$4,IF(Register!$U284="",$D$2,MIN($D$2,YEAR(Register!$U284)*12+MONTH(Register!$U284)-1)))-(YEAR(Register!$O284)*12+MONTH(Register!$O284))+1))/Register!$Q284,2)-ROUND((Register!$M284-Register!$R284)*MIN(Register!$Q284,MAX(0,MIN(N$4-1,IF(Register!$U284="",$D$2,MIN($D$2,YEAR(Register!$U284)*12+MONTH(Register!$U284)-1)))-(YEAR(Register!$O284)*12+MONTH(Register!$O284))+1))/Register!$Q284,2))</f>
        <v/>
      </c>
      <c r="O286" s="27">
        <f>IF(OR(Register!$N284&lt;&gt;"Yes",Register!$O284="",N(Register!$Q284)=0),0,ROUND((Register!$M284-Register!$R284)*MIN(Register!$Q284,MAX(0,MIN(O$4,IF(Register!$U284="",$D$2,MIN($D$2,YEAR(Register!$U284)*12+MONTH(Register!$U284)-1)))-(YEAR(Register!$O284)*12+MONTH(Register!$O284))+1))/Register!$Q284,2)-ROUND((Register!$M284-Register!$R284)*MIN(Register!$Q284,MAX(0,MIN(O$4-1,IF(Register!$U284="",$D$2,MIN($D$2,YEAR(Register!$U284)*12+MONTH(Register!$U284)-1)))-(YEAR(Register!$O284)*12+MONTH(Register!$O284))+1))/Register!$Q284,2))</f>
        <v/>
      </c>
      <c r="P286" s="27">
        <f>IF(OR(Register!$N284&lt;&gt;"Yes",Register!$O284="",N(Register!$Q284)=0),0,ROUND((Register!$M284-Register!$R284)*MIN(Register!$Q284,MAX(0,MIN(P$4,IF(Register!$U284="",$D$2,MIN($D$2,YEAR(Register!$U284)*12+MONTH(Register!$U284)-1)))-(YEAR(Register!$O284)*12+MONTH(Register!$O284))+1))/Register!$Q284,2)-ROUND((Register!$M284-Register!$R284)*MIN(Register!$Q284,MAX(0,MIN(P$4-1,IF(Register!$U284="",$D$2,MIN($D$2,YEAR(Register!$U284)*12+MONTH(Register!$U284)-1)))-(YEAR(Register!$O284)*12+MONTH(Register!$O284))+1))/Register!$Q284,2))</f>
        <v/>
      </c>
      <c r="Q286" s="27">
        <f>E286+F286+G286+H286+I286+J286+K286+L286+M286+N286+O286+P286</f>
        <v/>
      </c>
    </row>
    <row r="287">
      <c r="A287" s="28">
        <f>IF(Register!$A285="","",Register!$A285)</f>
        <v/>
      </c>
      <c r="B287" s="28">
        <f>IF(Register!$D285="","",Register!$D285)</f>
        <v/>
      </c>
      <c r="C287" s="28">
        <f>IF(Register!$F285="","",Register!$F285)</f>
        <v/>
      </c>
      <c r="D287" s="28">
        <f>IF(C287="","",IF(C287=Settings!$A$9,Settings!$B$9,IF(C287=Settings!$A$10,Settings!$B$10,IF(C287=Settings!$A$11,Settings!$B$11,IF(C287=Settings!$A$12,Settings!$B$12,IF(C287=Settings!$A$13,Settings!$B$13,IF(C287=Settings!$A$14,Settings!$B$14,IF(C287=Settings!$A$15,Settings!$B$15,IF(C287=Settings!$A$16,Settings!$B$16,IF(C287=Settings!$A$17,Settings!$B$17,IF(C287=Settings!$A$18,Settings!$B$18,"")))))))))))</f>
        <v/>
      </c>
      <c r="E287" s="27">
        <f>IF(OR(Register!$N285&lt;&gt;"Yes",Register!$O285="",N(Register!$Q285)=0),0,ROUND((Register!$M285-Register!$R285)*MIN(Register!$Q285,MAX(0,MIN(E$4,IF(Register!$U285="",$D$2,MIN($D$2,YEAR(Register!$U285)*12+MONTH(Register!$U285)-1)))-(YEAR(Register!$O285)*12+MONTH(Register!$O285))+1))/Register!$Q285,2)-ROUND((Register!$M285-Register!$R285)*MIN(Register!$Q285,MAX(0,MIN(E$4-1,IF(Register!$U285="",$D$2,MIN($D$2,YEAR(Register!$U285)*12+MONTH(Register!$U285)-1)))-(YEAR(Register!$O285)*12+MONTH(Register!$O285))+1))/Register!$Q285,2))</f>
        <v/>
      </c>
      <c r="F287" s="27">
        <f>IF(OR(Register!$N285&lt;&gt;"Yes",Register!$O285="",N(Register!$Q285)=0),0,ROUND((Register!$M285-Register!$R285)*MIN(Register!$Q285,MAX(0,MIN(F$4,IF(Register!$U285="",$D$2,MIN($D$2,YEAR(Register!$U285)*12+MONTH(Register!$U285)-1)))-(YEAR(Register!$O285)*12+MONTH(Register!$O285))+1))/Register!$Q285,2)-ROUND((Register!$M285-Register!$R285)*MIN(Register!$Q285,MAX(0,MIN(F$4-1,IF(Register!$U285="",$D$2,MIN($D$2,YEAR(Register!$U285)*12+MONTH(Register!$U285)-1)))-(YEAR(Register!$O285)*12+MONTH(Register!$O285))+1))/Register!$Q285,2))</f>
        <v/>
      </c>
      <c r="G287" s="27">
        <f>IF(OR(Register!$N285&lt;&gt;"Yes",Register!$O285="",N(Register!$Q285)=0),0,ROUND((Register!$M285-Register!$R285)*MIN(Register!$Q285,MAX(0,MIN(G$4,IF(Register!$U285="",$D$2,MIN($D$2,YEAR(Register!$U285)*12+MONTH(Register!$U285)-1)))-(YEAR(Register!$O285)*12+MONTH(Register!$O285))+1))/Register!$Q285,2)-ROUND((Register!$M285-Register!$R285)*MIN(Register!$Q285,MAX(0,MIN(G$4-1,IF(Register!$U285="",$D$2,MIN($D$2,YEAR(Register!$U285)*12+MONTH(Register!$U285)-1)))-(YEAR(Register!$O285)*12+MONTH(Register!$O285))+1))/Register!$Q285,2))</f>
        <v/>
      </c>
      <c r="H287" s="27">
        <f>IF(OR(Register!$N285&lt;&gt;"Yes",Register!$O285="",N(Register!$Q285)=0),0,ROUND((Register!$M285-Register!$R285)*MIN(Register!$Q285,MAX(0,MIN(H$4,IF(Register!$U285="",$D$2,MIN($D$2,YEAR(Register!$U285)*12+MONTH(Register!$U285)-1)))-(YEAR(Register!$O285)*12+MONTH(Register!$O285))+1))/Register!$Q285,2)-ROUND((Register!$M285-Register!$R285)*MIN(Register!$Q285,MAX(0,MIN(H$4-1,IF(Register!$U285="",$D$2,MIN($D$2,YEAR(Register!$U285)*12+MONTH(Register!$U285)-1)))-(YEAR(Register!$O285)*12+MONTH(Register!$O285))+1))/Register!$Q285,2))</f>
        <v/>
      </c>
      <c r="I287" s="27">
        <f>IF(OR(Register!$N285&lt;&gt;"Yes",Register!$O285="",N(Register!$Q285)=0),0,ROUND((Register!$M285-Register!$R285)*MIN(Register!$Q285,MAX(0,MIN(I$4,IF(Register!$U285="",$D$2,MIN($D$2,YEAR(Register!$U285)*12+MONTH(Register!$U285)-1)))-(YEAR(Register!$O285)*12+MONTH(Register!$O285))+1))/Register!$Q285,2)-ROUND((Register!$M285-Register!$R285)*MIN(Register!$Q285,MAX(0,MIN(I$4-1,IF(Register!$U285="",$D$2,MIN($D$2,YEAR(Register!$U285)*12+MONTH(Register!$U285)-1)))-(YEAR(Register!$O285)*12+MONTH(Register!$O285))+1))/Register!$Q285,2))</f>
        <v/>
      </c>
      <c r="J287" s="27">
        <f>IF(OR(Register!$N285&lt;&gt;"Yes",Register!$O285="",N(Register!$Q285)=0),0,ROUND((Register!$M285-Register!$R285)*MIN(Register!$Q285,MAX(0,MIN(J$4,IF(Register!$U285="",$D$2,MIN($D$2,YEAR(Register!$U285)*12+MONTH(Register!$U285)-1)))-(YEAR(Register!$O285)*12+MONTH(Register!$O285))+1))/Register!$Q285,2)-ROUND((Register!$M285-Register!$R285)*MIN(Register!$Q285,MAX(0,MIN(J$4-1,IF(Register!$U285="",$D$2,MIN($D$2,YEAR(Register!$U285)*12+MONTH(Register!$U285)-1)))-(YEAR(Register!$O285)*12+MONTH(Register!$O285))+1))/Register!$Q285,2))</f>
        <v/>
      </c>
      <c r="K287" s="27">
        <f>IF(OR(Register!$N285&lt;&gt;"Yes",Register!$O285="",N(Register!$Q285)=0),0,ROUND((Register!$M285-Register!$R285)*MIN(Register!$Q285,MAX(0,MIN(K$4,IF(Register!$U285="",$D$2,MIN($D$2,YEAR(Register!$U285)*12+MONTH(Register!$U285)-1)))-(YEAR(Register!$O285)*12+MONTH(Register!$O285))+1))/Register!$Q285,2)-ROUND((Register!$M285-Register!$R285)*MIN(Register!$Q285,MAX(0,MIN(K$4-1,IF(Register!$U285="",$D$2,MIN($D$2,YEAR(Register!$U285)*12+MONTH(Register!$U285)-1)))-(YEAR(Register!$O285)*12+MONTH(Register!$O285))+1))/Register!$Q285,2))</f>
        <v/>
      </c>
      <c r="L287" s="27">
        <f>IF(OR(Register!$N285&lt;&gt;"Yes",Register!$O285="",N(Register!$Q285)=0),0,ROUND((Register!$M285-Register!$R285)*MIN(Register!$Q285,MAX(0,MIN(L$4,IF(Register!$U285="",$D$2,MIN($D$2,YEAR(Register!$U285)*12+MONTH(Register!$U285)-1)))-(YEAR(Register!$O285)*12+MONTH(Register!$O285))+1))/Register!$Q285,2)-ROUND((Register!$M285-Register!$R285)*MIN(Register!$Q285,MAX(0,MIN(L$4-1,IF(Register!$U285="",$D$2,MIN($D$2,YEAR(Register!$U285)*12+MONTH(Register!$U285)-1)))-(YEAR(Register!$O285)*12+MONTH(Register!$O285))+1))/Register!$Q285,2))</f>
        <v/>
      </c>
      <c r="M287" s="27">
        <f>IF(OR(Register!$N285&lt;&gt;"Yes",Register!$O285="",N(Register!$Q285)=0),0,ROUND((Register!$M285-Register!$R285)*MIN(Register!$Q285,MAX(0,MIN(M$4,IF(Register!$U285="",$D$2,MIN($D$2,YEAR(Register!$U285)*12+MONTH(Register!$U285)-1)))-(YEAR(Register!$O285)*12+MONTH(Register!$O285))+1))/Register!$Q285,2)-ROUND((Register!$M285-Register!$R285)*MIN(Register!$Q285,MAX(0,MIN(M$4-1,IF(Register!$U285="",$D$2,MIN($D$2,YEAR(Register!$U285)*12+MONTH(Register!$U285)-1)))-(YEAR(Register!$O285)*12+MONTH(Register!$O285))+1))/Register!$Q285,2))</f>
        <v/>
      </c>
      <c r="N287" s="27">
        <f>IF(OR(Register!$N285&lt;&gt;"Yes",Register!$O285="",N(Register!$Q285)=0),0,ROUND((Register!$M285-Register!$R285)*MIN(Register!$Q285,MAX(0,MIN(N$4,IF(Register!$U285="",$D$2,MIN($D$2,YEAR(Register!$U285)*12+MONTH(Register!$U285)-1)))-(YEAR(Register!$O285)*12+MONTH(Register!$O285))+1))/Register!$Q285,2)-ROUND((Register!$M285-Register!$R285)*MIN(Register!$Q285,MAX(0,MIN(N$4-1,IF(Register!$U285="",$D$2,MIN($D$2,YEAR(Register!$U285)*12+MONTH(Register!$U285)-1)))-(YEAR(Register!$O285)*12+MONTH(Register!$O285))+1))/Register!$Q285,2))</f>
        <v/>
      </c>
      <c r="O287" s="27">
        <f>IF(OR(Register!$N285&lt;&gt;"Yes",Register!$O285="",N(Register!$Q285)=0),0,ROUND((Register!$M285-Register!$R285)*MIN(Register!$Q285,MAX(0,MIN(O$4,IF(Register!$U285="",$D$2,MIN($D$2,YEAR(Register!$U285)*12+MONTH(Register!$U285)-1)))-(YEAR(Register!$O285)*12+MONTH(Register!$O285))+1))/Register!$Q285,2)-ROUND((Register!$M285-Register!$R285)*MIN(Register!$Q285,MAX(0,MIN(O$4-1,IF(Register!$U285="",$D$2,MIN($D$2,YEAR(Register!$U285)*12+MONTH(Register!$U285)-1)))-(YEAR(Register!$O285)*12+MONTH(Register!$O285))+1))/Register!$Q285,2))</f>
        <v/>
      </c>
      <c r="P287" s="27">
        <f>IF(OR(Register!$N285&lt;&gt;"Yes",Register!$O285="",N(Register!$Q285)=0),0,ROUND((Register!$M285-Register!$R285)*MIN(Register!$Q285,MAX(0,MIN(P$4,IF(Register!$U285="",$D$2,MIN($D$2,YEAR(Register!$U285)*12+MONTH(Register!$U285)-1)))-(YEAR(Register!$O285)*12+MONTH(Register!$O285))+1))/Register!$Q285,2)-ROUND((Register!$M285-Register!$R285)*MIN(Register!$Q285,MAX(0,MIN(P$4-1,IF(Register!$U285="",$D$2,MIN($D$2,YEAR(Register!$U285)*12+MONTH(Register!$U285)-1)))-(YEAR(Register!$O285)*12+MONTH(Register!$O285))+1))/Register!$Q285,2))</f>
        <v/>
      </c>
      <c r="Q287" s="27">
        <f>E287+F287+G287+H287+I287+J287+K287+L287+M287+N287+O287+P287</f>
        <v/>
      </c>
    </row>
    <row r="288">
      <c r="A288" s="28">
        <f>IF(Register!$A286="","",Register!$A286)</f>
        <v/>
      </c>
      <c r="B288" s="28">
        <f>IF(Register!$D286="","",Register!$D286)</f>
        <v/>
      </c>
      <c r="C288" s="28">
        <f>IF(Register!$F286="","",Register!$F286)</f>
        <v/>
      </c>
      <c r="D288" s="28">
        <f>IF(C288="","",IF(C288=Settings!$A$9,Settings!$B$9,IF(C288=Settings!$A$10,Settings!$B$10,IF(C288=Settings!$A$11,Settings!$B$11,IF(C288=Settings!$A$12,Settings!$B$12,IF(C288=Settings!$A$13,Settings!$B$13,IF(C288=Settings!$A$14,Settings!$B$14,IF(C288=Settings!$A$15,Settings!$B$15,IF(C288=Settings!$A$16,Settings!$B$16,IF(C288=Settings!$A$17,Settings!$B$17,IF(C288=Settings!$A$18,Settings!$B$18,"")))))))))))</f>
        <v/>
      </c>
      <c r="E288" s="27">
        <f>IF(OR(Register!$N286&lt;&gt;"Yes",Register!$O286="",N(Register!$Q286)=0),0,ROUND((Register!$M286-Register!$R286)*MIN(Register!$Q286,MAX(0,MIN(E$4,IF(Register!$U286="",$D$2,MIN($D$2,YEAR(Register!$U286)*12+MONTH(Register!$U286)-1)))-(YEAR(Register!$O286)*12+MONTH(Register!$O286))+1))/Register!$Q286,2)-ROUND((Register!$M286-Register!$R286)*MIN(Register!$Q286,MAX(0,MIN(E$4-1,IF(Register!$U286="",$D$2,MIN($D$2,YEAR(Register!$U286)*12+MONTH(Register!$U286)-1)))-(YEAR(Register!$O286)*12+MONTH(Register!$O286))+1))/Register!$Q286,2))</f>
        <v/>
      </c>
      <c r="F288" s="27">
        <f>IF(OR(Register!$N286&lt;&gt;"Yes",Register!$O286="",N(Register!$Q286)=0),0,ROUND((Register!$M286-Register!$R286)*MIN(Register!$Q286,MAX(0,MIN(F$4,IF(Register!$U286="",$D$2,MIN($D$2,YEAR(Register!$U286)*12+MONTH(Register!$U286)-1)))-(YEAR(Register!$O286)*12+MONTH(Register!$O286))+1))/Register!$Q286,2)-ROUND((Register!$M286-Register!$R286)*MIN(Register!$Q286,MAX(0,MIN(F$4-1,IF(Register!$U286="",$D$2,MIN($D$2,YEAR(Register!$U286)*12+MONTH(Register!$U286)-1)))-(YEAR(Register!$O286)*12+MONTH(Register!$O286))+1))/Register!$Q286,2))</f>
        <v/>
      </c>
      <c r="G288" s="27">
        <f>IF(OR(Register!$N286&lt;&gt;"Yes",Register!$O286="",N(Register!$Q286)=0),0,ROUND((Register!$M286-Register!$R286)*MIN(Register!$Q286,MAX(0,MIN(G$4,IF(Register!$U286="",$D$2,MIN($D$2,YEAR(Register!$U286)*12+MONTH(Register!$U286)-1)))-(YEAR(Register!$O286)*12+MONTH(Register!$O286))+1))/Register!$Q286,2)-ROUND((Register!$M286-Register!$R286)*MIN(Register!$Q286,MAX(0,MIN(G$4-1,IF(Register!$U286="",$D$2,MIN($D$2,YEAR(Register!$U286)*12+MONTH(Register!$U286)-1)))-(YEAR(Register!$O286)*12+MONTH(Register!$O286))+1))/Register!$Q286,2))</f>
        <v/>
      </c>
      <c r="H288" s="27">
        <f>IF(OR(Register!$N286&lt;&gt;"Yes",Register!$O286="",N(Register!$Q286)=0),0,ROUND((Register!$M286-Register!$R286)*MIN(Register!$Q286,MAX(0,MIN(H$4,IF(Register!$U286="",$D$2,MIN($D$2,YEAR(Register!$U286)*12+MONTH(Register!$U286)-1)))-(YEAR(Register!$O286)*12+MONTH(Register!$O286))+1))/Register!$Q286,2)-ROUND((Register!$M286-Register!$R286)*MIN(Register!$Q286,MAX(0,MIN(H$4-1,IF(Register!$U286="",$D$2,MIN($D$2,YEAR(Register!$U286)*12+MONTH(Register!$U286)-1)))-(YEAR(Register!$O286)*12+MONTH(Register!$O286))+1))/Register!$Q286,2))</f>
        <v/>
      </c>
      <c r="I288" s="27">
        <f>IF(OR(Register!$N286&lt;&gt;"Yes",Register!$O286="",N(Register!$Q286)=0),0,ROUND((Register!$M286-Register!$R286)*MIN(Register!$Q286,MAX(0,MIN(I$4,IF(Register!$U286="",$D$2,MIN($D$2,YEAR(Register!$U286)*12+MONTH(Register!$U286)-1)))-(YEAR(Register!$O286)*12+MONTH(Register!$O286))+1))/Register!$Q286,2)-ROUND((Register!$M286-Register!$R286)*MIN(Register!$Q286,MAX(0,MIN(I$4-1,IF(Register!$U286="",$D$2,MIN($D$2,YEAR(Register!$U286)*12+MONTH(Register!$U286)-1)))-(YEAR(Register!$O286)*12+MONTH(Register!$O286))+1))/Register!$Q286,2))</f>
        <v/>
      </c>
      <c r="J288" s="27">
        <f>IF(OR(Register!$N286&lt;&gt;"Yes",Register!$O286="",N(Register!$Q286)=0),0,ROUND((Register!$M286-Register!$R286)*MIN(Register!$Q286,MAX(0,MIN(J$4,IF(Register!$U286="",$D$2,MIN($D$2,YEAR(Register!$U286)*12+MONTH(Register!$U286)-1)))-(YEAR(Register!$O286)*12+MONTH(Register!$O286))+1))/Register!$Q286,2)-ROUND((Register!$M286-Register!$R286)*MIN(Register!$Q286,MAX(0,MIN(J$4-1,IF(Register!$U286="",$D$2,MIN($D$2,YEAR(Register!$U286)*12+MONTH(Register!$U286)-1)))-(YEAR(Register!$O286)*12+MONTH(Register!$O286))+1))/Register!$Q286,2))</f>
        <v/>
      </c>
      <c r="K288" s="27">
        <f>IF(OR(Register!$N286&lt;&gt;"Yes",Register!$O286="",N(Register!$Q286)=0),0,ROUND((Register!$M286-Register!$R286)*MIN(Register!$Q286,MAX(0,MIN(K$4,IF(Register!$U286="",$D$2,MIN($D$2,YEAR(Register!$U286)*12+MONTH(Register!$U286)-1)))-(YEAR(Register!$O286)*12+MONTH(Register!$O286))+1))/Register!$Q286,2)-ROUND((Register!$M286-Register!$R286)*MIN(Register!$Q286,MAX(0,MIN(K$4-1,IF(Register!$U286="",$D$2,MIN($D$2,YEAR(Register!$U286)*12+MONTH(Register!$U286)-1)))-(YEAR(Register!$O286)*12+MONTH(Register!$O286))+1))/Register!$Q286,2))</f>
        <v/>
      </c>
      <c r="L288" s="27">
        <f>IF(OR(Register!$N286&lt;&gt;"Yes",Register!$O286="",N(Register!$Q286)=0),0,ROUND((Register!$M286-Register!$R286)*MIN(Register!$Q286,MAX(0,MIN(L$4,IF(Register!$U286="",$D$2,MIN($D$2,YEAR(Register!$U286)*12+MONTH(Register!$U286)-1)))-(YEAR(Register!$O286)*12+MONTH(Register!$O286))+1))/Register!$Q286,2)-ROUND((Register!$M286-Register!$R286)*MIN(Register!$Q286,MAX(0,MIN(L$4-1,IF(Register!$U286="",$D$2,MIN($D$2,YEAR(Register!$U286)*12+MONTH(Register!$U286)-1)))-(YEAR(Register!$O286)*12+MONTH(Register!$O286))+1))/Register!$Q286,2))</f>
        <v/>
      </c>
      <c r="M288" s="27">
        <f>IF(OR(Register!$N286&lt;&gt;"Yes",Register!$O286="",N(Register!$Q286)=0),0,ROUND((Register!$M286-Register!$R286)*MIN(Register!$Q286,MAX(0,MIN(M$4,IF(Register!$U286="",$D$2,MIN($D$2,YEAR(Register!$U286)*12+MONTH(Register!$U286)-1)))-(YEAR(Register!$O286)*12+MONTH(Register!$O286))+1))/Register!$Q286,2)-ROUND((Register!$M286-Register!$R286)*MIN(Register!$Q286,MAX(0,MIN(M$4-1,IF(Register!$U286="",$D$2,MIN($D$2,YEAR(Register!$U286)*12+MONTH(Register!$U286)-1)))-(YEAR(Register!$O286)*12+MONTH(Register!$O286))+1))/Register!$Q286,2))</f>
        <v/>
      </c>
      <c r="N288" s="27">
        <f>IF(OR(Register!$N286&lt;&gt;"Yes",Register!$O286="",N(Register!$Q286)=0),0,ROUND((Register!$M286-Register!$R286)*MIN(Register!$Q286,MAX(0,MIN(N$4,IF(Register!$U286="",$D$2,MIN($D$2,YEAR(Register!$U286)*12+MONTH(Register!$U286)-1)))-(YEAR(Register!$O286)*12+MONTH(Register!$O286))+1))/Register!$Q286,2)-ROUND((Register!$M286-Register!$R286)*MIN(Register!$Q286,MAX(0,MIN(N$4-1,IF(Register!$U286="",$D$2,MIN($D$2,YEAR(Register!$U286)*12+MONTH(Register!$U286)-1)))-(YEAR(Register!$O286)*12+MONTH(Register!$O286))+1))/Register!$Q286,2))</f>
        <v/>
      </c>
      <c r="O288" s="27">
        <f>IF(OR(Register!$N286&lt;&gt;"Yes",Register!$O286="",N(Register!$Q286)=0),0,ROUND((Register!$M286-Register!$R286)*MIN(Register!$Q286,MAX(0,MIN(O$4,IF(Register!$U286="",$D$2,MIN($D$2,YEAR(Register!$U286)*12+MONTH(Register!$U286)-1)))-(YEAR(Register!$O286)*12+MONTH(Register!$O286))+1))/Register!$Q286,2)-ROUND((Register!$M286-Register!$R286)*MIN(Register!$Q286,MAX(0,MIN(O$4-1,IF(Register!$U286="",$D$2,MIN($D$2,YEAR(Register!$U286)*12+MONTH(Register!$U286)-1)))-(YEAR(Register!$O286)*12+MONTH(Register!$O286))+1))/Register!$Q286,2))</f>
        <v/>
      </c>
      <c r="P288" s="27">
        <f>IF(OR(Register!$N286&lt;&gt;"Yes",Register!$O286="",N(Register!$Q286)=0),0,ROUND((Register!$M286-Register!$R286)*MIN(Register!$Q286,MAX(0,MIN(P$4,IF(Register!$U286="",$D$2,MIN($D$2,YEAR(Register!$U286)*12+MONTH(Register!$U286)-1)))-(YEAR(Register!$O286)*12+MONTH(Register!$O286))+1))/Register!$Q286,2)-ROUND((Register!$M286-Register!$R286)*MIN(Register!$Q286,MAX(0,MIN(P$4-1,IF(Register!$U286="",$D$2,MIN($D$2,YEAR(Register!$U286)*12+MONTH(Register!$U286)-1)))-(YEAR(Register!$O286)*12+MONTH(Register!$O286))+1))/Register!$Q286,2))</f>
        <v/>
      </c>
      <c r="Q288" s="27">
        <f>E288+F288+G288+H288+I288+J288+K288+L288+M288+N288+O288+P288</f>
        <v/>
      </c>
    </row>
    <row r="289">
      <c r="A289" s="28">
        <f>IF(Register!$A287="","",Register!$A287)</f>
        <v/>
      </c>
      <c r="B289" s="28">
        <f>IF(Register!$D287="","",Register!$D287)</f>
        <v/>
      </c>
      <c r="C289" s="28">
        <f>IF(Register!$F287="","",Register!$F287)</f>
        <v/>
      </c>
      <c r="D289" s="28">
        <f>IF(C289="","",IF(C289=Settings!$A$9,Settings!$B$9,IF(C289=Settings!$A$10,Settings!$B$10,IF(C289=Settings!$A$11,Settings!$B$11,IF(C289=Settings!$A$12,Settings!$B$12,IF(C289=Settings!$A$13,Settings!$B$13,IF(C289=Settings!$A$14,Settings!$B$14,IF(C289=Settings!$A$15,Settings!$B$15,IF(C289=Settings!$A$16,Settings!$B$16,IF(C289=Settings!$A$17,Settings!$B$17,IF(C289=Settings!$A$18,Settings!$B$18,"")))))))))))</f>
        <v/>
      </c>
      <c r="E289" s="27">
        <f>IF(OR(Register!$N287&lt;&gt;"Yes",Register!$O287="",N(Register!$Q287)=0),0,ROUND((Register!$M287-Register!$R287)*MIN(Register!$Q287,MAX(0,MIN(E$4,IF(Register!$U287="",$D$2,MIN($D$2,YEAR(Register!$U287)*12+MONTH(Register!$U287)-1)))-(YEAR(Register!$O287)*12+MONTH(Register!$O287))+1))/Register!$Q287,2)-ROUND((Register!$M287-Register!$R287)*MIN(Register!$Q287,MAX(0,MIN(E$4-1,IF(Register!$U287="",$D$2,MIN($D$2,YEAR(Register!$U287)*12+MONTH(Register!$U287)-1)))-(YEAR(Register!$O287)*12+MONTH(Register!$O287))+1))/Register!$Q287,2))</f>
        <v/>
      </c>
      <c r="F289" s="27">
        <f>IF(OR(Register!$N287&lt;&gt;"Yes",Register!$O287="",N(Register!$Q287)=0),0,ROUND((Register!$M287-Register!$R287)*MIN(Register!$Q287,MAX(0,MIN(F$4,IF(Register!$U287="",$D$2,MIN($D$2,YEAR(Register!$U287)*12+MONTH(Register!$U287)-1)))-(YEAR(Register!$O287)*12+MONTH(Register!$O287))+1))/Register!$Q287,2)-ROUND((Register!$M287-Register!$R287)*MIN(Register!$Q287,MAX(0,MIN(F$4-1,IF(Register!$U287="",$D$2,MIN($D$2,YEAR(Register!$U287)*12+MONTH(Register!$U287)-1)))-(YEAR(Register!$O287)*12+MONTH(Register!$O287))+1))/Register!$Q287,2))</f>
        <v/>
      </c>
      <c r="G289" s="27">
        <f>IF(OR(Register!$N287&lt;&gt;"Yes",Register!$O287="",N(Register!$Q287)=0),0,ROUND((Register!$M287-Register!$R287)*MIN(Register!$Q287,MAX(0,MIN(G$4,IF(Register!$U287="",$D$2,MIN($D$2,YEAR(Register!$U287)*12+MONTH(Register!$U287)-1)))-(YEAR(Register!$O287)*12+MONTH(Register!$O287))+1))/Register!$Q287,2)-ROUND((Register!$M287-Register!$R287)*MIN(Register!$Q287,MAX(0,MIN(G$4-1,IF(Register!$U287="",$D$2,MIN($D$2,YEAR(Register!$U287)*12+MONTH(Register!$U287)-1)))-(YEAR(Register!$O287)*12+MONTH(Register!$O287))+1))/Register!$Q287,2))</f>
        <v/>
      </c>
      <c r="H289" s="27">
        <f>IF(OR(Register!$N287&lt;&gt;"Yes",Register!$O287="",N(Register!$Q287)=0),0,ROUND((Register!$M287-Register!$R287)*MIN(Register!$Q287,MAX(0,MIN(H$4,IF(Register!$U287="",$D$2,MIN($D$2,YEAR(Register!$U287)*12+MONTH(Register!$U287)-1)))-(YEAR(Register!$O287)*12+MONTH(Register!$O287))+1))/Register!$Q287,2)-ROUND((Register!$M287-Register!$R287)*MIN(Register!$Q287,MAX(0,MIN(H$4-1,IF(Register!$U287="",$D$2,MIN($D$2,YEAR(Register!$U287)*12+MONTH(Register!$U287)-1)))-(YEAR(Register!$O287)*12+MONTH(Register!$O287))+1))/Register!$Q287,2))</f>
        <v/>
      </c>
      <c r="I289" s="27">
        <f>IF(OR(Register!$N287&lt;&gt;"Yes",Register!$O287="",N(Register!$Q287)=0),0,ROUND((Register!$M287-Register!$R287)*MIN(Register!$Q287,MAX(0,MIN(I$4,IF(Register!$U287="",$D$2,MIN($D$2,YEAR(Register!$U287)*12+MONTH(Register!$U287)-1)))-(YEAR(Register!$O287)*12+MONTH(Register!$O287))+1))/Register!$Q287,2)-ROUND((Register!$M287-Register!$R287)*MIN(Register!$Q287,MAX(0,MIN(I$4-1,IF(Register!$U287="",$D$2,MIN($D$2,YEAR(Register!$U287)*12+MONTH(Register!$U287)-1)))-(YEAR(Register!$O287)*12+MONTH(Register!$O287))+1))/Register!$Q287,2))</f>
        <v/>
      </c>
      <c r="J289" s="27">
        <f>IF(OR(Register!$N287&lt;&gt;"Yes",Register!$O287="",N(Register!$Q287)=0),0,ROUND((Register!$M287-Register!$R287)*MIN(Register!$Q287,MAX(0,MIN(J$4,IF(Register!$U287="",$D$2,MIN($D$2,YEAR(Register!$U287)*12+MONTH(Register!$U287)-1)))-(YEAR(Register!$O287)*12+MONTH(Register!$O287))+1))/Register!$Q287,2)-ROUND((Register!$M287-Register!$R287)*MIN(Register!$Q287,MAX(0,MIN(J$4-1,IF(Register!$U287="",$D$2,MIN($D$2,YEAR(Register!$U287)*12+MONTH(Register!$U287)-1)))-(YEAR(Register!$O287)*12+MONTH(Register!$O287))+1))/Register!$Q287,2))</f>
        <v/>
      </c>
      <c r="K289" s="27">
        <f>IF(OR(Register!$N287&lt;&gt;"Yes",Register!$O287="",N(Register!$Q287)=0),0,ROUND((Register!$M287-Register!$R287)*MIN(Register!$Q287,MAX(0,MIN(K$4,IF(Register!$U287="",$D$2,MIN($D$2,YEAR(Register!$U287)*12+MONTH(Register!$U287)-1)))-(YEAR(Register!$O287)*12+MONTH(Register!$O287))+1))/Register!$Q287,2)-ROUND((Register!$M287-Register!$R287)*MIN(Register!$Q287,MAX(0,MIN(K$4-1,IF(Register!$U287="",$D$2,MIN($D$2,YEAR(Register!$U287)*12+MONTH(Register!$U287)-1)))-(YEAR(Register!$O287)*12+MONTH(Register!$O287))+1))/Register!$Q287,2))</f>
        <v/>
      </c>
      <c r="L289" s="27">
        <f>IF(OR(Register!$N287&lt;&gt;"Yes",Register!$O287="",N(Register!$Q287)=0),0,ROUND((Register!$M287-Register!$R287)*MIN(Register!$Q287,MAX(0,MIN(L$4,IF(Register!$U287="",$D$2,MIN($D$2,YEAR(Register!$U287)*12+MONTH(Register!$U287)-1)))-(YEAR(Register!$O287)*12+MONTH(Register!$O287))+1))/Register!$Q287,2)-ROUND((Register!$M287-Register!$R287)*MIN(Register!$Q287,MAX(0,MIN(L$4-1,IF(Register!$U287="",$D$2,MIN($D$2,YEAR(Register!$U287)*12+MONTH(Register!$U287)-1)))-(YEAR(Register!$O287)*12+MONTH(Register!$O287))+1))/Register!$Q287,2))</f>
        <v/>
      </c>
      <c r="M289" s="27">
        <f>IF(OR(Register!$N287&lt;&gt;"Yes",Register!$O287="",N(Register!$Q287)=0),0,ROUND((Register!$M287-Register!$R287)*MIN(Register!$Q287,MAX(0,MIN(M$4,IF(Register!$U287="",$D$2,MIN($D$2,YEAR(Register!$U287)*12+MONTH(Register!$U287)-1)))-(YEAR(Register!$O287)*12+MONTH(Register!$O287))+1))/Register!$Q287,2)-ROUND((Register!$M287-Register!$R287)*MIN(Register!$Q287,MAX(0,MIN(M$4-1,IF(Register!$U287="",$D$2,MIN($D$2,YEAR(Register!$U287)*12+MONTH(Register!$U287)-1)))-(YEAR(Register!$O287)*12+MONTH(Register!$O287))+1))/Register!$Q287,2))</f>
        <v/>
      </c>
      <c r="N289" s="27">
        <f>IF(OR(Register!$N287&lt;&gt;"Yes",Register!$O287="",N(Register!$Q287)=0),0,ROUND((Register!$M287-Register!$R287)*MIN(Register!$Q287,MAX(0,MIN(N$4,IF(Register!$U287="",$D$2,MIN($D$2,YEAR(Register!$U287)*12+MONTH(Register!$U287)-1)))-(YEAR(Register!$O287)*12+MONTH(Register!$O287))+1))/Register!$Q287,2)-ROUND((Register!$M287-Register!$R287)*MIN(Register!$Q287,MAX(0,MIN(N$4-1,IF(Register!$U287="",$D$2,MIN($D$2,YEAR(Register!$U287)*12+MONTH(Register!$U287)-1)))-(YEAR(Register!$O287)*12+MONTH(Register!$O287))+1))/Register!$Q287,2))</f>
        <v/>
      </c>
      <c r="O289" s="27">
        <f>IF(OR(Register!$N287&lt;&gt;"Yes",Register!$O287="",N(Register!$Q287)=0),0,ROUND((Register!$M287-Register!$R287)*MIN(Register!$Q287,MAX(0,MIN(O$4,IF(Register!$U287="",$D$2,MIN($D$2,YEAR(Register!$U287)*12+MONTH(Register!$U287)-1)))-(YEAR(Register!$O287)*12+MONTH(Register!$O287))+1))/Register!$Q287,2)-ROUND((Register!$M287-Register!$R287)*MIN(Register!$Q287,MAX(0,MIN(O$4-1,IF(Register!$U287="",$D$2,MIN($D$2,YEAR(Register!$U287)*12+MONTH(Register!$U287)-1)))-(YEAR(Register!$O287)*12+MONTH(Register!$O287))+1))/Register!$Q287,2))</f>
        <v/>
      </c>
      <c r="P289" s="27">
        <f>IF(OR(Register!$N287&lt;&gt;"Yes",Register!$O287="",N(Register!$Q287)=0),0,ROUND((Register!$M287-Register!$R287)*MIN(Register!$Q287,MAX(0,MIN(P$4,IF(Register!$U287="",$D$2,MIN($D$2,YEAR(Register!$U287)*12+MONTH(Register!$U287)-1)))-(YEAR(Register!$O287)*12+MONTH(Register!$O287))+1))/Register!$Q287,2)-ROUND((Register!$M287-Register!$R287)*MIN(Register!$Q287,MAX(0,MIN(P$4-1,IF(Register!$U287="",$D$2,MIN($D$2,YEAR(Register!$U287)*12+MONTH(Register!$U287)-1)))-(YEAR(Register!$O287)*12+MONTH(Register!$O287))+1))/Register!$Q287,2))</f>
        <v/>
      </c>
      <c r="Q289" s="27">
        <f>E289+F289+G289+H289+I289+J289+K289+L289+M289+N289+O289+P289</f>
        <v/>
      </c>
    </row>
    <row r="290">
      <c r="A290" s="28">
        <f>IF(Register!$A288="","",Register!$A288)</f>
        <v/>
      </c>
      <c r="B290" s="28">
        <f>IF(Register!$D288="","",Register!$D288)</f>
        <v/>
      </c>
      <c r="C290" s="28">
        <f>IF(Register!$F288="","",Register!$F288)</f>
        <v/>
      </c>
      <c r="D290" s="28">
        <f>IF(C290="","",IF(C290=Settings!$A$9,Settings!$B$9,IF(C290=Settings!$A$10,Settings!$B$10,IF(C290=Settings!$A$11,Settings!$B$11,IF(C290=Settings!$A$12,Settings!$B$12,IF(C290=Settings!$A$13,Settings!$B$13,IF(C290=Settings!$A$14,Settings!$B$14,IF(C290=Settings!$A$15,Settings!$B$15,IF(C290=Settings!$A$16,Settings!$B$16,IF(C290=Settings!$A$17,Settings!$B$17,IF(C290=Settings!$A$18,Settings!$B$18,"")))))))))))</f>
        <v/>
      </c>
      <c r="E290" s="27">
        <f>IF(OR(Register!$N288&lt;&gt;"Yes",Register!$O288="",N(Register!$Q288)=0),0,ROUND((Register!$M288-Register!$R288)*MIN(Register!$Q288,MAX(0,MIN(E$4,IF(Register!$U288="",$D$2,MIN($D$2,YEAR(Register!$U288)*12+MONTH(Register!$U288)-1)))-(YEAR(Register!$O288)*12+MONTH(Register!$O288))+1))/Register!$Q288,2)-ROUND((Register!$M288-Register!$R288)*MIN(Register!$Q288,MAX(0,MIN(E$4-1,IF(Register!$U288="",$D$2,MIN($D$2,YEAR(Register!$U288)*12+MONTH(Register!$U288)-1)))-(YEAR(Register!$O288)*12+MONTH(Register!$O288))+1))/Register!$Q288,2))</f>
        <v/>
      </c>
      <c r="F290" s="27">
        <f>IF(OR(Register!$N288&lt;&gt;"Yes",Register!$O288="",N(Register!$Q288)=0),0,ROUND((Register!$M288-Register!$R288)*MIN(Register!$Q288,MAX(0,MIN(F$4,IF(Register!$U288="",$D$2,MIN($D$2,YEAR(Register!$U288)*12+MONTH(Register!$U288)-1)))-(YEAR(Register!$O288)*12+MONTH(Register!$O288))+1))/Register!$Q288,2)-ROUND((Register!$M288-Register!$R288)*MIN(Register!$Q288,MAX(0,MIN(F$4-1,IF(Register!$U288="",$D$2,MIN($D$2,YEAR(Register!$U288)*12+MONTH(Register!$U288)-1)))-(YEAR(Register!$O288)*12+MONTH(Register!$O288))+1))/Register!$Q288,2))</f>
        <v/>
      </c>
      <c r="G290" s="27">
        <f>IF(OR(Register!$N288&lt;&gt;"Yes",Register!$O288="",N(Register!$Q288)=0),0,ROUND((Register!$M288-Register!$R288)*MIN(Register!$Q288,MAX(0,MIN(G$4,IF(Register!$U288="",$D$2,MIN($D$2,YEAR(Register!$U288)*12+MONTH(Register!$U288)-1)))-(YEAR(Register!$O288)*12+MONTH(Register!$O288))+1))/Register!$Q288,2)-ROUND((Register!$M288-Register!$R288)*MIN(Register!$Q288,MAX(0,MIN(G$4-1,IF(Register!$U288="",$D$2,MIN($D$2,YEAR(Register!$U288)*12+MONTH(Register!$U288)-1)))-(YEAR(Register!$O288)*12+MONTH(Register!$O288))+1))/Register!$Q288,2))</f>
        <v/>
      </c>
      <c r="H290" s="27">
        <f>IF(OR(Register!$N288&lt;&gt;"Yes",Register!$O288="",N(Register!$Q288)=0),0,ROUND((Register!$M288-Register!$R288)*MIN(Register!$Q288,MAX(0,MIN(H$4,IF(Register!$U288="",$D$2,MIN($D$2,YEAR(Register!$U288)*12+MONTH(Register!$U288)-1)))-(YEAR(Register!$O288)*12+MONTH(Register!$O288))+1))/Register!$Q288,2)-ROUND((Register!$M288-Register!$R288)*MIN(Register!$Q288,MAX(0,MIN(H$4-1,IF(Register!$U288="",$D$2,MIN($D$2,YEAR(Register!$U288)*12+MONTH(Register!$U288)-1)))-(YEAR(Register!$O288)*12+MONTH(Register!$O288))+1))/Register!$Q288,2))</f>
        <v/>
      </c>
      <c r="I290" s="27">
        <f>IF(OR(Register!$N288&lt;&gt;"Yes",Register!$O288="",N(Register!$Q288)=0),0,ROUND((Register!$M288-Register!$R288)*MIN(Register!$Q288,MAX(0,MIN(I$4,IF(Register!$U288="",$D$2,MIN($D$2,YEAR(Register!$U288)*12+MONTH(Register!$U288)-1)))-(YEAR(Register!$O288)*12+MONTH(Register!$O288))+1))/Register!$Q288,2)-ROUND((Register!$M288-Register!$R288)*MIN(Register!$Q288,MAX(0,MIN(I$4-1,IF(Register!$U288="",$D$2,MIN($D$2,YEAR(Register!$U288)*12+MONTH(Register!$U288)-1)))-(YEAR(Register!$O288)*12+MONTH(Register!$O288))+1))/Register!$Q288,2))</f>
        <v/>
      </c>
      <c r="J290" s="27">
        <f>IF(OR(Register!$N288&lt;&gt;"Yes",Register!$O288="",N(Register!$Q288)=0),0,ROUND((Register!$M288-Register!$R288)*MIN(Register!$Q288,MAX(0,MIN(J$4,IF(Register!$U288="",$D$2,MIN($D$2,YEAR(Register!$U288)*12+MONTH(Register!$U288)-1)))-(YEAR(Register!$O288)*12+MONTH(Register!$O288))+1))/Register!$Q288,2)-ROUND((Register!$M288-Register!$R288)*MIN(Register!$Q288,MAX(0,MIN(J$4-1,IF(Register!$U288="",$D$2,MIN($D$2,YEAR(Register!$U288)*12+MONTH(Register!$U288)-1)))-(YEAR(Register!$O288)*12+MONTH(Register!$O288))+1))/Register!$Q288,2))</f>
        <v/>
      </c>
      <c r="K290" s="27">
        <f>IF(OR(Register!$N288&lt;&gt;"Yes",Register!$O288="",N(Register!$Q288)=0),0,ROUND((Register!$M288-Register!$R288)*MIN(Register!$Q288,MAX(0,MIN(K$4,IF(Register!$U288="",$D$2,MIN($D$2,YEAR(Register!$U288)*12+MONTH(Register!$U288)-1)))-(YEAR(Register!$O288)*12+MONTH(Register!$O288))+1))/Register!$Q288,2)-ROUND((Register!$M288-Register!$R288)*MIN(Register!$Q288,MAX(0,MIN(K$4-1,IF(Register!$U288="",$D$2,MIN($D$2,YEAR(Register!$U288)*12+MONTH(Register!$U288)-1)))-(YEAR(Register!$O288)*12+MONTH(Register!$O288))+1))/Register!$Q288,2))</f>
        <v/>
      </c>
      <c r="L290" s="27">
        <f>IF(OR(Register!$N288&lt;&gt;"Yes",Register!$O288="",N(Register!$Q288)=0),0,ROUND((Register!$M288-Register!$R288)*MIN(Register!$Q288,MAX(0,MIN(L$4,IF(Register!$U288="",$D$2,MIN($D$2,YEAR(Register!$U288)*12+MONTH(Register!$U288)-1)))-(YEAR(Register!$O288)*12+MONTH(Register!$O288))+1))/Register!$Q288,2)-ROUND((Register!$M288-Register!$R288)*MIN(Register!$Q288,MAX(0,MIN(L$4-1,IF(Register!$U288="",$D$2,MIN($D$2,YEAR(Register!$U288)*12+MONTH(Register!$U288)-1)))-(YEAR(Register!$O288)*12+MONTH(Register!$O288))+1))/Register!$Q288,2))</f>
        <v/>
      </c>
      <c r="M290" s="27">
        <f>IF(OR(Register!$N288&lt;&gt;"Yes",Register!$O288="",N(Register!$Q288)=0),0,ROUND((Register!$M288-Register!$R288)*MIN(Register!$Q288,MAX(0,MIN(M$4,IF(Register!$U288="",$D$2,MIN($D$2,YEAR(Register!$U288)*12+MONTH(Register!$U288)-1)))-(YEAR(Register!$O288)*12+MONTH(Register!$O288))+1))/Register!$Q288,2)-ROUND((Register!$M288-Register!$R288)*MIN(Register!$Q288,MAX(0,MIN(M$4-1,IF(Register!$U288="",$D$2,MIN($D$2,YEAR(Register!$U288)*12+MONTH(Register!$U288)-1)))-(YEAR(Register!$O288)*12+MONTH(Register!$O288))+1))/Register!$Q288,2))</f>
        <v/>
      </c>
      <c r="N290" s="27">
        <f>IF(OR(Register!$N288&lt;&gt;"Yes",Register!$O288="",N(Register!$Q288)=0),0,ROUND((Register!$M288-Register!$R288)*MIN(Register!$Q288,MAX(0,MIN(N$4,IF(Register!$U288="",$D$2,MIN($D$2,YEAR(Register!$U288)*12+MONTH(Register!$U288)-1)))-(YEAR(Register!$O288)*12+MONTH(Register!$O288))+1))/Register!$Q288,2)-ROUND((Register!$M288-Register!$R288)*MIN(Register!$Q288,MAX(0,MIN(N$4-1,IF(Register!$U288="",$D$2,MIN($D$2,YEAR(Register!$U288)*12+MONTH(Register!$U288)-1)))-(YEAR(Register!$O288)*12+MONTH(Register!$O288))+1))/Register!$Q288,2))</f>
        <v/>
      </c>
      <c r="O290" s="27">
        <f>IF(OR(Register!$N288&lt;&gt;"Yes",Register!$O288="",N(Register!$Q288)=0),0,ROUND((Register!$M288-Register!$R288)*MIN(Register!$Q288,MAX(0,MIN(O$4,IF(Register!$U288="",$D$2,MIN($D$2,YEAR(Register!$U288)*12+MONTH(Register!$U288)-1)))-(YEAR(Register!$O288)*12+MONTH(Register!$O288))+1))/Register!$Q288,2)-ROUND((Register!$M288-Register!$R288)*MIN(Register!$Q288,MAX(0,MIN(O$4-1,IF(Register!$U288="",$D$2,MIN($D$2,YEAR(Register!$U288)*12+MONTH(Register!$U288)-1)))-(YEAR(Register!$O288)*12+MONTH(Register!$O288))+1))/Register!$Q288,2))</f>
        <v/>
      </c>
      <c r="P290" s="27">
        <f>IF(OR(Register!$N288&lt;&gt;"Yes",Register!$O288="",N(Register!$Q288)=0),0,ROUND((Register!$M288-Register!$R288)*MIN(Register!$Q288,MAX(0,MIN(P$4,IF(Register!$U288="",$D$2,MIN($D$2,YEAR(Register!$U288)*12+MONTH(Register!$U288)-1)))-(YEAR(Register!$O288)*12+MONTH(Register!$O288))+1))/Register!$Q288,2)-ROUND((Register!$M288-Register!$R288)*MIN(Register!$Q288,MAX(0,MIN(P$4-1,IF(Register!$U288="",$D$2,MIN($D$2,YEAR(Register!$U288)*12+MONTH(Register!$U288)-1)))-(YEAR(Register!$O288)*12+MONTH(Register!$O288))+1))/Register!$Q288,2))</f>
        <v/>
      </c>
      <c r="Q290" s="27">
        <f>E290+F290+G290+H290+I290+J290+K290+L290+M290+N290+O290+P290</f>
        <v/>
      </c>
    </row>
    <row r="291">
      <c r="A291" s="28">
        <f>IF(Register!$A289="","",Register!$A289)</f>
        <v/>
      </c>
      <c r="B291" s="28">
        <f>IF(Register!$D289="","",Register!$D289)</f>
        <v/>
      </c>
      <c r="C291" s="28">
        <f>IF(Register!$F289="","",Register!$F289)</f>
        <v/>
      </c>
      <c r="D291" s="28">
        <f>IF(C291="","",IF(C291=Settings!$A$9,Settings!$B$9,IF(C291=Settings!$A$10,Settings!$B$10,IF(C291=Settings!$A$11,Settings!$B$11,IF(C291=Settings!$A$12,Settings!$B$12,IF(C291=Settings!$A$13,Settings!$B$13,IF(C291=Settings!$A$14,Settings!$B$14,IF(C291=Settings!$A$15,Settings!$B$15,IF(C291=Settings!$A$16,Settings!$B$16,IF(C291=Settings!$A$17,Settings!$B$17,IF(C291=Settings!$A$18,Settings!$B$18,"")))))))))))</f>
        <v/>
      </c>
      <c r="E291" s="27">
        <f>IF(OR(Register!$N289&lt;&gt;"Yes",Register!$O289="",N(Register!$Q289)=0),0,ROUND((Register!$M289-Register!$R289)*MIN(Register!$Q289,MAX(0,MIN(E$4,IF(Register!$U289="",$D$2,MIN($D$2,YEAR(Register!$U289)*12+MONTH(Register!$U289)-1)))-(YEAR(Register!$O289)*12+MONTH(Register!$O289))+1))/Register!$Q289,2)-ROUND((Register!$M289-Register!$R289)*MIN(Register!$Q289,MAX(0,MIN(E$4-1,IF(Register!$U289="",$D$2,MIN($D$2,YEAR(Register!$U289)*12+MONTH(Register!$U289)-1)))-(YEAR(Register!$O289)*12+MONTH(Register!$O289))+1))/Register!$Q289,2))</f>
        <v/>
      </c>
      <c r="F291" s="27">
        <f>IF(OR(Register!$N289&lt;&gt;"Yes",Register!$O289="",N(Register!$Q289)=0),0,ROUND((Register!$M289-Register!$R289)*MIN(Register!$Q289,MAX(0,MIN(F$4,IF(Register!$U289="",$D$2,MIN($D$2,YEAR(Register!$U289)*12+MONTH(Register!$U289)-1)))-(YEAR(Register!$O289)*12+MONTH(Register!$O289))+1))/Register!$Q289,2)-ROUND((Register!$M289-Register!$R289)*MIN(Register!$Q289,MAX(0,MIN(F$4-1,IF(Register!$U289="",$D$2,MIN($D$2,YEAR(Register!$U289)*12+MONTH(Register!$U289)-1)))-(YEAR(Register!$O289)*12+MONTH(Register!$O289))+1))/Register!$Q289,2))</f>
        <v/>
      </c>
      <c r="G291" s="27">
        <f>IF(OR(Register!$N289&lt;&gt;"Yes",Register!$O289="",N(Register!$Q289)=0),0,ROUND((Register!$M289-Register!$R289)*MIN(Register!$Q289,MAX(0,MIN(G$4,IF(Register!$U289="",$D$2,MIN($D$2,YEAR(Register!$U289)*12+MONTH(Register!$U289)-1)))-(YEAR(Register!$O289)*12+MONTH(Register!$O289))+1))/Register!$Q289,2)-ROUND((Register!$M289-Register!$R289)*MIN(Register!$Q289,MAX(0,MIN(G$4-1,IF(Register!$U289="",$D$2,MIN($D$2,YEAR(Register!$U289)*12+MONTH(Register!$U289)-1)))-(YEAR(Register!$O289)*12+MONTH(Register!$O289))+1))/Register!$Q289,2))</f>
        <v/>
      </c>
      <c r="H291" s="27">
        <f>IF(OR(Register!$N289&lt;&gt;"Yes",Register!$O289="",N(Register!$Q289)=0),0,ROUND((Register!$M289-Register!$R289)*MIN(Register!$Q289,MAX(0,MIN(H$4,IF(Register!$U289="",$D$2,MIN($D$2,YEAR(Register!$U289)*12+MONTH(Register!$U289)-1)))-(YEAR(Register!$O289)*12+MONTH(Register!$O289))+1))/Register!$Q289,2)-ROUND((Register!$M289-Register!$R289)*MIN(Register!$Q289,MAX(0,MIN(H$4-1,IF(Register!$U289="",$D$2,MIN($D$2,YEAR(Register!$U289)*12+MONTH(Register!$U289)-1)))-(YEAR(Register!$O289)*12+MONTH(Register!$O289))+1))/Register!$Q289,2))</f>
        <v/>
      </c>
      <c r="I291" s="27">
        <f>IF(OR(Register!$N289&lt;&gt;"Yes",Register!$O289="",N(Register!$Q289)=0),0,ROUND((Register!$M289-Register!$R289)*MIN(Register!$Q289,MAX(0,MIN(I$4,IF(Register!$U289="",$D$2,MIN($D$2,YEAR(Register!$U289)*12+MONTH(Register!$U289)-1)))-(YEAR(Register!$O289)*12+MONTH(Register!$O289))+1))/Register!$Q289,2)-ROUND((Register!$M289-Register!$R289)*MIN(Register!$Q289,MAX(0,MIN(I$4-1,IF(Register!$U289="",$D$2,MIN($D$2,YEAR(Register!$U289)*12+MONTH(Register!$U289)-1)))-(YEAR(Register!$O289)*12+MONTH(Register!$O289))+1))/Register!$Q289,2))</f>
        <v/>
      </c>
      <c r="J291" s="27">
        <f>IF(OR(Register!$N289&lt;&gt;"Yes",Register!$O289="",N(Register!$Q289)=0),0,ROUND((Register!$M289-Register!$R289)*MIN(Register!$Q289,MAX(0,MIN(J$4,IF(Register!$U289="",$D$2,MIN($D$2,YEAR(Register!$U289)*12+MONTH(Register!$U289)-1)))-(YEAR(Register!$O289)*12+MONTH(Register!$O289))+1))/Register!$Q289,2)-ROUND((Register!$M289-Register!$R289)*MIN(Register!$Q289,MAX(0,MIN(J$4-1,IF(Register!$U289="",$D$2,MIN($D$2,YEAR(Register!$U289)*12+MONTH(Register!$U289)-1)))-(YEAR(Register!$O289)*12+MONTH(Register!$O289))+1))/Register!$Q289,2))</f>
        <v/>
      </c>
      <c r="K291" s="27">
        <f>IF(OR(Register!$N289&lt;&gt;"Yes",Register!$O289="",N(Register!$Q289)=0),0,ROUND((Register!$M289-Register!$R289)*MIN(Register!$Q289,MAX(0,MIN(K$4,IF(Register!$U289="",$D$2,MIN($D$2,YEAR(Register!$U289)*12+MONTH(Register!$U289)-1)))-(YEAR(Register!$O289)*12+MONTH(Register!$O289))+1))/Register!$Q289,2)-ROUND((Register!$M289-Register!$R289)*MIN(Register!$Q289,MAX(0,MIN(K$4-1,IF(Register!$U289="",$D$2,MIN($D$2,YEAR(Register!$U289)*12+MONTH(Register!$U289)-1)))-(YEAR(Register!$O289)*12+MONTH(Register!$O289))+1))/Register!$Q289,2))</f>
        <v/>
      </c>
      <c r="L291" s="27">
        <f>IF(OR(Register!$N289&lt;&gt;"Yes",Register!$O289="",N(Register!$Q289)=0),0,ROUND((Register!$M289-Register!$R289)*MIN(Register!$Q289,MAX(0,MIN(L$4,IF(Register!$U289="",$D$2,MIN($D$2,YEAR(Register!$U289)*12+MONTH(Register!$U289)-1)))-(YEAR(Register!$O289)*12+MONTH(Register!$O289))+1))/Register!$Q289,2)-ROUND((Register!$M289-Register!$R289)*MIN(Register!$Q289,MAX(0,MIN(L$4-1,IF(Register!$U289="",$D$2,MIN($D$2,YEAR(Register!$U289)*12+MONTH(Register!$U289)-1)))-(YEAR(Register!$O289)*12+MONTH(Register!$O289))+1))/Register!$Q289,2))</f>
        <v/>
      </c>
      <c r="M291" s="27">
        <f>IF(OR(Register!$N289&lt;&gt;"Yes",Register!$O289="",N(Register!$Q289)=0),0,ROUND((Register!$M289-Register!$R289)*MIN(Register!$Q289,MAX(0,MIN(M$4,IF(Register!$U289="",$D$2,MIN($D$2,YEAR(Register!$U289)*12+MONTH(Register!$U289)-1)))-(YEAR(Register!$O289)*12+MONTH(Register!$O289))+1))/Register!$Q289,2)-ROUND((Register!$M289-Register!$R289)*MIN(Register!$Q289,MAX(0,MIN(M$4-1,IF(Register!$U289="",$D$2,MIN($D$2,YEAR(Register!$U289)*12+MONTH(Register!$U289)-1)))-(YEAR(Register!$O289)*12+MONTH(Register!$O289))+1))/Register!$Q289,2))</f>
        <v/>
      </c>
      <c r="N291" s="27">
        <f>IF(OR(Register!$N289&lt;&gt;"Yes",Register!$O289="",N(Register!$Q289)=0),0,ROUND((Register!$M289-Register!$R289)*MIN(Register!$Q289,MAX(0,MIN(N$4,IF(Register!$U289="",$D$2,MIN($D$2,YEAR(Register!$U289)*12+MONTH(Register!$U289)-1)))-(YEAR(Register!$O289)*12+MONTH(Register!$O289))+1))/Register!$Q289,2)-ROUND((Register!$M289-Register!$R289)*MIN(Register!$Q289,MAX(0,MIN(N$4-1,IF(Register!$U289="",$D$2,MIN($D$2,YEAR(Register!$U289)*12+MONTH(Register!$U289)-1)))-(YEAR(Register!$O289)*12+MONTH(Register!$O289))+1))/Register!$Q289,2))</f>
        <v/>
      </c>
      <c r="O291" s="27">
        <f>IF(OR(Register!$N289&lt;&gt;"Yes",Register!$O289="",N(Register!$Q289)=0),0,ROUND((Register!$M289-Register!$R289)*MIN(Register!$Q289,MAX(0,MIN(O$4,IF(Register!$U289="",$D$2,MIN($D$2,YEAR(Register!$U289)*12+MONTH(Register!$U289)-1)))-(YEAR(Register!$O289)*12+MONTH(Register!$O289))+1))/Register!$Q289,2)-ROUND((Register!$M289-Register!$R289)*MIN(Register!$Q289,MAX(0,MIN(O$4-1,IF(Register!$U289="",$D$2,MIN($D$2,YEAR(Register!$U289)*12+MONTH(Register!$U289)-1)))-(YEAR(Register!$O289)*12+MONTH(Register!$O289))+1))/Register!$Q289,2))</f>
        <v/>
      </c>
      <c r="P291" s="27">
        <f>IF(OR(Register!$N289&lt;&gt;"Yes",Register!$O289="",N(Register!$Q289)=0),0,ROUND((Register!$M289-Register!$R289)*MIN(Register!$Q289,MAX(0,MIN(P$4,IF(Register!$U289="",$D$2,MIN($D$2,YEAR(Register!$U289)*12+MONTH(Register!$U289)-1)))-(YEAR(Register!$O289)*12+MONTH(Register!$O289))+1))/Register!$Q289,2)-ROUND((Register!$M289-Register!$R289)*MIN(Register!$Q289,MAX(0,MIN(P$4-1,IF(Register!$U289="",$D$2,MIN($D$2,YEAR(Register!$U289)*12+MONTH(Register!$U289)-1)))-(YEAR(Register!$O289)*12+MONTH(Register!$O289))+1))/Register!$Q289,2))</f>
        <v/>
      </c>
      <c r="Q291" s="27">
        <f>E291+F291+G291+H291+I291+J291+K291+L291+M291+N291+O291+P291</f>
        <v/>
      </c>
    </row>
    <row r="292">
      <c r="A292" s="28">
        <f>IF(Register!$A290="","",Register!$A290)</f>
        <v/>
      </c>
      <c r="B292" s="28">
        <f>IF(Register!$D290="","",Register!$D290)</f>
        <v/>
      </c>
      <c r="C292" s="28">
        <f>IF(Register!$F290="","",Register!$F290)</f>
        <v/>
      </c>
      <c r="D292" s="28">
        <f>IF(C292="","",IF(C292=Settings!$A$9,Settings!$B$9,IF(C292=Settings!$A$10,Settings!$B$10,IF(C292=Settings!$A$11,Settings!$B$11,IF(C292=Settings!$A$12,Settings!$B$12,IF(C292=Settings!$A$13,Settings!$B$13,IF(C292=Settings!$A$14,Settings!$B$14,IF(C292=Settings!$A$15,Settings!$B$15,IF(C292=Settings!$A$16,Settings!$B$16,IF(C292=Settings!$A$17,Settings!$B$17,IF(C292=Settings!$A$18,Settings!$B$18,"")))))))))))</f>
        <v/>
      </c>
      <c r="E292" s="27">
        <f>IF(OR(Register!$N290&lt;&gt;"Yes",Register!$O290="",N(Register!$Q290)=0),0,ROUND((Register!$M290-Register!$R290)*MIN(Register!$Q290,MAX(0,MIN(E$4,IF(Register!$U290="",$D$2,MIN($D$2,YEAR(Register!$U290)*12+MONTH(Register!$U290)-1)))-(YEAR(Register!$O290)*12+MONTH(Register!$O290))+1))/Register!$Q290,2)-ROUND((Register!$M290-Register!$R290)*MIN(Register!$Q290,MAX(0,MIN(E$4-1,IF(Register!$U290="",$D$2,MIN($D$2,YEAR(Register!$U290)*12+MONTH(Register!$U290)-1)))-(YEAR(Register!$O290)*12+MONTH(Register!$O290))+1))/Register!$Q290,2))</f>
        <v/>
      </c>
      <c r="F292" s="27">
        <f>IF(OR(Register!$N290&lt;&gt;"Yes",Register!$O290="",N(Register!$Q290)=0),0,ROUND((Register!$M290-Register!$R290)*MIN(Register!$Q290,MAX(0,MIN(F$4,IF(Register!$U290="",$D$2,MIN($D$2,YEAR(Register!$U290)*12+MONTH(Register!$U290)-1)))-(YEAR(Register!$O290)*12+MONTH(Register!$O290))+1))/Register!$Q290,2)-ROUND((Register!$M290-Register!$R290)*MIN(Register!$Q290,MAX(0,MIN(F$4-1,IF(Register!$U290="",$D$2,MIN($D$2,YEAR(Register!$U290)*12+MONTH(Register!$U290)-1)))-(YEAR(Register!$O290)*12+MONTH(Register!$O290))+1))/Register!$Q290,2))</f>
        <v/>
      </c>
      <c r="G292" s="27">
        <f>IF(OR(Register!$N290&lt;&gt;"Yes",Register!$O290="",N(Register!$Q290)=0),0,ROUND((Register!$M290-Register!$R290)*MIN(Register!$Q290,MAX(0,MIN(G$4,IF(Register!$U290="",$D$2,MIN($D$2,YEAR(Register!$U290)*12+MONTH(Register!$U290)-1)))-(YEAR(Register!$O290)*12+MONTH(Register!$O290))+1))/Register!$Q290,2)-ROUND((Register!$M290-Register!$R290)*MIN(Register!$Q290,MAX(0,MIN(G$4-1,IF(Register!$U290="",$D$2,MIN($D$2,YEAR(Register!$U290)*12+MONTH(Register!$U290)-1)))-(YEAR(Register!$O290)*12+MONTH(Register!$O290))+1))/Register!$Q290,2))</f>
        <v/>
      </c>
      <c r="H292" s="27">
        <f>IF(OR(Register!$N290&lt;&gt;"Yes",Register!$O290="",N(Register!$Q290)=0),0,ROUND((Register!$M290-Register!$R290)*MIN(Register!$Q290,MAX(0,MIN(H$4,IF(Register!$U290="",$D$2,MIN($D$2,YEAR(Register!$U290)*12+MONTH(Register!$U290)-1)))-(YEAR(Register!$O290)*12+MONTH(Register!$O290))+1))/Register!$Q290,2)-ROUND((Register!$M290-Register!$R290)*MIN(Register!$Q290,MAX(0,MIN(H$4-1,IF(Register!$U290="",$D$2,MIN($D$2,YEAR(Register!$U290)*12+MONTH(Register!$U290)-1)))-(YEAR(Register!$O290)*12+MONTH(Register!$O290))+1))/Register!$Q290,2))</f>
        <v/>
      </c>
      <c r="I292" s="27">
        <f>IF(OR(Register!$N290&lt;&gt;"Yes",Register!$O290="",N(Register!$Q290)=0),0,ROUND((Register!$M290-Register!$R290)*MIN(Register!$Q290,MAX(0,MIN(I$4,IF(Register!$U290="",$D$2,MIN($D$2,YEAR(Register!$U290)*12+MONTH(Register!$U290)-1)))-(YEAR(Register!$O290)*12+MONTH(Register!$O290))+1))/Register!$Q290,2)-ROUND((Register!$M290-Register!$R290)*MIN(Register!$Q290,MAX(0,MIN(I$4-1,IF(Register!$U290="",$D$2,MIN($D$2,YEAR(Register!$U290)*12+MONTH(Register!$U290)-1)))-(YEAR(Register!$O290)*12+MONTH(Register!$O290))+1))/Register!$Q290,2))</f>
        <v/>
      </c>
      <c r="J292" s="27">
        <f>IF(OR(Register!$N290&lt;&gt;"Yes",Register!$O290="",N(Register!$Q290)=0),0,ROUND((Register!$M290-Register!$R290)*MIN(Register!$Q290,MAX(0,MIN(J$4,IF(Register!$U290="",$D$2,MIN($D$2,YEAR(Register!$U290)*12+MONTH(Register!$U290)-1)))-(YEAR(Register!$O290)*12+MONTH(Register!$O290))+1))/Register!$Q290,2)-ROUND((Register!$M290-Register!$R290)*MIN(Register!$Q290,MAX(0,MIN(J$4-1,IF(Register!$U290="",$D$2,MIN($D$2,YEAR(Register!$U290)*12+MONTH(Register!$U290)-1)))-(YEAR(Register!$O290)*12+MONTH(Register!$O290))+1))/Register!$Q290,2))</f>
        <v/>
      </c>
      <c r="K292" s="27">
        <f>IF(OR(Register!$N290&lt;&gt;"Yes",Register!$O290="",N(Register!$Q290)=0),0,ROUND((Register!$M290-Register!$R290)*MIN(Register!$Q290,MAX(0,MIN(K$4,IF(Register!$U290="",$D$2,MIN($D$2,YEAR(Register!$U290)*12+MONTH(Register!$U290)-1)))-(YEAR(Register!$O290)*12+MONTH(Register!$O290))+1))/Register!$Q290,2)-ROUND((Register!$M290-Register!$R290)*MIN(Register!$Q290,MAX(0,MIN(K$4-1,IF(Register!$U290="",$D$2,MIN($D$2,YEAR(Register!$U290)*12+MONTH(Register!$U290)-1)))-(YEAR(Register!$O290)*12+MONTH(Register!$O290))+1))/Register!$Q290,2))</f>
        <v/>
      </c>
      <c r="L292" s="27">
        <f>IF(OR(Register!$N290&lt;&gt;"Yes",Register!$O290="",N(Register!$Q290)=0),0,ROUND((Register!$M290-Register!$R290)*MIN(Register!$Q290,MAX(0,MIN(L$4,IF(Register!$U290="",$D$2,MIN($D$2,YEAR(Register!$U290)*12+MONTH(Register!$U290)-1)))-(YEAR(Register!$O290)*12+MONTH(Register!$O290))+1))/Register!$Q290,2)-ROUND((Register!$M290-Register!$R290)*MIN(Register!$Q290,MAX(0,MIN(L$4-1,IF(Register!$U290="",$D$2,MIN($D$2,YEAR(Register!$U290)*12+MONTH(Register!$U290)-1)))-(YEAR(Register!$O290)*12+MONTH(Register!$O290))+1))/Register!$Q290,2))</f>
        <v/>
      </c>
      <c r="M292" s="27">
        <f>IF(OR(Register!$N290&lt;&gt;"Yes",Register!$O290="",N(Register!$Q290)=0),0,ROUND((Register!$M290-Register!$R290)*MIN(Register!$Q290,MAX(0,MIN(M$4,IF(Register!$U290="",$D$2,MIN($D$2,YEAR(Register!$U290)*12+MONTH(Register!$U290)-1)))-(YEAR(Register!$O290)*12+MONTH(Register!$O290))+1))/Register!$Q290,2)-ROUND((Register!$M290-Register!$R290)*MIN(Register!$Q290,MAX(0,MIN(M$4-1,IF(Register!$U290="",$D$2,MIN($D$2,YEAR(Register!$U290)*12+MONTH(Register!$U290)-1)))-(YEAR(Register!$O290)*12+MONTH(Register!$O290))+1))/Register!$Q290,2))</f>
        <v/>
      </c>
      <c r="N292" s="27">
        <f>IF(OR(Register!$N290&lt;&gt;"Yes",Register!$O290="",N(Register!$Q290)=0),0,ROUND((Register!$M290-Register!$R290)*MIN(Register!$Q290,MAX(0,MIN(N$4,IF(Register!$U290="",$D$2,MIN($D$2,YEAR(Register!$U290)*12+MONTH(Register!$U290)-1)))-(YEAR(Register!$O290)*12+MONTH(Register!$O290))+1))/Register!$Q290,2)-ROUND((Register!$M290-Register!$R290)*MIN(Register!$Q290,MAX(0,MIN(N$4-1,IF(Register!$U290="",$D$2,MIN($D$2,YEAR(Register!$U290)*12+MONTH(Register!$U290)-1)))-(YEAR(Register!$O290)*12+MONTH(Register!$O290))+1))/Register!$Q290,2))</f>
        <v/>
      </c>
      <c r="O292" s="27">
        <f>IF(OR(Register!$N290&lt;&gt;"Yes",Register!$O290="",N(Register!$Q290)=0),0,ROUND((Register!$M290-Register!$R290)*MIN(Register!$Q290,MAX(0,MIN(O$4,IF(Register!$U290="",$D$2,MIN($D$2,YEAR(Register!$U290)*12+MONTH(Register!$U290)-1)))-(YEAR(Register!$O290)*12+MONTH(Register!$O290))+1))/Register!$Q290,2)-ROUND((Register!$M290-Register!$R290)*MIN(Register!$Q290,MAX(0,MIN(O$4-1,IF(Register!$U290="",$D$2,MIN($D$2,YEAR(Register!$U290)*12+MONTH(Register!$U290)-1)))-(YEAR(Register!$O290)*12+MONTH(Register!$O290))+1))/Register!$Q290,2))</f>
        <v/>
      </c>
      <c r="P292" s="27">
        <f>IF(OR(Register!$N290&lt;&gt;"Yes",Register!$O290="",N(Register!$Q290)=0),0,ROUND((Register!$M290-Register!$R290)*MIN(Register!$Q290,MAX(0,MIN(P$4,IF(Register!$U290="",$D$2,MIN($D$2,YEAR(Register!$U290)*12+MONTH(Register!$U290)-1)))-(YEAR(Register!$O290)*12+MONTH(Register!$O290))+1))/Register!$Q290,2)-ROUND((Register!$M290-Register!$R290)*MIN(Register!$Q290,MAX(0,MIN(P$4-1,IF(Register!$U290="",$D$2,MIN($D$2,YEAR(Register!$U290)*12+MONTH(Register!$U290)-1)))-(YEAR(Register!$O290)*12+MONTH(Register!$O290))+1))/Register!$Q290,2))</f>
        <v/>
      </c>
      <c r="Q292" s="27">
        <f>E292+F292+G292+H292+I292+J292+K292+L292+M292+N292+O292+P292</f>
        <v/>
      </c>
    </row>
    <row r="293">
      <c r="A293" s="28">
        <f>IF(Register!$A291="","",Register!$A291)</f>
        <v/>
      </c>
      <c r="B293" s="28">
        <f>IF(Register!$D291="","",Register!$D291)</f>
        <v/>
      </c>
      <c r="C293" s="28">
        <f>IF(Register!$F291="","",Register!$F291)</f>
        <v/>
      </c>
      <c r="D293" s="28">
        <f>IF(C293="","",IF(C293=Settings!$A$9,Settings!$B$9,IF(C293=Settings!$A$10,Settings!$B$10,IF(C293=Settings!$A$11,Settings!$B$11,IF(C293=Settings!$A$12,Settings!$B$12,IF(C293=Settings!$A$13,Settings!$B$13,IF(C293=Settings!$A$14,Settings!$B$14,IF(C293=Settings!$A$15,Settings!$B$15,IF(C293=Settings!$A$16,Settings!$B$16,IF(C293=Settings!$A$17,Settings!$B$17,IF(C293=Settings!$A$18,Settings!$B$18,"")))))))))))</f>
        <v/>
      </c>
      <c r="E293" s="27">
        <f>IF(OR(Register!$N291&lt;&gt;"Yes",Register!$O291="",N(Register!$Q291)=0),0,ROUND((Register!$M291-Register!$R291)*MIN(Register!$Q291,MAX(0,MIN(E$4,IF(Register!$U291="",$D$2,MIN($D$2,YEAR(Register!$U291)*12+MONTH(Register!$U291)-1)))-(YEAR(Register!$O291)*12+MONTH(Register!$O291))+1))/Register!$Q291,2)-ROUND((Register!$M291-Register!$R291)*MIN(Register!$Q291,MAX(0,MIN(E$4-1,IF(Register!$U291="",$D$2,MIN($D$2,YEAR(Register!$U291)*12+MONTH(Register!$U291)-1)))-(YEAR(Register!$O291)*12+MONTH(Register!$O291))+1))/Register!$Q291,2))</f>
        <v/>
      </c>
      <c r="F293" s="27">
        <f>IF(OR(Register!$N291&lt;&gt;"Yes",Register!$O291="",N(Register!$Q291)=0),0,ROUND((Register!$M291-Register!$R291)*MIN(Register!$Q291,MAX(0,MIN(F$4,IF(Register!$U291="",$D$2,MIN($D$2,YEAR(Register!$U291)*12+MONTH(Register!$U291)-1)))-(YEAR(Register!$O291)*12+MONTH(Register!$O291))+1))/Register!$Q291,2)-ROUND((Register!$M291-Register!$R291)*MIN(Register!$Q291,MAX(0,MIN(F$4-1,IF(Register!$U291="",$D$2,MIN($D$2,YEAR(Register!$U291)*12+MONTH(Register!$U291)-1)))-(YEAR(Register!$O291)*12+MONTH(Register!$O291))+1))/Register!$Q291,2))</f>
        <v/>
      </c>
      <c r="G293" s="27">
        <f>IF(OR(Register!$N291&lt;&gt;"Yes",Register!$O291="",N(Register!$Q291)=0),0,ROUND((Register!$M291-Register!$R291)*MIN(Register!$Q291,MAX(0,MIN(G$4,IF(Register!$U291="",$D$2,MIN($D$2,YEAR(Register!$U291)*12+MONTH(Register!$U291)-1)))-(YEAR(Register!$O291)*12+MONTH(Register!$O291))+1))/Register!$Q291,2)-ROUND((Register!$M291-Register!$R291)*MIN(Register!$Q291,MAX(0,MIN(G$4-1,IF(Register!$U291="",$D$2,MIN($D$2,YEAR(Register!$U291)*12+MONTH(Register!$U291)-1)))-(YEAR(Register!$O291)*12+MONTH(Register!$O291))+1))/Register!$Q291,2))</f>
        <v/>
      </c>
      <c r="H293" s="27">
        <f>IF(OR(Register!$N291&lt;&gt;"Yes",Register!$O291="",N(Register!$Q291)=0),0,ROUND((Register!$M291-Register!$R291)*MIN(Register!$Q291,MAX(0,MIN(H$4,IF(Register!$U291="",$D$2,MIN($D$2,YEAR(Register!$U291)*12+MONTH(Register!$U291)-1)))-(YEAR(Register!$O291)*12+MONTH(Register!$O291))+1))/Register!$Q291,2)-ROUND((Register!$M291-Register!$R291)*MIN(Register!$Q291,MAX(0,MIN(H$4-1,IF(Register!$U291="",$D$2,MIN($D$2,YEAR(Register!$U291)*12+MONTH(Register!$U291)-1)))-(YEAR(Register!$O291)*12+MONTH(Register!$O291))+1))/Register!$Q291,2))</f>
        <v/>
      </c>
      <c r="I293" s="27">
        <f>IF(OR(Register!$N291&lt;&gt;"Yes",Register!$O291="",N(Register!$Q291)=0),0,ROUND((Register!$M291-Register!$R291)*MIN(Register!$Q291,MAX(0,MIN(I$4,IF(Register!$U291="",$D$2,MIN($D$2,YEAR(Register!$U291)*12+MONTH(Register!$U291)-1)))-(YEAR(Register!$O291)*12+MONTH(Register!$O291))+1))/Register!$Q291,2)-ROUND((Register!$M291-Register!$R291)*MIN(Register!$Q291,MAX(0,MIN(I$4-1,IF(Register!$U291="",$D$2,MIN($D$2,YEAR(Register!$U291)*12+MONTH(Register!$U291)-1)))-(YEAR(Register!$O291)*12+MONTH(Register!$O291))+1))/Register!$Q291,2))</f>
        <v/>
      </c>
      <c r="J293" s="27">
        <f>IF(OR(Register!$N291&lt;&gt;"Yes",Register!$O291="",N(Register!$Q291)=0),0,ROUND((Register!$M291-Register!$R291)*MIN(Register!$Q291,MAX(0,MIN(J$4,IF(Register!$U291="",$D$2,MIN($D$2,YEAR(Register!$U291)*12+MONTH(Register!$U291)-1)))-(YEAR(Register!$O291)*12+MONTH(Register!$O291))+1))/Register!$Q291,2)-ROUND((Register!$M291-Register!$R291)*MIN(Register!$Q291,MAX(0,MIN(J$4-1,IF(Register!$U291="",$D$2,MIN($D$2,YEAR(Register!$U291)*12+MONTH(Register!$U291)-1)))-(YEAR(Register!$O291)*12+MONTH(Register!$O291))+1))/Register!$Q291,2))</f>
        <v/>
      </c>
      <c r="K293" s="27">
        <f>IF(OR(Register!$N291&lt;&gt;"Yes",Register!$O291="",N(Register!$Q291)=0),0,ROUND((Register!$M291-Register!$R291)*MIN(Register!$Q291,MAX(0,MIN(K$4,IF(Register!$U291="",$D$2,MIN($D$2,YEAR(Register!$U291)*12+MONTH(Register!$U291)-1)))-(YEAR(Register!$O291)*12+MONTH(Register!$O291))+1))/Register!$Q291,2)-ROUND((Register!$M291-Register!$R291)*MIN(Register!$Q291,MAX(0,MIN(K$4-1,IF(Register!$U291="",$D$2,MIN($D$2,YEAR(Register!$U291)*12+MONTH(Register!$U291)-1)))-(YEAR(Register!$O291)*12+MONTH(Register!$O291))+1))/Register!$Q291,2))</f>
        <v/>
      </c>
      <c r="L293" s="27">
        <f>IF(OR(Register!$N291&lt;&gt;"Yes",Register!$O291="",N(Register!$Q291)=0),0,ROUND((Register!$M291-Register!$R291)*MIN(Register!$Q291,MAX(0,MIN(L$4,IF(Register!$U291="",$D$2,MIN($D$2,YEAR(Register!$U291)*12+MONTH(Register!$U291)-1)))-(YEAR(Register!$O291)*12+MONTH(Register!$O291))+1))/Register!$Q291,2)-ROUND((Register!$M291-Register!$R291)*MIN(Register!$Q291,MAX(0,MIN(L$4-1,IF(Register!$U291="",$D$2,MIN($D$2,YEAR(Register!$U291)*12+MONTH(Register!$U291)-1)))-(YEAR(Register!$O291)*12+MONTH(Register!$O291))+1))/Register!$Q291,2))</f>
        <v/>
      </c>
      <c r="M293" s="27">
        <f>IF(OR(Register!$N291&lt;&gt;"Yes",Register!$O291="",N(Register!$Q291)=0),0,ROUND((Register!$M291-Register!$R291)*MIN(Register!$Q291,MAX(0,MIN(M$4,IF(Register!$U291="",$D$2,MIN($D$2,YEAR(Register!$U291)*12+MONTH(Register!$U291)-1)))-(YEAR(Register!$O291)*12+MONTH(Register!$O291))+1))/Register!$Q291,2)-ROUND((Register!$M291-Register!$R291)*MIN(Register!$Q291,MAX(0,MIN(M$4-1,IF(Register!$U291="",$D$2,MIN($D$2,YEAR(Register!$U291)*12+MONTH(Register!$U291)-1)))-(YEAR(Register!$O291)*12+MONTH(Register!$O291))+1))/Register!$Q291,2))</f>
        <v/>
      </c>
      <c r="N293" s="27">
        <f>IF(OR(Register!$N291&lt;&gt;"Yes",Register!$O291="",N(Register!$Q291)=0),0,ROUND((Register!$M291-Register!$R291)*MIN(Register!$Q291,MAX(0,MIN(N$4,IF(Register!$U291="",$D$2,MIN($D$2,YEAR(Register!$U291)*12+MONTH(Register!$U291)-1)))-(YEAR(Register!$O291)*12+MONTH(Register!$O291))+1))/Register!$Q291,2)-ROUND((Register!$M291-Register!$R291)*MIN(Register!$Q291,MAX(0,MIN(N$4-1,IF(Register!$U291="",$D$2,MIN($D$2,YEAR(Register!$U291)*12+MONTH(Register!$U291)-1)))-(YEAR(Register!$O291)*12+MONTH(Register!$O291))+1))/Register!$Q291,2))</f>
        <v/>
      </c>
      <c r="O293" s="27">
        <f>IF(OR(Register!$N291&lt;&gt;"Yes",Register!$O291="",N(Register!$Q291)=0),0,ROUND((Register!$M291-Register!$R291)*MIN(Register!$Q291,MAX(0,MIN(O$4,IF(Register!$U291="",$D$2,MIN($D$2,YEAR(Register!$U291)*12+MONTH(Register!$U291)-1)))-(YEAR(Register!$O291)*12+MONTH(Register!$O291))+1))/Register!$Q291,2)-ROUND((Register!$M291-Register!$R291)*MIN(Register!$Q291,MAX(0,MIN(O$4-1,IF(Register!$U291="",$D$2,MIN($D$2,YEAR(Register!$U291)*12+MONTH(Register!$U291)-1)))-(YEAR(Register!$O291)*12+MONTH(Register!$O291))+1))/Register!$Q291,2))</f>
        <v/>
      </c>
      <c r="P293" s="27">
        <f>IF(OR(Register!$N291&lt;&gt;"Yes",Register!$O291="",N(Register!$Q291)=0),0,ROUND((Register!$M291-Register!$R291)*MIN(Register!$Q291,MAX(0,MIN(P$4,IF(Register!$U291="",$D$2,MIN($D$2,YEAR(Register!$U291)*12+MONTH(Register!$U291)-1)))-(YEAR(Register!$O291)*12+MONTH(Register!$O291))+1))/Register!$Q291,2)-ROUND((Register!$M291-Register!$R291)*MIN(Register!$Q291,MAX(0,MIN(P$4-1,IF(Register!$U291="",$D$2,MIN($D$2,YEAR(Register!$U291)*12+MONTH(Register!$U291)-1)))-(YEAR(Register!$O291)*12+MONTH(Register!$O291))+1))/Register!$Q291,2))</f>
        <v/>
      </c>
      <c r="Q293" s="27">
        <f>E293+F293+G293+H293+I293+J293+K293+L293+M293+N293+O293+P293</f>
        <v/>
      </c>
    </row>
    <row r="294">
      <c r="A294" s="28">
        <f>IF(Register!$A292="","",Register!$A292)</f>
        <v/>
      </c>
      <c r="B294" s="28">
        <f>IF(Register!$D292="","",Register!$D292)</f>
        <v/>
      </c>
      <c r="C294" s="28">
        <f>IF(Register!$F292="","",Register!$F292)</f>
        <v/>
      </c>
      <c r="D294" s="28">
        <f>IF(C294="","",IF(C294=Settings!$A$9,Settings!$B$9,IF(C294=Settings!$A$10,Settings!$B$10,IF(C294=Settings!$A$11,Settings!$B$11,IF(C294=Settings!$A$12,Settings!$B$12,IF(C294=Settings!$A$13,Settings!$B$13,IF(C294=Settings!$A$14,Settings!$B$14,IF(C294=Settings!$A$15,Settings!$B$15,IF(C294=Settings!$A$16,Settings!$B$16,IF(C294=Settings!$A$17,Settings!$B$17,IF(C294=Settings!$A$18,Settings!$B$18,"")))))))))))</f>
        <v/>
      </c>
      <c r="E294" s="27">
        <f>IF(OR(Register!$N292&lt;&gt;"Yes",Register!$O292="",N(Register!$Q292)=0),0,ROUND((Register!$M292-Register!$R292)*MIN(Register!$Q292,MAX(0,MIN(E$4,IF(Register!$U292="",$D$2,MIN($D$2,YEAR(Register!$U292)*12+MONTH(Register!$U292)-1)))-(YEAR(Register!$O292)*12+MONTH(Register!$O292))+1))/Register!$Q292,2)-ROUND((Register!$M292-Register!$R292)*MIN(Register!$Q292,MAX(0,MIN(E$4-1,IF(Register!$U292="",$D$2,MIN($D$2,YEAR(Register!$U292)*12+MONTH(Register!$U292)-1)))-(YEAR(Register!$O292)*12+MONTH(Register!$O292))+1))/Register!$Q292,2))</f>
        <v/>
      </c>
      <c r="F294" s="27">
        <f>IF(OR(Register!$N292&lt;&gt;"Yes",Register!$O292="",N(Register!$Q292)=0),0,ROUND((Register!$M292-Register!$R292)*MIN(Register!$Q292,MAX(0,MIN(F$4,IF(Register!$U292="",$D$2,MIN($D$2,YEAR(Register!$U292)*12+MONTH(Register!$U292)-1)))-(YEAR(Register!$O292)*12+MONTH(Register!$O292))+1))/Register!$Q292,2)-ROUND((Register!$M292-Register!$R292)*MIN(Register!$Q292,MAX(0,MIN(F$4-1,IF(Register!$U292="",$D$2,MIN($D$2,YEAR(Register!$U292)*12+MONTH(Register!$U292)-1)))-(YEAR(Register!$O292)*12+MONTH(Register!$O292))+1))/Register!$Q292,2))</f>
        <v/>
      </c>
      <c r="G294" s="27">
        <f>IF(OR(Register!$N292&lt;&gt;"Yes",Register!$O292="",N(Register!$Q292)=0),0,ROUND((Register!$M292-Register!$R292)*MIN(Register!$Q292,MAX(0,MIN(G$4,IF(Register!$U292="",$D$2,MIN($D$2,YEAR(Register!$U292)*12+MONTH(Register!$U292)-1)))-(YEAR(Register!$O292)*12+MONTH(Register!$O292))+1))/Register!$Q292,2)-ROUND((Register!$M292-Register!$R292)*MIN(Register!$Q292,MAX(0,MIN(G$4-1,IF(Register!$U292="",$D$2,MIN($D$2,YEAR(Register!$U292)*12+MONTH(Register!$U292)-1)))-(YEAR(Register!$O292)*12+MONTH(Register!$O292))+1))/Register!$Q292,2))</f>
        <v/>
      </c>
      <c r="H294" s="27">
        <f>IF(OR(Register!$N292&lt;&gt;"Yes",Register!$O292="",N(Register!$Q292)=0),0,ROUND((Register!$M292-Register!$R292)*MIN(Register!$Q292,MAX(0,MIN(H$4,IF(Register!$U292="",$D$2,MIN($D$2,YEAR(Register!$U292)*12+MONTH(Register!$U292)-1)))-(YEAR(Register!$O292)*12+MONTH(Register!$O292))+1))/Register!$Q292,2)-ROUND((Register!$M292-Register!$R292)*MIN(Register!$Q292,MAX(0,MIN(H$4-1,IF(Register!$U292="",$D$2,MIN($D$2,YEAR(Register!$U292)*12+MONTH(Register!$U292)-1)))-(YEAR(Register!$O292)*12+MONTH(Register!$O292))+1))/Register!$Q292,2))</f>
        <v/>
      </c>
      <c r="I294" s="27">
        <f>IF(OR(Register!$N292&lt;&gt;"Yes",Register!$O292="",N(Register!$Q292)=0),0,ROUND((Register!$M292-Register!$R292)*MIN(Register!$Q292,MAX(0,MIN(I$4,IF(Register!$U292="",$D$2,MIN($D$2,YEAR(Register!$U292)*12+MONTH(Register!$U292)-1)))-(YEAR(Register!$O292)*12+MONTH(Register!$O292))+1))/Register!$Q292,2)-ROUND((Register!$M292-Register!$R292)*MIN(Register!$Q292,MAX(0,MIN(I$4-1,IF(Register!$U292="",$D$2,MIN($D$2,YEAR(Register!$U292)*12+MONTH(Register!$U292)-1)))-(YEAR(Register!$O292)*12+MONTH(Register!$O292))+1))/Register!$Q292,2))</f>
        <v/>
      </c>
      <c r="J294" s="27">
        <f>IF(OR(Register!$N292&lt;&gt;"Yes",Register!$O292="",N(Register!$Q292)=0),0,ROUND((Register!$M292-Register!$R292)*MIN(Register!$Q292,MAX(0,MIN(J$4,IF(Register!$U292="",$D$2,MIN($D$2,YEAR(Register!$U292)*12+MONTH(Register!$U292)-1)))-(YEAR(Register!$O292)*12+MONTH(Register!$O292))+1))/Register!$Q292,2)-ROUND((Register!$M292-Register!$R292)*MIN(Register!$Q292,MAX(0,MIN(J$4-1,IF(Register!$U292="",$D$2,MIN($D$2,YEAR(Register!$U292)*12+MONTH(Register!$U292)-1)))-(YEAR(Register!$O292)*12+MONTH(Register!$O292))+1))/Register!$Q292,2))</f>
        <v/>
      </c>
      <c r="K294" s="27">
        <f>IF(OR(Register!$N292&lt;&gt;"Yes",Register!$O292="",N(Register!$Q292)=0),0,ROUND((Register!$M292-Register!$R292)*MIN(Register!$Q292,MAX(0,MIN(K$4,IF(Register!$U292="",$D$2,MIN($D$2,YEAR(Register!$U292)*12+MONTH(Register!$U292)-1)))-(YEAR(Register!$O292)*12+MONTH(Register!$O292))+1))/Register!$Q292,2)-ROUND((Register!$M292-Register!$R292)*MIN(Register!$Q292,MAX(0,MIN(K$4-1,IF(Register!$U292="",$D$2,MIN($D$2,YEAR(Register!$U292)*12+MONTH(Register!$U292)-1)))-(YEAR(Register!$O292)*12+MONTH(Register!$O292))+1))/Register!$Q292,2))</f>
        <v/>
      </c>
      <c r="L294" s="27">
        <f>IF(OR(Register!$N292&lt;&gt;"Yes",Register!$O292="",N(Register!$Q292)=0),0,ROUND((Register!$M292-Register!$R292)*MIN(Register!$Q292,MAX(0,MIN(L$4,IF(Register!$U292="",$D$2,MIN($D$2,YEAR(Register!$U292)*12+MONTH(Register!$U292)-1)))-(YEAR(Register!$O292)*12+MONTH(Register!$O292))+1))/Register!$Q292,2)-ROUND((Register!$M292-Register!$R292)*MIN(Register!$Q292,MAX(0,MIN(L$4-1,IF(Register!$U292="",$D$2,MIN($D$2,YEAR(Register!$U292)*12+MONTH(Register!$U292)-1)))-(YEAR(Register!$O292)*12+MONTH(Register!$O292))+1))/Register!$Q292,2))</f>
        <v/>
      </c>
      <c r="M294" s="27">
        <f>IF(OR(Register!$N292&lt;&gt;"Yes",Register!$O292="",N(Register!$Q292)=0),0,ROUND((Register!$M292-Register!$R292)*MIN(Register!$Q292,MAX(0,MIN(M$4,IF(Register!$U292="",$D$2,MIN($D$2,YEAR(Register!$U292)*12+MONTH(Register!$U292)-1)))-(YEAR(Register!$O292)*12+MONTH(Register!$O292))+1))/Register!$Q292,2)-ROUND((Register!$M292-Register!$R292)*MIN(Register!$Q292,MAX(0,MIN(M$4-1,IF(Register!$U292="",$D$2,MIN($D$2,YEAR(Register!$U292)*12+MONTH(Register!$U292)-1)))-(YEAR(Register!$O292)*12+MONTH(Register!$O292))+1))/Register!$Q292,2))</f>
        <v/>
      </c>
      <c r="N294" s="27">
        <f>IF(OR(Register!$N292&lt;&gt;"Yes",Register!$O292="",N(Register!$Q292)=0),0,ROUND((Register!$M292-Register!$R292)*MIN(Register!$Q292,MAX(0,MIN(N$4,IF(Register!$U292="",$D$2,MIN($D$2,YEAR(Register!$U292)*12+MONTH(Register!$U292)-1)))-(YEAR(Register!$O292)*12+MONTH(Register!$O292))+1))/Register!$Q292,2)-ROUND((Register!$M292-Register!$R292)*MIN(Register!$Q292,MAX(0,MIN(N$4-1,IF(Register!$U292="",$D$2,MIN($D$2,YEAR(Register!$U292)*12+MONTH(Register!$U292)-1)))-(YEAR(Register!$O292)*12+MONTH(Register!$O292))+1))/Register!$Q292,2))</f>
        <v/>
      </c>
      <c r="O294" s="27">
        <f>IF(OR(Register!$N292&lt;&gt;"Yes",Register!$O292="",N(Register!$Q292)=0),0,ROUND((Register!$M292-Register!$R292)*MIN(Register!$Q292,MAX(0,MIN(O$4,IF(Register!$U292="",$D$2,MIN($D$2,YEAR(Register!$U292)*12+MONTH(Register!$U292)-1)))-(YEAR(Register!$O292)*12+MONTH(Register!$O292))+1))/Register!$Q292,2)-ROUND((Register!$M292-Register!$R292)*MIN(Register!$Q292,MAX(0,MIN(O$4-1,IF(Register!$U292="",$D$2,MIN($D$2,YEAR(Register!$U292)*12+MONTH(Register!$U292)-1)))-(YEAR(Register!$O292)*12+MONTH(Register!$O292))+1))/Register!$Q292,2))</f>
        <v/>
      </c>
      <c r="P294" s="27">
        <f>IF(OR(Register!$N292&lt;&gt;"Yes",Register!$O292="",N(Register!$Q292)=0),0,ROUND((Register!$M292-Register!$R292)*MIN(Register!$Q292,MAX(0,MIN(P$4,IF(Register!$U292="",$D$2,MIN($D$2,YEAR(Register!$U292)*12+MONTH(Register!$U292)-1)))-(YEAR(Register!$O292)*12+MONTH(Register!$O292))+1))/Register!$Q292,2)-ROUND((Register!$M292-Register!$R292)*MIN(Register!$Q292,MAX(0,MIN(P$4-1,IF(Register!$U292="",$D$2,MIN($D$2,YEAR(Register!$U292)*12+MONTH(Register!$U292)-1)))-(YEAR(Register!$O292)*12+MONTH(Register!$O292))+1))/Register!$Q292,2))</f>
        <v/>
      </c>
      <c r="Q294" s="27">
        <f>E294+F294+G294+H294+I294+J294+K294+L294+M294+N294+O294+P294</f>
        <v/>
      </c>
    </row>
    <row r="295">
      <c r="A295" s="28">
        <f>IF(Register!$A293="","",Register!$A293)</f>
        <v/>
      </c>
      <c r="B295" s="28">
        <f>IF(Register!$D293="","",Register!$D293)</f>
        <v/>
      </c>
      <c r="C295" s="28">
        <f>IF(Register!$F293="","",Register!$F293)</f>
        <v/>
      </c>
      <c r="D295" s="28">
        <f>IF(C295="","",IF(C295=Settings!$A$9,Settings!$B$9,IF(C295=Settings!$A$10,Settings!$B$10,IF(C295=Settings!$A$11,Settings!$B$11,IF(C295=Settings!$A$12,Settings!$B$12,IF(C295=Settings!$A$13,Settings!$B$13,IF(C295=Settings!$A$14,Settings!$B$14,IF(C295=Settings!$A$15,Settings!$B$15,IF(C295=Settings!$A$16,Settings!$B$16,IF(C295=Settings!$A$17,Settings!$B$17,IF(C295=Settings!$A$18,Settings!$B$18,"")))))))))))</f>
        <v/>
      </c>
      <c r="E295" s="27">
        <f>IF(OR(Register!$N293&lt;&gt;"Yes",Register!$O293="",N(Register!$Q293)=0),0,ROUND((Register!$M293-Register!$R293)*MIN(Register!$Q293,MAX(0,MIN(E$4,IF(Register!$U293="",$D$2,MIN($D$2,YEAR(Register!$U293)*12+MONTH(Register!$U293)-1)))-(YEAR(Register!$O293)*12+MONTH(Register!$O293))+1))/Register!$Q293,2)-ROUND((Register!$M293-Register!$R293)*MIN(Register!$Q293,MAX(0,MIN(E$4-1,IF(Register!$U293="",$D$2,MIN($D$2,YEAR(Register!$U293)*12+MONTH(Register!$U293)-1)))-(YEAR(Register!$O293)*12+MONTH(Register!$O293))+1))/Register!$Q293,2))</f>
        <v/>
      </c>
      <c r="F295" s="27">
        <f>IF(OR(Register!$N293&lt;&gt;"Yes",Register!$O293="",N(Register!$Q293)=0),0,ROUND((Register!$M293-Register!$R293)*MIN(Register!$Q293,MAX(0,MIN(F$4,IF(Register!$U293="",$D$2,MIN($D$2,YEAR(Register!$U293)*12+MONTH(Register!$U293)-1)))-(YEAR(Register!$O293)*12+MONTH(Register!$O293))+1))/Register!$Q293,2)-ROUND((Register!$M293-Register!$R293)*MIN(Register!$Q293,MAX(0,MIN(F$4-1,IF(Register!$U293="",$D$2,MIN($D$2,YEAR(Register!$U293)*12+MONTH(Register!$U293)-1)))-(YEAR(Register!$O293)*12+MONTH(Register!$O293))+1))/Register!$Q293,2))</f>
        <v/>
      </c>
      <c r="G295" s="27">
        <f>IF(OR(Register!$N293&lt;&gt;"Yes",Register!$O293="",N(Register!$Q293)=0),0,ROUND((Register!$M293-Register!$R293)*MIN(Register!$Q293,MAX(0,MIN(G$4,IF(Register!$U293="",$D$2,MIN($D$2,YEAR(Register!$U293)*12+MONTH(Register!$U293)-1)))-(YEAR(Register!$O293)*12+MONTH(Register!$O293))+1))/Register!$Q293,2)-ROUND((Register!$M293-Register!$R293)*MIN(Register!$Q293,MAX(0,MIN(G$4-1,IF(Register!$U293="",$D$2,MIN($D$2,YEAR(Register!$U293)*12+MONTH(Register!$U293)-1)))-(YEAR(Register!$O293)*12+MONTH(Register!$O293))+1))/Register!$Q293,2))</f>
        <v/>
      </c>
      <c r="H295" s="27">
        <f>IF(OR(Register!$N293&lt;&gt;"Yes",Register!$O293="",N(Register!$Q293)=0),0,ROUND((Register!$M293-Register!$R293)*MIN(Register!$Q293,MAX(0,MIN(H$4,IF(Register!$U293="",$D$2,MIN($D$2,YEAR(Register!$U293)*12+MONTH(Register!$U293)-1)))-(YEAR(Register!$O293)*12+MONTH(Register!$O293))+1))/Register!$Q293,2)-ROUND((Register!$M293-Register!$R293)*MIN(Register!$Q293,MAX(0,MIN(H$4-1,IF(Register!$U293="",$D$2,MIN($D$2,YEAR(Register!$U293)*12+MONTH(Register!$U293)-1)))-(YEAR(Register!$O293)*12+MONTH(Register!$O293))+1))/Register!$Q293,2))</f>
        <v/>
      </c>
      <c r="I295" s="27">
        <f>IF(OR(Register!$N293&lt;&gt;"Yes",Register!$O293="",N(Register!$Q293)=0),0,ROUND((Register!$M293-Register!$R293)*MIN(Register!$Q293,MAX(0,MIN(I$4,IF(Register!$U293="",$D$2,MIN($D$2,YEAR(Register!$U293)*12+MONTH(Register!$U293)-1)))-(YEAR(Register!$O293)*12+MONTH(Register!$O293))+1))/Register!$Q293,2)-ROUND((Register!$M293-Register!$R293)*MIN(Register!$Q293,MAX(0,MIN(I$4-1,IF(Register!$U293="",$D$2,MIN($D$2,YEAR(Register!$U293)*12+MONTH(Register!$U293)-1)))-(YEAR(Register!$O293)*12+MONTH(Register!$O293))+1))/Register!$Q293,2))</f>
        <v/>
      </c>
      <c r="J295" s="27">
        <f>IF(OR(Register!$N293&lt;&gt;"Yes",Register!$O293="",N(Register!$Q293)=0),0,ROUND((Register!$M293-Register!$R293)*MIN(Register!$Q293,MAX(0,MIN(J$4,IF(Register!$U293="",$D$2,MIN($D$2,YEAR(Register!$U293)*12+MONTH(Register!$U293)-1)))-(YEAR(Register!$O293)*12+MONTH(Register!$O293))+1))/Register!$Q293,2)-ROUND((Register!$M293-Register!$R293)*MIN(Register!$Q293,MAX(0,MIN(J$4-1,IF(Register!$U293="",$D$2,MIN($D$2,YEAR(Register!$U293)*12+MONTH(Register!$U293)-1)))-(YEAR(Register!$O293)*12+MONTH(Register!$O293))+1))/Register!$Q293,2))</f>
        <v/>
      </c>
      <c r="K295" s="27">
        <f>IF(OR(Register!$N293&lt;&gt;"Yes",Register!$O293="",N(Register!$Q293)=0),0,ROUND((Register!$M293-Register!$R293)*MIN(Register!$Q293,MAX(0,MIN(K$4,IF(Register!$U293="",$D$2,MIN($D$2,YEAR(Register!$U293)*12+MONTH(Register!$U293)-1)))-(YEAR(Register!$O293)*12+MONTH(Register!$O293))+1))/Register!$Q293,2)-ROUND((Register!$M293-Register!$R293)*MIN(Register!$Q293,MAX(0,MIN(K$4-1,IF(Register!$U293="",$D$2,MIN($D$2,YEAR(Register!$U293)*12+MONTH(Register!$U293)-1)))-(YEAR(Register!$O293)*12+MONTH(Register!$O293))+1))/Register!$Q293,2))</f>
        <v/>
      </c>
      <c r="L295" s="27">
        <f>IF(OR(Register!$N293&lt;&gt;"Yes",Register!$O293="",N(Register!$Q293)=0),0,ROUND((Register!$M293-Register!$R293)*MIN(Register!$Q293,MAX(0,MIN(L$4,IF(Register!$U293="",$D$2,MIN($D$2,YEAR(Register!$U293)*12+MONTH(Register!$U293)-1)))-(YEAR(Register!$O293)*12+MONTH(Register!$O293))+1))/Register!$Q293,2)-ROUND((Register!$M293-Register!$R293)*MIN(Register!$Q293,MAX(0,MIN(L$4-1,IF(Register!$U293="",$D$2,MIN($D$2,YEAR(Register!$U293)*12+MONTH(Register!$U293)-1)))-(YEAR(Register!$O293)*12+MONTH(Register!$O293))+1))/Register!$Q293,2))</f>
        <v/>
      </c>
      <c r="M295" s="27">
        <f>IF(OR(Register!$N293&lt;&gt;"Yes",Register!$O293="",N(Register!$Q293)=0),0,ROUND((Register!$M293-Register!$R293)*MIN(Register!$Q293,MAX(0,MIN(M$4,IF(Register!$U293="",$D$2,MIN($D$2,YEAR(Register!$U293)*12+MONTH(Register!$U293)-1)))-(YEAR(Register!$O293)*12+MONTH(Register!$O293))+1))/Register!$Q293,2)-ROUND((Register!$M293-Register!$R293)*MIN(Register!$Q293,MAX(0,MIN(M$4-1,IF(Register!$U293="",$D$2,MIN($D$2,YEAR(Register!$U293)*12+MONTH(Register!$U293)-1)))-(YEAR(Register!$O293)*12+MONTH(Register!$O293))+1))/Register!$Q293,2))</f>
        <v/>
      </c>
      <c r="N295" s="27">
        <f>IF(OR(Register!$N293&lt;&gt;"Yes",Register!$O293="",N(Register!$Q293)=0),0,ROUND((Register!$M293-Register!$R293)*MIN(Register!$Q293,MAX(0,MIN(N$4,IF(Register!$U293="",$D$2,MIN($D$2,YEAR(Register!$U293)*12+MONTH(Register!$U293)-1)))-(YEAR(Register!$O293)*12+MONTH(Register!$O293))+1))/Register!$Q293,2)-ROUND((Register!$M293-Register!$R293)*MIN(Register!$Q293,MAX(0,MIN(N$4-1,IF(Register!$U293="",$D$2,MIN($D$2,YEAR(Register!$U293)*12+MONTH(Register!$U293)-1)))-(YEAR(Register!$O293)*12+MONTH(Register!$O293))+1))/Register!$Q293,2))</f>
        <v/>
      </c>
      <c r="O295" s="27">
        <f>IF(OR(Register!$N293&lt;&gt;"Yes",Register!$O293="",N(Register!$Q293)=0),0,ROUND((Register!$M293-Register!$R293)*MIN(Register!$Q293,MAX(0,MIN(O$4,IF(Register!$U293="",$D$2,MIN($D$2,YEAR(Register!$U293)*12+MONTH(Register!$U293)-1)))-(YEAR(Register!$O293)*12+MONTH(Register!$O293))+1))/Register!$Q293,2)-ROUND((Register!$M293-Register!$R293)*MIN(Register!$Q293,MAX(0,MIN(O$4-1,IF(Register!$U293="",$D$2,MIN($D$2,YEAR(Register!$U293)*12+MONTH(Register!$U293)-1)))-(YEAR(Register!$O293)*12+MONTH(Register!$O293))+1))/Register!$Q293,2))</f>
        <v/>
      </c>
      <c r="P295" s="27">
        <f>IF(OR(Register!$N293&lt;&gt;"Yes",Register!$O293="",N(Register!$Q293)=0),0,ROUND((Register!$M293-Register!$R293)*MIN(Register!$Q293,MAX(0,MIN(P$4,IF(Register!$U293="",$D$2,MIN($D$2,YEAR(Register!$U293)*12+MONTH(Register!$U293)-1)))-(YEAR(Register!$O293)*12+MONTH(Register!$O293))+1))/Register!$Q293,2)-ROUND((Register!$M293-Register!$R293)*MIN(Register!$Q293,MAX(0,MIN(P$4-1,IF(Register!$U293="",$D$2,MIN($D$2,YEAR(Register!$U293)*12+MONTH(Register!$U293)-1)))-(YEAR(Register!$O293)*12+MONTH(Register!$O293))+1))/Register!$Q293,2))</f>
        <v/>
      </c>
      <c r="Q295" s="27">
        <f>E295+F295+G295+H295+I295+J295+K295+L295+M295+N295+O295+P295</f>
        <v/>
      </c>
    </row>
    <row r="296">
      <c r="A296" s="28">
        <f>IF(Register!$A294="","",Register!$A294)</f>
        <v/>
      </c>
      <c r="B296" s="28">
        <f>IF(Register!$D294="","",Register!$D294)</f>
        <v/>
      </c>
      <c r="C296" s="28">
        <f>IF(Register!$F294="","",Register!$F294)</f>
        <v/>
      </c>
      <c r="D296" s="28">
        <f>IF(C296="","",IF(C296=Settings!$A$9,Settings!$B$9,IF(C296=Settings!$A$10,Settings!$B$10,IF(C296=Settings!$A$11,Settings!$B$11,IF(C296=Settings!$A$12,Settings!$B$12,IF(C296=Settings!$A$13,Settings!$B$13,IF(C296=Settings!$A$14,Settings!$B$14,IF(C296=Settings!$A$15,Settings!$B$15,IF(C296=Settings!$A$16,Settings!$B$16,IF(C296=Settings!$A$17,Settings!$B$17,IF(C296=Settings!$A$18,Settings!$B$18,"")))))))))))</f>
        <v/>
      </c>
      <c r="E296" s="27">
        <f>IF(OR(Register!$N294&lt;&gt;"Yes",Register!$O294="",N(Register!$Q294)=0),0,ROUND((Register!$M294-Register!$R294)*MIN(Register!$Q294,MAX(0,MIN(E$4,IF(Register!$U294="",$D$2,MIN($D$2,YEAR(Register!$U294)*12+MONTH(Register!$U294)-1)))-(YEAR(Register!$O294)*12+MONTH(Register!$O294))+1))/Register!$Q294,2)-ROUND((Register!$M294-Register!$R294)*MIN(Register!$Q294,MAX(0,MIN(E$4-1,IF(Register!$U294="",$D$2,MIN($D$2,YEAR(Register!$U294)*12+MONTH(Register!$U294)-1)))-(YEAR(Register!$O294)*12+MONTH(Register!$O294))+1))/Register!$Q294,2))</f>
        <v/>
      </c>
      <c r="F296" s="27">
        <f>IF(OR(Register!$N294&lt;&gt;"Yes",Register!$O294="",N(Register!$Q294)=0),0,ROUND((Register!$M294-Register!$R294)*MIN(Register!$Q294,MAX(0,MIN(F$4,IF(Register!$U294="",$D$2,MIN($D$2,YEAR(Register!$U294)*12+MONTH(Register!$U294)-1)))-(YEAR(Register!$O294)*12+MONTH(Register!$O294))+1))/Register!$Q294,2)-ROUND((Register!$M294-Register!$R294)*MIN(Register!$Q294,MAX(0,MIN(F$4-1,IF(Register!$U294="",$D$2,MIN($D$2,YEAR(Register!$U294)*12+MONTH(Register!$U294)-1)))-(YEAR(Register!$O294)*12+MONTH(Register!$O294))+1))/Register!$Q294,2))</f>
        <v/>
      </c>
      <c r="G296" s="27">
        <f>IF(OR(Register!$N294&lt;&gt;"Yes",Register!$O294="",N(Register!$Q294)=0),0,ROUND((Register!$M294-Register!$R294)*MIN(Register!$Q294,MAX(0,MIN(G$4,IF(Register!$U294="",$D$2,MIN($D$2,YEAR(Register!$U294)*12+MONTH(Register!$U294)-1)))-(YEAR(Register!$O294)*12+MONTH(Register!$O294))+1))/Register!$Q294,2)-ROUND((Register!$M294-Register!$R294)*MIN(Register!$Q294,MAX(0,MIN(G$4-1,IF(Register!$U294="",$D$2,MIN($D$2,YEAR(Register!$U294)*12+MONTH(Register!$U294)-1)))-(YEAR(Register!$O294)*12+MONTH(Register!$O294))+1))/Register!$Q294,2))</f>
        <v/>
      </c>
      <c r="H296" s="27">
        <f>IF(OR(Register!$N294&lt;&gt;"Yes",Register!$O294="",N(Register!$Q294)=0),0,ROUND((Register!$M294-Register!$R294)*MIN(Register!$Q294,MAX(0,MIN(H$4,IF(Register!$U294="",$D$2,MIN($D$2,YEAR(Register!$U294)*12+MONTH(Register!$U294)-1)))-(YEAR(Register!$O294)*12+MONTH(Register!$O294))+1))/Register!$Q294,2)-ROUND((Register!$M294-Register!$R294)*MIN(Register!$Q294,MAX(0,MIN(H$4-1,IF(Register!$U294="",$D$2,MIN($D$2,YEAR(Register!$U294)*12+MONTH(Register!$U294)-1)))-(YEAR(Register!$O294)*12+MONTH(Register!$O294))+1))/Register!$Q294,2))</f>
        <v/>
      </c>
      <c r="I296" s="27">
        <f>IF(OR(Register!$N294&lt;&gt;"Yes",Register!$O294="",N(Register!$Q294)=0),0,ROUND((Register!$M294-Register!$R294)*MIN(Register!$Q294,MAX(0,MIN(I$4,IF(Register!$U294="",$D$2,MIN($D$2,YEAR(Register!$U294)*12+MONTH(Register!$U294)-1)))-(YEAR(Register!$O294)*12+MONTH(Register!$O294))+1))/Register!$Q294,2)-ROUND((Register!$M294-Register!$R294)*MIN(Register!$Q294,MAX(0,MIN(I$4-1,IF(Register!$U294="",$D$2,MIN($D$2,YEAR(Register!$U294)*12+MONTH(Register!$U294)-1)))-(YEAR(Register!$O294)*12+MONTH(Register!$O294))+1))/Register!$Q294,2))</f>
        <v/>
      </c>
      <c r="J296" s="27">
        <f>IF(OR(Register!$N294&lt;&gt;"Yes",Register!$O294="",N(Register!$Q294)=0),0,ROUND((Register!$M294-Register!$R294)*MIN(Register!$Q294,MAX(0,MIN(J$4,IF(Register!$U294="",$D$2,MIN($D$2,YEAR(Register!$U294)*12+MONTH(Register!$U294)-1)))-(YEAR(Register!$O294)*12+MONTH(Register!$O294))+1))/Register!$Q294,2)-ROUND((Register!$M294-Register!$R294)*MIN(Register!$Q294,MAX(0,MIN(J$4-1,IF(Register!$U294="",$D$2,MIN($D$2,YEAR(Register!$U294)*12+MONTH(Register!$U294)-1)))-(YEAR(Register!$O294)*12+MONTH(Register!$O294))+1))/Register!$Q294,2))</f>
        <v/>
      </c>
      <c r="K296" s="27">
        <f>IF(OR(Register!$N294&lt;&gt;"Yes",Register!$O294="",N(Register!$Q294)=0),0,ROUND((Register!$M294-Register!$R294)*MIN(Register!$Q294,MAX(0,MIN(K$4,IF(Register!$U294="",$D$2,MIN($D$2,YEAR(Register!$U294)*12+MONTH(Register!$U294)-1)))-(YEAR(Register!$O294)*12+MONTH(Register!$O294))+1))/Register!$Q294,2)-ROUND((Register!$M294-Register!$R294)*MIN(Register!$Q294,MAX(0,MIN(K$4-1,IF(Register!$U294="",$D$2,MIN($D$2,YEAR(Register!$U294)*12+MONTH(Register!$U294)-1)))-(YEAR(Register!$O294)*12+MONTH(Register!$O294))+1))/Register!$Q294,2))</f>
        <v/>
      </c>
      <c r="L296" s="27">
        <f>IF(OR(Register!$N294&lt;&gt;"Yes",Register!$O294="",N(Register!$Q294)=0),0,ROUND((Register!$M294-Register!$R294)*MIN(Register!$Q294,MAX(0,MIN(L$4,IF(Register!$U294="",$D$2,MIN($D$2,YEAR(Register!$U294)*12+MONTH(Register!$U294)-1)))-(YEAR(Register!$O294)*12+MONTH(Register!$O294))+1))/Register!$Q294,2)-ROUND((Register!$M294-Register!$R294)*MIN(Register!$Q294,MAX(0,MIN(L$4-1,IF(Register!$U294="",$D$2,MIN($D$2,YEAR(Register!$U294)*12+MONTH(Register!$U294)-1)))-(YEAR(Register!$O294)*12+MONTH(Register!$O294))+1))/Register!$Q294,2))</f>
        <v/>
      </c>
      <c r="M296" s="27">
        <f>IF(OR(Register!$N294&lt;&gt;"Yes",Register!$O294="",N(Register!$Q294)=0),0,ROUND((Register!$M294-Register!$R294)*MIN(Register!$Q294,MAX(0,MIN(M$4,IF(Register!$U294="",$D$2,MIN($D$2,YEAR(Register!$U294)*12+MONTH(Register!$U294)-1)))-(YEAR(Register!$O294)*12+MONTH(Register!$O294))+1))/Register!$Q294,2)-ROUND((Register!$M294-Register!$R294)*MIN(Register!$Q294,MAX(0,MIN(M$4-1,IF(Register!$U294="",$D$2,MIN($D$2,YEAR(Register!$U294)*12+MONTH(Register!$U294)-1)))-(YEAR(Register!$O294)*12+MONTH(Register!$O294))+1))/Register!$Q294,2))</f>
        <v/>
      </c>
      <c r="N296" s="27">
        <f>IF(OR(Register!$N294&lt;&gt;"Yes",Register!$O294="",N(Register!$Q294)=0),0,ROUND((Register!$M294-Register!$R294)*MIN(Register!$Q294,MAX(0,MIN(N$4,IF(Register!$U294="",$D$2,MIN($D$2,YEAR(Register!$U294)*12+MONTH(Register!$U294)-1)))-(YEAR(Register!$O294)*12+MONTH(Register!$O294))+1))/Register!$Q294,2)-ROUND((Register!$M294-Register!$R294)*MIN(Register!$Q294,MAX(0,MIN(N$4-1,IF(Register!$U294="",$D$2,MIN($D$2,YEAR(Register!$U294)*12+MONTH(Register!$U294)-1)))-(YEAR(Register!$O294)*12+MONTH(Register!$O294))+1))/Register!$Q294,2))</f>
        <v/>
      </c>
      <c r="O296" s="27">
        <f>IF(OR(Register!$N294&lt;&gt;"Yes",Register!$O294="",N(Register!$Q294)=0),0,ROUND((Register!$M294-Register!$R294)*MIN(Register!$Q294,MAX(0,MIN(O$4,IF(Register!$U294="",$D$2,MIN($D$2,YEAR(Register!$U294)*12+MONTH(Register!$U294)-1)))-(YEAR(Register!$O294)*12+MONTH(Register!$O294))+1))/Register!$Q294,2)-ROUND((Register!$M294-Register!$R294)*MIN(Register!$Q294,MAX(0,MIN(O$4-1,IF(Register!$U294="",$D$2,MIN($D$2,YEAR(Register!$U294)*12+MONTH(Register!$U294)-1)))-(YEAR(Register!$O294)*12+MONTH(Register!$O294))+1))/Register!$Q294,2))</f>
        <v/>
      </c>
      <c r="P296" s="27">
        <f>IF(OR(Register!$N294&lt;&gt;"Yes",Register!$O294="",N(Register!$Q294)=0),0,ROUND((Register!$M294-Register!$R294)*MIN(Register!$Q294,MAX(0,MIN(P$4,IF(Register!$U294="",$D$2,MIN($D$2,YEAR(Register!$U294)*12+MONTH(Register!$U294)-1)))-(YEAR(Register!$O294)*12+MONTH(Register!$O294))+1))/Register!$Q294,2)-ROUND((Register!$M294-Register!$R294)*MIN(Register!$Q294,MAX(0,MIN(P$4-1,IF(Register!$U294="",$D$2,MIN($D$2,YEAR(Register!$U294)*12+MONTH(Register!$U294)-1)))-(YEAR(Register!$O294)*12+MONTH(Register!$O294))+1))/Register!$Q294,2))</f>
        <v/>
      </c>
      <c r="Q296" s="27">
        <f>E296+F296+G296+H296+I296+J296+K296+L296+M296+N296+O296+P296</f>
        <v/>
      </c>
    </row>
    <row r="297">
      <c r="A297" s="28">
        <f>IF(Register!$A295="","",Register!$A295)</f>
        <v/>
      </c>
      <c r="B297" s="28">
        <f>IF(Register!$D295="","",Register!$D295)</f>
        <v/>
      </c>
      <c r="C297" s="28">
        <f>IF(Register!$F295="","",Register!$F295)</f>
        <v/>
      </c>
      <c r="D297" s="28">
        <f>IF(C297="","",IF(C297=Settings!$A$9,Settings!$B$9,IF(C297=Settings!$A$10,Settings!$B$10,IF(C297=Settings!$A$11,Settings!$B$11,IF(C297=Settings!$A$12,Settings!$B$12,IF(C297=Settings!$A$13,Settings!$B$13,IF(C297=Settings!$A$14,Settings!$B$14,IF(C297=Settings!$A$15,Settings!$B$15,IF(C297=Settings!$A$16,Settings!$B$16,IF(C297=Settings!$A$17,Settings!$B$17,IF(C297=Settings!$A$18,Settings!$B$18,"")))))))))))</f>
        <v/>
      </c>
      <c r="E297" s="27">
        <f>IF(OR(Register!$N295&lt;&gt;"Yes",Register!$O295="",N(Register!$Q295)=0),0,ROUND((Register!$M295-Register!$R295)*MIN(Register!$Q295,MAX(0,MIN(E$4,IF(Register!$U295="",$D$2,MIN($D$2,YEAR(Register!$U295)*12+MONTH(Register!$U295)-1)))-(YEAR(Register!$O295)*12+MONTH(Register!$O295))+1))/Register!$Q295,2)-ROUND((Register!$M295-Register!$R295)*MIN(Register!$Q295,MAX(0,MIN(E$4-1,IF(Register!$U295="",$D$2,MIN($D$2,YEAR(Register!$U295)*12+MONTH(Register!$U295)-1)))-(YEAR(Register!$O295)*12+MONTH(Register!$O295))+1))/Register!$Q295,2))</f>
        <v/>
      </c>
      <c r="F297" s="27">
        <f>IF(OR(Register!$N295&lt;&gt;"Yes",Register!$O295="",N(Register!$Q295)=0),0,ROUND((Register!$M295-Register!$R295)*MIN(Register!$Q295,MAX(0,MIN(F$4,IF(Register!$U295="",$D$2,MIN($D$2,YEAR(Register!$U295)*12+MONTH(Register!$U295)-1)))-(YEAR(Register!$O295)*12+MONTH(Register!$O295))+1))/Register!$Q295,2)-ROUND((Register!$M295-Register!$R295)*MIN(Register!$Q295,MAX(0,MIN(F$4-1,IF(Register!$U295="",$D$2,MIN($D$2,YEAR(Register!$U295)*12+MONTH(Register!$U295)-1)))-(YEAR(Register!$O295)*12+MONTH(Register!$O295))+1))/Register!$Q295,2))</f>
        <v/>
      </c>
      <c r="G297" s="27">
        <f>IF(OR(Register!$N295&lt;&gt;"Yes",Register!$O295="",N(Register!$Q295)=0),0,ROUND((Register!$M295-Register!$R295)*MIN(Register!$Q295,MAX(0,MIN(G$4,IF(Register!$U295="",$D$2,MIN($D$2,YEAR(Register!$U295)*12+MONTH(Register!$U295)-1)))-(YEAR(Register!$O295)*12+MONTH(Register!$O295))+1))/Register!$Q295,2)-ROUND((Register!$M295-Register!$R295)*MIN(Register!$Q295,MAX(0,MIN(G$4-1,IF(Register!$U295="",$D$2,MIN($D$2,YEAR(Register!$U295)*12+MONTH(Register!$U295)-1)))-(YEAR(Register!$O295)*12+MONTH(Register!$O295))+1))/Register!$Q295,2))</f>
        <v/>
      </c>
      <c r="H297" s="27">
        <f>IF(OR(Register!$N295&lt;&gt;"Yes",Register!$O295="",N(Register!$Q295)=0),0,ROUND((Register!$M295-Register!$R295)*MIN(Register!$Q295,MAX(0,MIN(H$4,IF(Register!$U295="",$D$2,MIN($D$2,YEAR(Register!$U295)*12+MONTH(Register!$U295)-1)))-(YEAR(Register!$O295)*12+MONTH(Register!$O295))+1))/Register!$Q295,2)-ROUND((Register!$M295-Register!$R295)*MIN(Register!$Q295,MAX(0,MIN(H$4-1,IF(Register!$U295="",$D$2,MIN($D$2,YEAR(Register!$U295)*12+MONTH(Register!$U295)-1)))-(YEAR(Register!$O295)*12+MONTH(Register!$O295))+1))/Register!$Q295,2))</f>
        <v/>
      </c>
      <c r="I297" s="27">
        <f>IF(OR(Register!$N295&lt;&gt;"Yes",Register!$O295="",N(Register!$Q295)=0),0,ROUND((Register!$M295-Register!$R295)*MIN(Register!$Q295,MAX(0,MIN(I$4,IF(Register!$U295="",$D$2,MIN($D$2,YEAR(Register!$U295)*12+MONTH(Register!$U295)-1)))-(YEAR(Register!$O295)*12+MONTH(Register!$O295))+1))/Register!$Q295,2)-ROUND((Register!$M295-Register!$R295)*MIN(Register!$Q295,MAX(0,MIN(I$4-1,IF(Register!$U295="",$D$2,MIN($D$2,YEAR(Register!$U295)*12+MONTH(Register!$U295)-1)))-(YEAR(Register!$O295)*12+MONTH(Register!$O295))+1))/Register!$Q295,2))</f>
        <v/>
      </c>
      <c r="J297" s="27">
        <f>IF(OR(Register!$N295&lt;&gt;"Yes",Register!$O295="",N(Register!$Q295)=0),0,ROUND((Register!$M295-Register!$R295)*MIN(Register!$Q295,MAX(0,MIN(J$4,IF(Register!$U295="",$D$2,MIN($D$2,YEAR(Register!$U295)*12+MONTH(Register!$U295)-1)))-(YEAR(Register!$O295)*12+MONTH(Register!$O295))+1))/Register!$Q295,2)-ROUND((Register!$M295-Register!$R295)*MIN(Register!$Q295,MAX(0,MIN(J$4-1,IF(Register!$U295="",$D$2,MIN($D$2,YEAR(Register!$U295)*12+MONTH(Register!$U295)-1)))-(YEAR(Register!$O295)*12+MONTH(Register!$O295))+1))/Register!$Q295,2))</f>
        <v/>
      </c>
      <c r="K297" s="27">
        <f>IF(OR(Register!$N295&lt;&gt;"Yes",Register!$O295="",N(Register!$Q295)=0),0,ROUND((Register!$M295-Register!$R295)*MIN(Register!$Q295,MAX(0,MIN(K$4,IF(Register!$U295="",$D$2,MIN($D$2,YEAR(Register!$U295)*12+MONTH(Register!$U295)-1)))-(YEAR(Register!$O295)*12+MONTH(Register!$O295))+1))/Register!$Q295,2)-ROUND((Register!$M295-Register!$R295)*MIN(Register!$Q295,MAX(0,MIN(K$4-1,IF(Register!$U295="",$D$2,MIN($D$2,YEAR(Register!$U295)*12+MONTH(Register!$U295)-1)))-(YEAR(Register!$O295)*12+MONTH(Register!$O295))+1))/Register!$Q295,2))</f>
        <v/>
      </c>
      <c r="L297" s="27">
        <f>IF(OR(Register!$N295&lt;&gt;"Yes",Register!$O295="",N(Register!$Q295)=0),0,ROUND((Register!$M295-Register!$R295)*MIN(Register!$Q295,MAX(0,MIN(L$4,IF(Register!$U295="",$D$2,MIN($D$2,YEAR(Register!$U295)*12+MONTH(Register!$U295)-1)))-(YEAR(Register!$O295)*12+MONTH(Register!$O295))+1))/Register!$Q295,2)-ROUND((Register!$M295-Register!$R295)*MIN(Register!$Q295,MAX(0,MIN(L$4-1,IF(Register!$U295="",$D$2,MIN($D$2,YEAR(Register!$U295)*12+MONTH(Register!$U295)-1)))-(YEAR(Register!$O295)*12+MONTH(Register!$O295))+1))/Register!$Q295,2))</f>
        <v/>
      </c>
      <c r="M297" s="27">
        <f>IF(OR(Register!$N295&lt;&gt;"Yes",Register!$O295="",N(Register!$Q295)=0),0,ROUND((Register!$M295-Register!$R295)*MIN(Register!$Q295,MAX(0,MIN(M$4,IF(Register!$U295="",$D$2,MIN($D$2,YEAR(Register!$U295)*12+MONTH(Register!$U295)-1)))-(YEAR(Register!$O295)*12+MONTH(Register!$O295))+1))/Register!$Q295,2)-ROUND((Register!$M295-Register!$R295)*MIN(Register!$Q295,MAX(0,MIN(M$4-1,IF(Register!$U295="",$D$2,MIN($D$2,YEAR(Register!$U295)*12+MONTH(Register!$U295)-1)))-(YEAR(Register!$O295)*12+MONTH(Register!$O295))+1))/Register!$Q295,2))</f>
        <v/>
      </c>
      <c r="N297" s="27">
        <f>IF(OR(Register!$N295&lt;&gt;"Yes",Register!$O295="",N(Register!$Q295)=0),0,ROUND((Register!$M295-Register!$R295)*MIN(Register!$Q295,MAX(0,MIN(N$4,IF(Register!$U295="",$D$2,MIN($D$2,YEAR(Register!$U295)*12+MONTH(Register!$U295)-1)))-(YEAR(Register!$O295)*12+MONTH(Register!$O295))+1))/Register!$Q295,2)-ROUND((Register!$M295-Register!$R295)*MIN(Register!$Q295,MAX(0,MIN(N$4-1,IF(Register!$U295="",$D$2,MIN($D$2,YEAR(Register!$U295)*12+MONTH(Register!$U295)-1)))-(YEAR(Register!$O295)*12+MONTH(Register!$O295))+1))/Register!$Q295,2))</f>
        <v/>
      </c>
      <c r="O297" s="27">
        <f>IF(OR(Register!$N295&lt;&gt;"Yes",Register!$O295="",N(Register!$Q295)=0),0,ROUND((Register!$M295-Register!$R295)*MIN(Register!$Q295,MAX(0,MIN(O$4,IF(Register!$U295="",$D$2,MIN($D$2,YEAR(Register!$U295)*12+MONTH(Register!$U295)-1)))-(YEAR(Register!$O295)*12+MONTH(Register!$O295))+1))/Register!$Q295,2)-ROUND((Register!$M295-Register!$R295)*MIN(Register!$Q295,MAX(0,MIN(O$4-1,IF(Register!$U295="",$D$2,MIN($D$2,YEAR(Register!$U295)*12+MONTH(Register!$U295)-1)))-(YEAR(Register!$O295)*12+MONTH(Register!$O295))+1))/Register!$Q295,2))</f>
        <v/>
      </c>
      <c r="P297" s="27">
        <f>IF(OR(Register!$N295&lt;&gt;"Yes",Register!$O295="",N(Register!$Q295)=0),0,ROUND((Register!$M295-Register!$R295)*MIN(Register!$Q295,MAX(0,MIN(P$4,IF(Register!$U295="",$D$2,MIN($D$2,YEAR(Register!$U295)*12+MONTH(Register!$U295)-1)))-(YEAR(Register!$O295)*12+MONTH(Register!$O295))+1))/Register!$Q295,2)-ROUND((Register!$M295-Register!$R295)*MIN(Register!$Q295,MAX(0,MIN(P$4-1,IF(Register!$U295="",$D$2,MIN($D$2,YEAR(Register!$U295)*12+MONTH(Register!$U295)-1)))-(YEAR(Register!$O295)*12+MONTH(Register!$O295))+1))/Register!$Q295,2))</f>
        <v/>
      </c>
      <c r="Q297" s="27">
        <f>E297+F297+G297+H297+I297+J297+K297+L297+M297+N297+O297+P297</f>
        <v/>
      </c>
    </row>
    <row r="298">
      <c r="A298" s="28">
        <f>IF(Register!$A296="","",Register!$A296)</f>
        <v/>
      </c>
      <c r="B298" s="28">
        <f>IF(Register!$D296="","",Register!$D296)</f>
        <v/>
      </c>
      <c r="C298" s="28">
        <f>IF(Register!$F296="","",Register!$F296)</f>
        <v/>
      </c>
      <c r="D298" s="28">
        <f>IF(C298="","",IF(C298=Settings!$A$9,Settings!$B$9,IF(C298=Settings!$A$10,Settings!$B$10,IF(C298=Settings!$A$11,Settings!$B$11,IF(C298=Settings!$A$12,Settings!$B$12,IF(C298=Settings!$A$13,Settings!$B$13,IF(C298=Settings!$A$14,Settings!$B$14,IF(C298=Settings!$A$15,Settings!$B$15,IF(C298=Settings!$A$16,Settings!$B$16,IF(C298=Settings!$A$17,Settings!$B$17,IF(C298=Settings!$A$18,Settings!$B$18,"")))))))))))</f>
        <v/>
      </c>
      <c r="E298" s="27">
        <f>IF(OR(Register!$N296&lt;&gt;"Yes",Register!$O296="",N(Register!$Q296)=0),0,ROUND((Register!$M296-Register!$R296)*MIN(Register!$Q296,MAX(0,MIN(E$4,IF(Register!$U296="",$D$2,MIN($D$2,YEAR(Register!$U296)*12+MONTH(Register!$U296)-1)))-(YEAR(Register!$O296)*12+MONTH(Register!$O296))+1))/Register!$Q296,2)-ROUND((Register!$M296-Register!$R296)*MIN(Register!$Q296,MAX(0,MIN(E$4-1,IF(Register!$U296="",$D$2,MIN($D$2,YEAR(Register!$U296)*12+MONTH(Register!$U296)-1)))-(YEAR(Register!$O296)*12+MONTH(Register!$O296))+1))/Register!$Q296,2))</f>
        <v/>
      </c>
      <c r="F298" s="27">
        <f>IF(OR(Register!$N296&lt;&gt;"Yes",Register!$O296="",N(Register!$Q296)=0),0,ROUND((Register!$M296-Register!$R296)*MIN(Register!$Q296,MAX(0,MIN(F$4,IF(Register!$U296="",$D$2,MIN($D$2,YEAR(Register!$U296)*12+MONTH(Register!$U296)-1)))-(YEAR(Register!$O296)*12+MONTH(Register!$O296))+1))/Register!$Q296,2)-ROUND((Register!$M296-Register!$R296)*MIN(Register!$Q296,MAX(0,MIN(F$4-1,IF(Register!$U296="",$D$2,MIN($D$2,YEAR(Register!$U296)*12+MONTH(Register!$U296)-1)))-(YEAR(Register!$O296)*12+MONTH(Register!$O296))+1))/Register!$Q296,2))</f>
        <v/>
      </c>
      <c r="G298" s="27">
        <f>IF(OR(Register!$N296&lt;&gt;"Yes",Register!$O296="",N(Register!$Q296)=0),0,ROUND((Register!$M296-Register!$R296)*MIN(Register!$Q296,MAX(0,MIN(G$4,IF(Register!$U296="",$D$2,MIN($D$2,YEAR(Register!$U296)*12+MONTH(Register!$U296)-1)))-(YEAR(Register!$O296)*12+MONTH(Register!$O296))+1))/Register!$Q296,2)-ROUND((Register!$M296-Register!$R296)*MIN(Register!$Q296,MAX(0,MIN(G$4-1,IF(Register!$U296="",$D$2,MIN($D$2,YEAR(Register!$U296)*12+MONTH(Register!$U296)-1)))-(YEAR(Register!$O296)*12+MONTH(Register!$O296))+1))/Register!$Q296,2))</f>
        <v/>
      </c>
      <c r="H298" s="27">
        <f>IF(OR(Register!$N296&lt;&gt;"Yes",Register!$O296="",N(Register!$Q296)=0),0,ROUND((Register!$M296-Register!$R296)*MIN(Register!$Q296,MAX(0,MIN(H$4,IF(Register!$U296="",$D$2,MIN($D$2,YEAR(Register!$U296)*12+MONTH(Register!$U296)-1)))-(YEAR(Register!$O296)*12+MONTH(Register!$O296))+1))/Register!$Q296,2)-ROUND((Register!$M296-Register!$R296)*MIN(Register!$Q296,MAX(0,MIN(H$4-1,IF(Register!$U296="",$D$2,MIN($D$2,YEAR(Register!$U296)*12+MONTH(Register!$U296)-1)))-(YEAR(Register!$O296)*12+MONTH(Register!$O296))+1))/Register!$Q296,2))</f>
        <v/>
      </c>
      <c r="I298" s="27">
        <f>IF(OR(Register!$N296&lt;&gt;"Yes",Register!$O296="",N(Register!$Q296)=0),0,ROUND((Register!$M296-Register!$R296)*MIN(Register!$Q296,MAX(0,MIN(I$4,IF(Register!$U296="",$D$2,MIN($D$2,YEAR(Register!$U296)*12+MONTH(Register!$U296)-1)))-(YEAR(Register!$O296)*12+MONTH(Register!$O296))+1))/Register!$Q296,2)-ROUND((Register!$M296-Register!$R296)*MIN(Register!$Q296,MAX(0,MIN(I$4-1,IF(Register!$U296="",$D$2,MIN($D$2,YEAR(Register!$U296)*12+MONTH(Register!$U296)-1)))-(YEAR(Register!$O296)*12+MONTH(Register!$O296))+1))/Register!$Q296,2))</f>
        <v/>
      </c>
      <c r="J298" s="27">
        <f>IF(OR(Register!$N296&lt;&gt;"Yes",Register!$O296="",N(Register!$Q296)=0),0,ROUND((Register!$M296-Register!$R296)*MIN(Register!$Q296,MAX(0,MIN(J$4,IF(Register!$U296="",$D$2,MIN($D$2,YEAR(Register!$U296)*12+MONTH(Register!$U296)-1)))-(YEAR(Register!$O296)*12+MONTH(Register!$O296))+1))/Register!$Q296,2)-ROUND((Register!$M296-Register!$R296)*MIN(Register!$Q296,MAX(0,MIN(J$4-1,IF(Register!$U296="",$D$2,MIN($D$2,YEAR(Register!$U296)*12+MONTH(Register!$U296)-1)))-(YEAR(Register!$O296)*12+MONTH(Register!$O296))+1))/Register!$Q296,2))</f>
        <v/>
      </c>
      <c r="K298" s="27">
        <f>IF(OR(Register!$N296&lt;&gt;"Yes",Register!$O296="",N(Register!$Q296)=0),0,ROUND((Register!$M296-Register!$R296)*MIN(Register!$Q296,MAX(0,MIN(K$4,IF(Register!$U296="",$D$2,MIN($D$2,YEAR(Register!$U296)*12+MONTH(Register!$U296)-1)))-(YEAR(Register!$O296)*12+MONTH(Register!$O296))+1))/Register!$Q296,2)-ROUND((Register!$M296-Register!$R296)*MIN(Register!$Q296,MAX(0,MIN(K$4-1,IF(Register!$U296="",$D$2,MIN($D$2,YEAR(Register!$U296)*12+MONTH(Register!$U296)-1)))-(YEAR(Register!$O296)*12+MONTH(Register!$O296))+1))/Register!$Q296,2))</f>
        <v/>
      </c>
      <c r="L298" s="27">
        <f>IF(OR(Register!$N296&lt;&gt;"Yes",Register!$O296="",N(Register!$Q296)=0),0,ROUND((Register!$M296-Register!$R296)*MIN(Register!$Q296,MAX(0,MIN(L$4,IF(Register!$U296="",$D$2,MIN($D$2,YEAR(Register!$U296)*12+MONTH(Register!$U296)-1)))-(YEAR(Register!$O296)*12+MONTH(Register!$O296))+1))/Register!$Q296,2)-ROUND((Register!$M296-Register!$R296)*MIN(Register!$Q296,MAX(0,MIN(L$4-1,IF(Register!$U296="",$D$2,MIN($D$2,YEAR(Register!$U296)*12+MONTH(Register!$U296)-1)))-(YEAR(Register!$O296)*12+MONTH(Register!$O296))+1))/Register!$Q296,2))</f>
        <v/>
      </c>
      <c r="M298" s="27">
        <f>IF(OR(Register!$N296&lt;&gt;"Yes",Register!$O296="",N(Register!$Q296)=0),0,ROUND((Register!$M296-Register!$R296)*MIN(Register!$Q296,MAX(0,MIN(M$4,IF(Register!$U296="",$D$2,MIN($D$2,YEAR(Register!$U296)*12+MONTH(Register!$U296)-1)))-(YEAR(Register!$O296)*12+MONTH(Register!$O296))+1))/Register!$Q296,2)-ROUND((Register!$M296-Register!$R296)*MIN(Register!$Q296,MAX(0,MIN(M$4-1,IF(Register!$U296="",$D$2,MIN($D$2,YEAR(Register!$U296)*12+MONTH(Register!$U296)-1)))-(YEAR(Register!$O296)*12+MONTH(Register!$O296))+1))/Register!$Q296,2))</f>
        <v/>
      </c>
      <c r="N298" s="27">
        <f>IF(OR(Register!$N296&lt;&gt;"Yes",Register!$O296="",N(Register!$Q296)=0),0,ROUND((Register!$M296-Register!$R296)*MIN(Register!$Q296,MAX(0,MIN(N$4,IF(Register!$U296="",$D$2,MIN($D$2,YEAR(Register!$U296)*12+MONTH(Register!$U296)-1)))-(YEAR(Register!$O296)*12+MONTH(Register!$O296))+1))/Register!$Q296,2)-ROUND((Register!$M296-Register!$R296)*MIN(Register!$Q296,MAX(0,MIN(N$4-1,IF(Register!$U296="",$D$2,MIN($D$2,YEAR(Register!$U296)*12+MONTH(Register!$U296)-1)))-(YEAR(Register!$O296)*12+MONTH(Register!$O296))+1))/Register!$Q296,2))</f>
        <v/>
      </c>
      <c r="O298" s="27">
        <f>IF(OR(Register!$N296&lt;&gt;"Yes",Register!$O296="",N(Register!$Q296)=0),0,ROUND((Register!$M296-Register!$R296)*MIN(Register!$Q296,MAX(0,MIN(O$4,IF(Register!$U296="",$D$2,MIN($D$2,YEAR(Register!$U296)*12+MONTH(Register!$U296)-1)))-(YEAR(Register!$O296)*12+MONTH(Register!$O296))+1))/Register!$Q296,2)-ROUND((Register!$M296-Register!$R296)*MIN(Register!$Q296,MAX(0,MIN(O$4-1,IF(Register!$U296="",$D$2,MIN($D$2,YEAR(Register!$U296)*12+MONTH(Register!$U296)-1)))-(YEAR(Register!$O296)*12+MONTH(Register!$O296))+1))/Register!$Q296,2))</f>
        <v/>
      </c>
      <c r="P298" s="27">
        <f>IF(OR(Register!$N296&lt;&gt;"Yes",Register!$O296="",N(Register!$Q296)=0),0,ROUND((Register!$M296-Register!$R296)*MIN(Register!$Q296,MAX(0,MIN(P$4,IF(Register!$U296="",$D$2,MIN($D$2,YEAR(Register!$U296)*12+MONTH(Register!$U296)-1)))-(YEAR(Register!$O296)*12+MONTH(Register!$O296))+1))/Register!$Q296,2)-ROUND((Register!$M296-Register!$R296)*MIN(Register!$Q296,MAX(0,MIN(P$4-1,IF(Register!$U296="",$D$2,MIN($D$2,YEAR(Register!$U296)*12+MONTH(Register!$U296)-1)))-(YEAR(Register!$O296)*12+MONTH(Register!$O296))+1))/Register!$Q296,2))</f>
        <v/>
      </c>
      <c r="Q298" s="27">
        <f>E298+F298+G298+H298+I298+J298+K298+L298+M298+N298+O298+P298</f>
        <v/>
      </c>
    </row>
    <row r="299">
      <c r="A299" s="28">
        <f>IF(Register!$A297="","",Register!$A297)</f>
        <v/>
      </c>
      <c r="B299" s="28">
        <f>IF(Register!$D297="","",Register!$D297)</f>
        <v/>
      </c>
      <c r="C299" s="28">
        <f>IF(Register!$F297="","",Register!$F297)</f>
        <v/>
      </c>
      <c r="D299" s="28">
        <f>IF(C299="","",IF(C299=Settings!$A$9,Settings!$B$9,IF(C299=Settings!$A$10,Settings!$B$10,IF(C299=Settings!$A$11,Settings!$B$11,IF(C299=Settings!$A$12,Settings!$B$12,IF(C299=Settings!$A$13,Settings!$B$13,IF(C299=Settings!$A$14,Settings!$B$14,IF(C299=Settings!$A$15,Settings!$B$15,IF(C299=Settings!$A$16,Settings!$B$16,IF(C299=Settings!$A$17,Settings!$B$17,IF(C299=Settings!$A$18,Settings!$B$18,"")))))))))))</f>
        <v/>
      </c>
      <c r="E299" s="27">
        <f>IF(OR(Register!$N297&lt;&gt;"Yes",Register!$O297="",N(Register!$Q297)=0),0,ROUND((Register!$M297-Register!$R297)*MIN(Register!$Q297,MAX(0,MIN(E$4,IF(Register!$U297="",$D$2,MIN($D$2,YEAR(Register!$U297)*12+MONTH(Register!$U297)-1)))-(YEAR(Register!$O297)*12+MONTH(Register!$O297))+1))/Register!$Q297,2)-ROUND((Register!$M297-Register!$R297)*MIN(Register!$Q297,MAX(0,MIN(E$4-1,IF(Register!$U297="",$D$2,MIN($D$2,YEAR(Register!$U297)*12+MONTH(Register!$U297)-1)))-(YEAR(Register!$O297)*12+MONTH(Register!$O297))+1))/Register!$Q297,2))</f>
        <v/>
      </c>
      <c r="F299" s="27">
        <f>IF(OR(Register!$N297&lt;&gt;"Yes",Register!$O297="",N(Register!$Q297)=0),0,ROUND((Register!$M297-Register!$R297)*MIN(Register!$Q297,MAX(0,MIN(F$4,IF(Register!$U297="",$D$2,MIN($D$2,YEAR(Register!$U297)*12+MONTH(Register!$U297)-1)))-(YEAR(Register!$O297)*12+MONTH(Register!$O297))+1))/Register!$Q297,2)-ROUND((Register!$M297-Register!$R297)*MIN(Register!$Q297,MAX(0,MIN(F$4-1,IF(Register!$U297="",$D$2,MIN($D$2,YEAR(Register!$U297)*12+MONTH(Register!$U297)-1)))-(YEAR(Register!$O297)*12+MONTH(Register!$O297))+1))/Register!$Q297,2))</f>
        <v/>
      </c>
      <c r="G299" s="27">
        <f>IF(OR(Register!$N297&lt;&gt;"Yes",Register!$O297="",N(Register!$Q297)=0),0,ROUND((Register!$M297-Register!$R297)*MIN(Register!$Q297,MAX(0,MIN(G$4,IF(Register!$U297="",$D$2,MIN($D$2,YEAR(Register!$U297)*12+MONTH(Register!$U297)-1)))-(YEAR(Register!$O297)*12+MONTH(Register!$O297))+1))/Register!$Q297,2)-ROUND((Register!$M297-Register!$R297)*MIN(Register!$Q297,MAX(0,MIN(G$4-1,IF(Register!$U297="",$D$2,MIN($D$2,YEAR(Register!$U297)*12+MONTH(Register!$U297)-1)))-(YEAR(Register!$O297)*12+MONTH(Register!$O297))+1))/Register!$Q297,2))</f>
        <v/>
      </c>
      <c r="H299" s="27">
        <f>IF(OR(Register!$N297&lt;&gt;"Yes",Register!$O297="",N(Register!$Q297)=0),0,ROUND((Register!$M297-Register!$R297)*MIN(Register!$Q297,MAX(0,MIN(H$4,IF(Register!$U297="",$D$2,MIN($D$2,YEAR(Register!$U297)*12+MONTH(Register!$U297)-1)))-(YEAR(Register!$O297)*12+MONTH(Register!$O297))+1))/Register!$Q297,2)-ROUND((Register!$M297-Register!$R297)*MIN(Register!$Q297,MAX(0,MIN(H$4-1,IF(Register!$U297="",$D$2,MIN($D$2,YEAR(Register!$U297)*12+MONTH(Register!$U297)-1)))-(YEAR(Register!$O297)*12+MONTH(Register!$O297))+1))/Register!$Q297,2))</f>
        <v/>
      </c>
      <c r="I299" s="27">
        <f>IF(OR(Register!$N297&lt;&gt;"Yes",Register!$O297="",N(Register!$Q297)=0),0,ROUND((Register!$M297-Register!$R297)*MIN(Register!$Q297,MAX(0,MIN(I$4,IF(Register!$U297="",$D$2,MIN($D$2,YEAR(Register!$U297)*12+MONTH(Register!$U297)-1)))-(YEAR(Register!$O297)*12+MONTH(Register!$O297))+1))/Register!$Q297,2)-ROUND((Register!$M297-Register!$R297)*MIN(Register!$Q297,MAX(0,MIN(I$4-1,IF(Register!$U297="",$D$2,MIN($D$2,YEAR(Register!$U297)*12+MONTH(Register!$U297)-1)))-(YEAR(Register!$O297)*12+MONTH(Register!$O297))+1))/Register!$Q297,2))</f>
        <v/>
      </c>
      <c r="J299" s="27">
        <f>IF(OR(Register!$N297&lt;&gt;"Yes",Register!$O297="",N(Register!$Q297)=0),0,ROUND((Register!$M297-Register!$R297)*MIN(Register!$Q297,MAX(0,MIN(J$4,IF(Register!$U297="",$D$2,MIN($D$2,YEAR(Register!$U297)*12+MONTH(Register!$U297)-1)))-(YEAR(Register!$O297)*12+MONTH(Register!$O297))+1))/Register!$Q297,2)-ROUND((Register!$M297-Register!$R297)*MIN(Register!$Q297,MAX(0,MIN(J$4-1,IF(Register!$U297="",$D$2,MIN($D$2,YEAR(Register!$U297)*12+MONTH(Register!$U297)-1)))-(YEAR(Register!$O297)*12+MONTH(Register!$O297))+1))/Register!$Q297,2))</f>
        <v/>
      </c>
      <c r="K299" s="27">
        <f>IF(OR(Register!$N297&lt;&gt;"Yes",Register!$O297="",N(Register!$Q297)=0),0,ROUND((Register!$M297-Register!$R297)*MIN(Register!$Q297,MAX(0,MIN(K$4,IF(Register!$U297="",$D$2,MIN($D$2,YEAR(Register!$U297)*12+MONTH(Register!$U297)-1)))-(YEAR(Register!$O297)*12+MONTH(Register!$O297))+1))/Register!$Q297,2)-ROUND((Register!$M297-Register!$R297)*MIN(Register!$Q297,MAX(0,MIN(K$4-1,IF(Register!$U297="",$D$2,MIN($D$2,YEAR(Register!$U297)*12+MONTH(Register!$U297)-1)))-(YEAR(Register!$O297)*12+MONTH(Register!$O297))+1))/Register!$Q297,2))</f>
        <v/>
      </c>
      <c r="L299" s="27">
        <f>IF(OR(Register!$N297&lt;&gt;"Yes",Register!$O297="",N(Register!$Q297)=0),0,ROUND((Register!$M297-Register!$R297)*MIN(Register!$Q297,MAX(0,MIN(L$4,IF(Register!$U297="",$D$2,MIN($D$2,YEAR(Register!$U297)*12+MONTH(Register!$U297)-1)))-(YEAR(Register!$O297)*12+MONTH(Register!$O297))+1))/Register!$Q297,2)-ROUND((Register!$M297-Register!$R297)*MIN(Register!$Q297,MAX(0,MIN(L$4-1,IF(Register!$U297="",$D$2,MIN($D$2,YEAR(Register!$U297)*12+MONTH(Register!$U297)-1)))-(YEAR(Register!$O297)*12+MONTH(Register!$O297))+1))/Register!$Q297,2))</f>
        <v/>
      </c>
      <c r="M299" s="27">
        <f>IF(OR(Register!$N297&lt;&gt;"Yes",Register!$O297="",N(Register!$Q297)=0),0,ROUND((Register!$M297-Register!$R297)*MIN(Register!$Q297,MAX(0,MIN(M$4,IF(Register!$U297="",$D$2,MIN($D$2,YEAR(Register!$U297)*12+MONTH(Register!$U297)-1)))-(YEAR(Register!$O297)*12+MONTH(Register!$O297))+1))/Register!$Q297,2)-ROUND((Register!$M297-Register!$R297)*MIN(Register!$Q297,MAX(0,MIN(M$4-1,IF(Register!$U297="",$D$2,MIN($D$2,YEAR(Register!$U297)*12+MONTH(Register!$U297)-1)))-(YEAR(Register!$O297)*12+MONTH(Register!$O297))+1))/Register!$Q297,2))</f>
        <v/>
      </c>
      <c r="N299" s="27">
        <f>IF(OR(Register!$N297&lt;&gt;"Yes",Register!$O297="",N(Register!$Q297)=0),0,ROUND((Register!$M297-Register!$R297)*MIN(Register!$Q297,MAX(0,MIN(N$4,IF(Register!$U297="",$D$2,MIN($D$2,YEAR(Register!$U297)*12+MONTH(Register!$U297)-1)))-(YEAR(Register!$O297)*12+MONTH(Register!$O297))+1))/Register!$Q297,2)-ROUND((Register!$M297-Register!$R297)*MIN(Register!$Q297,MAX(0,MIN(N$4-1,IF(Register!$U297="",$D$2,MIN($D$2,YEAR(Register!$U297)*12+MONTH(Register!$U297)-1)))-(YEAR(Register!$O297)*12+MONTH(Register!$O297))+1))/Register!$Q297,2))</f>
        <v/>
      </c>
      <c r="O299" s="27">
        <f>IF(OR(Register!$N297&lt;&gt;"Yes",Register!$O297="",N(Register!$Q297)=0),0,ROUND((Register!$M297-Register!$R297)*MIN(Register!$Q297,MAX(0,MIN(O$4,IF(Register!$U297="",$D$2,MIN($D$2,YEAR(Register!$U297)*12+MONTH(Register!$U297)-1)))-(YEAR(Register!$O297)*12+MONTH(Register!$O297))+1))/Register!$Q297,2)-ROUND((Register!$M297-Register!$R297)*MIN(Register!$Q297,MAX(0,MIN(O$4-1,IF(Register!$U297="",$D$2,MIN($D$2,YEAR(Register!$U297)*12+MONTH(Register!$U297)-1)))-(YEAR(Register!$O297)*12+MONTH(Register!$O297))+1))/Register!$Q297,2))</f>
        <v/>
      </c>
      <c r="P299" s="27">
        <f>IF(OR(Register!$N297&lt;&gt;"Yes",Register!$O297="",N(Register!$Q297)=0),0,ROUND((Register!$M297-Register!$R297)*MIN(Register!$Q297,MAX(0,MIN(P$4,IF(Register!$U297="",$D$2,MIN($D$2,YEAR(Register!$U297)*12+MONTH(Register!$U297)-1)))-(YEAR(Register!$O297)*12+MONTH(Register!$O297))+1))/Register!$Q297,2)-ROUND((Register!$M297-Register!$R297)*MIN(Register!$Q297,MAX(0,MIN(P$4-1,IF(Register!$U297="",$D$2,MIN($D$2,YEAR(Register!$U297)*12+MONTH(Register!$U297)-1)))-(YEAR(Register!$O297)*12+MONTH(Register!$O297))+1))/Register!$Q297,2))</f>
        <v/>
      </c>
      <c r="Q299" s="27">
        <f>E299+F299+G299+H299+I299+J299+K299+L299+M299+N299+O299+P299</f>
        <v/>
      </c>
    </row>
    <row r="300">
      <c r="A300" s="28">
        <f>IF(Register!$A298="","",Register!$A298)</f>
        <v/>
      </c>
      <c r="B300" s="28">
        <f>IF(Register!$D298="","",Register!$D298)</f>
        <v/>
      </c>
      <c r="C300" s="28">
        <f>IF(Register!$F298="","",Register!$F298)</f>
        <v/>
      </c>
      <c r="D300" s="28">
        <f>IF(C300="","",IF(C300=Settings!$A$9,Settings!$B$9,IF(C300=Settings!$A$10,Settings!$B$10,IF(C300=Settings!$A$11,Settings!$B$11,IF(C300=Settings!$A$12,Settings!$B$12,IF(C300=Settings!$A$13,Settings!$B$13,IF(C300=Settings!$A$14,Settings!$B$14,IF(C300=Settings!$A$15,Settings!$B$15,IF(C300=Settings!$A$16,Settings!$B$16,IF(C300=Settings!$A$17,Settings!$B$17,IF(C300=Settings!$A$18,Settings!$B$18,"")))))))))))</f>
        <v/>
      </c>
      <c r="E300" s="27">
        <f>IF(OR(Register!$N298&lt;&gt;"Yes",Register!$O298="",N(Register!$Q298)=0),0,ROUND((Register!$M298-Register!$R298)*MIN(Register!$Q298,MAX(0,MIN(E$4,IF(Register!$U298="",$D$2,MIN($D$2,YEAR(Register!$U298)*12+MONTH(Register!$U298)-1)))-(YEAR(Register!$O298)*12+MONTH(Register!$O298))+1))/Register!$Q298,2)-ROUND((Register!$M298-Register!$R298)*MIN(Register!$Q298,MAX(0,MIN(E$4-1,IF(Register!$U298="",$D$2,MIN($D$2,YEAR(Register!$U298)*12+MONTH(Register!$U298)-1)))-(YEAR(Register!$O298)*12+MONTH(Register!$O298))+1))/Register!$Q298,2))</f>
        <v/>
      </c>
      <c r="F300" s="27">
        <f>IF(OR(Register!$N298&lt;&gt;"Yes",Register!$O298="",N(Register!$Q298)=0),0,ROUND((Register!$M298-Register!$R298)*MIN(Register!$Q298,MAX(0,MIN(F$4,IF(Register!$U298="",$D$2,MIN($D$2,YEAR(Register!$U298)*12+MONTH(Register!$U298)-1)))-(YEAR(Register!$O298)*12+MONTH(Register!$O298))+1))/Register!$Q298,2)-ROUND((Register!$M298-Register!$R298)*MIN(Register!$Q298,MAX(0,MIN(F$4-1,IF(Register!$U298="",$D$2,MIN($D$2,YEAR(Register!$U298)*12+MONTH(Register!$U298)-1)))-(YEAR(Register!$O298)*12+MONTH(Register!$O298))+1))/Register!$Q298,2))</f>
        <v/>
      </c>
      <c r="G300" s="27">
        <f>IF(OR(Register!$N298&lt;&gt;"Yes",Register!$O298="",N(Register!$Q298)=0),0,ROUND((Register!$M298-Register!$R298)*MIN(Register!$Q298,MAX(0,MIN(G$4,IF(Register!$U298="",$D$2,MIN($D$2,YEAR(Register!$U298)*12+MONTH(Register!$U298)-1)))-(YEAR(Register!$O298)*12+MONTH(Register!$O298))+1))/Register!$Q298,2)-ROUND((Register!$M298-Register!$R298)*MIN(Register!$Q298,MAX(0,MIN(G$4-1,IF(Register!$U298="",$D$2,MIN($D$2,YEAR(Register!$U298)*12+MONTH(Register!$U298)-1)))-(YEAR(Register!$O298)*12+MONTH(Register!$O298))+1))/Register!$Q298,2))</f>
        <v/>
      </c>
      <c r="H300" s="27">
        <f>IF(OR(Register!$N298&lt;&gt;"Yes",Register!$O298="",N(Register!$Q298)=0),0,ROUND((Register!$M298-Register!$R298)*MIN(Register!$Q298,MAX(0,MIN(H$4,IF(Register!$U298="",$D$2,MIN($D$2,YEAR(Register!$U298)*12+MONTH(Register!$U298)-1)))-(YEAR(Register!$O298)*12+MONTH(Register!$O298))+1))/Register!$Q298,2)-ROUND((Register!$M298-Register!$R298)*MIN(Register!$Q298,MAX(0,MIN(H$4-1,IF(Register!$U298="",$D$2,MIN($D$2,YEAR(Register!$U298)*12+MONTH(Register!$U298)-1)))-(YEAR(Register!$O298)*12+MONTH(Register!$O298))+1))/Register!$Q298,2))</f>
        <v/>
      </c>
      <c r="I300" s="27">
        <f>IF(OR(Register!$N298&lt;&gt;"Yes",Register!$O298="",N(Register!$Q298)=0),0,ROUND((Register!$M298-Register!$R298)*MIN(Register!$Q298,MAX(0,MIN(I$4,IF(Register!$U298="",$D$2,MIN($D$2,YEAR(Register!$U298)*12+MONTH(Register!$U298)-1)))-(YEAR(Register!$O298)*12+MONTH(Register!$O298))+1))/Register!$Q298,2)-ROUND((Register!$M298-Register!$R298)*MIN(Register!$Q298,MAX(0,MIN(I$4-1,IF(Register!$U298="",$D$2,MIN($D$2,YEAR(Register!$U298)*12+MONTH(Register!$U298)-1)))-(YEAR(Register!$O298)*12+MONTH(Register!$O298))+1))/Register!$Q298,2))</f>
        <v/>
      </c>
      <c r="J300" s="27">
        <f>IF(OR(Register!$N298&lt;&gt;"Yes",Register!$O298="",N(Register!$Q298)=0),0,ROUND((Register!$M298-Register!$R298)*MIN(Register!$Q298,MAX(0,MIN(J$4,IF(Register!$U298="",$D$2,MIN($D$2,YEAR(Register!$U298)*12+MONTH(Register!$U298)-1)))-(YEAR(Register!$O298)*12+MONTH(Register!$O298))+1))/Register!$Q298,2)-ROUND((Register!$M298-Register!$R298)*MIN(Register!$Q298,MAX(0,MIN(J$4-1,IF(Register!$U298="",$D$2,MIN($D$2,YEAR(Register!$U298)*12+MONTH(Register!$U298)-1)))-(YEAR(Register!$O298)*12+MONTH(Register!$O298))+1))/Register!$Q298,2))</f>
        <v/>
      </c>
      <c r="K300" s="27">
        <f>IF(OR(Register!$N298&lt;&gt;"Yes",Register!$O298="",N(Register!$Q298)=0),0,ROUND((Register!$M298-Register!$R298)*MIN(Register!$Q298,MAX(0,MIN(K$4,IF(Register!$U298="",$D$2,MIN($D$2,YEAR(Register!$U298)*12+MONTH(Register!$U298)-1)))-(YEAR(Register!$O298)*12+MONTH(Register!$O298))+1))/Register!$Q298,2)-ROUND((Register!$M298-Register!$R298)*MIN(Register!$Q298,MAX(0,MIN(K$4-1,IF(Register!$U298="",$D$2,MIN($D$2,YEAR(Register!$U298)*12+MONTH(Register!$U298)-1)))-(YEAR(Register!$O298)*12+MONTH(Register!$O298))+1))/Register!$Q298,2))</f>
        <v/>
      </c>
      <c r="L300" s="27">
        <f>IF(OR(Register!$N298&lt;&gt;"Yes",Register!$O298="",N(Register!$Q298)=0),0,ROUND((Register!$M298-Register!$R298)*MIN(Register!$Q298,MAX(0,MIN(L$4,IF(Register!$U298="",$D$2,MIN($D$2,YEAR(Register!$U298)*12+MONTH(Register!$U298)-1)))-(YEAR(Register!$O298)*12+MONTH(Register!$O298))+1))/Register!$Q298,2)-ROUND((Register!$M298-Register!$R298)*MIN(Register!$Q298,MAX(0,MIN(L$4-1,IF(Register!$U298="",$D$2,MIN($D$2,YEAR(Register!$U298)*12+MONTH(Register!$U298)-1)))-(YEAR(Register!$O298)*12+MONTH(Register!$O298))+1))/Register!$Q298,2))</f>
        <v/>
      </c>
      <c r="M300" s="27">
        <f>IF(OR(Register!$N298&lt;&gt;"Yes",Register!$O298="",N(Register!$Q298)=0),0,ROUND((Register!$M298-Register!$R298)*MIN(Register!$Q298,MAX(0,MIN(M$4,IF(Register!$U298="",$D$2,MIN($D$2,YEAR(Register!$U298)*12+MONTH(Register!$U298)-1)))-(YEAR(Register!$O298)*12+MONTH(Register!$O298))+1))/Register!$Q298,2)-ROUND((Register!$M298-Register!$R298)*MIN(Register!$Q298,MAX(0,MIN(M$4-1,IF(Register!$U298="",$D$2,MIN($D$2,YEAR(Register!$U298)*12+MONTH(Register!$U298)-1)))-(YEAR(Register!$O298)*12+MONTH(Register!$O298))+1))/Register!$Q298,2))</f>
        <v/>
      </c>
      <c r="N300" s="27">
        <f>IF(OR(Register!$N298&lt;&gt;"Yes",Register!$O298="",N(Register!$Q298)=0),0,ROUND((Register!$M298-Register!$R298)*MIN(Register!$Q298,MAX(0,MIN(N$4,IF(Register!$U298="",$D$2,MIN($D$2,YEAR(Register!$U298)*12+MONTH(Register!$U298)-1)))-(YEAR(Register!$O298)*12+MONTH(Register!$O298))+1))/Register!$Q298,2)-ROUND((Register!$M298-Register!$R298)*MIN(Register!$Q298,MAX(0,MIN(N$4-1,IF(Register!$U298="",$D$2,MIN($D$2,YEAR(Register!$U298)*12+MONTH(Register!$U298)-1)))-(YEAR(Register!$O298)*12+MONTH(Register!$O298))+1))/Register!$Q298,2))</f>
        <v/>
      </c>
      <c r="O300" s="27">
        <f>IF(OR(Register!$N298&lt;&gt;"Yes",Register!$O298="",N(Register!$Q298)=0),0,ROUND((Register!$M298-Register!$R298)*MIN(Register!$Q298,MAX(0,MIN(O$4,IF(Register!$U298="",$D$2,MIN($D$2,YEAR(Register!$U298)*12+MONTH(Register!$U298)-1)))-(YEAR(Register!$O298)*12+MONTH(Register!$O298))+1))/Register!$Q298,2)-ROUND((Register!$M298-Register!$R298)*MIN(Register!$Q298,MAX(0,MIN(O$4-1,IF(Register!$U298="",$D$2,MIN($D$2,YEAR(Register!$U298)*12+MONTH(Register!$U298)-1)))-(YEAR(Register!$O298)*12+MONTH(Register!$O298))+1))/Register!$Q298,2))</f>
        <v/>
      </c>
      <c r="P300" s="27">
        <f>IF(OR(Register!$N298&lt;&gt;"Yes",Register!$O298="",N(Register!$Q298)=0),0,ROUND((Register!$M298-Register!$R298)*MIN(Register!$Q298,MAX(0,MIN(P$4,IF(Register!$U298="",$D$2,MIN($D$2,YEAR(Register!$U298)*12+MONTH(Register!$U298)-1)))-(YEAR(Register!$O298)*12+MONTH(Register!$O298))+1))/Register!$Q298,2)-ROUND((Register!$M298-Register!$R298)*MIN(Register!$Q298,MAX(0,MIN(P$4-1,IF(Register!$U298="",$D$2,MIN($D$2,YEAR(Register!$U298)*12+MONTH(Register!$U298)-1)))-(YEAR(Register!$O298)*12+MONTH(Register!$O298))+1))/Register!$Q298,2))</f>
        <v/>
      </c>
      <c r="Q300" s="27">
        <f>E300+F300+G300+H300+I300+J300+K300+L300+M300+N300+O300+P300</f>
        <v/>
      </c>
    </row>
    <row r="301">
      <c r="A301" s="28">
        <f>IF(Register!$A299="","",Register!$A299)</f>
        <v/>
      </c>
      <c r="B301" s="28">
        <f>IF(Register!$D299="","",Register!$D299)</f>
        <v/>
      </c>
      <c r="C301" s="28">
        <f>IF(Register!$F299="","",Register!$F299)</f>
        <v/>
      </c>
      <c r="D301" s="28">
        <f>IF(C301="","",IF(C301=Settings!$A$9,Settings!$B$9,IF(C301=Settings!$A$10,Settings!$B$10,IF(C301=Settings!$A$11,Settings!$B$11,IF(C301=Settings!$A$12,Settings!$B$12,IF(C301=Settings!$A$13,Settings!$B$13,IF(C301=Settings!$A$14,Settings!$B$14,IF(C301=Settings!$A$15,Settings!$B$15,IF(C301=Settings!$A$16,Settings!$B$16,IF(C301=Settings!$A$17,Settings!$B$17,IF(C301=Settings!$A$18,Settings!$B$18,"")))))))))))</f>
        <v/>
      </c>
      <c r="E301" s="27">
        <f>IF(OR(Register!$N299&lt;&gt;"Yes",Register!$O299="",N(Register!$Q299)=0),0,ROUND((Register!$M299-Register!$R299)*MIN(Register!$Q299,MAX(0,MIN(E$4,IF(Register!$U299="",$D$2,MIN($D$2,YEAR(Register!$U299)*12+MONTH(Register!$U299)-1)))-(YEAR(Register!$O299)*12+MONTH(Register!$O299))+1))/Register!$Q299,2)-ROUND((Register!$M299-Register!$R299)*MIN(Register!$Q299,MAX(0,MIN(E$4-1,IF(Register!$U299="",$D$2,MIN($D$2,YEAR(Register!$U299)*12+MONTH(Register!$U299)-1)))-(YEAR(Register!$O299)*12+MONTH(Register!$O299))+1))/Register!$Q299,2))</f>
        <v/>
      </c>
      <c r="F301" s="27">
        <f>IF(OR(Register!$N299&lt;&gt;"Yes",Register!$O299="",N(Register!$Q299)=0),0,ROUND((Register!$M299-Register!$R299)*MIN(Register!$Q299,MAX(0,MIN(F$4,IF(Register!$U299="",$D$2,MIN($D$2,YEAR(Register!$U299)*12+MONTH(Register!$U299)-1)))-(YEAR(Register!$O299)*12+MONTH(Register!$O299))+1))/Register!$Q299,2)-ROUND((Register!$M299-Register!$R299)*MIN(Register!$Q299,MAX(0,MIN(F$4-1,IF(Register!$U299="",$D$2,MIN($D$2,YEAR(Register!$U299)*12+MONTH(Register!$U299)-1)))-(YEAR(Register!$O299)*12+MONTH(Register!$O299))+1))/Register!$Q299,2))</f>
        <v/>
      </c>
      <c r="G301" s="27">
        <f>IF(OR(Register!$N299&lt;&gt;"Yes",Register!$O299="",N(Register!$Q299)=0),0,ROUND((Register!$M299-Register!$R299)*MIN(Register!$Q299,MAX(0,MIN(G$4,IF(Register!$U299="",$D$2,MIN($D$2,YEAR(Register!$U299)*12+MONTH(Register!$U299)-1)))-(YEAR(Register!$O299)*12+MONTH(Register!$O299))+1))/Register!$Q299,2)-ROUND((Register!$M299-Register!$R299)*MIN(Register!$Q299,MAX(0,MIN(G$4-1,IF(Register!$U299="",$D$2,MIN($D$2,YEAR(Register!$U299)*12+MONTH(Register!$U299)-1)))-(YEAR(Register!$O299)*12+MONTH(Register!$O299))+1))/Register!$Q299,2))</f>
        <v/>
      </c>
      <c r="H301" s="27">
        <f>IF(OR(Register!$N299&lt;&gt;"Yes",Register!$O299="",N(Register!$Q299)=0),0,ROUND((Register!$M299-Register!$R299)*MIN(Register!$Q299,MAX(0,MIN(H$4,IF(Register!$U299="",$D$2,MIN($D$2,YEAR(Register!$U299)*12+MONTH(Register!$U299)-1)))-(YEAR(Register!$O299)*12+MONTH(Register!$O299))+1))/Register!$Q299,2)-ROUND((Register!$M299-Register!$R299)*MIN(Register!$Q299,MAX(0,MIN(H$4-1,IF(Register!$U299="",$D$2,MIN($D$2,YEAR(Register!$U299)*12+MONTH(Register!$U299)-1)))-(YEAR(Register!$O299)*12+MONTH(Register!$O299))+1))/Register!$Q299,2))</f>
        <v/>
      </c>
      <c r="I301" s="27">
        <f>IF(OR(Register!$N299&lt;&gt;"Yes",Register!$O299="",N(Register!$Q299)=0),0,ROUND((Register!$M299-Register!$R299)*MIN(Register!$Q299,MAX(0,MIN(I$4,IF(Register!$U299="",$D$2,MIN($D$2,YEAR(Register!$U299)*12+MONTH(Register!$U299)-1)))-(YEAR(Register!$O299)*12+MONTH(Register!$O299))+1))/Register!$Q299,2)-ROUND((Register!$M299-Register!$R299)*MIN(Register!$Q299,MAX(0,MIN(I$4-1,IF(Register!$U299="",$D$2,MIN($D$2,YEAR(Register!$U299)*12+MONTH(Register!$U299)-1)))-(YEAR(Register!$O299)*12+MONTH(Register!$O299))+1))/Register!$Q299,2))</f>
        <v/>
      </c>
      <c r="J301" s="27">
        <f>IF(OR(Register!$N299&lt;&gt;"Yes",Register!$O299="",N(Register!$Q299)=0),0,ROUND((Register!$M299-Register!$R299)*MIN(Register!$Q299,MAX(0,MIN(J$4,IF(Register!$U299="",$D$2,MIN($D$2,YEAR(Register!$U299)*12+MONTH(Register!$U299)-1)))-(YEAR(Register!$O299)*12+MONTH(Register!$O299))+1))/Register!$Q299,2)-ROUND((Register!$M299-Register!$R299)*MIN(Register!$Q299,MAX(0,MIN(J$4-1,IF(Register!$U299="",$D$2,MIN($D$2,YEAR(Register!$U299)*12+MONTH(Register!$U299)-1)))-(YEAR(Register!$O299)*12+MONTH(Register!$O299))+1))/Register!$Q299,2))</f>
        <v/>
      </c>
      <c r="K301" s="27">
        <f>IF(OR(Register!$N299&lt;&gt;"Yes",Register!$O299="",N(Register!$Q299)=0),0,ROUND((Register!$M299-Register!$R299)*MIN(Register!$Q299,MAX(0,MIN(K$4,IF(Register!$U299="",$D$2,MIN($D$2,YEAR(Register!$U299)*12+MONTH(Register!$U299)-1)))-(YEAR(Register!$O299)*12+MONTH(Register!$O299))+1))/Register!$Q299,2)-ROUND((Register!$M299-Register!$R299)*MIN(Register!$Q299,MAX(0,MIN(K$4-1,IF(Register!$U299="",$D$2,MIN($D$2,YEAR(Register!$U299)*12+MONTH(Register!$U299)-1)))-(YEAR(Register!$O299)*12+MONTH(Register!$O299))+1))/Register!$Q299,2))</f>
        <v/>
      </c>
      <c r="L301" s="27">
        <f>IF(OR(Register!$N299&lt;&gt;"Yes",Register!$O299="",N(Register!$Q299)=0),0,ROUND((Register!$M299-Register!$R299)*MIN(Register!$Q299,MAX(0,MIN(L$4,IF(Register!$U299="",$D$2,MIN($D$2,YEAR(Register!$U299)*12+MONTH(Register!$U299)-1)))-(YEAR(Register!$O299)*12+MONTH(Register!$O299))+1))/Register!$Q299,2)-ROUND((Register!$M299-Register!$R299)*MIN(Register!$Q299,MAX(0,MIN(L$4-1,IF(Register!$U299="",$D$2,MIN($D$2,YEAR(Register!$U299)*12+MONTH(Register!$U299)-1)))-(YEAR(Register!$O299)*12+MONTH(Register!$O299))+1))/Register!$Q299,2))</f>
        <v/>
      </c>
      <c r="M301" s="27">
        <f>IF(OR(Register!$N299&lt;&gt;"Yes",Register!$O299="",N(Register!$Q299)=0),0,ROUND((Register!$M299-Register!$R299)*MIN(Register!$Q299,MAX(0,MIN(M$4,IF(Register!$U299="",$D$2,MIN($D$2,YEAR(Register!$U299)*12+MONTH(Register!$U299)-1)))-(YEAR(Register!$O299)*12+MONTH(Register!$O299))+1))/Register!$Q299,2)-ROUND((Register!$M299-Register!$R299)*MIN(Register!$Q299,MAX(0,MIN(M$4-1,IF(Register!$U299="",$D$2,MIN($D$2,YEAR(Register!$U299)*12+MONTH(Register!$U299)-1)))-(YEAR(Register!$O299)*12+MONTH(Register!$O299))+1))/Register!$Q299,2))</f>
        <v/>
      </c>
      <c r="N301" s="27">
        <f>IF(OR(Register!$N299&lt;&gt;"Yes",Register!$O299="",N(Register!$Q299)=0),0,ROUND((Register!$M299-Register!$R299)*MIN(Register!$Q299,MAX(0,MIN(N$4,IF(Register!$U299="",$D$2,MIN($D$2,YEAR(Register!$U299)*12+MONTH(Register!$U299)-1)))-(YEAR(Register!$O299)*12+MONTH(Register!$O299))+1))/Register!$Q299,2)-ROUND((Register!$M299-Register!$R299)*MIN(Register!$Q299,MAX(0,MIN(N$4-1,IF(Register!$U299="",$D$2,MIN($D$2,YEAR(Register!$U299)*12+MONTH(Register!$U299)-1)))-(YEAR(Register!$O299)*12+MONTH(Register!$O299))+1))/Register!$Q299,2))</f>
        <v/>
      </c>
      <c r="O301" s="27">
        <f>IF(OR(Register!$N299&lt;&gt;"Yes",Register!$O299="",N(Register!$Q299)=0),0,ROUND((Register!$M299-Register!$R299)*MIN(Register!$Q299,MAX(0,MIN(O$4,IF(Register!$U299="",$D$2,MIN($D$2,YEAR(Register!$U299)*12+MONTH(Register!$U299)-1)))-(YEAR(Register!$O299)*12+MONTH(Register!$O299))+1))/Register!$Q299,2)-ROUND((Register!$M299-Register!$R299)*MIN(Register!$Q299,MAX(0,MIN(O$4-1,IF(Register!$U299="",$D$2,MIN($D$2,YEAR(Register!$U299)*12+MONTH(Register!$U299)-1)))-(YEAR(Register!$O299)*12+MONTH(Register!$O299))+1))/Register!$Q299,2))</f>
        <v/>
      </c>
      <c r="P301" s="27">
        <f>IF(OR(Register!$N299&lt;&gt;"Yes",Register!$O299="",N(Register!$Q299)=0),0,ROUND((Register!$M299-Register!$R299)*MIN(Register!$Q299,MAX(0,MIN(P$4,IF(Register!$U299="",$D$2,MIN($D$2,YEAR(Register!$U299)*12+MONTH(Register!$U299)-1)))-(YEAR(Register!$O299)*12+MONTH(Register!$O299))+1))/Register!$Q299,2)-ROUND((Register!$M299-Register!$R299)*MIN(Register!$Q299,MAX(0,MIN(P$4-1,IF(Register!$U299="",$D$2,MIN($D$2,YEAR(Register!$U299)*12+MONTH(Register!$U299)-1)))-(YEAR(Register!$O299)*12+MONTH(Register!$O299))+1))/Register!$Q299,2))</f>
        <v/>
      </c>
      <c r="Q301" s="27">
        <f>E301+F301+G301+H301+I301+J301+K301+L301+M301+N301+O301+P301</f>
        <v/>
      </c>
    </row>
    <row r="302">
      <c r="A302" s="28">
        <f>IF(Register!$A300="","",Register!$A300)</f>
        <v/>
      </c>
      <c r="B302" s="28">
        <f>IF(Register!$D300="","",Register!$D300)</f>
        <v/>
      </c>
      <c r="C302" s="28">
        <f>IF(Register!$F300="","",Register!$F300)</f>
        <v/>
      </c>
      <c r="D302" s="28">
        <f>IF(C302="","",IF(C302=Settings!$A$9,Settings!$B$9,IF(C302=Settings!$A$10,Settings!$B$10,IF(C302=Settings!$A$11,Settings!$B$11,IF(C302=Settings!$A$12,Settings!$B$12,IF(C302=Settings!$A$13,Settings!$B$13,IF(C302=Settings!$A$14,Settings!$B$14,IF(C302=Settings!$A$15,Settings!$B$15,IF(C302=Settings!$A$16,Settings!$B$16,IF(C302=Settings!$A$17,Settings!$B$17,IF(C302=Settings!$A$18,Settings!$B$18,"")))))))))))</f>
        <v/>
      </c>
      <c r="E302" s="27">
        <f>IF(OR(Register!$N300&lt;&gt;"Yes",Register!$O300="",N(Register!$Q300)=0),0,ROUND((Register!$M300-Register!$R300)*MIN(Register!$Q300,MAX(0,MIN(E$4,IF(Register!$U300="",$D$2,MIN($D$2,YEAR(Register!$U300)*12+MONTH(Register!$U300)-1)))-(YEAR(Register!$O300)*12+MONTH(Register!$O300))+1))/Register!$Q300,2)-ROUND((Register!$M300-Register!$R300)*MIN(Register!$Q300,MAX(0,MIN(E$4-1,IF(Register!$U300="",$D$2,MIN($D$2,YEAR(Register!$U300)*12+MONTH(Register!$U300)-1)))-(YEAR(Register!$O300)*12+MONTH(Register!$O300))+1))/Register!$Q300,2))</f>
        <v/>
      </c>
      <c r="F302" s="27">
        <f>IF(OR(Register!$N300&lt;&gt;"Yes",Register!$O300="",N(Register!$Q300)=0),0,ROUND((Register!$M300-Register!$R300)*MIN(Register!$Q300,MAX(0,MIN(F$4,IF(Register!$U300="",$D$2,MIN($D$2,YEAR(Register!$U300)*12+MONTH(Register!$U300)-1)))-(YEAR(Register!$O300)*12+MONTH(Register!$O300))+1))/Register!$Q300,2)-ROUND((Register!$M300-Register!$R300)*MIN(Register!$Q300,MAX(0,MIN(F$4-1,IF(Register!$U300="",$D$2,MIN($D$2,YEAR(Register!$U300)*12+MONTH(Register!$U300)-1)))-(YEAR(Register!$O300)*12+MONTH(Register!$O300))+1))/Register!$Q300,2))</f>
        <v/>
      </c>
      <c r="G302" s="27">
        <f>IF(OR(Register!$N300&lt;&gt;"Yes",Register!$O300="",N(Register!$Q300)=0),0,ROUND((Register!$M300-Register!$R300)*MIN(Register!$Q300,MAX(0,MIN(G$4,IF(Register!$U300="",$D$2,MIN($D$2,YEAR(Register!$U300)*12+MONTH(Register!$U300)-1)))-(YEAR(Register!$O300)*12+MONTH(Register!$O300))+1))/Register!$Q300,2)-ROUND((Register!$M300-Register!$R300)*MIN(Register!$Q300,MAX(0,MIN(G$4-1,IF(Register!$U300="",$D$2,MIN($D$2,YEAR(Register!$U300)*12+MONTH(Register!$U300)-1)))-(YEAR(Register!$O300)*12+MONTH(Register!$O300))+1))/Register!$Q300,2))</f>
        <v/>
      </c>
      <c r="H302" s="27">
        <f>IF(OR(Register!$N300&lt;&gt;"Yes",Register!$O300="",N(Register!$Q300)=0),0,ROUND((Register!$M300-Register!$R300)*MIN(Register!$Q300,MAX(0,MIN(H$4,IF(Register!$U300="",$D$2,MIN($D$2,YEAR(Register!$U300)*12+MONTH(Register!$U300)-1)))-(YEAR(Register!$O300)*12+MONTH(Register!$O300))+1))/Register!$Q300,2)-ROUND((Register!$M300-Register!$R300)*MIN(Register!$Q300,MAX(0,MIN(H$4-1,IF(Register!$U300="",$D$2,MIN($D$2,YEAR(Register!$U300)*12+MONTH(Register!$U300)-1)))-(YEAR(Register!$O300)*12+MONTH(Register!$O300))+1))/Register!$Q300,2))</f>
        <v/>
      </c>
      <c r="I302" s="27">
        <f>IF(OR(Register!$N300&lt;&gt;"Yes",Register!$O300="",N(Register!$Q300)=0),0,ROUND((Register!$M300-Register!$R300)*MIN(Register!$Q300,MAX(0,MIN(I$4,IF(Register!$U300="",$D$2,MIN($D$2,YEAR(Register!$U300)*12+MONTH(Register!$U300)-1)))-(YEAR(Register!$O300)*12+MONTH(Register!$O300))+1))/Register!$Q300,2)-ROUND((Register!$M300-Register!$R300)*MIN(Register!$Q300,MAX(0,MIN(I$4-1,IF(Register!$U300="",$D$2,MIN($D$2,YEAR(Register!$U300)*12+MONTH(Register!$U300)-1)))-(YEAR(Register!$O300)*12+MONTH(Register!$O300))+1))/Register!$Q300,2))</f>
        <v/>
      </c>
      <c r="J302" s="27">
        <f>IF(OR(Register!$N300&lt;&gt;"Yes",Register!$O300="",N(Register!$Q300)=0),0,ROUND((Register!$M300-Register!$R300)*MIN(Register!$Q300,MAX(0,MIN(J$4,IF(Register!$U300="",$D$2,MIN($D$2,YEAR(Register!$U300)*12+MONTH(Register!$U300)-1)))-(YEAR(Register!$O300)*12+MONTH(Register!$O300))+1))/Register!$Q300,2)-ROUND((Register!$M300-Register!$R300)*MIN(Register!$Q300,MAX(0,MIN(J$4-1,IF(Register!$U300="",$D$2,MIN($D$2,YEAR(Register!$U300)*12+MONTH(Register!$U300)-1)))-(YEAR(Register!$O300)*12+MONTH(Register!$O300))+1))/Register!$Q300,2))</f>
        <v/>
      </c>
      <c r="K302" s="27">
        <f>IF(OR(Register!$N300&lt;&gt;"Yes",Register!$O300="",N(Register!$Q300)=0),0,ROUND((Register!$M300-Register!$R300)*MIN(Register!$Q300,MAX(0,MIN(K$4,IF(Register!$U300="",$D$2,MIN($D$2,YEAR(Register!$U300)*12+MONTH(Register!$U300)-1)))-(YEAR(Register!$O300)*12+MONTH(Register!$O300))+1))/Register!$Q300,2)-ROUND((Register!$M300-Register!$R300)*MIN(Register!$Q300,MAX(0,MIN(K$4-1,IF(Register!$U300="",$D$2,MIN($D$2,YEAR(Register!$U300)*12+MONTH(Register!$U300)-1)))-(YEAR(Register!$O300)*12+MONTH(Register!$O300))+1))/Register!$Q300,2))</f>
        <v/>
      </c>
      <c r="L302" s="27">
        <f>IF(OR(Register!$N300&lt;&gt;"Yes",Register!$O300="",N(Register!$Q300)=0),0,ROUND((Register!$M300-Register!$R300)*MIN(Register!$Q300,MAX(0,MIN(L$4,IF(Register!$U300="",$D$2,MIN($D$2,YEAR(Register!$U300)*12+MONTH(Register!$U300)-1)))-(YEAR(Register!$O300)*12+MONTH(Register!$O300))+1))/Register!$Q300,2)-ROUND((Register!$M300-Register!$R300)*MIN(Register!$Q300,MAX(0,MIN(L$4-1,IF(Register!$U300="",$D$2,MIN($D$2,YEAR(Register!$U300)*12+MONTH(Register!$U300)-1)))-(YEAR(Register!$O300)*12+MONTH(Register!$O300))+1))/Register!$Q300,2))</f>
        <v/>
      </c>
      <c r="M302" s="27">
        <f>IF(OR(Register!$N300&lt;&gt;"Yes",Register!$O300="",N(Register!$Q300)=0),0,ROUND((Register!$M300-Register!$R300)*MIN(Register!$Q300,MAX(0,MIN(M$4,IF(Register!$U300="",$D$2,MIN($D$2,YEAR(Register!$U300)*12+MONTH(Register!$U300)-1)))-(YEAR(Register!$O300)*12+MONTH(Register!$O300))+1))/Register!$Q300,2)-ROUND((Register!$M300-Register!$R300)*MIN(Register!$Q300,MAX(0,MIN(M$4-1,IF(Register!$U300="",$D$2,MIN($D$2,YEAR(Register!$U300)*12+MONTH(Register!$U300)-1)))-(YEAR(Register!$O300)*12+MONTH(Register!$O300))+1))/Register!$Q300,2))</f>
        <v/>
      </c>
      <c r="N302" s="27">
        <f>IF(OR(Register!$N300&lt;&gt;"Yes",Register!$O300="",N(Register!$Q300)=0),0,ROUND((Register!$M300-Register!$R300)*MIN(Register!$Q300,MAX(0,MIN(N$4,IF(Register!$U300="",$D$2,MIN($D$2,YEAR(Register!$U300)*12+MONTH(Register!$U300)-1)))-(YEAR(Register!$O300)*12+MONTH(Register!$O300))+1))/Register!$Q300,2)-ROUND((Register!$M300-Register!$R300)*MIN(Register!$Q300,MAX(0,MIN(N$4-1,IF(Register!$U300="",$D$2,MIN($D$2,YEAR(Register!$U300)*12+MONTH(Register!$U300)-1)))-(YEAR(Register!$O300)*12+MONTH(Register!$O300))+1))/Register!$Q300,2))</f>
        <v/>
      </c>
      <c r="O302" s="27">
        <f>IF(OR(Register!$N300&lt;&gt;"Yes",Register!$O300="",N(Register!$Q300)=0),0,ROUND((Register!$M300-Register!$R300)*MIN(Register!$Q300,MAX(0,MIN(O$4,IF(Register!$U300="",$D$2,MIN($D$2,YEAR(Register!$U300)*12+MONTH(Register!$U300)-1)))-(YEAR(Register!$O300)*12+MONTH(Register!$O300))+1))/Register!$Q300,2)-ROUND((Register!$M300-Register!$R300)*MIN(Register!$Q300,MAX(0,MIN(O$4-1,IF(Register!$U300="",$D$2,MIN($D$2,YEAR(Register!$U300)*12+MONTH(Register!$U300)-1)))-(YEAR(Register!$O300)*12+MONTH(Register!$O300))+1))/Register!$Q300,2))</f>
        <v/>
      </c>
      <c r="P302" s="27">
        <f>IF(OR(Register!$N300&lt;&gt;"Yes",Register!$O300="",N(Register!$Q300)=0),0,ROUND((Register!$M300-Register!$R300)*MIN(Register!$Q300,MAX(0,MIN(P$4,IF(Register!$U300="",$D$2,MIN($D$2,YEAR(Register!$U300)*12+MONTH(Register!$U300)-1)))-(YEAR(Register!$O300)*12+MONTH(Register!$O300))+1))/Register!$Q300,2)-ROUND((Register!$M300-Register!$R300)*MIN(Register!$Q300,MAX(0,MIN(P$4-1,IF(Register!$U300="",$D$2,MIN($D$2,YEAR(Register!$U300)*12+MONTH(Register!$U300)-1)))-(YEAR(Register!$O300)*12+MONTH(Register!$O300))+1))/Register!$Q300,2))</f>
        <v/>
      </c>
      <c r="Q302" s="27">
        <f>E302+F302+G302+H302+I302+J302+K302+L302+M302+N302+O302+P302</f>
        <v/>
      </c>
    </row>
    <row r="303">
      <c r="A303" s="28">
        <f>IF(Register!$A301="","",Register!$A301)</f>
        <v/>
      </c>
      <c r="B303" s="28">
        <f>IF(Register!$D301="","",Register!$D301)</f>
        <v/>
      </c>
      <c r="C303" s="28">
        <f>IF(Register!$F301="","",Register!$F301)</f>
        <v/>
      </c>
      <c r="D303" s="28">
        <f>IF(C303="","",IF(C303=Settings!$A$9,Settings!$B$9,IF(C303=Settings!$A$10,Settings!$B$10,IF(C303=Settings!$A$11,Settings!$B$11,IF(C303=Settings!$A$12,Settings!$B$12,IF(C303=Settings!$A$13,Settings!$B$13,IF(C303=Settings!$A$14,Settings!$B$14,IF(C303=Settings!$A$15,Settings!$B$15,IF(C303=Settings!$A$16,Settings!$B$16,IF(C303=Settings!$A$17,Settings!$B$17,IF(C303=Settings!$A$18,Settings!$B$18,"")))))))))))</f>
        <v/>
      </c>
      <c r="E303" s="27">
        <f>IF(OR(Register!$N301&lt;&gt;"Yes",Register!$O301="",N(Register!$Q301)=0),0,ROUND((Register!$M301-Register!$R301)*MIN(Register!$Q301,MAX(0,MIN(E$4,IF(Register!$U301="",$D$2,MIN($D$2,YEAR(Register!$U301)*12+MONTH(Register!$U301)-1)))-(YEAR(Register!$O301)*12+MONTH(Register!$O301))+1))/Register!$Q301,2)-ROUND((Register!$M301-Register!$R301)*MIN(Register!$Q301,MAX(0,MIN(E$4-1,IF(Register!$U301="",$D$2,MIN($D$2,YEAR(Register!$U301)*12+MONTH(Register!$U301)-1)))-(YEAR(Register!$O301)*12+MONTH(Register!$O301))+1))/Register!$Q301,2))</f>
        <v/>
      </c>
      <c r="F303" s="27">
        <f>IF(OR(Register!$N301&lt;&gt;"Yes",Register!$O301="",N(Register!$Q301)=0),0,ROUND((Register!$M301-Register!$R301)*MIN(Register!$Q301,MAX(0,MIN(F$4,IF(Register!$U301="",$D$2,MIN($D$2,YEAR(Register!$U301)*12+MONTH(Register!$U301)-1)))-(YEAR(Register!$O301)*12+MONTH(Register!$O301))+1))/Register!$Q301,2)-ROUND((Register!$M301-Register!$R301)*MIN(Register!$Q301,MAX(0,MIN(F$4-1,IF(Register!$U301="",$D$2,MIN($D$2,YEAR(Register!$U301)*12+MONTH(Register!$U301)-1)))-(YEAR(Register!$O301)*12+MONTH(Register!$O301))+1))/Register!$Q301,2))</f>
        <v/>
      </c>
      <c r="G303" s="27">
        <f>IF(OR(Register!$N301&lt;&gt;"Yes",Register!$O301="",N(Register!$Q301)=0),0,ROUND((Register!$M301-Register!$R301)*MIN(Register!$Q301,MAX(0,MIN(G$4,IF(Register!$U301="",$D$2,MIN($D$2,YEAR(Register!$U301)*12+MONTH(Register!$U301)-1)))-(YEAR(Register!$O301)*12+MONTH(Register!$O301))+1))/Register!$Q301,2)-ROUND((Register!$M301-Register!$R301)*MIN(Register!$Q301,MAX(0,MIN(G$4-1,IF(Register!$U301="",$D$2,MIN($D$2,YEAR(Register!$U301)*12+MONTH(Register!$U301)-1)))-(YEAR(Register!$O301)*12+MONTH(Register!$O301))+1))/Register!$Q301,2))</f>
        <v/>
      </c>
      <c r="H303" s="27">
        <f>IF(OR(Register!$N301&lt;&gt;"Yes",Register!$O301="",N(Register!$Q301)=0),0,ROUND((Register!$M301-Register!$R301)*MIN(Register!$Q301,MAX(0,MIN(H$4,IF(Register!$U301="",$D$2,MIN($D$2,YEAR(Register!$U301)*12+MONTH(Register!$U301)-1)))-(YEAR(Register!$O301)*12+MONTH(Register!$O301))+1))/Register!$Q301,2)-ROUND((Register!$M301-Register!$R301)*MIN(Register!$Q301,MAX(0,MIN(H$4-1,IF(Register!$U301="",$D$2,MIN($D$2,YEAR(Register!$U301)*12+MONTH(Register!$U301)-1)))-(YEAR(Register!$O301)*12+MONTH(Register!$O301))+1))/Register!$Q301,2))</f>
        <v/>
      </c>
      <c r="I303" s="27">
        <f>IF(OR(Register!$N301&lt;&gt;"Yes",Register!$O301="",N(Register!$Q301)=0),0,ROUND((Register!$M301-Register!$R301)*MIN(Register!$Q301,MAX(0,MIN(I$4,IF(Register!$U301="",$D$2,MIN($D$2,YEAR(Register!$U301)*12+MONTH(Register!$U301)-1)))-(YEAR(Register!$O301)*12+MONTH(Register!$O301))+1))/Register!$Q301,2)-ROUND((Register!$M301-Register!$R301)*MIN(Register!$Q301,MAX(0,MIN(I$4-1,IF(Register!$U301="",$D$2,MIN($D$2,YEAR(Register!$U301)*12+MONTH(Register!$U301)-1)))-(YEAR(Register!$O301)*12+MONTH(Register!$O301))+1))/Register!$Q301,2))</f>
        <v/>
      </c>
      <c r="J303" s="27">
        <f>IF(OR(Register!$N301&lt;&gt;"Yes",Register!$O301="",N(Register!$Q301)=0),0,ROUND((Register!$M301-Register!$R301)*MIN(Register!$Q301,MAX(0,MIN(J$4,IF(Register!$U301="",$D$2,MIN($D$2,YEAR(Register!$U301)*12+MONTH(Register!$U301)-1)))-(YEAR(Register!$O301)*12+MONTH(Register!$O301))+1))/Register!$Q301,2)-ROUND((Register!$M301-Register!$R301)*MIN(Register!$Q301,MAX(0,MIN(J$4-1,IF(Register!$U301="",$D$2,MIN($D$2,YEAR(Register!$U301)*12+MONTH(Register!$U301)-1)))-(YEAR(Register!$O301)*12+MONTH(Register!$O301))+1))/Register!$Q301,2))</f>
        <v/>
      </c>
      <c r="K303" s="27">
        <f>IF(OR(Register!$N301&lt;&gt;"Yes",Register!$O301="",N(Register!$Q301)=0),0,ROUND((Register!$M301-Register!$R301)*MIN(Register!$Q301,MAX(0,MIN(K$4,IF(Register!$U301="",$D$2,MIN($D$2,YEAR(Register!$U301)*12+MONTH(Register!$U301)-1)))-(YEAR(Register!$O301)*12+MONTH(Register!$O301))+1))/Register!$Q301,2)-ROUND((Register!$M301-Register!$R301)*MIN(Register!$Q301,MAX(0,MIN(K$4-1,IF(Register!$U301="",$D$2,MIN($D$2,YEAR(Register!$U301)*12+MONTH(Register!$U301)-1)))-(YEAR(Register!$O301)*12+MONTH(Register!$O301))+1))/Register!$Q301,2))</f>
        <v/>
      </c>
      <c r="L303" s="27">
        <f>IF(OR(Register!$N301&lt;&gt;"Yes",Register!$O301="",N(Register!$Q301)=0),0,ROUND((Register!$M301-Register!$R301)*MIN(Register!$Q301,MAX(0,MIN(L$4,IF(Register!$U301="",$D$2,MIN($D$2,YEAR(Register!$U301)*12+MONTH(Register!$U301)-1)))-(YEAR(Register!$O301)*12+MONTH(Register!$O301))+1))/Register!$Q301,2)-ROUND((Register!$M301-Register!$R301)*MIN(Register!$Q301,MAX(0,MIN(L$4-1,IF(Register!$U301="",$D$2,MIN($D$2,YEAR(Register!$U301)*12+MONTH(Register!$U301)-1)))-(YEAR(Register!$O301)*12+MONTH(Register!$O301))+1))/Register!$Q301,2))</f>
        <v/>
      </c>
      <c r="M303" s="27">
        <f>IF(OR(Register!$N301&lt;&gt;"Yes",Register!$O301="",N(Register!$Q301)=0),0,ROUND((Register!$M301-Register!$R301)*MIN(Register!$Q301,MAX(0,MIN(M$4,IF(Register!$U301="",$D$2,MIN($D$2,YEAR(Register!$U301)*12+MONTH(Register!$U301)-1)))-(YEAR(Register!$O301)*12+MONTH(Register!$O301))+1))/Register!$Q301,2)-ROUND((Register!$M301-Register!$R301)*MIN(Register!$Q301,MAX(0,MIN(M$4-1,IF(Register!$U301="",$D$2,MIN($D$2,YEAR(Register!$U301)*12+MONTH(Register!$U301)-1)))-(YEAR(Register!$O301)*12+MONTH(Register!$O301))+1))/Register!$Q301,2))</f>
        <v/>
      </c>
      <c r="N303" s="27">
        <f>IF(OR(Register!$N301&lt;&gt;"Yes",Register!$O301="",N(Register!$Q301)=0),0,ROUND((Register!$M301-Register!$R301)*MIN(Register!$Q301,MAX(0,MIN(N$4,IF(Register!$U301="",$D$2,MIN($D$2,YEAR(Register!$U301)*12+MONTH(Register!$U301)-1)))-(YEAR(Register!$O301)*12+MONTH(Register!$O301))+1))/Register!$Q301,2)-ROUND((Register!$M301-Register!$R301)*MIN(Register!$Q301,MAX(0,MIN(N$4-1,IF(Register!$U301="",$D$2,MIN($D$2,YEAR(Register!$U301)*12+MONTH(Register!$U301)-1)))-(YEAR(Register!$O301)*12+MONTH(Register!$O301))+1))/Register!$Q301,2))</f>
        <v/>
      </c>
      <c r="O303" s="27">
        <f>IF(OR(Register!$N301&lt;&gt;"Yes",Register!$O301="",N(Register!$Q301)=0),0,ROUND((Register!$M301-Register!$R301)*MIN(Register!$Q301,MAX(0,MIN(O$4,IF(Register!$U301="",$D$2,MIN($D$2,YEAR(Register!$U301)*12+MONTH(Register!$U301)-1)))-(YEAR(Register!$O301)*12+MONTH(Register!$O301))+1))/Register!$Q301,2)-ROUND((Register!$M301-Register!$R301)*MIN(Register!$Q301,MAX(0,MIN(O$4-1,IF(Register!$U301="",$D$2,MIN($D$2,YEAR(Register!$U301)*12+MONTH(Register!$U301)-1)))-(YEAR(Register!$O301)*12+MONTH(Register!$O301))+1))/Register!$Q301,2))</f>
        <v/>
      </c>
      <c r="P303" s="27">
        <f>IF(OR(Register!$N301&lt;&gt;"Yes",Register!$O301="",N(Register!$Q301)=0),0,ROUND((Register!$M301-Register!$R301)*MIN(Register!$Q301,MAX(0,MIN(P$4,IF(Register!$U301="",$D$2,MIN($D$2,YEAR(Register!$U301)*12+MONTH(Register!$U301)-1)))-(YEAR(Register!$O301)*12+MONTH(Register!$O301))+1))/Register!$Q301,2)-ROUND((Register!$M301-Register!$R301)*MIN(Register!$Q301,MAX(0,MIN(P$4-1,IF(Register!$U301="",$D$2,MIN($D$2,YEAR(Register!$U301)*12+MONTH(Register!$U301)-1)))-(YEAR(Register!$O301)*12+MONTH(Register!$O301))+1))/Register!$Q301,2))</f>
        <v/>
      </c>
      <c r="Q303" s="27">
        <f>E303+F303+G303+H303+I303+J303+K303+L303+M303+N303+O303+P303</f>
        <v/>
      </c>
    </row>
    <row r="304">
      <c r="A304" s="28">
        <f>IF(Register!$A302="","",Register!$A302)</f>
        <v/>
      </c>
      <c r="B304" s="28">
        <f>IF(Register!$D302="","",Register!$D302)</f>
        <v/>
      </c>
      <c r="C304" s="28">
        <f>IF(Register!$F302="","",Register!$F302)</f>
        <v/>
      </c>
      <c r="D304" s="28">
        <f>IF(C304="","",IF(C304=Settings!$A$9,Settings!$B$9,IF(C304=Settings!$A$10,Settings!$B$10,IF(C304=Settings!$A$11,Settings!$B$11,IF(C304=Settings!$A$12,Settings!$B$12,IF(C304=Settings!$A$13,Settings!$B$13,IF(C304=Settings!$A$14,Settings!$B$14,IF(C304=Settings!$A$15,Settings!$B$15,IF(C304=Settings!$A$16,Settings!$B$16,IF(C304=Settings!$A$17,Settings!$B$17,IF(C304=Settings!$A$18,Settings!$B$18,"")))))))))))</f>
        <v/>
      </c>
      <c r="E304" s="27">
        <f>IF(OR(Register!$N302&lt;&gt;"Yes",Register!$O302="",N(Register!$Q302)=0),0,ROUND((Register!$M302-Register!$R302)*MIN(Register!$Q302,MAX(0,MIN(E$4,IF(Register!$U302="",$D$2,MIN($D$2,YEAR(Register!$U302)*12+MONTH(Register!$U302)-1)))-(YEAR(Register!$O302)*12+MONTH(Register!$O302))+1))/Register!$Q302,2)-ROUND((Register!$M302-Register!$R302)*MIN(Register!$Q302,MAX(0,MIN(E$4-1,IF(Register!$U302="",$D$2,MIN($D$2,YEAR(Register!$U302)*12+MONTH(Register!$U302)-1)))-(YEAR(Register!$O302)*12+MONTH(Register!$O302))+1))/Register!$Q302,2))</f>
        <v/>
      </c>
      <c r="F304" s="27">
        <f>IF(OR(Register!$N302&lt;&gt;"Yes",Register!$O302="",N(Register!$Q302)=0),0,ROUND((Register!$M302-Register!$R302)*MIN(Register!$Q302,MAX(0,MIN(F$4,IF(Register!$U302="",$D$2,MIN($D$2,YEAR(Register!$U302)*12+MONTH(Register!$U302)-1)))-(YEAR(Register!$O302)*12+MONTH(Register!$O302))+1))/Register!$Q302,2)-ROUND((Register!$M302-Register!$R302)*MIN(Register!$Q302,MAX(0,MIN(F$4-1,IF(Register!$U302="",$D$2,MIN($D$2,YEAR(Register!$U302)*12+MONTH(Register!$U302)-1)))-(YEAR(Register!$O302)*12+MONTH(Register!$O302))+1))/Register!$Q302,2))</f>
        <v/>
      </c>
      <c r="G304" s="27">
        <f>IF(OR(Register!$N302&lt;&gt;"Yes",Register!$O302="",N(Register!$Q302)=0),0,ROUND((Register!$M302-Register!$R302)*MIN(Register!$Q302,MAX(0,MIN(G$4,IF(Register!$U302="",$D$2,MIN($D$2,YEAR(Register!$U302)*12+MONTH(Register!$U302)-1)))-(YEAR(Register!$O302)*12+MONTH(Register!$O302))+1))/Register!$Q302,2)-ROUND((Register!$M302-Register!$R302)*MIN(Register!$Q302,MAX(0,MIN(G$4-1,IF(Register!$U302="",$D$2,MIN($D$2,YEAR(Register!$U302)*12+MONTH(Register!$U302)-1)))-(YEAR(Register!$O302)*12+MONTH(Register!$O302))+1))/Register!$Q302,2))</f>
        <v/>
      </c>
      <c r="H304" s="27">
        <f>IF(OR(Register!$N302&lt;&gt;"Yes",Register!$O302="",N(Register!$Q302)=0),0,ROUND((Register!$M302-Register!$R302)*MIN(Register!$Q302,MAX(0,MIN(H$4,IF(Register!$U302="",$D$2,MIN($D$2,YEAR(Register!$U302)*12+MONTH(Register!$U302)-1)))-(YEAR(Register!$O302)*12+MONTH(Register!$O302))+1))/Register!$Q302,2)-ROUND((Register!$M302-Register!$R302)*MIN(Register!$Q302,MAX(0,MIN(H$4-1,IF(Register!$U302="",$D$2,MIN($D$2,YEAR(Register!$U302)*12+MONTH(Register!$U302)-1)))-(YEAR(Register!$O302)*12+MONTH(Register!$O302))+1))/Register!$Q302,2))</f>
        <v/>
      </c>
      <c r="I304" s="27">
        <f>IF(OR(Register!$N302&lt;&gt;"Yes",Register!$O302="",N(Register!$Q302)=0),0,ROUND((Register!$M302-Register!$R302)*MIN(Register!$Q302,MAX(0,MIN(I$4,IF(Register!$U302="",$D$2,MIN($D$2,YEAR(Register!$U302)*12+MONTH(Register!$U302)-1)))-(YEAR(Register!$O302)*12+MONTH(Register!$O302))+1))/Register!$Q302,2)-ROUND((Register!$M302-Register!$R302)*MIN(Register!$Q302,MAX(0,MIN(I$4-1,IF(Register!$U302="",$D$2,MIN($D$2,YEAR(Register!$U302)*12+MONTH(Register!$U302)-1)))-(YEAR(Register!$O302)*12+MONTH(Register!$O302))+1))/Register!$Q302,2))</f>
        <v/>
      </c>
      <c r="J304" s="27">
        <f>IF(OR(Register!$N302&lt;&gt;"Yes",Register!$O302="",N(Register!$Q302)=0),0,ROUND((Register!$M302-Register!$R302)*MIN(Register!$Q302,MAX(0,MIN(J$4,IF(Register!$U302="",$D$2,MIN($D$2,YEAR(Register!$U302)*12+MONTH(Register!$U302)-1)))-(YEAR(Register!$O302)*12+MONTH(Register!$O302))+1))/Register!$Q302,2)-ROUND((Register!$M302-Register!$R302)*MIN(Register!$Q302,MAX(0,MIN(J$4-1,IF(Register!$U302="",$D$2,MIN($D$2,YEAR(Register!$U302)*12+MONTH(Register!$U302)-1)))-(YEAR(Register!$O302)*12+MONTH(Register!$O302))+1))/Register!$Q302,2))</f>
        <v/>
      </c>
      <c r="K304" s="27">
        <f>IF(OR(Register!$N302&lt;&gt;"Yes",Register!$O302="",N(Register!$Q302)=0),0,ROUND((Register!$M302-Register!$R302)*MIN(Register!$Q302,MAX(0,MIN(K$4,IF(Register!$U302="",$D$2,MIN($D$2,YEAR(Register!$U302)*12+MONTH(Register!$U302)-1)))-(YEAR(Register!$O302)*12+MONTH(Register!$O302))+1))/Register!$Q302,2)-ROUND((Register!$M302-Register!$R302)*MIN(Register!$Q302,MAX(0,MIN(K$4-1,IF(Register!$U302="",$D$2,MIN($D$2,YEAR(Register!$U302)*12+MONTH(Register!$U302)-1)))-(YEAR(Register!$O302)*12+MONTH(Register!$O302))+1))/Register!$Q302,2))</f>
        <v/>
      </c>
      <c r="L304" s="27">
        <f>IF(OR(Register!$N302&lt;&gt;"Yes",Register!$O302="",N(Register!$Q302)=0),0,ROUND((Register!$M302-Register!$R302)*MIN(Register!$Q302,MAX(0,MIN(L$4,IF(Register!$U302="",$D$2,MIN($D$2,YEAR(Register!$U302)*12+MONTH(Register!$U302)-1)))-(YEAR(Register!$O302)*12+MONTH(Register!$O302))+1))/Register!$Q302,2)-ROUND((Register!$M302-Register!$R302)*MIN(Register!$Q302,MAX(0,MIN(L$4-1,IF(Register!$U302="",$D$2,MIN($D$2,YEAR(Register!$U302)*12+MONTH(Register!$U302)-1)))-(YEAR(Register!$O302)*12+MONTH(Register!$O302))+1))/Register!$Q302,2))</f>
        <v/>
      </c>
      <c r="M304" s="27">
        <f>IF(OR(Register!$N302&lt;&gt;"Yes",Register!$O302="",N(Register!$Q302)=0),0,ROUND((Register!$M302-Register!$R302)*MIN(Register!$Q302,MAX(0,MIN(M$4,IF(Register!$U302="",$D$2,MIN($D$2,YEAR(Register!$U302)*12+MONTH(Register!$U302)-1)))-(YEAR(Register!$O302)*12+MONTH(Register!$O302))+1))/Register!$Q302,2)-ROUND((Register!$M302-Register!$R302)*MIN(Register!$Q302,MAX(0,MIN(M$4-1,IF(Register!$U302="",$D$2,MIN($D$2,YEAR(Register!$U302)*12+MONTH(Register!$U302)-1)))-(YEAR(Register!$O302)*12+MONTH(Register!$O302))+1))/Register!$Q302,2))</f>
        <v/>
      </c>
      <c r="N304" s="27">
        <f>IF(OR(Register!$N302&lt;&gt;"Yes",Register!$O302="",N(Register!$Q302)=0),0,ROUND((Register!$M302-Register!$R302)*MIN(Register!$Q302,MAX(0,MIN(N$4,IF(Register!$U302="",$D$2,MIN($D$2,YEAR(Register!$U302)*12+MONTH(Register!$U302)-1)))-(YEAR(Register!$O302)*12+MONTH(Register!$O302))+1))/Register!$Q302,2)-ROUND((Register!$M302-Register!$R302)*MIN(Register!$Q302,MAX(0,MIN(N$4-1,IF(Register!$U302="",$D$2,MIN($D$2,YEAR(Register!$U302)*12+MONTH(Register!$U302)-1)))-(YEAR(Register!$O302)*12+MONTH(Register!$O302))+1))/Register!$Q302,2))</f>
        <v/>
      </c>
      <c r="O304" s="27">
        <f>IF(OR(Register!$N302&lt;&gt;"Yes",Register!$O302="",N(Register!$Q302)=0),0,ROUND((Register!$M302-Register!$R302)*MIN(Register!$Q302,MAX(0,MIN(O$4,IF(Register!$U302="",$D$2,MIN($D$2,YEAR(Register!$U302)*12+MONTH(Register!$U302)-1)))-(YEAR(Register!$O302)*12+MONTH(Register!$O302))+1))/Register!$Q302,2)-ROUND((Register!$M302-Register!$R302)*MIN(Register!$Q302,MAX(0,MIN(O$4-1,IF(Register!$U302="",$D$2,MIN($D$2,YEAR(Register!$U302)*12+MONTH(Register!$U302)-1)))-(YEAR(Register!$O302)*12+MONTH(Register!$O302))+1))/Register!$Q302,2))</f>
        <v/>
      </c>
      <c r="P304" s="27">
        <f>IF(OR(Register!$N302&lt;&gt;"Yes",Register!$O302="",N(Register!$Q302)=0),0,ROUND((Register!$M302-Register!$R302)*MIN(Register!$Q302,MAX(0,MIN(P$4,IF(Register!$U302="",$D$2,MIN($D$2,YEAR(Register!$U302)*12+MONTH(Register!$U302)-1)))-(YEAR(Register!$O302)*12+MONTH(Register!$O302))+1))/Register!$Q302,2)-ROUND((Register!$M302-Register!$R302)*MIN(Register!$Q302,MAX(0,MIN(P$4-1,IF(Register!$U302="",$D$2,MIN($D$2,YEAR(Register!$U302)*12+MONTH(Register!$U302)-1)))-(YEAR(Register!$O302)*12+MONTH(Register!$O302))+1))/Register!$Q302,2))</f>
        <v/>
      </c>
      <c r="Q304" s="27">
        <f>E304+F304+G304+H304+I304+J304+K304+L304+M304+N304+O304+P304</f>
        <v/>
      </c>
    </row>
    <row r="305">
      <c r="A305" s="28">
        <f>IF(Register!$A303="","",Register!$A303)</f>
        <v/>
      </c>
      <c r="B305" s="28">
        <f>IF(Register!$D303="","",Register!$D303)</f>
        <v/>
      </c>
      <c r="C305" s="28">
        <f>IF(Register!$F303="","",Register!$F303)</f>
        <v/>
      </c>
      <c r="D305" s="28">
        <f>IF(C305="","",IF(C305=Settings!$A$9,Settings!$B$9,IF(C305=Settings!$A$10,Settings!$B$10,IF(C305=Settings!$A$11,Settings!$B$11,IF(C305=Settings!$A$12,Settings!$B$12,IF(C305=Settings!$A$13,Settings!$B$13,IF(C305=Settings!$A$14,Settings!$B$14,IF(C305=Settings!$A$15,Settings!$B$15,IF(C305=Settings!$A$16,Settings!$B$16,IF(C305=Settings!$A$17,Settings!$B$17,IF(C305=Settings!$A$18,Settings!$B$18,"")))))))))))</f>
        <v/>
      </c>
      <c r="E305" s="27">
        <f>IF(OR(Register!$N303&lt;&gt;"Yes",Register!$O303="",N(Register!$Q303)=0),0,ROUND((Register!$M303-Register!$R303)*MIN(Register!$Q303,MAX(0,MIN(E$4,IF(Register!$U303="",$D$2,MIN($D$2,YEAR(Register!$U303)*12+MONTH(Register!$U303)-1)))-(YEAR(Register!$O303)*12+MONTH(Register!$O303))+1))/Register!$Q303,2)-ROUND((Register!$M303-Register!$R303)*MIN(Register!$Q303,MAX(0,MIN(E$4-1,IF(Register!$U303="",$D$2,MIN($D$2,YEAR(Register!$U303)*12+MONTH(Register!$U303)-1)))-(YEAR(Register!$O303)*12+MONTH(Register!$O303))+1))/Register!$Q303,2))</f>
        <v/>
      </c>
      <c r="F305" s="27">
        <f>IF(OR(Register!$N303&lt;&gt;"Yes",Register!$O303="",N(Register!$Q303)=0),0,ROUND((Register!$M303-Register!$R303)*MIN(Register!$Q303,MAX(0,MIN(F$4,IF(Register!$U303="",$D$2,MIN($D$2,YEAR(Register!$U303)*12+MONTH(Register!$U303)-1)))-(YEAR(Register!$O303)*12+MONTH(Register!$O303))+1))/Register!$Q303,2)-ROUND((Register!$M303-Register!$R303)*MIN(Register!$Q303,MAX(0,MIN(F$4-1,IF(Register!$U303="",$D$2,MIN($D$2,YEAR(Register!$U303)*12+MONTH(Register!$U303)-1)))-(YEAR(Register!$O303)*12+MONTH(Register!$O303))+1))/Register!$Q303,2))</f>
        <v/>
      </c>
      <c r="G305" s="27">
        <f>IF(OR(Register!$N303&lt;&gt;"Yes",Register!$O303="",N(Register!$Q303)=0),0,ROUND((Register!$M303-Register!$R303)*MIN(Register!$Q303,MAX(0,MIN(G$4,IF(Register!$U303="",$D$2,MIN($D$2,YEAR(Register!$U303)*12+MONTH(Register!$U303)-1)))-(YEAR(Register!$O303)*12+MONTH(Register!$O303))+1))/Register!$Q303,2)-ROUND((Register!$M303-Register!$R303)*MIN(Register!$Q303,MAX(0,MIN(G$4-1,IF(Register!$U303="",$D$2,MIN($D$2,YEAR(Register!$U303)*12+MONTH(Register!$U303)-1)))-(YEAR(Register!$O303)*12+MONTH(Register!$O303))+1))/Register!$Q303,2))</f>
        <v/>
      </c>
      <c r="H305" s="27">
        <f>IF(OR(Register!$N303&lt;&gt;"Yes",Register!$O303="",N(Register!$Q303)=0),0,ROUND((Register!$M303-Register!$R303)*MIN(Register!$Q303,MAX(0,MIN(H$4,IF(Register!$U303="",$D$2,MIN($D$2,YEAR(Register!$U303)*12+MONTH(Register!$U303)-1)))-(YEAR(Register!$O303)*12+MONTH(Register!$O303))+1))/Register!$Q303,2)-ROUND((Register!$M303-Register!$R303)*MIN(Register!$Q303,MAX(0,MIN(H$4-1,IF(Register!$U303="",$D$2,MIN($D$2,YEAR(Register!$U303)*12+MONTH(Register!$U303)-1)))-(YEAR(Register!$O303)*12+MONTH(Register!$O303))+1))/Register!$Q303,2))</f>
        <v/>
      </c>
      <c r="I305" s="27">
        <f>IF(OR(Register!$N303&lt;&gt;"Yes",Register!$O303="",N(Register!$Q303)=0),0,ROUND((Register!$M303-Register!$R303)*MIN(Register!$Q303,MAX(0,MIN(I$4,IF(Register!$U303="",$D$2,MIN($D$2,YEAR(Register!$U303)*12+MONTH(Register!$U303)-1)))-(YEAR(Register!$O303)*12+MONTH(Register!$O303))+1))/Register!$Q303,2)-ROUND((Register!$M303-Register!$R303)*MIN(Register!$Q303,MAX(0,MIN(I$4-1,IF(Register!$U303="",$D$2,MIN($D$2,YEAR(Register!$U303)*12+MONTH(Register!$U303)-1)))-(YEAR(Register!$O303)*12+MONTH(Register!$O303))+1))/Register!$Q303,2))</f>
        <v/>
      </c>
      <c r="J305" s="27">
        <f>IF(OR(Register!$N303&lt;&gt;"Yes",Register!$O303="",N(Register!$Q303)=0),0,ROUND((Register!$M303-Register!$R303)*MIN(Register!$Q303,MAX(0,MIN(J$4,IF(Register!$U303="",$D$2,MIN($D$2,YEAR(Register!$U303)*12+MONTH(Register!$U303)-1)))-(YEAR(Register!$O303)*12+MONTH(Register!$O303))+1))/Register!$Q303,2)-ROUND((Register!$M303-Register!$R303)*MIN(Register!$Q303,MAX(0,MIN(J$4-1,IF(Register!$U303="",$D$2,MIN($D$2,YEAR(Register!$U303)*12+MONTH(Register!$U303)-1)))-(YEAR(Register!$O303)*12+MONTH(Register!$O303))+1))/Register!$Q303,2))</f>
        <v/>
      </c>
      <c r="K305" s="27">
        <f>IF(OR(Register!$N303&lt;&gt;"Yes",Register!$O303="",N(Register!$Q303)=0),0,ROUND((Register!$M303-Register!$R303)*MIN(Register!$Q303,MAX(0,MIN(K$4,IF(Register!$U303="",$D$2,MIN($D$2,YEAR(Register!$U303)*12+MONTH(Register!$U303)-1)))-(YEAR(Register!$O303)*12+MONTH(Register!$O303))+1))/Register!$Q303,2)-ROUND((Register!$M303-Register!$R303)*MIN(Register!$Q303,MAX(0,MIN(K$4-1,IF(Register!$U303="",$D$2,MIN($D$2,YEAR(Register!$U303)*12+MONTH(Register!$U303)-1)))-(YEAR(Register!$O303)*12+MONTH(Register!$O303))+1))/Register!$Q303,2))</f>
        <v/>
      </c>
      <c r="L305" s="27">
        <f>IF(OR(Register!$N303&lt;&gt;"Yes",Register!$O303="",N(Register!$Q303)=0),0,ROUND((Register!$M303-Register!$R303)*MIN(Register!$Q303,MAX(0,MIN(L$4,IF(Register!$U303="",$D$2,MIN($D$2,YEAR(Register!$U303)*12+MONTH(Register!$U303)-1)))-(YEAR(Register!$O303)*12+MONTH(Register!$O303))+1))/Register!$Q303,2)-ROUND((Register!$M303-Register!$R303)*MIN(Register!$Q303,MAX(0,MIN(L$4-1,IF(Register!$U303="",$D$2,MIN($D$2,YEAR(Register!$U303)*12+MONTH(Register!$U303)-1)))-(YEAR(Register!$O303)*12+MONTH(Register!$O303))+1))/Register!$Q303,2))</f>
        <v/>
      </c>
      <c r="M305" s="27">
        <f>IF(OR(Register!$N303&lt;&gt;"Yes",Register!$O303="",N(Register!$Q303)=0),0,ROUND((Register!$M303-Register!$R303)*MIN(Register!$Q303,MAX(0,MIN(M$4,IF(Register!$U303="",$D$2,MIN($D$2,YEAR(Register!$U303)*12+MONTH(Register!$U303)-1)))-(YEAR(Register!$O303)*12+MONTH(Register!$O303))+1))/Register!$Q303,2)-ROUND((Register!$M303-Register!$R303)*MIN(Register!$Q303,MAX(0,MIN(M$4-1,IF(Register!$U303="",$D$2,MIN($D$2,YEAR(Register!$U303)*12+MONTH(Register!$U303)-1)))-(YEAR(Register!$O303)*12+MONTH(Register!$O303))+1))/Register!$Q303,2))</f>
        <v/>
      </c>
      <c r="N305" s="27">
        <f>IF(OR(Register!$N303&lt;&gt;"Yes",Register!$O303="",N(Register!$Q303)=0),0,ROUND((Register!$M303-Register!$R303)*MIN(Register!$Q303,MAX(0,MIN(N$4,IF(Register!$U303="",$D$2,MIN($D$2,YEAR(Register!$U303)*12+MONTH(Register!$U303)-1)))-(YEAR(Register!$O303)*12+MONTH(Register!$O303))+1))/Register!$Q303,2)-ROUND((Register!$M303-Register!$R303)*MIN(Register!$Q303,MAX(0,MIN(N$4-1,IF(Register!$U303="",$D$2,MIN($D$2,YEAR(Register!$U303)*12+MONTH(Register!$U303)-1)))-(YEAR(Register!$O303)*12+MONTH(Register!$O303))+1))/Register!$Q303,2))</f>
        <v/>
      </c>
      <c r="O305" s="27">
        <f>IF(OR(Register!$N303&lt;&gt;"Yes",Register!$O303="",N(Register!$Q303)=0),0,ROUND((Register!$M303-Register!$R303)*MIN(Register!$Q303,MAX(0,MIN(O$4,IF(Register!$U303="",$D$2,MIN($D$2,YEAR(Register!$U303)*12+MONTH(Register!$U303)-1)))-(YEAR(Register!$O303)*12+MONTH(Register!$O303))+1))/Register!$Q303,2)-ROUND((Register!$M303-Register!$R303)*MIN(Register!$Q303,MAX(0,MIN(O$4-1,IF(Register!$U303="",$D$2,MIN($D$2,YEAR(Register!$U303)*12+MONTH(Register!$U303)-1)))-(YEAR(Register!$O303)*12+MONTH(Register!$O303))+1))/Register!$Q303,2))</f>
        <v/>
      </c>
      <c r="P305" s="27">
        <f>IF(OR(Register!$N303&lt;&gt;"Yes",Register!$O303="",N(Register!$Q303)=0),0,ROUND((Register!$M303-Register!$R303)*MIN(Register!$Q303,MAX(0,MIN(P$4,IF(Register!$U303="",$D$2,MIN($D$2,YEAR(Register!$U303)*12+MONTH(Register!$U303)-1)))-(YEAR(Register!$O303)*12+MONTH(Register!$O303))+1))/Register!$Q303,2)-ROUND((Register!$M303-Register!$R303)*MIN(Register!$Q303,MAX(0,MIN(P$4-1,IF(Register!$U303="",$D$2,MIN($D$2,YEAR(Register!$U303)*12+MONTH(Register!$U303)-1)))-(YEAR(Register!$O303)*12+MONTH(Register!$O303))+1))/Register!$Q303,2))</f>
        <v/>
      </c>
      <c r="Q305" s="27">
        <f>E305+F305+G305+H305+I305+J305+K305+L305+M305+N305+O305+P305</f>
        <v/>
      </c>
    </row>
    <row r="306">
      <c r="A306" s="28">
        <f>IF(Register!$A304="","",Register!$A304)</f>
        <v/>
      </c>
      <c r="B306" s="28">
        <f>IF(Register!$D304="","",Register!$D304)</f>
        <v/>
      </c>
      <c r="C306" s="28">
        <f>IF(Register!$F304="","",Register!$F304)</f>
        <v/>
      </c>
      <c r="D306" s="28">
        <f>IF(C306="","",IF(C306=Settings!$A$9,Settings!$B$9,IF(C306=Settings!$A$10,Settings!$B$10,IF(C306=Settings!$A$11,Settings!$B$11,IF(C306=Settings!$A$12,Settings!$B$12,IF(C306=Settings!$A$13,Settings!$B$13,IF(C306=Settings!$A$14,Settings!$B$14,IF(C306=Settings!$A$15,Settings!$B$15,IF(C306=Settings!$A$16,Settings!$B$16,IF(C306=Settings!$A$17,Settings!$B$17,IF(C306=Settings!$A$18,Settings!$B$18,"")))))))))))</f>
        <v/>
      </c>
      <c r="E306" s="27">
        <f>IF(OR(Register!$N304&lt;&gt;"Yes",Register!$O304="",N(Register!$Q304)=0),0,ROUND((Register!$M304-Register!$R304)*MIN(Register!$Q304,MAX(0,MIN(E$4,IF(Register!$U304="",$D$2,MIN($D$2,YEAR(Register!$U304)*12+MONTH(Register!$U304)-1)))-(YEAR(Register!$O304)*12+MONTH(Register!$O304))+1))/Register!$Q304,2)-ROUND((Register!$M304-Register!$R304)*MIN(Register!$Q304,MAX(0,MIN(E$4-1,IF(Register!$U304="",$D$2,MIN($D$2,YEAR(Register!$U304)*12+MONTH(Register!$U304)-1)))-(YEAR(Register!$O304)*12+MONTH(Register!$O304))+1))/Register!$Q304,2))</f>
        <v/>
      </c>
      <c r="F306" s="27">
        <f>IF(OR(Register!$N304&lt;&gt;"Yes",Register!$O304="",N(Register!$Q304)=0),0,ROUND((Register!$M304-Register!$R304)*MIN(Register!$Q304,MAX(0,MIN(F$4,IF(Register!$U304="",$D$2,MIN($D$2,YEAR(Register!$U304)*12+MONTH(Register!$U304)-1)))-(YEAR(Register!$O304)*12+MONTH(Register!$O304))+1))/Register!$Q304,2)-ROUND((Register!$M304-Register!$R304)*MIN(Register!$Q304,MAX(0,MIN(F$4-1,IF(Register!$U304="",$D$2,MIN($D$2,YEAR(Register!$U304)*12+MONTH(Register!$U304)-1)))-(YEAR(Register!$O304)*12+MONTH(Register!$O304))+1))/Register!$Q304,2))</f>
        <v/>
      </c>
      <c r="G306" s="27">
        <f>IF(OR(Register!$N304&lt;&gt;"Yes",Register!$O304="",N(Register!$Q304)=0),0,ROUND((Register!$M304-Register!$R304)*MIN(Register!$Q304,MAX(0,MIN(G$4,IF(Register!$U304="",$D$2,MIN($D$2,YEAR(Register!$U304)*12+MONTH(Register!$U304)-1)))-(YEAR(Register!$O304)*12+MONTH(Register!$O304))+1))/Register!$Q304,2)-ROUND((Register!$M304-Register!$R304)*MIN(Register!$Q304,MAX(0,MIN(G$4-1,IF(Register!$U304="",$D$2,MIN($D$2,YEAR(Register!$U304)*12+MONTH(Register!$U304)-1)))-(YEAR(Register!$O304)*12+MONTH(Register!$O304))+1))/Register!$Q304,2))</f>
        <v/>
      </c>
      <c r="H306" s="27">
        <f>IF(OR(Register!$N304&lt;&gt;"Yes",Register!$O304="",N(Register!$Q304)=0),0,ROUND((Register!$M304-Register!$R304)*MIN(Register!$Q304,MAX(0,MIN(H$4,IF(Register!$U304="",$D$2,MIN($D$2,YEAR(Register!$U304)*12+MONTH(Register!$U304)-1)))-(YEAR(Register!$O304)*12+MONTH(Register!$O304))+1))/Register!$Q304,2)-ROUND((Register!$M304-Register!$R304)*MIN(Register!$Q304,MAX(0,MIN(H$4-1,IF(Register!$U304="",$D$2,MIN($D$2,YEAR(Register!$U304)*12+MONTH(Register!$U304)-1)))-(YEAR(Register!$O304)*12+MONTH(Register!$O304))+1))/Register!$Q304,2))</f>
        <v/>
      </c>
      <c r="I306" s="27">
        <f>IF(OR(Register!$N304&lt;&gt;"Yes",Register!$O304="",N(Register!$Q304)=0),0,ROUND((Register!$M304-Register!$R304)*MIN(Register!$Q304,MAX(0,MIN(I$4,IF(Register!$U304="",$D$2,MIN($D$2,YEAR(Register!$U304)*12+MONTH(Register!$U304)-1)))-(YEAR(Register!$O304)*12+MONTH(Register!$O304))+1))/Register!$Q304,2)-ROUND((Register!$M304-Register!$R304)*MIN(Register!$Q304,MAX(0,MIN(I$4-1,IF(Register!$U304="",$D$2,MIN($D$2,YEAR(Register!$U304)*12+MONTH(Register!$U304)-1)))-(YEAR(Register!$O304)*12+MONTH(Register!$O304))+1))/Register!$Q304,2))</f>
        <v/>
      </c>
      <c r="J306" s="27">
        <f>IF(OR(Register!$N304&lt;&gt;"Yes",Register!$O304="",N(Register!$Q304)=0),0,ROUND((Register!$M304-Register!$R304)*MIN(Register!$Q304,MAX(0,MIN(J$4,IF(Register!$U304="",$D$2,MIN($D$2,YEAR(Register!$U304)*12+MONTH(Register!$U304)-1)))-(YEAR(Register!$O304)*12+MONTH(Register!$O304))+1))/Register!$Q304,2)-ROUND((Register!$M304-Register!$R304)*MIN(Register!$Q304,MAX(0,MIN(J$4-1,IF(Register!$U304="",$D$2,MIN($D$2,YEAR(Register!$U304)*12+MONTH(Register!$U304)-1)))-(YEAR(Register!$O304)*12+MONTH(Register!$O304))+1))/Register!$Q304,2))</f>
        <v/>
      </c>
      <c r="K306" s="27">
        <f>IF(OR(Register!$N304&lt;&gt;"Yes",Register!$O304="",N(Register!$Q304)=0),0,ROUND((Register!$M304-Register!$R304)*MIN(Register!$Q304,MAX(0,MIN(K$4,IF(Register!$U304="",$D$2,MIN($D$2,YEAR(Register!$U304)*12+MONTH(Register!$U304)-1)))-(YEAR(Register!$O304)*12+MONTH(Register!$O304))+1))/Register!$Q304,2)-ROUND((Register!$M304-Register!$R304)*MIN(Register!$Q304,MAX(0,MIN(K$4-1,IF(Register!$U304="",$D$2,MIN($D$2,YEAR(Register!$U304)*12+MONTH(Register!$U304)-1)))-(YEAR(Register!$O304)*12+MONTH(Register!$O304))+1))/Register!$Q304,2))</f>
        <v/>
      </c>
      <c r="L306" s="27">
        <f>IF(OR(Register!$N304&lt;&gt;"Yes",Register!$O304="",N(Register!$Q304)=0),0,ROUND((Register!$M304-Register!$R304)*MIN(Register!$Q304,MAX(0,MIN(L$4,IF(Register!$U304="",$D$2,MIN($D$2,YEAR(Register!$U304)*12+MONTH(Register!$U304)-1)))-(YEAR(Register!$O304)*12+MONTH(Register!$O304))+1))/Register!$Q304,2)-ROUND((Register!$M304-Register!$R304)*MIN(Register!$Q304,MAX(0,MIN(L$4-1,IF(Register!$U304="",$D$2,MIN($D$2,YEAR(Register!$U304)*12+MONTH(Register!$U304)-1)))-(YEAR(Register!$O304)*12+MONTH(Register!$O304))+1))/Register!$Q304,2))</f>
        <v/>
      </c>
      <c r="M306" s="27">
        <f>IF(OR(Register!$N304&lt;&gt;"Yes",Register!$O304="",N(Register!$Q304)=0),0,ROUND((Register!$M304-Register!$R304)*MIN(Register!$Q304,MAX(0,MIN(M$4,IF(Register!$U304="",$D$2,MIN($D$2,YEAR(Register!$U304)*12+MONTH(Register!$U304)-1)))-(YEAR(Register!$O304)*12+MONTH(Register!$O304))+1))/Register!$Q304,2)-ROUND((Register!$M304-Register!$R304)*MIN(Register!$Q304,MAX(0,MIN(M$4-1,IF(Register!$U304="",$D$2,MIN($D$2,YEAR(Register!$U304)*12+MONTH(Register!$U304)-1)))-(YEAR(Register!$O304)*12+MONTH(Register!$O304))+1))/Register!$Q304,2))</f>
        <v/>
      </c>
      <c r="N306" s="27">
        <f>IF(OR(Register!$N304&lt;&gt;"Yes",Register!$O304="",N(Register!$Q304)=0),0,ROUND((Register!$M304-Register!$R304)*MIN(Register!$Q304,MAX(0,MIN(N$4,IF(Register!$U304="",$D$2,MIN($D$2,YEAR(Register!$U304)*12+MONTH(Register!$U304)-1)))-(YEAR(Register!$O304)*12+MONTH(Register!$O304))+1))/Register!$Q304,2)-ROUND((Register!$M304-Register!$R304)*MIN(Register!$Q304,MAX(0,MIN(N$4-1,IF(Register!$U304="",$D$2,MIN($D$2,YEAR(Register!$U304)*12+MONTH(Register!$U304)-1)))-(YEAR(Register!$O304)*12+MONTH(Register!$O304))+1))/Register!$Q304,2))</f>
        <v/>
      </c>
      <c r="O306" s="27">
        <f>IF(OR(Register!$N304&lt;&gt;"Yes",Register!$O304="",N(Register!$Q304)=0),0,ROUND((Register!$M304-Register!$R304)*MIN(Register!$Q304,MAX(0,MIN(O$4,IF(Register!$U304="",$D$2,MIN($D$2,YEAR(Register!$U304)*12+MONTH(Register!$U304)-1)))-(YEAR(Register!$O304)*12+MONTH(Register!$O304))+1))/Register!$Q304,2)-ROUND((Register!$M304-Register!$R304)*MIN(Register!$Q304,MAX(0,MIN(O$4-1,IF(Register!$U304="",$D$2,MIN($D$2,YEAR(Register!$U304)*12+MONTH(Register!$U304)-1)))-(YEAR(Register!$O304)*12+MONTH(Register!$O304))+1))/Register!$Q304,2))</f>
        <v/>
      </c>
      <c r="P306" s="27">
        <f>IF(OR(Register!$N304&lt;&gt;"Yes",Register!$O304="",N(Register!$Q304)=0),0,ROUND((Register!$M304-Register!$R304)*MIN(Register!$Q304,MAX(0,MIN(P$4,IF(Register!$U304="",$D$2,MIN($D$2,YEAR(Register!$U304)*12+MONTH(Register!$U304)-1)))-(YEAR(Register!$O304)*12+MONTH(Register!$O304))+1))/Register!$Q304,2)-ROUND((Register!$M304-Register!$R304)*MIN(Register!$Q304,MAX(0,MIN(P$4-1,IF(Register!$U304="",$D$2,MIN($D$2,YEAR(Register!$U304)*12+MONTH(Register!$U304)-1)))-(YEAR(Register!$O304)*12+MONTH(Register!$O304))+1))/Register!$Q304,2))</f>
        <v/>
      </c>
      <c r="Q306" s="27">
        <f>E306+F306+G306+H306+I306+J306+K306+L306+M306+N306+O306+P306</f>
        <v/>
      </c>
    </row>
    <row r="307">
      <c r="A307" s="28">
        <f>IF(Register!$A305="","",Register!$A305)</f>
        <v/>
      </c>
      <c r="B307" s="28">
        <f>IF(Register!$D305="","",Register!$D305)</f>
        <v/>
      </c>
      <c r="C307" s="28">
        <f>IF(Register!$F305="","",Register!$F305)</f>
        <v/>
      </c>
      <c r="D307" s="28">
        <f>IF(C307="","",IF(C307=Settings!$A$9,Settings!$B$9,IF(C307=Settings!$A$10,Settings!$B$10,IF(C307=Settings!$A$11,Settings!$B$11,IF(C307=Settings!$A$12,Settings!$B$12,IF(C307=Settings!$A$13,Settings!$B$13,IF(C307=Settings!$A$14,Settings!$B$14,IF(C307=Settings!$A$15,Settings!$B$15,IF(C307=Settings!$A$16,Settings!$B$16,IF(C307=Settings!$A$17,Settings!$B$17,IF(C307=Settings!$A$18,Settings!$B$18,"")))))))))))</f>
        <v/>
      </c>
      <c r="E307" s="27">
        <f>IF(OR(Register!$N305&lt;&gt;"Yes",Register!$O305="",N(Register!$Q305)=0),0,ROUND((Register!$M305-Register!$R305)*MIN(Register!$Q305,MAX(0,MIN(E$4,IF(Register!$U305="",$D$2,MIN($D$2,YEAR(Register!$U305)*12+MONTH(Register!$U305)-1)))-(YEAR(Register!$O305)*12+MONTH(Register!$O305))+1))/Register!$Q305,2)-ROUND((Register!$M305-Register!$R305)*MIN(Register!$Q305,MAX(0,MIN(E$4-1,IF(Register!$U305="",$D$2,MIN($D$2,YEAR(Register!$U305)*12+MONTH(Register!$U305)-1)))-(YEAR(Register!$O305)*12+MONTH(Register!$O305))+1))/Register!$Q305,2))</f>
        <v/>
      </c>
      <c r="F307" s="27">
        <f>IF(OR(Register!$N305&lt;&gt;"Yes",Register!$O305="",N(Register!$Q305)=0),0,ROUND((Register!$M305-Register!$R305)*MIN(Register!$Q305,MAX(0,MIN(F$4,IF(Register!$U305="",$D$2,MIN($D$2,YEAR(Register!$U305)*12+MONTH(Register!$U305)-1)))-(YEAR(Register!$O305)*12+MONTH(Register!$O305))+1))/Register!$Q305,2)-ROUND((Register!$M305-Register!$R305)*MIN(Register!$Q305,MAX(0,MIN(F$4-1,IF(Register!$U305="",$D$2,MIN($D$2,YEAR(Register!$U305)*12+MONTH(Register!$U305)-1)))-(YEAR(Register!$O305)*12+MONTH(Register!$O305))+1))/Register!$Q305,2))</f>
        <v/>
      </c>
      <c r="G307" s="27">
        <f>IF(OR(Register!$N305&lt;&gt;"Yes",Register!$O305="",N(Register!$Q305)=0),0,ROUND((Register!$M305-Register!$R305)*MIN(Register!$Q305,MAX(0,MIN(G$4,IF(Register!$U305="",$D$2,MIN($D$2,YEAR(Register!$U305)*12+MONTH(Register!$U305)-1)))-(YEAR(Register!$O305)*12+MONTH(Register!$O305))+1))/Register!$Q305,2)-ROUND((Register!$M305-Register!$R305)*MIN(Register!$Q305,MAX(0,MIN(G$4-1,IF(Register!$U305="",$D$2,MIN($D$2,YEAR(Register!$U305)*12+MONTH(Register!$U305)-1)))-(YEAR(Register!$O305)*12+MONTH(Register!$O305))+1))/Register!$Q305,2))</f>
        <v/>
      </c>
      <c r="H307" s="27">
        <f>IF(OR(Register!$N305&lt;&gt;"Yes",Register!$O305="",N(Register!$Q305)=0),0,ROUND((Register!$M305-Register!$R305)*MIN(Register!$Q305,MAX(0,MIN(H$4,IF(Register!$U305="",$D$2,MIN($D$2,YEAR(Register!$U305)*12+MONTH(Register!$U305)-1)))-(YEAR(Register!$O305)*12+MONTH(Register!$O305))+1))/Register!$Q305,2)-ROUND((Register!$M305-Register!$R305)*MIN(Register!$Q305,MAX(0,MIN(H$4-1,IF(Register!$U305="",$D$2,MIN($D$2,YEAR(Register!$U305)*12+MONTH(Register!$U305)-1)))-(YEAR(Register!$O305)*12+MONTH(Register!$O305))+1))/Register!$Q305,2))</f>
        <v/>
      </c>
      <c r="I307" s="27">
        <f>IF(OR(Register!$N305&lt;&gt;"Yes",Register!$O305="",N(Register!$Q305)=0),0,ROUND((Register!$M305-Register!$R305)*MIN(Register!$Q305,MAX(0,MIN(I$4,IF(Register!$U305="",$D$2,MIN($D$2,YEAR(Register!$U305)*12+MONTH(Register!$U305)-1)))-(YEAR(Register!$O305)*12+MONTH(Register!$O305))+1))/Register!$Q305,2)-ROUND((Register!$M305-Register!$R305)*MIN(Register!$Q305,MAX(0,MIN(I$4-1,IF(Register!$U305="",$D$2,MIN($D$2,YEAR(Register!$U305)*12+MONTH(Register!$U305)-1)))-(YEAR(Register!$O305)*12+MONTH(Register!$O305))+1))/Register!$Q305,2))</f>
        <v/>
      </c>
      <c r="J307" s="27">
        <f>IF(OR(Register!$N305&lt;&gt;"Yes",Register!$O305="",N(Register!$Q305)=0),0,ROUND((Register!$M305-Register!$R305)*MIN(Register!$Q305,MAX(0,MIN(J$4,IF(Register!$U305="",$D$2,MIN($D$2,YEAR(Register!$U305)*12+MONTH(Register!$U305)-1)))-(YEAR(Register!$O305)*12+MONTH(Register!$O305))+1))/Register!$Q305,2)-ROUND((Register!$M305-Register!$R305)*MIN(Register!$Q305,MAX(0,MIN(J$4-1,IF(Register!$U305="",$D$2,MIN($D$2,YEAR(Register!$U305)*12+MONTH(Register!$U305)-1)))-(YEAR(Register!$O305)*12+MONTH(Register!$O305))+1))/Register!$Q305,2))</f>
        <v/>
      </c>
      <c r="K307" s="27">
        <f>IF(OR(Register!$N305&lt;&gt;"Yes",Register!$O305="",N(Register!$Q305)=0),0,ROUND((Register!$M305-Register!$R305)*MIN(Register!$Q305,MAX(0,MIN(K$4,IF(Register!$U305="",$D$2,MIN($D$2,YEAR(Register!$U305)*12+MONTH(Register!$U305)-1)))-(YEAR(Register!$O305)*12+MONTH(Register!$O305))+1))/Register!$Q305,2)-ROUND((Register!$M305-Register!$R305)*MIN(Register!$Q305,MAX(0,MIN(K$4-1,IF(Register!$U305="",$D$2,MIN($D$2,YEAR(Register!$U305)*12+MONTH(Register!$U305)-1)))-(YEAR(Register!$O305)*12+MONTH(Register!$O305))+1))/Register!$Q305,2))</f>
        <v/>
      </c>
      <c r="L307" s="27">
        <f>IF(OR(Register!$N305&lt;&gt;"Yes",Register!$O305="",N(Register!$Q305)=0),0,ROUND((Register!$M305-Register!$R305)*MIN(Register!$Q305,MAX(0,MIN(L$4,IF(Register!$U305="",$D$2,MIN($D$2,YEAR(Register!$U305)*12+MONTH(Register!$U305)-1)))-(YEAR(Register!$O305)*12+MONTH(Register!$O305))+1))/Register!$Q305,2)-ROUND((Register!$M305-Register!$R305)*MIN(Register!$Q305,MAX(0,MIN(L$4-1,IF(Register!$U305="",$D$2,MIN($D$2,YEAR(Register!$U305)*12+MONTH(Register!$U305)-1)))-(YEAR(Register!$O305)*12+MONTH(Register!$O305))+1))/Register!$Q305,2))</f>
        <v/>
      </c>
      <c r="M307" s="27">
        <f>IF(OR(Register!$N305&lt;&gt;"Yes",Register!$O305="",N(Register!$Q305)=0),0,ROUND((Register!$M305-Register!$R305)*MIN(Register!$Q305,MAX(0,MIN(M$4,IF(Register!$U305="",$D$2,MIN($D$2,YEAR(Register!$U305)*12+MONTH(Register!$U305)-1)))-(YEAR(Register!$O305)*12+MONTH(Register!$O305))+1))/Register!$Q305,2)-ROUND((Register!$M305-Register!$R305)*MIN(Register!$Q305,MAX(0,MIN(M$4-1,IF(Register!$U305="",$D$2,MIN($D$2,YEAR(Register!$U305)*12+MONTH(Register!$U305)-1)))-(YEAR(Register!$O305)*12+MONTH(Register!$O305))+1))/Register!$Q305,2))</f>
        <v/>
      </c>
      <c r="N307" s="27">
        <f>IF(OR(Register!$N305&lt;&gt;"Yes",Register!$O305="",N(Register!$Q305)=0),0,ROUND((Register!$M305-Register!$R305)*MIN(Register!$Q305,MAX(0,MIN(N$4,IF(Register!$U305="",$D$2,MIN($D$2,YEAR(Register!$U305)*12+MONTH(Register!$U305)-1)))-(YEAR(Register!$O305)*12+MONTH(Register!$O305))+1))/Register!$Q305,2)-ROUND((Register!$M305-Register!$R305)*MIN(Register!$Q305,MAX(0,MIN(N$4-1,IF(Register!$U305="",$D$2,MIN($D$2,YEAR(Register!$U305)*12+MONTH(Register!$U305)-1)))-(YEAR(Register!$O305)*12+MONTH(Register!$O305))+1))/Register!$Q305,2))</f>
        <v/>
      </c>
      <c r="O307" s="27">
        <f>IF(OR(Register!$N305&lt;&gt;"Yes",Register!$O305="",N(Register!$Q305)=0),0,ROUND((Register!$M305-Register!$R305)*MIN(Register!$Q305,MAX(0,MIN(O$4,IF(Register!$U305="",$D$2,MIN($D$2,YEAR(Register!$U305)*12+MONTH(Register!$U305)-1)))-(YEAR(Register!$O305)*12+MONTH(Register!$O305))+1))/Register!$Q305,2)-ROUND((Register!$M305-Register!$R305)*MIN(Register!$Q305,MAX(0,MIN(O$4-1,IF(Register!$U305="",$D$2,MIN($D$2,YEAR(Register!$U305)*12+MONTH(Register!$U305)-1)))-(YEAR(Register!$O305)*12+MONTH(Register!$O305))+1))/Register!$Q305,2))</f>
        <v/>
      </c>
      <c r="P307" s="27">
        <f>IF(OR(Register!$N305&lt;&gt;"Yes",Register!$O305="",N(Register!$Q305)=0),0,ROUND((Register!$M305-Register!$R305)*MIN(Register!$Q305,MAX(0,MIN(P$4,IF(Register!$U305="",$D$2,MIN($D$2,YEAR(Register!$U305)*12+MONTH(Register!$U305)-1)))-(YEAR(Register!$O305)*12+MONTH(Register!$O305))+1))/Register!$Q305,2)-ROUND((Register!$M305-Register!$R305)*MIN(Register!$Q305,MAX(0,MIN(P$4-1,IF(Register!$U305="",$D$2,MIN($D$2,YEAR(Register!$U305)*12+MONTH(Register!$U305)-1)))-(YEAR(Register!$O305)*12+MONTH(Register!$O305))+1))/Register!$Q305,2))</f>
        <v/>
      </c>
      <c r="Q307" s="27">
        <f>E307+F307+G307+H307+I307+J307+K307+L307+M307+N307+O307+P307</f>
        <v/>
      </c>
    </row>
    <row r="308">
      <c r="A308" s="28">
        <f>IF(Register!$A306="","",Register!$A306)</f>
        <v/>
      </c>
      <c r="B308" s="28">
        <f>IF(Register!$D306="","",Register!$D306)</f>
        <v/>
      </c>
      <c r="C308" s="28">
        <f>IF(Register!$F306="","",Register!$F306)</f>
        <v/>
      </c>
      <c r="D308" s="28">
        <f>IF(C308="","",IF(C308=Settings!$A$9,Settings!$B$9,IF(C308=Settings!$A$10,Settings!$B$10,IF(C308=Settings!$A$11,Settings!$B$11,IF(C308=Settings!$A$12,Settings!$B$12,IF(C308=Settings!$A$13,Settings!$B$13,IF(C308=Settings!$A$14,Settings!$B$14,IF(C308=Settings!$A$15,Settings!$B$15,IF(C308=Settings!$A$16,Settings!$B$16,IF(C308=Settings!$A$17,Settings!$B$17,IF(C308=Settings!$A$18,Settings!$B$18,"")))))))))))</f>
        <v/>
      </c>
      <c r="E308" s="27">
        <f>IF(OR(Register!$N306&lt;&gt;"Yes",Register!$O306="",N(Register!$Q306)=0),0,ROUND((Register!$M306-Register!$R306)*MIN(Register!$Q306,MAX(0,MIN(E$4,IF(Register!$U306="",$D$2,MIN($D$2,YEAR(Register!$U306)*12+MONTH(Register!$U306)-1)))-(YEAR(Register!$O306)*12+MONTH(Register!$O306))+1))/Register!$Q306,2)-ROUND((Register!$M306-Register!$R306)*MIN(Register!$Q306,MAX(0,MIN(E$4-1,IF(Register!$U306="",$D$2,MIN($D$2,YEAR(Register!$U306)*12+MONTH(Register!$U306)-1)))-(YEAR(Register!$O306)*12+MONTH(Register!$O306))+1))/Register!$Q306,2))</f>
        <v/>
      </c>
      <c r="F308" s="27">
        <f>IF(OR(Register!$N306&lt;&gt;"Yes",Register!$O306="",N(Register!$Q306)=0),0,ROUND((Register!$M306-Register!$R306)*MIN(Register!$Q306,MAX(0,MIN(F$4,IF(Register!$U306="",$D$2,MIN($D$2,YEAR(Register!$U306)*12+MONTH(Register!$U306)-1)))-(YEAR(Register!$O306)*12+MONTH(Register!$O306))+1))/Register!$Q306,2)-ROUND((Register!$M306-Register!$R306)*MIN(Register!$Q306,MAX(0,MIN(F$4-1,IF(Register!$U306="",$D$2,MIN($D$2,YEAR(Register!$U306)*12+MONTH(Register!$U306)-1)))-(YEAR(Register!$O306)*12+MONTH(Register!$O306))+1))/Register!$Q306,2))</f>
        <v/>
      </c>
      <c r="G308" s="27">
        <f>IF(OR(Register!$N306&lt;&gt;"Yes",Register!$O306="",N(Register!$Q306)=0),0,ROUND((Register!$M306-Register!$R306)*MIN(Register!$Q306,MAX(0,MIN(G$4,IF(Register!$U306="",$D$2,MIN($D$2,YEAR(Register!$U306)*12+MONTH(Register!$U306)-1)))-(YEAR(Register!$O306)*12+MONTH(Register!$O306))+1))/Register!$Q306,2)-ROUND((Register!$M306-Register!$R306)*MIN(Register!$Q306,MAX(0,MIN(G$4-1,IF(Register!$U306="",$D$2,MIN($D$2,YEAR(Register!$U306)*12+MONTH(Register!$U306)-1)))-(YEAR(Register!$O306)*12+MONTH(Register!$O306))+1))/Register!$Q306,2))</f>
        <v/>
      </c>
      <c r="H308" s="27">
        <f>IF(OR(Register!$N306&lt;&gt;"Yes",Register!$O306="",N(Register!$Q306)=0),0,ROUND((Register!$M306-Register!$R306)*MIN(Register!$Q306,MAX(0,MIN(H$4,IF(Register!$U306="",$D$2,MIN($D$2,YEAR(Register!$U306)*12+MONTH(Register!$U306)-1)))-(YEAR(Register!$O306)*12+MONTH(Register!$O306))+1))/Register!$Q306,2)-ROUND((Register!$M306-Register!$R306)*MIN(Register!$Q306,MAX(0,MIN(H$4-1,IF(Register!$U306="",$D$2,MIN($D$2,YEAR(Register!$U306)*12+MONTH(Register!$U306)-1)))-(YEAR(Register!$O306)*12+MONTH(Register!$O306))+1))/Register!$Q306,2))</f>
        <v/>
      </c>
      <c r="I308" s="27">
        <f>IF(OR(Register!$N306&lt;&gt;"Yes",Register!$O306="",N(Register!$Q306)=0),0,ROUND((Register!$M306-Register!$R306)*MIN(Register!$Q306,MAX(0,MIN(I$4,IF(Register!$U306="",$D$2,MIN($D$2,YEAR(Register!$U306)*12+MONTH(Register!$U306)-1)))-(YEAR(Register!$O306)*12+MONTH(Register!$O306))+1))/Register!$Q306,2)-ROUND((Register!$M306-Register!$R306)*MIN(Register!$Q306,MAX(0,MIN(I$4-1,IF(Register!$U306="",$D$2,MIN($D$2,YEAR(Register!$U306)*12+MONTH(Register!$U306)-1)))-(YEAR(Register!$O306)*12+MONTH(Register!$O306))+1))/Register!$Q306,2))</f>
        <v/>
      </c>
      <c r="J308" s="27">
        <f>IF(OR(Register!$N306&lt;&gt;"Yes",Register!$O306="",N(Register!$Q306)=0),0,ROUND((Register!$M306-Register!$R306)*MIN(Register!$Q306,MAX(0,MIN(J$4,IF(Register!$U306="",$D$2,MIN($D$2,YEAR(Register!$U306)*12+MONTH(Register!$U306)-1)))-(YEAR(Register!$O306)*12+MONTH(Register!$O306))+1))/Register!$Q306,2)-ROUND((Register!$M306-Register!$R306)*MIN(Register!$Q306,MAX(0,MIN(J$4-1,IF(Register!$U306="",$D$2,MIN($D$2,YEAR(Register!$U306)*12+MONTH(Register!$U306)-1)))-(YEAR(Register!$O306)*12+MONTH(Register!$O306))+1))/Register!$Q306,2))</f>
        <v/>
      </c>
      <c r="K308" s="27">
        <f>IF(OR(Register!$N306&lt;&gt;"Yes",Register!$O306="",N(Register!$Q306)=0),0,ROUND((Register!$M306-Register!$R306)*MIN(Register!$Q306,MAX(0,MIN(K$4,IF(Register!$U306="",$D$2,MIN($D$2,YEAR(Register!$U306)*12+MONTH(Register!$U306)-1)))-(YEAR(Register!$O306)*12+MONTH(Register!$O306))+1))/Register!$Q306,2)-ROUND((Register!$M306-Register!$R306)*MIN(Register!$Q306,MAX(0,MIN(K$4-1,IF(Register!$U306="",$D$2,MIN($D$2,YEAR(Register!$U306)*12+MONTH(Register!$U306)-1)))-(YEAR(Register!$O306)*12+MONTH(Register!$O306))+1))/Register!$Q306,2))</f>
        <v/>
      </c>
      <c r="L308" s="27">
        <f>IF(OR(Register!$N306&lt;&gt;"Yes",Register!$O306="",N(Register!$Q306)=0),0,ROUND((Register!$M306-Register!$R306)*MIN(Register!$Q306,MAX(0,MIN(L$4,IF(Register!$U306="",$D$2,MIN($D$2,YEAR(Register!$U306)*12+MONTH(Register!$U306)-1)))-(YEAR(Register!$O306)*12+MONTH(Register!$O306))+1))/Register!$Q306,2)-ROUND((Register!$M306-Register!$R306)*MIN(Register!$Q306,MAX(0,MIN(L$4-1,IF(Register!$U306="",$D$2,MIN($D$2,YEAR(Register!$U306)*12+MONTH(Register!$U306)-1)))-(YEAR(Register!$O306)*12+MONTH(Register!$O306))+1))/Register!$Q306,2))</f>
        <v/>
      </c>
      <c r="M308" s="27">
        <f>IF(OR(Register!$N306&lt;&gt;"Yes",Register!$O306="",N(Register!$Q306)=0),0,ROUND((Register!$M306-Register!$R306)*MIN(Register!$Q306,MAX(0,MIN(M$4,IF(Register!$U306="",$D$2,MIN($D$2,YEAR(Register!$U306)*12+MONTH(Register!$U306)-1)))-(YEAR(Register!$O306)*12+MONTH(Register!$O306))+1))/Register!$Q306,2)-ROUND((Register!$M306-Register!$R306)*MIN(Register!$Q306,MAX(0,MIN(M$4-1,IF(Register!$U306="",$D$2,MIN($D$2,YEAR(Register!$U306)*12+MONTH(Register!$U306)-1)))-(YEAR(Register!$O306)*12+MONTH(Register!$O306))+1))/Register!$Q306,2))</f>
        <v/>
      </c>
      <c r="N308" s="27">
        <f>IF(OR(Register!$N306&lt;&gt;"Yes",Register!$O306="",N(Register!$Q306)=0),0,ROUND((Register!$M306-Register!$R306)*MIN(Register!$Q306,MAX(0,MIN(N$4,IF(Register!$U306="",$D$2,MIN($D$2,YEAR(Register!$U306)*12+MONTH(Register!$U306)-1)))-(YEAR(Register!$O306)*12+MONTH(Register!$O306))+1))/Register!$Q306,2)-ROUND((Register!$M306-Register!$R306)*MIN(Register!$Q306,MAX(0,MIN(N$4-1,IF(Register!$U306="",$D$2,MIN($D$2,YEAR(Register!$U306)*12+MONTH(Register!$U306)-1)))-(YEAR(Register!$O306)*12+MONTH(Register!$O306))+1))/Register!$Q306,2))</f>
        <v/>
      </c>
      <c r="O308" s="27">
        <f>IF(OR(Register!$N306&lt;&gt;"Yes",Register!$O306="",N(Register!$Q306)=0),0,ROUND((Register!$M306-Register!$R306)*MIN(Register!$Q306,MAX(0,MIN(O$4,IF(Register!$U306="",$D$2,MIN($D$2,YEAR(Register!$U306)*12+MONTH(Register!$U306)-1)))-(YEAR(Register!$O306)*12+MONTH(Register!$O306))+1))/Register!$Q306,2)-ROUND((Register!$M306-Register!$R306)*MIN(Register!$Q306,MAX(0,MIN(O$4-1,IF(Register!$U306="",$D$2,MIN($D$2,YEAR(Register!$U306)*12+MONTH(Register!$U306)-1)))-(YEAR(Register!$O306)*12+MONTH(Register!$O306))+1))/Register!$Q306,2))</f>
        <v/>
      </c>
      <c r="P308" s="27">
        <f>IF(OR(Register!$N306&lt;&gt;"Yes",Register!$O306="",N(Register!$Q306)=0),0,ROUND((Register!$M306-Register!$R306)*MIN(Register!$Q306,MAX(0,MIN(P$4,IF(Register!$U306="",$D$2,MIN($D$2,YEAR(Register!$U306)*12+MONTH(Register!$U306)-1)))-(YEAR(Register!$O306)*12+MONTH(Register!$O306))+1))/Register!$Q306,2)-ROUND((Register!$M306-Register!$R306)*MIN(Register!$Q306,MAX(0,MIN(P$4-1,IF(Register!$U306="",$D$2,MIN($D$2,YEAR(Register!$U306)*12+MONTH(Register!$U306)-1)))-(YEAR(Register!$O306)*12+MONTH(Register!$O306))+1))/Register!$Q306,2))</f>
        <v/>
      </c>
      <c r="Q308" s="27">
        <f>E308+F308+G308+H308+I308+J308+K308+L308+M308+N308+O308+P308</f>
        <v/>
      </c>
    </row>
    <row r="309">
      <c r="A309" s="28">
        <f>IF(Register!$A307="","",Register!$A307)</f>
        <v/>
      </c>
      <c r="B309" s="28">
        <f>IF(Register!$D307="","",Register!$D307)</f>
        <v/>
      </c>
      <c r="C309" s="28">
        <f>IF(Register!$F307="","",Register!$F307)</f>
        <v/>
      </c>
      <c r="D309" s="28">
        <f>IF(C309="","",IF(C309=Settings!$A$9,Settings!$B$9,IF(C309=Settings!$A$10,Settings!$B$10,IF(C309=Settings!$A$11,Settings!$B$11,IF(C309=Settings!$A$12,Settings!$B$12,IF(C309=Settings!$A$13,Settings!$B$13,IF(C309=Settings!$A$14,Settings!$B$14,IF(C309=Settings!$A$15,Settings!$B$15,IF(C309=Settings!$A$16,Settings!$B$16,IF(C309=Settings!$A$17,Settings!$B$17,IF(C309=Settings!$A$18,Settings!$B$18,"")))))))))))</f>
        <v/>
      </c>
      <c r="E309" s="27">
        <f>IF(OR(Register!$N307&lt;&gt;"Yes",Register!$O307="",N(Register!$Q307)=0),0,ROUND((Register!$M307-Register!$R307)*MIN(Register!$Q307,MAX(0,MIN(E$4,IF(Register!$U307="",$D$2,MIN($D$2,YEAR(Register!$U307)*12+MONTH(Register!$U307)-1)))-(YEAR(Register!$O307)*12+MONTH(Register!$O307))+1))/Register!$Q307,2)-ROUND((Register!$M307-Register!$R307)*MIN(Register!$Q307,MAX(0,MIN(E$4-1,IF(Register!$U307="",$D$2,MIN($D$2,YEAR(Register!$U307)*12+MONTH(Register!$U307)-1)))-(YEAR(Register!$O307)*12+MONTH(Register!$O307))+1))/Register!$Q307,2))</f>
        <v/>
      </c>
      <c r="F309" s="27">
        <f>IF(OR(Register!$N307&lt;&gt;"Yes",Register!$O307="",N(Register!$Q307)=0),0,ROUND((Register!$M307-Register!$R307)*MIN(Register!$Q307,MAX(0,MIN(F$4,IF(Register!$U307="",$D$2,MIN($D$2,YEAR(Register!$U307)*12+MONTH(Register!$U307)-1)))-(YEAR(Register!$O307)*12+MONTH(Register!$O307))+1))/Register!$Q307,2)-ROUND((Register!$M307-Register!$R307)*MIN(Register!$Q307,MAX(0,MIN(F$4-1,IF(Register!$U307="",$D$2,MIN($D$2,YEAR(Register!$U307)*12+MONTH(Register!$U307)-1)))-(YEAR(Register!$O307)*12+MONTH(Register!$O307))+1))/Register!$Q307,2))</f>
        <v/>
      </c>
      <c r="G309" s="27">
        <f>IF(OR(Register!$N307&lt;&gt;"Yes",Register!$O307="",N(Register!$Q307)=0),0,ROUND((Register!$M307-Register!$R307)*MIN(Register!$Q307,MAX(0,MIN(G$4,IF(Register!$U307="",$D$2,MIN($D$2,YEAR(Register!$U307)*12+MONTH(Register!$U307)-1)))-(YEAR(Register!$O307)*12+MONTH(Register!$O307))+1))/Register!$Q307,2)-ROUND((Register!$M307-Register!$R307)*MIN(Register!$Q307,MAX(0,MIN(G$4-1,IF(Register!$U307="",$D$2,MIN($D$2,YEAR(Register!$U307)*12+MONTH(Register!$U307)-1)))-(YEAR(Register!$O307)*12+MONTH(Register!$O307))+1))/Register!$Q307,2))</f>
        <v/>
      </c>
      <c r="H309" s="27">
        <f>IF(OR(Register!$N307&lt;&gt;"Yes",Register!$O307="",N(Register!$Q307)=0),0,ROUND((Register!$M307-Register!$R307)*MIN(Register!$Q307,MAX(0,MIN(H$4,IF(Register!$U307="",$D$2,MIN($D$2,YEAR(Register!$U307)*12+MONTH(Register!$U307)-1)))-(YEAR(Register!$O307)*12+MONTH(Register!$O307))+1))/Register!$Q307,2)-ROUND((Register!$M307-Register!$R307)*MIN(Register!$Q307,MAX(0,MIN(H$4-1,IF(Register!$U307="",$D$2,MIN($D$2,YEAR(Register!$U307)*12+MONTH(Register!$U307)-1)))-(YEAR(Register!$O307)*12+MONTH(Register!$O307))+1))/Register!$Q307,2))</f>
        <v/>
      </c>
      <c r="I309" s="27">
        <f>IF(OR(Register!$N307&lt;&gt;"Yes",Register!$O307="",N(Register!$Q307)=0),0,ROUND((Register!$M307-Register!$R307)*MIN(Register!$Q307,MAX(0,MIN(I$4,IF(Register!$U307="",$D$2,MIN($D$2,YEAR(Register!$U307)*12+MONTH(Register!$U307)-1)))-(YEAR(Register!$O307)*12+MONTH(Register!$O307))+1))/Register!$Q307,2)-ROUND((Register!$M307-Register!$R307)*MIN(Register!$Q307,MAX(0,MIN(I$4-1,IF(Register!$U307="",$D$2,MIN($D$2,YEAR(Register!$U307)*12+MONTH(Register!$U307)-1)))-(YEAR(Register!$O307)*12+MONTH(Register!$O307))+1))/Register!$Q307,2))</f>
        <v/>
      </c>
      <c r="J309" s="27">
        <f>IF(OR(Register!$N307&lt;&gt;"Yes",Register!$O307="",N(Register!$Q307)=0),0,ROUND((Register!$M307-Register!$R307)*MIN(Register!$Q307,MAX(0,MIN(J$4,IF(Register!$U307="",$D$2,MIN($D$2,YEAR(Register!$U307)*12+MONTH(Register!$U307)-1)))-(YEAR(Register!$O307)*12+MONTH(Register!$O307))+1))/Register!$Q307,2)-ROUND((Register!$M307-Register!$R307)*MIN(Register!$Q307,MAX(0,MIN(J$4-1,IF(Register!$U307="",$D$2,MIN($D$2,YEAR(Register!$U307)*12+MONTH(Register!$U307)-1)))-(YEAR(Register!$O307)*12+MONTH(Register!$O307))+1))/Register!$Q307,2))</f>
        <v/>
      </c>
      <c r="K309" s="27">
        <f>IF(OR(Register!$N307&lt;&gt;"Yes",Register!$O307="",N(Register!$Q307)=0),0,ROUND((Register!$M307-Register!$R307)*MIN(Register!$Q307,MAX(0,MIN(K$4,IF(Register!$U307="",$D$2,MIN($D$2,YEAR(Register!$U307)*12+MONTH(Register!$U307)-1)))-(YEAR(Register!$O307)*12+MONTH(Register!$O307))+1))/Register!$Q307,2)-ROUND((Register!$M307-Register!$R307)*MIN(Register!$Q307,MAX(0,MIN(K$4-1,IF(Register!$U307="",$D$2,MIN($D$2,YEAR(Register!$U307)*12+MONTH(Register!$U307)-1)))-(YEAR(Register!$O307)*12+MONTH(Register!$O307))+1))/Register!$Q307,2))</f>
        <v/>
      </c>
      <c r="L309" s="27">
        <f>IF(OR(Register!$N307&lt;&gt;"Yes",Register!$O307="",N(Register!$Q307)=0),0,ROUND((Register!$M307-Register!$R307)*MIN(Register!$Q307,MAX(0,MIN(L$4,IF(Register!$U307="",$D$2,MIN($D$2,YEAR(Register!$U307)*12+MONTH(Register!$U307)-1)))-(YEAR(Register!$O307)*12+MONTH(Register!$O307))+1))/Register!$Q307,2)-ROUND((Register!$M307-Register!$R307)*MIN(Register!$Q307,MAX(0,MIN(L$4-1,IF(Register!$U307="",$D$2,MIN($D$2,YEAR(Register!$U307)*12+MONTH(Register!$U307)-1)))-(YEAR(Register!$O307)*12+MONTH(Register!$O307))+1))/Register!$Q307,2))</f>
        <v/>
      </c>
      <c r="M309" s="27">
        <f>IF(OR(Register!$N307&lt;&gt;"Yes",Register!$O307="",N(Register!$Q307)=0),0,ROUND((Register!$M307-Register!$R307)*MIN(Register!$Q307,MAX(0,MIN(M$4,IF(Register!$U307="",$D$2,MIN($D$2,YEAR(Register!$U307)*12+MONTH(Register!$U307)-1)))-(YEAR(Register!$O307)*12+MONTH(Register!$O307))+1))/Register!$Q307,2)-ROUND((Register!$M307-Register!$R307)*MIN(Register!$Q307,MAX(0,MIN(M$4-1,IF(Register!$U307="",$D$2,MIN($D$2,YEAR(Register!$U307)*12+MONTH(Register!$U307)-1)))-(YEAR(Register!$O307)*12+MONTH(Register!$O307))+1))/Register!$Q307,2))</f>
        <v/>
      </c>
      <c r="N309" s="27">
        <f>IF(OR(Register!$N307&lt;&gt;"Yes",Register!$O307="",N(Register!$Q307)=0),0,ROUND((Register!$M307-Register!$R307)*MIN(Register!$Q307,MAX(0,MIN(N$4,IF(Register!$U307="",$D$2,MIN($D$2,YEAR(Register!$U307)*12+MONTH(Register!$U307)-1)))-(YEAR(Register!$O307)*12+MONTH(Register!$O307))+1))/Register!$Q307,2)-ROUND((Register!$M307-Register!$R307)*MIN(Register!$Q307,MAX(0,MIN(N$4-1,IF(Register!$U307="",$D$2,MIN($D$2,YEAR(Register!$U307)*12+MONTH(Register!$U307)-1)))-(YEAR(Register!$O307)*12+MONTH(Register!$O307))+1))/Register!$Q307,2))</f>
        <v/>
      </c>
      <c r="O309" s="27">
        <f>IF(OR(Register!$N307&lt;&gt;"Yes",Register!$O307="",N(Register!$Q307)=0),0,ROUND((Register!$M307-Register!$R307)*MIN(Register!$Q307,MAX(0,MIN(O$4,IF(Register!$U307="",$D$2,MIN($D$2,YEAR(Register!$U307)*12+MONTH(Register!$U307)-1)))-(YEAR(Register!$O307)*12+MONTH(Register!$O307))+1))/Register!$Q307,2)-ROUND((Register!$M307-Register!$R307)*MIN(Register!$Q307,MAX(0,MIN(O$4-1,IF(Register!$U307="",$D$2,MIN($D$2,YEAR(Register!$U307)*12+MONTH(Register!$U307)-1)))-(YEAR(Register!$O307)*12+MONTH(Register!$O307))+1))/Register!$Q307,2))</f>
        <v/>
      </c>
      <c r="P309" s="27">
        <f>IF(OR(Register!$N307&lt;&gt;"Yes",Register!$O307="",N(Register!$Q307)=0),0,ROUND((Register!$M307-Register!$R307)*MIN(Register!$Q307,MAX(0,MIN(P$4,IF(Register!$U307="",$D$2,MIN($D$2,YEAR(Register!$U307)*12+MONTH(Register!$U307)-1)))-(YEAR(Register!$O307)*12+MONTH(Register!$O307))+1))/Register!$Q307,2)-ROUND((Register!$M307-Register!$R307)*MIN(Register!$Q307,MAX(0,MIN(P$4-1,IF(Register!$U307="",$D$2,MIN($D$2,YEAR(Register!$U307)*12+MONTH(Register!$U307)-1)))-(YEAR(Register!$O307)*12+MONTH(Register!$O307))+1))/Register!$Q307,2))</f>
        <v/>
      </c>
      <c r="Q309" s="27">
        <f>E309+F309+G309+H309+I309+J309+K309+L309+M309+N309+O309+P309</f>
        <v/>
      </c>
    </row>
    <row r="310">
      <c r="A310" s="28">
        <f>IF(Register!$A308="","",Register!$A308)</f>
        <v/>
      </c>
      <c r="B310" s="28">
        <f>IF(Register!$D308="","",Register!$D308)</f>
        <v/>
      </c>
      <c r="C310" s="28">
        <f>IF(Register!$F308="","",Register!$F308)</f>
        <v/>
      </c>
      <c r="D310" s="28">
        <f>IF(C310="","",IF(C310=Settings!$A$9,Settings!$B$9,IF(C310=Settings!$A$10,Settings!$B$10,IF(C310=Settings!$A$11,Settings!$B$11,IF(C310=Settings!$A$12,Settings!$B$12,IF(C310=Settings!$A$13,Settings!$B$13,IF(C310=Settings!$A$14,Settings!$B$14,IF(C310=Settings!$A$15,Settings!$B$15,IF(C310=Settings!$A$16,Settings!$B$16,IF(C310=Settings!$A$17,Settings!$B$17,IF(C310=Settings!$A$18,Settings!$B$18,"")))))))))))</f>
        <v/>
      </c>
      <c r="E310" s="27">
        <f>IF(OR(Register!$N308&lt;&gt;"Yes",Register!$O308="",N(Register!$Q308)=0),0,ROUND((Register!$M308-Register!$R308)*MIN(Register!$Q308,MAX(0,MIN(E$4,IF(Register!$U308="",$D$2,MIN($D$2,YEAR(Register!$U308)*12+MONTH(Register!$U308)-1)))-(YEAR(Register!$O308)*12+MONTH(Register!$O308))+1))/Register!$Q308,2)-ROUND((Register!$M308-Register!$R308)*MIN(Register!$Q308,MAX(0,MIN(E$4-1,IF(Register!$U308="",$D$2,MIN($D$2,YEAR(Register!$U308)*12+MONTH(Register!$U308)-1)))-(YEAR(Register!$O308)*12+MONTH(Register!$O308))+1))/Register!$Q308,2))</f>
        <v/>
      </c>
      <c r="F310" s="27">
        <f>IF(OR(Register!$N308&lt;&gt;"Yes",Register!$O308="",N(Register!$Q308)=0),0,ROUND((Register!$M308-Register!$R308)*MIN(Register!$Q308,MAX(0,MIN(F$4,IF(Register!$U308="",$D$2,MIN($D$2,YEAR(Register!$U308)*12+MONTH(Register!$U308)-1)))-(YEAR(Register!$O308)*12+MONTH(Register!$O308))+1))/Register!$Q308,2)-ROUND((Register!$M308-Register!$R308)*MIN(Register!$Q308,MAX(0,MIN(F$4-1,IF(Register!$U308="",$D$2,MIN($D$2,YEAR(Register!$U308)*12+MONTH(Register!$U308)-1)))-(YEAR(Register!$O308)*12+MONTH(Register!$O308))+1))/Register!$Q308,2))</f>
        <v/>
      </c>
      <c r="G310" s="27">
        <f>IF(OR(Register!$N308&lt;&gt;"Yes",Register!$O308="",N(Register!$Q308)=0),0,ROUND((Register!$M308-Register!$R308)*MIN(Register!$Q308,MAX(0,MIN(G$4,IF(Register!$U308="",$D$2,MIN($D$2,YEAR(Register!$U308)*12+MONTH(Register!$U308)-1)))-(YEAR(Register!$O308)*12+MONTH(Register!$O308))+1))/Register!$Q308,2)-ROUND((Register!$M308-Register!$R308)*MIN(Register!$Q308,MAX(0,MIN(G$4-1,IF(Register!$U308="",$D$2,MIN($D$2,YEAR(Register!$U308)*12+MONTH(Register!$U308)-1)))-(YEAR(Register!$O308)*12+MONTH(Register!$O308))+1))/Register!$Q308,2))</f>
        <v/>
      </c>
      <c r="H310" s="27">
        <f>IF(OR(Register!$N308&lt;&gt;"Yes",Register!$O308="",N(Register!$Q308)=0),0,ROUND((Register!$M308-Register!$R308)*MIN(Register!$Q308,MAX(0,MIN(H$4,IF(Register!$U308="",$D$2,MIN($D$2,YEAR(Register!$U308)*12+MONTH(Register!$U308)-1)))-(YEAR(Register!$O308)*12+MONTH(Register!$O308))+1))/Register!$Q308,2)-ROUND((Register!$M308-Register!$R308)*MIN(Register!$Q308,MAX(0,MIN(H$4-1,IF(Register!$U308="",$D$2,MIN($D$2,YEAR(Register!$U308)*12+MONTH(Register!$U308)-1)))-(YEAR(Register!$O308)*12+MONTH(Register!$O308))+1))/Register!$Q308,2))</f>
        <v/>
      </c>
      <c r="I310" s="27">
        <f>IF(OR(Register!$N308&lt;&gt;"Yes",Register!$O308="",N(Register!$Q308)=0),0,ROUND((Register!$M308-Register!$R308)*MIN(Register!$Q308,MAX(0,MIN(I$4,IF(Register!$U308="",$D$2,MIN($D$2,YEAR(Register!$U308)*12+MONTH(Register!$U308)-1)))-(YEAR(Register!$O308)*12+MONTH(Register!$O308))+1))/Register!$Q308,2)-ROUND((Register!$M308-Register!$R308)*MIN(Register!$Q308,MAX(0,MIN(I$4-1,IF(Register!$U308="",$D$2,MIN($D$2,YEAR(Register!$U308)*12+MONTH(Register!$U308)-1)))-(YEAR(Register!$O308)*12+MONTH(Register!$O308))+1))/Register!$Q308,2))</f>
        <v/>
      </c>
      <c r="J310" s="27">
        <f>IF(OR(Register!$N308&lt;&gt;"Yes",Register!$O308="",N(Register!$Q308)=0),0,ROUND((Register!$M308-Register!$R308)*MIN(Register!$Q308,MAX(0,MIN(J$4,IF(Register!$U308="",$D$2,MIN($D$2,YEAR(Register!$U308)*12+MONTH(Register!$U308)-1)))-(YEAR(Register!$O308)*12+MONTH(Register!$O308))+1))/Register!$Q308,2)-ROUND((Register!$M308-Register!$R308)*MIN(Register!$Q308,MAX(0,MIN(J$4-1,IF(Register!$U308="",$D$2,MIN($D$2,YEAR(Register!$U308)*12+MONTH(Register!$U308)-1)))-(YEAR(Register!$O308)*12+MONTH(Register!$O308))+1))/Register!$Q308,2))</f>
        <v/>
      </c>
      <c r="K310" s="27">
        <f>IF(OR(Register!$N308&lt;&gt;"Yes",Register!$O308="",N(Register!$Q308)=0),0,ROUND((Register!$M308-Register!$R308)*MIN(Register!$Q308,MAX(0,MIN(K$4,IF(Register!$U308="",$D$2,MIN($D$2,YEAR(Register!$U308)*12+MONTH(Register!$U308)-1)))-(YEAR(Register!$O308)*12+MONTH(Register!$O308))+1))/Register!$Q308,2)-ROUND((Register!$M308-Register!$R308)*MIN(Register!$Q308,MAX(0,MIN(K$4-1,IF(Register!$U308="",$D$2,MIN($D$2,YEAR(Register!$U308)*12+MONTH(Register!$U308)-1)))-(YEAR(Register!$O308)*12+MONTH(Register!$O308))+1))/Register!$Q308,2))</f>
        <v/>
      </c>
      <c r="L310" s="27">
        <f>IF(OR(Register!$N308&lt;&gt;"Yes",Register!$O308="",N(Register!$Q308)=0),0,ROUND((Register!$M308-Register!$R308)*MIN(Register!$Q308,MAX(0,MIN(L$4,IF(Register!$U308="",$D$2,MIN($D$2,YEAR(Register!$U308)*12+MONTH(Register!$U308)-1)))-(YEAR(Register!$O308)*12+MONTH(Register!$O308))+1))/Register!$Q308,2)-ROUND((Register!$M308-Register!$R308)*MIN(Register!$Q308,MAX(0,MIN(L$4-1,IF(Register!$U308="",$D$2,MIN($D$2,YEAR(Register!$U308)*12+MONTH(Register!$U308)-1)))-(YEAR(Register!$O308)*12+MONTH(Register!$O308))+1))/Register!$Q308,2))</f>
        <v/>
      </c>
      <c r="M310" s="27">
        <f>IF(OR(Register!$N308&lt;&gt;"Yes",Register!$O308="",N(Register!$Q308)=0),0,ROUND((Register!$M308-Register!$R308)*MIN(Register!$Q308,MAX(0,MIN(M$4,IF(Register!$U308="",$D$2,MIN($D$2,YEAR(Register!$U308)*12+MONTH(Register!$U308)-1)))-(YEAR(Register!$O308)*12+MONTH(Register!$O308))+1))/Register!$Q308,2)-ROUND((Register!$M308-Register!$R308)*MIN(Register!$Q308,MAX(0,MIN(M$4-1,IF(Register!$U308="",$D$2,MIN($D$2,YEAR(Register!$U308)*12+MONTH(Register!$U308)-1)))-(YEAR(Register!$O308)*12+MONTH(Register!$O308))+1))/Register!$Q308,2))</f>
        <v/>
      </c>
      <c r="N310" s="27">
        <f>IF(OR(Register!$N308&lt;&gt;"Yes",Register!$O308="",N(Register!$Q308)=0),0,ROUND((Register!$M308-Register!$R308)*MIN(Register!$Q308,MAX(0,MIN(N$4,IF(Register!$U308="",$D$2,MIN($D$2,YEAR(Register!$U308)*12+MONTH(Register!$U308)-1)))-(YEAR(Register!$O308)*12+MONTH(Register!$O308))+1))/Register!$Q308,2)-ROUND((Register!$M308-Register!$R308)*MIN(Register!$Q308,MAX(0,MIN(N$4-1,IF(Register!$U308="",$D$2,MIN($D$2,YEAR(Register!$U308)*12+MONTH(Register!$U308)-1)))-(YEAR(Register!$O308)*12+MONTH(Register!$O308))+1))/Register!$Q308,2))</f>
        <v/>
      </c>
      <c r="O310" s="27">
        <f>IF(OR(Register!$N308&lt;&gt;"Yes",Register!$O308="",N(Register!$Q308)=0),0,ROUND((Register!$M308-Register!$R308)*MIN(Register!$Q308,MAX(0,MIN(O$4,IF(Register!$U308="",$D$2,MIN($D$2,YEAR(Register!$U308)*12+MONTH(Register!$U308)-1)))-(YEAR(Register!$O308)*12+MONTH(Register!$O308))+1))/Register!$Q308,2)-ROUND((Register!$M308-Register!$R308)*MIN(Register!$Q308,MAX(0,MIN(O$4-1,IF(Register!$U308="",$D$2,MIN($D$2,YEAR(Register!$U308)*12+MONTH(Register!$U308)-1)))-(YEAR(Register!$O308)*12+MONTH(Register!$O308))+1))/Register!$Q308,2))</f>
        <v/>
      </c>
      <c r="P310" s="27">
        <f>IF(OR(Register!$N308&lt;&gt;"Yes",Register!$O308="",N(Register!$Q308)=0),0,ROUND((Register!$M308-Register!$R308)*MIN(Register!$Q308,MAX(0,MIN(P$4,IF(Register!$U308="",$D$2,MIN($D$2,YEAR(Register!$U308)*12+MONTH(Register!$U308)-1)))-(YEAR(Register!$O308)*12+MONTH(Register!$O308))+1))/Register!$Q308,2)-ROUND((Register!$M308-Register!$R308)*MIN(Register!$Q308,MAX(0,MIN(P$4-1,IF(Register!$U308="",$D$2,MIN($D$2,YEAR(Register!$U308)*12+MONTH(Register!$U308)-1)))-(YEAR(Register!$O308)*12+MONTH(Register!$O308))+1))/Register!$Q308,2))</f>
        <v/>
      </c>
      <c r="Q310" s="27">
        <f>E310+F310+G310+H310+I310+J310+K310+L310+M310+N310+O310+P310</f>
        <v/>
      </c>
    </row>
    <row r="311">
      <c r="A311" s="28">
        <f>IF(Register!$A309="","",Register!$A309)</f>
        <v/>
      </c>
      <c r="B311" s="28">
        <f>IF(Register!$D309="","",Register!$D309)</f>
        <v/>
      </c>
      <c r="C311" s="28">
        <f>IF(Register!$F309="","",Register!$F309)</f>
        <v/>
      </c>
      <c r="D311" s="28">
        <f>IF(C311="","",IF(C311=Settings!$A$9,Settings!$B$9,IF(C311=Settings!$A$10,Settings!$B$10,IF(C311=Settings!$A$11,Settings!$B$11,IF(C311=Settings!$A$12,Settings!$B$12,IF(C311=Settings!$A$13,Settings!$B$13,IF(C311=Settings!$A$14,Settings!$B$14,IF(C311=Settings!$A$15,Settings!$B$15,IF(C311=Settings!$A$16,Settings!$B$16,IF(C311=Settings!$A$17,Settings!$B$17,IF(C311=Settings!$A$18,Settings!$B$18,"")))))))))))</f>
        <v/>
      </c>
      <c r="E311" s="27">
        <f>IF(OR(Register!$N309&lt;&gt;"Yes",Register!$O309="",N(Register!$Q309)=0),0,ROUND((Register!$M309-Register!$R309)*MIN(Register!$Q309,MAX(0,MIN(E$4,IF(Register!$U309="",$D$2,MIN($D$2,YEAR(Register!$U309)*12+MONTH(Register!$U309)-1)))-(YEAR(Register!$O309)*12+MONTH(Register!$O309))+1))/Register!$Q309,2)-ROUND((Register!$M309-Register!$R309)*MIN(Register!$Q309,MAX(0,MIN(E$4-1,IF(Register!$U309="",$D$2,MIN($D$2,YEAR(Register!$U309)*12+MONTH(Register!$U309)-1)))-(YEAR(Register!$O309)*12+MONTH(Register!$O309))+1))/Register!$Q309,2))</f>
        <v/>
      </c>
      <c r="F311" s="27">
        <f>IF(OR(Register!$N309&lt;&gt;"Yes",Register!$O309="",N(Register!$Q309)=0),0,ROUND((Register!$M309-Register!$R309)*MIN(Register!$Q309,MAX(0,MIN(F$4,IF(Register!$U309="",$D$2,MIN($D$2,YEAR(Register!$U309)*12+MONTH(Register!$U309)-1)))-(YEAR(Register!$O309)*12+MONTH(Register!$O309))+1))/Register!$Q309,2)-ROUND((Register!$M309-Register!$R309)*MIN(Register!$Q309,MAX(0,MIN(F$4-1,IF(Register!$U309="",$D$2,MIN($D$2,YEAR(Register!$U309)*12+MONTH(Register!$U309)-1)))-(YEAR(Register!$O309)*12+MONTH(Register!$O309))+1))/Register!$Q309,2))</f>
        <v/>
      </c>
      <c r="G311" s="27">
        <f>IF(OR(Register!$N309&lt;&gt;"Yes",Register!$O309="",N(Register!$Q309)=0),0,ROUND((Register!$M309-Register!$R309)*MIN(Register!$Q309,MAX(0,MIN(G$4,IF(Register!$U309="",$D$2,MIN($D$2,YEAR(Register!$U309)*12+MONTH(Register!$U309)-1)))-(YEAR(Register!$O309)*12+MONTH(Register!$O309))+1))/Register!$Q309,2)-ROUND((Register!$M309-Register!$R309)*MIN(Register!$Q309,MAX(0,MIN(G$4-1,IF(Register!$U309="",$D$2,MIN($D$2,YEAR(Register!$U309)*12+MONTH(Register!$U309)-1)))-(YEAR(Register!$O309)*12+MONTH(Register!$O309))+1))/Register!$Q309,2))</f>
        <v/>
      </c>
      <c r="H311" s="27">
        <f>IF(OR(Register!$N309&lt;&gt;"Yes",Register!$O309="",N(Register!$Q309)=0),0,ROUND((Register!$M309-Register!$R309)*MIN(Register!$Q309,MAX(0,MIN(H$4,IF(Register!$U309="",$D$2,MIN($D$2,YEAR(Register!$U309)*12+MONTH(Register!$U309)-1)))-(YEAR(Register!$O309)*12+MONTH(Register!$O309))+1))/Register!$Q309,2)-ROUND((Register!$M309-Register!$R309)*MIN(Register!$Q309,MAX(0,MIN(H$4-1,IF(Register!$U309="",$D$2,MIN($D$2,YEAR(Register!$U309)*12+MONTH(Register!$U309)-1)))-(YEAR(Register!$O309)*12+MONTH(Register!$O309))+1))/Register!$Q309,2))</f>
        <v/>
      </c>
      <c r="I311" s="27">
        <f>IF(OR(Register!$N309&lt;&gt;"Yes",Register!$O309="",N(Register!$Q309)=0),0,ROUND((Register!$M309-Register!$R309)*MIN(Register!$Q309,MAX(0,MIN(I$4,IF(Register!$U309="",$D$2,MIN($D$2,YEAR(Register!$U309)*12+MONTH(Register!$U309)-1)))-(YEAR(Register!$O309)*12+MONTH(Register!$O309))+1))/Register!$Q309,2)-ROUND((Register!$M309-Register!$R309)*MIN(Register!$Q309,MAX(0,MIN(I$4-1,IF(Register!$U309="",$D$2,MIN($D$2,YEAR(Register!$U309)*12+MONTH(Register!$U309)-1)))-(YEAR(Register!$O309)*12+MONTH(Register!$O309))+1))/Register!$Q309,2))</f>
        <v/>
      </c>
      <c r="J311" s="27">
        <f>IF(OR(Register!$N309&lt;&gt;"Yes",Register!$O309="",N(Register!$Q309)=0),0,ROUND((Register!$M309-Register!$R309)*MIN(Register!$Q309,MAX(0,MIN(J$4,IF(Register!$U309="",$D$2,MIN($D$2,YEAR(Register!$U309)*12+MONTH(Register!$U309)-1)))-(YEAR(Register!$O309)*12+MONTH(Register!$O309))+1))/Register!$Q309,2)-ROUND((Register!$M309-Register!$R309)*MIN(Register!$Q309,MAX(0,MIN(J$4-1,IF(Register!$U309="",$D$2,MIN($D$2,YEAR(Register!$U309)*12+MONTH(Register!$U309)-1)))-(YEAR(Register!$O309)*12+MONTH(Register!$O309))+1))/Register!$Q309,2))</f>
        <v/>
      </c>
      <c r="K311" s="27">
        <f>IF(OR(Register!$N309&lt;&gt;"Yes",Register!$O309="",N(Register!$Q309)=0),0,ROUND((Register!$M309-Register!$R309)*MIN(Register!$Q309,MAX(0,MIN(K$4,IF(Register!$U309="",$D$2,MIN($D$2,YEAR(Register!$U309)*12+MONTH(Register!$U309)-1)))-(YEAR(Register!$O309)*12+MONTH(Register!$O309))+1))/Register!$Q309,2)-ROUND((Register!$M309-Register!$R309)*MIN(Register!$Q309,MAX(0,MIN(K$4-1,IF(Register!$U309="",$D$2,MIN($D$2,YEAR(Register!$U309)*12+MONTH(Register!$U309)-1)))-(YEAR(Register!$O309)*12+MONTH(Register!$O309))+1))/Register!$Q309,2))</f>
        <v/>
      </c>
      <c r="L311" s="27">
        <f>IF(OR(Register!$N309&lt;&gt;"Yes",Register!$O309="",N(Register!$Q309)=0),0,ROUND((Register!$M309-Register!$R309)*MIN(Register!$Q309,MAX(0,MIN(L$4,IF(Register!$U309="",$D$2,MIN($D$2,YEAR(Register!$U309)*12+MONTH(Register!$U309)-1)))-(YEAR(Register!$O309)*12+MONTH(Register!$O309))+1))/Register!$Q309,2)-ROUND((Register!$M309-Register!$R309)*MIN(Register!$Q309,MAX(0,MIN(L$4-1,IF(Register!$U309="",$D$2,MIN($D$2,YEAR(Register!$U309)*12+MONTH(Register!$U309)-1)))-(YEAR(Register!$O309)*12+MONTH(Register!$O309))+1))/Register!$Q309,2))</f>
        <v/>
      </c>
      <c r="M311" s="27">
        <f>IF(OR(Register!$N309&lt;&gt;"Yes",Register!$O309="",N(Register!$Q309)=0),0,ROUND((Register!$M309-Register!$R309)*MIN(Register!$Q309,MAX(0,MIN(M$4,IF(Register!$U309="",$D$2,MIN($D$2,YEAR(Register!$U309)*12+MONTH(Register!$U309)-1)))-(YEAR(Register!$O309)*12+MONTH(Register!$O309))+1))/Register!$Q309,2)-ROUND((Register!$M309-Register!$R309)*MIN(Register!$Q309,MAX(0,MIN(M$4-1,IF(Register!$U309="",$D$2,MIN($D$2,YEAR(Register!$U309)*12+MONTH(Register!$U309)-1)))-(YEAR(Register!$O309)*12+MONTH(Register!$O309))+1))/Register!$Q309,2))</f>
        <v/>
      </c>
      <c r="N311" s="27">
        <f>IF(OR(Register!$N309&lt;&gt;"Yes",Register!$O309="",N(Register!$Q309)=0),0,ROUND((Register!$M309-Register!$R309)*MIN(Register!$Q309,MAX(0,MIN(N$4,IF(Register!$U309="",$D$2,MIN($D$2,YEAR(Register!$U309)*12+MONTH(Register!$U309)-1)))-(YEAR(Register!$O309)*12+MONTH(Register!$O309))+1))/Register!$Q309,2)-ROUND((Register!$M309-Register!$R309)*MIN(Register!$Q309,MAX(0,MIN(N$4-1,IF(Register!$U309="",$D$2,MIN($D$2,YEAR(Register!$U309)*12+MONTH(Register!$U309)-1)))-(YEAR(Register!$O309)*12+MONTH(Register!$O309))+1))/Register!$Q309,2))</f>
        <v/>
      </c>
      <c r="O311" s="27">
        <f>IF(OR(Register!$N309&lt;&gt;"Yes",Register!$O309="",N(Register!$Q309)=0),0,ROUND((Register!$M309-Register!$R309)*MIN(Register!$Q309,MAX(0,MIN(O$4,IF(Register!$U309="",$D$2,MIN($D$2,YEAR(Register!$U309)*12+MONTH(Register!$U309)-1)))-(YEAR(Register!$O309)*12+MONTH(Register!$O309))+1))/Register!$Q309,2)-ROUND((Register!$M309-Register!$R309)*MIN(Register!$Q309,MAX(0,MIN(O$4-1,IF(Register!$U309="",$D$2,MIN($D$2,YEAR(Register!$U309)*12+MONTH(Register!$U309)-1)))-(YEAR(Register!$O309)*12+MONTH(Register!$O309))+1))/Register!$Q309,2))</f>
        <v/>
      </c>
      <c r="P311" s="27">
        <f>IF(OR(Register!$N309&lt;&gt;"Yes",Register!$O309="",N(Register!$Q309)=0),0,ROUND((Register!$M309-Register!$R309)*MIN(Register!$Q309,MAX(0,MIN(P$4,IF(Register!$U309="",$D$2,MIN($D$2,YEAR(Register!$U309)*12+MONTH(Register!$U309)-1)))-(YEAR(Register!$O309)*12+MONTH(Register!$O309))+1))/Register!$Q309,2)-ROUND((Register!$M309-Register!$R309)*MIN(Register!$Q309,MAX(0,MIN(P$4-1,IF(Register!$U309="",$D$2,MIN($D$2,YEAR(Register!$U309)*12+MONTH(Register!$U309)-1)))-(YEAR(Register!$O309)*12+MONTH(Register!$O309))+1))/Register!$Q309,2))</f>
        <v/>
      </c>
      <c r="Q311" s="27">
        <f>E311+F311+G311+H311+I311+J311+K311+L311+M311+N311+O311+P311</f>
        <v/>
      </c>
    </row>
    <row r="312">
      <c r="A312" s="28">
        <f>IF(Register!$A310="","",Register!$A310)</f>
        <v/>
      </c>
      <c r="B312" s="28">
        <f>IF(Register!$D310="","",Register!$D310)</f>
        <v/>
      </c>
      <c r="C312" s="28">
        <f>IF(Register!$F310="","",Register!$F310)</f>
        <v/>
      </c>
      <c r="D312" s="28">
        <f>IF(C312="","",IF(C312=Settings!$A$9,Settings!$B$9,IF(C312=Settings!$A$10,Settings!$B$10,IF(C312=Settings!$A$11,Settings!$B$11,IF(C312=Settings!$A$12,Settings!$B$12,IF(C312=Settings!$A$13,Settings!$B$13,IF(C312=Settings!$A$14,Settings!$B$14,IF(C312=Settings!$A$15,Settings!$B$15,IF(C312=Settings!$A$16,Settings!$B$16,IF(C312=Settings!$A$17,Settings!$B$17,IF(C312=Settings!$A$18,Settings!$B$18,"")))))))))))</f>
        <v/>
      </c>
      <c r="E312" s="27">
        <f>IF(OR(Register!$N310&lt;&gt;"Yes",Register!$O310="",N(Register!$Q310)=0),0,ROUND((Register!$M310-Register!$R310)*MIN(Register!$Q310,MAX(0,MIN(E$4,IF(Register!$U310="",$D$2,MIN($D$2,YEAR(Register!$U310)*12+MONTH(Register!$U310)-1)))-(YEAR(Register!$O310)*12+MONTH(Register!$O310))+1))/Register!$Q310,2)-ROUND((Register!$M310-Register!$R310)*MIN(Register!$Q310,MAX(0,MIN(E$4-1,IF(Register!$U310="",$D$2,MIN($D$2,YEAR(Register!$U310)*12+MONTH(Register!$U310)-1)))-(YEAR(Register!$O310)*12+MONTH(Register!$O310))+1))/Register!$Q310,2))</f>
        <v/>
      </c>
      <c r="F312" s="27">
        <f>IF(OR(Register!$N310&lt;&gt;"Yes",Register!$O310="",N(Register!$Q310)=0),0,ROUND((Register!$M310-Register!$R310)*MIN(Register!$Q310,MAX(0,MIN(F$4,IF(Register!$U310="",$D$2,MIN($D$2,YEAR(Register!$U310)*12+MONTH(Register!$U310)-1)))-(YEAR(Register!$O310)*12+MONTH(Register!$O310))+1))/Register!$Q310,2)-ROUND((Register!$M310-Register!$R310)*MIN(Register!$Q310,MAX(0,MIN(F$4-1,IF(Register!$U310="",$D$2,MIN($D$2,YEAR(Register!$U310)*12+MONTH(Register!$U310)-1)))-(YEAR(Register!$O310)*12+MONTH(Register!$O310))+1))/Register!$Q310,2))</f>
        <v/>
      </c>
      <c r="G312" s="27">
        <f>IF(OR(Register!$N310&lt;&gt;"Yes",Register!$O310="",N(Register!$Q310)=0),0,ROUND((Register!$M310-Register!$R310)*MIN(Register!$Q310,MAX(0,MIN(G$4,IF(Register!$U310="",$D$2,MIN($D$2,YEAR(Register!$U310)*12+MONTH(Register!$U310)-1)))-(YEAR(Register!$O310)*12+MONTH(Register!$O310))+1))/Register!$Q310,2)-ROUND((Register!$M310-Register!$R310)*MIN(Register!$Q310,MAX(0,MIN(G$4-1,IF(Register!$U310="",$D$2,MIN($D$2,YEAR(Register!$U310)*12+MONTH(Register!$U310)-1)))-(YEAR(Register!$O310)*12+MONTH(Register!$O310))+1))/Register!$Q310,2))</f>
        <v/>
      </c>
      <c r="H312" s="27">
        <f>IF(OR(Register!$N310&lt;&gt;"Yes",Register!$O310="",N(Register!$Q310)=0),0,ROUND((Register!$M310-Register!$R310)*MIN(Register!$Q310,MAX(0,MIN(H$4,IF(Register!$U310="",$D$2,MIN($D$2,YEAR(Register!$U310)*12+MONTH(Register!$U310)-1)))-(YEAR(Register!$O310)*12+MONTH(Register!$O310))+1))/Register!$Q310,2)-ROUND((Register!$M310-Register!$R310)*MIN(Register!$Q310,MAX(0,MIN(H$4-1,IF(Register!$U310="",$D$2,MIN($D$2,YEAR(Register!$U310)*12+MONTH(Register!$U310)-1)))-(YEAR(Register!$O310)*12+MONTH(Register!$O310))+1))/Register!$Q310,2))</f>
        <v/>
      </c>
      <c r="I312" s="27">
        <f>IF(OR(Register!$N310&lt;&gt;"Yes",Register!$O310="",N(Register!$Q310)=0),0,ROUND((Register!$M310-Register!$R310)*MIN(Register!$Q310,MAX(0,MIN(I$4,IF(Register!$U310="",$D$2,MIN($D$2,YEAR(Register!$U310)*12+MONTH(Register!$U310)-1)))-(YEAR(Register!$O310)*12+MONTH(Register!$O310))+1))/Register!$Q310,2)-ROUND((Register!$M310-Register!$R310)*MIN(Register!$Q310,MAX(0,MIN(I$4-1,IF(Register!$U310="",$D$2,MIN($D$2,YEAR(Register!$U310)*12+MONTH(Register!$U310)-1)))-(YEAR(Register!$O310)*12+MONTH(Register!$O310))+1))/Register!$Q310,2))</f>
        <v/>
      </c>
      <c r="J312" s="27">
        <f>IF(OR(Register!$N310&lt;&gt;"Yes",Register!$O310="",N(Register!$Q310)=0),0,ROUND((Register!$M310-Register!$R310)*MIN(Register!$Q310,MAX(0,MIN(J$4,IF(Register!$U310="",$D$2,MIN($D$2,YEAR(Register!$U310)*12+MONTH(Register!$U310)-1)))-(YEAR(Register!$O310)*12+MONTH(Register!$O310))+1))/Register!$Q310,2)-ROUND((Register!$M310-Register!$R310)*MIN(Register!$Q310,MAX(0,MIN(J$4-1,IF(Register!$U310="",$D$2,MIN($D$2,YEAR(Register!$U310)*12+MONTH(Register!$U310)-1)))-(YEAR(Register!$O310)*12+MONTH(Register!$O310))+1))/Register!$Q310,2))</f>
        <v/>
      </c>
      <c r="K312" s="27">
        <f>IF(OR(Register!$N310&lt;&gt;"Yes",Register!$O310="",N(Register!$Q310)=0),0,ROUND((Register!$M310-Register!$R310)*MIN(Register!$Q310,MAX(0,MIN(K$4,IF(Register!$U310="",$D$2,MIN($D$2,YEAR(Register!$U310)*12+MONTH(Register!$U310)-1)))-(YEAR(Register!$O310)*12+MONTH(Register!$O310))+1))/Register!$Q310,2)-ROUND((Register!$M310-Register!$R310)*MIN(Register!$Q310,MAX(0,MIN(K$4-1,IF(Register!$U310="",$D$2,MIN($D$2,YEAR(Register!$U310)*12+MONTH(Register!$U310)-1)))-(YEAR(Register!$O310)*12+MONTH(Register!$O310))+1))/Register!$Q310,2))</f>
        <v/>
      </c>
      <c r="L312" s="27">
        <f>IF(OR(Register!$N310&lt;&gt;"Yes",Register!$O310="",N(Register!$Q310)=0),0,ROUND((Register!$M310-Register!$R310)*MIN(Register!$Q310,MAX(0,MIN(L$4,IF(Register!$U310="",$D$2,MIN($D$2,YEAR(Register!$U310)*12+MONTH(Register!$U310)-1)))-(YEAR(Register!$O310)*12+MONTH(Register!$O310))+1))/Register!$Q310,2)-ROUND((Register!$M310-Register!$R310)*MIN(Register!$Q310,MAX(0,MIN(L$4-1,IF(Register!$U310="",$D$2,MIN($D$2,YEAR(Register!$U310)*12+MONTH(Register!$U310)-1)))-(YEAR(Register!$O310)*12+MONTH(Register!$O310))+1))/Register!$Q310,2))</f>
        <v/>
      </c>
      <c r="M312" s="27">
        <f>IF(OR(Register!$N310&lt;&gt;"Yes",Register!$O310="",N(Register!$Q310)=0),0,ROUND((Register!$M310-Register!$R310)*MIN(Register!$Q310,MAX(0,MIN(M$4,IF(Register!$U310="",$D$2,MIN($D$2,YEAR(Register!$U310)*12+MONTH(Register!$U310)-1)))-(YEAR(Register!$O310)*12+MONTH(Register!$O310))+1))/Register!$Q310,2)-ROUND((Register!$M310-Register!$R310)*MIN(Register!$Q310,MAX(0,MIN(M$4-1,IF(Register!$U310="",$D$2,MIN($D$2,YEAR(Register!$U310)*12+MONTH(Register!$U310)-1)))-(YEAR(Register!$O310)*12+MONTH(Register!$O310))+1))/Register!$Q310,2))</f>
        <v/>
      </c>
      <c r="N312" s="27">
        <f>IF(OR(Register!$N310&lt;&gt;"Yes",Register!$O310="",N(Register!$Q310)=0),0,ROUND((Register!$M310-Register!$R310)*MIN(Register!$Q310,MAX(0,MIN(N$4,IF(Register!$U310="",$D$2,MIN($D$2,YEAR(Register!$U310)*12+MONTH(Register!$U310)-1)))-(YEAR(Register!$O310)*12+MONTH(Register!$O310))+1))/Register!$Q310,2)-ROUND((Register!$M310-Register!$R310)*MIN(Register!$Q310,MAX(0,MIN(N$4-1,IF(Register!$U310="",$D$2,MIN($D$2,YEAR(Register!$U310)*12+MONTH(Register!$U310)-1)))-(YEAR(Register!$O310)*12+MONTH(Register!$O310))+1))/Register!$Q310,2))</f>
        <v/>
      </c>
      <c r="O312" s="27">
        <f>IF(OR(Register!$N310&lt;&gt;"Yes",Register!$O310="",N(Register!$Q310)=0),0,ROUND((Register!$M310-Register!$R310)*MIN(Register!$Q310,MAX(0,MIN(O$4,IF(Register!$U310="",$D$2,MIN($D$2,YEAR(Register!$U310)*12+MONTH(Register!$U310)-1)))-(YEAR(Register!$O310)*12+MONTH(Register!$O310))+1))/Register!$Q310,2)-ROUND((Register!$M310-Register!$R310)*MIN(Register!$Q310,MAX(0,MIN(O$4-1,IF(Register!$U310="",$D$2,MIN($D$2,YEAR(Register!$U310)*12+MONTH(Register!$U310)-1)))-(YEAR(Register!$O310)*12+MONTH(Register!$O310))+1))/Register!$Q310,2))</f>
        <v/>
      </c>
      <c r="P312" s="27">
        <f>IF(OR(Register!$N310&lt;&gt;"Yes",Register!$O310="",N(Register!$Q310)=0),0,ROUND((Register!$M310-Register!$R310)*MIN(Register!$Q310,MAX(0,MIN(P$4,IF(Register!$U310="",$D$2,MIN($D$2,YEAR(Register!$U310)*12+MONTH(Register!$U310)-1)))-(YEAR(Register!$O310)*12+MONTH(Register!$O310))+1))/Register!$Q310,2)-ROUND((Register!$M310-Register!$R310)*MIN(Register!$Q310,MAX(0,MIN(P$4-1,IF(Register!$U310="",$D$2,MIN($D$2,YEAR(Register!$U310)*12+MONTH(Register!$U310)-1)))-(YEAR(Register!$O310)*12+MONTH(Register!$O310))+1))/Register!$Q310,2))</f>
        <v/>
      </c>
      <c r="Q312" s="27">
        <f>E312+F312+G312+H312+I312+J312+K312+L312+M312+N312+O312+P312</f>
        <v/>
      </c>
    </row>
    <row r="313">
      <c r="A313" s="28">
        <f>IF(Register!$A311="","",Register!$A311)</f>
        <v/>
      </c>
      <c r="B313" s="28">
        <f>IF(Register!$D311="","",Register!$D311)</f>
        <v/>
      </c>
      <c r="C313" s="28">
        <f>IF(Register!$F311="","",Register!$F311)</f>
        <v/>
      </c>
      <c r="D313" s="28">
        <f>IF(C313="","",IF(C313=Settings!$A$9,Settings!$B$9,IF(C313=Settings!$A$10,Settings!$B$10,IF(C313=Settings!$A$11,Settings!$B$11,IF(C313=Settings!$A$12,Settings!$B$12,IF(C313=Settings!$A$13,Settings!$B$13,IF(C313=Settings!$A$14,Settings!$B$14,IF(C313=Settings!$A$15,Settings!$B$15,IF(C313=Settings!$A$16,Settings!$B$16,IF(C313=Settings!$A$17,Settings!$B$17,IF(C313=Settings!$A$18,Settings!$B$18,"")))))))))))</f>
        <v/>
      </c>
      <c r="E313" s="27">
        <f>IF(OR(Register!$N311&lt;&gt;"Yes",Register!$O311="",N(Register!$Q311)=0),0,ROUND((Register!$M311-Register!$R311)*MIN(Register!$Q311,MAX(0,MIN(E$4,IF(Register!$U311="",$D$2,MIN($D$2,YEAR(Register!$U311)*12+MONTH(Register!$U311)-1)))-(YEAR(Register!$O311)*12+MONTH(Register!$O311))+1))/Register!$Q311,2)-ROUND((Register!$M311-Register!$R311)*MIN(Register!$Q311,MAX(0,MIN(E$4-1,IF(Register!$U311="",$D$2,MIN($D$2,YEAR(Register!$U311)*12+MONTH(Register!$U311)-1)))-(YEAR(Register!$O311)*12+MONTH(Register!$O311))+1))/Register!$Q311,2))</f>
        <v/>
      </c>
      <c r="F313" s="27">
        <f>IF(OR(Register!$N311&lt;&gt;"Yes",Register!$O311="",N(Register!$Q311)=0),0,ROUND((Register!$M311-Register!$R311)*MIN(Register!$Q311,MAX(0,MIN(F$4,IF(Register!$U311="",$D$2,MIN($D$2,YEAR(Register!$U311)*12+MONTH(Register!$U311)-1)))-(YEAR(Register!$O311)*12+MONTH(Register!$O311))+1))/Register!$Q311,2)-ROUND((Register!$M311-Register!$R311)*MIN(Register!$Q311,MAX(0,MIN(F$4-1,IF(Register!$U311="",$D$2,MIN($D$2,YEAR(Register!$U311)*12+MONTH(Register!$U311)-1)))-(YEAR(Register!$O311)*12+MONTH(Register!$O311))+1))/Register!$Q311,2))</f>
        <v/>
      </c>
      <c r="G313" s="27">
        <f>IF(OR(Register!$N311&lt;&gt;"Yes",Register!$O311="",N(Register!$Q311)=0),0,ROUND((Register!$M311-Register!$R311)*MIN(Register!$Q311,MAX(0,MIN(G$4,IF(Register!$U311="",$D$2,MIN($D$2,YEAR(Register!$U311)*12+MONTH(Register!$U311)-1)))-(YEAR(Register!$O311)*12+MONTH(Register!$O311))+1))/Register!$Q311,2)-ROUND((Register!$M311-Register!$R311)*MIN(Register!$Q311,MAX(0,MIN(G$4-1,IF(Register!$U311="",$D$2,MIN($D$2,YEAR(Register!$U311)*12+MONTH(Register!$U311)-1)))-(YEAR(Register!$O311)*12+MONTH(Register!$O311))+1))/Register!$Q311,2))</f>
        <v/>
      </c>
      <c r="H313" s="27">
        <f>IF(OR(Register!$N311&lt;&gt;"Yes",Register!$O311="",N(Register!$Q311)=0),0,ROUND((Register!$M311-Register!$R311)*MIN(Register!$Q311,MAX(0,MIN(H$4,IF(Register!$U311="",$D$2,MIN($D$2,YEAR(Register!$U311)*12+MONTH(Register!$U311)-1)))-(YEAR(Register!$O311)*12+MONTH(Register!$O311))+1))/Register!$Q311,2)-ROUND((Register!$M311-Register!$R311)*MIN(Register!$Q311,MAX(0,MIN(H$4-1,IF(Register!$U311="",$D$2,MIN($D$2,YEAR(Register!$U311)*12+MONTH(Register!$U311)-1)))-(YEAR(Register!$O311)*12+MONTH(Register!$O311))+1))/Register!$Q311,2))</f>
        <v/>
      </c>
      <c r="I313" s="27">
        <f>IF(OR(Register!$N311&lt;&gt;"Yes",Register!$O311="",N(Register!$Q311)=0),0,ROUND((Register!$M311-Register!$R311)*MIN(Register!$Q311,MAX(0,MIN(I$4,IF(Register!$U311="",$D$2,MIN($D$2,YEAR(Register!$U311)*12+MONTH(Register!$U311)-1)))-(YEAR(Register!$O311)*12+MONTH(Register!$O311))+1))/Register!$Q311,2)-ROUND((Register!$M311-Register!$R311)*MIN(Register!$Q311,MAX(0,MIN(I$4-1,IF(Register!$U311="",$D$2,MIN($D$2,YEAR(Register!$U311)*12+MONTH(Register!$U311)-1)))-(YEAR(Register!$O311)*12+MONTH(Register!$O311))+1))/Register!$Q311,2))</f>
        <v/>
      </c>
      <c r="J313" s="27">
        <f>IF(OR(Register!$N311&lt;&gt;"Yes",Register!$O311="",N(Register!$Q311)=0),0,ROUND((Register!$M311-Register!$R311)*MIN(Register!$Q311,MAX(0,MIN(J$4,IF(Register!$U311="",$D$2,MIN($D$2,YEAR(Register!$U311)*12+MONTH(Register!$U311)-1)))-(YEAR(Register!$O311)*12+MONTH(Register!$O311))+1))/Register!$Q311,2)-ROUND((Register!$M311-Register!$R311)*MIN(Register!$Q311,MAX(0,MIN(J$4-1,IF(Register!$U311="",$D$2,MIN($D$2,YEAR(Register!$U311)*12+MONTH(Register!$U311)-1)))-(YEAR(Register!$O311)*12+MONTH(Register!$O311))+1))/Register!$Q311,2))</f>
        <v/>
      </c>
      <c r="K313" s="27">
        <f>IF(OR(Register!$N311&lt;&gt;"Yes",Register!$O311="",N(Register!$Q311)=0),0,ROUND((Register!$M311-Register!$R311)*MIN(Register!$Q311,MAX(0,MIN(K$4,IF(Register!$U311="",$D$2,MIN($D$2,YEAR(Register!$U311)*12+MONTH(Register!$U311)-1)))-(YEAR(Register!$O311)*12+MONTH(Register!$O311))+1))/Register!$Q311,2)-ROUND((Register!$M311-Register!$R311)*MIN(Register!$Q311,MAX(0,MIN(K$4-1,IF(Register!$U311="",$D$2,MIN($D$2,YEAR(Register!$U311)*12+MONTH(Register!$U311)-1)))-(YEAR(Register!$O311)*12+MONTH(Register!$O311))+1))/Register!$Q311,2))</f>
        <v/>
      </c>
      <c r="L313" s="27">
        <f>IF(OR(Register!$N311&lt;&gt;"Yes",Register!$O311="",N(Register!$Q311)=0),0,ROUND((Register!$M311-Register!$R311)*MIN(Register!$Q311,MAX(0,MIN(L$4,IF(Register!$U311="",$D$2,MIN($D$2,YEAR(Register!$U311)*12+MONTH(Register!$U311)-1)))-(YEAR(Register!$O311)*12+MONTH(Register!$O311))+1))/Register!$Q311,2)-ROUND((Register!$M311-Register!$R311)*MIN(Register!$Q311,MAX(0,MIN(L$4-1,IF(Register!$U311="",$D$2,MIN($D$2,YEAR(Register!$U311)*12+MONTH(Register!$U311)-1)))-(YEAR(Register!$O311)*12+MONTH(Register!$O311))+1))/Register!$Q311,2))</f>
        <v/>
      </c>
      <c r="M313" s="27">
        <f>IF(OR(Register!$N311&lt;&gt;"Yes",Register!$O311="",N(Register!$Q311)=0),0,ROUND((Register!$M311-Register!$R311)*MIN(Register!$Q311,MAX(0,MIN(M$4,IF(Register!$U311="",$D$2,MIN($D$2,YEAR(Register!$U311)*12+MONTH(Register!$U311)-1)))-(YEAR(Register!$O311)*12+MONTH(Register!$O311))+1))/Register!$Q311,2)-ROUND((Register!$M311-Register!$R311)*MIN(Register!$Q311,MAX(0,MIN(M$4-1,IF(Register!$U311="",$D$2,MIN($D$2,YEAR(Register!$U311)*12+MONTH(Register!$U311)-1)))-(YEAR(Register!$O311)*12+MONTH(Register!$O311))+1))/Register!$Q311,2))</f>
        <v/>
      </c>
      <c r="N313" s="27">
        <f>IF(OR(Register!$N311&lt;&gt;"Yes",Register!$O311="",N(Register!$Q311)=0),0,ROUND((Register!$M311-Register!$R311)*MIN(Register!$Q311,MAX(0,MIN(N$4,IF(Register!$U311="",$D$2,MIN($D$2,YEAR(Register!$U311)*12+MONTH(Register!$U311)-1)))-(YEAR(Register!$O311)*12+MONTH(Register!$O311))+1))/Register!$Q311,2)-ROUND((Register!$M311-Register!$R311)*MIN(Register!$Q311,MAX(0,MIN(N$4-1,IF(Register!$U311="",$D$2,MIN($D$2,YEAR(Register!$U311)*12+MONTH(Register!$U311)-1)))-(YEAR(Register!$O311)*12+MONTH(Register!$O311))+1))/Register!$Q311,2))</f>
        <v/>
      </c>
      <c r="O313" s="27">
        <f>IF(OR(Register!$N311&lt;&gt;"Yes",Register!$O311="",N(Register!$Q311)=0),0,ROUND((Register!$M311-Register!$R311)*MIN(Register!$Q311,MAX(0,MIN(O$4,IF(Register!$U311="",$D$2,MIN($D$2,YEAR(Register!$U311)*12+MONTH(Register!$U311)-1)))-(YEAR(Register!$O311)*12+MONTH(Register!$O311))+1))/Register!$Q311,2)-ROUND((Register!$M311-Register!$R311)*MIN(Register!$Q311,MAX(0,MIN(O$4-1,IF(Register!$U311="",$D$2,MIN($D$2,YEAR(Register!$U311)*12+MONTH(Register!$U311)-1)))-(YEAR(Register!$O311)*12+MONTH(Register!$O311))+1))/Register!$Q311,2))</f>
        <v/>
      </c>
      <c r="P313" s="27">
        <f>IF(OR(Register!$N311&lt;&gt;"Yes",Register!$O311="",N(Register!$Q311)=0),0,ROUND((Register!$M311-Register!$R311)*MIN(Register!$Q311,MAX(0,MIN(P$4,IF(Register!$U311="",$D$2,MIN($D$2,YEAR(Register!$U311)*12+MONTH(Register!$U311)-1)))-(YEAR(Register!$O311)*12+MONTH(Register!$O311))+1))/Register!$Q311,2)-ROUND((Register!$M311-Register!$R311)*MIN(Register!$Q311,MAX(0,MIN(P$4-1,IF(Register!$U311="",$D$2,MIN($D$2,YEAR(Register!$U311)*12+MONTH(Register!$U311)-1)))-(YEAR(Register!$O311)*12+MONTH(Register!$O311))+1))/Register!$Q311,2))</f>
        <v/>
      </c>
      <c r="Q313" s="27">
        <f>E313+F313+G313+H313+I313+J313+K313+L313+M313+N313+O313+P313</f>
        <v/>
      </c>
    </row>
    <row r="314">
      <c r="A314" s="28">
        <f>IF(Register!$A312="","",Register!$A312)</f>
        <v/>
      </c>
      <c r="B314" s="28">
        <f>IF(Register!$D312="","",Register!$D312)</f>
        <v/>
      </c>
      <c r="C314" s="28">
        <f>IF(Register!$F312="","",Register!$F312)</f>
        <v/>
      </c>
      <c r="D314" s="28">
        <f>IF(C314="","",IF(C314=Settings!$A$9,Settings!$B$9,IF(C314=Settings!$A$10,Settings!$B$10,IF(C314=Settings!$A$11,Settings!$B$11,IF(C314=Settings!$A$12,Settings!$B$12,IF(C314=Settings!$A$13,Settings!$B$13,IF(C314=Settings!$A$14,Settings!$B$14,IF(C314=Settings!$A$15,Settings!$B$15,IF(C314=Settings!$A$16,Settings!$B$16,IF(C314=Settings!$A$17,Settings!$B$17,IF(C314=Settings!$A$18,Settings!$B$18,"")))))))))))</f>
        <v/>
      </c>
      <c r="E314" s="27">
        <f>IF(OR(Register!$N312&lt;&gt;"Yes",Register!$O312="",N(Register!$Q312)=0),0,ROUND((Register!$M312-Register!$R312)*MIN(Register!$Q312,MAX(0,MIN(E$4,IF(Register!$U312="",$D$2,MIN($D$2,YEAR(Register!$U312)*12+MONTH(Register!$U312)-1)))-(YEAR(Register!$O312)*12+MONTH(Register!$O312))+1))/Register!$Q312,2)-ROUND((Register!$M312-Register!$R312)*MIN(Register!$Q312,MAX(0,MIN(E$4-1,IF(Register!$U312="",$D$2,MIN($D$2,YEAR(Register!$U312)*12+MONTH(Register!$U312)-1)))-(YEAR(Register!$O312)*12+MONTH(Register!$O312))+1))/Register!$Q312,2))</f>
        <v/>
      </c>
      <c r="F314" s="27">
        <f>IF(OR(Register!$N312&lt;&gt;"Yes",Register!$O312="",N(Register!$Q312)=0),0,ROUND((Register!$M312-Register!$R312)*MIN(Register!$Q312,MAX(0,MIN(F$4,IF(Register!$U312="",$D$2,MIN($D$2,YEAR(Register!$U312)*12+MONTH(Register!$U312)-1)))-(YEAR(Register!$O312)*12+MONTH(Register!$O312))+1))/Register!$Q312,2)-ROUND((Register!$M312-Register!$R312)*MIN(Register!$Q312,MAX(0,MIN(F$4-1,IF(Register!$U312="",$D$2,MIN($D$2,YEAR(Register!$U312)*12+MONTH(Register!$U312)-1)))-(YEAR(Register!$O312)*12+MONTH(Register!$O312))+1))/Register!$Q312,2))</f>
        <v/>
      </c>
      <c r="G314" s="27">
        <f>IF(OR(Register!$N312&lt;&gt;"Yes",Register!$O312="",N(Register!$Q312)=0),0,ROUND((Register!$M312-Register!$R312)*MIN(Register!$Q312,MAX(0,MIN(G$4,IF(Register!$U312="",$D$2,MIN($D$2,YEAR(Register!$U312)*12+MONTH(Register!$U312)-1)))-(YEAR(Register!$O312)*12+MONTH(Register!$O312))+1))/Register!$Q312,2)-ROUND((Register!$M312-Register!$R312)*MIN(Register!$Q312,MAX(0,MIN(G$4-1,IF(Register!$U312="",$D$2,MIN($D$2,YEAR(Register!$U312)*12+MONTH(Register!$U312)-1)))-(YEAR(Register!$O312)*12+MONTH(Register!$O312))+1))/Register!$Q312,2))</f>
        <v/>
      </c>
      <c r="H314" s="27">
        <f>IF(OR(Register!$N312&lt;&gt;"Yes",Register!$O312="",N(Register!$Q312)=0),0,ROUND((Register!$M312-Register!$R312)*MIN(Register!$Q312,MAX(0,MIN(H$4,IF(Register!$U312="",$D$2,MIN($D$2,YEAR(Register!$U312)*12+MONTH(Register!$U312)-1)))-(YEAR(Register!$O312)*12+MONTH(Register!$O312))+1))/Register!$Q312,2)-ROUND((Register!$M312-Register!$R312)*MIN(Register!$Q312,MAX(0,MIN(H$4-1,IF(Register!$U312="",$D$2,MIN($D$2,YEAR(Register!$U312)*12+MONTH(Register!$U312)-1)))-(YEAR(Register!$O312)*12+MONTH(Register!$O312))+1))/Register!$Q312,2))</f>
        <v/>
      </c>
      <c r="I314" s="27">
        <f>IF(OR(Register!$N312&lt;&gt;"Yes",Register!$O312="",N(Register!$Q312)=0),0,ROUND((Register!$M312-Register!$R312)*MIN(Register!$Q312,MAX(0,MIN(I$4,IF(Register!$U312="",$D$2,MIN($D$2,YEAR(Register!$U312)*12+MONTH(Register!$U312)-1)))-(YEAR(Register!$O312)*12+MONTH(Register!$O312))+1))/Register!$Q312,2)-ROUND((Register!$M312-Register!$R312)*MIN(Register!$Q312,MAX(0,MIN(I$4-1,IF(Register!$U312="",$D$2,MIN($D$2,YEAR(Register!$U312)*12+MONTH(Register!$U312)-1)))-(YEAR(Register!$O312)*12+MONTH(Register!$O312))+1))/Register!$Q312,2))</f>
        <v/>
      </c>
      <c r="J314" s="27">
        <f>IF(OR(Register!$N312&lt;&gt;"Yes",Register!$O312="",N(Register!$Q312)=0),0,ROUND((Register!$M312-Register!$R312)*MIN(Register!$Q312,MAX(0,MIN(J$4,IF(Register!$U312="",$D$2,MIN($D$2,YEAR(Register!$U312)*12+MONTH(Register!$U312)-1)))-(YEAR(Register!$O312)*12+MONTH(Register!$O312))+1))/Register!$Q312,2)-ROUND((Register!$M312-Register!$R312)*MIN(Register!$Q312,MAX(0,MIN(J$4-1,IF(Register!$U312="",$D$2,MIN($D$2,YEAR(Register!$U312)*12+MONTH(Register!$U312)-1)))-(YEAR(Register!$O312)*12+MONTH(Register!$O312))+1))/Register!$Q312,2))</f>
        <v/>
      </c>
      <c r="K314" s="27">
        <f>IF(OR(Register!$N312&lt;&gt;"Yes",Register!$O312="",N(Register!$Q312)=0),0,ROUND((Register!$M312-Register!$R312)*MIN(Register!$Q312,MAX(0,MIN(K$4,IF(Register!$U312="",$D$2,MIN($D$2,YEAR(Register!$U312)*12+MONTH(Register!$U312)-1)))-(YEAR(Register!$O312)*12+MONTH(Register!$O312))+1))/Register!$Q312,2)-ROUND((Register!$M312-Register!$R312)*MIN(Register!$Q312,MAX(0,MIN(K$4-1,IF(Register!$U312="",$D$2,MIN($D$2,YEAR(Register!$U312)*12+MONTH(Register!$U312)-1)))-(YEAR(Register!$O312)*12+MONTH(Register!$O312))+1))/Register!$Q312,2))</f>
        <v/>
      </c>
      <c r="L314" s="27">
        <f>IF(OR(Register!$N312&lt;&gt;"Yes",Register!$O312="",N(Register!$Q312)=0),0,ROUND((Register!$M312-Register!$R312)*MIN(Register!$Q312,MAX(0,MIN(L$4,IF(Register!$U312="",$D$2,MIN($D$2,YEAR(Register!$U312)*12+MONTH(Register!$U312)-1)))-(YEAR(Register!$O312)*12+MONTH(Register!$O312))+1))/Register!$Q312,2)-ROUND((Register!$M312-Register!$R312)*MIN(Register!$Q312,MAX(0,MIN(L$4-1,IF(Register!$U312="",$D$2,MIN($D$2,YEAR(Register!$U312)*12+MONTH(Register!$U312)-1)))-(YEAR(Register!$O312)*12+MONTH(Register!$O312))+1))/Register!$Q312,2))</f>
        <v/>
      </c>
      <c r="M314" s="27">
        <f>IF(OR(Register!$N312&lt;&gt;"Yes",Register!$O312="",N(Register!$Q312)=0),0,ROUND((Register!$M312-Register!$R312)*MIN(Register!$Q312,MAX(0,MIN(M$4,IF(Register!$U312="",$D$2,MIN($D$2,YEAR(Register!$U312)*12+MONTH(Register!$U312)-1)))-(YEAR(Register!$O312)*12+MONTH(Register!$O312))+1))/Register!$Q312,2)-ROUND((Register!$M312-Register!$R312)*MIN(Register!$Q312,MAX(0,MIN(M$4-1,IF(Register!$U312="",$D$2,MIN($D$2,YEAR(Register!$U312)*12+MONTH(Register!$U312)-1)))-(YEAR(Register!$O312)*12+MONTH(Register!$O312))+1))/Register!$Q312,2))</f>
        <v/>
      </c>
      <c r="N314" s="27">
        <f>IF(OR(Register!$N312&lt;&gt;"Yes",Register!$O312="",N(Register!$Q312)=0),0,ROUND((Register!$M312-Register!$R312)*MIN(Register!$Q312,MAX(0,MIN(N$4,IF(Register!$U312="",$D$2,MIN($D$2,YEAR(Register!$U312)*12+MONTH(Register!$U312)-1)))-(YEAR(Register!$O312)*12+MONTH(Register!$O312))+1))/Register!$Q312,2)-ROUND((Register!$M312-Register!$R312)*MIN(Register!$Q312,MAX(0,MIN(N$4-1,IF(Register!$U312="",$D$2,MIN($D$2,YEAR(Register!$U312)*12+MONTH(Register!$U312)-1)))-(YEAR(Register!$O312)*12+MONTH(Register!$O312))+1))/Register!$Q312,2))</f>
        <v/>
      </c>
      <c r="O314" s="27">
        <f>IF(OR(Register!$N312&lt;&gt;"Yes",Register!$O312="",N(Register!$Q312)=0),0,ROUND((Register!$M312-Register!$R312)*MIN(Register!$Q312,MAX(0,MIN(O$4,IF(Register!$U312="",$D$2,MIN($D$2,YEAR(Register!$U312)*12+MONTH(Register!$U312)-1)))-(YEAR(Register!$O312)*12+MONTH(Register!$O312))+1))/Register!$Q312,2)-ROUND((Register!$M312-Register!$R312)*MIN(Register!$Q312,MAX(0,MIN(O$4-1,IF(Register!$U312="",$D$2,MIN($D$2,YEAR(Register!$U312)*12+MONTH(Register!$U312)-1)))-(YEAR(Register!$O312)*12+MONTH(Register!$O312))+1))/Register!$Q312,2))</f>
        <v/>
      </c>
      <c r="P314" s="27">
        <f>IF(OR(Register!$N312&lt;&gt;"Yes",Register!$O312="",N(Register!$Q312)=0),0,ROUND((Register!$M312-Register!$R312)*MIN(Register!$Q312,MAX(0,MIN(P$4,IF(Register!$U312="",$D$2,MIN($D$2,YEAR(Register!$U312)*12+MONTH(Register!$U312)-1)))-(YEAR(Register!$O312)*12+MONTH(Register!$O312))+1))/Register!$Q312,2)-ROUND((Register!$M312-Register!$R312)*MIN(Register!$Q312,MAX(0,MIN(P$4-1,IF(Register!$U312="",$D$2,MIN($D$2,YEAR(Register!$U312)*12+MONTH(Register!$U312)-1)))-(YEAR(Register!$O312)*12+MONTH(Register!$O312))+1))/Register!$Q312,2))</f>
        <v/>
      </c>
      <c r="Q314" s="27">
        <f>E314+F314+G314+H314+I314+J314+K314+L314+M314+N314+O314+P314</f>
        <v/>
      </c>
    </row>
    <row r="315">
      <c r="A315" s="28">
        <f>IF(Register!$A313="","",Register!$A313)</f>
        <v/>
      </c>
      <c r="B315" s="28">
        <f>IF(Register!$D313="","",Register!$D313)</f>
        <v/>
      </c>
      <c r="C315" s="28">
        <f>IF(Register!$F313="","",Register!$F313)</f>
        <v/>
      </c>
      <c r="D315" s="28">
        <f>IF(C315="","",IF(C315=Settings!$A$9,Settings!$B$9,IF(C315=Settings!$A$10,Settings!$B$10,IF(C315=Settings!$A$11,Settings!$B$11,IF(C315=Settings!$A$12,Settings!$B$12,IF(C315=Settings!$A$13,Settings!$B$13,IF(C315=Settings!$A$14,Settings!$B$14,IF(C315=Settings!$A$15,Settings!$B$15,IF(C315=Settings!$A$16,Settings!$B$16,IF(C315=Settings!$A$17,Settings!$B$17,IF(C315=Settings!$A$18,Settings!$B$18,"")))))))))))</f>
        <v/>
      </c>
      <c r="E315" s="27">
        <f>IF(OR(Register!$N313&lt;&gt;"Yes",Register!$O313="",N(Register!$Q313)=0),0,ROUND((Register!$M313-Register!$R313)*MIN(Register!$Q313,MAX(0,MIN(E$4,IF(Register!$U313="",$D$2,MIN($D$2,YEAR(Register!$U313)*12+MONTH(Register!$U313)-1)))-(YEAR(Register!$O313)*12+MONTH(Register!$O313))+1))/Register!$Q313,2)-ROUND((Register!$M313-Register!$R313)*MIN(Register!$Q313,MAX(0,MIN(E$4-1,IF(Register!$U313="",$D$2,MIN($D$2,YEAR(Register!$U313)*12+MONTH(Register!$U313)-1)))-(YEAR(Register!$O313)*12+MONTH(Register!$O313))+1))/Register!$Q313,2))</f>
        <v/>
      </c>
      <c r="F315" s="27">
        <f>IF(OR(Register!$N313&lt;&gt;"Yes",Register!$O313="",N(Register!$Q313)=0),0,ROUND((Register!$M313-Register!$R313)*MIN(Register!$Q313,MAX(0,MIN(F$4,IF(Register!$U313="",$D$2,MIN($D$2,YEAR(Register!$U313)*12+MONTH(Register!$U313)-1)))-(YEAR(Register!$O313)*12+MONTH(Register!$O313))+1))/Register!$Q313,2)-ROUND((Register!$M313-Register!$R313)*MIN(Register!$Q313,MAX(0,MIN(F$4-1,IF(Register!$U313="",$D$2,MIN($D$2,YEAR(Register!$U313)*12+MONTH(Register!$U313)-1)))-(YEAR(Register!$O313)*12+MONTH(Register!$O313))+1))/Register!$Q313,2))</f>
        <v/>
      </c>
      <c r="G315" s="27">
        <f>IF(OR(Register!$N313&lt;&gt;"Yes",Register!$O313="",N(Register!$Q313)=0),0,ROUND((Register!$M313-Register!$R313)*MIN(Register!$Q313,MAX(0,MIN(G$4,IF(Register!$U313="",$D$2,MIN($D$2,YEAR(Register!$U313)*12+MONTH(Register!$U313)-1)))-(YEAR(Register!$O313)*12+MONTH(Register!$O313))+1))/Register!$Q313,2)-ROUND((Register!$M313-Register!$R313)*MIN(Register!$Q313,MAX(0,MIN(G$4-1,IF(Register!$U313="",$D$2,MIN($D$2,YEAR(Register!$U313)*12+MONTH(Register!$U313)-1)))-(YEAR(Register!$O313)*12+MONTH(Register!$O313))+1))/Register!$Q313,2))</f>
        <v/>
      </c>
      <c r="H315" s="27">
        <f>IF(OR(Register!$N313&lt;&gt;"Yes",Register!$O313="",N(Register!$Q313)=0),0,ROUND((Register!$M313-Register!$R313)*MIN(Register!$Q313,MAX(0,MIN(H$4,IF(Register!$U313="",$D$2,MIN($D$2,YEAR(Register!$U313)*12+MONTH(Register!$U313)-1)))-(YEAR(Register!$O313)*12+MONTH(Register!$O313))+1))/Register!$Q313,2)-ROUND((Register!$M313-Register!$R313)*MIN(Register!$Q313,MAX(0,MIN(H$4-1,IF(Register!$U313="",$D$2,MIN($D$2,YEAR(Register!$U313)*12+MONTH(Register!$U313)-1)))-(YEAR(Register!$O313)*12+MONTH(Register!$O313))+1))/Register!$Q313,2))</f>
        <v/>
      </c>
      <c r="I315" s="27">
        <f>IF(OR(Register!$N313&lt;&gt;"Yes",Register!$O313="",N(Register!$Q313)=0),0,ROUND((Register!$M313-Register!$R313)*MIN(Register!$Q313,MAX(0,MIN(I$4,IF(Register!$U313="",$D$2,MIN($D$2,YEAR(Register!$U313)*12+MONTH(Register!$U313)-1)))-(YEAR(Register!$O313)*12+MONTH(Register!$O313))+1))/Register!$Q313,2)-ROUND((Register!$M313-Register!$R313)*MIN(Register!$Q313,MAX(0,MIN(I$4-1,IF(Register!$U313="",$D$2,MIN($D$2,YEAR(Register!$U313)*12+MONTH(Register!$U313)-1)))-(YEAR(Register!$O313)*12+MONTH(Register!$O313))+1))/Register!$Q313,2))</f>
        <v/>
      </c>
      <c r="J315" s="27">
        <f>IF(OR(Register!$N313&lt;&gt;"Yes",Register!$O313="",N(Register!$Q313)=0),0,ROUND((Register!$M313-Register!$R313)*MIN(Register!$Q313,MAX(0,MIN(J$4,IF(Register!$U313="",$D$2,MIN($D$2,YEAR(Register!$U313)*12+MONTH(Register!$U313)-1)))-(YEAR(Register!$O313)*12+MONTH(Register!$O313))+1))/Register!$Q313,2)-ROUND((Register!$M313-Register!$R313)*MIN(Register!$Q313,MAX(0,MIN(J$4-1,IF(Register!$U313="",$D$2,MIN($D$2,YEAR(Register!$U313)*12+MONTH(Register!$U313)-1)))-(YEAR(Register!$O313)*12+MONTH(Register!$O313))+1))/Register!$Q313,2))</f>
        <v/>
      </c>
      <c r="K315" s="27">
        <f>IF(OR(Register!$N313&lt;&gt;"Yes",Register!$O313="",N(Register!$Q313)=0),0,ROUND((Register!$M313-Register!$R313)*MIN(Register!$Q313,MAX(0,MIN(K$4,IF(Register!$U313="",$D$2,MIN($D$2,YEAR(Register!$U313)*12+MONTH(Register!$U313)-1)))-(YEAR(Register!$O313)*12+MONTH(Register!$O313))+1))/Register!$Q313,2)-ROUND((Register!$M313-Register!$R313)*MIN(Register!$Q313,MAX(0,MIN(K$4-1,IF(Register!$U313="",$D$2,MIN($D$2,YEAR(Register!$U313)*12+MONTH(Register!$U313)-1)))-(YEAR(Register!$O313)*12+MONTH(Register!$O313))+1))/Register!$Q313,2))</f>
        <v/>
      </c>
      <c r="L315" s="27">
        <f>IF(OR(Register!$N313&lt;&gt;"Yes",Register!$O313="",N(Register!$Q313)=0),0,ROUND((Register!$M313-Register!$R313)*MIN(Register!$Q313,MAX(0,MIN(L$4,IF(Register!$U313="",$D$2,MIN($D$2,YEAR(Register!$U313)*12+MONTH(Register!$U313)-1)))-(YEAR(Register!$O313)*12+MONTH(Register!$O313))+1))/Register!$Q313,2)-ROUND((Register!$M313-Register!$R313)*MIN(Register!$Q313,MAX(0,MIN(L$4-1,IF(Register!$U313="",$D$2,MIN($D$2,YEAR(Register!$U313)*12+MONTH(Register!$U313)-1)))-(YEAR(Register!$O313)*12+MONTH(Register!$O313))+1))/Register!$Q313,2))</f>
        <v/>
      </c>
      <c r="M315" s="27">
        <f>IF(OR(Register!$N313&lt;&gt;"Yes",Register!$O313="",N(Register!$Q313)=0),0,ROUND((Register!$M313-Register!$R313)*MIN(Register!$Q313,MAX(0,MIN(M$4,IF(Register!$U313="",$D$2,MIN($D$2,YEAR(Register!$U313)*12+MONTH(Register!$U313)-1)))-(YEAR(Register!$O313)*12+MONTH(Register!$O313))+1))/Register!$Q313,2)-ROUND((Register!$M313-Register!$R313)*MIN(Register!$Q313,MAX(0,MIN(M$4-1,IF(Register!$U313="",$D$2,MIN($D$2,YEAR(Register!$U313)*12+MONTH(Register!$U313)-1)))-(YEAR(Register!$O313)*12+MONTH(Register!$O313))+1))/Register!$Q313,2))</f>
        <v/>
      </c>
      <c r="N315" s="27">
        <f>IF(OR(Register!$N313&lt;&gt;"Yes",Register!$O313="",N(Register!$Q313)=0),0,ROUND((Register!$M313-Register!$R313)*MIN(Register!$Q313,MAX(0,MIN(N$4,IF(Register!$U313="",$D$2,MIN($D$2,YEAR(Register!$U313)*12+MONTH(Register!$U313)-1)))-(YEAR(Register!$O313)*12+MONTH(Register!$O313))+1))/Register!$Q313,2)-ROUND((Register!$M313-Register!$R313)*MIN(Register!$Q313,MAX(0,MIN(N$4-1,IF(Register!$U313="",$D$2,MIN($D$2,YEAR(Register!$U313)*12+MONTH(Register!$U313)-1)))-(YEAR(Register!$O313)*12+MONTH(Register!$O313))+1))/Register!$Q313,2))</f>
        <v/>
      </c>
      <c r="O315" s="27">
        <f>IF(OR(Register!$N313&lt;&gt;"Yes",Register!$O313="",N(Register!$Q313)=0),0,ROUND((Register!$M313-Register!$R313)*MIN(Register!$Q313,MAX(0,MIN(O$4,IF(Register!$U313="",$D$2,MIN($D$2,YEAR(Register!$U313)*12+MONTH(Register!$U313)-1)))-(YEAR(Register!$O313)*12+MONTH(Register!$O313))+1))/Register!$Q313,2)-ROUND((Register!$M313-Register!$R313)*MIN(Register!$Q313,MAX(0,MIN(O$4-1,IF(Register!$U313="",$D$2,MIN($D$2,YEAR(Register!$U313)*12+MONTH(Register!$U313)-1)))-(YEAR(Register!$O313)*12+MONTH(Register!$O313))+1))/Register!$Q313,2))</f>
        <v/>
      </c>
      <c r="P315" s="27">
        <f>IF(OR(Register!$N313&lt;&gt;"Yes",Register!$O313="",N(Register!$Q313)=0),0,ROUND((Register!$M313-Register!$R313)*MIN(Register!$Q313,MAX(0,MIN(P$4,IF(Register!$U313="",$D$2,MIN($D$2,YEAR(Register!$U313)*12+MONTH(Register!$U313)-1)))-(YEAR(Register!$O313)*12+MONTH(Register!$O313))+1))/Register!$Q313,2)-ROUND((Register!$M313-Register!$R313)*MIN(Register!$Q313,MAX(0,MIN(P$4-1,IF(Register!$U313="",$D$2,MIN($D$2,YEAR(Register!$U313)*12+MONTH(Register!$U313)-1)))-(YEAR(Register!$O313)*12+MONTH(Register!$O313))+1))/Register!$Q313,2))</f>
        <v/>
      </c>
      <c r="Q315" s="27">
        <f>E315+F315+G315+H315+I315+J315+K315+L315+M315+N315+O315+P315</f>
        <v/>
      </c>
    </row>
    <row r="316">
      <c r="A316" s="28">
        <f>IF(Register!$A314="","",Register!$A314)</f>
        <v/>
      </c>
      <c r="B316" s="28">
        <f>IF(Register!$D314="","",Register!$D314)</f>
        <v/>
      </c>
      <c r="C316" s="28">
        <f>IF(Register!$F314="","",Register!$F314)</f>
        <v/>
      </c>
      <c r="D316" s="28">
        <f>IF(C316="","",IF(C316=Settings!$A$9,Settings!$B$9,IF(C316=Settings!$A$10,Settings!$B$10,IF(C316=Settings!$A$11,Settings!$B$11,IF(C316=Settings!$A$12,Settings!$B$12,IF(C316=Settings!$A$13,Settings!$B$13,IF(C316=Settings!$A$14,Settings!$B$14,IF(C316=Settings!$A$15,Settings!$B$15,IF(C316=Settings!$A$16,Settings!$B$16,IF(C316=Settings!$A$17,Settings!$B$17,IF(C316=Settings!$A$18,Settings!$B$18,"")))))))))))</f>
        <v/>
      </c>
      <c r="E316" s="27">
        <f>IF(OR(Register!$N314&lt;&gt;"Yes",Register!$O314="",N(Register!$Q314)=0),0,ROUND((Register!$M314-Register!$R314)*MIN(Register!$Q314,MAX(0,MIN(E$4,IF(Register!$U314="",$D$2,MIN($D$2,YEAR(Register!$U314)*12+MONTH(Register!$U314)-1)))-(YEAR(Register!$O314)*12+MONTH(Register!$O314))+1))/Register!$Q314,2)-ROUND((Register!$M314-Register!$R314)*MIN(Register!$Q314,MAX(0,MIN(E$4-1,IF(Register!$U314="",$D$2,MIN($D$2,YEAR(Register!$U314)*12+MONTH(Register!$U314)-1)))-(YEAR(Register!$O314)*12+MONTH(Register!$O314))+1))/Register!$Q314,2))</f>
        <v/>
      </c>
      <c r="F316" s="27">
        <f>IF(OR(Register!$N314&lt;&gt;"Yes",Register!$O314="",N(Register!$Q314)=0),0,ROUND((Register!$M314-Register!$R314)*MIN(Register!$Q314,MAX(0,MIN(F$4,IF(Register!$U314="",$D$2,MIN($D$2,YEAR(Register!$U314)*12+MONTH(Register!$U314)-1)))-(YEAR(Register!$O314)*12+MONTH(Register!$O314))+1))/Register!$Q314,2)-ROUND((Register!$M314-Register!$R314)*MIN(Register!$Q314,MAX(0,MIN(F$4-1,IF(Register!$U314="",$D$2,MIN($D$2,YEAR(Register!$U314)*12+MONTH(Register!$U314)-1)))-(YEAR(Register!$O314)*12+MONTH(Register!$O314))+1))/Register!$Q314,2))</f>
        <v/>
      </c>
      <c r="G316" s="27">
        <f>IF(OR(Register!$N314&lt;&gt;"Yes",Register!$O314="",N(Register!$Q314)=0),0,ROUND((Register!$M314-Register!$R314)*MIN(Register!$Q314,MAX(0,MIN(G$4,IF(Register!$U314="",$D$2,MIN($D$2,YEAR(Register!$U314)*12+MONTH(Register!$U314)-1)))-(YEAR(Register!$O314)*12+MONTH(Register!$O314))+1))/Register!$Q314,2)-ROUND((Register!$M314-Register!$R314)*MIN(Register!$Q314,MAX(0,MIN(G$4-1,IF(Register!$U314="",$D$2,MIN($D$2,YEAR(Register!$U314)*12+MONTH(Register!$U314)-1)))-(YEAR(Register!$O314)*12+MONTH(Register!$O314))+1))/Register!$Q314,2))</f>
        <v/>
      </c>
      <c r="H316" s="27">
        <f>IF(OR(Register!$N314&lt;&gt;"Yes",Register!$O314="",N(Register!$Q314)=0),0,ROUND((Register!$M314-Register!$R314)*MIN(Register!$Q314,MAX(0,MIN(H$4,IF(Register!$U314="",$D$2,MIN($D$2,YEAR(Register!$U314)*12+MONTH(Register!$U314)-1)))-(YEAR(Register!$O314)*12+MONTH(Register!$O314))+1))/Register!$Q314,2)-ROUND((Register!$M314-Register!$R314)*MIN(Register!$Q314,MAX(0,MIN(H$4-1,IF(Register!$U314="",$D$2,MIN($D$2,YEAR(Register!$U314)*12+MONTH(Register!$U314)-1)))-(YEAR(Register!$O314)*12+MONTH(Register!$O314))+1))/Register!$Q314,2))</f>
        <v/>
      </c>
      <c r="I316" s="27">
        <f>IF(OR(Register!$N314&lt;&gt;"Yes",Register!$O314="",N(Register!$Q314)=0),0,ROUND((Register!$M314-Register!$R314)*MIN(Register!$Q314,MAX(0,MIN(I$4,IF(Register!$U314="",$D$2,MIN($D$2,YEAR(Register!$U314)*12+MONTH(Register!$U314)-1)))-(YEAR(Register!$O314)*12+MONTH(Register!$O314))+1))/Register!$Q314,2)-ROUND((Register!$M314-Register!$R314)*MIN(Register!$Q314,MAX(0,MIN(I$4-1,IF(Register!$U314="",$D$2,MIN($D$2,YEAR(Register!$U314)*12+MONTH(Register!$U314)-1)))-(YEAR(Register!$O314)*12+MONTH(Register!$O314))+1))/Register!$Q314,2))</f>
        <v/>
      </c>
      <c r="J316" s="27">
        <f>IF(OR(Register!$N314&lt;&gt;"Yes",Register!$O314="",N(Register!$Q314)=0),0,ROUND((Register!$M314-Register!$R314)*MIN(Register!$Q314,MAX(0,MIN(J$4,IF(Register!$U314="",$D$2,MIN($D$2,YEAR(Register!$U314)*12+MONTH(Register!$U314)-1)))-(YEAR(Register!$O314)*12+MONTH(Register!$O314))+1))/Register!$Q314,2)-ROUND((Register!$M314-Register!$R314)*MIN(Register!$Q314,MAX(0,MIN(J$4-1,IF(Register!$U314="",$D$2,MIN($D$2,YEAR(Register!$U314)*12+MONTH(Register!$U314)-1)))-(YEAR(Register!$O314)*12+MONTH(Register!$O314))+1))/Register!$Q314,2))</f>
        <v/>
      </c>
      <c r="K316" s="27">
        <f>IF(OR(Register!$N314&lt;&gt;"Yes",Register!$O314="",N(Register!$Q314)=0),0,ROUND((Register!$M314-Register!$R314)*MIN(Register!$Q314,MAX(0,MIN(K$4,IF(Register!$U314="",$D$2,MIN($D$2,YEAR(Register!$U314)*12+MONTH(Register!$U314)-1)))-(YEAR(Register!$O314)*12+MONTH(Register!$O314))+1))/Register!$Q314,2)-ROUND((Register!$M314-Register!$R314)*MIN(Register!$Q314,MAX(0,MIN(K$4-1,IF(Register!$U314="",$D$2,MIN($D$2,YEAR(Register!$U314)*12+MONTH(Register!$U314)-1)))-(YEAR(Register!$O314)*12+MONTH(Register!$O314))+1))/Register!$Q314,2))</f>
        <v/>
      </c>
      <c r="L316" s="27">
        <f>IF(OR(Register!$N314&lt;&gt;"Yes",Register!$O314="",N(Register!$Q314)=0),0,ROUND((Register!$M314-Register!$R314)*MIN(Register!$Q314,MAX(0,MIN(L$4,IF(Register!$U314="",$D$2,MIN($D$2,YEAR(Register!$U314)*12+MONTH(Register!$U314)-1)))-(YEAR(Register!$O314)*12+MONTH(Register!$O314))+1))/Register!$Q314,2)-ROUND((Register!$M314-Register!$R314)*MIN(Register!$Q314,MAX(0,MIN(L$4-1,IF(Register!$U314="",$D$2,MIN($D$2,YEAR(Register!$U314)*12+MONTH(Register!$U314)-1)))-(YEAR(Register!$O314)*12+MONTH(Register!$O314))+1))/Register!$Q314,2))</f>
        <v/>
      </c>
      <c r="M316" s="27">
        <f>IF(OR(Register!$N314&lt;&gt;"Yes",Register!$O314="",N(Register!$Q314)=0),0,ROUND((Register!$M314-Register!$R314)*MIN(Register!$Q314,MAX(0,MIN(M$4,IF(Register!$U314="",$D$2,MIN($D$2,YEAR(Register!$U314)*12+MONTH(Register!$U314)-1)))-(YEAR(Register!$O314)*12+MONTH(Register!$O314))+1))/Register!$Q314,2)-ROUND((Register!$M314-Register!$R314)*MIN(Register!$Q314,MAX(0,MIN(M$4-1,IF(Register!$U314="",$D$2,MIN($D$2,YEAR(Register!$U314)*12+MONTH(Register!$U314)-1)))-(YEAR(Register!$O314)*12+MONTH(Register!$O314))+1))/Register!$Q314,2))</f>
        <v/>
      </c>
      <c r="N316" s="27">
        <f>IF(OR(Register!$N314&lt;&gt;"Yes",Register!$O314="",N(Register!$Q314)=0),0,ROUND((Register!$M314-Register!$R314)*MIN(Register!$Q314,MAX(0,MIN(N$4,IF(Register!$U314="",$D$2,MIN($D$2,YEAR(Register!$U314)*12+MONTH(Register!$U314)-1)))-(YEAR(Register!$O314)*12+MONTH(Register!$O314))+1))/Register!$Q314,2)-ROUND((Register!$M314-Register!$R314)*MIN(Register!$Q314,MAX(0,MIN(N$4-1,IF(Register!$U314="",$D$2,MIN($D$2,YEAR(Register!$U314)*12+MONTH(Register!$U314)-1)))-(YEAR(Register!$O314)*12+MONTH(Register!$O314))+1))/Register!$Q314,2))</f>
        <v/>
      </c>
      <c r="O316" s="27">
        <f>IF(OR(Register!$N314&lt;&gt;"Yes",Register!$O314="",N(Register!$Q314)=0),0,ROUND((Register!$M314-Register!$R314)*MIN(Register!$Q314,MAX(0,MIN(O$4,IF(Register!$U314="",$D$2,MIN($D$2,YEAR(Register!$U314)*12+MONTH(Register!$U314)-1)))-(YEAR(Register!$O314)*12+MONTH(Register!$O314))+1))/Register!$Q314,2)-ROUND((Register!$M314-Register!$R314)*MIN(Register!$Q314,MAX(0,MIN(O$4-1,IF(Register!$U314="",$D$2,MIN($D$2,YEAR(Register!$U314)*12+MONTH(Register!$U314)-1)))-(YEAR(Register!$O314)*12+MONTH(Register!$O314))+1))/Register!$Q314,2))</f>
        <v/>
      </c>
      <c r="P316" s="27">
        <f>IF(OR(Register!$N314&lt;&gt;"Yes",Register!$O314="",N(Register!$Q314)=0),0,ROUND((Register!$M314-Register!$R314)*MIN(Register!$Q314,MAX(0,MIN(P$4,IF(Register!$U314="",$D$2,MIN($D$2,YEAR(Register!$U314)*12+MONTH(Register!$U314)-1)))-(YEAR(Register!$O314)*12+MONTH(Register!$O314))+1))/Register!$Q314,2)-ROUND((Register!$M314-Register!$R314)*MIN(Register!$Q314,MAX(0,MIN(P$4-1,IF(Register!$U314="",$D$2,MIN($D$2,YEAR(Register!$U314)*12+MONTH(Register!$U314)-1)))-(YEAR(Register!$O314)*12+MONTH(Register!$O314))+1))/Register!$Q314,2))</f>
        <v/>
      </c>
      <c r="Q316" s="27">
        <f>E316+F316+G316+H316+I316+J316+K316+L316+M316+N316+O316+P316</f>
        <v/>
      </c>
    </row>
    <row r="317">
      <c r="A317" s="28">
        <f>IF(Register!$A315="","",Register!$A315)</f>
        <v/>
      </c>
      <c r="B317" s="28">
        <f>IF(Register!$D315="","",Register!$D315)</f>
        <v/>
      </c>
      <c r="C317" s="28">
        <f>IF(Register!$F315="","",Register!$F315)</f>
        <v/>
      </c>
      <c r="D317" s="28">
        <f>IF(C317="","",IF(C317=Settings!$A$9,Settings!$B$9,IF(C317=Settings!$A$10,Settings!$B$10,IF(C317=Settings!$A$11,Settings!$B$11,IF(C317=Settings!$A$12,Settings!$B$12,IF(C317=Settings!$A$13,Settings!$B$13,IF(C317=Settings!$A$14,Settings!$B$14,IF(C317=Settings!$A$15,Settings!$B$15,IF(C317=Settings!$A$16,Settings!$B$16,IF(C317=Settings!$A$17,Settings!$B$17,IF(C317=Settings!$A$18,Settings!$B$18,"")))))))))))</f>
        <v/>
      </c>
      <c r="E317" s="27">
        <f>IF(OR(Register!$N315&lt;&gt;"Yes",Register!$O315="",N(Register!$Q315)=0),0,ROUND((Register!$M315-Register!$R315)*MIN(Register!$Q315,MAX(0,MIN(E$4,IF(Register!$U315="",$D$2,MIN($D$2,YEAR(Register!$U315)*12+MONTH(Register!$U315)-1)))-(YEAR(Register!$O315)*12+MONTH(Register!$O315))+1))/Register!$Q315,2)-ROUND((Register!$M315-Register!$R315)*MIN(Register!$Q315,MAX(0,MIN(E$4-1,IF(Register!$U315="",$D$2,MIN($D$2,YEAR(Register!$U315)*12+MONTH(Register!$U315)-1)))-(YEAR(Register!$O315)*12+MONTH(Register!$O315))+1))/Register!$Q315,2))</f>
        <v/>
      </c>
      <c r="F317" s="27">
        <f>IF(OR(Register!$N315&lt;&gt;"Yes",Register!$O315="",N(Register!$Q315)=0),0,ROUND((Register!$M315-Register!$R315)*MIN(Register!$Q315,MAX(0,MIN(F$4,IF(Register!$U315="",$D$2,MIN($D$2,YEAR(Register!$U315)*12+MONTH(Register!$U315)-1)))-(YEAR(Register!$O315)*12+MONTH(Register!$O315))+1))/Register!$Q315,2)-ROUND((Register!$M315-Register!$R315)*MIN(Register!$Q315,MAX(0,MIN(F$4-1,IF(Register!$U315="",$D$2,MIN($D$2,YEAR(Register!$U315)*12+MONTH(Register!$U315)-1)))-(YEAR(Register!$O315)*12+MONTH(Register!$O315))+1))/Register!$Q315,2))</f>
        <v/>
      </c>
      <c r="G317" s="27">
        <f>IF(OR(Register!$N315&lt;&gt;"Yes",Register!$O315="",N(Register!$Q315)=0),0,ROUND((Register!$M315-Register!$R315)*MIN(Register!$Q315,MAX(0,MIN(G$4,IF(Register!$U315="",$D$2,MIN($D$2,YEAR(Register!$U315)*12+MONTH(Register!$U315)-1)))-(YEAR(Register!$O315)*12+MONTH(Register!$O315))+1))/Register!$Q315,2)-ROUND((Register!$M315-Register!$R315)*MIN(Register!$Q315,MAX(0,MIN(G$4-1,IF(Register!$U315="",$D$2,MIN($D$2,YEAR(Register!$U315)*12+MONTH(Register!$U315)-1)))-(YEAR(Register!$O315)*12+MONTH(Register!$O315))+1))/Register!$Q315,2))</f>
        <v/>
      </c>
      <c r="H317" s="27">
        <f>IF(OR(Register!$N315&lt;&gt;"Yes",Register!$O315="",N(Register!$Q315)=0),0,ROUND((Register!$M315-Register!$R315)*MIN(Register!$Q315,MAX(0,MIN(H$4,IF(Register!$U315="",$D$2,MIN($D$2,YEAR(Register!$U315)*12+MONTH(Register!$U315)-1)))-(YEAR(Register!$O315)*12+MONTH(Register!$O315))+1))/Register!$Q315,2)-ROUND((Register!$M315-Register!$R315)*MIN(Register!$Q315,MAX(0,MIN(H$4-1,IF(Register!$U315="",$D$2,MIN($D$2,YEAR(Register!$U315)*12+MONTH(Register!$U315)-1)))-(YEAR(Register!$O315)*12+MONTH(Register!$O315))+1))/Register!$Q315,2))</f>
        <v/>
      </c>
      <c r="I317" s="27">
        <f>IF(OR(Register!$N315&lt;&gt;"Yes",Register!$O315="",N(Register!$Q315)=0),0,ROUND((Register!$M315-Register!$R315)*MIN(Register!$Q315,MAX(0,MIN(I$4,IF(Register!$U315="",$D$2,MIN($D$2,YEAR(Register!$U315)*12+MONTH(Register!$U315)-1)))-(YEAR(Register!$O315)*12+MONTH(Register!$O315))+1))/Register!$Q315,2)-ROUND((Register!$M315-Register!$R315)*MIN(Register!$Q315,MAX(0,MIN(I$4-1,IF(Register!$U315="",$D$2,MIN($D$2,YEAR(Register!$U315)*12+MONTH(Register!$U315)-1)))-(YEAR(Register!$O315)*12+MONTH(Register!$O315))+1))/Register!$Q315,2))</f>
        <v/>
      </c>
      <c r="J317" s="27">
        <f>IF(OR(Register!$N315&lt;&gt;"Yes",Register!$O315="",N(Register!$Q315)=0),0,ROUND((Register!$M315-Register!$R315)*MIN(Register!$Q315,MAX(0,MIN(J$4,IF(Register!$U315="",$D$2,MIN($D$2,YEAR(Register!$U315)*12+MONTH(Register!$U315)-1)))-(YEAR(Register!$O315)*12+MONTH(Register!$O315))+1))/Register!$Q315,2)-ROUND((Register!$M315-Register!$R315)*MIN(Register!$Q315,MAX(0,MIN(J$4-1,IF(Register!$U315="",$D$2,MIN($D$2,YEAR(Register!$U315)*12+MONTH(Register!$U315)-1)))-(YEAR(Register!$O315)*12+MONTH(Register!$O315))+1))/Register!$Q315,2))</f>
        <v/>
      </c>
      <c r="K317" s="27">
        <f>IF(OR(Register!$N315&lt;&gt;"Yes",Register!$O315="",N(Register!$Q315)=0),0,ROUND((Register!$M315-Register!$R315)*MIN(Register!$Q315,MAX(0,MIN(K$4,IF(Register!$U315="",$D$2,MIN($D$2,YEAR(Register!$U315)*12+MONTH(Register!$U315)-1)))-(YEAR(Register!$O315)*12+MONTH(Register!$O315))+1))/Register!$Q315,2)-ROUND((Register!$M315-Register!$R315)*MIN(Register!$Q315,MAX(0,MIN(K$4-1,IF(Register!$U315="",$D$2,MIN($D$2,YEAR(Register!$U315)*12+MONTH(Register!$U315)-1)))-(YEAR(Register!$O315)*12+MONTH(Register!$O315))+1))/Register!$Q315,2))</f>
        <v/>
      </c>
      <c r="L317" s="27">
        <f>IF(OR(Register!$N315&lt;&gt;"Yes",Register!$O315="",N(Register!$Q315)=0),0,ROUND((Register!$M315-Register!$R315)*MIN(Register!$Q315,MAX(0,MIN(L$4,IF(Register!$U315="",$D$2,MIN($D$2,YEAR(Register!$U315)*12+MONTH(Register!$U315)-1)))-(YEAR(Register!$O315)*12+MONTH(Register!$O315))+1))/Register!$Q315,2)-ROUND((Register!$M315-Register!$R315)*MIN(Register!$Q315,MAX(0,MIN(L$4-1,IF(Register!$U315="",$D$2,MIN($D$2,YEAR(Register!$U315)*12+MONTH(Register!$U315)-1)))-(YEAR(Register!$O315)*12+MONTH(Register!$O315))+1))/Register!$Q315,2))</f>
        <v/>
      </c>
      <c r="M317" s="27">
        <f>IF(OR(Register!$N315&lt;&gt;"Yes",Register!$O315="",N(Register!$Q315)=0),0,ROUND((Register!$M315-Register!$R315)*MIN(Register!$Q315,MAX(0,MIN(M$4,IF(Register!$U315="",$D$2,MIN($D$2,YEAR(Register!$U315)*12+MONTH(Register!$U315)-1)))-(YEAR(Register!$O315)*12+MONTH(Register!$O315))+1))/Register!$Q315,2)-ROUND((Register!$M315-Register!$R315)*MIN(Register!$Q315,MAX(0,MIN(M$4-1,IF(Register!$U315="",$D$2,MIN($D$2,YEAR(Register!$U315)*12+MONTH(Register!$U315)-1)))-(YEAR(Register!$O315)*12+MONTH(Register!$O315))+1))/Register!$Q315,2))</f>
        <v/>
      </c>
      <c r="N317" s="27">
        <f>IF(OR(Register!$N315&lt;&gt;"Yes",Register!$O315="",N(Register!$Q315)=0),0,ROUND((Register!$M315-Register!$R315)*MIN(Register!$Q315,MAX(0,MIN(N$4,IF(Register!$U315="",$D$2,MIN($D$2,YEAR(Register!$U315)*12+MONTH(Register!$U315)-1)))-(YEAR(Register!$O315)*12+MONTH(Register!$O315))+1))/Register!$Q315,2)-ROUND((Register!$M315-Register!$R315)*MIN(Register!$Q315,MAX(0,MIN(N$4-1,IF(Register!$U315="",$D$2,MIN($D$2,YEAR(Register!$U315)*12+MONTH(Register!$U315)-1)))-(YEAR(Register!$O315)*12+MONTH(Register!$O315))+1))/Register!$Q315,2))</f>
        <v/>
      </c>
      <c r="O317" s="27">
        <f>IF(OR(Register!$N315&lt;&gt;"Yes",Register!$O315="",N(Register!$Q315)=0),0,ROUND((Register!$M315-Register!$R315)*MIN(Register!$Q315,MAX(0,MIN(O$4,IF(Register!$U315="",$D$2,MIN($D$2,YEAR(Register!$U315)*12+MONTH(Register!$U315)-1)))-(YEAR(Register!$O315)*12+MONTH(Register!$O315))+1))/Register!$Q315,2)-ROUND((Register!$M315-Register!$R315)*MIN(Register!$Q315,MAX(0,MIN(O$4-1,IF(Register!$U315="",$D$2,MIN($D$2,YEAR(Register!$U315)*12+MONTH(Register!$U315)-1)))-(YEAR(Register!$O315)*12+MONTH(Register!$O315))+1))/Register!$Q315,2))</f>
        <v/>
      </c>
      <c r="P317" s="27">
        <f>IF(OR(Register!$N315&lt;&gt;"Yes",Register!$O315="",N(Register!$Q315)=0),0,ROUND((Register!$M315-Register!$R315)*MIN(Register!$Q315,MAX(0,MIN(P$4,IF(Register!$U315="",$D$2,MIN($D$2,YEAR(Register!$U315)*12+MONTH(Register!$U315)-1)))-(YEAR(Register!$O315)*12+MONTH(Register!$O315))+1))/Register!$Q315,2)-ROUND((Register!$M315-Register!$R315)*MIN(Register!$Q315,MAX(0,MIN(P$4-1,IF(Register!$U315="",$D$2,MIN($D$2,YEAR(Register!$U315)*12+MONTH(Register!$U315)-1)))-(YEAR(Register!$O315)*12+MONTH(Register!$O315))+1))/Register!$Q315,2))</f>
        <v/>
      </c>
      <c r="Q317" s="27">
        <f>E317+F317+G317+H317+I317+J317+K317+L317+M317+N317+O317+P317</f>
        <v/>
      </c>
    </row>
    <row r="318">
      <c r="A318" s="28">
        <f>IF(Register!$A316="","",Register!$A316)</f>
        <v/>
      </c>
      <c r="B318" s="28">
        <f>IF(Register!$D316="","",Register!$D316)</f>
        <v/>
      </c>
      <c r="C318" s="28">
        <f>IF(Register!$F316="","",Register!$F316)</f>
        <v/>
      </c>
      <c r="D318" s="28">
        <f>IF(C318="","",IF(C318=Settings!$A$9,Settings!$B$9,IF(C318=Settings!$A$10,Settings!$B$10,IF(C318=Settings!$A$11,Settings!$B$11,IF(C318=Settings!$A$12,Settings!$B$12,IF(C318=Settings!$A$13,Settings!$B$13,IF(C318=Settings!$A$14,Settings!$B$14,IF(C318=Settings!$A$15,Settings!$B$15,IF(C318=Settings!$A$16,Settings!$B$16,IF(C318=Settings!$A$17,Settings!$B$17,IF(C318=Settings!$A$18,Settings!$B$18,"")))))))))))</f>
        <v/>
      </c>
      <c r="E318" s="27">
        <f>IF(OR(Register!$N316&lt;&gt;"Yes",Register!$O316="",N(Register!$Q316)=0),0,ROUND((Register!$M316-Register!$R316)*MIN(Register!$Q316,MAX(0,MIN(E$4,IF(Register!$U316="",$D$2,MIN($D$2,YEAR(Register!$U316)*12+MONTH(Register!$U316)-1)))-(YEAR(Register!$O316)*12+MONTH(Register!$O316))+1))/Register!$Q316,2)-ROUND((Register!$M316-Register!$R316)*MIN(Register!$Q316,MAX(0,MIN(E$4-1,IF(Register!$U316="",$D$2,MIN($D$2,YEAR(Register!$U316)*12+MONTH(Register!$U316)-1)))-(YEAR(Register!$O316)*12+MONTH(Register!$O316))+1))/Register!$Q316,2))</f>
        <v/>
      </c>
      <c r="F318" s="27">
        <f>IF(OR(Register!$N316&lt;&gt;"Yes",Register!$O316="",N(Register!$Q316)=0),0,ROUND((Register!$M316-Register!$R316)*MIN(Register!$Q316,MAX(0,MIN(F$4,IF(Register!$U316="",$D$2,MIN($D$2,YEAR(Register!$U316)*12+MONTH(Register!$U316)-1)))-(YEAR(Register!$O316)*12+MONTH(Register!$O316))+1))/Register!$Q316,2)-ROUND((Register!$M316-Register!$R316)*MIN(Register!$Q316,MAX(0,MIN(F$4-1,IF(Register!$U316="",$D$2,MIN($D$2,YEAR(Register!$U316)*12+MONTH(Register!$U316)-1)))-(YEAR(Register!$O316)*12+MONTH(Register!$O316))+1))/Register!$Q316,2))</f>
        <v/>
      </c>
      <c r="G318" s="27">
        <f>IF(OR(Register!$N316&lt;&gt;"Yes",Register!$O316="",N(Register!$Q316)=0),0,ROUND((Register!$M316-Register!$R316)*MIN(Register!$Q316,MAX(0,MIN(G$4,IF(Register!$U316="",$D$2,MIN($D$2,YEAR(Register!$U316)*12+MONTH(Register!$U316)-1)))-(YEAR(Register!$O316)*12+MONTH(Register!$O316))+1))/Register!$Q316,2)-ROUND((Register!$M316-Register!$R316)*MIN(Register!$Q316,MAX(0,MIN(G$4-1,IF(Register!$U316="",$D$2,MIN($D$2,YEAR(Register!$U316)*12+MONTH(Register!$U316)-1)))-(YEAR(Register!$O316)*12+MONTH(Register!$O316))+1))/Register!$Q316,2))</f>
        <v/>
      </c>
      <c r="H318" s="27">
        <f>IF(OR(Register!$N316&lt;&gt;"Yes",Register!$O316="",N(Register!$Q316)=0),0,ROUND((Register!$M316-Register!$R316)*MIN(Register!$Q316,MAX(0,MIN(H$4,IF(Register!$U316="",$D$2,MIN($D$2,YEAR(Register!$U316)*12+MONTH(Register!$U316)-1)))-(YEAR(Register!$O316)*12+MONTH(Register!$O316))+1))/Register!$Q316,2)-ROUND((Register!$M316-Register!$R316)*MIN(Register!$Q316,MAX(0,MIN(H$4-1,IF(Register!$U316="",$D$2,MIN($D$2,YEAR(Register!$U316)*12+MONTH(Register!$U316)-1)))-(YEAR(Register!$O316)*12+MONTH(Register!$O316))+1))/Register!$Q316,2))</f>
        <v/>
      </c>
      <c r="I318" s="27">
        <f>IF(OR(Register!$N316&lt;&gt;"Yes",Register!$O316="",N(Register!$Q316)=0),0,ROUND((Register!$M316-Register!$R316)*MIN(Register!$Q316,MAX(0,MIN(I$4,IF(Register!$U316="",$D$2,MIN($D$2,YEAR(Register!$U316)*12+MONTH(Register!$U316)-1)))-(YEAR(Register!$O316)*12+MONTH(Register!$O316))+1))/Register!$Q316,2)-ROUND((Register!$M316-Register!$R316)*MIN(Register!$Q316,MAX(0,MIN(I$4-1,IF(Register!$U316="",$D$2,MIN($D$2,YEAR(Register!$U316)*12+MONTH(Register!$U316)-1)))-(YEAR(Register!$O316)*12+MONTH(Register!$O316))+1))/Register!$Q316,2))</f>
        <v/>
      </c>
      <c r="J318" s="27">
        <f>IF(OR(Register!$N316&lt;&gt;"Yes",Register!$O316="",N(Register!$Q316)=0),0,ROUND((Register!$M316-Register!$R316)*MIN(Register!$Q316,MAX(0,MIN(J$4,IF(Register!$U316="",$D$2,MIN($D$2,YEAR(Register!$U316)*12+MONTH(Register!$U316)-1)))-(YEAR(Register!$O316)*12+MONTH(Register!$O316))+1))/Register!$Q316,2)-ROUND((Register!$M316-Register!$R316)*MIN(Register!$Q316,MAX(0,MIN(J$4-1,IF(Register!$U316="",$D$2,MIN($D$2,YEAR(Register!$U316)*12+MONTH(Register!$U316)-1)))-(YEAR(Register!$O316)*12+MONTH(Register!$O316))+1))/Register!$Q316,2))</f>
        <v/>
      </c>
      <c r="K318" s="27">
        <f>IF(OR(Register!$N316&lt;&gt;"Yes",Register!$O316="",N(Register!$Q316)=0),0,ROUND((Register!$M316-Register!$R316)*MIN(Register!$Q316,MAX(0,MIN(K$4,IF(Register!$U316="",$D$2,MIN($D$2,YEAR(Register!$U316)*12+MONTH(Register!$U316)-1)))-(YEAR(Register!$O316)*12+MONTH(Register!$O316))+1))/Register!$Q316,2)-ROUND((Register!$M316-Register!$R316)*MIN(Register!$Q316,MAX(0,MIN(K$4-1,IF(Register!$U316="",$D$2,MIN($D$2,YEAR(Register!$U316)*12+MONTH(Register!$U316)-1)))-(YEAR(Register!$O316)*12+MONTH(Register!$O316))+1))/Register!$Q316,2))</f>
        <v/>
      </c>
      <c r="L318" s="27">
        <f>IF(OR(Register!$N316&lt;&gt;"Yes",Register!$O316="",N(Register!$Q316)=0),0,ROUND((Register!$M316-Register!$R316)*MIN(Register!$Q316,MAX(0,MIN(L$4,IF(Register!$U316="",$D$2,MIN($D$2,YEAR(Register!$U316)*12+MONTH(Register!$U316)-1)))-(YEAR(Register!$O316)*12+MONTH(Register!$O316))+1))/Register!$Q316,2)-ROUND((Register!$M316-Register!$R316)*MIN(Register!$Q316,MAX(0,MIN(L$4-1,IF(Register!$U316="",$D$2,MIN($D$2,YEAR(Register!$U316)*12+MONTH(Register!$U316)-1)))-(YEAR(Register!$O316)*12+MONTH(Register!$O316))+1))/Register!$Q316,2))</f>
        <v/>
      </c>
      <c r="M318" s="27">
        <f>IF(OR(Register!$N316&lt;&gt;"Yes",Register!$O316="",N(Register!$Q316)=0),0,ROUND((Register!$M316-Register!$R316)*MIN(Register!$Q316,MAX(0,MIN(M$4,IF(Register!$U316="",$D$2,MIN($D$2,YEAR(Register!$U316)*12+MONTH(Register!$U316)-1)))-(YEAR(Register!$O316)*12+MONTH(Register!$O316))+1))/Register!$Q316,2)-ROUND((Register!$M316-Register!$R316)*MIN(Register!$Q316,MAX(0,MIN(M$4-1,IF(Register!$U316="",$D$2,MIN($D$2,YEAR(Register!$U316)*12+MONTH(Register!$U316)-1)))-(YEAR(Register!$O316)*12+MONTH(Register!$O316))+1))/Register!$Q316,2))</f>
        <v/>
      </c>
      <c r="N318" s="27">
        <f>IF(OR(Register!$N316&lt;&gt;"Yes",Register!$O316="",N(Register!$Q316)=0),0,ROUND((Register!$M316-Register!$R316)*MIN(Register!$Q316,MAX(0,MIN(N$4,IF(Register!$U316="",$D$2,MIN($D$2,YEAR(Register!$U316)*12+MONTH(Register!$U316)-1)))-(YEAR(Register!$O316)*12+MONTH(Register!$O316))+1))/Register!$Q316,2)-ROUND((Register!$M316-Register!$R316)*MIN(Register!$Q316,MAX(0,MIN(N$4-1,IF(Register!$U316="",$D$2,MIN($D$2,YEAR(Register!$U316)*12+MONTH(Register!$U316)-1)))-(YEAR(Register!$O316)*12+MONTH(Register!$O316))+1))/Register!$Q316,2))</f>
        <v/>
      </c>
      <c r="O318" s="27">
        <f>IF(OR(Register!$N316&lt;&gt;"Yes",Register!$O316="",N(Register!$Q316)=0),0,ROUND((Register!$M316-Register!$R316)*MIN(Register!$Q316,MAX(0,MIN(O$4,IF(Register!$U316="",$D$2,MIN($D$2,YEAR(Register!$U316)*12+MONTH(Register!$U316)-1)))-(YEAR(Register!$O316)*12+MONTH(Register!$O316))+1))/Register!$Q316,2)-ROUND((Register!$M316-Register!$R316)*MIN(Register!$Q316,MAX(0,MIN(O$4-1,IF(Register!$U316="",$D$2,MIN($D$2,YEAR(Register!$U316)*12+MONTH(Register!$U316)-1)))-(YEAR(Register!$O316)*12+MONTH(Register!$O316))+1))/Register!$Q316,2))</f>
        <v/>
      </c>
      <c r="P318" s="27">
        <f>IF(OR(Register!$N316&lt;&gt;"Yes",Register!$O316="",N(Register!$Q316)=0),0,ROUND((Register!$M316-Register!$R316)*MIN(Register!$Q316,MAX(0,MIN(P$4,IF(Register!$U316="",$D$2,MIN($D$2,YEAR(Register!$U316)*12+MONTH(Register!$U316)-1)))-(YEAR(Register!$O316)*12+MONTH(Register!$O316))+1))/Register!$Q316,2)-ROUND((Register!$M316-Register!$R316)*MIN(Register!$Q316,MAX(0,MIN(P$4-1,IF(Register!$U316="",$D$2,MIN($D$2,YEAR(Register!$U316)*12+MONTH(Register!$U316)-1)))-(YEAR(Register!$O316)*12+MONTH(Register!$O316))+1))/Register!$Q316,2))</f>
        <v/>
      </c>
      <c r="Q318" s="27">
        <f>E318+F318+G318+H318+I318+J318+K318+L318+M318+N318+O318+P318</f>
        <v/>
      </c>
    </row>
    <row r="319">
      <c r="A319" s="28">
        <f>IF(Register!$A317="","",Register!$A317)</f>
        <v/>
      </c>
      <c r="B319" s="28">
        <f>IF(Register!$D317="","",Register!$D317)</f>
        <v/>
      </c>
      <c r="C319" s="28">
        <f>IF(Register!$F317="","",Register!$F317)</f>
        <v/>
      </c>
      <c r="D319" s="28">
        <f>IF(C319="","",IF(C319=Settings!$A$9,Settings!$B$9,IF(C319=Settings!$A$10,Settings!$B$10,IF(C319=Settings!$A$11,Settings!$B$11,IF(C319=Settings!$A$12,Settings!$B$12,IF(C319=Settings!$A$13,Settings!$B$13,IF(C319=Settings!$A$14,Settings!$B$14,IF(C319=Settings!$A$15,Settings!$B$15,IF(C319=Settings!$A$16,Settings!$B$16,IF(C319=Settings!$A$17,Settings!$B$17,IF(C319=Settings!$A$18,Settings!$B$18,"")))))))))))</f>
        <v/>
      </c>
      <c r="E319" s="27">
        <f>IF(OR(Register!$N317&lt;&gt;"Yes",Register!$O317="",N(Register!$Q317)=0),0,ROUND((Register!$M317-Register!$R317)*MIN(Register!$Q317,MAX(0,MIN(E$4,IF(Register!$U317="",$D$2,MIN($D$2,YEAR(Register!$U317)*12+MONTH(Register!$U317)-1)))-(YEAR(Register!$O317)*12+MONTH(Register!$O317))+1))/Register!$Q317,2)-ROUND((Register!$M317-Register!$R317)*MIN(Register!$Q317,MAX(0,MIN(E$4-1,IF(Register!$U317="",$D$2,MIN($D$2,YEAR(Register!$U317)*12+MONTH(Register!$U317)-1)))-(YEAR(Register!$O317)*12+MONTH(Register!$O317))+1))/Register!$Q317,2))</f>
        <v/>
      </c>
      <c r="F319" s="27">
        <f>IF(OR(Register!$N317&lt;&gt;"Yes",Register!$O317="",N(Register!$Q317)=0),0,ROUND((Register!$M317-Register!$R317)*MIN(Register!$Q317,MAX(0,MIN(F$4,IF(Register!$U317="",$D$2,MIN($D$2,YEAR(Register!$U317)*12+MONTH(Register!$U317)-1)))-(YEAR(Register!$O317)*12+MONTH(Register!$O317))+1))/Register!$Q317,2)-ROUND((Register!$M317-Register!$R317)*MIN(Register!$Q317,MAX(0,MIN(F$4-1,IF(Register!$U317="",$D$2,MIN($D$2,YEAR(Register!$U317)*12+MONTH(Register!$U317)-1)))-(YEAR(Register!$O317)*12+MONTH(Register!$O317))+1))/Register!$Q317,2))</f>
        <v/>
      </c>
      <c r="G319" s="27">
        <f>IF(OR(Register!$N317&lt;&gt;"Yes",Register!$O317="",N(Register!$Q317)=0),0,ROUND((Register!$M317-Register!$R317)*MIN(Register!$Q317,MAX(0,MIN(G$4,IF(Register!$U317="",$D$2,MIN($D$2,YEAR(Register!$U317)*12+MONTH(Register!$U317)-1)))-(YEAR(Register!$O317)*12+MONTH(Register!$O317))+1))/Register!$Q317,2)-ROUND((Register!$M317-Register!$R317)*MIN(Register!$Q317,MAX(0,MIN(G$4-1,IF(Register!$U317="",$D$2,MIN($D$2,YEAR(Register!$U317)*12+MONTH(Register!$U317)-1)))-(YEAR(Register!$O317)*12+MONTH(Register!$O317))+1))/Register!$Q317,2))</f>
        <v/>
      </c>
      <c r="H319" s="27">
        <f>IF(OR(Register!$N317&lt;&gt;"Yes",Register!$O317="",N(Register!$Q317)=0),0,ROUND((Register!$M317-Register!$R317)*MIN(Register!$Q317,MAX(0,MIN(H$4,IF(Register!$U317="",$D$2,MIN($D$2,YEAR(Register!$U317)*12+MONTH(Register!$U317)-1)))-(YEAR(Register!$O317)*12+MONTH(Register!$O317))+1))/Register!$Q317,2)-ROUND((Register!$M317-Register!$R317)*MIN(Register!$Q317,MAX(0,MIN(H$4-1,IF(Register!$U317="",$D$2,MIN($D$2,YEAR(Register!$U317)*12+MONTH(Register!$U317)-1)))-(YEAR(Register!$O317)*12+MONTH(Register!$O317))+1))/Register!$Q317,2))</f>
        <v/>
      </c>
      <c r="I319" s="27">
        <f>IF(OR(Register!$N317&lt;&gt;"Yes",Register!$O317="",N(Register!$Q317)=0),0,ROUND((Register!$M317-Register!$R317)*MIN(Register!$Q317,MAX(0,MIN(I$4,IF(Register!$U317="",$D$2,MIN($D$2,YEAR(Register!$U317)*12+MONTH(Register!$U317)-1)))-(YEAR(Register!$O317)*12+MONTH(Register!$O317))+1))/Register!$Q317,2)-ROUND((Register!$M317-Register!$R317)*MIN(Register!$Q317,MAX(0,MIN(I$4-1,IF(Register!$U317="",$D$2,MIN($D$2,YEAR(Register!$U317)*12+MONTH(Register!$U317)-1)))-(YEAR(Register!$O317)*12+MONTH(Register!$O317))+1))/Register!$Q317,2))</f>
        <v/>
      </c>
      <c r="J319" s="27">
        <f>IF(OR(Register!$N317&lt;&gt;"Yes",Register!$O317="",N(Register!$Q317)=0),0,ROUND((Register!$M317-Register!$R317)*MIN(Register!$Q317,MAX(0,MIN(J$4,IF(Register!$U317="",$D$2,MIN($D$2,YEAR(Register!$U317)*12+MONTH(Register!$U317)-1)))-(YEAR(Register!$O317)*12+MONTH(Register!$O317))+1))/Register!$Q317,2)-ROUND((Register!$M317-Register!$R317)*MIN(Register!$Q317,MAX(0,MIN(J$4-1,IF(Register!$U317="",$D$2,MIN($D$2,YEAR(Register!$U317)*12+MONTH(Register!$U317)-1)))-(YEAR(Register!$O317)*12+MONTH(Register!$O317))+1))/Register!$Q317,2))</f>
        <v/>
      </c>
      <c r="K319" s="27">
        <f>IF(OR(Register!$N317&lt;&gt;"Yes",Register!$O317="",N(Register!$Q317)=0),0,ROUND((Register!$M317-Register!$R317)*MIN(Register!$Q317,MAX(0,MIN(K$4,IF(Register!$U317="",$D$2,MIN($D$2,YEAR(Register!$U317)*12+MONTH(Register!$U317)-1)))-(YEAR(Register!$O317)*12+MONTH(Register!$O317))+1))/Register!$Q317,2)-ROUND((Register!$M317-Register!$R317)*MIN(Register!$Q317,MAX(0,MIN(K$4-1,IF(Register!$U317="",$D$2,MIN($D$2,YEAR(Register!$U317)*12+MONTH(Register!$U317)-1)))-(YEAR(Register!$O317)*12+MONTH(Register!$O317))+1))/Register!$Q317,2))</f>
        <v/>
      </c>
      <c r="L319" s="27">
        <f>IF(OR(Register!$N317&lt;&gt;"Yes",Register!$O317="",N(Register!$Q317)=0),0,ROUND((Register!$M317-Register!$R317)*MIN(Register!$Q317,MAX(0,MIN(L$4,IF(Register!$U317="",$D$2,MIN($D$2,YEAR(Register!$U317)*12+MONTH(Register!$U317)-1)))-(YEAR(Register!$O317)*12+MONTH(Register!$O317))+1))/Register!$Q317,2)-ROUND((Register!$M317-Register!$R317)*MIN(Register!$Q317,MAX(0,MIN(L$4-1,IF(Register!$U317="",$D$2,MIN($D$2,YEAR(Register!$U317)*12+MONTH(Register!$U317)-1)))-(YEAR(Register!$O317)*12+MONTH(Register!$O317))+1))/Register!$Q317,2))</f>
        <v/>
      </c>
      <c r="M319" s="27">
        <f>IF(OR(Register!$N317&lt;&gt;"Yes",Register!$O317="",N(Register!$Q317)=0),0,ROUND((Register!$M317-Register!$R317)*MIN(Register!$Q317,MAX(0,MIN(M$4,IF(Register!$U317="",$D$2,MIN($D$2,YEAR(Register!$U317)*12+MONTH(Register!$U317)-1)))-(YEAR(Register!$O317)*12+MONTH(Register!$O317))+1))/Register!$Q317,2)-ROUND((Register!$M317-Register!$R317)*MIN(Register!$Q317,MAX(0,MIN(M$4-1,IF(Register!$U317="",$D$2,MIN($D$2,YEAR(Register!$U317)*12+MONTH(Register!$U317)-1)))-(YEAR(Register!$O317)*12+MONTH(Register!$O317))+1))/Register!$Q317,2))</f>
        <v/>
      </c>
      <c r="N319" s="27">
        <f>IF(OR(Register!$N317&lt;&gt;"Yes",Register!$O317="",N(Register!$Q317)=0),0,ROUND((Register!$M317-Register!$R317)*MIN(Register!$Q317,MAX(0,MIN(N$4,IF(Register!$U317="",$D$2,MIN($D$2,YEAR(Register!$U317)*12+MONTH(Register!$U317)-1)))-(YEAR(Register!$O317)*12+MONTH(Register!$O317))+1))/Register!$Q317,2)-ROUND((Register!$M317-Register!$R317)*MIN(Register!$Q317,MAX(0,MIN(N$4-1,IF(Register!$U317="",$D$2,MIN($D$2,YEAR(Register!$U317)*12+MONTH(Register!$U317)-1)))-(YEAR(Register!$O317)*12+MONTH(Register!$O317))+1))/Register!$Q317,2))</f>
        <v/>
      </c>
      <c r="O319" s="27">
        <f>IF(OR(Register!$N317&lt;&gt;"Yes",Register!$O317="",N(Register!$Q317)=0),0,ROUND((Register!$M317-Register!$R317)*MIN(Register!$Q317,MAX(0,MIN(O$4,IF(Register!$U317="",$D$2,MIN($D$2,YEAR(Register!$U317)*12+MONTH(Register!$U317)-1)))-(YEAR(Register!$O317)*12+MONTH(Register!$O317))+1))/Register!$Q317,2)-ROUND((Register!$M317-Register!$R317)*MIN(Register!$Q317,MAX(0,MIN(O$4-1,IF(Register!$U317="",$D$2,MIN($D$2,YEAR(Register!$U317)*12+MONTH(Register!$U317)-1)))-(YEAR(Register!$O317)*12+MONTH(Register!$O317))+1))/Register!$Q317,2))</f>
        <v/>
      </c>
      <c r="P319" s="27">
        <f>IF(OR(Register!$N317&lt;&gt;"Yes",Register!$O317="",N(Register!$Q317)=0),0,ROUND((Register!$M317-Register!$R317)*MIN(Register!$Q317,MAX(0,MIN(P$4,IF(Register!$U317="",$D$2,MIN($D$2,YEAR(Register!$U317)*12+MONTH(Register!$U317)-1)))-(YEAR(Register!$O317)*12+MONTH(Register!$O317))+1))/Register!$Q317,2)-ROUND((Register!$M317-Register!$R317)*MIN(Register!$Q317,MAX(0,MIN(P$4-1,IF(Register!$U317="",$D$2,MIN($D$2,YEAR(Register!$U317)*12+MONTH(Register!$U317)-1)))-(YEAR(Register!$O317)*12+MONTH(Register!$O317))+1))/Register!$Q317,2))</f>
        <v/>
      </c>
      <c r="Q319" s="27">
        <f>E319+F319+G319+H319+I319+J319+K319+L319+M319+N319+O319+P319</f>
        <v/>
      </c>
    </row>
    <row r="320">
      <c r="A320" s="28">
        <f>IF(Register!$A318="","",Register!$A318)</f>
        <v/>
      </c>
      <c r="B320" s="28">
        <f>IF(Register!$D318="","",Register!$D318)</f>
        <v/>
      </c>
      <c r="C320" s="28">
        <f>IF(Register!$F318="","",Register!$F318)</f>
        <v/>
      </c>
      <c r="D320" s="28">
        <f>IF(C320="","",IF(C320=Settings!$A$9,Settings!$B$9,IF(C320=Settings!$A$10,Settings!$B$10,IF(C320=Settings!$A$11,Settings!$B$11,IF(C320=Settings!$A$12,Settings!$B$12,IF(C320=Settings!$A$13,Settings!$B$13,IF(C320=Settings!$A$14,Settings!$B$14,IF(C320=Settings!$A$15,Settings!$B$15,IF(C320=Settings!$A$16,Settings!$B$16,IF(C320=Settings!$A$17,Settings!$B$17,IF(C320=Settings!$A$18,Settings!$B$18,"")))))))))))</f>
        <v/>
      </c>
      <c r="E320" s="27">
        <f>IF(OR(Register!$N318&lt;&gt;"Yes",Register!$O318="",N(Register!$Q318)=0),0,ROUND((Register!$M318-Register!$R318)*MIN(Register!$Q318,MAX(0,MIN(E$4,IF(Register!$U318="",$D$2,MIN($D$2,YEAR(Register!$U318)*12+MONTH(Register!$U318)-1)))-(YEAR(Register!$O318)*12+MONTH(Register!$O318))+1))/Register!$Q318,2)-ROUND((Register!$M318-Register!$R318)*MIN(Register!$Q318,MAX(0,MIN(E$4-1,IF(Register!$U318="",$D$2,MIN($D$2,YEAR(Register!$U318)*12+MONTH(Register!$U318)-1)))-(YEAR(Register!$O318)*12+MONTH(Register!$O318))+1))/Register!$Q318,2))</f>
        <v/>
      </c>
      <c r="F320" s="27">
        <f>IF(OR(Register!$N318&lt;&gt;"Yes",Register!$O318="",N(Register!$Q318)=0),0,ROUND((Register!$M318-Register!$R318)*MIN(Register!$Q318,MAX(0,MIN(F$4,IF(Register!$U318="",$D$2,MIN($D$2,YEAR(Register!$U318)*12+MONTH(Register!$U318)-1)))-(YEAR(Register!$O318)*12+MONTH(Register!$O318))+1))/Register!$Q318,2)-ROUND((Register!$M318-Register!$R318)*MIN(Register!$Q318,MAX(0,MIN(F$4-1,IF(Register!$U318="",$D$2,MIN($D$2,YEAR(Register!$U318)*12+MONTH(Register!$U318)-1)))-(YEAR(Register!$O318)*12+MONTH(Register!$O318))+1))/Register!$Q318,2))</f>
        <v/>
      </c>
      <c r="G320" s="27">
        <f>IF(OR(Register!$N318&lt;&gt;"Yes",Register!$O318="",N(Register!$Q318)=0),0,ROUND((Register!$M318-Register!$R318)*MIN(Register!$Q318,MAX(0,MIN(G$4,IF(Register!$U318="",$D$2,MIN($D$2,YEAR(Register!$U318)*12+MONTH(Register!$U318)-1)))-(YEAR(Register!$O318)*12+MONTH(Register!$O318))+1))/Register!$Q318,2)-ROUND((Register!$M318-Register!$R318)*MIN(Register!$Q318,MAX(0,MIN(G$4-1,IF(Register!$U318="",$D$2,MIN($D$2,YEAR(Register!$U318)*12+MONTH(Register!$U318)-1)))-(YEAR(Register!$O318)*12+MONTH(Register!$O318))+1))/Register!$Q318,2))</f>
        <v/>
      </c>
      <c r="H320" s="27">
        <f>IF(OR(Register!$N318&lt;&gt;"Yes",Register!$O318="",N(Register!$Q318)=0),0,ROUND((Register!$M318-Register!$R318)*MIN(Register!$Q318,MAX(0,MIN(H$4,IF(Register!$U318="",$D$2,MIN($D$2,YEAR(Register!$U318)*12+MONTH(Register!$U318)-1)))-(YEAR(Register!$O318)*12+MONTH(Register!$O318))+1))/Register!$Q318,2)-ROUND((Register!$M318-Register!$R318)*MIN(Register!$Q318,MAX(0,MIN(H$4-1,IF(Register!$U318="",$D$2,MIN($D$2,YEAR(Register!$U318)*12+MONTH(Register!$U318)-1)))-(YEAR(Register!$O318)*12+MONTH(Register!$O318))+1))/Register!$Q318,2))</f>
        <v/>
      </c>
      <c r="I320" s="27">
        <f>IF(OR(Register!$N318&lt;&gt;"Yes",Register!$O318="",N(Register!$Q318)=0),0,ROUND((Register!$M318-Register!$R318)*MIN(Register!$Q318,MAX(0,MIN(I$4,IF(Register!$U318="",$D$2,MIN($D$2,YEAR(Register!$U318)*12+MONTH(Register!$U318)-1)))-(YEAR(Register!$O318)*12+MONTH(Register!$O318))+1))/Register!$Q318,2)-ROUND((Register!$M318-Register!$R318)*MIN(Register!$Q318,MAX(0,MIN(I$4-1,IF(Register!$U318="",$D$2,MIN($D$2,YEAR(Register!$U318)*12+MONTH(Register!$U318)-1)))-(YEAR(Register!$O318)*12+MONTH(Register!$O318))+1))/Register!$Q318,2))</f>
        <v/>
      </c>
      <c r="J320" s="27">
        <f>IF(OR(Register!$N318&lt;&gt;"Yes",Register!$O318="",N(Register!$Q318)=0),0,ROUND((Register!$M318-Register!$R318)*MIN(Register!$Q318,MAX(0,MIN(J$4,IF(Register!$U318="",$D$2,MIN($D$2,YEAR(Register!$U318)*12+MONTH(Register!$U318)-1)))-(YEAR(Register!$O318)*12+MONTH(Register!$O318))+1))/Register!$Q318,2)-ROUND((Register!$M318-Register!$R318)*MIN(Register!$Q318,MAX(0,MIN(J$4-1,IF(Register!$U318="",$D$2,MIN($D$2,YEAR(Register!$U318)*12+MONTH(Register!$U318)-1)))-(YEAR(Register!$O318)*12+MONTH(Register!$O318))+1))/Register!$Q318,2))</f>
        <v/>
      </c>
      <c r="K320" s="27">
        <f>IF(OR(Register!$N318&lt;&gt;"Yes",Register!$O318="",N(Register!$Q318)=0),0,ROUND((Register!$M318-Register!$R318)*MIN(Register!$Q318,MAX(0,MIN(K$4,IF(Register!$U318="",$D$2,MIN($D$2,YEAR(Register!$U318)*12+MONTH(Register!$U318)-1)))-(YEAR(Register!$O318)*12+MONTH(Register!$O318))+1))/Register!$Q318,2)-ROUND((Register!$M318-Register!$R318)*MIN(Register!$Q318,MAX(0,MIN(K$4-1,IF(Register!$U318="",$D$2,MIN($D$2,YEAR(Register!$U318)*12+MONTH(Register!$U318)-1)))-(YEAR(Register!$O318)*12+MONTH(Register!$O318))+1))/Register!$Q318,2))</f>
        <v/>
      </c>
      <c r="L320" s="27">
        <f>IF(OR(Register!$N318&lt;&gt;"Yes",Register!$O318="",N(Register!$Q318)=0),0,ROUND((Register!$M318-Register!$R318)*MIN(Register!$Q318,MAX(0,MIN(L$4,IF(Register!$U318="",$D$2,MIN($D$2,YEAR(Register!$U318)*12+MONTH(Register!$U318)-1)))-(YEAR(Register!$O318)*12+MONTH(Register!$O318))+1))/Register!$Q318,2)-ROUND((Register!$M318-Register!$R318)*MIN(Register!$Q318,MAX(0,MIN(L$4-1,IF(Register!$U318="",$D$2,MIN($D$2,YEAR(Register!$U318)*12+MONTH(Register!$U318)-1)))-(YEAR(Register!$O318)*12+MONTH(Register!$O318))+1))/Register!$Q318,2))</f>
        <v/>
      </c>
      <c r="M320" s="27">
        <f>IF(OR(Register!$N318&lt;&gt;"Yes",Register!$O318="",N(Register!$Q318)=0),0,ROUND((Register!$M318-Register!$R318)*MIN(Register!$Q318,MAX(0,MIN(M$4,IF(Register!$U318="",$D$2,MIN($D$2,YEAR(Register!$U318)*12+MONTH(Register!$U318)-1)))-(YEAR(Register!$O318)*12+MONTH(Register!$O318))+1))/Register!$Q318,2)-ROUND((Register!$M318-Register!$R318)*MIN(Register!$Q318,MAX(0,MIN(M$4-1,IF(Register!$U318="",$D$2,MIN($D$2,YEAR(Register!$U318)*12+MONTH(Register!$U318)-1)))-(YEAR(Register!$O318)*12+MONTH(Register!$O318))+1))/Register!$Q318,2))</f>
        <v/>
      </c>
      <c r="N320" s="27">
        <f>IF(OR(Register!$N318&lt;&gt;"Yes",Register!$O318="",N(Register!$Q318)=0),0,ROUND((Register!$M318-Register!$R318)*MIN(Register!$Q318,MAX(0,MIN(N$4,IF(Register!$U318="",$D$2,MIN($D$2,YEAR(Register!$U318)*12+MONTH(Register!$U318)-1)))-(YEAR(Register!$O318)*12+MONTH(Register!$O318))+1))/Register!$Q318,2)-ROUND((Register!$M318-Register!$R318)*MIN(Register!$Q318,MAX(0,MIN(N$4-1,IF(Register!$U318="",$D$2,MIN($D$2,YEAR(Register!$U318)*12+MONTH(Register!$U318)-1)))-(YEAR(Register!$O318)*12+MONTH(Register!$O318))+1))/Register!$Q318,2))</f>
        <v/>
      </c>
      <c r="O320" s="27">
        <f>IF(OR(Register!$N318&lt;&gt;"Yes",Register!$O318="",N(Register!$Q318)=0),0,ROUND((Register!$M318-Register!$R318)*MIN(Register!$Q318,MAX(0,MIN(O$4,IF(Register!$U318="",$D$2,MIN($D$2,YEAR(Register!$U318)*12+MONTH(Register!$U318)-1)))-(YEAR(Register!$O318)*12+MONTH(Register!$O318))+1))/Register!$Q318,2)-ROUND((Register!$M318-Register!$R318)*MIN(Register!$Q318,MAX(0,MIN(O$4-1,IF(Register!$U318="",$D$2,MIN($D$2,YEAR(Register!$U318)*12+MONTH(Register!$U318)-1)))-(YEAR(Register!$O318)*12+MONTH(Register!$O318))+1))/Register!$Q318,2))</f>
        <v/>
      </c>
      <c r="P320" s="27">
        <f>IF(OR(Register!$N318&lt;&gt;"Yes",Register!$O318="",N(Register!$Q318)=0),0,ROUND((Register!$M318-Register!$R318)*MIN(Register!$Q318,MAX(0,MIN(P$4,IF(Register!$U318="",$D$2,MIN($D$2,YEAR(Register!$U318)*12+MONTH(Register!$U318)-1)))-(YEAR(Register!$O318)*12+MONTH(Register!$O318))+1))/Register!$Q318,2)-ROUND((Register!$M318-Register!$R318)*MIN(Register!$Q318,MAX(0,MIN(P$4-1,IF(Register!$U318="",$D$2,MIN($D$2,YEAR(Register!$U318)*12+MONTH(Register!$U318)-1)))-(YEAR(Register!$O318)*12+MONTH(Register!$O318))+1))/Register!$Q318,2))</f>
        <v/>
      </c>
      <c r="Q320" s="27">
        <f>E320+F320+G320+H320+I320+J320+K320+L320+M320+N320+O320+P320</f>
        <v/>
      </c>
    </row>
    <row r="321">
      <c r="A321" s="28">
        <f>IF(Register!$A319="","",Register!$A319)</f>
        <v/>
      </c>
      <c r="B321" s="28">
        <f>IF(Register!$D319="","",Register!$D319)</f>
        <v/>
      </c>
      <c r="C321" s="28">
        <f>IF(Register!$F319="","",Register!$F319)</f>
        <v/>
      </c>
      <c r="D321" s="28">
        <f>IF(C321="","",IF(C321=Settings!$A$9,Settings!$B$9,IF(C321=Settings!$A$10,Settings!$B$10,IF(C321=Settings!$A$11,Settings!$B$11,IF(C321=Settings!$A$12,Settings!$B$12,IF(C321=Settings!$A$13,Settings!$B$13,IF(C321=Settings!$A$14,Settings!$B$14,IF(C321=Settings!$A$15,Settings!$B$15,IF(C321=Settings!$A$16,Settings!$B$16,IF(C321=Settings!$A$17,Settings!$B$17,IF(C321=Settings!$A$18,Settings!$B$18,"")))))))))))</f>
        <v/>
      </c>
      <c r="E321" s="27">
        <f>IF(OR(Register!$N319&lt;&gt;"Yes",Register!$O319="",N(Register!$Q319)=0),0,ROUND((Register!$M319-Register!$R319)*MIN(Register!$Q319,MAX(0,MIN(E$4,IF(Register!$U319="",$D$2,MIN($D$2,YEAR(Register!$U319)*12+MONTH(Register!$U319)-1)))-(YEAR(Register!$O319)*12+MONTH(Register!$O319))+1))/Register!$Q319,2)-ROUND((Register!$M319-Register!$R319)*MIN(Register!$Q319,MAX(0,MIN(E$4-1,IF(Register!$U319="",$D$2,MIN($D$2,YEAR(Register!$U319)*12+MONTH(Register!$U319)-1)))-(YEAR(Register!$O319)*12+MONTH(Register!$O319))+1))/Register!$Q319,2))</f>
        <v/>
      </c>
      <c r="F321" s="27">
        <f>IF(OR(Register!$N319&lt;&gt;"Yes",Register!$O319="",N(Register!$Q319)=0),0,ROUND((Register!$M319-Register!$R319)*MIN(Register!$Q319,MAX(0,MIN(F$4,IF(Register!$U319="",$D$2,MIN($D$2,YEAR(Register!$U319)*12+MONTH(Register!$U319)-1)))-(YEAR(Register!$O319)*12+MONTH(Register!$O319))+1))/Register!$Q319,2)-ROUND((Register!$M319-Register!$R319)*MIN(Register!$Q319,MAX(0,MIN(F$4-1,IF(Register!$U319="",$D$2,MIN($D$2,YEAR(Register!$U319)*12+MONTH(Register!$U319)-1)))-(YEAR(Register!$O319)*12+MONTH(Register!$O319))+1))/Register!$Q319,2))</f>
        <v/>
      </c>
      <c r="G321" s="27">
        <f>IF(OR(Register!$N319&lt;&gt;"Yes",Register!$O319="",N(Register!$Q319)=0),0,ROUND((Register!$M319-Register!$R319)*MIN(Register!$Q319,MAX(0,MIN(G$4,IF(Register!$U319="",$D$2,MIN($D$2,YEAR(Register!$U319)*12+MONTH(Register!$U319)-1)))-(YEAR(Register!$O319)*12+MONTH(Register!$O319))+1))/Register!$Q319,2)-ROUND((Register!$M319-Register!$R319)*MIN(Register!$Q319,MAX(0,MIN(G$4-1,IF(Register!$U319="",$D$2,MIN($D$2,YEAR(Register!$U319)*12+MONTH(Register!$U319)-1)))-(YEAR(Register!$O319)*12+MONTH(Register!$O319))+1))/Register!$Q319,2))</f>
        <v/>
      </c>
      <c r="H321" s="27">
        <f>IF(OR(Register!$N319&lt;&gt;"Yes",Register!$O319="",N(Register!$Q319)=0),0,ROUND((Register!$M319-Register!$R319)*MIN(Register!$Q319,MAX(0,MIN(H$4,IF(Register!$U319="",$D$2,MIN($D$2,YEAR(Register!$U319)*12+MONTH(Register!$U319)-1)))-(YEAR(Register!$O319)*12+MONTH(Register!$O319))+1))/Register!$Q319,2)-ROUND((Register!$M319-Register!$R319)*MIN(Register!$Q319,MAX(0,MIN(H$4-1,IF(Register!$U319="",$D$2,MIN($D$2,YEAR(Register!$U319)*12+MONTH(Register!$U319)-1)))-(YEAR(Register!$O319)*12+MONTH(Register!$O319))+1))/Register!$Q319,2))</f>
        <v/>
      </c>
      <c r="I321" s="27">
        <f>IF(OR(Register!$N319&lt;&gt;"Yes",Register!$O319="",N(Register!$Q319)=0),0,ROUND((Register!$M319-Register!$R319)*MIN(Register!$Q319,MAX(0,MIN(I$4,IF(Register!$U319="",$D$2,MIN($D$2,YEAR(Register!$U319)*12+MONTH(Register!$U319)-1)))-(YEAR(Register!$O319)*12+MONTH(Register!$O319))+1))/Register!$Q319,2)-ROUND((Register!$M319-Register!$R319)*MIN(Register!$Q319,MAX(0,MIN(I$4-1,IF(Register!$U319="",$D$2,MIN($D$2,YEAR(Register!$U319)*12+MONTH(Register!$U319)-1)))-(YEAR(Register!$O319)*12+MONTH(Register!$O319))+1))/Register!$Q319,2))</f>
        <v/>
      </c>
      <c r="J321" s="27">
        <f>IF(OR(Register!$N319&lt;&gt;"Yes",Register!$O319="",N(Register!$Q319)=0),0,ROUND((Register!$M319-Register!$R319)*MIN(Register!$Q319,MAX(0,MIN(J$4,IF(Register!$U319="",$D$2,MIN($D$2,YEAR(Register!$U319)*12+MONTH(Register!$U319)-1)))-(YEAR(Register!$O319)*12+MONTH(Register!$O319))+1))/Register!$Q319,2)-ROUND((Register!$M319-Register!$R319)*MIN(Register!$Q319,MAX(0,MIN(J$4-1,IF(Register!$U319="",$D$2,MIN($D$2,YEAR(Register!$U319)*12+MONTH(Register!$U319)-1)))-(YEAR(Register!$O319)*12+MONTH(Register!$O319))+1))/Register!$Q319,2))</f>
        <v/>
      </c>
      <c r="K321" s="27">
        <f>IF(OR(Register!$N319&lt;&gt;"Yes",Register!$O319="",N(Register!$Q319)=0),0,ROUND((Register!$M319-Register!$R319)*MIN(Register!$Q319,MAX(0,MIN(K$4,IF(Register!$U319="",$D$2,MIN($D$2,YEAR(Register!$U319)*12+MONTH(Register!$U319)-1)))-(YEAR(Register!$O319)*12+MONTH(Register!$O319))+1))/Register!$Q319,2)-ROUND((Register!$M319-Register!$R319)*MIN(Register!$Q319,MAX(0,MIN(K$4-1,IF(Register!$U319="",$D$2,MIN($D$2,YEAR(Register!$U319)*12+MONTH(Register!$U319)-1)))-(YEAR(Register!$O319)*12+MONTH(Register!$O319))+1))/Register!$Q319,2))</f>
        <v/>
      </c>
      <c r="L321" s="27">
        <f>IF(OR(Register!$N319&lt;&gt;"Yes",Register!$O319="",N(Register!$Q319)=0),0,ROUND((Register!$M319-Register!$R319)*MIN(Register!$Q319,MAX(0,MIN(L$4,IF(Register!$U319="",$D$2,MIN($D$2,YEAR(Register!$U319)*12+MONTH(Register!$U319)-1)))-(YEAR(Register!$O319)*12+MONTH(Register!$O319))+1))/Register!$Q319,2)-ROUND((Register!$M319-Register!$R319)*MIN(Register!$Q319,MAX(0,MIN(L$4-1,IF(Register!$U319="",$D$2,MIN($D$2,YEAR(Register!$U319)*12+MONTH(Register!$U319)-1)))-(YEAR(Register!$O319)*12+MONTH(Register!$O319))+1))/Register!$Q319,2))</f>
        <v/>
      </c>
      <c r="M321" s="27">
        <f>IF(OR(Register!$N319&lt;&gt;"Yes",Register!$O319="",N(Register!$Q319)=0),0,ROUND((Register!$M319-Register!$R319)*MIN(Register!$Q319,MAX(0,MIN(M$4,IF(Register!$U319="",$D$2,MIN($D$2,YEAR(Register!$U319)*12+MONTH(Register!$U319)-1)))-(YEAR(Register!$O319)*12+MONTH(Register!$O319))+1))/Register!$Q319,2)-ROUND((Register!$M319-Register!$R319)*MIN(Register!$Q319,MAX(0,MIN(M$4-1,IF(Register!$U319="",$D$2,MIN($D$2,YEAR(Register!$U319)*12+MONTH(Register!$U319)-1)))-(YEAR(Register!$O319)*12+MONTH(Register!$O319))+1))/Register!$Q319,2))</f>
        <v/>
      </c>
      <c r="N321" s="27">
        <f>IF(OR(Register!$N319&lt;&gt;"Yes",Register!$O319="",N(Register!$Q319)=0),0,ROUND((Register!$M319-Register!$R319)*MIN(Register!$Q319,MAX(0,MIN(N$4,IF(Register!$U319="",$D$2,MIN($D$2,YEAR(Register!$U319)*12+MONTH(Register!$U319)-1)))-(YEAR(Register!$O319)*12+MONTH(Register!$O319))+1))/Register!$Q319,2)-ROUND((Register!$M319-Register!$R319)*MIN(Register!$Q319,MAX(0,MIN(N$4-1,IF(Register!$U319="",$D$2,MIN($D$2,YEAR(Register!$U319)*12+MONTH(Register!$U319)-1)))-(YEAR(Register!$O319)*12+MONTH(Register!$O319))+1))/Register!$Q319,2))</f>
        <v/>
      </c>
      <c r="O321" s="27">
        <f>IF(OR(Register!$N319&lt;&gt;"Yes",Register!$O319="",N(Register!$Q319)=0),0,ROUND((Register!$M319-Register!$R319)*MIN(Register!$Q319,MAX(0,MIN(O$4,IF(Register!$U319="",$D$2,MIN($D$2,YEAR(Register!$U319)*12+MONTH(Register!$U319)-1)))-(YEAR(Register!$O319)*12+MONTH(Register!$O319))+1))/Register!$Q319,2)-ROUND((Register!$M319-Register!$R319)*MIN(Register!$Q319,MAX(0,MIN(O$4-1,IF(Register!$U319="",$D$2,MIN($D$2,YEAR(Register!$U319)*12+MONTH(Register!$U319)-1)))-(YEAR(Register!$O319)*12+MONTH(Register!$O319))+1))/Register!$Q319,2))</f>
        <v/>
      </c>
      <c r="P321" s="27">
        <f>IF(OR(Register!$N319&lt;&gt;"Yes",Register!$O319="",N(Register!$Q319)=0),0,ROUND((Register!$M319-Register!$R319)*MIN(Register!$Q319,MAX(0,MIN(P$4,IF(Register!$U319="",$D$2,MIN($D$2,YEAR(Register!$U319)*12+MONTH(Register!$U319)-1)))-(YEAR(Register!$O319)*12+MONTH(Register!$O319))+1))/Register!$Q319,2)-ROUND((Register!$M319-Register!$R319)*MIN(Register!$Q319,MAX(0,MIN(P$4-1,IF(Register!$U319="",$D$2,MIN($D$2,YEAR(Register!$U319)*12+MONTH(Register!$U319)-1)))-(YEAR(Register!$O319)*12+MONTH(Register!$O319))+1))/Register!$Q319,2))</f>
        <v/>
      </c>
      <c r="Q321" s="27">
        <f>E321+F321+G321+H321+I321+J321+K321+L321+M321+N321+O321+P321</f>
        <v/>
      </c>
    </row>
    <row r="322">
      <c r="A322" s="28">
        <f>IF(Register!$A320="","",Register!$A320)</f>
        <v/>
      </c>
      <c r="B322" s="28">
        <f>IF(Register!$D320="","",Register!$D320)</f>
        <v/>
      </c>
      <c r="C322" s="28">
        <f>IF(Register!$F320="","",Register!$F320)</f>
        <v/>
      </c>
      <c r="D322" s="28">
        <f>IF(C322="","",IF(C322=Settings!$A$9,Settings!$B$9,IF(C322=Settings!$A$10,Settings!$B$10,IF(C322=Settings!$A$11,Settings!$B$11,IF(C322=Settings!$A$12,Settings!$B$12,IF(C322=Settings!$A$13,Settings!$B$13,IF(C322=Settings!$A$14,Settings!$B$14,IF(C322=Settings!$A$15,Settings!$B$15,IF(C322=Settings!$A$16,Settings!$B$16,IF(C322=Settings!$A$17,Settings!$B$17,IF(C322=Settings!$A$18,Settings!$B$18,"")))))))))))</f>
        <v/>
      </c>
      <c r="E322" s="27">
        <f>IF(OR(Register!$N320&lt;&gt;"Yes",Register!$O320="",N(Register!$Q320)=0),0,ROUND((Register!$M320-Register!$R320)*MIN(Register!$Q320,MAX(0,MIN(E$4,IF(Register!$U320="",$D$2,MIN($D$2,YEAR(Register!$U320)*12+MONTH(Register!$U320)-1)))-(YEAR(Register!$O320)*12+MONTH(Register!$O320))+1))/Register!$Q320,2)-ROUND((Register!$M320-Register!$R320)*MIN(Register!$Q320,MAX(0,MIN(E$4-1,IF(Register!$U320="",$D$2,MIN($D$2,YEAR(Register!$U320)*12+MONTH(Register!$U320)-1)))-(YEAR(Register!$O320)*12+MONTH(Register!$O320))+1))/Register!$Q320,2))</f>
        <v/>
      </c>
      <c r="F322" s="27">
        <f>IF(OR(Register!$N320&lt;&gt;"Yes",Register!$O320="",N(Register!$Q320)=0),0,ROUND((Register!$M320-Register!$R320)*MIN(Register!$Q320,MAX(0,MIN(F$4,IF(Register!$U320="",$D$2,MIN($D$2,YEAR(Register!$U320)*12+MONTH(Register!$U320)-1)))-(YEAR(Register!$O320)*12+MONTH(Register!$O320))+1))/Register!$Q320,2)-ROUND((Register!$M320-Register!$R320)*MIN(Register!$Q320,MAX(0,MIN(F$4-1,IF(Register!$U320="",$D$2,MIN($D$2,YEAR(Register!$U320)*12+MONTH(Register!$U320)-1)))-(YEAR(Register!$O320)*12+MONTH(Register!$O320))+1))/Register!$Q320,2))</f>
        <v/>
      </c>
      <c r="G322" s="27">
        <f>IF(OR(Register!$N320&lt;&gt;"Yes",Register!$O320="",N(Register!$Q320)=0),0,ROUND((Register!$M320-Register!$R320)*MIN(Register!$Q320,MAX(0,MIN(G$4,IF(Register!$U320="",$D$2,MIN($D$2,YEAR(Register!$U320)*12+MONTH(Register!$U320)-1)))-(YEAR(Register!$O320)*12+MONTH(Register!$O320))+1))/Register!$Q320,2)-ROUND((Register!$M320-Register!$R320)*MIN(Register!$Q320,MAX(0,MIN(G$4-1,IF(Register!$U320="",$D$2,MIN($D$2,YEAR(Register!$U320)*12+MONTH(Register!$U320)-1)))-(YEAR(Register!$O320)*12+MONTH(Register!$O320))+1))/Register!$Q320,2))</f>
        <v/>
      </c>
      <c r="H322" s="27">
        <f>IF(OR(Register!$N320&lt;&gt;"Yes",Register!$O320="",N(Register!$Q320)=0),0,ROUND((Register!$M320-Register!$R320)*MIN(Register!$Q320,MAX(0,MIN(H$4,IF(Register!$U320="",$D$2,MIN($D$2,YEAR(Register!$U320)*12+MONTH(Register!$U320)-1)))-(YEAR(Register!$O320)*12+MONTH(Register!$O320))+1))/Register!$Q320,2)-ROUND((Register!$M320-Register!$R320)*MIN(Register!$Q320,MAX(0,MIN(H$4-1,IF(Register!$U320="",$D$2,MIN($D$2,YEAR(Register!$U320)*12+MONTH(Register!$U320)-1)))-(YEAR(Register!$O320)*12+MONTH(Register!$O320))+1))/Register!$Q320,2))</f>
        <v/>
      </c>
      <c r="I322" s="27">
        <f>IF(OR(Register!$N320&lt;&gt;"Yes",Register!$O320="",N(Register!$Q320)=0),0,ROUND((Register!$M320-Register!$R320)*MIN(Register!$Q320,MAX(0,MIN(I$4,IF(Register!$U320="",$D$2,MIN($D$2,YEAR(Register!$U320)*12+MONTH(Register!$U320)-1)))-(YEAR(Register!$O320)*12+MONTH(Register!$O320))+1))/Register!$Q320,2)-ROUND((Register!$M320-Register!$R320)*MIN(Register!$Q320,MAX(0,MIN(I$4-1,IF(Register!$U320="",$D$2,MIN($D$2,YEAR(Register!$U320)*12+MONTH(Register!$U320)-1)))-(YEAR(Register!$O320)*12+MONTH(Register!$O320))+1))/Register!$Q320,2))</f>
        <v/>
      </c>
      <c r="J322" s="27">
        <f>IF(OR(Register!$N320&lt;&gt;"Yes",Register!$O320="",N(Register!$Q320)=0),0,ROUND((Register!$M320-Register!$R320)*MIN(Register!$Q320,MAX(0,MIN(J$4,IF(Register!$U320="",$D$2,MIN($D$2,YEAR(Register!$U320)*12+MONTH(Register!$U320)-1)))-(YEAR(Register!$O320)*12+MONTH(Register!$O320))+1))/Register!$Q320,2)-ROUND((Register!$M320-Register!$R320)*MIN(Register!$Q320,MAX(0,MIN(J$4-1,IF(Register!$U320="",$D$2,MIN($D$2,YEAR(Register!$U320)*12+MONTH(Register!$U320)-1)))-(YEAR(Register!$O320)*12+MONTH(Register!$O320))+1))/Register!$Q320,2))</f>
        <v/>
      </c>
      <c r="K322" s="27">
        <f>IF(OR(Register!$N320&lt;&gt;"Yes",Register!$O320="",N(Register!$Q320)=0),0,ROUND((Register!$M320-Register!$R320)*MIN(Register!$Q320,MAX(0,MIN(K$4,IF(Register!$U320="",$D$2,MIN($D$2,YEAR(Register!$U320)*12+MONTH(Register!$U320)-1)))-(YEAR(Register!$O320)*12+MONTH(Register!$O320))+1))/Register!$Q320,2)-ROUND((Register!$M320-Register!$R320)*MIN(Register!$Q320,MAX(0,MIN(K$4-1,IF(Register!$U320="",$D$2,MIN($D$2,YEAR(Register!$U320)*12+MONTH(Register!$U320)-1)))-(YEAR(Register!$O320)*12+MONTH(Register!$O320))+1))/Register!$Q320,2))</f>
        <v/>
      </c>
      <c r="L322" s="27">
        <f>IF(OR(Register!$N320&lt;&gt;"Yes",Register!$O320="",N(Register!$Q320)=0),0,ROUND((Register!$M320-Register!$R320)*MIN(Register!$Q320,MAX(0,MIN(L$4,IF(Register!$U320="",$D$2,MIN($D$2,YEAR(Register!$U320)*12+MONTH(Register!$U320)-1)))-(YEAR(Register!$O320)*12+MONTH(Register!$O320))+1))/Register!$Q320,2)-ROUND((Register!$M320-Register!$R320)*MIN(Register!$Q320,MAX(0,MIN(L$4-1,IF(Register!$U320="",$D$2,MIN($D$2,YEAR(Register!$U320)*12+MONTH(Register!$U320)-1)))-(YEAR(Register!$O320)*12+MONTH(Register!$O320))+1))/Register!$Q320,2))</f>
        <v/>
      </c>
      <c r="M322" s="27">
        <f>IF(OR(Register!$N320&lt;&gt;"Yes",Register!$O320="",N(Register!$Q320)=0),0,ROUND((Register!$M320-Register!$R320)*MIN(Register!$Q320,MAX(0,MIN(M$4,IF(Register!$U320="",$D$2,MIN($D$2,YEAR(Register!$U320)*12+MONTH(Register!$U320)-1)))-(YEAR(Register!$O320)*12+MONTH(Register!$O320))+1))/Register!$Q320,2)-ROUND((Register!$M320-Register!$R320)*MIN(Register!$Q320,MAX(0,MIN(M$4-1,IF(Register!$U320="",$D$2,MIN($D$2,YEAR(Register!$U320)*12+MONTH(Register!$U320)-1)))-(YEAR(Register!$O320)*12+MONTH(Register!$O320))+1))/Register!$Q320,2))</f>
        <v/>
      </c>
      <c r="N322" s="27">
        <f>IF(OR(Register!$N320&lt;&gt;"Yes",Register!$O320="",N(Register!$Q320)=0),0,ROUND((Register!$M320-Register!$R320)*MIN(Register!$Q320,MAX(0,MIN(N$4,IF(Register!$U320="",$D$2,MIN($D$2,YEAR(Register!$U320)*12+MONTH(Register!$U320)-1)))-(YEAR(Register!$O320)*12+MONTH(Register!$O320))+1))/Register!$Q320,2)-ROUND((Register!$M320-Register!$R320)*MIN(Register!$Q320,MAX(0,MIN(N$4-1,IF(Register!$U320="",$D$2,MIN($D$2,YEAR(Register!$U320)*12+MONTH(Register!$U320)-1)))-(YEAR(Register!$O320)*12+MONTH(Register!$O320))+1))/Register!$Q320,2))</f>
        <v/>
      </c>
      <c r="O322" s="27">
        <f>IF(OR(Register!$N320&lt;&gt;"Yes",Register!$O320="",N(Register!$Q320)=0),0,ROUND((Register!$M320-Register!$R320)*MIN(Register!$Q320,MAX(0,MIN(O$4,IF(Register!$U320="",$D$2,MIN($D$2,YEAR(Register!$U320)*12+MONTH(Register!$U320)-1)))-(YEAR(Register!$O320)*12+MONTH(Register!$O320))+1))/Register!$Q320,2)-ROUND((Register!$M320-Register!$R320)*MIN(Register!$Q320,MAX(0,MIN(O$4-1,IF(Register!$U320="",$D$2,MIN($D$2,YEAR(Register!$U320)*12+MONTH(Register!$U320)-1)))-(YEAR(Register!$O320)*12+MONTH(Register!$O320))+1))/Register!$Q320,2))</f>
        <v/>
      </c>
      <c r="P322" s="27">
        <f>IF(OR(Register!$N320&lt;&gt;"Yes",Register!$O320="",N(Register!$Q320)=0),0,ROUND((Register!$M320-Register!$R320)*MIN(Register!$Q320,MAX(0,MIN(P$4,IF(Register!$U320="",$D$2,MIN($D$2,YEAR(Register!$U320)*12+MONTH(Register!$U320)-1)))-(YEAR(Register!$O320)*12+MONTH(Register!$O320))+1))/Register!$Q320,2)-ROUND((Register!$M320-Register!$R320)*MIN(Register!$Q320,MAX(0,MIN(P$4-1,IF(Register!$U320="",$D$2,MIN($D$2,YEAR(Register!$U320)*12+MONTH(Register!$U320)-1)))-(YEAR(Register!$O320)*12+MONTH(Register!$O320))+1))/Register!$Q320,2))</f>
        <v/>
      </c>
      <c r="Q322" s="27">
        <f>E322+F322+G322+H322+I322+J322+K322+L322+M322+N322+O322+P322</f>
        <v/>
      </c>
    </row>
    <row r="323">
      <c r="A323" s="28">
        <f>IF(Register!$A321="","",Register!$A321)</f>
        <v/>
      </c>
      <c r="B323" s="28">
        <f>IF(Register!$D321="","",Register!$D321)</f>
        <v/>
      </c>
      <c r="C323" s="28">
        <f>IF(Register!$F321="","",Register!$F321)</f>
        <v/>
      </c>
      <c r="D323" s="28">
        <f>IF(C323="","",IF(C323=Settings!$A$9,Settings!$B$9,IF(C323=Settings!$A$10,Settings!$B$10,IF(C323=Settings!$A$11,Settings!$B$11,IF(C323=Settings!$A$12,Settings!$B$12,IF(C323=Settings!$A$13,Settings!$B$13,IF(C323=Settings!$A$14,Settings!$B$14,IF(C323=Settings!$A$15,Settings!$B$15,IF(C323=Settings!$A$16,Settings!$B$16,IF(C323=Settings!$A$17,Settings!$B$17,IF(C323=Settings!$A$18,Settings!$B$18,"")))))))))))</f>
        <v/>
      </c>
      <c r="E323" s="27">
        <f>IF(OR(Register!$N321&lt;&gt;"Yes",Register!$O321="",N(Register!$Q321)=0),0,ROUND((Register!$M321-Register!$R321)*MIN(Register!$Q321,MAX(0,MIN(E$4,IF(Register!$U321="",$D$2,MIN($D$2,YEAR(Register!$U321)*12+MONTH(Register!$U321)-1)))-(YEAR(Register!$O321)*12+MONTH(Register!$O321))+1))/Register!$Q321,2)-ROUND((Register!$M321-Register!$R321)*MIN(Register!$Q321,MAX(0,MIN(E$4-1,IF(Register!$U321="",$D$2,MIN($D$2,YEAR(Register!$U321)*12+MONTH(Register!$U321)-1)))-(YEAR(Register!$O321)*12+MONTH(Register!$O321))+1))/Register!$Q321,2))</f>
        <v/>
      </c>
      <c r="F323" s="27">
        <f>IF(OR(Register!$N321&lt;&gt;"Yes",Register!$O321="",N(Register!$Q321)=0),0,ROUND((Register!$M321-Register!$R321)*MIN(Register!$Q321,MAX(0,MIN(F$4,IF(Register!$U321="",$D$2,MIN($D$2,YEAR(Register!$U321)*12+MONTH(Register!$U321)-1)))-(YEAR(Register!$O321)*12+MONTH(Register!$O321))+1))/Register!$Q321,2)-ROUND((Register!$M321-Register!$R321)*MIN(Register!$Q321,MAX(0,MIN(F$4-1,IF(Register!$U321="",$D$2,MIN($D$2,YEAR(Register!$U321)*12+MONTH(Register!$U321)-1)))-(YEAR(Register!$O321)*12+MONTH(Register!$O321))+1))/Register!$Q321,2))</f>
        <v/>
      </c>
      <c r="G323" s="27">
        <f>IF(OR(Register!$N321&lt;&gt;"Yes",Register!$O321="",N(Register!$Q321)=0),0,ROUND((Register!$M321-Register!$R321)*MIN(Register!$Q321,MAX(0,MIN(G$4,IF(Register!$U321="",$D$2,MIN($D$2,YEAR(Register!$U321)*12+MONTH(Register!$U321)-1)))-(YEAR(Register!$O321)*12+MONTH(Register!$O321))+1))/Register!$Q321,2)-ROUND((Register!$M321-Register!$R321)*MIN(Register!$Q321,MAX(0,MIN(G$4-1,IF(Register!$U321="",$D$2,MIN($D$2,YEAR(Register!$U321)*12+MONTH(Register!$U321)-1)))-(YEAR(Register!$O321)*12+MONTH(Register!$O321))+1))/Register!$Q321,2))</f>
        <v/>
      </c>
      <c r="H323" s="27">
        <f>IF(OR(Register!$N321&lt;&gt;"Yes",Register!$O321="",N(Register!$Q321)=0),0,ROUND((Register!$M321-Register!$R321)*MIN(Register!$Q321,MAX(0,MIN(H$4,IF(Register!$U321="",$D$2,MIN($D$2,YEAR(Register!$U321)*12+MONTH(Register!$U321)-1)))-(YEAR(Register!$O321)*12+MONTH(Register!$O321))+1))/Register!$Q321,2)-ROUND((Register!$M321-Register!$R321)*MIN(Register!$Q321,MAX(0,MIN(H$4-1,IF(Register!$U321="",$D$2,MIN($D$2,YEAR(Register!$U321)*12+MONTH(Register!$U321)-1)))-(YEAR(Register!$O321)*12+MONTH(Register!$O321))+1))/Register!$Q321,2))</f>
        <v/>
      </c>
      <c r="I323" s="27">
        <f>IF(OR(Register!$N321&lt;&gt;"Yes",Register!$O321="",N(Register!$Q321)=0),0,ROUND((Register!$M321-Register!$R321)*MIN(Register!$Q321,MAX(0,MIN(I$4,IF(Register!$U321="",$D$2,MIN($D$2,YEAR(Register!$U321)*12+MONTH(Register!$U321)-1)))-(YEAR(Register!$O321)*12+MONTH(Register!$O321))+1))/Register!$Q321,2)-ROUND((Register!$M321-Register!$R321)*MIN(Register!$Q321,MAX(0,MIN(I$4-1,IF(Register!$U321="",$D$2,MIN($D$2,YEAR(Register!$U321)*12+MONTH(Register!$U321)-1)))-(YEAR(Register!$O321)*12+MONTH(Register!$O321))+1))/Register!$Q321,2))</f>
        <v/>
      </c>
      <c r="J323" s="27">
        <f>IF(OR(Register!$N321&lt;&gt;"Yes",Register!$O321="",N(Register!$Q321)=0),0,ROUND((Register!$M321-Register!$R321)*MIN(Register!$Q321,MAX(0,MIN(J$4,IF(Register!$U321="",$D$2,MIN($D$2,YEAR(Register!$U321)*12+MONTH(Register!$U321)-1)))-(YEAR(Register!$O321)*12+MONTH(Register!$O321))+1))/Register!$Q321,2)-ROUND((Register!$M321-Register!$R321)*MIN(Register!$Q321,MAX(0,MIN(J$4-1,IF(Register!$U321="",$D$2,MIN($D$2,YEAR(Register!$U321)*12+MONTH(Register!$U321)-1)))-(YEAR(Register!$O321)*12+MONTH(Register!$O321))+1))/Register!$Q321,2))</f>
        <v/>
      </c>
      <c r="K323" s="27">
        <f>IF(OR(Register!$N321&lt;&gt;"Yes",Register!$O321="",N(Register!$Q321)=0),0,ROUND((Register!$M321-Register!$R321)*MIN(Register!$Q321,MAX(0,MIN(K$4,IF(Register!$U321="",$D$2,MIN($D$2,YEAR(Register!$U321)*12+MONTH(Register!$U321)-1)))-(YEAR(Register!$O321)*12+MONTH(Register!$O321))+1))/Register!$Q321,2)-ROUND((Register!$M321-Register!$R321)*MIN(Register!$Q321,MAX(0,MIN(K$4-1,IF(Register!$U321="",$D$2,MIN($D$2,YEAR(Register!$U321)*12+MONTH(Register!$U321)-1)))-(YEAR(Register!$O321)*12+MONTH(Register!$O321))+1))/Register!$Q321,2))</f>
        <v/>
      </c>
      <c r="L323" s="27">
        <f>IF(OR(Register!$N321&lt;&gt;"Yes",Register!$O321="",N(Register!$Q321)=0),0,ROUND((Register!$M321-Register!$R321)*MIN(Register!$Q321,MAX(0,MIN(L$4,IF(Register!$U321="",$D$2,MIN($D$2,YEAR(Register!$U321)*12+MONTH(Register!$U321)-1)))-(YEAR(Register!$O321)*12+MONTH(Register!$O321))+1))/Register!$Q321,2)-ROUND((Register!$M321-Register!$R321)*MIN(Register!$Q321,MAX(0,MIN(L$4-1,IF(Register!$U321="",$D$2,MIN($D$2,YEAR(Register!$U321)*12+MONTH(Register!$U321)-1)))-(YEAR(Register!$O321)*12+MONTH(Register!$O321))+1))/Register!$Q321,2))</f>
        <v/>
      </c>
      <c r="M323" s="27">
        <f>IF(OR(Register!$N321&lt;&gt;"Yes",Register!$O321="",N(Register!$Q321)=0),0,ROUND((Register!$M321-Register!$R321)*MIN(Register!$Q321,MAX(0,MIN(M$4,IF(Register!$U321="",$D$2,MIN($D$2,YEAR(Register!$U321)*12+MONTH(Register!$U321)-1)))-(YEAR(Register!$O321)*12+MONTH(Register!$O321))+1))/Register!$Q321,2)-ROUND((Register!$M321-Register!$R321)*MIN(Register!$Q321,MAX(0,MIN(M$4-1,IF(Register!$U321="",$D$2,MIN($D$2,YEAR(Register!$U321)*12+MONTH(Register!$U321)-1)))-(YEAR(Register!$O321)*12+MONTH(Register!$O321))+1))/Register!$Q321,2))</f>
        <v/>
      </c>
      <c r="N323" s="27">
        <f>IF(OR(Register!$N321&lt;&gt;"Yes",Register!$O321="",N(Register!$Q321)=0),0,ROUND((Register!$M321-Register!$R321)*MIN(Register!$Q321,MAX(0,MIN(N$4,IF(Register!$U321="",$D$2,MIN($D$2,YEAR(Register!$U321)*12+MONTH(Register!$U321)-1)))-(YEAR(Register!$O321)*12+MONTH(Register!$O321))+1))/Register!$Q321,2)-ROUND((Register!$M321-Register!$R321)*MIN(Register!$Q321,MAX(0,MIN(N$4-1,IF(Register!$U321="",$D$2,MIN($D$2,YEAR(Register!$U321)*12+MONTH(Register!$U321)-1)))-(YEAR(Register!$O321)*12+MONTH(Register!$O321))+1))/Register!$Q321,2))</f>
        <v/>
      </c>
      <c r="O323" s="27">
        <f>IF(OR(Register!$N321&lt;&gt;"Yes",Register!$O321="",N(Register!$Q321)=0),0,ROUND((Register!$M321-Register!$R321)*MIN(Register!$Q321,MAX(0,MIN(O$4,IF(Register!$U321="",$D$2,MIN($D$2,YEAR(Register!$U321)*12+MONTH(Register!$U321)-1)))-(YEAR(Register!$O321)*12+MONTH(Register!$O321))+1))/Register!$Q321,2)-ROUND((Register!$M321-Register!$R321)*MIN(Register!$Q321,MAX(0,MIN(O$4-1,IF(Register!$U321="",$D$2,MIN($D$2,YEAR(Register!$U321)*12+MONTH(Register!$U321)-1)))-(YEAR(Register!$O321)*12+MONTH(Register!$O321))+1))/Register!$Q321,2))</f>
        <v/>
      </c>
      <c r="P323" s="27">
        <f>IF(OR(Register!$N321&lt;&gt;"Yes",Register!$O321="",N(Register!$Q321)=0),0,ROUND((Register!$M321-Register!$R321)*MIN(Register!$Q321,MAX(0,MIN(P$4,IF(Register!$U321="",$D$2,MIN($D$2,YEAR(Register!$U321)*12+MONTH(Register!$U321)-1)))-(YEAR(Register!$O321)*12+MONTH(Register!$O321))+1))/Register!$Q321,2)-ROUND((Register!$M321-Register!$R321)*MIN(Register!$Q321,MAX(0,MIN(P$4-1,IF(Register!$U321="",$D$2,MIN($D$2,YEAR(Register!$U321)*12+MONTH(Register!$U321)-1)))-(YEAR(Register!$O321)*12+MONTH(Register!$O321))+1))/Register!$Q321,2))</f>
        <v/>
      </c>
      <c r="Q323" s="27">
        <f>E323+F323+G323+H323+I323+J323+K323+L323+M323+N323+O323+P323</f>
        <v/>
      </c>
    </row>
    <row r="324">
      <c r="A324" s="28">
        <f>IF(Register!$A322="","",Register!$A322)</f>
        <v/>
      </c>
      <c r="B324" s="28">
        <f>IF(Register!$D322="","",Register!$D322)</f>
        <v/>
      </c>
      <c r="C324" s="28">
        <f>IF(Register!$F322="","",Register!$F322)</f>
        <v/>
      </c>
      <c r="D324" s="28">
        <f>IF(C324="","",IF(C324=Settings!$A$9,Settings!$B$9,IF(C324=Settings!$A$10,Settings!$B$10,IF(C324=Settings!$A$11,Settings!$B$11,IF(C324=Settings!$A$12,Settings!$B$12,IF(C324=Settings!$A$13,Settings!$B$13,IF(C324=Settings!$A$14,Settings!$B$14,IF(C324=Settings!$A$15,Settings!$B$15,IF(C324=Settings!$A$16,Settings!$B$16,IF(C324=Settings!$A$17,Settings!$B$17,IF(C324=Settings!$A$18,Settings!$B$18,"")))))))))))</f>
        <v/>
      </c>
      <c r="E324" s="27">
        <f>IF(OR(Register!$N322&lt;&gt;"Yes",Register!$O322="",N(Register!$Q322)=0),0,ROUND((Register!$M322-Register!$R322)*MIN(Register!$Q322,MAX(0,MIN(E$4,IF(Register!$U322="",$D$2,MIN($D$2,YEAR(Register!$U322)*12+MONTH(Register!$U322)-1)))-(YEAR(Register!$O322)*12+MONTH(Register!$O322))+1))/Register!$Q322,2)-ROUND((Register!$M322-Register!$R322)*MIN(Register!$Q322,MAX(0,MIN(E$4-1,IF(Register!$U322="",$D$2,MIN($D$2,YEAR(Register!$U322)*12+MONTH(Register!$U322)-1)))-(YEAR(Register!$O322)*12+MONTH(Register!$O322))+1))/Register!$Q322,2))</f>
        <v/>
      </c>
      <c r="F324" s="27">
        <f>IF(OR(Register!$N322&lt;&gt;"Yes",Register!$O322="",N(Register!$Q322)=0),0,ROUND((Register!$M322-Register!$R322)*MIN(Register!$Q322,MAX(0,MIN(F$4,IF(Register!$U322="",$D$2,MIN($D$2,YEAR(Register!$U322)*12+MONTH(Register!$U322)-1)))-(YEAR(Register!$O322)*12+MONTH(Register!$O322))+1))/Register!$Q322,2)-ROUND((Register!$M322-Register!$R322)*MIN(Register!$Q322,MAX(0,MIN(F$4-1,IF(Register!$U322="",$D$2,MIN($D$2,YEAR(Register!$U322)*12+MONTH(Register!$U322)-1)))-(YEAR(Register!$O322)*12+MONTH(Register!$O322))+1))/Register!$Q322,2))</f>
        <v/>
      </c>
      <c r="G324" s="27">
        <f>IF(OR(Register!$N322&lt;&gt;"Yes",Register!$O322="",N(Register!$Q322)=0),0,ROUND((Register!$M322-Register!$R322)*MIN(Register!$Q322,MAX(0,MIN(G$4,IF(Register!$U322="",$D$2,MIN($D$2,YEAR(Register!$U322)*12+MONTH(Register!$U322)-1)))-(YEAR(Register!$O322)*12+MONTH(Register!$O322))+1))/Register!$Q322,2)-ROUND((Register!$M322-Register!$R322)*MIN(Register!$Q322,MAX(0,MIN(G$4-1,IF(Register!$U322="",$D$2,MIN($D$2,YEAR(Register!$U322)*12+MONTH(Register!$U322)-1)))-(YEAR(Register!$O322)*12+MONTH(Register!$O322))+1))/Register!$Q322,2))</f>
        <v/>
      </c>
      <c r="H324" s="27">
        <f>IF(OR(Register!$N322&lt;&gt;"Yes",Register!$O322="",N(Register!$Q322)=0),0,ROUND((Register!$M322-Register!$R322)*MIN(Register!$Q322,MAX(0,MIN(H$4,IF(Register!$U322="",$D$2,MIN($D$2,YEAR(Register!$U322)*12+MONTH(Register!$U322)-1)))-(YEAR(Register!$O322)*12+MONTH(Register!$O322))+1))/Register!$Q322,2)-ROUND((Register!$M322-Register!$R322)*MIN(Register!$Q322,MAX(0,MIN(H$4-1,IF(Register!$U322="",$D$2,MIN($D$2,YEAR(Register!$U322)*12+MONTH(Register!$U322)-1)))-(YEAR(Register!$O322)*12+MONTH(Register!$O322))+1))/Register!$Q322,2))</f>
        <v/>
      </c>
      <c r="I324" s="27">
        <f>IF(OR(Register!$N322&lt;&gt;"Yes",Register!$O322="",N(Register!$Q322)=0),0,ROUND((Register!$M322-Register!$R322)*MIN(Register!$Q322,MAX(0,MIN(I$4,IF(Register!$U322="",$D$2,MIN($D$2,YEAR(Register!$U322)*12+MONTH(Register!$U322)-1)))-(YEAR(Register!$O322)*12+MONTH(Register!$O322))+1))/Register!$Q322,2)-ROUND((Register!$M322-Register!$R322)*MIN(Register!$Q322,MAX(0,MIN(I$4-1,IF(Register!$U322="",$D$2,MIN($D$2,YEAR(Register!$U322)*12+MONTH(Register!$U322)-1)))-(YEAR(Register!$O322)*12+MONTH(Register!$O322))+1))/Register!$Q322,2))</f>
        <v/>
      </c>
      <c r="J324" s="27">
        <f>IF(OR(Register!$N322&lt;&gt;"Yes",Register!$O322="",N(Register!$Q322)=0),0,ROUND((Register!$M322-Register!$R322)*MIN(Register!$Q322,MAX(0,MIN(J$4,IF(Register!$U322="",$D$2,MIN($D$2,YEAR(Register!$U322)*12+MONTH(Register!$U322)-1)))-(YEAR(Register!$O322)*12+MONTH(Register!$O322))+1))/Register!$Q322,2)-ROUND((Register!$M322-Register!$R322)*MIN(Register!$Q322,MAX(0,MIN(J$4-1,IF(Register!$U322="",$D$2,MIN($D$2,YEAR(Register!$U322)*12+MONTH(Register!$U322)-1)))-(YEAR(Register!$O322)*12+MONTH(Register!$O322))+1))/Register!$Q322,2))</f>
        <v/>
      </c>
      <c r="K324" s="27">
        <f>IF(OR(Register!$N322&lt;&gt;"Yes",Register!$O322="",N(Register!$Q322)=0),0,ROUND((Register!$M322-Register!$R322)*MIN(Register!$Q322,MAX(0,MIN(K$4,IF(Register!$U322="",$D$2,MIN($D$2,YEAR(Register!$U322)*12+MONTH(Register!$U322)-1)))-(YEAR(Register!$O322)*12+MONTH(Register!$O322))+1))/Register!$Q322,2)-ROUND((Register!$M322-Register!$R322)*MIN(Register!$Q322,MAX(0,MIN(K$4-1,IF(Register!$U322="",$D$2,MIN($D$2,YEAR(Register!$U322)*12+MONTH(Register!$U322)-1)))-(YEAR(Register!$O322)*12+MONTH(Register!$O322))+1))/Register!$Q322,2))</f>
        <v/>
      </c>
      <c r="L324" s="27">
        <f>IF(OR(Register!$N322&lt;&gt;"Yes",Register!$O322="",N(Register!$Q322)=0),0,ROUND((Register!$M322-Register!$R322)*MIN(Register!$Q322,MAX(0,MIN(L$4,IF(Register!$U322="",$D$2,MIN($D$2,YEAR(Register!$U322)*12+MONTH(Register!$U322)-1)))-(YEAR(Register!$O322)*12+MONTH(Register!$O322))+1))/Register!$Q322,2)-ROUND((Register!$M322-Register!$R322)*MIN(Register!$Q322,MAX(0,MIN(L$4-1,IF(Register!$U322="",$D$2,MIN($D$2,YEAR(Register!$U322)*12+MONTH(Register!$U322)-1)))-(YEAR(Register!$O322)*12+MONTH(Register!$O322))+1))/Register!$Q322,2))</f>
        <v/>
      </c>
      <c r="M324" s="27">
        <f>IF(OR(Register!$N322&lt;&gt;"Yes",Register!$O322="",N(Register!$Q322)=0),0,ROUND((Register!$M322-Register!$R322)*MIN(Register!$Q322,MAX(0,MIN(M$4,IF(Register!$U322="",$D$2,MIN($D$2,YEAR(Register!$U322)*12+MONTH(Register!$U322)-1)))-(YEAR(Register!$O322)*12+MONTH(Register!$O322))+1))/Register!$Q322,2)-ROUND((Register!$M322-Register!$R322)*MIN(Register!$Q322,MAX(0,MIN(M$4-1,IF(Register!$U322="",$D$2,MIN($D$2,YEAR(Register!$U322)*12+MONTH(Register!$U322)-1)))-(YEAR(Register!$O322)*12+MONTH(Register!$O322))+1))/Register!$Q322,2))</f>
        <v/>
      </c>
      <c r="N324" s="27">
        <f>IF(OR(Register!$N322&lt;&gt;"Yes",Register!$O322="",N(Register!$Q322)=0),0,ROUND((Register!$M322-Register!$R322)*MIN(Register!$Q322,MAX(0,MIN(N$4,IF(Register!$U322="",$D$2,MIN($D$2,YEAR(Register!$U322)*12+MONTH(Register!$U322)-1)))-(YEAR(Register!$O322)*12+MONTH(Register!$O322))+1))/Register!$Q322,2)-ROUND((Register!$M322-Register!$R322)*MIN(Register!$Q322,MAX(0,MIN(N$4-1,IF(Register!$U322="",$D$2,MIN($D$2,YEAR(Register!$U322)*12+MONTH(Register!$U322)-1)))-(YEAR(Register!$O322)*12+MONTH(Register!$O322))+1))/Register!$Q322,2))</f>
        <v/>
      </c>
      <c r="O324" s="27">
        <f>IF(OR(Register!$N322&lt;&gt;"Yes",Register!$O322="",N(Register!$Q322)=0),0,ROUND((Register!$M322-Register!$R322)*MIN(Register!$Q322,MAX(0,MIN(O$4,IF(Register!$U322="",$D$2,MIN($D$2,YEAR(Register!$U322)*12+MONTH(Register!$U322)-1)))-(YEAR(Register!$O322)*12+MONTH(Register!$O322))+1))/Register!$Q322,2)-ROUND((Register!$M322-Register!$R322)*MIN(Register!$Q322,MAX(0,MIN(O$4-1,IF(Register!$U322="",$D$2,MIN($D$2,YEAR(Register!$U322)*12+MONTH(Register!$U322)-1)))-(YEAR(Register!$O322)*12+MONTH(Register!$O322))+1))/Register!$Q322,2))</f>
        <v/>
      </c>
      <c r="P324" s="27">
        <f>IF(OR(Register!$N322&lt;&gt;"Yes",Register!$O322="",N(Register!$Q322)=0),0,ROUND((Register!$M322-Register!$R322)*MIN(Register!$Q322,MAX(0,MIN(P$4,IF(Register!$U322="",$D$2,MIN($D$2,YEAR(Register!$U322)*12+MONTH(Register!$U322)-1)))-(YEAR(Register!$O322)*12+MONTH(Register!$O322))+1))/Register!$Q322,2)-ROUND((Register!$M322-Register!$R322)*MIN(Register!$Q322,MAX(0,MIN(P$4-1,IF(Register!$U322="",$D$2,MIN($D$2,YEAR(Register!$U322)*12+MONTH(Register!$U322)-1)))-(YEAR(Register!$O322)*12+MONTH(Register!$O322))+1))/Register!$Q322,2))</f>
        <v/>
      </c>
      <c r="Q324" s="27">
        <f>E324+F324+G324+H324+I324+J324+K324+L324+M324+N324+O324+P324</f>
        <v/>
      </c>
    </row>
    <row r="325">
      <c r="A325" s="28">
        <f>IF(Register!$A323="","",Register!$A323)</f>
        <v/>
      </c>
      <c r="B325" s="28">
        <f>IF(Register!$D323="","",Register!$D323)</f>
        <v/>
      </c>
      <c r="C325" s="28">
        <f>IF(Register!$F323="","",Register!$F323)</f>
        <v/>
      </c>
      <c r="D325" s="28">
        <f>IF(C325="","",IF(C325=Settings!$A$9,Settings!$B$9,IF(C325=Settings!$A$10,Settings!$B$10,IF(C325=Settings!$A$11,Settings!$B$11,IF(C325=Settings!$A$12,Settings!$B$12,IF(C325=Settings!$A$13,Settings!$B$13,IF(C325=Settings!$A$14,Settings!$B$14,IF(C325=Settings!$A$15,Settings!$B$15,IF(C325=Settings!$A$16,Settings!$B$16,IF(C325=Settings!$A$17,Settings!$B$17,IF(C325=Settings!$A$18,Settings!$B$18,"")))))))))))</f>
        <v/>
      </c>
      <c r="E325" s="27">
        <f>IF(OR(Register!$N323&lt;&gt;"Yes",Register!$O323="",N(Register!$Q323)=0),0,ROUND((Register!$M323-Register!$R323)*MIN(Register!$Q323,MAX(0,MIN(E$4,IF(Register!$U323="",$D$2,MIN($D$2,YEAR(Register!$U323)*12+MONTH(Register!$U323)-1)))-(YEAR(Register!$O323)*12+MONTH(Register!$O323))+1))/Register!$Q323,2)-ROUND((Register!$M323-Register!$R323)*MIN(Register!$Q323,MAX(0,MIN(E$4-1,IF(Register!$U323="",$D$2,MIN($D$2,YEAR(Register!$U323)*12+MONTH(Register!$U323)-1)))-(YEAR(Register!$O323)*12+MONTH(Register!$O323))+1))/Register!$Q323,2))</f>
        <v/>
      </c>
      <c r="F325" s="27">
        <f>IF(OR(Register!$N323&lt;&gt;"Yes",Register!$O323="",N(Register!$Q323)=0),0,ROUND((Register!$M323-Register!$R323)*MIN(Register!$Q323,MAX(0,MIN(F$4,IF(Register!$U323="",$D$2,MIN($D$2,YEAR(Register!$U323)*12+MONTH(Register!$U323)-1)))-(YEAR(Register!$O323)*12+MONTH(Register!$O323))+1))/Register!$Q323,2)-ROUND((Register!$M323-Register!$R323)*MIN(Register!$Q323,MAX(0,MIN(F$4-1,IF(Register!$U323="",$D$2,MIN($D$2,YEAR(Register!$U323)*12+MONTH(Register!$U323)-1)))-(YEAR(Register!$O323)*12+MONTH(Register!$O323))+1))/Register!$Q323,2))</f>
        <v/>
      </c>
      <c r="G325" s="27">
        <f>IF(OR(Register!$N323&lt;&gt;"Yes",Register!$O323="",N(Register!$Q323)=0),0,ROUND((Register!$M323-Register!$R323)*MIN(Register!$Q323,MAX(0,MIN(G$4,IF(Register!$U323="",$D$2,MIN($D$2,YEAR(Register!$U323)*12+MONTH(Register!$U323)-1)))-(YEAR(Register!$O323)*12+MONTH(Register!$O323))+1))/Register!$Q323,2)-ROUND((Register!$M323-Register!$R323)*MIN(Register!$Q323,MAX(0,MIN(G$4-1,IF(Register!$U323="",$D$2,MIN($D$2,YEAR(Register!$U323)*12+MONTH(Register!$U323)-1)))-(YEAR(Register!$O323)*12+MONTH(Register!$O323))+1))/Register!$Q323,2))</f>
        <v/>
      </c>
      <c r="H325" s="27">
        <f>IF(OR(Register!$N323&lt;&gt;"Yes",Register!$O323="",N(Register!$Q323)=0),0,ROUND((Register!$M323-Register!$R323)*MIN(Register!$Q323,MAX(0,MIN(H$4,IF(Register!$U323="",$D$2,MIN($D$2,YEAR(Register!$U323)*12+MONTH(Register!$U323)-1)))-(YEAR(Register!$O323)*12+MONTH(Register!$O323))+1))/Register!$Q323,2)-ROUND((Register!$M323-Register!$R323)*MIN(Register!$Q323,MAX(0,MIN(H$4-1,IF(Register!$U323="",$D$2,MIN($D$2,YEAR(Register!$U323)*12+MONTH(Register!$U323)-1)))-(YEAR(Register!$O323)*12+MONTH(Register!$O323))+1))/Register!$Q323,2))</f>
        <v/>
      </c>
      <c r="I325" s="27">
        <f>IF(OR(Register!$N323&lt;&gt;"Yes",Register!$O323="",N(Register!$Q323)=0),0,ROUND((Register!$M323-Register!$R323)*MIN(Register!$Q323,MAX(0,MIN(I$4,IF(Register!$U323="",$D$2,MIN($D$2,YEAR(Register!$U323)*12+MONTH(Register!$U323)-1)))-(YEAR(Register!$O323)*12+MONTH(Register!$O323))+1))/Register!$Q323,2)-ROUND((Register!$M323-Register!$R323)*MIN(Register!$Q323,MAX(0,MIN(I$4-1,IF(Register!$U323="",$D$2,MIN($D$2,YEAR(Register!$U323)*12+MONTH(Register!$U323)-1)))-(YEAR(Register!$O323)*12+MONTH(Register!$O323))+1))/Register!$Q323,2))</f>
        <v/>
      </c>
      <c r="J325" s="27">
        <f>IF(OR(Register!$N323&lt;&gt;"Yes",Register!$O323="",N(Register!$Q323)=0),0,ROUND((Register!$M323-Register!$R323)*MIN(Register!$Q323,MAX(0,MIN(J$4,IF(Register!$U323="",$D$2,MIN($D$2,YEAR(Register!$U323)*12+MONTH(Register!$U323)-1)))-(YEAR(Register!$O323)*12+MONTH(Register!$O323))+1))/Register!$Q323,2)-ROUND((Register!$M323-Register!$R323)*MIN(Register!$Q323,MAX(0,MIN(J$4-1,IF(Register!$U323="",$D$2,MIN($D$2,YEAR(Register!$U323)*12+MONTH(Register!$U323)-1)))-(YEAR(Register!$O323)*12+MONTH(Register!$O323))+1))/Register!$Q323,2))</f>
        <v/>
      </c>
      <c r="K325" s="27">
        <f>IF(OR(Register!$N323&lt;&gt;"Yes",Register!$O323="",N(Register!$Q323)=0),0,ROUND((Register!$M323-Register!$R323)*MIN(Register!$Q323,MAX(0,MIN(K$4,IF(Register!$U323="",$D$2,MIN($D$2,YEAR(Register!$U323)*12+MONTH(Register!$U323)-1)))-(YEAR(Register!$O323)*12+MONTH(Register!$O323))+1))/Register!$Q323,2)-ROUND((Register!$M323-Register!$R323)*MIN(Register!$Q323,MAX(0,MIN(K$4-1,IF(Register!$U323="",$D$2,MIN($D$2,YEAR(Register!$U323)*12+MONTH(Register!$U323)-1)))-(YEAR(Register!$O323)*12+MONTH(Register!$O323))+1))/Register!$Q323,2))</f>
        <v/>
      </c>
      <c r="L325" s="27">
        <f>IF(OR(Register!$N323&lt;&gt;"Yes",Register!$O323="",N(Register!$Q323)=0),0,ROUND((Register!$M323-Register!$R323)*MIN(Register!$Q323,MAX(0,MIN(L$4,IF(Register!$U323="",$D$2,MIN($D$2,YEAR(Register!$U323)*12+MONTH(Register!$U323)-1)))-(YEAR(Register!$O323)*12+MONTH(Register!$O323))+1))/Register!$Q323,2)-ROUND((Register!$M323-Register!$R323)*MIN(Register!$Q323,MAX(0,MIN(L$4-1,IF(Register!$U323="",$D$2,MIN($D$2,YEAR(Register!$U323)*12+MONTH(Register!$U323)-1)))-(YEAR(Register!$O323)*12+MONTH(Register!$O323))+1))/Register!$Q323,2))</f>
        <v/>
      </c>
      <c r="M325" s="27">
        <f>IF(OR(Register!$N323&lt;&gt;"Yes",Register!$O323="",N(Register!$Q323)=0),0,ROUND((Register!$M323-Register!$R323)*MIN(Register!$Q323,MAX(0,MIN(M$4,IF(Register!$U323="",$D$2,MIN($D$2,YEAR(Register!$U323)*12+MONTH(Register!$U323)-1)))-(YEAR(Register!$O323)*12+MONTH(Register!$O323))+1))/Register!$Q323,2)-ROUND((Register!$M323-Register!$R323)*MIN(Register!$Q323,MAX(0,MIN(M$4-1,IF(Register!$U323="",$D$2,MIN($D$2,YEAR(Register!$U323)*12+MONTH(Register!$U323)-1)))-(YEAR(Register!$O323)*12+MONTH(Register!$O323))+1))/Register!$Q323,2))</f>
        <v/>
      </c>
      <c r="N325" s="27">
        <f>IF(OR(Register!$N323&lt;&gt;"Yes",Register!$O323="",N(Register!$Q323)=0),0,ROUND((Register!$M323-Register!$R323)*MIN(Register!$Q323,MAX(0,MIN(N$4,IF(Register!$U323="",$D$2,MIN($D$2,YEAR(Register!$U323)*12+MONTH(Register!$U323)-1)))-(YEAR(Register!$O323)*12+MONTH(Register!$O323))+1))/Register!$Q323,2)-ROUND((Register!$M323-Register!$R323)*MIN(Register!$Q323,MAX(0,MIN(N$4-1,IF(Register!$U323="",$D$2,MIN($D$2,YEAR(Register!$U323)*12+MONTH(Register!$U323)-1)))-(YEAR(Register!$O323)*12+MONTH(Register!$O323))+1))/Register!$Q323,2))</f>
        <v/>
      </c>
      <c r="O325" s="27">
        <f>IF(OR(Register!$N323&lt;&gt;"Yes",Register!$O323="",N(Register!$Q323)=0),0,ROUND((Register!$M323-Register!$R323)*MIN(Register!$Q323,MAX(0,MIN(O$4,IF(Register!$U323="",$D$2,MIN($D$2,YEAR(Register!$U323)*12+MONTH(Register!$U323)-1)))-(YEAR(Register!$O323)*12+MONTH(Register!$O323))+1))/Register!$Q323,2)-ROUND((Register!$M323-Register!$R323)*MIN(Register!$Q323,MAX(0,MIN(O$4-1,IF(Register!$U323="",$D$2,MIN($D$2,YEAR(Register!$U323)*12+MONTH(Register!$U323)-1)))-(YEAR(Register!$O323)*12+MONTH(Register!$O323))+1))/Register!$Q323,2))</f>
        <v/>
      </c>
      <c r="P325" s="27">
        <f>IF(OR(Register!$N323&lt;&gt;"Yes",Register!$O323="",N(Register!$Q323)=0),0,ROUND((Register!$M323-Register!$R323)*MIN(Register!$Q323,MAX(0,MIN(P$4,IF(Register!$U323="",$D$2,MIN($D$2,YEAR(Register!$U323)*12+MONTH(Register!$U323)-1)))-(YEAR(Register!$O323)*12+MONTH(Register!$O323))+1))/Register!$Q323,2)-ROUND((Register!$M323-Register!$R323)*MIN(Register!$Q323,MAX(0,MIN(P$4-1,IF(Register!$U323="",$D$2,MIN($D$2,YEAR(Register!$U323)*12+MONTH(Register!$U323)-1)))-(YEAR(Register!$O323)*12+MONTH(Register!$O323))+1))/Register!$Q323,2))</f>
        <v/>
      </c>
      <c r="Q325" s="27">
        <f>E325+F325+G325+H325+I325+J325+K325+L325+M325+N325+O325+P325</f>
        <v/>
      </c>
    </row>
    <row r="326">
      <c r="A326" s="28">
        <f>IF(Register!$A324="","",Register!$A324)</f>
        <v/>
      </c>
      <c r="B326" s="28">
        <f>IF(Register!$D324="","",Register!$D324)</f>
        <v/>
      </c>
      <c r="C326" s="28">
        <f>IF(Register!$F324="","",Register!$F324)</f>
        <v/>
      </c>
      <c r="D326" s="28">
        <f>IF(C326="","",IF(C326=Settings!$A$9,Settings!$B$9,IF(C326=Settings!$A$10,Settings!$B$10,IF(C326=Settings!$A$11,Settings!$B$11,IF(C326=Settings!$A$12,Settings!$B$12,IF(C326=Settings!$A$13,Settings!$B$13,IF(C326=Settings!$A$14,Settings!$B$14,IF(C326=Settings!$A$15,Settings!$B$15,IF(C326=Settings!$A$16,Settings!$B$16,IF(C326=Settings!$A$17,Settings!$B$17,IF(C326=Settings!$A$18,Settings!$B$18,"")))))))))))</f>
        <v/>
      </c>
      <c r="E326" s="27">
        <f>IF(OR(Register!$N324&lt;&gt;"Yes",Register!$O324="",N(Register!$Q324)=0),0,ROUND((Register!$M324-Register!$R324)*MIN(Register!$Q324,MAX(0,MIN(E$4,IF(Register!$U324="",$D$2,MIN($D$2,YEAR(Register!$U324)*12+MONTH(Register!$U324)-1)))-(YEAR(Register!$O324)*12+MONTH(Register!$O324))+1))/Register!$Q324,2)-ROUND((Register!$M324-Register!$R324)*MIN(Register!$Q324,MAX(0,MIN(E$4-1,IF(Register!$U324="",$D$2,MIN($D$2,YEAR(Register!$U324)*12+MONTH(Register!$U324)-1)))-(YEAR(Register!$O324)*12+MONTH(Register!$O324))+1))/Register!$Q324,2))</f>
        <v/>
      </c>
      <c r="F326" s="27">
        <f>IF(OR(Register!$N324&lt;&gt;"Yes",Register!$O324="",N(Register!$Q324)=0),0,ROUND((Register!$M324-Register!$R324)*MIN(Register!$Q324,MAX(0,MIN(F$4,IF(Register!$U324="",$D$2,MIN($D$2,YEAR(Register!$U324)*12+MONTH(Register!$U324)-1)))-(YEAR(Register!$O324)*12+MONTH(Register!$O324))+1))/Register!$Q324,2)-ROUND((Register!$M324-Register!$R324)*MIN(Register!$Q324,MAX(0,MIN(F$4-1,IF(Register!$U324="",$D$2,MIN($D$2,YEAR(Register!$U324)*12+MONTH(Register!$U324)-1)))-(YEAR(Register!$O324)*12+MONTH(Register!$O324))+1))/Register!$Q324,2))</f>
        <v/>
      </c>
      <c r="G326" s="27">
        <f>IF(OR(Register!$N324&lt;&gt;"Yes",Register!$O324="",N(Register!$Q324)=0),0,ROUND((Register!$M324-Register!$R324)*MIN(Register!$Q324,MAX(0,MIN(G$4,IF(Register!$U324="",$D$2,MIN($D$2,YEAR(Register!$U324)*12+MONTH(Register!$U324)-1)))-(YEAR(Register!$O324)*12+MONTH(Register!$O324))+1))/Register!$Q324,2)-ROUND((Register!$M324-Register!$R324)*MIN(Register!$Q324,MAX(0,MIN(G$4-1,IF(Register!$U324="",$D$2,MIN($D$2,YEAR(Register!$U324)*12+MONTH(Register!$U324)-1)))-(YEAR(Register!$O324)*12+MONTH(Register!$O324))+1))/Register!$Q324,2))</f>
        <v/>
      </c>
      <c r="H326" s="27">
        <f>IF(OR(Register!$N324&lt;&gt;"Yes",Register!$O324="",N(Register!$Q324)=0),0,ROUND((Register!$M324-Register!$R324)*MIN(Register!$Q324,MAX(0,MIN(H$4,IF(Register!$U324="",$D$2,MIN($D$2,YEAR(Register!$U324)*12+MONTH(Register!$U324)-1)))-(YEAR(Register!$O324)*12+MONTH(Register!$O324))+1))/Register!$Q324,2)-ROUND((Register!$M324-Register!$R324)*MIN(Register!$Q324,MAX(0,MIN(H$4-1,IF(Register!$U324="",$D$2,MIN($D$2,YEAR(Register!$U324)*12+MONTH(Register!$U324)-1)))-(YEAR(Register!$O324)*12+MONTH(Register!$O324))+1))/Register!$Q324,2))</f>
        <v/>
      </c>
      <c r="I326" s="27">
        <f>IF(OR(Register!$N324&lt;&gt;"Yes",Register!$O324="",N(Register!$Q324)=0),0,ROUND((Register!$M324-Register!$R324)*MIN(Register!$Q324,MAX(0,MIN(I$4,IF(Register!$U324="",$D$2,MIN($D$2,YEAR(Register!$U324)*12+MONTH(Register!$U324)-1)))-(YEAR(Register!$O324)*12+MONTH(Register!$O324))+1))/Register!$Q324,2)-ROUND((Register!$M324-Register!$R324)*MIN(Register!$Q324,MAX(0,MIN(I$4-1,IF(Register!$U324="",$D$2,MIN($D$2,YEAR(Register!$U324)*12+MONTH(Register!$U324)-1)))-(YEAR(Register!$O324)*12+MONTH(Register!$O324))+1))/Register!$Q324,2))</f>
        <v/>
      </c>
      <c r="J326" s="27">
        <f>IF(OR(Register!$N324&lt;&gt;"Yes",Register!$O324="",N(Register!$Q324)=0),0,ROUND((Register!$M324-Register!$R324)*MIN(Register!$Q324,MAX(0,MIN(J$4,IF(Register!$U324="",$D$2,MIN($D$2,YEAR(Register!$U324)*12+MONTH(Register!$U324)-1)))-(YEAR(Register!$O324)*12+MONTH(Register!$O324))+1))/Register!$Q324,2)-ROUND((Register!$M324-Register!$R324)*MIN(Register!$Q324,MAX(0,MIN(J$4-1,IF(Register!$U324="",$D$2,MIN($D$2,YEAR(Register!$U324)*12+MONTH(Register!$U324)-1)))-(YEAR(Register!$O324)*12+MONTH(Register!$O324))+1))/Register!$Q324,2))</f>
        <v/>
      </c>
      <c r="K326" s="27">
        <f>IF(OR(Register!$N324&lt;&gt;"Yes",Register!$O324="",N(Register!$Q324)=0),0,ROUND((Register!$M324-Register!$R324)*MIN(Register!$Q324,MAX(0,MIN(K$4,IF(Register!$U324="",$D$2,MIN($D$2,YEAR(Register!$U324)*12+MONTH(Register!$U324)-1)))-(YEAR(Register!$O324)*12+MONTH(Register!$O324))+1))/Register!$Q324,2)-ROUND((Register!$M324-Register!$R324)*MIN(Register!$Q324,MAX(0,MIN(K$4-1,IF(Register!$U324="",$D$2,MIN($D$2,YEAR(Register!$U324)*12+MONTH(Register!$U324)-1)))-(YEAR(Register!$O324)*12+MONTH(Register!$O324))+1))/Register!$Q324,2))</f>
        <v/>
      </c>
      <c r="L326" s="27">
        <f>IF(OR(Register!$N324&lt;&gt;"Yes",Register!$O324="",N(Register!$Q324)=0),0,ROUND((Register!$M324-Register!$R324)*MIN(Register!$Q324,MAX(0,MIN(L$4,IF(Register!$U324="",$D$2,MIN($D$2,YEAR(Register!$U324)*12+MONTH(Register!$U324)-1)))-(YEAR(Register!$O324)*12+MONTH(Register!$O324))+1))/Register!$Q324,2)-ROUND((Register!$M324-Register!$R324)*MIN(Register!$Q324,MAX(0,MIN(L$4-1,IF(Register!$U324="",$D$2,MIN($D$2,YEAR(Register!$U324)*12+MONTH(Register!$U324)-1)))-(YEAR(Register!$O324)*12+MONTH(Register!$O324))+1))/Register!$Q324,2))</f>
        <v/>
      </c>
      <c r="M326" s="27">
        <f>IF(OR(Register!$N324&lt;&gt;"Yes",Register!$O324="",N(Register!$Q324)=0),0,ROUND((Register!$M324-Register!$R324)*MIN(Register!$Q324,MAX(0,MIN(M$4,IF(Register!$U324="",$D$2,MIN($D$2,YEAR(Register!$U324)*12+MONTH(Register!$U324)-1)))-(YEAR(Register!$O324)*12+MONTH(Register!$O324))+1))/Register!$Q324,2)-ROUND((Register!$M324-Register!$R324)*MIN(Register!$Q324,MAX(0,MIN(M$4-1,IF(Register!$U324="",$D$2,MIN($D$2,YEAR(Register!$U324)*12+MONTH(Register!$U324)-1)))-(YEAR(Register!$O324)*12+MONTH(Register!$O324))+1))/Register!$Q324,2))</f>
        <v/>
      </c>
      <c r="N326" s="27">
        <f>IF(OR(Register!$N324&lt;&gt;"Yes",Register!$O324="",N(Register!$Q324)=0),0,ROUND((Register!$M324-Register!$R324)*MIN(Register!$Q324,MAX(0,MIN(N$4,IF(Register!$U324="",$D$2,MIN($D$2,YEAR(Register!$U324)*12+MONTH(Register!$U324)-1)))-(YEAR(Register!$O324)*12+MONTH(Register!$O324))+1))/Register!$Q324,2)-ROUND((Register!$M324-Register!$R324)*MIN(Register!$Q324,MAX(0,MIN(N$4-1,IF(Register!$U324="",$D$2,MIN($D$2,YEAR(Register!$U324)*12+MONTH(Register!$U324)-1)))-(YEAR(Register!$O324)*12+MONTH(Register!$O324))+1))/Register!$Q324,2))</f>
        <v/>
      </c>
      <c r="O326" s="27">
        <f>IF(OR(Register!$N324&lt;&gt;"Yes",Register!$O324="",N(Register!$Q324)=0),0,ROUND((Register!$M324-Register!$R324)*MIN(Register!$Q324,MAX(0,MIN(O$4,IF(Register!$U324="",$D$2,MIN($D$2,YEAR(Register!$U324)*12+MONTH(Register!$U324)-1)))-(YEAR(Register!$O324)*12+MONTH(Register!$O324))+1))/Register!$Q324,2)-ROUND((Register!$M324-Register!$R324)*MIN(Register!$Q324,MAX(0,MIN(O$4-1,IF(Register!$U324="",$D$2,MIN($D$2,YEAR(Register!$U324)*12+MONTH(Register!$U324)-1)))-(YEAR(Register!$O324)*12+MONTH(Register!$O324))+1))/Register!$Q324,2))</f>
        <v/>
      </c>
      <c r="P326" s="27">
        <f>IF(OR(Register!$N324&lt;&gt;"Yes",Register!$O324="",N(Register!$Q324)=0),0,ROUND((Register!$M324-Register!$R324)*MIN(Register!$Q324,MAX(0,MIN(P$4,IF(Register!$U324="",$D$2,MIN($D$2,YEAR(Register!$U324)*12+MONTH(Register!$U324)-1)))-(YEAR(Register!$O324)*12+MONTH(Register!$O324))+1))/Register!$Q324,2)-ROUND((Register!$M324-Register!$R324)*MIN(Register!$Q324,MAX(0,MIN(P$4-1,IF(Register!$U324="",$D$2,MIN($D$2,YEAR(Register!$U324)*12+MONTH(Register!$U324)-1)))-(YEAR(Register!$O324)*12+MONTH(Register!$O324))+1))/Register!$Q324,2))</f>
        <v/>
      </c>
      <c r="Q326" s="27">
        <f>E326+F326+G326+H326+I326+J326+K326+L326+M326+N326+O326+P326</f>
        <v/>
      </c>
    </row>
    <row r="327">
      <c r="A327" s="28">
        <f>IF(Register!$A325="","",Register!$A325)</f>
        <v/>
      </c>
      <c r="B327" s="28">
        <f>IF(Register!$D325="","",Register!$D325)</f>
        <v/>
      </c>
      <c r="C327" s="28">
        <f>IF(Register!$F325="","",Register!$F325)</f>
        <v/>
      </c>
      <c r="D327" s="28">
        <f>IF(C327="","",IF(C327=Settings!$A$9,Settings!$B$9,IF(C327=Settings!$A$10,Settings!$B$10,IF(C327=Settings!$A$11,Settings!$B$11,IF(C327=Settings!$A$12,Settings!$B$12,IF(C327=Settings!$A$13,Settings!$B$13,IF(C327=Settings!$A$14,Settings!$B$14,IF(C327=Settings!$A$15,Settings!$B$15,IF(C327=Settings!$A$16,Settings!$B$16,IF(C327=Settings!$A$17,Settings!$B$17,IF(C327=Settings!$A$18,Settings!$B$18,"")))))))))))</f>
        <v/>
      </c>
      <c r="E327" s="27">
        <f>IF(OR(Register!$N325&lt;&gt;"Yes",Register!$O325="",N(Register!$Q325)=0),0,ROUND((Register!$M325-Register!$R325)*MIN(Register!$Q325,MAX(0,MIN(E$4,IF(Register!$U325="",$D$2,MIN($D$2,YEAR(Register!$U325)*12+MONTH(Register!$U325)-1)))-(YEAR(Register!$O325)*12+MONTH(Register!$O325))+1))/Register!$Q325,2)-ROUND((Register!$M325-Register!$R325)*MIN(Register!$Q325,MAX(0,MIN(E$4-1,IF(Register!$U325="",$D$2,MIN($D$2,YEAR(Register!$U325)*12+MONTH(Register!$U325)-1)))-(YEAR(Register!$O325)*12+MONTH(Register!$O325))+1))/Register!$Q325,2))</f>
        <v/>
      </c>
      <c r="F327" s="27">
        <f>IF(OR(Register!$N325&lt;&gt;"Yes",Register!$O325="",N(Register!$Q325)=0),0,ROUND((Register!$M325-Register!$R325)*MIN(Register!$Q325,MAX(0,MIN(F$4,IF(Register!$U325="",$D$2,MIN($D$2,YEAR(Register!$U325)*12+MONTH(Register!$U325)-1)))-(YEAR(Register!$O325)*12+MONTH(Register!$O325))+1))/Register!$Q325,2)-ROUND((Register!$M325-Register!$R325)*MIN(Register!$Q325,MAX(0,MIN(F$4-1,IF(Register!$U325="",$D$2,MIN($D$2,YEAR(Register!$U325)*12+MONTH(Register!$U325)-1)))-(YEAR(Register!$O325)*12+MONTH(Register!$O325))+1))/Register!$Q325,2))</f>
        <v/>
      </c>
      <c r="G327" s="27">
        <f>IF(OR(Register!$N325&lt;&gt;"Yes",Register!$O325="",N(Register!$Q325)=0),0,ROUND((Register!$M325-Register!$R325)*MIN(Register!$Q325,MAX(0,MIN(G$4,IF(Register!$U325="",$D$2,MIN($D$2,YEAR(Register!$U325)*12+MONTH(Register!$U325)-1)))-(YEAR(Register!$O325)*12+MONTH(Register!$O325))+1))/Register!$Q325,2)-ROUND((Register!$M325-Register!$R325)*MIN(Register!$Q325,MAX(0,MIN(G$4-1,IF(Register!$U325="",$D$2,MIN($D$2,YEAR(Register!$U325)*12+MONTH(Register!$U325)-1)))-(YEAR(Register!$O325)*12+MONTH(Register!$O325))+1))/Register!$Q325,2))</f>
        <v/>
      </c>
      <c r="H327" s="27">
        <f>IF(OR(Register!$N325&lt;&gt;"Yes",Register!$O325="",N(Register!$Q325)=0),0,ROUND((Register!$M325-Register!$R325)*MIN(Register!$Q325,MAX(0,MIN(H$4,IF(Register!$U325="",$D$2,MIN($D$2,YEAR(Register!$U325)*12+MONTH(Register!$U325)-1)))-(YEAR(Register!$O325)*12+MONTH(Register!$O325))+1))/Register!$Q325,2)-ROUND((Register!$M325-Register!$R325)*MIN(Register!$Q325,MAX(0,MIN(H$4-1,IF(Register!$U325="",$D$2,MIN($D$2,YEAR(Register!$U325)*12+MONTH(Register!$U325)-1)))-(YEAR(Register!$O325)*12+MONTH(Register!$O325))+1))/Register!$Q325,2))</f>
        <v/>
      </c>
      <c r="I327" s="27">
        <f>IF(OR(Register!$N325&lt;&gt;"Yes",Register!$O325="",N(Register!$Q325)=0),0,ROUND((Register!$M325-Register!$R325)*MIN(Register!$Q325,MAX(0,MIN(I$4,IF(Register!$U325="",$D$2,MIN($D$2,YEAR(Register!$U325)*12+MONTH(Register!$U325)-1)))-(YEAR(Register!$O325)*12+MONTH(Register!$O325))+1))/Register!$Q325,2)-ROUND((Register!$M325-Register!$R325)*MIN(Register!$Q325,MAX(0,MIN(I$4-1,IF(Register!$U325="",$D$2,MIN($D$2,YEAR(Register!$U325)*12+MONTH(Register!$U325)-1)))-(YEAR(Register!$O325)*12+MONTH(Register!$O325))+1))/Register!$Q325,2))</f>
        <v/>
      </c>
      <c r="J327" s="27">
        <f>IF(OR(Register!$N325&lt;&gt;"Yes",Register!$O325="",N(Register!$Q325)=0),0,ROUND((Register!$M325-Register!$R325)*MIN(Register!$Q325,MAX(0,MIN(J$4,IF(Register!$U325="",$D$2,MIN($D$2,YEAR(Register!$U325)*12+MONTH(Register!$U325)-1)))-(YEAR(Register!$O325)*12+MONTH(Register!$O325))+1))/Register!$Q325,2)-ROUND((Register!$M325-Register!$R325)*MIN(Register!$Q325,MAX(0,MIN(J$4-1,IF(Register!$U325="",$D$2,MIN($D$2,YEAR(Register!$U325)*12+MONTH(Register!$U325)-1)))-(YEAR(Register!$O325)*12+MONTH(Register!$O325))+1))/Register!$Q325,2))</f>
        <v/>
      </c>
      <c r="K327" s="27">
        <f>IF(OR(Register!$N325&lt;&gt;"Yes",Register!$O325="",N(Register!$Q325)=0),0,ROUND((Register!$M325-Register!$R325)*MIN(Register!$Q325,MAX(0,MIN(K$4,IF(Register!$U325="",$D$2,MIN($D$2,YEAR(Register!$U325)*12+MONTH(Register!$U325)-1)))-(YEAR(Register!$O325)*12+MONTH(Register!$O325))+1))/Register!$Q325,2)-ROUND((Register!$M325-Register!$R325)*MIN(Register!$Q325,MAX(0,MIN(K$4-1,IF(Register!$U325="",$D$2,MIN($D$2,YEAR(Register!$U325)*12+MONTH(Register!$U325)-1)))-(YEAR(Register!$O325)*12+MONTH(Register!$O325))+1))/Register!$Q325,2))</f>
        <v/>
      </c>
      <c r="L327" s="27">
        <f>IF(OR(Register!$N325&lt;&gt;"Yes",Register!$O325="",N(Register!$Q325)=0),0,ROUND((Register!$M325-Register!$R325)*MIN(Register!$Q325,MAX(0,MIN(L$4,IF(Register!$U325="",$D$2,MIN($D$2,YEAR(Register!$U325)*12+MONTH(Register!$U325)-1)))-(YEAR(Register!$O325)*12+MONTH(Register!$O325))+1))/Register!$Q325,2)-ROUND((Register!$M325-Register!$R325)*MIN(Register!$Q325,MAX(0,MIN(L$4-1,IF(Register!$U325="",$D$2,MIN($D$2,YEAR(Register!$U325)*12+MONTH(Register!$U325)-1)))-(YEAR(Register!$O325)*12+MONTH(Register!$O325))+1))/Register!$Q325,2))</f>
        <v/>
      </c>
      <c r="M327" s="27">
        <f>IF(OR(Register!$N325&lt;&gt;"Yes",Register!$O325="",N(Register!$Q325)=0),0,ROUND((Register!$M325-Register!$R325)*MIN(Register!$Q325,MAX(0,MIN(M$4,IF(Register!$U325="",$D$2,MIN($D$2,YEAR(Register!$U325)*12+MONTH(Register!$U325)-1)))-(YEAR(Register!$O325)*12+MONTH(Register!$O325))+1))/Register!$Q325,2)-ROUND((Register!$M325-Register!$R325)*MIN(Register!$Q325,MAX(0,MIN(M$4-1,IF(Register!$U325="",$D$2,MIN($D$2,YEAR(Register!$U325)*12+MONTH(Register!$U325)-1)))-(YEAR(Register!$O325)*12+MONTH(Register!$O325))+1))/Register!$Q325,2))</f>
        <v/>
      </c>
      <c r="N327" s="27">
        <f>IF(OR(Register!$N325&lt;&gt;"Yes",Register!$O325="",N(Register!$Q325)=0),0,ROUND((Register!$M325-Register!$R325)*MIN(Register!$Q325,MAX(0,MIN(N$4,IF(Register!$U325="",$D$2,MIN($D$2,YEAR(Register!$U325)*12+MONTH(Register!$U325)-1)))-(YEAR(Register!$O325)*12+MONTH(Register!$O325))+1))/Register!$Q325,2)-ROUND((Register!$M325-Register!$R325)*MIN(Register!$Q325,MAX(0,MIN(N$4-1,IF(Register!$U325="",$D$2,MIN($D$2,YEAR(Register!$U325)*12+MONTH(Register!$U325)-1)))-(YEAR(Register!$O325)*12+MONTH(Register!$O325))+1))/Register!$Q325,2))</f>
        <v/>
      </c>
      <c r="O327" s="27">
        <f>IF(OR(Register!$N325&lt;&gt;"Yes",Register!$O325="",N(Register!$Q325)=0),0,ROUND((Register!$M325-Register!$R325)*MIN(Register!$Q325,MAX(0,MIN(O$4,IF(Register!$U325="",$D$2,MIN($D$2,YEAR(Register!$U325)*12+MONTH(Register!$U325)-1)))-(YEAR(Register!$O325)*12+MONTH(Register!$O325))+1))/Register!$Q325,2)-ROUND((Register!$M325-Register!$R325)*MIN(Register!$Q325,MAX(0,MIN(O$4-1,IF(Register!$U325="",$D$2,MIN($D$2,YEAR(Register!$U325)*12+MONTH(Register!$U325)-1)))-(YEAR(Register!$O325)*12+MONTH(Register!$O325))+1))/Register!$Q325,2))</f>
        <v/>
      </c>
      <c r="P327" s="27">
        <f>IF(OR(Register!$N325&lt;&gt;"Yes",Register!$O325="",N(Register!$Q325)=0),0,ROUND((Register!$M325-Register!$R325)*MIN(Register!$Q325,MAX(0,MIN(P$4,IF(Register!$U325="",$D$2,MIN($D$2,YEAR(Register!$U325)*12+MONTH(Register!$U325)-1)))-(YEAR(Register!$O325)*12+MONTH(Register!$O325))+1))/Register!$Q325,2)-ROUND((Register!$M325-Register!$R325)*MIN(Register!$Q325,MAX(0,MIN(P$4-1,IF(Register!$U325="",$D$2,MIN($D$2,YEAR(Register!$U325)*12+MONTH(Register!$U325)-1)))-(YEAR(Register!$O325)*12+MONTH(Register!$O325))+1))/Register!$Q325,2))</f>
        <v/>
      </c>
      <c r="Q327" s="27">
        <f>E327+F327+G327+H327+I327+J327+K327+L327+M327+N327+O327+P327</f>
        <v/>
      </c>
    </row>
    <row r="328">
      <c r="A328" s="28">
        <f>IF(Register!$A326="","",Register!$A326)</f>
        <v/>
      </c>
      <c r="B328" s="28">
        <f>IF(Register!$D326="","",Register!$D326)</f>
        <v/>
      </c>
      <c r="C328" s="28">
        <f>IF(Register!$F326="","",Register!$F326)</f>
        <v/>
      </c>
      <c r="D328" s="28">
        <f>IF(C328="","",IF(C328=Settings!$A$9,Settings!$B$9,IF(C328=Settings!$A$10,Settings!$B$10,IF(C328=Settings!$A$11,Settings!$B$11,IF(C328=Settings!$A$12,Settings!$B$12,IF(C328=Settings!$A$13,Settings!$B$13,IF(C328=Settings!$A$14,Settings!$B$14,IF(C328=Settings!$A$15,Settings!$B$15,IF(C328=Settings!$A$16,Settings!$B$16,IF(C328=Settings!$A$17,Settings!$B$17,IF(C328=Settings!$A$18,Settings!$B$18,"")))))))))))</f>
        <v/>
      </c>
      <c r="E328" s="27">
        <f>IF(OR(Register!$N326&lt;&gt;"Yes",Register!$O326="",N(Register!$Q326)=0),0,ROUND((Register!$M326-Register!$R326)*MIN(Register!$Q326,MAX(0,MIN(E$4,IF(Register!$U326="",$D$2,MIN($D$2,YEAR(Register!$U326)*12+MONTH(Register!$U326)-1)))-(YEAR(Register!$O326)*12+MONTH(Register!$O326))+1))/Register!$Q326,2)-ROUND((Register!$M326-Register!$R326)*MIN(Register!$Q326,MAX(0,MIN(E$4-1,IF(Register!$U326="",$D$2,MIN($D$2,YEAR(Register!$U326)*12+MONTH(Register!$U326)-1)))-(YEAR(Register!$O326)*12+MONTH(Register!$O326))+1))/Register!$Q326,2))</f>
        <v/>
      </c>
      <c r="F328" s="27">
        <f>IF(OR(Register!$N326&lt;&gt;"Yes",Register!$O326="",N(Register!$Q326)=0),0,ROUND((Register!$M326-Register!$R326)*MIN(Register!$Q326,MAX(0,MIN(F$4,IF(Register!$U326="",$D$2,MIN($D$2,YEAR(Register!$U326)*12+MONTH(Register!$U326)-1)))-(YEAR(Register!$O326)*12+MONTH(Register!$O326))+1))/Register!$Q326,2)-ROUND((Register!$M326-Register!$R326)*MIN(Register!$Q326,MAX(0,MIN(F$4-1,IF(Register!$U326="",$D$2,MIN($D$2,YEAR(Register!$U326)*12+MONTH(Register!$U326)-1)))-(YEAR(Register!$O326)*12+MONTH(Register!$O326))+1))/Register!$Q326,2))</f>
        <v/>
      </c>
      <c r="G328" s="27">
        <f>IF(OR(Register!$N326&lt;&gt;"Yes",Register!$O326="",N(Register!$Q326)=0),0,ROUND((Register!$M326-Register!$R326)*MIN(Register!$Q326,MAX(0,MIN(G$4,IF(Register!$U326="",$D$2,MIN($D$2,YEAR(Register!$U326)*12+MONTH(Register!$U326)-1)))-(YEAR(Register!$O326)*12+MONTH(Register!$O326))+1))/Register!$Q326,2)-ROUND((Register!$M326-Register!$R326)*MIN(Register!$Q326,MAX(0,MIN(G$4-1,IF(Register!$U326="",$D$2,MIN($D$2,YEAR(Register!$U326)*12+MONTH(Register!$U326)-1)))-(YEAR(Register!$O326)*12+MONTH(Register!$O326))+1))/Register!$Q326,2))</f>
        <v/>
      </c>
      <c r="H328" s="27">
        <f>IF(OR(Register!$N326&lt;&gt;"Yes",Register!$O326="",N(Register!$Q326)=0),0,ROUND((Register!$M326-Register!$R326)*MIN(Register!$Q326,MAX(0,MIN(H$4,IF(Register!$U326="",$D$2,MIN($D$2,YEAR(Register!$U326)*12+MONTH(Register!$U326)-1)))-(YEAR(Register!$O326)*12+MONTH(Register!$O326))+1))/Register!$Q326,2)-ROUND((Register!$M326-Register!$R326)*MIN(Register!$Q326,MAX(0,MIN(H$4-1,IF(Register!$U326="",$D$2,MIN($D$2,YEAR(Register!$U326)*12+MONTH(Register!$U326)-1)))-(YEAR(Register!$O326)*12+MONTH(Register!$O326))+1))/Register!$Q326,2))</f>
        <v/>
      </c>
      <c r="I328" s="27">
        <f>IF(OR(Register!$N326&lt;&gt;"Yes",Register!$O326="",N(Register!$Q326)=0),0,ROUND((Register!$M326-Register!$R326)*MIN(Register!$Q326,MAX(0,MIN(I$4,IF(Register!$U326="",$D$2,MIN($D$2,YEAR(Register!$U326)*12+MONTH(Register!$U326)-1)))-(YEAR(Register!$O326)*12+MONTH(Register!$O326))+1))/Register!$Q326,2)-ROUND((Register!$M326-Register!$R326)*MIN(Register!$Q326,MAX(0,MIN(I$4-1,IF(Register!$U326="",$D$2,MIN($D$2,YEAR(Register!$U326)*12+MONTH(Register!$U326)-1)))-(YEAR(Register!$O326)*12+MONTH(Register!$O326))+1))/Register!$Q326,2))</f>
        <v/>
      </c>
      <c r="J328" s="27">
        <f>IF(OR(Register!$N326&lt;&gt;"Yes",Register!$O326="",N(Register!$Q326)=0),0,ROUND((Register!$M326-Register!$R326)*MIN(Register!$Q326,MAX(0,MIN(J$4,IF(Register!$U326="",$D$2,MIN($D$2,YEAR(Register!$U326)*12+MONTH(Register!$U326)-1)))-(YEAR(Register!$O326)*12+MONTH(Register!$O326))+1))/Register!$Q326,2)-ROUND((Register!$M326-Register!$R326)*MIN(Register!$Q326,MAX(0,MIN(J$4-1,IF(Register!$U326="",$D$2,MIN($D$2,YEAR(Register!$U326)*12+MONTH(Register!$U326)-1)))-(YEAR(Register!$O326)*12+MONTH(Register!$O326))+1))/Register!$Q326,2))</f>
        <v/>
      </c>
      <c r="K328" s="27">
        <f>IF(OR(Register!$N326&lt;&gt;"Yes",Register!$O326="",N(Register!$Q326)=0),0,ROUND((Register!$M326-Register!$R326)*MIN(Register!$Q326,MAX(0,MIN(K$4,IF(Register!$U326="",$D$2,MIN($D$2,YEAR(Register!$U326)*12+MONTH(Register!$U326)-1)))-(YEAR(Register!$O326)*12+MONTH(Register!$O326))+1))/Register!$Q326,2)-ROUND((Register!$M326-Register!$R326)*MIN(Register!$Q326,MAX(0,MIN(K$4-1,IF(Register!$U326="",$D$2,MIN($D$2,YEAR(Register!$U326)*12+MONTH(Register!$U326)-1)))-(YEAR(Register!$O326)*12+MONTH(Register!$O326))+1))/Register!$Q326,2))</f>
        <v/>
      </c>
      <c r="L328" s="27">
        <f>IF(OR(Register!$N326&lt;&gt;"Yes",Register!$O326="",N(Register!$Q326)=0),0,ROUND((Register!$M326-Register!$R326)*MIN(Register!$Q326,MAX(0,MIN(L$4,IF(Register!$U326="",$D$2,MIN($D$2,YEAR(Register!$U326)*12+MONTH(Register!$U326)-1)))-(YEAR(Register!$O326)*12+MONTH(Register!$O326))+1))/Register!$Q326,2)-ROUND((Register!$M326-Register!$R326)*MIN(Register!$Q326,MAX(0,MIN(L$4-1,IF(Register!$U326="",$D$2,MIN($D$2,YEAR(Register!$U326)*12+MONTH(Register!$U326)-1)))-(YEAR(Register!$O326)*12+MONTH(Register!$O326))+1))/Register!$Q326,2))</f>
        <v/>
      </c>
      <c r="M328" s="27">
        <f>IF(OR(Register!$N326&lt;&gt;"Yes",Register!$O326="",N(Register!$Q326)=0),0,ROUND((Register!$M326-Register!$R326)*MIN(Register!$Q326,MAX(0,MIN(M$4,IF(Register!$U326="",$D$2,MIN($D$2,YEAR(Register!$U326)*12+MONTH(Register!$U326)-1)))-(YEAR(Register!$O326)*12+MONTH(Register!$O326))+1))/Register!$Q326,2)-ROUND((Register!$M326-Register!$R326)*MIN(Register!$Q326,MAX(0,MIN(M$4-1,IF(Register!$U326="",$D$2,MIN($D$2,YEAR(Register!$U326)*12+MONTH(Register!$U326)-1)))-(YEAR(Register!$O326)*12+MONTH(Register!$O326))+1))/Register!$Q326,2))</f>
        <v/>
      </c>
      <c r="N328" s="27">
        <f>IF(OR(Register!$N326&lt;&gt;"Yes",Register!$O326="",N(Register!$Q326)=0),0,ROUND((Register!$M326-Register!$R326)*MIN(Register!$Q326,MAX(0,MIN(N$4,IF(Register!$U326="",$D$2,MIN($D$2,YEAR(Register!$U326)*12+MONTH(Register!$U326)-1)))-(YEAR(Register!$O326)*12+MONTH(Register!$O326))+1))/Register!$Q326,2)-ROUND((Register!$M326-Register!$R326)*MIN(Register!$Q326,MAX(0,MIN(N$4-1,IF(Register!$U326="",$D$2,MIN($D$2,YEAR(Register!$U326)*12+MONTH(Register!$U326)-1)))-(YEAR(Register!$O326)*12+MONTH(Register!$O326))+1))/Register!$Q326,2))</f>
        <v/>
      </c>
      <c r="O328" s="27">
        <f>IF(OR(Register!$N326&lt;&gt;"Yes",Register!$O326="",N(Register!$Q326)=0),0,ROUND((Register!$M326-Register!$R326)*MIN(Register!$Q326,MAX(0,MIN(O$4,IF(Register!$U326="",$D$2,MIN($D$2,YEAR(Register!$U326)*12+MONTH(Register!$U326)-1)))-(YEAR(Register!$O326)*12+MONTH(Register!$O326))+1))/Register!$Q326,2)-ROUND((Register!$M326-Register!$R326)*MIN(Register!$Q326,MAX(0,MIN(O$4-1,IF(Register!$U326="",$D$2,MIN($D$2,YEAR(Register!$U326)*12+MONTH(Register!$U326)-1)))-(YEAR(Register!$O326)*12+MONTH(Register!$O326))+1))/Register!$Q326,2))</f>
        <v/>
      </c>
      <c r="P328" s="27">
        <f>IF(OR(Register!$N326&lt;&gt;"Yes",Register!$O326="",N(Register!$Q326)=0),0,ROUND((Register!$M326-Register!$R326)*MIN(Register!$Q326,MAX(0,MIN(P$4,IF(Register!$U326="",$D$2,MIN($D$2,YEAR(Register!$U326)*12+MONTH(Register!$U326)-1)))-(YEAR(Register!$O326)*12+MONTH(Register!$O326))+1))/Register!$Q326,2)-ROUND((Register!$M326-Register!$R326)*MIN(Register!$Q326,MAX(0,MIN(P$4-1,IF(Register!$U326="",$D$2,MIN($D$2,YEAR(Register!$U326)*12+MONTH(Register!$U326)-1)))-(YEAR(Register!$O326)*12+MONTH(Register!$O326))+1))/Register!$Q326,2))</f>
        <v/>
      </c>
      <c r="Q328" s="27">
        <f>E328+F328+G328+H328+I328+J328+K328+L328+M328+N328+O328+P328</f>
        <v/>
      </c>
    </row>
    <row r="329">
      <c r="A329" s="28">
        <f>IF(Register!$A327="","",Register!$A327)</f>
        <v/>
      </c>
      <c r="B329" s="28">
        <f>IF(Register!$D327="","",Register!$D327)</f>
        <v/>
      </c>
      <c r="C329" s="28">
        <f>IF(Register!$F327="","",Register!$F327)</f>
        <v/>
      </c>
      <c r="D329" s="28">
        <f>IF(C329="","",IF(C329=Settings!$A$9,Settings!$B$9,IF(C329=Settings!$A$10,Settings!$B$10,IF(C329=Settings!$A$11,Settings!$B$11,IF(C329=Settings!$A$12,Settings!$B$12,IF(C329=Settings!$A$13,Settings!$B$13,IF(C329=Settings!$A$14,Settings!$B$14,IF(C329=Settings!$A$15,Settings!$B$15,IF(C329=Settings!$A$16,Settings!$B$16,IF(C329=Settings!$A$17,Settings!$B$17,IF(C329=Settings!$A$18,Settings!$B$18,"")))))))))))</f>
        <v/>
      </c>
      <c r="E329" s="27">
        <f>IF(OR(Register!$N327&lt;&gt;"Yes",Register!$O327="",N(Register!$Q327)=0),0,ROUND((Register!$M327-Register!$R327)*MIN(Register!$Q327,MAX(0,MIN(E$4,IF(Register!$U327="",$D$2,MIN($D$2,YEAR(Register!$U327)*12+MONTH(Register!$U327)-1)))-(YEAR(Register!$O327)*12+MONTH(Register!$O327))+1))/Register!$Q327,2)-ROUND((Register!$M327-Register!$R327)*MIN(Register!$Q327,MAX(0,MIN(E$4-1,IF(Register!$U327="",$D$2,MIN($D$2,YEAR(Register!$U327)*12+MONTH(Register!$U327)-1)))-(YEAR(Register!$O327)*12+MONTH(Register!$O327))+1))/Register!$Q327,2))</f>
        <v/>
      </c>
      <c r="F329" s="27">
        <f>IF(OR(Register!$N327&lt;&gt;"Yes",Register!$O327="",N(Register!$Q327)=0),0,ROUND((Register!$M327-Register!$R327)*MIN(Register!$Q327,MAX(0,MIN(F$4,IF(Register!$U327="",$D$2,MIN($D$2,YEAR(Register!$U327)*12+MONTH(Register!$U327)-1)))-(YEAR(Register!$O327)*12+MONTH(Register!$O327))+1))/Register!$Q327,2)-ROUND((Register!$M327-Register!$R327)*MIN(Register!$Q327,MAX(0,MIN(F$4-1,IF(Register!$U327="",$D$2,MIN($D$2,YEAR(Register!$U327)*12+MONTH(Register!$U327)-1)))-(YEAR(Register!$O327)*12+MONTH(Register!$O327))+1))/Register!$Q327,2))</f>
        <v/>
      </c>
      <c r="G329" s="27">
        <f>IF(OR(Register!$N327&lt;&gt;"Yes",Register!$O327="",N(Register!$Q327)=0),0,ROUND((Register!$M327-Register!$R327)*MIN(Register!$Q327,MAX(0,MIN(G$4,IF(Register!$U327="",$D$2,MIN($D$2,YEAR(Register!$U327)*12+MONTH(Register!$U327)-1)))-(YEAR(Register!$O327)*12+MONTH(Register!$O327))+1))/Register!$Q327,2)-ROUND((Register!$M327-Register!$R327)*MIN(Register!$Q327,MAX(0,MIN(G$4-1,IF(Register!$U327="",$D$2,MIN($D$2,YEAR(Register!$U327)*12+MONTH(Register!$U327)-1)))-(YEAR(Register!$O327)*12+MONTH(Register!$O327))+1))/Register!$Q327,2))</f>
        <v/>
      </c>
      <c r="H329" s="27">
        <f>IF(OR(Register!$N327&lt;&gt;"Yes",Register!$O327="",N(Register!$Q327)=0),0,ROUND((Register!$M327-Register!$R327)*MIN(Register!$Q327,MAX(0,MIN(H$4,IF(Register!$U327="",$D$2,MIN($D$2,YEAR(Register!$U327)*12+MONTH(Register!$U327)-1)))-(YEAR(Register!$O327)*12+MONTH(Register!$O327))+1))/Register!$Q327,2)-ROUND((Register!$M327-Register!$R327)*MIN(Register!$Q327,MAX(0,MIN(H$4-1,IF(Register!$U327="",$D$2,MIN($D$2,YEAR(Register!$U327)*12+MONTH(Register!$U327)-1)))-(YEAR(Register!$O327)*12+MONTH(Register!$O327))+1))/Register!$Q327,2))</f>
        <v/>
      </c>
      <c r="I329" s="27">
        <f>IF(OR(Register!$N327&lt;&gt;"Yes",Register!$O327="",N(Register!$Q327)=0),0,ROUND((Register!$M327-Register!$R327)*MIN(Register!$Q327,MAX(0,MIN(I$4,IF(Register!$U327="",$D$2,MIN($D$2,YEAR(Register!$U327)*12+MONTH(Register!$U327)-1)))-(YEAR(Register!$O327)*12+MONTH(Register!$O327))+1))/Register!$Q327,2)-ROUND((Register!$M327-Register!$R327)*MIN(Register!$Q327,MAX(0,MIN(I$4-1,IF(Register!$U327="",$D$2,MIN($D$2,YEAR(Register!$U327)*12+MONTH(Register!$U327)-1)))-(YEAR(Register!$O327)*12+MONTH(Register!$O327))+1))/Register!$Q327,2))</f>
        <v/>
      </c>
      <c r="J329" s="27">
        <f>IF(OR(Register!$N327&lt;&gt;"Yes",Register!$O327="",N(Register!$Q327)=0),0,ROUND((Register!$M327-Register!$R327)*MIN(Register!$Q327,MAX(0,MIN(J$4,IF(Register!$U327="",$D$2,MIN($D$2,YEAR(Register!$U327)*12+MONTH(Register!$U327)-1)))-(YEAR(Register!$O327)*12+MONTH(Register!$O327))+1))/Register!$Q327,2)-ROUND((Register!$M327-Register!$R327)*MIN(Register!$Q327,MAX(0,MIN(J$4-1,IF(Register!$U327="",$D$2,MIN($D$2,YEAR(Register!$U327)*12+MONTH(Register!$U327)-1)))-(YEAR(Register!$O327)*12+MONTH(Register!$O327))+1))/Register!$Q327,2))</f>
        <v/>
      </c>
      <c r="K329" s="27">
        <f>IF(OR(Register!$N327&lt;&gt;"Yes",Register!$O327="",N(Register!$Q327)=0),0,ROUND((Register!$M327-Register!$R327)*MIN(Register!$Q327,MAX(0,MIN(K$4,IF(Register!$U327="",$D$2,MIN($D$2,YEAR(Register!$U327)*12+MONTH(Register!$U327)-1)))-(YEAR(Register!$O327)*12+MONTH(Register!$O327))+1))/Register!$Q327,2)-ROUND((Register!$M327-Register!$R327)*MIN(Register!$Q327,MAX(0,MIN(K$4-1,IF(Register!$U327="",$D$2,MIN($D$2,YEAR(Register!$U327)*12+MONTH(Register!$U327)-1)))-(YEAR(Register!$O327)*12+MONTH(Register!$O327))+1))/Register!$Q327,2))</f>
        <v/>
      </c>
      <c r="L329" s="27">
        <f>IF(OR(Register!$N327&lt;&gt;"Yes",Register!$O327="",N(Register!$Q327)=0),0,ROUND((Register!$M327-Register!$R327)*MIN(Register!$Q327,MAX(0,MIN(L$4,IF(Register!$U327="",$D$2,MIN($D$2,YEAR(Register!$U327)*12+MONTH(Register!$U327)-1)))-(YEAR(Register!$O327)*12+MONTH(Register!$O327))+1))/Register!$Q327,2)-ROUND((Register!$M327-Register!$R327)*MIN(Register!$Q327,MAX(0,MIN(L$4-1,IF(Register!$U327="",$D$2,MIN($D$2,YEAR(Register!$U327)*12+MONTH(Register!$U327)-1)))-(YEAR(Register!$O327)*12+MONTH(Register!$O327))+1))/Register!$Q327,2))</f>
        <v/>
      </c>
      <c r="M329" s="27">
        <f>IF(OR(Register!$N327&lt;&gt;"Yes",Register!$O327="",N(Register!$Q327)=0),0,ROUND((Register!$M327-Register!$R327)*MIN(Register!$Q327,MAX(0,MIN(M$4,IF(Register!$U327="",$D$2,MIN($D$2,YEAR(Register!$U327)*12+MONTH(Register!$U327)-1)))-(YEAR(Register!$O327)*12+MONTH(Register!$O327))+1))/Register!$Q327,2)-ROUND((Register!$M327-Register!$R327)*MIN(Register!$Q327,MAX(0,MIN(M$4-1,IF(Register!$U327="",$D$2,MIN($D$2,YEAR(Register!$U327)*12+MONTH(Register!$U327)-1)))-(YEAR(Register!$O327)*12+MONTH(Register!$O327))+1))/Register!$Q327,2))</f>
        <v/>
      </c>
      <c r="N329" s="27">
        <f>IF(OR(Register!$N327&lt;&gt;"Yes",Register!$O327="",N(Register!$Q327)=0),0,ROUND((Register!$M327-Register!$R327)*MIN(Register!$Q327,MAX(0,MIN(N$4,IF(Register!$U327="",$D$2,MIN($D$2,YEAR(Register!$U327)*12+MONTH(Register!$U327)-1)))-(YEAR(Register!$O327)*12+MONTH(Register!$O327))+1))/Register!$Q327,2)-ROUND((Register!$M327-Register!$R327)*MIN(Register!$Q327,MAX(0,MIN(N$4-1,IF(Register!$U327="",$D$2,MIN($D$2,YEAR(Register!$U327)*12+MONTH(Register!$U327)-1)))-(YEAR(Register!$O327)*12+MONTH(Register!$O327))+1))/Register!$Q327,2))</f>
        <v/>
      </c>
      <c r="O329" s="27">
        <f>IF(OR(Register!$N327&lt;&gt;"Yes",Register!$O327="",N(Register!$Q327)=0),0,ROUND((Register!$M327-Register!$R327)*MIN(Register!$Q327,MAX(0,MIN(O$4,IF(Register!$U327="",$D$2,MIN($D$2,YEAR(Register!$U327)*12+MONTH(Register!$U327)-1)))-(YEAR(Register!$O327)*12+MONTH(Register!$O327))+1))/Register!$Q327,2)-ROUND((Register!$M327-Register!$R327)*MIN(Register!$Q327,MAX(0,MIN(O$4-1,IF(Register!$U327="",$D$2,MIN($D$2,YEAR(Register!$U327)*12+MONTH(Register!$U327)-1)))-(YEAR(Register!$O327)*12+MONTH(Register!$O327))+1))/Register!$Q327,2))</f>
        <v/>
      </c>
      <c r="P329" s="27">
        <f>IF(OR(Register!$N327&lt;&gt;"Yes",Register!$O327="",N(Register!$Q327)=0),0,ROUND((Register!$M327-Register!$R327)*MIN(Register!$Q327,MAX(0,MIN(P$4,IF(Register!$U327="",$D$2,MIN($D$2,YEAR(Register!$U327)*12+MONTH(Register!$U327)-1)))-(YEAR(Register!$O327)*12+MONTH(Register!$O327))+1))/Register!$Q327,2)-ROUND((Register!$M327-Register!$R327)*MIN(Register!$Q327,MAX(0,MIN(P$4-1,IF(Register!$U327="",$D$2,MIN($D$2,YEAR(Register!$U327)*12+MONTH(Register!$U327)-1)))-(YEAR(Register!$O327)*12+MONTH(Register!$O327))+1))/Register!$Q327,2))</f>
        <v/>
      </c>
      <c r="Q329" s="27">
        <f>E329+F329+G329+H329+I329+J329+K329+L329+M329+N329+O329+P329</f>
        <v/>
      </c>
    </row>
    <row r="330">
      <c r="A330" s="28">
        <f>IF(Register!$A328="","",Register!$A328)</f>
        <v/>
      </c>
      <c r="B330" s="28">
        <f>IF(Register!$D328="","",Register!$D328)</f>
        <v/>
      </c>
      <c r="C330" s="28">
        <f>IF(Register!$F328="","",Register!$F328)</f>
        <v/>
      </c>
      <c r="D330" s="28">
        <f>IF(C330="","",IF(C330=Settings!$A$9,Settings!$B$9,IF(C330=Settings!$A$10,Settings!$B$10,IF(C330=Settings!$A$11,Settings!$B$11,IF(C330=Settings!$A$12,Settings!$B$12,IF(C330=Settings!$A$13,Settings!$B$13,IF(C330=Settings!$A$14,Settings!$B$14,IF(C330=Settings!$A$15,Settings!$B$15,IF(C330=Settings!$A$16,Settings!$B$16,IF(C330=Settings!$A$17,Settings!$B$17,IF(C330=Settings!$A$18,Settings!$B$18,"")))))))))))</f>
        <v/>
      </c>
      <c r="E330" s="27">
        <f>IF(OR(Register!$N328&lt;&gt;"Yes",Register!$O328="",N(Register!$Q328)=0),0,ROUND((Register!$M328-Register!$R328)*MIN(Register!$Q328,MAX(0,MIN(E$4,IF(Register!$U328="",$D$2,MIN($D$2,YEAR(Register!$U328)*12+MONTH(Register!$U328)-1)))-(YEAR(Register!$O328)*12+MONTH(Register!$O328))+1))/Register!$Q328,2)-ROUND((Register!$M328-Register!$R328)*MIN(Register!$Q328,MAX(0,MIN(E$4-1,IF(Register!$U328="",$D$2,MIN($D$2,YEAR(Register!$U328)*12+MONTH(Register!$U328)-1)))-(YEAR(Register!$O328)*12+MONTH(Register!$O328))+1))/Register!$Q328,2))</f>
        <v/>
      </c>
      <c r="F330" s="27">
        <f>IF(OR(Register!$N328&lt;&gt;"Yes",Register!$O328="",N(Register!$Q328)=0),0,ROUND((Register!$M328-Register!$R328)*MIN(Register!$Q328,MAX(0,MIN(F$4,IF(Register!$U328="",$D$2,MIN($D$2,YEAR(Register!$U328)*12+MONTH(Register!$U328)-1)))-(YEAR(Register!$O328)*12+MONTH(Register!$O328))+1))/Register!$Q328,2)-ROUND((Register!$M328-Register!$R328)*MIN(Register!$Q328,MAX(0,MIN(F$4-1,IF(Register!$U328="",$D$2,MIN($D$2,YEAR(Register!$U328)*12+MONTH(Register!$U328)-1)))-(YEAR(Register!$O328)*12+MONTH(Register!$O328))+1))/Register!$Q328,2))</f>
        <v/>
      </c>
      <c r="G330" s="27">
        <f>IF(OR(Register!$N328&lt;&gt;"Yes",Register!$O328="",N(Register!$Q328)=0),0,ROUND((Register!$M328-Register!$R328)*MIN(Register!$Q328,MAX(0,MIN(G$4,IF(Register!$U328="",$D$2,MIN($D$2,YEAR(Register!$U328)*12+MONTH(Register!$U328)-1)))-(YEAR(Register!$O328)*12+MONTH(Register!$O328))+1))/Register!$Q328,2)-ROUND((Register!$M328-Register!$R328)*MIN(Register!$Q328,MAX(0,MIN(G$4-1,IF(Register!$U328="",$D$2,MIN($D$2,YEAR(Register!$U328)*12+MONTH(Register!$U328)-1)))-(YEAR(Register!$O328)*12+MONTH(Register!$O328))+1))/Register!$Q328,2))</f>
        <v/>
      </c>
      <c r="H330" s="27">
        <f>IF(OR(Register!$N328&lt;&gt;"Yes",Register!$O328="",N(Register!$Q328)=0),0,ROUND((Register!$M328-Register!$R328)*MIN(Register!$Q328,MAX(0,MIN(H$4,IF(Register!$U328="",$D$2,MIN($D$2,YEAR(Register!$U328)*12+MONTH(Register!$U328)-1)))-(YEAR(Register!$O328)*12+MONTH(Register!$O328))+1))/Register!$Q328,2)-ROUND((Register!$M328-Register!$R328)*MIN(Register!$Q328,MAX(0,MIN(H$4-1,IF(Register!$U328="",$D$2,MIN($D$2,YEAR(Register!$U328)*12+MONTH(Register!$U328)-1)))-(YEAR(Register!$O328)*12+MONTH(Register!$O328))+1))/Register!$Q328,2))</f>
        <v/>
      </c>
      <c r="I330" s="27">
        <f>IF(OR(Register!$N328&lt;&gt;"Yes",Register!$O328="",N(Register!$Q328)=0),0,ROUND((Register!$M328-Register!$R328)*MIN(Register!$Q328,MAX(0,MIN(I$4,IF(Register!$U328="",$D$2,MIN($D$2,YEAR(Register!$U328)*12+MONTH(Register!$U328)-1)))-(YEAR(Register!$O328)*12+MONTH(Register!$O328))+1))/Register!$Q328,2)-ROUND((Register!$M328-Register!$R328)*MIN(Register!$Q328,MAX(0,MIN(I$4-1,IF(Register!$U328="",$D$2,MIN($D$2,YEAR(Register!$U328)*12+MONTH(Register!$U328)-1)))-(YEAR(Register!$O328)*12+MONTH(Register!$O328))+1))/Register!$Q328,2))</f>
        <v/>
      </c>
      <c r="J330" s="27">
        <f>IF(OR(Register!$N328&lt;&gt;"Yes",Register!$O328="",N(Register!$Q328)=0),0,ROUND((Register!$M328-Register!$R328)*MIN(Register!$Q328,MAX(0,MIN(J$4,IF(Register!$U328="",$D$2,MIN($D$2,YEAR(Register!$U328)*12+MONTH(Register!$U328)-1)))-(YEAR(Register!$O328)*12+MONTH(Register!$O328))+1))/Register!$Q328,2)-ROUND((Register!$M328-Register!$R328)*MIN(Register!$Q328,MAX(0,MIN(J$4-1,IF(Register!$U328="",$D$2,MIN($D$2,YEAR(Register!$U328)*12+MONTH(Register!$U328)-1)))-(YEAR(Register!$O328)*12+MONTH(Register!$O328))+1))/Register!$Q328,2))</f>
        <v/>
      </c>
      <c r="K330" s="27">
        <f>IF(OR(Register!$N328&lt;&gt;"Yes",Register!$O328="",N(Register!$Q328)=0),0,ROUND((Register!$M328-Register!$R328)*MIN(Register!$Q328,MAX(0,MIN(K$4,IF(Register!$U328="",$D$2,MIN($D$2,YEAR(Register!$U328)*12+MONTH(Register!$U328)-1)))-(YEAR(Register!$O328)*12+MONTH(Register!$O328))+1))/Register!$Q328,2)-ROUND((Register!$M328-Register!$R328)*MIN(Register!$Q328,MAX(0,MIN(K$4-1,IF(Register!$U328="",$D$2,MIN($D$2,YEAR(Register!$U328)*12+MONTH(Register!$U328)-1)))-(YEAR(Register!$O328)*12+MONTH(Register!$O328))+1))/Register!$Q328,2))</f>
        <v/>
      </c>
      <c r="L330" s="27">
        <f>IF(OR(Register!$N328&lt;&gt;"Yes",Register!$O328="",N(Register!$Q328)=0),0,ROUND((Register!$M328-Register!$R328)*MIN(Register!$Q328,MAX(0,MIN(L$4,IF(Register!$U328="",$D$2,MIN($D$2,YEAR(Register!$U328)*12+MONTH(Register!$U328)-1)))-(YEAR(Register!$O328)*12+MONTH(Register!$O328))+1))/Register!$Q328,2)-ROUND((Register!$M328-Register!$R328)*MIN(Register!$Q328,MAX(0,MIN(L$4-1,IF(Register!$U328="",$D$2,MIN($D$2,YEAR(Register!$U328)*12+MONTH(Register!$U328)-1)))-(YEAR(Register!$O328)*12+MONTH(Register!$O328))+1))/Register!$Q328,2))</f>
        <v/>
      </c>
      <c r="M330" s="27">
        <f>IF(OR(Register!$N328&lt;&gt;"Yes",Register!$O328="",N(Register!$Q328)=0),0,ROUND((Register!$M328-Register!$R328)*MIN(Register!$Q328,MAX(0,MIN(M$4,IF(Register!$U328="",$D$2,MIN($D$2,YEAR(Register!$U328)*12+MONTH(Register!$U328)-1)))-(YEAR(Register!$O328)*12+MONTH(Register!$O328))+1))/Register!$Q328,2)-ROUND((Register!$M328-Register!$R328)*MIN(Register!$Q328,MAX(0,MIN(M$4-1,IF(Register!$U328="",$D$2,MIN($D$2,YEAR(Register!$U328)*12+MONTH(Register!$U328)-1)))-(YEAR(Register!$O328)*12+MONTH(Register!$O328))+1))/Register!$Q328,2))</f>
        <v/>
      </c>
      <c r="N330" s="27">
        <f>IF(OR(Register!$N328&lt;&gt;"Yes",Register!$O328="",N(Register!$Q328)=0),0,ROUND((Register!$M328-Register!$R328)*MIN(Register!$Q328,MAX(0,MIN(N$4,IF(Register!$U328="",$D$2,MIN($D$2,YEAR(Register!$U328)*12+MONTH(Register!$U328)-1)))-(YEAR(Register!$O328)*12+MONTH(Register!$O328))+1))/Register!$Q328,2)-ROUND((Register!$M328-Register!$R328)*MIN(Register!$Q328,MAX(0,MIN(N$4-1,IF(Register!$U328="",$D$2,MIN($D$2,YEAR(Register!$U328)*12+MONTH(Register!$U328)-1)))-(YEAR(Register!$O328)*12+MONTH(Register!$O328))+1))/Register!$Q328,2))</f>
        <v/>
      </c>
      <c r="O330" s="27">
        <f>IF(OR(Register!$N328&lt;&gt;"Yes",Register!$O328="",N(Register!$Q328)=0),0,ROUND((Register!$M328-Register!$R328)*MIN(Register!$Q328,MAX(0,MIN(O$4,IF(Register!$U328="",$D$2,MIN($D$2,YEAR(Register!$U328)*12+MONTH(Register!$U328)-1)))-(YEAR(Register!$O328)*12+MONTH(Register!$O328))+1))/Register!$Q328,2)-ROUND((Register!$M328-Register!$R328)*MIN(Register!$Q328,MAX(0,MIN(O$4-1,IF(Register!$U328="",$D$2,MIN($D$2,YEAR(Register!$U328)*12+MONTH(Register!$U328)-1)))-(YEAR(Register!$O328)*12+MONTH(Register!$O328))+1))/Register!$Q328,2))</f>
        <v/>
      </c>
      <c r="P330" s="27">
        <f>IF(OR(Register!$N328&lt;&gt;"Yes",Register!$O328="",N(Register!$Q328)=0),0,ROUND((Register!$M328-Register!$R328)*MIN(Register!$Q328,MAX(0,MIN(P$4,IF(Register!$U328="",$D$2,MIN($D$2,YEAR(Register!$U328)*12+MONTH(Register!$U328)-1)))-(YEAR(Register!$O328)*12+MONTH(Register!$O328))+1))/Register!$Q328,2)-ROUND((Register!$M328-Register!$R328)*MIN(Register!$Q328,MAX(0,MIN(P$4-1,IF(Register!$U328="",$D$2,MIN($D$2,YEAR(Register!$U328)*12+MONTH(Register!$U328)-1)))-(YEAR(Register!$O328)*12+MONTH(Register!$O328))+1))/Register!$Q328,2))</f>
        <v/>
      </c>
      <c r="Q330" s="27">
        <f>E330+F330+G330+H330+I330+J330+K330+L330+M330+N330+O330+P330</f>
        <v/>
      </c>
    </row>
    <row r="331">
      <c r="A331" s="28">
        <f>IF(Register!$A329="","",Register!$A329)</f>
        <v/>
      </c>
      <c r="B331" s="28">
        <f>IF(Register!$D329="","",Register!$D329)</f>
        <v/>
      </c>
      <c r="C331" s="28">
        <f>IF(Register!$F329="","",Register!$F329)</f>
        <v/>
      </c>
      <c r="D331" s="28">
        <f>IF(C331="","",IF(C331=Settings!$A$9,Settings!$B$9,IF(C331=Settings!$A$10,Settings!$B$10,IF(C331=Settings!$A$11,Settings!$B$11,IF(C331=Settings!$A$12,Settings!$B$12,IF(C331=Settings!$A$13,Settings!$B$13,IF(C331=Settings!$A$14,Settings!$B$14,IF(C331=Settings!$A$15,Settings!$B$15,IF(C331=Settings!$A$16,Settings!$B$16,IF(C331=Settings!$A$17,Settings!$B$17,IF(C331=Settings!$A$18,Settings!$B$18,"")))))))))))</f>
        <v/>
      </c>
      <c r="E331" s="27">
        <f>IF(OR(Register!$N329&lt;&gt;"Yes",Register!$O329="",N(Register!$Q329)=0),0,ROUND((Register!$M329-Register!$R329)*MIN(Register!$Q329,MAX(0,MIN(E$4,IF(Register!$U329="",$D$2,MIN($D$2,YEAR(Register!$U329)*12+MONTH(Register!$U329)-1)))-(YEAR(Register!$O329)*12+MONTH(Register!$O329))+1))/Register!$Q329,2)-ROUND((Register!$M329-Register!$R329)*MIN(Register!$Q329,MAX(0,MIN(E$4-1,IF(Register!$U329="",$D$2,MIN($D$2,YEAR(Register!$U329)*12+MONTH(Register!$U329)-1)))-(YEAR(Register!$O329)*12+MONTH(Register!$O329))+1))/Register!$Q329,2))</f>
        <v/>
      </c>
      <c r="F331" s="27">
        <f>IF(OR(Register!$N329&lt;&gt;"Yes",Register!$O329="",N(Register!$Q329)=0),0,ROUND((Register!$M329-Register!$R329)*MIN(Register!$Q329,MAX(0,MIN(F$4,IF(Register!$U329="",$D$2,MIN($D$2,YEAR(Register!$U329)*12+MONTH(Register!$U329)-1)))-(YEAR(Register!$O329)*12+MONTH(Register!$O329))+1))/Register!$Q329,2)-ROUND((Register!$M329-Register!$R329)*MIN(Register!$Q329,MAX(0,MIN(F$4-1,IF(Register!$U329="",$D$2,MIN($D$2,YEAR(Register!$U329)*12+MONTH(Register!$U329)-1)))-(YEAR(Register!$O329)*12+MONTH(Register!$O329))+1))/Register!$Q329,2))</f>
        <v/>
      </c>
      <c r="G331" s="27">
        <f>IF(OR(Register!$N329&lt;&gt;"Yes",Register!$O329="",N(Register!$Q329)=0),0,ROUND((Register!$M329-Register!$R329)*MIN(Register!$Q329,MAX(0,MIN(G$4,IF(Register!$U329="",$D$2,MIN($D$2,YEAR(Register!$U329)*12+MONTH(Register!$U329)-1)))-(YEAR(Register!$O329)*12+MONTH(Register!$O329))+1))/Register!$Q329,2)-ROUND((Register!$M329-Register!$R329)*MIN(Register!$Q329,MAX(0,MIN(G$4-1,IF(Register!$U329="",$D$2,MIN($D$2,YEAR(Register!$U329)*12+MONTH(Register!$U329)-1)))-(YEAR(Register!$O329)*12+MONTH(Register!$O329))+1))/Register!$Q329,2))</f>
        <v/>
      </c>
      <c r="H331" s="27">
        <f>IF(OR(Register!$N329&lt;&gt;"Yes",Register!$O329="",N(Register!$Q329)=0),0,ROUND((Register!$M329-Register!$R329)*MIN(Register!$Q329,MAX(0,MIN(H$4,IF(Register!$U329="",$D$2,MIN($D$2,YEAR(Register!$U329)*12+MONTH(Register!$U329)-1)))-(YEAR(Register!$O329)*12+MONTH(Register!$O329))+1))/Register!$Q329,2)-ROUND((Register!$M329-Register!$R329)*MIN(Register!$Q329,MAX(0,MIN(H$4-1,IF(Register!$U329="",$D$2,MIN($D$2,YEAR(Register!$U329)*12+MONTH(Register!$U329)-1)))-(YEAR(Register!$O329)*12+MONTH(Register!$O329))+1))/Register!$Q329,2))</f>
        <v/>
      </c>
      <c r="I331" s="27">
        <f>IF(OR(Register!$N329&lt;&gt;"Yes",Register!$O329="",N(Register!$Q329)=0),0,ROUND((Register!$M329-Register!$R329)*MIN(Register!$Q329,MAX(0,MIN(I$4,IF(Register!$U329="",$D$2,MIN($D$2,YEAR(Register!$U329)*12+MONTH(Register!$U329)-1)))-(YEAR(Register!$O329)*12+MONTH(Register!$O329))+1))/Register!$Q329,2)-ROUND((Register!$M329-Register!$R329)*MIN(Register!$Q329,MAX(0,MIN(I$4-1,IF(Register!$U329="",$D$2,MIN($D$2,YEAR(Register!$U329)*12+MONTH(Register!$U329)-1)))-(YEAR(Register!$O329)*12+MONTH(Register!$O329))+1))/Register!$Q329,2))</f>
        <v/>
      </c>
      <c r="J331" s="27">
        <f>IF(OR(Register!$N329&lt;&gt;"Yes",Register!$O329="",N(Register!$Q329)=0),0,ROUND((Register!$M329-Register!$R329)*MIN(Register!$Q329,MAX(0,MIN(J$4,IF(Register!$U329="",$D$2,MIN($D$2,YEAR(Register!$U329)*12+MONTH(Register!$U329)-1)))-(YEAR(Register!$O329)*12+MONTH(Register!$O329))+1))/Register!$Q329,2)-ROUND((Register!$M329-Register!$R329)*MIN(Register!$Q329,MAX(0,MIN(J$4-1,IF(Register!$U329="",$D$2,MIN($D$2,YEAR(Register!$U329)*12+MONTH(Register!$U329)-1)))-(YEAR(Register!$O329)*12+MONTH(Register!$O329))+1))/Register!$Q329,2))</f>
        <v/>
      </c>
      <c r="K331" s="27">
        <f>IF(OR(Register!$N329&lt;&gt;"Yes",Register!$O329="",N(Register!$Q329)=0),0,ROUND((Register!$M329-Register!$R329)*MIN(Register!$Q329,MAX(0,MIN(K$4,IF(Register!$U329="",$D$2,MIN($D$2,YEAR(Register!$U329)*12+MONTH(Register!$U329)-1)))-(YEAR(Register!$O329)*12+MONTH(Register!$O329))+1))/Register!$Q329,2)-ROUND((Register!$M329-Register!$R329)*MIN(Register!$Q329,MAX(0,MIN(K$4-1,IF(Register!$U329="",$D$2,MIN($D$2,YEAR(Register!$U329)*12+MONTH(Register!$U329)-1)))-(YEAR(Register!$O329)*12+MONTH(Register!$O329))+1))/Register!$Q329,2))</f>
        <v/>
      </c>
      <c r="L331" s="27">
        <f>IF(OR(Register!$N329&lt;&gt;"Yes",Register!$O329="",N(Register!$Q329)=0),0,ROUND((Register!$M329-Register!$R329)*MIN(Register!$Q329,MAX(0,MIN(L$4,IF(Register!$U329="",$D$2,MIN($D$2,YEAR(Register!$U329)*12+MONTH(Register!$U329)-1)))-(YEAR(Register!$O329)*12+MONTH(Register!$O329))+1))/Register!$Q329,2)-ROUND((Register!$M329-Register!$R329)*MIN(Register!$Q329,MAX(0,MIN(L$4-1,IF(Register!$U329="",$D$2,MIN($D$2,YEAR(Register!$U329)*12+MONTH(Register!$U329)-1)))-(YEAR(Register!$O329)*12+MONTH(Register!$O329))+1))/Register!$Q329,2))</f>
        <v/>
      </c>
      <c r="M331" s="27">
        <f>IF(OR(Register!$N329&lt;&gt;"Yes",Register!$O329="",N(Register!$Q329)=0),0,ROUND((Register!$M329-Register!$R329)*MIN(Register!$Q329,MAX(0,MIN(M$4,IF(Register!$U329="",$D$2,MIN($D$2,YEAR(Register!$U329)*12+MONTH(Register!$U329)-1)))-(YEAR(Register!$O329)*12+MONTH(Register!$O329))+1))/Register!$Q329,2)-ROUND((Register!$M329-Register!$R329)*MIN(Register!$Q329,MAX(0,MIN(M$4-1,IF(Register!$U329="",$D$2,MIN($D$2,YEAR(Register!$U329)*12+MONTH(Register!$U329)-1)))-(YEAR(Register!$O329)*12+MONTH(Register!$O329))+1))/Register!$Q329,2))</f>
        <v/>
      </c>
      <c r="N331" s="27">
        <f>IF(OR(Register!$N329&lt;&gt;"Yes",Register!$O329="",N(Register!$Q329)=0),0,ROUND((Register!$M329-Register!$R329)*MIN(Register!$Q329,MAX(0,MIN(N$4,IF(Register!$U329="",$D$2,MIN($D$2,YEAR(Register!$U329)*12+MONTH(Register!$U329)-1)))-(YEAR(Register!$O329)*12+MONTH(Register!$O329))+1))/Register!$Q329,2)-ROUND((Register!$M329-Register!$R329)*MIN(Register!$Q329,MAX(0,MIN(N$4-1,IF(Register!$U329="",$D$2,MIN($D$2,YEAR(Register!$U329)*12+MONTH(Register!$U329)-1)))-(YEAR(Register!$O329)*12+MONTH(Register!$O329))+1))/Register!$Q329,2))</f>
        <v/>
      </c>
      <c r="O331" s="27">
        <f>IF(OR(Register!$N329&lt;&gt;"Yes",Register!$O329="",N(Register!$Q329)=0),0,ROUND((Register!$M329-Register!$R329)*MIN(Register!$Q329,MAX(0,MIN(O$4,IF(Register!$U329="",$D$2,MIN($D$2,YEAR(Register!$U329)*12+MONTH(Register!$U329)-1)))-(YEAR(Register!$O329)*12+MONTH(Register!$O329))+1))/Register!$Q329,2)-ROUND((Register!$M329-Register!$R329)*MIN(Register!$Q329,MAX(0,MIN(O$4-1,IF(Register!$U329="",$D$2,MIN($D$2,YEAR(Register!$U329)*12+MONTH(Register!$U329)-1)))-(YEAR(Register!$O329)*12+MONTH(Register!$O329))+1))/Register!$Q329,2))</f>
        <v/>
      </c>
      <c r="P331" s="27">
        <f>IF(OR(Register!$N329&lt;&gt;"Yes",Register!$O329="",N(Register!$Q329)=0),0,ROUND((Register!$M329-Register!$R329)*MIN(Register!$Q329,MAX(0,MIN(P$4,IF(Register!$U329="",$D$2,MIN($D$2,YEAR(Register!$U329)*12+MONTH(Register!$U329)-1)))-(YEAR(Register!$O329)*12+MONTH(Register!$O329))+1))/Register!$Q329,2)-ROUND((Register!$M329-Register!$R329)*MIN(Register!$Q329,MAX(0,MIN(P$4-1,IF(Register!$U329="",$D$2,MIN($D$2,YEAR(Register!$U329)*12+MONTH(Register!$U329)-1)))-(YEAR(Register!$O329)*12+MONTH(Register!$O329))+1))/Register!$Q329,2))</f>
        <v/>
      </c>
      <c r="Q331" s="27">
        <f>E331+F331+G331+H331+I331+J331+K331+L331+M331+N331+O331+P331</f>
        <v/>
      </c>
    </row>
    <row r="332">
      <c r="A332" s="28">
        <f>IF(Register!$A330="","",Register!$A330)</f>
        <v/>
      </c>
      <c r="B332" s="28">
        <f>IF(Register!$D330="","",Register!$D330)</f>
        <v/>
      </c>
      <c r="C332" s="28">
        <f>IF(Register!$F330="","",Register!$F330)</f>
        <v/>
      </c>
      <c r="D332" s="28">
        <f>IF(C332="","",IF(C332=Settings!$A$9,Settings!$B$9,IF(C332=Settings!$A$10,Settings!$B$10,IF(C332=Settings!$A$11,Settings!$B$11,IF(C332=Settings!$A$12,Settings!$B$12,IF(C332=Settings!$A$13,Settings!$B$13,IF(C332=Settings!$A$14,Settings!$B$14,IF(C332=Settings!$A$15,Settings!$B$15,IF(C332=Settings!$A$16,Settings!$B$16,IF(C332=Settings!$A$17,Settings!$B$17,IF(C332=Settings!$A$18,Settings!$B$18,"")))))))))))</f>
        <v/>
      </c>
      <c r="E332" s="27">
        <f>IF(OR(Register!$N330&lt;&gt;"Yes",Register!$O330="",N(Register!$Q330)=0),0,ROUND((Register!$M330-Register!$R330)*MIN(Register!$Q330,MAX(0,MIN(E$4,IF(Register!$U330="",$D$2,MIN($D$2,YEAR(Register!$U330)*12+MONTH(Register!$U330)-1)))-(YEAR(Register!$O330)*12+MONTH(Register!$O330))+1))/Register!$Q330,2)-ROUND((Register!$M330-Register!$R330)*MIN(Register!$Q330,MAX(0,MIN(E$4-1,IF(Register!$U330="",$D$2,MIN($D$2,YEAR(Register!$U330)*12+MONTH(Register!$U330)-1)))-(YEAR(Register!$O330)*12+MONTH(Register!$O330))+1))/Register!$Q330,2))</f>
        <v/>
      </c>
      <c r="F332" s="27">
        <f>IF(OR(Register!$N330&lt;&gt;"Yes",Register!$O330="",N(Register!$Q330)=0),0,ROUND((Register!$M330-Register!$R330)*MIN(Register!$Q330,MAX(0,MIN(F$4,IF(Register!$U330="",$D$2,MIN($D$2,YEAR(Register!$U330)*12+MONTH(Register!$U330)-1)))-(YEAR(Register!$O330)*12+MONTH(Register!$O330))+1))/Register!$Q330,2)-ROUND((Register!$M330-Register!$R330)*MIN(Register!$Q330,MAX(0,MIN(F$4-1,IF(Register!$U330="",$D$2,MIN($D$2,YEAR(Register!$U330)*12+MONTH(Register!$U330)-1)))-(YEAR(Register!$O330)*12+MONTH(Register!$O330))+1))/Register!$Q330,2))</f>
        <v/>
      </c>
      <c r="G332" s="27">
        <f>IF(OR(Register!$N330&lt;&gt;"Yes",Register!$O330="",N(Register!$Q330)=0),0,ROUND((Register!$M330-Register!$R330)*MIN(Register!$Q330,MAX(0,MIN(G$4,IF(Register!$U330="",$D$2,MIN($D$2,YEAR(Register!$U330)*12+MONTH(Register!$U330)-1)))-(YEAR(Register!$O330)*12+MONTH(Register!$O330))+1))/Register!$Q330,2)-ROUND((Register!$M330-Register!$R330)*MIN(Register!$Q330,MAX(0,MIN(G$4-1,IF(Register!$U330="",$D$2,MIN($D$2,YEAR(Register!$U330)*12+MONTH(Register!$U330)-1)))-(YEAR(Register!$O330)*12+MONTH(Register!$O330))+1))/Register!$Q330,2))</f>
        <v/>
      </c>
      <c r="H332" s="27">
        <f>IF(OR(Register!$N330&lt;&gt;"Yes",Register!$O330="",N(Register!$Q330)=0),0,ROUND((Register!$M330-Register!$R330)*MIN(Register!$Q330,MAX(0,MIN(H$4,IF(Register!$U330="",$D$2,MIN($D$2,YEAR(Register!$U330)*12+MONTH(Register!$U330)-1)))-(YEAR(Register!$O330)*12+MONTH(Register!$O330))+1))/Register!$Q330,2)-ROUND((Register!$M330-Register!$R330)*MIN(Register!$Q330,MAX(0,MIN(H$4-1,IF(Register!$U330="",$D$2,MIN($D$2,YEAR(Register!$U330)*12+MONTH(Register!$U330)-1)))-(YEAR(Register!$O330)*12+MONTH(Register!$O330))+1))/Register!$Q330,2))</f>
        <v/>
      </c>
      <c r="I332" s="27">
        <f>IF(OR(Register!$N330&lt;&gt;"Yes",Register!$O330="",N(Register!$Q330)=0),0,ROUND((Register!$M330-Register!$R330)*MIN(Register!$Q330,MAX(0,MIN(I$4,IF(Register!$U330="",$D$2,MIN($D$2,YEAR(Register!$U330)*12+MONTH(Register!$U330)-1)))-(YEAR(Register!$O330)*12+MONTH(Register!$O330))+1))/Register!$Q330,2)-ROUND((Register!$M330-Register!$R330)*MIN(Register!$Q330,MAX(0,MIN(I$4-1,IF(Register!$U330="",$D$2,MIN($D$2,YEAR(Register!$U330)*12+MONTH(Register!$U330)-1)))-(YEAR(Register!$O330)*12+MONTH(Register!$O330))+1))/Register!$Q330,2))</f>
        <v/>
      </c>
      <c r="J332" s="27">
        <f>IF(OR(Register!$N330&lt;&gt;"Yes",Register!$O330="",N(Register!$Q330)=0),0,ROUND((Register!$M330-Register!$R330)*MIN(Register!$Q330,MAX(0,MIN(J$4,IF(Register!$U330="",$D$2,MIN($D$2,YEAR(Register!$U330)*12+MONTH(Register!$U330)-1)))-(YEAR(Register!$O330)*12+MONTH(Register!$O330))+1))/Register!$Q330,2)-ROUND((Register!$M330-Register!$R330)*MIN(Register!$Q330,MAX(0,MIN(J$4-1,IF(Register!$U330="",$D$2,MIN($D$2,YEAR(Register!$U330)*12+MONTH(Register!$U330)-1)))-(YEAR(Register!$O330)*12+MONTH(Register!$O330))+1))/Register!$Q330,2))</f>
        <v/>
      </c>
      <c r="K332" s="27">
        <f>IF(OR(Register!$N330&lt;&gt;"Yes",Register!$O330="",N(Register!$Q330)=0),0,ROUND((Register!$M330-Register!$R330)*MIN(Register!$Q330,MAX(0,MIN(K$4,IF(Register!$U330="",$D$2,MIN($D$2,YEAR(Register!$U330)*12+MONTH(Register!$U330)-1)))-(YEAR(Register!$O330)*12+MONTH(Register!$O330))+1))/Register!$Q330,2)-ROUND((Register!$M330-Register!$R330)*MIN(Register!$Q330,MAX(0,MIN(K$4-1,IF(Register!$U330="",$D$2,MIN($D$2,YEAR(Register!$U330)*12+MONTH(Register!$U330)-1)))-(YEAR(Register!$O330)*12+MONTH(Register!$O330))+1))/Register!$Q330,2))</f>
        <v/>
      </c>
      <c r="L332" s="27">
        <f>IF(OR(Register!$N330&lt;&gt;"Yes",Register!$O330="",N(Register!$Q330)=0),0,ROUND((Register!$M330-Register!$R330)*MIN(Register!$Q330,MAX(0,MIN(L$4,IF(Register!$U330="",$D$2,MIN($D$2,YEAR(Register!$U330)*12+MONTH(Register!$U330)-1)))-(YEAR(Register!$O330)*12+MONTH(Register!$O330))+1))/Register!$Q330,2)-ROUND((Register!$M330-Register!$R330)*MIN(Register!$Q330,MAX(0,MIN(L$4-1,IF(Register!$U330="",$D$2,MIN($D$2,YEAR(Register!$U330)*12+MONTH(Register!$U330)-1)))-(YEAR(Register!$O330)*12+MONTH(Register!$O330))+1))/Register!$Q330,2))</f>
        <v/>
      </c>
      <c r="M332" s="27">
        <f>IF(OR(Register!$N330&lt;&gt;"Yes",Register!$O330="",N(Register!$Q330)=0),0,ROUND((Register!$M330-Register!$R330)*MIN(Register!$Q330,MAX(0,MIN(M$4,IF(Register!$U330="",$D$2,MIN($D$2,YEAR(Register!$U330)*12+MONTH(Register!$U330)-1)))-(YEAR(Register!$O330)*12+MONTH(Register!$O330))+1))/Register!$Q330,2)-ROUND((Register!$M330-Register!$R330)*MIN(Register!$Q330,MAX(0,MIN(M$4-1,IF(Register!$U330="",$D$2,MIN($D$2,YEAR(Register!$U330)*12+MONTH(Register!$U330)-1)))-(YEAR(Register!$O330)*12+MONTH(Register!$O330))+1))/Register!$Q330,2))</f>
        <v/>
      </c>
      <c r="N332" s="27">
        <f>IF(OR(Register!$N330&lt;&gt;"Yes",Register!$O330="",N(Register!$Q330)=0),0,ROUND((Register!$M330-Register!$R330)*MIN(Register!$Q330,MAX(0,MIN(N$4,IF(Register!$U330="",$D$2,MIN($D$2,YEAR(Register!$U330)*12+MONTH(Register!$U330)-1)))-(YEAR(Register!$O330)*12+MONTH(Register!$O330))+1))/Register!$Q330,2)-ROUND((Register!$M330-Register!$R330)*MIN(Register!$Q330,MAX(0,MIN(N$4-1,IF(Register!$U330="",$D$2,MIN($D$2,YEAR(Register!$U330)*12+MONTH(Register!$U330)-1)))-(YEAR(Register!$O330)*12+MONTH(Register!$O330))+1))/Register!$Q330,2))</f>
        <v/>
      </c>
      <c r="O332" s="27">
        <f>IF(OR(Register!$N330&lt;&gt;"Yes",Register!$O330="",N(Register!$Q330)=0),0,ROUND((Register!$M330-Register!$R330)*MIN(Register!$Q330,MAX(0,MIN(O$4,IF(Register!$U330="",$D$2,MIN($D$2,YEAR(Register!$U330)*12+MONTH(Register!$U330)-1)))-(YEAR(Register!$O330)*12+MONTH(Register!$O330))+1))/Register!$Q330,2)-ROUND((Register!$M330-Register!$R330)*MIN(Register!$Q330,MAX(0,MIN(O$4-1,IF(Register!$U330="",$D$2,MIN($D$2,YEAR(Register!$U330)*12+MONTH(Register!$U330)-1)))-(YEAR(Register!$O330)*12+MONTH(Register!$O330))+1))/Register!$Q330,2))</f>
        <v/>
      </c>
      <c r="P332" s="27">
        <f>IF(OR(Register!$N330&lt;&gt;"Yes",Register!$O330="",N(Register!$Q330)=0),0,ROUND((Register!$M330-Register!$R330)*MIN(Register!$Q330,MAX(0,MIN(P$4,IF(Register!$U330="",$D$2,MIN($D$2,YEAR(Register!$U330)*12+MONTH(Register!$U330)-1)))-(YEAR(Register!$O330)*12+MONTH(Register!$O330))+1))/Register!$Q330,2)-ROUND((Register!$M330-Register!$R330)*MIN(Register!$Q330,MAX(0,MIN(P$4-1,IF(Register!$U330="",$D$2,MIN($D$2,YEAR(Register!$U330)*12+MONTH(Register!$U330)-1)))-(YEAR(Register!$O330)*12+MONTH(Register!$O330))+1))/Register!$Q330,2))</f>
        <v/>
      </c>
      <c r="Q332" s="27">
        <f>E332+F332+G332+H332+I332+J332+K332+L332+M332+N332+O332+P332</f>
        <v/>
      </c>
    </row>
    <row r="333">
      <c r="A333" s="28">
        <f>IF(Register!$A331="","",Register!$A331)</f>
        <v/>
      </c>
      <c r="B333" s="28">
        <f>IF(Register!$D331="","",Register!$D331)</f>
        <v/>
      </c>
      <c r="C333" s="28">
        <f>IF(Register!$F331="","",Register!$F331)</f>
        <v/>
      </c>
      <c r="D333" s="28">
        <f>IF(C333="","",IF(C333=Settings!$A$9,Settings!$B$9,IF(C333=Settings!$A$10,Settings!$B$10,IF(C333=Settings!$A$11,Settings!$B$11,IF(C333=Settings!$A$12,Settings!$B$12,IF(C333=Settings!$A$13,Settings!$B$13,IF(C333=Settings!$A$14,Settings!$B$14,IF(C333=Settings!$A$15,Settings!$B$15,IF(C333=Settings!$A$16,Settings!$B$16,IF(C333=Settings!$A$17,Settings!$B$17,IF(C333=Settings!$A$18,Settings!$B$18,"")))))))))))</f>
        <v/>
      </c>
      <c r="E333" s="27">
        <f>IF(OR(Register!$N331&lt;&gt;"Yes",Register!$O331="",N(Register!$Q331)=0),0,ROUND((Register!$M331-Register!$R331)*MIN(Register!$Q331,MAX(0,MIN(E$4,IF(Register!$U331="",$D$2,MIN($D$2,YEAR(Register!$U331)*12+MONTH(Register!$U331)-1)))-(YEAR(Register!$O331)*12+MONTH(Register!$O331))+1))/Register!$Q331,2)-ROUND((Register!$M331-Register!$R331)*MIN(Register!$Q331,MAX(0,MIN(E$4-1,IF(Register!$U331="",$D$2,MIN($D$2,YEAR(Register!$U331)*12+MONTH(Register!$U331)-1)))-(YEAR(Register!$O331)*12+MONTH(Register!$O331))+1))/Register!$Q331,2))</f>
        <v/>
      </c>
      <c r="F333" s="27">
        <f>IF(OR(Register!$N331&lt;&gt;"Yes",Register!$O331="",N(Register!$Q331)=0),0,ROUND((Register!$M331-Register!$R331)*MIN(Register!$Q331,MAX(0,MIN(F$4,IF(Register!$U331="",$D$2,MIN($D$2,YEAR(Register!$U331)*12+MONTH(Register!$U331)-1)))-(YEAR(Register!$O331)*12+MONTH(Register!$O331))+1))/Register!$Q331,2)-ROUND((Register!$M331-Register!$R331)*MIN(Register!$Q331,MAX(0,MIN(F$4-1,IF(Register!$U331="",$D$2,MIN($D$2,YEAR(Register!$U331)*12+MONTH(Register!$U331)-1)))-(YEAR(Register!$O331)*12+MONTH(Register!$O331))+1))/Register!$Q331,2))</f>
        <v/>
      </c>
      <c r="G333" s="27">
        <f>IF(OR(Register!$N331&lt;&gt;"Yes",Register!$O331="",N(Register!$Q331)=0),0,ROUND((Register!$M331-Register!$R331)*MIN(Register!$Q331,MAX(0,MIN(G$4,IF(Register!$U331="",$D$2,MIN($D$2,YEAR(Register!$U331)*12+MONTH(Register!$U331)-1)))-(YEAR(Register!$O331)*12+MONTH(Register!$O331))+1))/Register!$Q331,2)-ROUND((Register!$M331-Register!$R331)*MIN(Register!$Q331,MAX(0,MIN(G$4-1,IF(Register!$U331="",$D$2,MIN($D$2,YEAR(Register!$U331)*12+MONTH(Register!$U331)-1)))-(YEAR(Register!$O331)*12+MONTH(Register!$O331))+1))/Register!$Q331,2))</f>
        <v/>
      </c>
      <c r="H333" s="27">
        <f>IF(OR(Register!$N331&lt;&gt;"Yes",Register!$O331="",N(Register!$Q331)=0),0,ROUND((Register!$M331-Register!$R331)*MIN(Register!$Q331,MAX(0,MIN(H$4,IF(Register!$U331="",$D$2,MIN($D$2,YEAR(Register!$U331)*12+MONTH(Register!$U331)-1)))-(YEAR(Register!$O331)*12+MONTH(Register!$O331))+1))/Register!$Q331,2)-ROUND((Register!$M331-Register!$R331)*MIN(Register!$Q331,MAX(0,MIN(H$4-1,IF(Register!$U331="",$D$2,MIN($D$2,YEAR(Register!$U331)*12+MONTH(Register!$U331)-1)))-(YEAR(Register!$O331)*12+MONTH(Register!$O331))+1))/Register!$Q331,2))</f>
        <v/>
      </c>
      <c r="I333" s="27">
        <f>IF(OR(Register!$N331&lt;&gt;"Yes",Register!$O331="",N(Register!$Q331)=0),0,ROUND((Register!$M331-Register!$R331)*MIN(Register!$Q331,MAX(0,MIN(I$4,IF(Register!$U331="",$D$2,MIN($D$2,YEAR(Register!$U331)*12+MONTH(Register!$U331)-1)))-(YEAR(Register!$O331)*12+MONTH(Register!$O331))+1))/Register!$Q331,2)-ROUND((Register!$M331-Register!$R331)*MIN(Register!$Q331,MAX(0,MIN(I$4-1,IF(Register!$U331="",$D$2,MIN($D$2,YEAR(Register!$U331)*12+MONTH(Register!$U331)-1)))-(YEAR(Register!$O331)*12+MONTH(Register!$O331))+1))/Register!$Q331,2))</f>
        <v/>
      </c>
      <c r="J333" s="27">
        <f>IF(OR(Register!$N331&lt;&gt;"Yes",Register!$O331="",N(Register!$Q331)=0),0,ROUND((Register!$M331-Register!$R331)*MIN(Register!$Q331,MAX(0,MIN(J$4,IF(Register!$U331="",$D$2,MIN($D$2,YEAR(Register!$U331)*12+MONTH(Register!$U331)-1)))-(YEAR(Register!$O331)*12+MONTH(Register!$O331))+1))/Register!$Q331,2)-ROUND((Register!$M331-Register!$R331)*MIN(Register!$Q331,MAX(0,MIN(J$4-1,IF(Register!$U331="",$D$2,MIN($D$2,YEAR(Register!$U331)*12+MONTH(Register!$U331)-1)))-(YEAR(Register!$O331)*12+MONTH(Register!$O331))+1))/Register!$Q331,2))</f>
        <v/>
      </c>
      <c r="K333" s="27">
        <f>IF(OR(Register!$N331&lt;&gt;"Yes",Register!$O331="",N(Register!$Q331)=0),0,ROUND((Register!$M331-Register!$R331)*MIN(Register!$Q331,MAX(0,MIN(K$4,IF(Register!$U331="",$D$2,MIN($D$2,YEAR(Register!$U331)*12+MONTH(Register!$U331)-1)))-(YEAR(Register!$O331)*12+MONTH(Register!$O331))+1))/Register!$Q331,2)-ROUND((Register!$M331-Register!$R331)*MIN(Register!$Q331,MAX(0,MIN(K$4-1,IF(Register!$U331="",$D$2,MIN($D$2,YEAR(Register!$U331)*12+MONTH(Register!$U331)-1)))-(YEAR(Register!$O331)*12+MONTH(Register!$O331))+1))/Register!$Q331,2))</f>
        <v/>
      </c>
      <c r="L333" s="27">
        <f>IF(OR(Register!$N331&lt;&gt;"Yes",Register!$O331="",N(Register!$Q331)=0),0,ROUND((Register!$M331-Register!$R331)*MIN(Register!$Q331,MAX(0,MIN(L$4,IF(Register!$U331="",$D$2,MIN($D$2,YEAR(Register!$U331)*12+MONTH(Register!$U331)-1)))-(YEAR(Register!$O331)*12+MONTH(Register!$O331))+1))/Register!$Q331,2)-ROUND((Register!$M331-Register!$R331)*MIN(Register!$Q331,MAX(0,MIN(L$4-1,IF(Register!$U331="",$D$2,MIN($D$2,YEAR(Register!$U331)*12+MONTH(Register!$U331)-1)))-(YEAR(Register!$O331)*12+MONTH(Register!$O331))+1))/Register!$Q331,2))</f>
        <v/>
      </c>
      <c r="M333" s="27">
        <f>IF(OR(Register!$N331&lt;&gt;"Yes",Register!$O331="",N(Register!$Q331)=0),0,ROUND((Register!$M331-Register!$R331)*MIN(Register!$Q331,MAX(0,MIN(M$4,IF(Register!$U331="",$D$2,MIN($D$2,YEAR(Register!$U331)*12+MONTH(Register!$U331)-1)))-(YEAR(Register!$O331)*12+MONTH(Register!$O331))+1))/Register!$Q331,2)-ROUND((Register!$M331-Register!$R331)*MIN(Register!$Q331,MAX(0,MIN(M$4-1,IF(Register!$U331="",$D$2,MIN($D$2,YEAR(Register!$U331)*12+MONTH(Register!$U331)-1)))-(YEAR(Register!$O331)*12+MONTH(Register!$O331))+1))/Register!$Q331,2))</f>
        <v/>
      </c>
      <c r="N333" s="27">
        <f>IF(OR(Register!$N331&lt;&gt;"Yes",Register!$O331="",N(Register!$Q331)=0),0,ROUND((Register!$M331-Register!$R331)*MIN(Register!$Q331,MAX(0,MIN(N$4,IF(Register!$U331="",$D$2,MIN($D$2,YEAR(Register!$U331)*12+MONTH(Register!$U331)-1)))-(YEAR(Register!$O331)*12+MONTH(Register!$O331))+1))/Register!$Q331,2)-ROUND((Register!$M331-Register!$R331)*MIN(Register!$Q331,MAX(0,MIN(N$4-1,IF(Register!$U331="",$D$2,MIN($D$2,YEAR(Register!$U331)*12+MONTH(Register!$U331)-1)))-(YEAR(Register!$O331)*12+MONTH(Register!$O331))+1))/Register!$Q331,2))</f>
        <v/>
      </c>
      <c r="O333" s="27">
        <f>IF(OR(Register!$N331&lt;&gt;"Yes",Register!$O331="",N(Register!$Q331)=0),0,ROUND((Register!$M331-Register!$R331)*MIN(Register!$Q331,MAX(0,MIN(O$4,IF(Register!$U331="",$D$2,MIN($D$2,YEAR(Register!$U331)*12+MONTH(Register!$U331)-1)))-(YEAR(Register!$O331)*12+MONTH(Register!$O331))+1))/Register!$Q331,2)-ROUND((Register!$M331-Register!$R331)*MIN(Register!$Q331,MAX(0,MIN(O$4-1,IF(Register!$U331="",$D$2,MIN($D$2,YEAR(Register!$U331)*12+MONTH(Register!$U331)-1)))-(YEAR(Register!$O331)*12+MONTH(Register!$O331))+1))/Register!$Q331,2))</f>
        <v/>
      </c>
      <c r="P333" s="27">
        <f>IF(OR(Register!$N331&lt;&gt;"Yes",Register!$O331="",N(Register!$Q331)=0),0,ROUND((Register!$M331-Register!$R331)*MIN(Register!$Q331,MAX(0,MIN(P$4,IF(Register!$U331="",$D$2,MIN($D$2,YEAR(Register!$U331)*12+MONTH(Register!$U331)-1)))-(YEAR(Register!$O331)*12+MONTH(Register!$O331))+1))/Register!$Q331,2)-ROUND((Register!$M331-Register!$R331)*MIN(Register!$Q331,MAX(0,MIN(P$4-1,IF(Register!$U331="",$D$2,MIN($D$2,YEAR(Register!$U331)*12+MONTH(Register!$U331)-1)))-(YEAR(Register!$O331)*12+MONTH(Register!$O331))+1))/Register!$Q331,2))</f>
        <v/>
      </c>
      <c r="Q333" s="27">
        <f>E333+F333+G333+H333+I333+J333+K333+L333+M333+N333+O333+P333</f>
        <v/>
      </c>
    </row>
    <row r="334">
      <c r="A334" s="28">
        <f>IF(Register!$A332="","",Register!$A332)</f>
        <v/>
      </c>
      <c r="B334" s="28">
        <f>IF(Register!$D332="","",Register!$D332)</f>
        <v/>
      </c>
      <c r="C334" s="28">
        <f>IF(Register!$F332="","",Register!$F332)</f>
        <v/>
      </c>
      <c r="D334" s="28">
        <f>IF(C334="","",IF(C334=Settings!$A$9,Settings!$B$9,IF(C334=Settings!$A$10,Settings!$B$10,IF(C334=Settings!$A$11,Settings!$B$11,IF(C334=Settings!$A$12,Settings!$B$12,IF(C334=Settings!$A$13,Settings!$B$13,IF(C334=Settings!$A$14,Settings!$B$14,IF(C334=Settings!$A$15,Settings!$B$15,IF(C334=Settings!$A$16,Settings!$B$16,IF(C334=Settings!$A$17,Settings!$B$17,IF(C334=Settings!$A$18,Settings!$B$18,"")))))))))))</f>
        <v/>
      </c>
      <c r="E334" s="27">
        <f>IF(OR(Register!$N332&lt;&gt;"Yes",Register!$O332="",N(Register!$Q332)=0),0,ROUND((Register!$M332-Register!$R332)*MIN(Register!$Q332,MAX(0,MIN(E$4,IF(Register!$U332="",$D$2,MIN($D$2,YEAR(Register!$U332)*12+MONTH(Register!$U332)-1)))-(YEAR(Register!$O332)*12+MONTH(Register!$O332))+1))/Register!$Q332,2)-ROUND((Register!$M332-Register!$R332)*MIN(Register!$Q332,MAX(0,MIN(E$4-1,IF(Register!$U332="",$D$2,MIN($D$2,YEAR(Register!$U332)*12+MONTH(Register!$U332)-1)))-(YEAR(Register!$O332)*12+MONTH(Register!$O332))+1))/Register!$Q332,2))</f>
        <v/>
      </c>
      <c r="F334" s="27">
        <f>IF(OR(Register!$N332&lt;&gt;"Yes",Register!$O332="",N(Register!$Q332)=0),0,ROUND((Register!$M332-Register!$R332)*MIN(Register!$Q332,MAX(0,MIN(F$4,IF(Register!$U332="",$D$2,MIN($D$2,YEAR(Register!$U332)*12+MONTH(Register!$U332)-1)))-(YEAR(Register!$O332)*12+MONTH(Register!$O332))+1))/Register!$Q332,2)-ROUND((Register!$M332-Register!$R332)*MIN(Register!$Q332,MAX(0,MIN(F$4-1,IF(Register!$U332="",$D$2,MIN($D$2,YEAR(Register!$U332)*12+MONTH(Register!$U332)-1)))-(YEAR(Register!$O332)*12+MONTH(Register!$O332))+1))/Register!$Q332,2))</f>
        <v/>
      </c>
      <c r="G334" s="27">
        <f>IF(OR(Register!$N332&lt;&gt;"Yes",Register!$O332="",N(Register!$Q332)=0),0,ROUND((Register!$M332-Register!$R332)*MIN(Register!$Q332,MAX(0,MIN(G$4,IF(Register!$U332="",$D$2,MIN($D$2,YEAR(Register!$U332)*12+MONTH(Register!$U332)-1)))-(YEAR(Register!$O332)*12+MONTH(Register!$O332))+1))/Register!$Q332,2)-ROUND((Register!$M332-Register!$R332)*MIN(Register!$Q332,MAX(0,MIN(G$4-1,IF(Register!$U332="",$D$2,MIN($D$2,YEAR(Register!$U332)*12+MONTH(Register!$U332)-1)))-(YEAR(Register!$O332)*12+MONTH(Register!$O332))+1))/Register!$Q332,2))</f>
        <v/>
      </c>
      <c r="H334" s="27">
        <f>IF(OR(Register!$N332&lt;&gt;"Yes",Register!$O332="",N(Register!$Q332)=0),0,ROUND((Register!$M332-Register!$R332)*MIN(Register!$Q332,MAX(0,MIN(H$4,IF(Register!$U332="",$D$2,MIN($D$2,YEAR(Register!$U332)*12+MONTH(Register!$U332)-1)))-(YEAR(Register!$O332)*12+MONTH(Register!$O332))+1))/Register!$Q332,2)-ROUND((Register!$M332-Register!$R332)*MIN(Register!$Q332,MAX(0,MIN(H$4-1,IF(Register!$U332="",$D$2,MIN($D$2,YEAR(Register!$U332)*12+MONTH(Register!$U332)-1)))-(YEAR(Register!$O332)*12+MONTH(Register!$O332))+1))/Register!$Q332,2))</f>
        <v/>
      </c>
      <c r="I334" s="27">
        <f>IF(OR(Register!$N332&lt;&gt;"Yes",Register!$O332="",N(Register!$Q332)=0),0,ROUND((Register!$M332-Register!$R332)*MIN(Register!$Q332,MAX(0,MIN(I$4,IF(Register!$U332="",$D$2,MIN($D$2,YEAR(Register!$U332)*12+MONTH(Register!$U332)-1)))-(YEAR(Register!$O332)*12+MONTH(Register!$O332))+1))/Register!$Q332,2)-ROUND((Register!$M332-Register!$R332)*MIN(Register!$Q332,MAX(0,MIN(I$4-1,IF(Register!$U332="",$D$2,MIN($D$2,YEAR(Register!$U332)*12+MONTH(Register!$U332)-1)))-(YEAR(Register!$O332)*12+MONTH(Register!$O332))+1))/Register!$Q332,2))</f>
        <v/>
      </c>
      <c r="J334" s="27">
        <f>IF(OR(Register!$N332&lt;&gt;"Yes",Register!$O332="",N(Register!$Q332)=0),0,ROUND((Register!$M332-Register!$R332)*MIN(Register!$Q332,MAX(0,MIN(J$4,IF(Register!$U332="",$D$2,MIN($D$2,YEAR(Register!$U332)*12+MONTH(Register!$U332)-1)))-(YEAR(Register!$O332)*12+MONTH(Register!$O332))+1))/Register!$Q332,2)-ROUND((Register!$M332-Register!$R332)*MIN(Register!$Q332,MAX(0,MIN(J$4-1,IF(Register!$U332="",$D$2,MIN($D$2,YEAR(Register!$U332)*12+MONTH(Register!$U332)-1)))-(YEAR(Register!$O332)*12+MONTH(Register!$O332))+1))/Register!$Q332,2))</f>
        <v/>
      </c>
      <c r="K334" s="27">
        <f>IF(OR(Register!$N332&lt;&gt;"Yes",Register!$O332="",N(Register!$Q332)=0),0,ROUND((Register!$M332-Register!$R332)*MIN(Register!$Q332,MAX(0,MIN(K$4,IF(Register!$U332="",$D$2,MIN($D$2,YEAR(Register!$U332)*12+MONTH(Register!$U332)-1)))-(YEAR(Register!$O332)*12+MONTH(Register!$O332))+1))/Register!$Q332,2)-ROUND((Register!$M332-Register!$R332)*MIN(Register!$Q332,MAX(0,MIN(K$4-1,IF(Register!$U332="",$D$2,MIN($D$2,YEAR(Register!$U332)*12+MONTH(Register!$U332)-1)))-(YEAR(Register!$O332)*12+MONTH(Register!$O332))+1))/Register!$Q332,2))</f>
        <v/>
      </c>
      <c r="L334" s="27">
        <f>IF(OR(Register!$N332&lt;&gt;"Yes",Register!$O332="",N(Register!$Q332)=0),0,ROUND((Register!$M332-Register!$R332)*MIN(Register!$Q332,MAX(0,MIN(L$4,IF(Register!$U332="",$D$2,MIN($D$2,YEAR(Register!$U332)*12+MONTH(Register!$U332)-1)))-(YEAR(Register!$O332)*12+MONTH(Register!$O332))+1))/Register!$Q332,2)-ROUND((Register!$M332-Register!$R332)*MIN(Register!$Q332,MAX(0,MIN(L$4-1,IF(Register!$U332="",$D$2,MIN($D$2,YEAR(Register!$U332)*12+MONTH(Register!$U332)-1)))-(YEAR(Register!$O332)*12+MONTH(Register!$O332))+1))/Register!$Q332,2))</f>
        <v/>
      </c>
      <c r="M334" s="27">
        <f>IF(OR(Register!$N332&lt;&gt;"Yes",Register!$O332="",N(Register!$Q332)=0),0,ROUND((Register!$M332-Register!$R332)*MIN(Register!$Q332,MAX(0,MIN(M$4,IF(Register!$U332="",$D$2,MIN($D$2,YEAR(Register!$U332)*12+MONTH(Register!$U332)-1)))-(YEAR(Register!$O332)*12+MONTH(Register!$O332))+1))/Register!$Q332,2)-ROUND((Register!$M332-Register!$R332)*MIN(Register!$Q332,MAX(0,MIN(M$4-1,IF(Register!$U332="",$D$2,MIN($D$2,YEAR(Register!$U332)*12+MONTH(Register!$U332)-1)))-(YEAR(Register!$O332)*12+MONTH(Register!$O332))+1))/Register!$Q332,2))</f>
        <v/>
      </c>
      <c r="N334" s="27">
        <f>IF(OR(Register!$N332&lt;&gt;"Yes",Register!$O332="",N(Register!$Q332)=0),0,ROUND((Register!$M332-Register!$R332)*MIN(Register!$Q332,MAX(0,MIN(N$4,IF(Register!$U332="",$D$2,MIN($D$2,YEAR(Register!$U332)*12+MONTH(Register!$U332)-1)))-(YEAR(Register!$O332)*12+MONTH(Register!$O332))+1))/Register!$Q332,2)-ROUND((Register!$M332-Register!$R332)*MIN(Register!$Q332,MAX(0,MIN(N$4-1,IF(Register!$U332="",$D$2,MIN($D$2,YEAR(Register!$U332)*12+MONTH(Register!$U332)-1)))-(YEAR(Register!$O332)*12+MONTH(Register!$O332))+1))/Register!$Q332,2))</f>
        <v/>
      </c>
      <c r="O334" s="27">
        <f>IF(OR(Register!$N332&lt;&gt;"Yes",Register!$O332="",N(Register!$Q332)=0),0,ROUND((Register!$M332-Register!$R332)*MIN(Register!$Q332,MAX(0,MIN(O$4,IF(Register!$U332="",$D$2,MIN($D$2,YEAR(Register!$U332)*12+MONTH(Register!$U332)-1)))-(YEAR(Register!$O332)*12+MONTH(Register!$O332))+1))/Register!$Q332,2)-ROUND((Register!$M332-Register!$R332)*MIN(Register!$Q332,MAX(0,MIN(O$4-1,IF(Register!$U332="",$D$2,MIN($D$2,YEAR(Register!$U332)*12+MONTH(Register!$U332)-1)))-(YEAR(Register!$O332)*12+MONTH(Register!$O332))+1))/Register!$Q332,2))</f>
        <v/>
      </c>
      <c r="P334" s="27">
        <f>IF(OR(Register!$N332&lt;&gt;"Yes",Register!$O332="",N(Register!$Q332)=0),0,ROUND((Register!$M332-Register!$R332)*MIN(Register!$Q332,MAX(0,MIN(P$4,IF(Register!$U332="",$D$2,MIN($D$2,YEAR(Register!$U332)*12+MONTH(Register!$U332)-1)))-(YEAR(Register!$O332)*12+MONTH(Register!$O332))+1))/Register!$Q332,2)-ROUND((Register!$M332-Register!$R332)*MIN(Register!$Q332,MAX(0,MIN(P$4-1,IF(Register!$U332="",$D$2,MIN($D$2,YEAR(Register!$U332)*12+MONTH(Register!$U332)-1)))-(YEAR(Register!$O332)*12+MONTH(Register!$O332))+1))/Register!$Q332,2))</f>
        <v/>
      </c>
      <c r="Q334" s="27">
        <f>E334+F334+G334+H334+I334+J334+K334+L334+M334+N334+O334+P334</f>
        <v/>
      </c>
    </row>
    <row r="335">
      <c r="A335" s="28">
        <f>IF(Register!$A333="","",Register!$A333)</f>
        <v/>
      </c>
      <c r="B335" s="28">
        <f>IF(Register!$D333="","",Register!$D333)</f>
        <v/>
      </c>
      <c r="C335" s="28">
        <f>IF(Register!$F333="","",Register!$F333)</f>
        <v/>
      </c>
      <c r="D335" s="28">
        <f>IF(C335="","",IF(C335=Settings!$A$9,Settings!$B$9,IF(C335=Settings!$A$10,Settings!$B$10,IF(C335=Settings!$A$11,Settings!$B$11,IF(C335=Settings!$A$12,Settings!$B$12,IF(C335=Settings!$A$13,Settings!$B$13,IF(C335=Settings!$A$14,Settings!$B$14,IF(C335=Settings!$A$15,Settings!$B$15,IF(C335=Settings!$A$16,Settings!$B$16,IF(C335=Settings!$A$17,Settings!$B$17,IF(C335=Settings!$A$18,Settings!$B$18,"")))))))))))</f>
        <v/>
      </c>
      <c r="E335" s="27">
        <f>IF(OR(Register!$N333&lt;&gt;"Yes",Register!$O333="",N(Register!$Q333)=0),0,ROUND((Register!$M333-Register!$R333)*MIN(Register!$Q333,MAX(0,MIN(E$4,IF(Register!$U333="",$D$2,MIN($D$2,YEAR(Register!$U333)*12+MONTH(Register!$U333)-1)))-(YEAR(Register!$O333)*12+MONTH(Register!$O333))+1))/Register!$Q333,2)-ROUND((Register!$M333-Register!$R333)*MIN(Register!$Q333,MAX(0,MIN(E$4-1,IF(Register!$U333="",$D$2,MIN($D$2,YEAR(Register!$U333)*12+MONTH(Register!$U333)-1)))-(YEAR(Register!$O333)*12+MONTH(Register!$O333))+1))/Register!$Q333,2))</f>
        <v/>
      </c>
      <c r="F335" s="27">
        <f>IF(OR(Register!$N333&lt;&gt;"Yes",Register!$O333="",N(Register!$Q333)=0),0,ROUND((Register!$M333-Register!$R333)*MIN(Register!$Q333,MAX(0,MIN(F$4,IF(Register!$U333="",$D$2,MIN($D$2,YEAR(Register!$U333)*12+MONTH(Register!$U333)-1)))-(YEAR(Register!$O333)*12+MONTH(Register!$O333))+1))/Register!$Q333,2)-ROUND((Register!$M333-Register!$R333)*MIN(Register!$Q333,MAX(0,MIN(F$4-1,IF(Register!$U333="",$D$2,MIN($D$2,YEAR(Register!$U333)*12+MONTH(Register!$U333)-1)))-(YEAR(Register!$O333)*12+MONTH(Register!$O333))+1))/Register!$Q333,2))</f>
        <v/>
      </c>
      <c r="G335" s="27">
        <f>IF(OR(Register!$N333&lt;&gt;"Yes",Register!$O333="",N(Register!$Q333)=0),0,ROUND((Register!$M333-Register!$R333)*MIN(Register!$Q333,MAX(0,MIN(G$4,IF(Register!$U333="",$D$2,MIN($D$2,YEAR(Register!$U333)*12+MONTH(Register!$U333)-1)))-(YEAR(Register!$O333)*12+MONTH(Register!$O333))+1))/Register!$Q333,2)-ROUND((Register!$M333-Register!$R333)*MIN(Register!$Q333,MAX(0,MIN(G$4-1,IF(Register!$U333="",$D$2,MIN($D$2,YEAR(Register!$U333)*12+MONTH(Register!$U333)-1)))-(YEAR(Register!$O333)*12+MONTH(Register!$O333))+1))/Register!$Q333,2))</f>
        <v/>
      </c>
      <c r="H335" s="27">
        <f>IF(OR(Register!$N333&lt;&gt;"Yes",Register!$O333="",N(Register!$Q333)=0),0,ROUND((Register!$M333-Register!$R333)*MIN(Register!$Q333,MAX(0,MIN(H$4,IF(Register!$U333="",$D$2,MIN($D$2,YEAR(Register!$U333)*12+MONTH(Register!$U333)-1)))-(YEAR(Register!$O333)*12+MONTH(Register!$O333))+1))/Register!$Q333,2)-ROUND((Register!$M333-Register!$R333)*MIN(Register!$Q333,MAX(0,MIN(H$4-1,IF(Register!$U333="",$D$2,MIN($D$2,YEAR(Register!$U333)*12+MONTH(Register!$U333)-1)))-(YEAR(Register!$O333)*12+MONTH(Register!$O333))+1))/Register!$Q333,2))</f>
        <v/>
      </c>
      <c r="I335" s="27">
        <f>IF(OR(Register!$N333&lt;&gt;"Yes",Register!$O333="",N(Register!$Q333)=0),0,ROUND((Register!$M333-Register!$R333)*MIN(Register!$Q333,MAX(0,MIN(I$4,IF(Register!$U333="",$D$2,MIN($D$2,YEAR(Register!$U333)*12+MONTH(Register!$U333)-1)))-(YEAR(Register!$O333)*12+MONTH(Register!$O333))+1))/Register!$Q333,2)-ROUND((Register!$M333-Register!$R333)*MIN(Register!$Q333,MAX(0,MIN(I$4-1,IF(Register!$U333="",$D$2,MIN($D$2,YEAR(Register!$U333)*12+MONTH(Register!$U333)-1)))-(YEAR(Register!$O333)*12+MONTH(Register!$O333))+1))/Register!$Q333,2))</f>
        <v/>
      </c>
      <c r="J335" s="27">
        <f>IF(OR(Register!$N333&lt;&gt;"Yes",Register!$O333="",N(Register!$Q333)=0),0,ROUND((Register!$M333-Register!$R333)*MIN(Register!$Q333,MAX(0,MIN(J$4,IF(Register!$U333="",$D$2,MIN($D$2,YEAR(Register!$U333)*12+MONTH(Register!$U333)-1)))-(YEAR(Register!$O333)*12+MONTH(Register!$O333))+1))/Register!$Q333,2)-ROUND((Register!$M333-Register!$R333)*MIN(Register!$Q333,MAX(0,MIN(J$4-1,IF(Register!$U333="",$D$2,MIN($D$2,YEAR(Register!$U333)*12+MONTH(Register!$U333)-1)))-(YEAR(Register!$O333)*12+MONTH(Register!$O333))+1))/Register!$Q333,2))</f>
        <v/>
      </c>
      <c r="K335" s="27">
        <f>IF(OR(Register!$N333&lt;&gt;"Yes",Register!$O333="",N(Register!$Q333)=0),0,ROUND((Register!$M333-Register!$R333)*MIN(Register!$Q333,MAX(0,MIN(K$4,IF(Register!$U333="",$D$2,MIN($D$2,YEAR(Register!$U333)*12+MONTH(Register!$U333)-1)))-(YEAR(Register!$O333)*12+MONTH(Register!$O333))+1))/Register!$Q333,2)-ROUND((Register!$M333-Register!$R333)*MIN(Register!$Q333,MAX(0,MIN(K$4-1,IF(Register!$U333="",$D$2,MIN($D$2,YEAR(Register!$U333)*12+MONTH(Register!$U333)-1)))-(YEAR(Register!$O333)*12+MONTH(Register!$O333))+1))/Register!$Q333,2))</f>
        <v/>
      </c>
      <c r="L335" s="27">
        <f>IF(OR(Register!$N333&lt;&gt;"Yes",Register!$O333="",N(Register!$Q333)=0),0,ROUND((Register!$M333-Register!$R333)*MIN(Register!$Q333,MAX(0,MIN(L$4,IF(Register!$U333="",$D$2,MIN($D$2,YEAR(Register!$U333)*12+MONTH(Register!$U333)-1)))-(YEAR(Register!$O333)*12+MONTH(Register!$O333))+1))/Register!$Q333,2)-ROUND((Register!$M333-Register!$R333)*MIN(Register!$Q333,MAX(0,MIN(L$4-1,IF(Register!$U333="",$D$2,MIN($D$2,YEAR(Register!$U333)*12+MONTH(Register!$U333)-1)))-(YEAR(Register!$O333)*12+MONTH(Register!$O333))+1))/Register!$Q333,2))</f>
        <v/>
      </c>
      <c r="M335" s="27">
        <f>IF(OR(Register!$N333&lt;&gt;"Yes",Register!$O333="",N(Register!$Q333)=0),0,ROUND((Register!$M333-Register!$R333)*MIN(Register!$Q333,MAX(0,MIN(M$4,IF(Register!$U333="",$D$2,MIN($D$2,YEAR(Register!$U333)*12+MONTH(Register!$U333)-1)))-(YEAR(Register!$O333)*12+MONTH(Register!$O333))+1))/Register!$Q333,2)-ROUND((Register!$M333-Register!$R333)*MIN(Register!$Q333,MAX(0,MIN(M$4-1,IF(Register!$U333="",$D$2,MIN($D$2,YEAR(Register!$U333)*12+MONTH(Register!$U333)-1)))-(YEAR(Register!$O333)*12+MONTH(Register!$O333))+1))/Register!$Q333,2))</f>
        <v/>
      </c>
      <c r="N335" s="27">
        <f>IF(OR(Register!$N333&lt;&gt;"Yes",Register!$O333="",N(Register!$Q333)=0),0,ROUND((Register!$M333-Register!$R333)*MIN(Register!$Q333,MAX(0,MIN(N$4,IF(Register!$U333="",$D$2,MIN($D$2,YEAR(Register!$U333)*12+MONTH(Register!$U333)-1)))-(YEAR(Register!$O333)*12+MONTH(Register!$O333))+1))/Register!$Q333,2)-ROUND((Register!$M333-Register!$R333)*MIN(Register!$Q333,MAX(0,MIN(N$4-1,IF(Register!$U333="",$D$2,MIN($D$2,YEAR(Register!$U333)*12+MONTH(Register!$U333)-1)))-(YEAR(Register!$O333)*12+MONTH(Register!$O333))+1))/Register!$Q333,2))</f>
        <v/>
      </c>
      <c r="O335" s="27">
        <f>IF(OR(Register!$N333&lt;&gt;"Yes",Register!$O333="",N(Register!$Q333)=0),0,ROUND((Register!$M333-Register!$R333)*MIN(Register!$Q333,MAX(0,MIN(O$4,IF(Register!$U333="",$D$2,MIN($D$2,YEAR(Register!$U333)*12+MONTH(Register!$U333)-1)))-(YEAR(Register!$O333)*12+MONTH(Register!$O333))+1))/Register!$Q333,2)-ROUND((Register!$M333-Register!$R333)*MIN(Register!$Q333,MAX(0,MIN(O$4-1,IF(Register!$U333="",$D$2,MIN($D$2,YEAR(Register!$U333)*12+MONTH(Register!$U333)-1)))-(YEAR(Register!$O333)*12+MONTH(Register!$O333))+1))/Register!$Q333,2))</f>
        <v/>
      </c>
      <c r="P335" s="27">
        <f>IF(OR(Register!$N333&lt;&gt;"Yes",Register!$O333="",N(Register!$Q333)=0),0,ROUND((Register!$M333-Register!$R333)*MIN(Register!$Q333,MAX(0,MIN(P$4,IF(Register!$U333="",$D$2,MIN($D$2,YEAR(Register!$U333)*12+MONTH(Register!$U333)-1)))-(YEAR(Register!$O333)*12+MONTH(Register!$O333))+1))/Register!$Q333,2)-ROUND((Register!$M333-Register!$R333)*MIN(Register!$Q333,MAX(0,MIN(P$4-1,IF(Register!$U333="",$D$2,MIN($D$2,YEAR(Register!$U333)*12+MONTH(Register!$U333)-1)))-(YEAR(Register!$O333)*12+MONTH(Register!$O333))+1))/Register!$Q333,2))</f>
        <v/>
      </c>
      <c r="Q335" s="27">
        <f>E335+F335+G335+H335+I335+J335+K335+L335+M335+N335+O335+P335</f>
        <v/>
      </c>
    </row>
    <row r="336">
      <c r="A336" s="28">
        <f>IF(Register!$A334="","",Register!$A334)</f>
        <v/>
      </c>
      <c r="B336" s="28">
        <f>IF(Register!$D334="","",Register!$D334)</f>
        <v/>
      </c>
      <c r="C336" s="28">
        <f>IF(Register!$F334="","",Register!$F334)</f>
        <v/>
      </c>
      <c r="D336" s="28">
        <f>IF(C336="","",IF(C336=Settings!$A$9,Settings!$B$9,IF(C336=Settings!$A$10,Settings!$B$10,IF(C336=Settings!$A$11,Settings!$B$11,IF(C336=Settings!$A$12,Settings!$B$12,IF(C336=Settings!$A$13,Settings!$B$13,IF(C336=Settings!$A$14,Settings!$B$14,IF(C336=Settings!$A$15,Settings!$B$15,IF(C336=Settings!$A$16,Settings!$B$16,IF(C336=Settings!$A$17,Settings!$B$17,IF(C336=Settings!$A$18,Settings!$B$18,"")))))))))))</f>
        <v/>
      </c>
      <c r="E336" s="27">
        <f>IF(OR(Register!$N334&lt;&gt;"Yes",Register!$O334="",N(Register!$Q334)=0),0,ROUND((Register!$M334-Register!$R334)*MIN(Register!$Q334,MAX(0,MIN(E$4,IF(Register!$U334="",$D$2,MIN($D$2,YEAR(Register!$U334)*12+MONTH(Register!$U334)-1)))-(YEAR(Register!$O334)*12+MONTH(Register!$O334))+1))/Register!$Q334,2)-ROUND((Register!$M334-Register!$R334)*MIN(Register!$Q334,MAX(0,MIN(E$4-1,IF(Register!$U334="",$D$2,MIN($D$2,YEAR(Register!$U334)*12+MONTH(Register!$U334)-1)))-(YEAR(Register!$O334)*12+MONTH(Register!$O334))+1))/Register!$Q334,2))</f>
        <v/>
      </c>
      <c r="F336" s="27">
        <f>IF(OR(Register!$N334&lt;&gt;"Yes",Register!$O334="",N(Register!$Q334)=0),0,ROUND((Register!$M334-Register!$R334)*MIN(Register!$Q334,MAX(0,MIN(F$4,IF(Register!$U334="",$D$2,MIN($D$2,YEAR(Register!$U334)*12+MONTH(Register!$U334)-1)))-(YEAR(Register!$O334)*12+MONTH(Register!$O334))+1))/Register!$Q334,2)-ROUND((Register!$M334-Register!$R334)*MIN(Register!$Q334,MAX(0,MIN(F$4-1,IF(Register!$U334="",$D$2,MIN($D$2,YEAR(Register!$U334)*12+MONTH(Register!$U334)-1)))-(YEAR(Register!$O334)*12+MONTH(Register!$O334))+1))/Register!$Q334,2))</f>
        <v/>
      </c>
      <c r="G336" s="27">
        <f>IF(OR(Register!$N334&lt;&gt;"Yes",Register!$O334="",N(Register!$Q334)=0),0,ROUND((Register!$M334-Register!$R334)*MIN(Register!$Q334,MAX(0,MIN(G$4,IF(Register!$U334="",$D$2,MIN($D$2,YEAR(Register!$U334)*12+MONTH(Register!$U334)-1)))-(YEAR(Register!$O334)*12+MONTH(Register!$O334))+1))/Register!$Q334,2)-ROUND((Register!$M334-Register!$R334)*MIN(Register!$Q334,MAX(0,MIN(G$4-1,IF(Register!$U334="",$D$2,MIN($D$2,YEAR(Register!$U334)*12+MONTH(Register!$U334)-1)))-(YEAR(Register!$O334)*12+MONTH(Register!$O334))+1))/Register!$Q334,2))</f>
        <v/>
      </c>
      <c r="H336" s="27">
        <f>IF(OR(Register!$N334&lt;&gt;"Yes",Register!$O334="",N(Register!$Q334)=0),0,ROUND((Register!$M334-Register!$R334)*MIN(Register!$Q334,MAX(0,MIN(H$4,IF(Register!$U334="",$D$2,MIN($D$2,YEAR(Register!$U334)*12+MONTH(Register!$U334)-1)))-(YEAR(Register!$O334)*12+MONTH(Register!$O334))+1))/Register!$Q334,2)-ROUND((Register!$M334-Register!$R334)*MIN(Register!$Q334,MAX(0,MIN(H$4-1,IF(Register!$U334="",$D$2,MIN($D$2,YEAR(Register!$U334)*12+MONTH(Register!$U334)-1)))-(YEAR(Register!$O334)*12+MONTH(Register!$O334))+1))/Register!$Q334,2))</f>
        <v/>
      </c>
      <c r="I336" s="27">
        <f>IF(OR(Register!$N334&lt;&gt;"Yes",Register!$O334="",N(Register!$Q334)=0),0,ROUND((Register!$M334-Register!$R334)*MIN(Register!$Q334,MAX(0,MIN(I$4,IF(Register!$U334="",$D$2,MIN($D$2,YEAR(Register!$U334)*12+MONTH(Register!$U334)-1)))-(YEAR(Register!$O334)*12+MONTH(Register!$O334))+1))/Register!$Q334,2)-ROUND((Register!$M334-Register!$R334)*MIN(Register!$Q334,MAX(0,MIN(I$4-1,IF(Register!$U334="",$D$2,MIN($D$2,YEAR(Register!$U334)*12+MONTH(Register!$U334)-1)))-(YEAR(Register!$O334)*12+MONTH(Register!$O334))+1))/Register!$Q334,2))</f>
        <v/>
      </c>
      <c r="J336" s="27">
        <f>IF(OR(Register!$N334&lt;&gt;"Yes",Register!$O334="",N(Register!$Q334)=0),0,ROUND((Register!$M334-Register!$R334)*MIN(Register!$Q334,MAX(0,MIN(J$4,IF(Register!$U334="",$D$2,MIN($D$2,YEAR(Register!$U334)*12+MONTH(Register!$U334)-1)))-(YEAR(Register!$O334)*12+MONTH(Register!$O334))+1))/Register!$Q334,2)-ROUND((Register!$M334-Register!$R334)*MIN(Register!$Q334,MAX(0,MIN(J$4-1,IF(Register!$U334="",$D$2,MIN($D$2,YEAR(Register!$U334)*12+MONTH(Register!$U334)-1)))-(YEAR(Register!$O334)*12+MONTH(Register!$O334))+1))/Register!$Q334,2))</f>
        <v/>
      </c>
      <c r="K336" s="27">
        <f>IF(OR(Register!$N334&lt;&gt;"Yes",Register!$O334="",N(Register!$Q334)=0),0,ROUND((Register!$M334-Register!$R334)*MIN(Register!$Q334,MAX(0,MIN(K$4,IF(Register!$U334="",$D$2,MIN($D$2,YEAR(Register!$U334)*12+MONTH(Register!$U334)-1)))-(YEAR(Register!$O334)*12+MONTH(Register!$O334))+1))/Register!$Q334,2)-ROUND((Register!$M334-Register!$R334)*MIN(Register!$Q334,MAX(0,MIN(K$4-1,IF(Register!$U334="",$D$2,MIN($D$2,YEAR(Register!$U334)*12+MONTH(Register!$U334)-1)))-(YEAR(Register!$O334)*12+MONTH(Register!$O334))+1))/Register!$Q334,2))</f>
        <v/>
      </c>
      <c r="L336" s="27">
        <f>IF(OR(Register!$N334&lt;&gt;"Yes",Register!$O334="",N(Register!$Q334)=0),0,ROUND((Register!$M334-Register!$R334)*MIN(Register!$Q334,MAX(0,MIN(L$4,IF(Register!$U334="",$D$2,MIN($D$2,YEAR(Register!$U334)*12+MONTH(Register!$U334)-1)))-(YEAR(Register!$O334)*12+MONTH(Register!$O334))+1))/Register!$Q334,2)-ROUND((Register!$M334-Register!$R334)*MIN(Register!$Q334,MAX(0,MIN(L$4-1,IF(Register!$U334="",$D$2,MIN($D$2,YEAR(Register!$U334)*12+MONTH(Register!$U334)-1)))-(YEAR(Register!$O334)*12+MONTH(Register!$O334))+1))/Register!$Q334,2))</f>
        <v/>
      </c>
      <c r="M336" s="27">
        <f>IF(OR(Register!$N334&lt;&gt;"Yes",Register!$O334="",N(Register!$Q334)=0),0,ROUND((Register!$M334-Register!$R334)*MIN(Register!$Q334,MAX(0,MIN(M$4,IF(Register!$U334="",$D$2,MIN($D$2,YEAR(Register!$U334)*12+MONTH(Register!$U334)-1)))-(YEAR(Register!$O334)*12+MONTH(Register!$O334))+1))/Register!$Q334,2)-ROUND((Register!$M334-Register!$R334)*MIN(Register!$Q334,MAX(0,MIN(M$4-1,IF(Register!$U334="",$D$2,MIN($D$2,YEAR(Register!$U334)*12+MONTH(Register!$U334)-1)))-(YEAR(Register!$O334)*12+MONTH(Register!$O334))+1))/Register!$Q334,2))</f>
        <v/>
      </c>
      <c r="N336" s="27">
        <f>IF(OR(Register!$N334&lt;&gt;"Yes",Register!$O334="",N(Register!$Q334)=0),0,ROUND((Register!$M334-Register!$R334)*MIN(Register!$Q334,MAX(0,MIN(N$4,IF(Register!$U334="",$D$2,MIN($D$2,YEAR(Register!$U334)*12+MONTH(Register!$U334)-1)))-(YEAR(Register!$O334)*12+MONTH(Register!$O334))+1))/Register!$Q334,2)-ROUND((Register!$M334-Register!$R334)*MIN(Register!$Q334,MAX(0,MIN(N$4-1,IF(Register!$U334="",$D$2,MIN($D$2,YEAR(Register!$U334)*12+MONTH(Register!$U334)-1)))-(YEAR(Register!$O334)*12+MONTH(Register!$O334))+1))/Register!$Q334,2))</f>
        <v/>
      </c>
      <c r="O336" s="27">
        <f>IF(OR(Register!$N334&lt;&gt;"Yes",Register!$O334="",N(Register!$Q334)=0),0,ROUND((Register!$M334-Register!$R334)*MIN(Register!$Q334,MAX(0,MIN(O$4,IF(Register!$U334="",$D$2,MIN($D$2,YEAR(Register!$U334)*12+MONTH(Register!$U334)-1)))-(YEAR(Register!$O334)*12+MONTH(Register!$O334))+1))/Register!$Q334,2)-ROUND((Register!$M334-Register!$R334)*MIN(Register!$Q334,MAX(0,MIN(O$4-1,IF(Register!$U334="",$D$2,MIN($D$2,YEAR(Register!$U334)*12+MONTH(Register!$U334)-1)))-(YEAR(Register!$O334)*12+MONTH(Register!$O334))+1))/Register!$Q334,2))</f>
        <v/>
      </c>
      <c r="P336" s="27">
        <f>IF(OR(Register!$N334&lt;&gt;"Yes",Register!$O334="",N(Register!$Q334)=0),0,ROUND((Register!$M334-Register!$R334)*MIN(Register!$Q334,MAX(0,MIN(P$4,IF(Register!$U334="",$D$2,MIN($D$2,YEAR(Register!$U334)*12+MONTH(Register!$U334)-1)))-(YEAR(Register!$O334)*12+MONTH(Register!$O334))+1))/Register!$Q334,2)-ROUND((Register!$M334-Register!$R334)*MIN(Register!$Q334,MAX(0,MIN(P$4-1,IF(Register!$U334="",$D$2,MIN($D$2,YEAR(Register!$U334)*12+MONTH(Register!$U334)-1)))-(YEAR(Register!$O334)*12+MONTH(Register!$O334))+1))/Register!$Q334,2))</f>
        <v/>
      </c>
      <c r="Q336" s="27">
        <f>E336+F336+G336+H336+I336+J336+K336+L336+M336+N336+O336+P336</f>
        <v/>
      </c>
    </row>
    <row r="337">
      <c r="A337" s="28">
        <f>IF(Register!$A335="","",Register!$A335)</f>
        <v/>
      </c>
      <c r="B337" s="28">
        <f>IF(Register!$D335="","",Register!$D335)</f>
        <v/>
      </c>
      <c r="C337" s="28">
        <f>IF(Register!$F335="","",Register!$F335)</f>
        <v/>
      </c>
      <c r="D337" s="28">
        <f>IF(C337="","",IF(C337=Settings!$A$9,Settings!$B$9,IF(C337=Settings!$A$10,Settings!$B$10,IF(C337=Settings!$A$11,Settings!$B$11,IF(C337=Settings!$A$12,Settings!$B$12,IF(C337=Settings!$A$13,Settings!$B$13,IF(C337=Settings!$A$14,Settings!$B$14,IF(C337=Settings!$A$15,Settings!$B$15,IF(C337=Settings!$A$16,Settings!$B$16,IF(C337=Settings!$A$17,Settings!$B$17,IF(C337=Settings!$A$18,Settings!$B$18,"")))))))))))</f>
        <v/>
      </c>
      <c r="E337" s="27">
        <f>IF(OR(Register!$N335&lt;&gt;"Yes",Register!$O335="",N(Register!$Q335)=0),0,ROUND((Register!$M335-Register!$R335)*MIN(Register!$Q335,MAX(0,MIN(E$4,IF(Register!$U335="",$D$2,MIN($D$2,YEAR(Register!$U335)*12+MONTH(Register!$U335)-1)))-(YEAR(Register!$O335)*12+MONTH(Register!$O335))+1))/Register!$Q335,2)-ROUND((Register!$M335-Register!$R335)*MIN(Register!$Q335,MAX(0,MIN(E$4-1,IF(Register!$U335="",$D$2,MIN($D$2,YEAR(Register!$U335)*12+MONTH(Register!$U335)-1)))-(YEAR(Register!$O335)*12+MONTH(Register!$O335))+1))/Register!$Q335,2))</f>
        <v/>
      </c>
      <c r="F337" s="27">
        <f>IF(OR(Register!$N335&lt;&gt;"Yes",Register!$O335="",N(Register!$Q335)=0),0,ROUND((Register!$M335-Register!$R335)*MIN(Register!$Q335,MAX(0,MIN(F$4,IF(Register!$U335="",$D$2,MIN($D$2,YEAR(Register!$U335)*12+MONTH(Register!$U335)-1)))-(YEAR(Register!$O335)*12+MONTH(Register!$O335))+1))/Register!$Q335,2)-ROUND((Register!$M335-Register!$R335)*MIN(Register!$Q335,MAX(0,MIN(F$4-1,IF(Register!$U335="",$D$2,MIN($D$2,YEAR(Register!$U335)*12+MONTH(Register!$U335)-1)))-(YEAR(Register!$O335)*12+MONTH(Register!$O335))+1))/Register!$Q335,2))</f>
        <v/>
      </c>
      <c r="G337" s="27">
        <f>IF(OR(Register!$N335&lt;&gt;"Yes",Register!$O335="",N(Register!$Q335)=0),0,ROUND((Register!$M335-Register!$R335)*MIN(Register!$Q335,MAX(0,MIN(G$4,IF(Register!$U335="",$D$2,MIN($D$2,YEAR(Register!$U335)*12+MONTH(Register!$U335)-1)))-(YEAR(Register!$O335)*12+MONTH(Register!$O335))+1))/Register!$Q335,2)-ROUND((Register!$M335-Register!$R335)*MIN(Register!$Q335,MAX(0,MIN(G$4-1,IF(Register!$U335="",$D$2,MIN($D$2,YEAR(Register!$U335)*12+MONTH(Register!$U335)-1)))-(YEAR(Register!$O335)*12+MONTH(Register!$O335))+1))/Register!$Q335,2))</f>
        <v/>
      </c>
      <c r="H337" s="27">
        <f>IF(OR(Register!$N335&lt;&gt;"Yes",Register!$O335="",N(Register!$Q335)=0),0,ROUND((Register!$M335-Register!$R335)*MIN(Register!$Q335,MAX(0,MIN(H$4,IF(Register!$U335="",$D$2,MIN($D$2,YEAR(Register!$U335)*12+MONTH(Register!$U335)-1)))-(YEAR(Register!$O335)*12+MONTH(Register!$O335))+1))/Register!$Q335,2)-ROUND((Register!$M335-Register!$R335)*MIN(Register!$Q335,MAX(0,MIN(H$4-1,IF(Register!$U335="",$D$2,MIN($D$2,YEAR(Register!$U335)*12+MONTH(Register!$U335)-1)))-(YEAR(Register!$O335)*12+MONTH(Register!$O335))+1))/Register!$Q335,2))</f>
        <v/>
      </c>
      <c r="I337" s="27">
        <f>IF(OR(Register!$N335&lt;&gt;"Yes",Register!$O335="",N(Register!$Q335)=0),0,ROUND((Register!$M335-Register!$R335)*MIN(Register!$Q335,MAX(0,MIN(I$4,IF(Register!$U335="",$D$2,MIN($D$2,YEAR(Register!$U335)*12+MONTH(Register!$U335)-1)))-(YEAR(Register!$O335)*12+MONTH(Register!$O335))+1))/Register!$Q335,2)-ROUND((Register!$M335-Register!$R335)*MIN(Register!$Q335,MAX(0,MIN(I$4-1,IF(Register!$U335="",$D$2,MIN($D$2,YEAR(Register!$U335)*12+MONTH(Register!$U335)-1)))-(YEAR(Register!$O335)*12+MONTH(Register!$O335))+1))/Register!$Q335,2))</f>
        <v/>
      </c>
      <c r="J337" s="27">
        <f>IF(OR(Register!$N335&lt;&gt;"Yes",Register!$O335="",N(Register!$Q335)=0),0,ROUND((Register!$M335-Register!$R335)*MIN(Register!$Q335,MAX(0,MIN(J$4,IF(Register!$U335="",$D$2,MIN($D$2,YEAR(Register!$U335)*12+MONTH(Register!$U335)-1)))-(YEAR(Register!$O335)*12+MONTH(Register!$O335))+1))/Register!$Q335,2)-ROUND((Register!$M335-Register!$R335)*MIN(Register!$Q335,MAX(0,MIN(J$4-1,IF(Register!$U335="",$D$2,MIN($D$2,YEAR(Register!$U335)*12+MONTH(Register!$U335)-1)))-(YEAR(Register!$O335)*12+MONTH(Register!$O335))+1))/Register!$Q335,2))</f>
        <v/>
      </c>
      <c r="K337" s="27">
        <f>IF(OR(Register!$N335&lt;&gt;"Yes",Register!$O335="",N(Register!$Q335)=0),0,ROUND((Register!$M335-Register!$R335)*MIN(Register!$Q335,MAX(0,MIN(K$4,IF(Register!$U335="",$D$2,MIN($D$2,YEAR(Register!$U335)*12+MONTH(Register!$U335)-1)))-(YEAR(Register!$O335)*12+MONTH(Register!$O335))+1))/Register!$Q335,2)-ROUND((Register!$M335-Register!$R335)*MIN(Register!$Q335,MAX(0,MIN(K$4-1,IF(Register!$U335="",$D$2,MIN($D$2,YEAR(Register!$U335)*12+MONTH(Register!$U335)-1)))-(YEAR(Register!$O335)*12+MONTH(Register!$O335))+1))/Register!$Q335,2))</f>
        <v/>
      </c>
      <c r="L337" s="27">
        <f>IF(OR(Register!$N335&lt;&gt;"Yes",Register!$O335="",N(Register!$Q335)=0),0,ROUND((Register!$M335-Register!$R335)*MIN(Register!$Q335,MAX(0,MIN(L$4,IF(Register!$U335="",$D$2,MIN($D$2,YEAR(Register!$U335)*12+MONTH(Register!$U335)-1)))-(YEAR(Register!$O335)*12+MONTH(Register!$O335))+1))/Register!$Q335,2)-ROUND((Register!$M335-Register!$R335)*MIN(Register!$Q335,MAX(0,MIN(L$4-1,IF(Register!$U335="",$D$2,MIN($D$2,YEAR(Register!$U335)*12+MONTH(Register!$U335)-1)))-(YEAR(Register!$O335)*12+MONTH(Register!$O335))+1))/Register!$Q335,2))</f>
        <v/>
      </c>
      <c r="M337" s="27">
        <f>IF(OR(Register!$N335&lt;&gt;"Yes",Register!$O335="",N(Register!$Q335)=0),0,ROUND((Register!$M335-Register!$R335)*MIN(Register!$Q335,MAX(0,MIN(M$4,IF(Register!$U335="",$D$2,MIN($D$2,YEAR(Register!$U335)*12+MONTH(Register!$U335)-1)))-(YEAR(Register!$O335)*12+MONTH(Register!$O335))+1))/Register!$Q335,2)-ROUND((Register!$M335-Register!$R335)*MIN(Register!$Q335,MAX(0,MIN(M$4-1,IF(Register!$U335="",$D$2,MIN($D$2,YEAR(Register!$U335)*12+MONTH(Register!$U335)-1)))-(YEAR(Register!$O335)*12+MONTH(Register!$O335))+1))/Register!$Q335,2))</f>
        <v/>
      </c>
      <c r="N337" s="27">
        <f>IF(OR(Register!$N335&lt;&gt;"Yes",Register!$O335="",N(Register!$Q335)=0),0,ROUND((Register!$M335-Register!$R335)*MIN(Register!$Q335,MAX(0,MIN(N$4,IF(Register!$U335="",$D$2,MIN($D$2,YEAR(Register!$U335)*12+MONTH(Register!$U335)-1)))-(YEAR(Register!$O335)*12+MONTH(Register!$O335))+1))/Register!$Q335,2)-ROUND((Register!$M335-Register!$R335)*MIN(Register!$Q335,MAX(0,MIN(N$4-1,IF(Register!$U335="",$D$2,MIN($D$2,YEAR(Register!$U335)*12+MONTH(Register!$U335)-1)))-(YEAR(Register!$O335)*12+MONTH(Register!$O335))+1))/Register!$Q335,2))</f>
        <v/>
      </c>
      <c r="O337" s="27">
        <f>IF(OR(Register!$N335&lt;&gt;"Yes",Register!$O335="",N(Register!$Q335)=0),0,ROUND((Register!$M335-Register!$R335)*MIN(Register!$Q335,MAX(0,MIN(O$4,IF(Register!$U335="",$D$2,MIN($D$2,YEAR(Register!$U335)*12+MONTH(Register!$U335)-1)))-(YEAR(Register!$O335)*12+MONTH(Register!$O335))+1))/Register!$Q335,2)-ROUND((Register!$M335-Register!$R335)*MIN(Register!$Q335,MAX(0,MIN(O$4-1,IF(Register!$U335="",$D$2,MIN($D$2,YEAR(Register!$U335)*12+MONTH(Register!$U335)-1)))-(YEAR(Register!$O335)*12+MONTH(Register!$O335))+1))/Register!$Q335,2))</f>
        <v/>
      </c>
      <c r="P337" s="27">
        <f>IF(OR(Register!$N335&lt;&gt;"Yes",Register!$O335="",N(Register!$Q335)=0),0,ROUND((Register!$M335-Register!$R335)*MIN(Register!$Q335,MAX(0,MIN(P$4,IF(Register!$U335="",$D$2,MIN($D$2,YEAR(Register!$U335)*12+MONTH(Register!$U335)-1)))-(YEAR(Register!$O335)*12+MONTH(Register!$O335))+1))/Register!$Q335,2)-ROUND((Register!$M335-Register!$R335)*MIN(Register!$Q335,MAX(0,MIN(P$4-1,IF(Register!$U335="",$D$2,MIN($D$2,YEAR(Register!$U335)*12+MONTH(Register!$U335)-1)))-(YEAR(Register!$O335)*12+MONTH(Register!$O335))+1))/Register!$Q335,2))</f>
        <v/>
      </c>
      <c r="Q337" s="27">
        <f>E337+F337+G337+H337+I337+J337+K337+L337+M337+N337+O337+P337</f>
        <v/>
      </c>
    </row>
    <row r="338">
      <c r="A338" s="28">
        <f>IF(Register!$A336="","",Register!$A336)</f>
        <v/>
      </c>
      <c r="B338" s="28">
        <f>IF(Register!$D336="","",Register!$D336)</f>
        <v/>
      </c>
      <c r="C338" s="28">
        <f>IF(Register!$F336="","",Register!$F336)</f>
        <v/>
      </c>
      <c r="D338" s="28">
        <f>IF(C338="","",IF(C338=Settings!$A$9,Settings!$B$9,IF(C338=Settings!$A$10,Settings!$B$10,IF(C338=Settings!$A$11,Settings!$B$11,IF(C338=Settings!$A$12,Settings!$B$12,IF(C338=Settings!$A$13,Settings!$B$13,IF(C338=Settings!$A$14,Settings!$B$14,IF(C338=Settings!$A$15,Settings!$B$15,IF(C338=Settings!$A$16,Settings!$B$16,IF(C338=Settings!$A$17,Settings!$B$17,IF(C338=Settings!$A$18,Settings!$B$18,"")))))))))))</f>
        <v/>
      </c>
      <c r="E338" s="27">
        <f>IF(OR(Register!$N336&lt;&gt;"Yes",Register!$O336="",N(Register!$Q336)=0),0,ROUND((Register!$M336-Register!$R336)*MIN(Register!$Q336,MAX(0,MIN(E$4,IF(Register!$U336="",$D$2,MIN($D$2,YEAR(Register!$U336)*12+MONTH(Register!$U336)-1)))-(YEAR(Register!$O336)*12+MONTH(Register!$O336))+1))/Register!$Q336,2)-ROUND((Register!$M336-Register!$R336)*MIN(Register!$Q336,MAX(0,MIN(E$4-1,IF(Register!$U336="",$D$2,MIN($D$2,YEAR(Register!$U336)*12+MONTH(Register!$U336)-1)))-(YEAR(Register!$O336)*12+MONTH(Register!$O336))+1))/Register!$Q336,2))</f>
        <v/>
      </c>
      <c r="F338" s="27">
        <f>IF(OR(Register!$N336&lt;&gt;"Yes",Register!$O336="",N(Register!$Q336)=0),0,ROUND((Register!$M336-Register!$R336)*MIN(Register!$Q336,MAX(0,MIN(F$4,IF(Register!$U336="",$D$2,MIN($D$2,YEAR(Register!$U336)*12+MONTH(Register!$U336)-1)))-(YEAR(Register!$O336)*12+MONTH(Register!$O336))+1))/Register!$Q336,2)-ROUND((Register!$M336-Register!$R336)*MIN(Register!$Q336,MAX(0,MIN(F$4-1,IF(Register!$U336="",$D$2,MIN($D$2,YEAR(Register!$U336)*12+MONTH(Register!$U336)-1)))-(YEAR(Register!$O336)*12+MONTH(Register!$O336))+1))/Register!$Q336,2))</f>
        <v/>
      </c>
      <c r="G338" s="27">
        <f>IF(OR(Register!$N336&lt;&gt;"Yes",Register!$O336="",N(Register!$Q336)=0),0,ROUND((Register!$M336-Register!$R336)*MIN(Register!$Q336,MAX(0,MIN(G$4,IF(Register!$U336="",$D$2,MIN($D$2,YEAR(Register!$U336)*12+MONTH(Register!$U336)-1)))-(YEAR(Register!$O336)*12+MONTH(Register!$O336))+1))/Register!$Q336,2)-ROUND((Register!$M336-Register!$R336)*MIN(Register!$Q336,MAX(0,MIN(G$4-1,IF(Register!$U336="",$D$2,MIN($D$2,YEAR(Register!$U336)*12+MONTH(Register!$U336)-1)))-(YEAR(Register!$O336)*12+MONTH(Register!$O336))+1))/Register!$Q336,2))</f>
        <v/>
      </c>
      <c r="H338" s="27">
        <f>IF(OR(Register!$N336&lt;&gt;"Yes",Register!$O336="",N(Register!$Q336)=0),0,ROUND((Register!$M336-Register!$R336)*MIN(Register!$Q336,MAX(0,MIN(H$4,IF(Register!$U336="",$D$2,MIN($D$2,YEAR(Register!$U336)*12+MONTH(Register!$U336)-1)))-(YEAR(Register!$O336)*12+MONTH(Register!$O336))+1))/Register!$Q336,2)-ROUND((Register!$M336-Register!$R336)*MIN(Register!$Q336,MAX(0,MIN(H$4-1,IF(Register!$U336="",$D$2,MIN($D$2,YEAR(Register!$U336)*12+MONTH(Register!$U336)-1)))-(YEAR(Register!$O336)*12+MONTH(Register!$O336))+1))/Register!$Q336,2))</f>
        <v/>
      </c>
      <c r="I338" s="27">
        <f>IF(OR(Register!$N336&lt;&gt;"Yes",Register!$O336="",N(Register!$Q336)=0),0,ROUND((Register!$M336-Register!$R336)*MIN(Register!$Q336,MAX(0,MIN(I$4,IF(Register!$U336="",$D$2,MIN($D$2,YEAR(Register!$U336)*12+MONTH(Register!$U336)-1)))-(YEAR(Register!$O336)*12+MONTH(Register!$O336))+1))/Register!$Q336,2)-ROUND((Register!$M336-Register!$R336)*MIN(Register!$Q336,MAX(0,MIN(I$4-1,IF(Register!$U336="",$D$2,MIN($D$2,YEAR(Register!$U336)*12+MONTH(Register!$U336)-1)))-(YEAR(Register!$O336)*12+MONTH(Register!$O336))+1))/Register!$Q336,2))</f>
        <v/>
      </c>
      <c r="J338" s="27">
        <f>IF(OR(Register!$N336&lt;&gt;"Yes",Register!$O336="",N(Register!$Q336)=0),0,ROUND((Register!$M336-Register!$R336)*MIN(Register!$Q336,MAX(0,MIN(J$4,IF(Register!$U336="",$D$2,MIN($D$2,YEAR(Register!$U336)*12+MONTH(Register!$U336)-1)))-(YEAR(Register!$O336)*12+MONTH(Register!$O336))+1))/Register!$Q336,2)-ROUND((Register!$M336-Register!$R336)*MIN(Register!$Q336,MAX(0,MIN(J$4-1,IF(Register!$U336="",$D$2,MIN($D$2,YEAR(Register!$U336)*12+MONTH(Register!$U336)-1)))-(YEAR(Register!$O336)*12+MONTH(Register!$O336))+1))/Register!$Q336,2))</f>
        <v/>
      </c>
      <c r="K338" s="27">
        <f>IF(OR(Register!$N336&lt;&gt;"Yes",Register!$O336="",N(Register!$Q336)=0),0,ROUND((Register!$M336-Register!$R336)*MIN(Register!$Q336,MAX(0,MIN(K$4,IF(Register!$U336="",$D$2,MIN($D$2,YEAR(Register!$U336)*12+MONTH(Register!$U336)-1)))-(YEAR(Register!$O336)*12+MONTH(Register!$O336))+1))/Register!$Q336,2)-ROUND((Register!$M336-Register!$R336)*MIN(Register!$Q336,MAX(0,MIN(K$4-1,IF(Register!$U336="",$D$2,MIN($D$2,YEAR(Register!$U336)*12+MONTH(Register!$U336)-1)))-(YEAR(Register!$O336)*12+MONTH(Register!$O336))+1))/Register!$Q336,2))</f>
        <v/>
      </c>
      <c r="L338" s="27">
        <f>IF(OR(Register!$N336&lt;&gt;"Yes",Register!$O336="",N(Register!$Q336)=0),0,ROUND((Register!$M336-Register!$R336)*MIN(Register!$Q336,MAX(0,MIN(L$4,IF(Register!$U336="",$D$2,MIN($D$2,YEAR(Register!$U336)*12+MONTH(Register!$U336)-1)))-(YEAR(Register!$O336)*12+MONTH(Register!$O336))+1))/Register!$Q336,2)-ROUND((Register!$M336-Register!$R336)*MIN(Register!$Q336,MAX(0,MIN(L$4-1,IF(Register!$U336="",$D$2,MIN($D$2,YEAR(Register!$U336)*12+MONTH(Register!$U336)-1)))-(YEAR(Register!$O336)*12+MONTH(Register!$O336))+1))/Register!$Q336,2))</f>
        <v/>
      </c>
      <c r="M338" s="27">
        <f>IF(OR(Register!$N336&lt;&gt;"Yes",Register!$O336="",N(Register!$Q336)=0),0,ROUND((Register!$M336-Register!$R336)*MIN(Register!$Q336,MAX(0,MIN(M$4,IF(Register!$U336="",$D$2,MIN($D$2,YEAR(Register!$U336)*12+MONTH(Register!$U336)-1)))-(YEAR(Register!$O336)*12+MONTH(Register!$O336))+1))/Register!$Q336,2)-ROUND((Register!$M336-Register!$R336)*MIN(Register!$Q336,MAX(0,MIN(M$4-1,IF(Register!$U336="",$D$2,MIN($D$2,YEAR(Register!$U336)*12+MONTH(Register!$U336)-1)))-(YEAR(Register!$O336)*12+MONTH(Register!$O336))+1))/Register!$Q336,2))</f>
        <v/>
      </c>
      <c r="N338" s="27">
        <f>IF(OR(Register!$N336&lt;&gt;"Yes",Register!$O336="",N(Register!$Q336)=0),0,ROUND((Register!$M336-Register!$R336)*MIN(Register!$Q336,MAX(0,MIN(N$4,IF(Register!$U336="",$D$2,MIN($D$2,YEAR(Register!$U336)*12+MONTH(Register!$U336)-1)))-(YEAR(Register!$O336)*12+MONTH(Register!$O336))+1))/Register!$Q336,2)-ROUND((Register!$M336-Register!$R336)*MIN(Register!$Q336,MAX(0,MIN(N$4-1,IF(Register!$U336="",$D$2,MIN($D$2,YEAR(Register!$U336)*12+MONTH(Register!$U336)-1)))-(YEAR(Register!$O336)*12+MONTH(Register!$O336))+1))/Register!$Q336,2))</f>
        <v/>
      </c>
      <c r="O338" s="27">
        <f>IF(OR(Register!$N336&lt;&gt;"Yes",Register!$O336="",N(Register!$Q336)=0),0,ROUND((Register!$M336-Register!$R336)*MIN(Register!$Q336,MAX(0,MIN(O$4,IF(Register!$U336="",$D$2,MIN($D$2,YEAR(Register!$U336)*12+MONTH(Register!$U336)-1)))-(YEAR(Register!$O336)*12+MONTH(Register!$O336))+1))/Register!$Q336,2)-ROUND((Register!$M336-Register!$R336)*MIN(Register!$Q336,MAX(0,MIN(O$4-1,IF(Register!$U336="",$D$2,MIN($D$2,YEAR(Register!$U336)*12+MONTH(Register!$U336)-1)))-(YEAR(Register!$O336)*12+MONTH(Register!$O336))+1))/Register!$Q336,2))</f>
        <v/>
      </c>
      <c r="P338" s="27">
        <f>IF(OR(Register!$N336&lt;&gt;"Yes",Register!$O336="",N(Register!$Q336)=0),0,ROUND((Register!$M336-Register!$R336)*MIN(Register!$Q336,MAX(0,MIN(P$4,IF(Register!$U336="",$D$2,MIN($D$2,YEAR(Register!$U336)*12+MONTH(Register!$U336)-1)))-(YEAR(Register!$O336)*12+MONTH(Register!$O336))+1))/Register!$Q336,2)-ROUND((Register!$M336-Register!$R336)*MIN(Register!$Q336,MAX(0,MIN(P$4-1,IF(Register!$U336="",$D$2,MIN($D$2,YEAR(Register!$U336)*12+MONTH(Register!$U336)-1)))-(YEAR(Register!$O336)*12+MONTH(Register!$O336))+1))/Register!$Q336,2))</f>
        <v/>
      </c>
      <c r="Q338" s="27">
        <f>E338+F338+G338+H338+I338+J338+K338+L338+M338+N338+O338+P338</f>
        <v/>
      </c>
    </row>
    <row r="339">
      <c r="A339" s="28">
        <f>IF(Register!$A337="","",Register!$A337)</f>
        <v/>
      </c>
      <c r="B339" s="28">
        <f>IF(Register!$D337="","",Register!$D337)</f>
        <v/>
      </c>
      <c r="C339" s="28">
        <f>IF(Register!$F337="","",Register!$F337)</f>
        <v/>
      </c>
      <c r="D339" s="28">
        <f>IF(C339="","",IF(C339=Settings!$A$9,Settings!$B$9,IF(C339=Settings!$A$10,Settings!$B$10,IF(C339=Settings!$A$11,Settings!$B$11,IF(C339=Settings!$A$12,Settings!$B$12,IF(C339=Settings!$A$13,Settings!$B$13,IF(C339=Settings!$A$14,Settings!$B$14,IF(C339=Settings!$A$15,Settings!$B$15,IF(C339=Settings!$A$16,Settings!$B$16,IF(C339=Settings!$A$17,Settings!$B$17,IF(C339=Settings!$A$18,Settings!$B$18,"")))))))))))</f>
        <v/>
      </c>
      <c r="E339" s="27">
        <f>IF(OR(Register!$N337&lt;&gt;"Yes",Register!$O337="",N(Register!$Q337)=0),0,ROUND((Register!$M337-Register!$R337)*MIN(Register!$Q337,MAX(0,MIN(E$4,IF(Register!$U337="",$D$2,MIN($D$2,YEAR(Register!$U337)*12+MONTH(Register!$U337)-1)))-(YEAR(Register!$O337)*12+MONTH(Register!$O337))+1))/Register!$Q337,2)-ROUND((Register!$M337-Register!$R337)*MIN(Register!$Q337,MAX(0,MIN(E$4-1,IF(Register!$U337="",$D$2,MIN($D$2,YEAR(Register!$U337)*12+MONTH(Register!$U337)-1)))-(YEAR(Register!$O337)*12+MONTH(Register!$O337))+1))/Register!$Q337,2))</f>
        <v/>
      </c>
      <c r="F339" s="27">
        <f>IF(OR(Register!$N337&lt;&gt;"Yes",Register!$O337="",N(Register!$Q337)=0),0,ROUND((Register!$M337-Register!$R337)*MIN(Register!$Q337,MAX(0,MIN(F$4,IF(Register!$U337="",$D$2,MIN($D$2,YEAR(Register!$U337)*12+MONTH(Register!$U337)-1)))-(YEAR(Register!$O337)*12+MONTH(Register!$O337))+1))/Register!$Q337,2)-ROUND((Register!$M337-Register!$R337)*MIN(Register!$Q337,MAX(0,MIN(F$4-1,IF(Register!$U337="",$D$2,MIN($D$2,YEAR(Register!$U337)*12+MONTH(Register!$U337)-1)))-(YEAR(Register!$O337)*12+MONTH(Register!$O337))+1))/Register!$Q337,2))</f>
        <v/>
      </c>
      <c r="G339" s="27">
        <f>IF(OR(Register!$N337&lt;&gt;"Yes",Register!$O337="",N(Register!$Q337)=0),0,ROUND((Register!$M337-Register!$R337)*MIN(Register!$Q337,MAX(0,MIN(G$4,IF(Register!$U337="",$D$2,MIN($D$2,YEAR(Register!$U337)*12+MONTH(Register!$U337)-1)))-(YEAR(Register!$O337)*12+MONTH(Register!$O337))+1))/Register!$Q337,2)-ROUND((Register!$M337-Register!$R337)*MIN(Register!$Q337,MAX(0,MIN(G$4-1,IF(Register!$U337="",$D$2,MIN($D$2,YEAR(Register!$U337)*12+MONTH(Register!$U337)-1)))-(YEAR(Register!$O337)*12+MONTH(Register!$O337))+1))/Register!$Q337,2))</f>
        <v/>
      </c>
      <c r="H339" s="27">
        <f>IF(OR(Register!$N337&lt;&gt;"Yes",Register!$O337="",N(Register!$Q337)=0),0,ROUND((Register!$M337-Register!$R337)*MIN(Register!$Q337,MAX(0,MIN(H$4,IF(Register!$U337="",$D$2,MIN($D$2,YEAR(Register!$U337)*12+MONTH(Register!$U337)-1)))-(YEAR(Register!$O337)*12+MONTH(Register!$O337))+1))/Register!$Q337,2)-ROUND((Register!$M337-Register!$R337)*MIN(Register!$Q337,MAX(0,MIN(H$4-1,IF(Register!$U337="",$D$2,MIN($D$2,YEAR(Register!$U337)*12+MONTH(Register!$U337)-1)))-(YEAR(Register!$O337)*12+MONTH(Register!$O337))+1))/Register!$Q337,2))</f>
        <v/>
      </c>
      <c r="I339" s="27">
        <f>IF(OR(Register!$N337&lt;&gt;"Yes",Register!$O337="",N(Register!$Q337)=0),0,ROUND((Register!$M337-Register!$R337)*MIN(Register!$Q337,MAX(0,MIN(I$4,IF(Register!$U337="",$D$2,MIN($D$2,YEAR(Register!$U337)*12+MONTH(Register!$U337)-1)))-(YEAR(Register!$O337)*12+MONTH(Register!$O337))+1))/Register!$Q337,2)-ROUND((Register!$M337-Register!$R337)*MIN(Register!$Q337,MAX(0,MIN(I$4-1,IF(Register!$U337="",$D$2,MIN($D$2,YEAR(Register!$U337)*12+MONTH(Register!$U337)-1)))-(YEAR(Register!$O337)*12+MONTH(Register!$O337))+1))/Register!$Q337,2))</f>
        <v/>
      </c>
      <c r="J339" s="27">
        <f>IF(OR(Register!$N337&lt;&gt;"Yes",Register!$O337="",N(Register!$Q337)=0),0,ROUND((Register!$M337-Register!$R337)*MIN(Register!$Q337,MAX(0,MIN(J$4,IF(Register!$U337="",$D$2,MIN($D$2,YEAR(Register!$U337)*12+MONTH(Register!$U337)-1)))-(YEAR(Register!$O337)*12+MONTH(Register!$O337))+1))/Register!$Q337,2)-ROUND((Register!$M337-Register!$R337)*MIN(Register!$Q337,MAX(0,MIN(J$4-1,IF(Register!$U337="",$D$2,MIN($D$2,YEAR(Register!$U337)*12+MONTH(Register!$U337)-1)))-(YEAR(Register!$O337)*12+MONTH(Register!$O337))+1))/Register!$Q337,2))</f>
        <v/>
      </c>
      <c r="K339" s="27">
        <f>IF(OR(Register!$N337&lt;&gt;"Yes",Register!$O337="",N(Register!$Q337)=0),0,ROUND((Register!$M337-Register!$R337)*MIN(Register!$Q337,MAX(0,MIN(K$4,IF(Register!$U337="",$D$2,MIN($D$2,YEAR(Register!$U337)*12+MONTH(Register!$U337)-1)))-(YEAR(Register!$O337)*12+MONTH(Register!$O337))+1))/Register!$Q337,2)-ROUND((Register!$M337-Register!$R337)*MIN(Register!$Q337,MAX(0,MIN(K$4-1,IF(Register!$U337="",$D$2,MIN($D$2,YEAR(Register!$U337)*12+MONTH(Register!$U337)-1)))-(YEAR(Register!$O337)*12+MONTH(Register!$O337))+1))/Register!$Q337,2))</f>
        <v/>
      </c>
      <c r="L339" s="27">
        <f>IF(OR(Register!$N337&lt;&gt;"Yes",Register!$O337="",N(Register!$Q337)=0),0,ROUND((Register!$M337-Register!$R337)*MIN(Register!$Q337,MAX(0,MIN(L$4,IF(Register!$U337="",$D$2,MIN($D$2,YEAR(Register!$U337)*12+MONTH(Register!$U337)-1)))-(YEAR(Register!$O337)*12+MONTH(Register!$O337))+1))/Register!$Q337,2)-ROUND((Register!$M337-Register!$R337)*MIN(Register!$Q337,MAX(0,MIN(L$4-1,IF(Register!$U337="",$D$2,MIN($D$2,YEAR(Register!$U337)*12+MONTH(Register!$U337)-1)))-(YEAR(Register!$O337)*12+MONTH(Register!$O337))+1))/Register!$Q337,2))</f>
        <v/>
      </c>
      <c r="M339" s="27">
        <f>IF(OR(Register!$N337&lt;&gt;"Yes",Register!$O337="",N(Register!$Q337)=0),0,ROUND((Register!$M337-Register!$R337)*MIN(Register!$Q337,MAX(0,MIN(M$4,IF(Register!$U337="",$D$2,MIN($D$2,YEAR(Register!$U337)*12+MONTH(Register!$U337)-1)))-(YEAR(Register!$O337)*12+MONTH(Register!$O337))+1))/Register!$Q337,2)-ROUND((Register!$M337-Register!$R337)*MIN(Register!$Q337,MAX(0,MIN(M$4-1,IF(Register!$U337="",$D$2,MIN($D$2,YEAR(Register!$U337)*12+MONTH(Register!$U337)-1)))-(YEAR(Register!$O337)*12+MONTH(Register!$O337))+1))/Register!$Q337,2))</f>
        <v/>
      </c>
      <c r="N339" s="27">
        <f>IF(OR(Register!$N337&lt;&gt;"Yes",Register!$O337="",N(Register!$Q337)=0),0,ROUND((Register!$M337-Register!$R337)*MIN(Register!$Q337,MAX(0,MIN(N$4,IF(Register!$U337="",$D$2,MIN($D$2,YEAR(Register!$U337)*12+MONTH(Register!$U337)-1)))-(YEAR(Register!$O337)*12+MONTH(Register!$O337))+1))/Register!$Q337,2)-ROUND((Register!$M337-Register!$R337)*MIN(Register!$Q337,MAX(0,MIN(N$4-1,IF(Register!$U337="",$D$2,MIN($D$2,YEAR(Register!$U337)*12+MONTH(Register!$U337)-1)))-(YEAR(Register!$O337)*12+MONTH(Register!$O337))+1))/Register!$Q337,2))</f>
        <v/>
      </c>
      <c r="O339" s="27">
        <f>IF(OR(Register!$N337&lt;&gt;"Yes",Register!$O337="",N(Register!$Q337)=0),0,ROUND((Register!$M337-Register!$R337)*MIN(Register!$Q337,MAX(0,MIN(O$4,IF(Register!$U337="",$D$2,MIN($D$2,YEAR(Register!$U337)*12+MONTH(Register!$U337)-1)))-(YEAR(Register!$O337)*12+MONTH(Register!$O337))+1))/Register!$Q337,2)-ROUND((Register!$M337-Register!$R337)*MIN(Register!$Q337,MAX(0,MIN(O$4-1,IF(Register!$U337="",$D$2,MIN($D$2,YEAR(Register!$U337)*12+MONTH(Register!$U337)-1)))-(YEAR(Register!$O337)*12+MONTH(Register!$O337))+1))/Register!$Q337,2))</f>
        <v/>
      </c>
      <c r="P339" s="27">
        <f>IF(OR(Register!$N337&lt;&gt;"Yes",Register!$O337="",N(Register!$Q337)=0),0,ROUND((Register!$M337-Register!$R337)*MIN(Register!$Q337,MAX(0,MIN(P$4,IF(Register!$U337="",$D$2,MIN($D$2,YEAR(Register!$U337)*12+MONTH(Register!$U337)-1)))-(YEAR(Register!$O337)*12+MONTH(Register!$O337))+1))/Register!$Q337,2)-ROUND((Register!$M337-Register!$R337)*MIN(Register!$Q337,MAX(0,MIN(P$4-1,IF(Register!$U337="",$D$2,MIN($D$2,YEAR(Register!$U337)*12+MONTH(Register!$U337)-1)))-(YEAR(Register!$O337)*12+MONTH(Register!$O337))+1))/Register!$Q337,2))</f>
        <v/>
      </c>
      <c r="Q339" s="27">
        <f>E339+F339+G339+H339+I339+J339+K339+L339+M339+N339+O339+P339</f>
        <v/>
      </c>
    </row>
    <row r="340">
      <c r="A340" s="28">
        <f>IF(Register!$A338="","",Register!$A338)</f>
        <v/>
      </c>
      <c r="B340" s="28">
        <f>IF(Register!$D338="","",Register!$D338)</f>
        <v/>
      </c>
      <c r="C340" s="28">
        <f>IF(Register!$F338="","",Register!$F338)</f>
        <v/>
      </c>
      <c r="D340" s="28">
        <f>IF(C340="","",IF(C340=Settings!$A$9,Settings!$B$9,IF(C340=Settings!$A$10,Settings!$B$10,IF(C340=Settings!$A$11,Settings!$B$11,IF(C340=Settings!$A$12,Settings!$B$12,IF(C340=Settings!$A$13,Settings!$B$13,IF(C340=Settings!$A$14,Settings!$B$14,IF(C340=Settings!$A$15,Settings!$B$15,IF(C340=Settings!$A$16,Settings!$B$16,IF(C340=Settings!$A$17,Settings!$B$17,IF(C340=Settings!$A$18,Settings!$B$18,"")))))))))))</f>
        <v/>
      </c>
      <c r="E340" s="27">
        <f>IF(OR(Register!$N338&lt;&gt;"Yes",Register!$O338="",N(Register!$Q338)=0),0,ROUND((Register!$M338-Register!$R338)*MIN(Register!$Q338,MAX(0,MIN(E$4,IF(Register!$U338="",$D$2,MIN($D$2,YEAR(Register!$U338)*12+MONTH(Register!$U338)-1)))-(YEAR(Register!$O338)*12+MONTH(Register!$O338))+1))/Register!$Q338,2)-ROUND((Register!$M338-Register!$R338)*MIN(Register!$Q338,MAX(0,MIN(E$4-1,IF(Register!$U338="",$D$2,MIN($D$2,YEAR(Register!$U338)*12+MONTH(Register!$U338)-1)))-(YEAR(Register!$O338)*12+MONTH(Register!$O338))+1))/Register!$Q338,2))</f>
        <v/>
      </c>
      <c r="F340" s="27">
        <f>IF(OR(Register!$N338&lt;&gt;"Yes",Register!$O338="",N(Register!$Q338)=0),0,ROUND((Register!$M338-Register!$R338)*MIN(Register!$Q338,MAX(0,MIN(F$4,IF(Register!$U338="",$D$2,MIN($D$2,YEAR(Register!$U338)*12+MONTH(Register!$U338)-1)))-(YEAR(Register!$O338)*12+MONTH(Register!$O338))+1))/Register!$Q338,2)-ROUND((Register!$M338-Register!$R338)*MIN(Register!$Q338,MAX(0,MIN(F$4-1,IF(Register!$U338="",$D$2,MIN($D$2,YEAR(Register!$U338)*12+MONTH(Register!$U338)-1)))-(YEAR(Register!$O338)*12+MONTH(Register!$O338))+1))/Register!$Q338,2))</f>
        <v/>
      </c>
      <c r="G340" s="27">
        <f>IF(OR(Register!$N338&lt;&gt;"Yes",Register!$O338="",N(Register!$Q338)=0),0,ROUND((Register!$M338-Register!$R338)*MIN(Register!$Q338,MAX(0,MIN(G$4,IF(Register!$U338="",$D$2,MIN($D$2,YEAR(Register!$U338)*12+MONTH(Register!$U338)-1)))-(YEAR(Register!$O338)*12+MONTH(Register!$O338))+1))/Register!$Q338,2)-ROUND((Register!$M338-Register!$R338)*MIN(Register!$Q338,MAX(0,MIN(G$4-1,IF(Register!$U338="",$D$2,MIN($D$2,YEAR(Register!$U338)*12+MONTH(Register!$U338)-1)))-(YEAR(Register!$O338)*12+MONTH(Register!$O338))+1))/Register!$Q338,2))</f>
        <v/>
      </c>
      <c r="H340" s="27">
        <f>IF(OR(Register!$N338&lt;&gt;"Yes",Register!$O338="",N(Register!$Q338)=0),0,ROUND((Register!$M338-Register!$R338)*MIN(Register!$Q338,MAX(0,MIN(H$4,IF(Register!$U338="",$D$2,MIN($D$2,YEAR(Register!$U338)*12+MONTH(Register!$U338)-1)))-(YEAR(Register!$O338)*12+MONTH(Register!$O338))+1))/Register!$Q338,2)-ROUND((Register!$M338-Register!$R338)*MIN(Register!$Q338,MAX(0,MIN(H$4-1,IF(Register!$U338="",$D$2,MIN($D$2,YEAR(Register!$U338)*12+MONTH(Register!$U338)-1)))-(YEAR(Register!$O338)*12+MONTH(Register!$O338))+1))/Register!$Q338,2))</f>
        <v/>
      </c>
      <c r="I340" s="27">
        <f>IF(OR(Register!$N338&lt;&gt;"Yes",Register!$O338="",N(Register!$Q338)=0),0,ROUND((Register!$M338-Register!$R338)*MIN(Register!$Q338,MAX(0,MIN(I$4,IF(Register!$U338="",$D$2,MIN($D$2,YEAR(Register!$U338)*12+MONTH(Register!$U338)-1)))-(YEAR(Register!$O338)*12+MONTH(Register!$O338))+1))/Register!$Q338,2)-ROUND((Register!$M338-Register!$R338)*MIN(Register!$Q338,MAX(0,MIN(I$4-1,IF(Register!$U338="",$D$2,MIN($D$2,YEAR(Register!$U338)*12+MONTH(Register!$U338)-1)))-(YEAR(Register!$O338)*12+MONTH(Register!$O338))+1))/Register!$Q338,2))</f>
        <v/>
      </c>
      <c r="J340" s="27">
        <f>IF(OR(Register!$N338&lt;&gt;"Yes",Register!$O338="",N(Register!$Q338)=0),0,ROUND((Register!$M338-Register!$R338)*MIN(Register!$Q338,MAX(0,MIN(J$4,IF(Register!$U338="",$D$2,MIN($D$2,YEAR(Register!$U338)*12+MONTH(Register!$U338)-1)))-(YEAR(Register!$O338)*12+MONTH(Register!$O338))+1))/Register!$Q338,2)-ROUND((Register!$M338-Register!$R338)*MIN(Register!$Q338,MAX(0,MIN(J$4-1,IF(Register!$U338="",$D$2,MIN($D$2,YEAR(Register!$U338)*12+MONTH(Register!$U338)-1)))-(YEAR(Register!$O338)*12+MONTH(Register!$O338))+1))/Register!$Q338,2))</f>
        <v/>
      </c>
      <c r="K340" s="27">
        <f>IF(OR(Register!$N338&lt;&gt;"Yes",Register!$O338="",N(Register!$Q338)=0),0,ROUND((Register!$M338-Register!$R338)*MIN(Register!$Q338,MAX(0,MIN(K$4,IF(Register!$U338="",$D$2,MIN($D$2,YEAR(Register!$U338)*12+MONTH(Register!$U338)-1)))-(YEAR(Register!$O338)*12+MONTH(Register!$O338))+1))/Register!$Q338,2)-ROUND((Register!$M338-Register!$R338)*MIN(Register!$Q338,MAX(0,MIN(K$4-1,IF(Register!$U338="",$D$2,MIN($D$2,YEAR(Register!$U338)*12+MONTH(Register!$U338)-1)))-(YEAR(Register!$O338)*12+MONTH(Register!$O338))+1))/Register!$Q338,2))</f>
        <v/>
      </c>
      <c r="L340" s="27">
        <f>IF(OR(Register!$N338&lt;&gt;"Yes",Register!$O338="",N(Register!$Q338)=0),0,ROUND((Register!$M338-Register!$R338)*MIN(Register!$Q338,MAX(0,MIN(L$4,IF(Register!$U338="",$D$2,MIN($D$2,YEAR(Register!$U338)*12+MONTH(Register!$U338)-1)))-(YEAR(Register!$O338)*12+MONTH(Register!$O338))+1))/Register!$Q338,2)-ROUND((Register!$M338-Register!$R338)*MIN(Register!$Q338,MAX(0,MIN(L$4-1,IF(Register!$U338="",$D$2,MIN($D$2,YEAR(Register!$U338)*12+MONTH(Register!$U338)-1)))-(YEAR(Register!$O338)*12+MONTH(Register!$O338))+1))/Register!$Q338,2))</f>
        <v/>
      </c>
      <c r="M340" s="27">
        <f>IF(OR(Register!$N338&lt;&gt;"Yes",Register!$O338="",N(Register!$Q338)=0),0,ROUND((Register!$M338-Register!$R338)*MIN(Register!$Q338,MAX(0,MIN(M$4,IF(Register!$U338="",$D$2,MIN($D$2,YEAR(Register!$U338)*12+MONTH(Register!$U338)-1)))-(YEAR(Register!$O338)*12+MONTH(Register!$O338))+1))/Register!$Q338,2)-ROUND((Register!$M338-Register!$R338)*MIN(Register!$Q338,MAX(0,MIN(M$4-1,IF(Register!$U338="",$D$2,MIN($D$2,YEAR(Register!$U338)*12+MONTH(Register!$U338)-1)))-(YEAR(Register!$O338)*12+MONTH(Register!$O338))+1))/Register!$Q338,2))</f>
        <v/>
      </c>
      <c r="N340" s="27">
        <f>IF(OR(Register!$N338&lt;&gt;"Yes",Register!$O338="",N(Register!$Q338)=0),0,ROUND((Register!$M338-Register!$R338)*MIN(Register!$Q338,MAX(0,MIN(N$4,IF(Register!$U338="",$D$2,MIN($D$2,YEAR(Register!$U338)*12+MONTH(Register!$U338)-1)))-(YEAR(Register!$O338)*12+MONTH(Register!$O338))+1))/Register!$Q338,2)-ROUND((Register!$M338-Register!$R338)*MIN(Register!$Q338,MAX(0,MIN(N$4-1,IF(Register!$U338="",$D$2,MIN($D$2,YEAR(Register!$U338)*12+MONTH(Register!$U338)-1)))-(YEAR(Register!$O338)*12+MONTH(Register!$O338))+1))/Register!$Q338,2))</f>
        <v/>
      </c>
      <c r="O340" s="27">
        <f>IF(OR(Register!$N338&lt;&gt;"Yes",Register!$O338="",N(Register!$Q338)=0),0,ROUND((Register!$M338-Register!$R338)*MIN(Register!$Q338,MAX(0,MIN(O$4,IF(Register!$U338="",$D$2,MIN($D$2,YEAR(Register!$U338)*12+MONTH(Register!$U338)-1)))-(YEAR(Register!$O338)*12+MONTH(Register!$O338))+1))/Register!$Q338,2)-ROUND((Register!$M338-Register!$R338)*MIN(Register!$Q338,MAX(0,MIN(O$4-1,IF(Register!$U338="",$D$2,MIN($D$2,YEAR(Register!$U338)*12+MONTH(Register!$U338)-1)))-(YEAR(Register!$O338)*12+MONTH(Register!$O338))+1))/Register!$Q338,2))</f>
        <v/>
      </c>
      <c r="P340" s="27">
        <f>IF(OR(Register!$N338&lt;&gt;"Yes",Register!$O338="",N(Register!$Q338)=0),0,ROUND((Register!$M338-Register!$R338)*MIN(Register!$Q338,MAX(0,MIN(P$4,IF(Register!$U338="",$D$2,MIN($D$2,YEAR(Register!$U338)*12+MONTH(Register!$U338)-1)))-(YEAR(Register!$O338)*12+MONTH(Register!$O338))+1))/Register!$Q338,2)-ROUND((Register!$M338-Register!$R338)*MIN(Register!$Q338,MAX(0,MIN(P$4-1,IF(Register!$U338="",$D$2,MIN($D$2,YEAR(Register!$U338)*12+MONTH(Register!$U338)-1)))-(YEAR(Register!$O338)*12+MONTH(Register!$O338))+1))/Register!$Q338,2))</f>
        <v/>
      </c>
      <c r="Q340" s="27">
        <f>E340+F340+G340+H340+I340+J340+K340+L340+M340+N340+O340+P340</f>
        <v/>
      </c>
    </row>
    <row r="341">
      <c r="A341" s="28">
        <f>IF(Register!$A339="","",Register!$A339)</f>
        <v/>
      </c>
      <c r="B341" s="28">
        <f>IF(Register!$D339="","",Register!$D339)</f>
        <v/>
      </c>
      <c r="C341" s="28">
        <f>IF(Register!$F339="","",Register!$F339)</f>
        <v/>
      </c>
      <c r="D341" s="28">
        <f>IF(C341="","",IF(C341=Settings!$A$9,Settings!$B$9,IF(C341=Settings!$A$10,Settings!$B$10,IF(C341=Settings!$A$11,Settings!$B$11,IF(C341=Settings!$A$12,Settings!$B$12,IF(C341=Settings!$A$13,Settings!$B$13,IF(C341=Settings!$A$14,Settings!$B$14,IF(C341=Settings!$A$15,Settings!$B$15,IF(C341=Settings!$A$16,Settings!$B$16,IF(C341=Settings!$A$17,Settings!$B$17,IF(C341=Settings!$A$18,Settings!$B$18,"")))))))))))</f>
        <v/>
      </c>
      <c r="E341" s="27">
        <f>IF(OR(Register!$N339&lt;&gt;"Yes",Register!$O339="",N(Register!$Q339)=0),0,ROUND((Register!$M339-Register!$R339)*MIN(Register!$Q339,MAX(0,MIN(E$4,IF(Register!$U339="",$D$2,MIN($D$2,YEAR(Register!$U339)*12+MONTH(Register!$U339)-1)))-(YEAR(Register!$O339)*12+MONTH(Register!$O339))+1))/Register!$Q339,2)-ROUND((Register!$M339-Register!$R339)*MIN(Register!$Q339,MAX(0,MIN(E$4-1,IF(Register!$U339="",$D$2,MIN($D$2,YEAR(Register!$U339)*12+MONTH(Register!$U339)-1)))-(YEAR(Register!$O339)*12+MONTH(Register!$O339))+1))/Register!$Q339,2))</f>
        <v/>
      </c>
      <c r="F341" s="27">
        <f>IF(OR(Register!$N339&lt;&gt;"Yes",Register!$O339="",N(Register!$Q339)=0),0,ROUND((Register!$M339-Register!$R339)*MIN(Register!$Q339,MAX(0,MIN(F$4,IF(Register!$U339="",$D$2,MIN($D$2,YEAR(Register!$U339)*12+MONTH(Register!$U339)-1)))-(YEAR(Register!$O339)*12+MONTH(Register!$O339))+1))/Register!$Q339,2)-ROUND((Register!$M339-Register!$R339)*MIN(Register!$Q339,MAX(0,MIN(F$4-1,IF(Register!$U339="",$D$2,MIN($D$2,YEAR(Register!$U339)*12+MONTH(Register!$U339)-1)))-(YEAR(Register!$O339)*12+MONTH(Register!$O339))+1))/Register!$Q339,2))</f>
        <v/>
      </c>
      <c r="G341" s="27">
        <f>IF(OR(Register!$N339&lt;&gt;"Yes",Register!$O339="",N(Register!$Q339)=0),0,ROUND((Register!$M339-Register!$R339)*MIN(Register!$Q339,MAX(0,MIN(G$4,IF(Register!$U339="",$D$2,MIN($D$2,YEAR(Register!$U339)*12+MONTH(Register!$U339)-1)))-(YEAR(Register!$O339)*12+MONTH(Register!$O339))+1))/Register!$Q339,2)-ROUND((Register!$M339-Register!$R339)*MIN(Register!$Q339,MAX(0,MIN(G$4-1,IF(Register!$U339="",$D$2,MIN($D$2,YEAR(Register!$U339)*12+MONTH(Register!$U339)-1)))-(YEAR(Register!$O339)*12+MONTH(Register!$O339))+1))/Register!$Q339,2))</f>
        <v/>
      </c>
      <c r="H341" s="27">
        <f>IF(OR(Register!$N339&lt;&gt;"Yes",Register!$O339="",N(Register!$Q339)=0),0,ROUND((Register!$M339-Register!$R339)*MIN(Register!$Q339,MAX(0,MIN(H$4,IF(Register!$U339="",$D$2,MIN($D$2,YEAR(Register!$U339)*12+MONTH(Register!$U339)-1)))-(YEAR(Register!$O339)*12+MONTH(Register!$O339))+1))/Register!$Q339,2)-ROUND((Register!$M339-Register!$R339)*MIN(Register!$Q339,MAX(0,MIN(H$4-1,IF(Register!$U339="",$D$2,MIN($D$2,YEAR(Register!$U339)*12+MONTH(Register!$U339)-1)))-(YEAR(Register!$O339)*12+MONTH(Register!$O339))+1))/Register!$Q339,2))</f>
        <v/>
      </c>
      <c r="I341" s="27">
        <f>IF(OR(Register!$N339&lt;&gt;"Yes",Register!$O339="",N(Register!$Q339)=0),0,ROUND((Register!$M339-Register!$R339)*MIN(Register!$Q339,MAX(0,MIN(I$4,IF(Register!$U339="",$D$2,MIN($D$2,YEAR(Register!$U339)*12+MONTH(Register!$U339)-1)))-(YEAR(Register!$O339)*12+MONTH(Register!$O339))+1))/Register!$Q339,2)-ROUND((Register!$M339-Register!$R339)*MIN(Register!$Q339,MAX(0,MIN(I$4-1,IF(Register!$U339="",$D$2,MIN($D$2,YEAR(Register!$U339)*12+MONTH(Register!$U339)-1)))-(YEAR(Register!$O339)*12+MONTH(Register!$O339))+1))/Register!$Q339,2))</f>
        <v/>
      </c>
      <c r="J341" s="27">
        <f>IF(OR(Register!$N339&lt;&gt;"Yes",Register!$O339="",N(Register!$Q339)=0),0,ROUND((Register!$M339-Register!$R339)*MIN(Register!$Q339,MAX(0,MIN(J$4,IF(Register!$U339="",$D$2,MIN($D$2,YEAR(Register!$U339)*12+MONTH(Register!$U339)-1)))-(YEAR(Register!$O339)*12+MONTH(Register!$O339))+1))/Register!$Q339,2)-ROUND((Register!$M339-Register!$R339)*MIN(Register!$Q339,MAX(0,MIN(J$4-1,IF(Register!$U339="",$D$2,MIN($D$2,YEAR(Register!$U339)*12+MONTH(Register!$U339)-1)))-(YEAR(Register!$O339)*12+MONTH(Register!$O339))+1))/Register!$Q339,2))</f>
        <v/>
      </c>
      <c r="K341" s="27">
        <f>IF(OR(Register!$N339&lt;&gt;"Yes",Register!$O339="",N(Register!$Q339)=0),0,ROUND((Register!$M339-Register!$R339)*MIN(Register!$Q339,MAX(0,MIN(K$4,IF(Register!$U339="",$D$2,MIN($D$2,YEAR(Register!$U339)*12+MONTH(Register!$U339)-1)))-(YEAR(Register!$O339)*12+MONTH(Register!$O339))+1))/Register!$Q339,2)-ROUND((Register!$M339-Register!$R339)*MIN(Register!$Q339,MAX(0,MIN(K$4-1,IF(Register!$U339="",$D$2,MIN($D$2,YEAR(Register!$U339)*12+MONTH(Register!$U339)-1)))-(YEAR(Register!$O339)*12+MONTH(Register!$O339))+1))/Register!$Q339,2))</f>
        <v/>
      </c>
      <c r="L341" s="27">
        <f>IF(OR(Register!$N339&lt;&gt;"Yes",Register!$O339="",N(Register!$Q339)=0),0,ROUND((Register!$M339-Register!$R339)*MIN(Register!$Q339,MAX(0,MIN(L$4,IF(Register!$U339="",$D$2,MIN($D$2,YEAR(Register!$U339)*12+MONTH(Register!$U339)-1)))-(YEAR(Register!$O339)*12+MONTH(Register!$O339))+1))/Register!$Q339,2)-ROUND((Register!$M339-Register!$R339)*MIN(Register!$Q339,MAX(0,MIN(L$4-1,IF(Register!$U339="",$D$2,MIN($D$2,YEAR(Register!$U339)*12+MONTH(Register!$U339)-1)))-(YEAR(Register!$O339)*12+MONTH(Register!$O339))+1))/Register!$Q339,2))</f>
        <v/>
      </c>
      <c r="M341" s="27">
        <f>IF(OR(Register!$N339&lt;&gt;"Yes",Register!$O339="",N(Register!$Q339)=0),0,ROUND((Register!$M339-Register!$R339)*MIN(Register!$Q339,MAX(0,MIN(M$4,IF(Register!$U339="",$D$2,MIN($D$2,YEAR(Register!$U339)*12+MONTH(Register!$U339)-1)))-(YEAR(Register!$O339)*12+MONTH(Register!$O339))+1))/Register!$Q339,2)-ROUND((Register!$M339-Register!$R339)*MIN(Register!$Q339,MAX(0,MIN(M$4-1,IF(Register!$U339="",$D$2,MIN($D$2,YEAR(Register!$U339)*12+MONTH(Register!$U339)-1)))-(YEAR(Register!$O339)*12+MONTH(Register!$O339))+1))/Register!$Q339,2))</f>
        <v/>
      </c>
      <c r="N341" s="27">
        <f>IF(OR(Register!$N339&lt;&gt;"Yes",Register!$O339="",N(Register!$Q339)=0),0,ROUND((Register!$M339-Register!$R339)*MIN(Register!$Q339,MAX(0,MIN(N$4,IF(Register!$U339="",$D$2,MIN($D$2,YEAR(Register!$U339)*12+MONTH(Register!$U339)-1)))-(YEAR(Register!$O339)*12+MONTH(Register!$O339))+1))/Register!$Q339,2)-ROUND((Register!$M339-Register!$R339)*MIN(Register!$Q339,MAX(0,MIN(N$4-1,IF(Register!$U339="",$D$2,MIN($D$2,YEAR(Register!$U339)*12+MONTH(Register!$U339)-1)))-(YEAR(Register!$O339)*12+MONTH(Register!$O339))+1))/Register!$Q339,2))</f>
        <v/>
      </c>
      <c r="O341" s="27">
        <f>IF(OR(Register!$N339&lt;&gt;"Yes",Register!$O339="",N(Register!$Q339)=0),0,ROUND((Register!$M339-Register!$R339)*MIN(Register!$Q339,MAX(0,MIN(O$4,IF(Register!$U339="",$D$2,MIN($D$2,YEAR(Register!$U339)*12+MONTH(Register!$U339)-1)))-(YEAR(Register!$O339)*12+MONTH(Register!$O339))+1))/Register!$Q339,2)-ROUND((Register!$M339-Register!$R339)*MIN(Register!$Q339,MAX(0,MIN(O$4-1,IF(Register!$U339="",$D$2,MIN($D$2,YEAR(Register!$U339)*12+MONTH(Register!$U339)-1)))-(YEAR(Register!$O339)*12+MONTH(Register!$O339))+1))/Register!$Q339,2))</f>
        <v/>
      </c>
      <c r="P341" s="27">
        <f>IF(OR(Register!$N339&lt;&gt;"Yes",Register!$O339="",N(Register!$Q339)=0),0,ROUND((Register!$M339-Register!$R339)*MIN(Register!$Q339,MAX(0,MIN(P$4,IF(Register!$U339="",$D$2,MIN($D$2,YEAR(Register!$U339)*12+MONTH(Register!$U339)-1)))-(YEAR(Register!$O339)*12+MONTH(Register!$O339))+1))/Register!$Q339,2)-ROUND((Register!$M339-Register!$R339)*MIN(Register!$Q339,MAX(0,MIN(P$4-1,IF(Register!$U339="",$D$2,MIN($D$2,YEAR(Register!$U339)*12+MONTH(Register!$U339)-1)))-(YEAR(Register!$O339)*12+MONTH(Register!$O339))+1))/Register!$Q339,2))</f>
        <v/>
      </c>
      <c r="Q341" s="27">
        <f>E341+F341+G341+H341+I341+J341+K341+L341+M341+N341+O341+P341</f>
        <v/>
      </c>
    </row>
    <row r="342">
      <c r="A342" s="28">
        <f>IF(Register!$A340="","",Register!$A340)</f>
        <v/>
      </c>
      <c r="B342" s="28">
        <f>IF(Register!$D340="","",Register!$D340)</f>
        <v/>
      </c>
      <c r="C342" s="28">
        <f>IF(Register!$F340="","",Register!$F340)</f>
        <v/>
      </c>
      <c r="D342" s="28">
        <f>IF(C342="","",IF(C342=Settings!$A$9,Settings!$B$9,IF(C342=Settings!$A$10,Settings!$B$10,IF(C342=Settings!$A$11,Settings!$B$11,IF(C342=Settings!$A$12,Settings!$B$12,IF(C342=Settings!$A$13,Settings!$B$13,IF(C342=Settings!$A$14,Settings!$B$14,IF(C342=Settings!$A$15,Settings!$B$15,IF(C342=Settings!$A$16,Settings!$B$16,IF(C342=Settings!$A$17,Settings!$B$17,IF(C342=Settings!$A$18,Settings!$B$18,"")))))))))))</f>
        <v/>
      </c>
      <c r="E342" s="27">
        <f>IF(OR(Register!$N340&lt;&gt;"Yes",Register!$O340="",N(Register!$Q340)=0),0,ROUND((Register!$M340-Register!$R340)*MIN(Register!$Q340,MAX(0,MIN(E$4,IF(Register!$U340="",$D$2,MIN($D$2,YEAR(Register!$U340)*12+MONTH(Register!$U340)-1)))-(YEAR(Register!$O340)*12+MONTH(Register!$O340))+1))/Register!$Q340,2)-ROUND((Register!$M340-Register!$R340)*MIN(Register!$Q340,MAX(0,MIN(E$4-1,IF(Register!$U340="",$D$2,MIN($D$2,YEAR(Register!$U340)*12+MONTH(Register!$U340)-1)))-(YEAR(Register!$O340)*12+MONTH(Register!$O340))+1))/Register!$Q340,2))</f>
        <v/>
      </c>
      <c r="F342" s="27">
        <f>IF(OR(Register!$N340&lt;&gt;"Yes",Register!$O340="",N(Register!$Q340)=0),0,ROUND((Register!$M340-Register!$R340)*MIN(Register!$Q340,MAX(0,MIN(F$4,IF(Register!$U340="",$D$2,MIN($D$2,YEAR(Register!$U340)*12+MONTH(Register!$U340)-1)))-(YEAR(Register!$O340)*12+MONTH(Register!$O340))+1))/Register!$Q340,2)-ROUND((Register!$M340-Register!$R340)*MIN(Register!$Q340,MAX(0,MIN(F$4-1,IF(Register!$U340="",$D$2,MIN($D$2,YEAR(Register!$U340)*12+MONTH(Register!$U340)-1)))-(YEAR(Register!$O340)*12+MONTH(Register!$O340))+1))/Register!$Q340,2))</f>
        <v/>
      </c>
      <c r="G342" s="27">
        <f>IF(OR(Register!$N340&lt;&gt;"Yes",Register!$O340="",N(Register!$Q340)=0),0,ROUND((Register!$M340-Register!$R340)*MIN(Register!$Q340,MAX(0,MIN(G$4,IF(Register!$U340="",$D$2,MIN($D$2,YEAR(Register!$U340)*12+MONTH(Register!$U340)-1)))-(YEAR(Register!$O340)*12+MONTH(Register!$O340))+1))/Register!$Q340,2)-ROUND((Register!$M340-Register!$R340)*MIN(Register!$Q340,MAX(0,MIN(G$4-1,IF(Register!$U340="",$D$2,MIN($D$2,YEAR(Register!$U340)*12+MONTH(Register!$U340)-1)))-(YEAR(Register!$O340)*12+MONTH(Register!$O340))+1))/Register!$Q340,2))</f>
        <v/>
      </c>
      <c r="H342" s="27">
        <f>IF(OR(Register!$N340&lt;&gt;"Yes",Register!$O340="",N(Register!$Q340)=0),0,ROUND((Register!$M340-Register!$R340)*MIN(Register!$Q340,MAX(0,MIN(H$4,IF(Register!$U340="",$D$2,MIN($D$2,YEAR(Register!$U340)*12+MONTH(Register!$U340)-1)))-(YEAR(Register!$O340)*12+MONTH(Register!$O340))+1))/Register!$Q340,2)-ROUND((Register!$M340-Register!$R340)*MIN(Register!$Q340,MAX(0,MIN(H$4-1,IF(Register!$U340="",$D$2,MIN($D$2,YEAR(Register!$U340)*12+MONTH(Register!$U340)-1)))-(YEAR(Register!$O340)*12+MONTH(Register!$O340))+1))/Register!$Q340,2))</f>
        <v/>
      </c>
      <c r="I342" s="27">
        <f>IF(OR(Register!$N340&lt;&gt;"Yes",Register!$O340="",N(Register!$Q340)=0),0,ROUND((Register!$M340-Register!$R340)*MIN(Register!$Q340,MAX(0,MIN(I$4,IF(Register!$U340="",$D$2,MIN($D$2,YEAR(Register!$U340)*12+MONTH(Register!$U340)-1)))-(YEAR(Register!$O340)*12+MONTH(Register!$O340))+1))/Register!$Q340,2)-ROUND((Register!$M340-Register!$R340)*MIN(Register!$Q340,MAX(0,MIN(I$4-1,IF(Register!$U340="",$D$2,MIN($D$2,YEAR(Register!$U340)*12+MONTH(Register!$U340)-1)))-(YEAR(Register!$O340)*12+MONTH(Register!$O340))+1))/Register!$Q340,2))</f>
        <v/>
      </c>
      <c r="J342" s="27">
        <f>IF(OR(Register!$N340&lt;&gt;"Yes",Register!$O340="",N(Register!$Q340)=0),0,ROUND((Register!$M340-Register!$R340)*MIN(Register!$Q340,MAX(0,MIN(J$4,IF(Register!$U340="",$D$2,MIN($D$2,YEAR(Register!$U340)*12+MONTH(Register!$U340)-1)))-(YEAR(Register!$O340)*12+MONTH(Register!$O340))+1))/Register!$Q340,2)-ROUND((Register!$M340-Register!$R340)*MIN(Register!$Q340,MAX(0,MIN(J$4-1,IF(Register!$U340="",$D$2,MIN($D$2,YEAR(Register!$U340)*12+MONTH(Register!$U340)-1)))-(YEAR(Register!$O340)*12+MONTH(Register!$O340))+1))/Register!$Q340,2))</f>
        <v/>
      </c>
      <c r="K342" s="27">
        <f>IF(OR(Register!$N340&lt;&gt;"Yes",Register!$O340="",N(Register!$Q340)=0),0,ROUND((Register!$M340-Register!$R340)*MIN(Register!$Q340,MAX(0,MIN(K$4,IF(Register!$U340="",$D$2,MIN($D$2,YEAR(Register!$U340)*12+MONTH(Register!$U340)-1)))-(YEAR(Register!$O340)*12+MONTH(Register!$O340))+1))/Register!$Q340,2)-ROUND((Register!$M340-Register!$R340)*MIN(Register!$Q340,MAX(0,MIN(K$4-1,IF(Register!$U340="",$D$2,MIN($D$2,YEAR(Register!$U340)*12+MONTH(Register!$U340)-1)))-(YEAR(Register!$O340)*12+MONTH(Register!$O340))+1))/Register!$Q340,2))</f>
        <v/>
      </c>
      <c r="L342" s="27">
        <f>IF(OR(Register!$N340&lt;&gt;"Yes",Register!$O340="",N(Register!$Q340)=0),0,ROUND((Register!$M340-Register!$R340)*MIN(Register!$Q340,MAX(0,MIN(L$4,IF(Register!$U340="",$D$2,MIN($D$2,YEAR(Register!$U340)*12+MONTH(Register!$U340)-1)))-(YEAR(Register!$O340)*12+MONTH(Register!$O340))+1))/Register!$Q340,2)-ROUND((Register!$M340-Register!$R340)*MIN(Register!$Q340,MAX(0,MIN(L$4-1,IF(Register!$U340="",$D$2,MIN($D$2,YEAR(Register!$U340)*12+MONTH(Register!$U340)-1)))-(YEAR(Register!$O340)*12+MONTH(Register!$O340))+1))/Register!$Q340,2))</f>
        <v/>
      </c>
      <c r="M342" s="27">
        <f>IF(OR(Register!$N340&lt;&gt;"Yes",Register!$O340="",N(Register!$Q340)=0),0,ROUND((Register!$M340-Register!$R340)*MIN(Register!$Q340,MAX(0,MIN(M$4,IF(Register!$U340="",$D$2,MIN($D$2,YEAR(Register!$U340)*12+MONTH(Register!$U340)-1)))-(YEAR(Register!$O340)*12+MONTH(Register!$O340))+1))/Register!$Q340,2)-ROUND((Register!$M340-Register!$R340)*MIN(Register!$Q340,MAX(0,MIN(M$4-1,IF(Register!$U340="",$D$2,MIN($D$2,YEAR(Register!$U340)*12+MONTH(Register!$U340)-1)))-(YEAR(Register!$O340)*12+MONTH(Register!$O340))+1))/Register!$Q340,2))</f>
        <v/>
      </c>
      <c r="N342" s="27">
        <f>IF(OR(Register!$N340&lt;&gt;"Yes",Register!$O340="",N(Register!$Q340)=0),0,ROUND((Register!$M340-Register!$R340)*MIN(Register!$Q340,MAX(0,MIN(N$4,IF(Register!$U340="",$D$2,MIN($D$2,YEAR(Register!$U340)*12+MONTH(Register!$U340)-1)))-(YEAR(Register!$O340)*12+MONTH(Register!$O340))+1))/Register!$Q340,2)-ROUND((Register!$M340-Register!$R340)*MIN(Register!$Q340,MAX(0,MIN(N$4-1,IF(Register!$U340="",$D$2,MIN($D$2,YEAR(Register!$U340)*12+MONTH(Register!$U340)-1)))-(YEAR(Register!$O340)*12+MONTH(Register!$O340))+1))/Register!$Q340,2))</f>
        <v/>
      </c>
      <c r="O342" s="27">
        <f>IF(OR(Register!$N340&lt;&gt;"Yes",Register!$O340="",N(Register!$Q340)=0),0,ROUND((Register!$M340-Register!$R340)*MIN(Register!$Q340,MAX(0,MIN(O$4,IF(Register!$U340="",$D$2,MIN($D$2,YEAR(Register!$U340)*12+MONTH(Register!$U340)-1)))-(YEAR(Register!$O340)*12+MONTH(Register!$O340))+1))/Register!$Q340,2)-ROUND((Register!$M340-Register!$R340)*MIN(Register!$Q340,MAX(0,MIN(O$4-1,IF(Register!$U340="",$D$2,MIN($D$2,YEAR(Register!$U340)*12+MONTH(Register!$U340)-1)))-(YEAR(Register!$O340)*12+MONTH(Register!$O340))+1))/Register!$Q340,2))</f>
        <v/>
      </c>
      <c r="P342" s="27">
        <f>IF(OR(Register!$N340&lt;&gt;"Yes",Register!$O340="",N(Register!$Q340)=0),0,ROUND((Register!$M340-Register!$R340)*MIN(Register!$Q340,MAX(0,MIN(P$4,IF(Register!$U340="",$D$2,MIN($D$2,YEAR(Register!$U340)*12+MONTH(Register!$U340)-1)))-(YEAR(Register!$O340)*12+MONTH(Register!$O340))+1))/Register!$Q340,2)-ROUND((Register!$M340-Register!$R340)*MIN(Register!$Q340,MAX(0,MIN(P$4-1,IF(Register!$U340="",$D$2,MIN($D$2,YEAR(Register!$U340)*12+MONTH(Register!$U340)-1)))-(YEAR(Register!$O340)*12+MONTH(Register!$O340))+1))/Register!$Q340,2))</f>
        <v/>
      </c>
      <c r="Q342" s="27">
        <f>E342+F342+G342+H342+I342+J342+K342+L342+M342+N342+O342+P342</f>
        <v/>
      </c>
    </row>
    <row r="343">
      <c r="A343" s="28">
        <f>IF(Register!$A341="","",Register!$A341)</f>
        <v/>
      </c>
      <c r="B343" s="28">
        <f>IF(Register!$D341="","",Register!$D341)</f>
        <v/>
      </c>
      <c r="C343" s="28">
        <f>IF(Register!$F341="","",Register!$F341)</f>
        <v/>
      </c>
      <c r="D343" s="28">
        <f>IF(C343="","",IF(C343=Settings!$A$9,Settings!$B$9,IF(C343=Settings!$A$10,Settings!$B$10,IF(C343=Settings!$A$11,Settings!$B$11,IF(C343=Settings!$A$12,Settings!$B$12,IF(C343=Settings!$A$13,Settings!$B$13,IF(C343=Settings!$A$14,Settings!$B$14,IF(C343=Settings!$A$15,Settings!$B$15,IF(C343=Settings!$A$16,Settings!$B$16,IF(C343=Settings!$A$17,Settings!$B$17,IF(C343=Settings!$A$18,Settings!$B$18,"")))))))))))</f>
        <v/>
      </c>
      <c r="E343" s="27">
        <f>IF(OR(Register!$N341&lt;&gt;"Yes",Register!$O341="",N(Register!$Q341)=0),0,ROUND((Register!$M341-Register!$R341)*MIN(Register!$Q341,MAX(0,MIN(E$4,IF(Register!$U341="",$D$2,MIN($D$2,YEAR(Register!$U341)*12+MONTH(Register!$U341)-1)))-(YEAR(Register!$O341)*12+MONTH(Register!$O341))+1))/Register!$Q341,2)-ROUND((Register!$M341-Register!$R341)*MIN(Register!$Q341,MAX(0,MIN(E$4-1,IF(Register!$U341="",$D$2,MIN($D$2,YEAR(Register!$U341)*12+MONTH(Register!$U341)-1)))-(YEAR(Register!$O341)*12+MONTH(Register!$O341))+1))/Register!$Q341,2))</f>
        <v/>
      </c>
      <c r="F343" s="27">
        <f>IF(OR(Register!$N341&lt;&gt;"Yes",Register!$O341="",N(Register!$Q341)=0),0,ROUND((Register!$M341-Register!$R341)*MIN(Register!$Q341,MAX(0,MIN(F$4,IF(Register!$U341="",$D$2,MIN($D$2,YEAR(Register!$U341)*12+MONTH(Register!$U341)-1)))-(YEAR(Register!$O341)*12+MONTH(Register!$O341))+1))/Register!$Q341,2)-ROUND((Register!$M341-Register!$R341)*MIN(Register!$Q341,MAX(0,MIN(F$4-1,IF(Register!$U341="",$D$2,MIN($D$2,YEAR(Register!$U341)*12+MONTH(Register!$U341)-1)))-(YEAR(Register!$O341)*12+MONTH(Register!$O341))+1))/Register!$Q341,2))</f>
        <v/>
      </c>
      <c r="G343" s="27">
        <f>IF(OR(Register!$N341&lt;&gt;"Yes",Register!$O341="",N(Register!$Q341)=0),0,ROUND((Register!$M341-Register!$R341)*MIN(Register!$Q341,MAX(0,MIN(G$4,IF(Register!$U341="",$D$2,MIN($D$2,YEAR(Register!$U341)*12+MONTH(Register!$U341)-1)))-(YEAR(Register!$O341)*12+MONTH(Register!$O341))+1))/Register!$Q341,2)-ROUND((Register!$M341-Register!$R341)*MIN(Register!$Q341,MAX(0,MIN(G$4-1,IF(Register!$U341="",$D$2,MIN($D$2,YEAR(Register!$U341)*12+MONTH(Register!$U341)-1)))-(YEAR(Register!$O341)*12+MONTH(Register!$O341))+1))/Register!$Q341,2))</f>
        <v/>
      </c>
      <c r="H343" s="27">
        <f>IF(OR(Register!$N341&lt;&gt;"Yes",Register!$O341="",N(Register!$Q341)=0),0,ROUND((Register!$M341-Register!$R341)*MIN(Register!$Q341,MAX(0,MIN(H$4,IF(Register!$U341="",$D$2,MIN($D$2,YEAR(Register!$U341)*12+MONTH(Register!$U341)-1)))-(YEAR(Register!$O341)*12+MONTH(Register!$O341))+1))/Register!$Q341,2)-ROUND((Register!$M341-Register!$R341)*MIN(Register!$Q341,MAX(0,MIN(H$4-1,IF(Register!$U341="",$D$2,MIN($D$2,YEAR(Register!$U341)*12+MONTH(Register!$U341)-1)))-(YEAR(Register!$O341)*12+MONTH(Register!$O341))+1))/Register!$Q341,2))</f>
        <v/>
      </c>
      <c r="I343" s="27">
        <f>IF(OR(Register!$N341&lt;&gt;"Yes",Register!$O341="",N(Register!$Q341)=0),0,ROUND((Register!$M341-Register!$R341)*MIN(Register!$Q341,MAX(0,MIN(I$4,IF(Register!$U341="",$D$2,MIN($D$2,YEAR(Register!$U341)*12+MONTH(Register!$U341)-1)))-(YEAR(Register!$O341)*12+MONTH(Register!$O341))+1))/Register!$Q341,2)-ROUND((Register!$M341-Register!$R341)*MIN(Register!$Q341,MAX(0,MIN(I$4-1,IF(Register!$U341="",$D$2,MIN($D$2,YEAR(Register!$U341)*12+MONTH(Register!$U341)-1)))-(YEAR(Register!$O341)*12+MONTH(Register!$O341))+1))/Register!$Q341,2))</f>
        <v/>
      </c>
      <c r="J343" s="27">
        <f>IF(OR(Register!$N341&lt;&gt;"Yes",Register!$O341="",N(Register!$Q341)=0),0,ROUND((Register!$M341-Register!$R341)*MIN(Register!$Q341,MAX(0,MIN(J$4,IF(Register!$U341="",$D$2,MIN($D$2,YEAR(Register!$U341)*12+MONTH(Register!$U341)-1)))-(YEAR(Register!$O341)*12+MONTH(Register!$O341))+1))/Register!$Q341,2)-ROUND((Register!$M341-Register!$R341)*MIN(Register!$Q341,MAX(0,MIN(J$4-1,IF(Register!$U341="",$D$2,MIN($D$2,YEAR(Register!$U341)*12+MONTH(Register!$U341)-1)))-(YEAR(Register!$O341)*12+MONTH(Register!$O341))+1))/Register!$Q341,2))</f>
        <v/>
      </c>
      <c r="K343" s="27">
        <f>IF(OR(Register!$N341&lt;&gt;"Yes",Register!$O341="",N(Register!$Q341)=0),0,ROUND((Register!$M341-Register!$R341)*MIN(Register!$Q341,MAX(0,MIN(K$4,IF(Register!$U341="",$D$2,MIN($D$2,YEAR(Register!$U341)*12+MONTH(Register!$U341)-1)))-(YEAR(Register!$O341)*12+MONTH(Register!$O341))+1))/Register!$Q341,2)-ROUND((Register!$M341-Register!$R341)*MIN(Register!$Q341,MAX(0,MIN(K$4-1,IF(Register!$U341="",$D$2,MIN($D$2,YEAR(Register!$U341)*12+MONTH(Register!$U341)-1)))-(YEAR(Register!$O341)*12+MONTH(Register!$O341))+1))/Register!$Q341,2))</f>
        <v/>
      </c>
      <c r="L343" s="27">
        <f>IF(OR(Register!$N341&lt;&gt;"Yes",Register!$O341="",N(Register!$Q341)=0),0,ROUND((Register!$M341-Register!$R341)*MIN(Register!$Q341,MAX(0,MIN(L$4,IF(Register!$U341="",$D$2,MIN($D$2,YEAR(Register!$U341)*12+MONTH(Register!$U341)-1)))-(YEAR(Register!$O341)*12+MONTH(Register!$O341))+1))/Register!$Q341,2)-ROUND((Register!$M341-Register!$R341)*MIN(Register!$Q341,MAX(0,MIN(L$4-1,IF(Register!$U341="",$D$2,MIN($D$2,YEAR(Register!$U341)*12+MONTH(Register!$U341)-1)))-(YEAR(Register!$O341)*12+MONTH(Register!$O341))+1))/Register!$Q341,2))</f>
        <v/>
      </c>
      <c r="M343" s="27">
        <f>IF(OR(Register!$N341&lt;&gt;"Yes",Register!$O341="",N(Register!$Q341)=0),0,ROUND((Register!$M341-Register!$R341)*MIN(Register!$Q341,MAX(0,MIN(M$4,IF(Register!$U341="",$D$2,MIN($D$2,YEAR(Register!$U341)*12+MONTH(Register!$U341)-1)))-(YEAR(Register!$O341)*12+MONTH(Register!$O341))+1))/Register!$Q341,2)-ROUND((Register!$M341-Register!$R341)*MIN(Register!$Q341,MAX(0,MIN(M$4-1,IF(Register!$U341="",$D$2,MIN($D$2,YEAR(Register!$U341)*12+MONTH(Register!$U341)-1)))-(YEAR(Register!$O341)*12+MONTH(Register!$O341))+1))/Register!$Q341,2))</f>
        <v/>
      </c>
      <c r="N343" s="27">
        <f>IF(OR(Register!$N341&lt;&gt;"Yes",Register!$O341="",N(Register!$Q341)=0),0,ROUND((Register!$M341-Register!$R341)*MIN(Register!$Q341,MAX(0,MIN(N$4,IF(Register!$U341="",$D$2,MIN($D$2,YEAR(Register!$U341)*12+MONTH(Register!$U341)-1)))-(YEAR(Register!$O341)*12+MONTH(Register!$O341))+1))/Register!$Q341,2)-ROUND((Register!$M341-Register!$R341)*MIN(Register!$Q341,MAX(0,MIN(N$4-1,IF(Register!$U341="",$D$2,MIN($D$2,YEAR(Register!$U341)*12+MONTH(Register!$U341)-1)))-(YEAR(Register!$O341)*12+MONTH(Register!$O341))+1))/Register!$Q341,2))</f>
        <v/>
      </c>
      <c r="O343" s="27">
        <f>IF(OR(Register!$N341&lt;&gt;"Yes",Register!$O341="",N(Register!$Q341)=0),0,ROUND((Register!$M341-Register!$R341)*MIN(Register!$Q341,MAX(0,MIN(O$4,IF(Register!$U341="",$D$2,MIN($D$2,YEAR(Register!$U341)*12+MONTH(Register!$U341)-1)))-(YEAR(Register!$O341)*12+MONTH(Register!$O341))+1))/Register!$Q341,2)-ROUND((Register!$M341-Register!$R341)*MIN(Register!$Q341,MAX(0,MIN(O$4-1,IF(Register!$U341="",$D$2,MIN($D$2,YEAR(Register!$U341)*12+MONTH(Register!$U341)-1)))-(YEAR(Register!$O341)*12+MONTH(Register!$O341))+1))/Register!$Q341,2))</f>
        <v/>
      </c>
      <c r="P343" s="27">
        <f>IF(OR(Register!$N341&lt;&gt;"Yes",Register!$O341="",N(Register!$Q341)=0),0,ROUND((Register!$M341-Register!$R341)*MIN(Register!$Q341,MAX(0,MIN(P$4,IF(Register!$U341="",$D$2,MIN($D$2,YEAR(Register!$U341)*12+MONTH(Register!$U341)-1)))-(YEAR(Register!$O341)*12+MONTH(Register!$O341))+1))/Register!$Q341,2)-ROUND((Register!$M341-Register!$R341)*MIN(Register!$Q341,MAX(0,MIN(P$4-1,IF(Register!$U341="",$D$2,MIN($D$2,YEAR(Register!$U341)*12+MONTH(Register!$U341)-1)))-(YEAR(Register!$O341)*12+MONTH(Register!$O341))+1))/Register!$Q341,2))</f>
        <v/>
      </c>
      <c r="Q343" s="27">
        <f>E343+F343+G343+H343+I343+J343+K343+L343+M343+N343+O343+P343</f>
        <v/>
      </c>
    </row>
    <row r="344">
      <c r="A344" s="28">
        <f>IF(Register!$A342="","",Register!$A342)</f>
        <v/>
      </c>
      <c r="B344" s="28">
        <f>IF(Register!$D342="","",Register!$D342)</f>
        <v/>
      </c>
      <c r="C344" s="28">
        <f>IF(Register!$F342="","",Register!$F342)</f>
        <v/>
      </c>
      <c r="D344" s="28">
        <f>IF(C344="","",IF(C344=Settings!$A$9,Settings!$B$9,IF(C344=Settings!$A$10,Settings!$B$10,IF(C344=Settings!$A$11,Settings!$B$11,IF(C344=Settings!$A$12,Settings!$B$12,IF(C344=Settings!$A$13,Settings!$B$13,IF(C344=Settings!$A$14,Settings!$B$14,IF(C344=Settings!$A$15,Settings!$B$15,IF(C344=Settings!$A$16,Settings!$B$16,IF(C344=Settings!$A$17,Settings!$B$17,IF(C344=Settings!$A$18,Settings!$B$18,"")))))))))))</f>
        <v/>
      </c>
      <c r="E344" s="27">
        <f>IF(OR(Register!$N342&lt;&gt;"Yes",Register!$O342="",N(Register!$Q342)=0),0,ROUND((Register!$M342-Register!$R342)*MIN(Register!$Q342,MAX(0,MIN(E$4,IF(Register!$U342="",$D$2,MIN($D$2,YEAR(Register!$U342)*12+MONTH(Register!$U342)-1)))-(YEAR(Register!$O342)*12+MONTH(Register!$O342))+1))/Register!$Q342,2)-ROUND((Register!$M342-Register!$R342)*MIN(Register!$Q342,MAX(0,MIN(E$4-1,IF(Register!$U342="",$D$2,MIN($D$2,YEAR(Register!$U342)*12+MONTH(Register!$U342)-1)))-(YEAR(Register!$O342)*12+MONTH(Register!$O342))+1))/Register!$Q342,2))</f>
        <v/>
      </c>
      <c r="F344" s="27">
        <f>IF(OR(Register!$N342&lt;&gt;"Yes",Register!$O342="",N(Register!$Q342)=0),0,ROUND((Register!$M342-Register!$R342)*MIN(Register!$Q342,MAX(0,MIN(F$4,IF(Register!$U342="",$D$2,MIN($D$2,YEAR(Register!$U342)*12+MONTH(Register!$U342)-1)))-(YEAR(Register!$O342)*12+MONTH(Register!$O342))+1))/Register!$Q342,2)-ROUND((Register!$M342-Register!$R342)*MIN(Register!$Q342,MAX(0,MIN(F$4-1,IF(Register!$U342="",$D$2,MIN($D$2,YEAR(Register!$U342)*12+MONTH(Register!$U342)-1)))-(YEAR(Register!$O342)*12+MONTH(Register!$O342))+1))/Register!$Q342,2))</f>
        <v/>
      </c>
      <c r="G344" s="27">
        <f>IF(OR(Register!$N342&lt;&gt;"Yes",Register!$O342="",N(Register!$Q342)=0),0,ROUND((Register!$M342-Register!$R342)*MIN(Register!$Q342,MAX(0,MIN(G$4,IF(Register!$U342="",$D$2,MIN($D$2,YEAR(Register!$U342)*12+MONTH(Register!$U342)-1)))-(YEAR(Register!$O342)*12+MONTH(Register!$O342))+1))/Register!$Q342,2)-ROUND((Register!$M342-Register!$R342)*MIN(Register!$Q342,MAX(0,MIN(G$4-1,IF(Register!$U342="",$D$2,MIN($D$2,YEAR(Register!$U342)*12+MONTH(Register!$U342)-1)))-(YEAR(Register!$O342)*12+MONTH(Register!$O342))+1))/Register!$Q342,2))</f>
        <v/>
      </c>
      <c r="H344" s="27">
        <f>IF(OR(Register!$N342&lt;&gt;"Yes",Register!$O342="",N(Register!$Q342)=0),0,ROUND((Register!$M342-Register!$R342)*MIN(Register!$Q342,MAX(0,MIN(H$4,IF(Register!$U342="",$D$2,MIN($D$2,YEAR(Register!$U342)*12+MONTH(Register!$U342)-1)))-(YEAR(Register!$O342)*12+MONTH(Register!$O342))+1))/Register!$Q342,2)-ROUND((Register!$M342-Register!$R342)*MIN(Register!$Q342,MAX(0,MIN(H$4-1,IF(Register!$U342="",$D$2,MIN($D$2,YEAR(Register!$U342)*12+MONTH(Register!$U342)-1)))-(YEAR(Register!$O342)*12+MONTH(Register!$O342))+1))/Register!$Q342,2))</f>
        <v/>
      </c>
      <c r="I344" s="27">
        <f>IF(OR(Register!$N342&lt;&gt;"Yes",Register!$O342="",N(Register!$Q342)=0),0,ROUND((Register!$M342-Register!$R342)*MIN(Register!$Q342,MAX(0,MIN(I$4,IF(Register!$U342="",$D$2,MIN($D$2,YEAR(Register!$U342)*12+MONTH(Register!$U342)-1)))-(YEAR(Register!$O342)*12+MONTH(Register!$O342))+1))/Register!$Q342,2)-ROUND((Register!$M342-Register!$R342)*MIN(Register!$Q342,MAX(0,MIN(I$4-1,IF(Register!$U342="",$D$2,MIN($D$2,YEAR(Register!$U342)*12+MONTH(Register!$U342)-1)))-(YEAR(Register!$O342)*12+MONTH(Register!$O342))+1))/Register!$Q342,2))</f>
        <v/>
      </c>
      <c r="J344" s="27">
        <f>IF(OR(Register!$N342&lt;&gt;"Yes",Register!$O342="",N(Register!$Q342)=0),0,ROUND((Register!$M342-Register!$R342)*MIN(Register!$Q342,MAX(0,MIN(J$4,IF(Register!$U342="",$D$2,MIN($D$2,YEAR(Register!$U342)*12+MONTH(Register!$U342)-1)))-(YEAR(Register!$O342)*12+MONTH(Register!$O342))+1))/Register!$Q342,2)-ROUND((Register!$M342-Register!$R342)*MIN(Register!$Q342,MAX(0,MIN(J$4-1,IF(Register!$U342="",$D$2,MIN($D$2,YEAR(Register!$U342)*12+MONTH(Register!$U342)-1)))-(YEAR(Register!$O342)*12+MONTH(Register!$O342))+1))/Register!$Q342,2))</f>
        <v/>
      </c>
      <c r="K344" s="27">
        <f>IF(OR(Register!$N342&lt;&gt;"Yes",Register!$O342="",N(Register!$Q342)=0),0,ROUND((Register!$M342-Register!$R342)*MIN(Register!$Q342,MAX(0,MIN(K$4,IF(Register!$U342="",$D$2,MIN($D$2,YEAR(Register!$U342)*12+MONTH(Register!$U342)-1)))-(YEAR(Register!$O342)*12+MONTH(Register!$O342))+1))/Register!$Q342,2)-ROUND((Register!$M342-Register!$R342)*MIN(Register!$Q342,MAX(0,MIN(K$4-1,IF(Register!$U342="",$D$2,MIN($D$2,YEAR(Register!$U342)*12+MONTH(Register!$U342)-1)))-(YEAR(Register!$O342)*12+MONTH(Register!$O342))+1))/Register!$Q342,2))</f>
        <v/>
      </c>
      <c r="L344" s="27">
        <f>IF(OR(Register!$N342&lt;&gt;"Yes",Register!$O342="",N(Register!$Q342)=0),0,ROUND((Register!$M342-Register!$R342)*MIN(Register!$Q342,MAX(0,MIN(L$4,IF(Register!$U342="",$D$2,MIN($D$2,YEAR(Register!$U342)*12+MONTH(Register!$U342)-1)))-(YEAR(Register!$O342)*12+MONTH(Register!$O342))+1))/Register!$Q342,2)-ROUND((Register!$M342-Register!$R342)*MIN(Register!$Q342,MAX(0,MIN(L$4-1,IF(Register!$U342="",$D$2,MIN($D$2,YEAR(Register!$U342)*12+MONTH(Register!$U342)-1)))-(YEAR(Register!$O342)*12+MONTH(Register!$O342))+1))/Register!$Q342,2))</f>
        <v/>
      </c>
      <c r="M344" s="27">
        <f>IF(OR(Register!$N342&lt;&gt;"Yes",Register!$O342="",N(Register!$Q342)=0),0,ROUND((Register!$M342-Register!$R342)*MIN(Register!$Q342,MAX(0,MIN(M$4,IF(Register!$U342="",$D$2,MIN($D$2,YEAR(Register!$U342)*12+MONTH(Register!$U342)-1)))-(YEAR(Register!$O342)*12+MONTH(Register!$O342))+1))/Register!$Q342,2)-ROUND((Register!$M342-Register!$R342)*MIN(Register!$Q342,MAX(0,MIN(M$4-1,IF(Register!$U342="",$D$2,MIN($D$2,YEAR(Register!$U342)*12+MONTH(Register!$U342)-1)))-(YEAR(Register!$O342)*12+MONTH(Register!$O342))+1))/Register!$Q342,2))</f>
        <v/>
      </c>
      <c r="N344" s="27">
        <f>IF(OR(Register!$N342&lt;&gt;"Yes",Register!$O342="",N(Register!$Q342)=0),0,ROUND((Register!$M342-Register!$R342)*MIN(Register!$Q342,MAX(0,MIN(N$4,IF(Register!$U342="",$D$2,MIN($D$2,YEAR(Register!$U342)*12+MONTH(Register!$U342)-1)))-(YEAR(Register!$O342)*12+MONTH(Register!$O342))+1))/Register!$Q342,2)-ROUND((Register!$M342-Register!$R342)*MIN(Register!$Q342,MAX(0,MIN(N$4-1,IF(Register!$U342="",$D$2,MIN($D$2,YEAR(Register!$U342)*12+MONTH(Register!$U342)-1)))-(YEAR(Register!$O342)*12+MONTH(Register!$O342))+1))/Register!$Q342,2))</f>
        <v/>
      </c>
      <c r="O344" s="27">
        <f>IF(OR(Register!$N342&lt;&gt;"Yes",Register!$O342="",N(Register!$Q342)=0),0,ROUND((Register!$M342-Register!$R342)*MIN(Register!$Q342,MAX(0,MIN(O$4,IF(Register!$U342="",$D$2,MIN($D$2,YEAR(Register!$U342)*12+MONTH(Register!$U342)-1)))-(YEAR(Register!$O342)*12+MONTH(Register!$O342))+1))/Register!$Q342,2)-ROUND((Register!$M342-Register!$R342)*MIN(Register!$Q342,MAX(0,MIN(O$4-1,IF(Register!$U342="",$D$2,MIN($D$2,YEAR(Register!$U342)*12+MONTH(Register!$U342)-1)))-(YEAR(Register!$O342)*12+MONTH(Register!$O342))+1))/Register!$Q342,2))</f>
        <v/>
      </c>
      <c r="P344" s="27">
        <f>IF(OR(Register!$N342&lt;&gt;"Yes",Register!$O342="",N(Register!$Q342)=0),0,ROUND((Register!$M342-Register!$R342)*MIN(Register!$Q342,MAX(0,MIN(P$4,IF(Register!$U342="",$D$2,MIN($D$2,YEAR(Register!$U342)*12+MONTH(Register!$U342)-1)))-(YEAR(Register!$O342)*12+MONTH(Register!$O342))+1))/Register!$Q342,2)-ROUND((Register!$M342-Register!$R342)*MIN(Register!$Q342,MAX(0,MIN(P$4-1,IF(Register!$U342="",$D$2,MIN($D$2,YEAR(Register!$U342)*12+MONTH(Register!$U342)-1)))-(YEAR(Register!$O342)*12+MONTH(Register!$O342))+1))/Register!$Q342,2))</f>
        <v/>
      </c>
      <c r="Q344" s="27">
        <f>E344+F344+G344+H344+I344+J344+K344+L344+M344+N344+O344+P344</f>
        <v/>
      </c>
    </row>
    <row r="345">
      <c r="A345" s="28">
        <f>IF(Register!$A343="","",Register!$A343)</f>
        <v/>
      </c>
      <c r="B345" s="28">
        <f>IF(Register!$D343="","",Register!$D343)</f>
        <v/>
      </c>
      <c r="C345" s="28">
        <f>IF(Register!$F343="","",Register!$F343)</f>
        <v/>
      </c>
      <c r="D345" s="28">
        <f>IF(C345="","",IF(C345=Settings!$A$9,Settings!$B$9,IF(C345=Settings!$A$10,Settings!$B$10,IF(C345=Settings!$A$11,Settings!$B$11,IF(C345=Settings!$A$12,Settings!$B$12,IF(C345=Settings!$A$13,Settings!$B$13,IF(C345=Settings!$A$14,Settings!$B$14,IF(C345=Settings!$A$15,Settings!$B$15,IF(C345=Settings!$A$16,Settings!$B$16,IF(C345=Settings!$A$17,Settings!$B$17,IF(C345=Settings!$A$18,Settings!$B$18,"")))))))))))</f>
        <v/>
      </c>
      <c r="E345" s="27">
        <f>IF(OR(Register!$N343&lt;&gt;"Yes",Register!$O343="",N(Register!$Q343)=0),0,ROUND((Register!$M343-Register!$R343)*MIN(Register!$Q343,MAX(0,MIN(E$4,IF(Register!$U343="",$D$2,MIN($D$2,YEAR(Register!$U343)*12+MONTH(Register!$U343)-1)))-(YEAR(Register!$O343)*12+MONTH(Register!$O343))+1))/Register!$Q343,2)-ROUND((Register!$M343-Register!$R343)*MIN(Register!$Q343,MAX(0,MIN(E$4-1,IF(Register!$U343="",$D$2,MIN($D$2,YEAR(Register!$U343)*12+MONTH(Register!$U343)-1)))-(YEAR(Register!$O343)*12+MONTH(Register!$O343))+1))/Register!$Q343,2))</f>
        <v/>
      </c>
      <c r="F345" s="27">
        <f>IF(OR(Register!$N343&lt;&gt;"Yes",Register!$O343="",N(Register!$Q343)=0),0,ROUND((Register!$M343-Register!$R343)*MIN(Register!$Q343,MAX(0,MIN(F$4,IF(Register!$U343="",$D$2,MIN($D$2,YEAR(Register!$U343)*12+MONTH(Register!$U343)-1)))-(YEAR(Register!$O343)*12+MONTH(Register!$O343))+1))/Register!$Q343,2)-ROUND((Register!$M343-Register!$R343)*MIN(Register!$Q343,MAX(0,MIN(F$4-1,IF(Register!$U343="",$D$2,MIN($D$2,YEAR(Register!$U343)*12+MONTH(Register!$U343)-1)))-(YEAR(Register!$O343)*12+MONTH(Register!$O343))+1))/Register!$Q343,2))</f>
        <v/>
      </c>
      <c r="G345" s="27">
        <f>IF(OR(Register!$N343&lt;&gt;"Yes",Register!$O343="",N(Register!$Q343)=0),0,ROUND((Register!$M343-Register!$R343)*MIN(Register!$Q343,MAX(0,MIN(G$4,IF(Register!$U343="",$D$2,MIN($D$2,YEAR(Register!$U343)*12+MONTH(Register!$U343)-1)))-(YEAR(Register!$O343)*12+MONTH(Register!$O343))+1))/Register!$Q343,2)-ROUND((Register!$M343-Register!$R343)*MIN(Register!$Q343,MAX(0,MIN(G$4-1,IF(Register!$U343="",$D$2,MIN($D$2,YEAR(Register!$U343)*12+MONTH(Register!$U343)-1)))-(YEAR(Register!$O343)*12+MONTH(Register!$O343))+1))/Register!$Q343,2))</f>
        <v/>
      </c>
      <c r="H345" s="27">
        <f>IF(OR(Register!$N343&lt;&gt;"Yes",Register!$O343="",N(Register!$Q343)=0),0,ROUND((Register!$M343-Register!$R343)*MIN(Register!$Q343,MAX(0,MIN(H$4,IF(Register!$U343="",$D$2,MIN($D$2,YEAR(Register!$U343)*12+MONTH(Register!$U343)-1)))-(YEAR(Register!$O343)*12+MONTH(Register!$O343))+1))/Register!$Q343,2)-ROUND((Register!$M343-Register!$R343)*MIN(Register!$Q343,MAX(0,MIN(H$4-1,IF(Register!$U343="",$D$2,MIN($D$2,YEAR(Register!$U343)*12+MONTH(Register!$U343)-1)))-(YEAR(Register!$O343)*12+MONTH(Register!$O343))+1))/Register!$Q343,2))</f>
        <v/>
      </c>
      <c r="I345" s="27">
        <f>IF(OR(Register!$N343&lt;&gt;"Yes",Register!$O343="",N(Register!$Q343)=0),0,ROUND((Register!$M343-Register!$R343)*MIN(Register!$Q343,MAX(0,MIN(I$4,IF(Register!$U343="",$D$2,MIN($D$2,YEAR(Register!$U343)*12+MONTH(Register!$U343)-1)))-(YEAR(Register!$O343)*12+MONTH(Register!$O343))+1))/Register!$Q343,2)-ROUND((Register!$M343-Register!$R343)*MIN(Register!$Q343,MAX(0,MIN(I$4-1,IF(Register!$U343="",$D$2,MIN($D$2,YEAR(Register!$U343)*12+MONTH(Register!$U343)-1)))-(YEAR(Register!$O343)*12+MONTH(Register!$O343))+1))/Register!$Q343,2))</f>
        <v/>
      </c>
      <c r="J345" s="27">
        <f>IF(OR(Register!$N343&lt;&gt;"Yes",Register!$O343="",N(Register!$Q343)=0),0,ROUND((Register!$M343-Register!$R343)*MIN(Register!$Q343,MAX(0,MIN(J$4,IF(Register!$U343="",$D$2,MIN($D$2,YEAR(Register!$U343)*12+MONTH(Register!$U343)-1)))-(YEAR(Register!$O343)*12+MONTH(Register!$O343))+1))/Register!$Q343,2)-ROUND((Register!$M343-Register!$R343)*MIN(Register!$Q343,MAX(0,MIN(J$4-1,IF(Register!$U343="",$D$2,MIN($D$2,YEAR(Register!$U343)*12+MONTH(Register!$U343)-1)))-(YEAR(Register!$O343)*12+MONTH(Register!$O343))+1))/Register!$Q343,2))</f>
        <v/>
      </c>
      <c r="K345" s="27">
        <f>IF(OR(Register!$N343&lt;&gt;"Yes",Register!$O343="",N(Register!$Q343)=0),0,ROUND((Register!$M343-Register!$R343)*MIN(Register!$Q343,MAX(0,MIN(K$4,IF(Register!$U343="",$D$2,MIN($D$2,YEAR(Register!$U343)*12+MONTH(Register!$U343)-1)))-(YEAR(Register!$O343)*12+MONTH(Register!$O343))+1))/Register!$Q343,2)-ROUND((Register!$M343-Register!$R343)*MIN(Register!$Q343,MAX(0,MIN(K$4-1,IF(Register!$U343="",$D$2,MIN($D$2,YEAR(Register!$U343)*12+MONTH(Register!$U343)-1)))-(YEAR(Register!$O343)*12+MONTH(Register!$O343))+1))/Register!$Q343,2))</f>
        <v/>
      </c>
      <c r="L345" s="27">
        <f>IF(OR(Register!$N343&lt;&gt;"Yes",Register!$O343="",N(Register!$Q343)=0),0,ROUND((Register!$M343-Register!$R343)*MIN(Register!$Q343,MAX(0,MIN(L$4,IF(Register!$U343="",$D$2,MIN($D$2,YEAR(Register!$U343)*12+MONTH(Register!$U343)-1)))-(YEAR(Register!$O343)*12+MONTH(Register!$O343))+1))/Register!$Q343,2)-ROUND((Register!$M343-Register!$R343)*MIN(Register!$Q343,MAX(0,MIN(L$4-1,IF(Register!$U343="",$D$2,MIN($D$2,YEAR(Register!$U343)*12+MONTH(Register!$U343)-1)))-(YEAR(Register!$O343)*12+MONTH(Register!$O343))+1))/Register!$Q343,2))</f>
        <v/>
      </c>
      <c r="M345" s="27">
        <f>IF(OR(Register!$N343&lt;&gt;"Yes",Register!$O343="",N(Register!$Q343)=0),0,ROUND((Register!$M343-Register!$R343)*MIN(Register!$Q343,MAX(0,MIN(M$4,IF(Register!$U343="",$D$2,MIN($D$2,YEAR(Register!$U343)*12+MONTH(Register!$U343)-1)))-(YEAR(Register!$O343)*12+MONTH(Register!$O343))+1))/Register!$Q343,2)-ROUND((Register!$M343-Register!$R343)*MIN(Register!$Q343,MAX(0,MIN(M$4-1,IF(Register!$U343="",$D$2,MIN($D$2,YEAR(Register!$U343)*12+MONTH(Register!$U343)-1)))-(YEAR(Register!$O343)*12+MONTH(Register!$O343))+1))/Register!$Q343,2))</f>
        <v/>
      </c>
      <c r="N345" s="27">
        <f>IF(OR(Register!$N343&lt;&gt;"Yes",Register!$O343="",N(Register!$Q343)=0),0,ROUND((Register!$M343-Register!$R343)*MIN(Register!$Q343,MAX(0,MIN(N$4,IF(Register!$U343="",$D$2,MIN($D$2,YEAR(Register!$U343)*12+MONTH(Register!$U343)-1)))-(YEAR(Register!$O343)*12+MONTH(Register!$O343))+1))/Register!$Q343,2)-ROUND((Register!$M343-Register!$R343)*MIN(Register!$Q343,MAX(0,MIN(N$4-1,IF(Register!$U343="",$D$2,MIN($D$2,YEAR(Register!$U343)*12+MONTH(Register!$U343)-1)))-(YEAR(Register!$O343)*12+MONTH(Register!$O343))+1))/Register!$Q343,2))</f>
        <v/>
      </c>
      <c r="O345" s="27">
        <f>IF(OR(Register!$N343&lt;&gt;"Yes",Register!$O343="",N(Register!$Q343)=0),0,ROUND((Register!$M343-Register!$R343)*MIN(Register!$Q343,MAX(0,MIN(O$4,IF(Register!$U343="",$D$2,MIN($D$2,YEAR(Register!$U343)*12+MONTH(Register!$U343)-1)))-(YEAR(Register!$O343)*12+MONTH(Register!$O343))+1))/Register!$Q343,2)-ROUND((Register!$M343-Register!$R343)*MIN(Register!$Q343,MAX(0,MIN(O$4-1,IF(Register!$U343="",$D$2,MIN($D$2,YEAR(Register!$U343)*12+MONTH(Register!$U343)-1)))-(YEAR(Register!$O343)*12+MONTH(Register!$O343))+1))/Register!$Q343,2))</f>
        <v/>
      </c>
      <c r="P345" s="27">
        <f>IF(OR(Register!$N343&lt;&gt;"Yes",Register!$O343="",N(Register!$Q343)=0),0,ROUND((Register!$M343-Register!$R343)*MIN(Register!$Q343,MAX(0,MIN(P$4,IF(Register!$U343="",$D$2,MIN($D$2,YEAR(Register!$U343)*12+MONTH(Register!$U343)-1)))-(YEAR(Register!$O343)*12+MONTH(Register!$O343))+1))/Register!$Q343,2)-ROUND((Register!$M343-Register!$R343)*MIN(Register!$Q343,MAX(0,MIN(P$4-1,IF(Register!$U343="",$D$2,MIN($D$2,YEAR(Register!$U343)*12+MONTH(Register!$U343)-1)))-(YEAR(Register!$O343)*12+MONTH(Register!$O343))+1))/Register!$Q343,2))</f>
        <v/>
      </c>
      <c r="Q345" s="27">
        <f>E345+F345+G345+H345+I345+J345+K345+L345+M345+N345+O345+P345</f>
        <v/>
      </c>
    </row>
    <row r="346">
      <c r="A346" s="28">
        <f>IF(Register!$A344="","",Register!$A344)</f>
        <v/>
      </c>
      <c r="B346" s="28">
        <f>IF(Register!$D344="","",Register!$D344)</f>
        <v/>
      </c>
      <c r="C346" s="28">
        <f>IF(Register!$F344="","",Register!$F344)</f>
        <v/>
      </c>
      <c r="D346" s="28">
        <f>IF(C346="","",IF(C346=Settings!$A$9,Settings!$B$9,IF(C346=Settings!$A$10,Settings!$B$10,IF(C346=Settings!$A$11,Settings!$B$11,IF(C346=Settings!$A$12,Settings!$B$12,IF(C346=Settings!$A$13,Settings!$B$13,IF(C346=Settings!$A$14,Settings!$B$14,IF(C346=Settings!$A$15,Settings!$B$15,IF(C346=Settings!$A$16,Settings!$B$16,IF(C346=Settings!$A$17,Settings!$B$17,IF(C346=Settings!$A$18,Settings!$B$18,"")))))))))))</f>
        <v/>
      </c>
      <c r="E346" s="27">
        <f>IF(OR(Register!$N344&lt;&gt;"Yes",Register!$O344="",N(Register!$Q344)=0),0,ROUND((Register!$M344-Register!$R344)*MIN(Register!$Q344,MAX(0,MIN(E$4,IF(Register!$U344="",$D$2,MIN($D$2,YEAR(Register!$U344)*12+MONTH(Register!$U344)-1)))-(YEAR(Register!$O344)*12+MONTH(Register!$O344))+1))/Register!$Q344,2)-ROUND((Register!$M344-Register!$R344)*MIN(Register!$Q344,MAX(0,MIN(E$4-1,IF(Register!$U344="",$D$2,MIN($D$2,YEAR(Register!$U344)*12+MONTH(Register!$U344)-1)))-(YEAR(Register!$O344)*12+MONTH(Register!$O344))+1))/Register!$Q344,2))</f>
        <v/>
      </c>
      <c r="F346" s="27">
        <f>IF(OR(Register!$N344&lt;&gt;"Yes",Register!$O344="",N(Register!$Q344)=0),0,ROUND((Register!$M344-Register!$R344)*MIN(Register!$Q344,MAX(0,MIN(F$4,IF(Register!$U344="",$D$2,MIN($D$2,YEAR(Register!$U344)*12+MONTH(Register!$U344)-1)))-(YEAR(Register!$O344)*12+MONTH(Register!$O344))+1))/Register!$Q344,2)-ROUND((Register!$M344-Register!$R344)*MIN(Register!$Q344,MAX(0,MIN(F$4-1,IF(Register!$U344="",$D$2,MIN($D$2,YEAR(Register!$U344)*12+MONTH(Register!$U344)-1)))-(YEAR(Register!$O344)*12+MONTH(Register!$O344))+1))/Register!$Q344,2))</f>
        <v/>
      </c>
      <c r="G346" s="27">
        <f>IF(OR(Register!$N344&lt;&gt;"Yes",Register!$O344="",N(Register!$Q344)=0),0,ROUND((Register!$M344-Register!$R344)*MIN(Register!$Q344,MAX(0,MIN(G$4,IF(Register!$U344="",$D$2,MIN($D$2,YEAR(Register!$U344)*12+MONTH(Register!$U344)-1)))-(YEAR(Register!$O344)*12+MONTH(Register!$O344))+1))/Register!$Q344,2)-ROUND((Register!$M344-Register!$R344)*MIN(Register!$Q344,MAX(0,MIN(G$4-1,IF(Register!$U344="",$D$2,MIN($D$2,YEAR(Register!$U344)*12+MONTH(Register!$U344)-1)))-(YEAR(Register!$O344)*12+MONTH(Register!$O344))+1))/Register!$Q344,2))</f>
        <v/>
      </c>
      <c r="H346" s="27">
        <f>IF(OR(Register!$N344&lt;&gt;"Yes",Register!$O344="",N(Register!$Q344)=0),0,ROUND((Register!$M344-Register!$R344)*MIN(Register!$Q344,MAX(0,MIN(H$4,IF(Register!$U344="",$D$2,MIN($D$2,YEAR(Register!$U344)*12+MONTH(Register!$U344)-1)))-(YEAR(Register!$O344)*12+MONTH(Register!$O344))+1))/Register!$Q344,2)-ROUND((Register!$M344-Register!$R344)*MIN(Register!$Q344,MAX(0,MIN(H$4-1,IF(Register!$U344="",$D$2,MIN($D$2,YEAR(Register!$U344)*12+MONTH(Register!$U344)-1)))-(YEAR(Register!$O344)*12+MONTH(Register!$O344))+1))/Register!$Q344,2))</f>
        <v/>
      </c>
      <c r="I346" s="27">
        <f>IF(OR(Register!$N344&lt;&gt;"Yes",Register!$O344="",N(Register!$Q344)=0),0,ROUND((Register!$M344-Register!$R344)*MIN(Register!$Q344,MAX(0,MIN(I$4,IF(Register!$U344="",$D$2,MIN($D$2,YEAR(Register!$U344)*12+MONTH(Register!$U344)-1)))-(YEAR(Register!$O344)*12+MONTH(Register!$O344))+1))/Register!$Q344,2)-ROUND((Register!$M344-Register!$R344)*MIN(Register!$Q344,MAX(0,MIN(I$4-1,IF(Register!$U344="",$D$2,MIN($D$2,YEAR(Register!$U344)*12+MONTH(Register!$U344)-1)))-(YEAR(Register!$O344)*12+MONTH(Register!$O344))+1))/Register!$Q344,2))</f>
        <v/>
      </c>
      <c r="J346" s="27">
        <f>IF(OR(Register!$N344&lt;&gt;"Yes",Register!$O344="",N(Register!$Q344)=0),0,ROUND((Register!$M344-Register!$R344)*MIN(Register!$Q344,MAX(0,MIN(J$4,IF(Register!$U344="",$D$2,MIN($D$2,YEAR(Register!$U344)*12+MONTH(Register!$U344)-1)))-(YEAR(Register!$O344)*12+MONTH(Register!$O344))+1))/Register!$Q344,2)-ROUND((Register!$M344-Register!$R344)*MIN(Register!$Q344,MAX(0,MIN(J$4-1,IF(Register!$U344="",$D$2,MIN($D$2,YEAR(Register!$U344)*12+MONTH(Register!$U344)-1)))-(YEAR(Register!$O344)*12+MONTH(Register!$O344))+1))/Register!$Q344,2))</f>
        <v/>
      </c>
      <c r="K346" s="27">
        <f>IF(OR(Register!$N344&lt;&gt;"Yes",Register!$O344="",N(Register!$Q344)=0),0,ROUND((Register!$M344-Register!$R344)*MIN(Register!$Q344,MAX(0,MIN(K$4,IF(Register!$U344="",$D$2,MIN($D$2,YEAR(Register!$U344)*12+MONTH(Register!$U344)-1)))-(YEAR(Register!$O344)*12+MONTH(Register!$O344))+1))/Register!$Q344,2)-ROUND((Register!$M344-Register!$R344)*MIN(Register!$Q344,MAX(0,MIN(K$4-1,IF(Register!$U344="",$D$2,MIN($D$2,YEAR(Register!$U344)*12+MONTH(Register!$U344)-1)))-(YEAR(Register!$O344)*12+MONTH(Register!$O344))+1))/Register!$Q344,2))</f>
        <v/>
      </c>
      <c r="L346" s="27">
        <f>IF(OR(Register!$N344&lt;&gt;"Yes",Register!$O344="",N(Register!$Q344)=0),0,ROUND((Register!$M344-Register!$R344)*MIN(Register!$Q344,MAX(0,MIN(L$4,IF(Register!$U344="",$D$2,MIN($D$2,YEAR(Register!$U344)*12+MONTH(Register!$U344)-1)))-(YEAR(Register!$O344)*12+MONTH(Register!$O344))+1))/Register!$Q344,2)-ROUND((Register!$M344-Register!$R344)*MIN(Register!$Q344,MAX(0,MIN(L$4-1,IF(Register!$U344="",$D$2,MIN($D$2,YEAR(Register!$U344)*12+MONTH(Register!$U344)-1)))-(YEAR(Register!$O344)*12+MONTH(Register!$O344))+1))/Register!$Q344,2))</f>
        <v/>
      </c>
      <c r="M346" s="27">
        <f>IF(OR(Register!$N344&lt;&gt;"Yes",Register!$O344="",N(Register!$Q344)=0),0,ROUND((Register!$M344-Register!$R344)*MIN(Register!$Q344,MAX(0,MIN(M$4,IF(Register!$U344="",$D$2,MIN($D$2,YEAR(Register!$U344)*12+MONTH(Register!$U344)-1)))-(YEAR(Register!$O344)*12+MONTH(Register!$O344))+1))/Register!$Q344,2)-ROUND((Register!$M344-Register!$R344)*MIN(Register!$Q344,MAX(0,MIN(M$4-1,IF(Register!$U344="",$D$2,MIN($D$2,YEAR(Register!$U344)*12+MONTH(Register!$U344)-1)))-(YEAR(Register!$O344)*12+MONTH(Register!$O344))+1))/Register!$Q344,2))</f>
        <v/>
      </c>
      <c r="N346" s="27">
        <f>IF(OR(Register!$N344&lt;&gt;"Yes",Register!$O344="",N(Register!$Q344)=0),0,ROUND((Register!$M344-Register!$R344)*MIN(Register!$Q344,MAX(0,MIN(N$4,IF(Register!$U344="",$D$2,MIN($D$2,YEAR(Register!$U344)*12+MONTH(Register!$U344)-1)))-(YEAR(Register!$O344)*12+MONTH(Register!$O344))+1))/Register!$Q344,2)-ROUND((Register!$M344-Register!$R344)*MIN(Register!$Q344,MAX(0,MIN(N$4-1,IF(Register!$U344="",$D$2,MIN($D$2,YEAR(Register!$U344)*12+MONTH(Register!$U344)-1)))-(YEAR(Register!$O344)*12+MONTH(Register!$O344))+1))/Register!$Q344,2))</f>
        <v/>
      </c>
      <c r="O346" s="27">
        <f>IF(OR(Register!$N344&lt;&gt;"Yes",Register!$O344="",N(Register!$Q344)=0),0,ROUND((Register!$M344-Register!$R344)*MIN(Register!$Q344,MAX(0,MIN(O$4,IF(Register!$U344="",$D$2,MIN($D$2,YEAR(Register!$U344)*12+MONTH(Register!$U344)-1)))-(YEAR(Register!$O344)*12+MONTH(Register!$O344))+1))/Register!$Q344,2)-ROUND((Register!$M344-Register!$R344)*MIN(Register!$Q344,MAX(0,MIN(O$4-1,IF(Register!$U344="",$D$2,MIN($D$2,YEAR(Register!$U344)*12+MONTH(Register!$U344)-1)))-(YEAR(Register!$O344)*12+MONTH(Register!$O344))+1))/Register!$Q344,2))</f>
        <v/>
      </c>
      <c r="P346" s="27">
        <f>IF(OR(Register!$N344&lt;&gt;"Yes",Register!$O344="",N(Register!$Q344)=0),0,ROUND((Register!$M344-Register!$R344)*MIN(Register!$Q344,MAX(0,MIN(P$4,IF(Register!$U344="",$D$2,MIN($D$2,YEAR(Register!$U344)*12+MONTH(Register!$U344)-1)))-(YEAR(Register!$O344)*12+MONTH(Register!$O344))+1))/Register!$Q344,2)-ROUND((Register!$M344-Register!$R344)*MIN(Register!$Q344,MAX(0,MIN(P$4-1,IF(Register!$U344="",$D$2,MIN($D$2,YEAR(Register!$U344)*12+MONTH(Register!$U344)-1)))-(YEAR(Register!$O344)*12+MONTH(Register!$O344))+1))/Register!$Q344,2))</f>
        <v/>
      </c>
      <c r="Q346" s="27">
        <f>E346+F346+G346+H346+I346+J346+K346+L346+M346+N346+O346+P346</f>
        <v/>
      </c>
    </row>
    <row r="347">
      <c r="A347" s="28">
        <f>IF(Register!$A345="","",Register!$A345)</f>
        <v/>
      </c>
      <c r="B347" s="28">
        <f>IF(Register!$D345="","",Register!$D345)</f>
        <v/>
      </c>
      <c r="C347" s="28">
        <f>IF(Register!$F345="","",Register!$F345)</f>
        <v/>
      </c>
      <c r="D347" s="28">
        <f>IF(C347="","",IF(C347=Settings!$A$9,Settings!$B$9,IF(C347=Settings!$A$10,Settings!$B$10,IF(C347=Settings!$A$11,Settings!$B$11,IF(C347=Settings!$A$12,Settings!$B$12,IF(C347=Settings!$A$13,Settings!$B$13,IF(C347=Settings!$A$14,Settings!$B$14,IF(C347=Settings!$A$15,Settings!$B$15,IF(C347=Settings!$A$16,Settings!$B$16,IF(C347=Settings!$A$17,Settings!$B$17,IF(C347=Settings!$A$18,Settings!$B$18,"")))))))))))</f>
        <v/>
      </c>
      <c r="E347" s="27">
        <f>IF(OR(Register!$N345&lt;&gt;"Yes",Register!$O345="",N(Register!$Q345)=0),0,ROUND((Register!$M345-Register!$R345)*MIN(Register!$Q345,MAX(0,MIN(E$4,IF(Register!$U345="",$D$2,MIN($D$2,YEAR(Register!$U345)*12+MONTH(Register!$U345)-1)))-(YEAR(Register!$O345)*12+MONTH(Register!$O345))+1))/Register!$Q345,2)-ROUND((Register!$M345-Register!$R345)*MIN(Register!$Q345,MAX(0,MIN(E$4-1,IF(Register!$U345="",$D$2,MIN($D$2,YEAR(Register!$U345)*12+MONTH(Register!$U345)-1)))-(YEAR(Register!$O345)*12+MONTH(Register!$O345))+1))/Register!$Q345,2))</f>
        <v/>
      </c>
      <c r="F347" s="27">
        <f>IF(OR(Register!$N345&lt;&gt;"Yes",Register!$O345="",N(Register!$Q345)=0),0,ROUND((Register!$M345-Register!$R345)*MIN(Register!$Q345,MAX(0,MIN(F$4,IF(Register!$U345="",$D$2,MIN($D$2,YEAR(Register!$U345)*12+MONTH(Register!$U345)-1)))-(YEAR(Register!$O345)*12+MONTH(Register!$O345))+1))/Register!$Q345,2)-ROUND((Register!$M345-Register!$R345)*MIN(Register!$Q345,MAX(0,MIN(F$4-1,IF(Register!$U345="",$D$2,MIN($D$2,YEAR(Register!$U345)*12+MONTH(Register!$U345)-1)))-(YEAR(Register!$O345)*12+MONTH(Register!$O345))+1))/Register!$Q345,2))</f>
        <v/>
      </c>
      <c r="G347" s="27">
        <f>IF(OR(Register!$N345&lt;&gt;"Yes",Register!$O345="",N(Register!$Q345)=0),0,ROUND((Register!$M345-Register!$R345)*MIN(Register!$Q345,MAX(0,MIN(G$4,IF(Register!$U345="",$D$2,MIN($D$2,YEAR(Register!$U345)*12+MONTH(Register!$U345)-1)))-(YEAR(Register!$O345)*12+MONTH(Register!$O345))+1))/Register!$Q345,2)-ROUND((Register!$M345-Register!$R345)*MIN(Register!$Q345,MAX(0,MIN(G$4-1,IF(Register!$U345="",$D$2,MIN($D$2,YEAR(Register!$U345)*12+MONTH(Register!$U345)-1)))-(YEAR(Register!$O345)*12+MONTH(Register!$O345))+1))/Register!$Q345,2))</f>
        <v/>
      </c>
      <c r="H347" s="27">
        <f>IF(OR(Register!$N345&lt;&gt;"Yes",Register!$O345="",N(Register!$Q345)=0),0,ROUND((Register!$M345-Register!$R345)*MIN(Register!$Q345,MAX(0,MIN(H$4,IF(Register!$U345="",$D$2,MIN($D$2,YEAR(Register!$U345)*12+MONTH(Register!$U345)-1)))-(YEAR(Register!$O345)*12+MONTH(Register!$O345))+1))/Register!$Q345,2)-ROUND((Register!$M345-Register!$R345)*MIN(Register!$Q345,MAX(0,MIN(H$4-1,IF(Register!$U345="",$D$2,MIN($D$2,YEAR(Register!$U345)*12+MONTH(Register!$U345)-1)))-(YEAR(Register!$O345)*12+MONTH(Register!$O345))+1))/Register!$Q345,2))</f>
        <v/>
      </c>
      <c r="I347" s="27">
        <f>IF(OR(Register!$N345&lt;&gt;"Yes",Register!$O345="",N(Register!$Q345)=0),0,ROUND((Register!$M345-Register!$R345)*MIN(Register!$Q345,MAX(0,MIN(I$4,IF(Register!$U345="",$D$2,MIN($D$2,YEAR(Register!$U345)*12+MONTH(Register!$U345)-1)))-(YEAR(Register!$O345)*12+MONTH(Register!$O345))+1))/Register!$Q345,2)-ROUND((Register!$M345-Register!$R345)*MIN(Register!$Q345,MAX(0,MIN(I$4-1,IF(Register!$U345="",$D$2,MIN($D$2,YEAR(Register!$U345)*12+MONTH(Register!$U345)-1)))-(YEAR(Register!$O345)*12+MONTH(Register!$O345))+1))/Register!$Q345,2))</f>
        <v/>
      </c>
      <c r="J347" s="27">
        <f>IF(OR(Register!$N345&lt;&gt;"Yes",Register!$O345="",N(Register!$Q345)=0),0,ROUND((Register!$M345-Register!$R345)*MIN(Register!$Q345,MAX(0,MIN(J$4,IF(Register!$U345="",$D$2,MIN($D$2,YEAR(Register!$U345)*12+MONTH(Register!$U345)-1)))-(YEAR(Register!$O345)*12+MONTH(Register!$O345))+1))/Register!$Q345,2)-ROUND((Register!$M345-Register!$R345)*MIN(Register!$Q345,MAX(0,MIN(J$4-1,IF(Register!$U345="",$D$2,MIN($D$2,YEAR(Register!$U345)*12+MONTH(Register!$U345)-1)))-(YEAR(Register!$O345)*12+MONTH(Register!$O345))+1))/Register!$Q345,2))</f>
        <v/>
      </c>
      <c r="K347" s="27">
        <f>IF(OR(Register!$N345&lt;&gt;"Yes",Register!$O345="",N(Register!$Q345)=0),0,ROUND((Register!$M345-Register!$R345)*MIN(Register!$Q345,MAX(0,MIN(K$4,IF(Register!$U345="",$D$2,MIN($D$2,YEAR(Register!$U345)*12+MONTH(Register!$U345)-1)))-(YEAR(Register!$O345)*12+MONTH(Register!$O345))+1))/Register!$Q345,2)-ROUND((Register!$M345-Register!$R345)*MIN(Register!$Q345,MAX(0,MIN(K$4-1,IF(Register!$U345="",$D$2,MIN($D$2,YEAR(Register!$U345)*12+MONTH(Register!$U345)-1)))-(YEAR(Register!$O345)*12+MONTH(Register!$O345))+1))/Register!$Q345,2))</f>
        <v/>
      </c>
      <c r="L347" s="27">
        <f>IF(OR(Register!$N345&lt;&gt;"Yes",Register!$O345="",N(Register!$Q345)=0),0,ROUND((Register!$M345-Register!$R345)*MIN(Register!$Q345,MAX(0,MIN(L$4,IF(Register!$U345="",$D$2,MIN($D$2,YEAR(Register!$U345)*12+MONTH(Register!$U345)-1)))-(YEAR(Register!$O345)*12+MONTH(Register!$O345))+1))/Register!$Q345,2)-ROUND((Register!$M345-Register!$R345)*MIN(Register!$Q345,MAX(0,MIN(L$4-1,IF(Register!$U345="",$D$2,MIN($D$2,YEAR(Register!$U345)*12+MONTH(Register!$U345)-1)))-(YEAR(Register!$O345)*12+MONTH(Register!$O345))+1))/Register!$Q345,2))</f>
        <v/>
      </c>
      <c r="M347" s="27">
        <f>IF(OR(Register!$N345&lt;&gt;"Yes",Register!$O345="",N(Register!$Q345)=0),0,ROUND((Register!$M345-Register!$R345)*MIN(Register!$Q345,MAX(0,MIN(M$4,IF(Register!$U345="",$D$2,MIN($D$2,YEAR(Register!$U345)*12+MONTH(Register!$U345)-1)))-(YEAR(Register!$O345)*12+MONTH(Register!$O345))+1))/Register!$Q345,2)-ROUND((Register!$M345-Register!$R345)*MIN(Register!$Q345,MAX(0,MIN(M$4-1,IF(Register!$U345="",$D$2,MIN($D$2,YEAR(Register!$U345)*12+MONTH(Register!$U345)-1)))-(YEAR(Register!$O345)*12+MONTH(Register!$O345))+1))/Register!$Q345,2))</f>
        <v/>
      </c>
      <c r="N347" s="27">
        <f>IF(OR(Register!$N345&lt;&gt;"Yes",Register!$O345="",N(Register!$Q345)=0),0,ROUND((Register!$M345-Register!$R345)*MIN(Register!$Q345,MAX(0,MIN(N$4,IF(Register!$U345="",$D$2,MIN($D$2,YEAR(Register!$U345)*12+MONTH(Register!$U345)-1)))-(YEAR(Register!$O345)*12+MONTH(Register!$O345))+1))/Register!$Q345,2)-ROUND((Register!$M345-Register!$R345)*MIN(Register!$Q345,MAX(0,MIN(N$4-1,IF(Register!$U345="",$D$2,MIN($D$2,YEAR(Register!$U345)*12+MONTH(Register!$U345)-1)))-(YEAR(Register!$O345)*12+MONTH(Register!$O345))+1))/Register!$Q345,2))</f>
        <v/>
      </c>
      <c r="O347" s="27">
        <f>IF(OR(Register!$N345&lt;&gt;"Yes",Register!$O345="",N(Register!$Q345)=0),0,ROUND((Register!$M345-Register!$R345)*MIN(Register!$Q345,MAX(0,MIN(O$4,IF(Register!$U345="",$D$2,MIN($D$2,YEAR(Register!$U345)*12+MONTH(Register!$U345)-1)))-(YEAR(Register!$O345)*12+MONTH(Register!$O345))+1))/Register!$Q345,2)-ROUND((Register!$M345-Register!$R345)*MIN(Register!$Q345,MAX(0,MIN(O$4-1,IF(Register!$U345="",$D$2,MIN($D$2,YEAR(Register!$U345)*12+MONTH(Register!$U345)-1)))-(YEAR(Register!$O345)*12+MONTH(Register!$O345))+1))/Register!$Q345,2))</f>
        <v/>
      </c>
      <c r="P347" s="27">
        <f>IF(OR(Register!$N345&lt;&gt;"Yes",Register!$O345="",N(Register!$Q345)=0),0,ROUND((Register!$M345-Register!$R345)*MIN(Register!$Q345,MAX(0,MIN(P$4,IF(Register!$U345="",$D$2,MIN($D$2,YEAR(Register!$U345)*12+MONTH(Register!$U345)-1)))-(YEAR(Register!$O345)*12+MONTH(Register!$O345))+1))/Register!$Q345,2)-ROUND((Register!$M345-Register!$R345)*MIN(Register!$Q345,MAX(0,MIN(P$4-1,IF(Register!$U345="",$D$2,MIN($D$2,YEAR(Register!$U345)*12+MONTH(Register!$U345)-1)))-(YEAR(Register!$O345)*12+MONTH(Register!$O345))+1))/Register!$Q345,2))</f>
        <v/>
      </c>
      <c r="Q347" s="27">
        <f>E347+F347+G347+H347+I347+J347+K347+L347+M347+N347+O347+P347</f>
        <v/>
      </c>
    </row>
    <row r="348">
      <c r="A348" s="28">
        <f>IF(Register!$A346="","",Register!$A346)</f>
        <v/>
      </c>
      <c r="B348" s="28">
        <f>IF(Register!$D346="","",Register!$D346)</f>
        <v/>
      </c>
      <c r="C348" s="28">
        <f>IF(Register!$F346="","",Register!$F346)</f>
        <v/>
      </c>
      <c r="D348" s="28">
        <f>IF(C348="","",IF(C348=Settings!$A$9,Settings!$B$9,IF(C348=Settings!$A$10,Settings!$B$10,IF(C348=Settings!$A$11,Settings!$B$11,IF(C348=Settings!$A$12,Settings!$B$12,IF(C348=Settings!$A$13,Settings!$B$13,IF(C348=Settings!$A$14,Settings!$B$14,IF(C348=Settings!$A$15,Settings!$B$15,IF(C348=Settings!$A$16,Settings!$B$16,IF(C348=Settings!$A$17,Settings!$B$17,IF(C348=Settings!$A$18,Settings!$B$18,"")))))))))))</f>
        <v/>
      </c>
      <c r="E348" s="27">
        <f>IF(OR(Register!$N346&lt;&gt;"Yes",Register!$O346="",N(Register!$Q346)=0),0,ROUND((Register!$M346-Register!$R346)*MIN(Register!$Q346,MAX(0,MIN(E$4,IF(Register!$U346="",$D$2,MIN($D$2,YEAR(Register!$U346)*12+MONTH(Register!$U346)-1)))-(YEAR(Register!$O346)*12+MONTH(Register!$O346))+1))/Register!$Q346,2)-ROUND((Register!$M346-Register!$R346)*MIN(Register!$Q346,MAX(0,MIN(E$4-1,IF(Register!$U346="",$D$2,MIN($D$2,YEAR(Register!$U346)*12+MONTH(Register!$U346)-1)))-(YEAR(Register!$O346)*12+MONTH(Register!$O346))+1))/Register!$Q346,2))</f>
        <v/>
      </c>
      <c r="F348" s="27">
        <f>IF(OR(Register!$N346&lt;&gt;"Yes",Register!$O346="",N(Register!$Q346)=0),0,ROUND((Register!$M346-Register!$R346)*MIN(Register!$Q346,MAX(0,MIN(F$4,IF(Register!$U346="",$D$2,MIN($D$2,YEAR(Register!$U346)*12+MONTH(Register!$U346)-1)))-(YEAR(Register!$O346)*12+MONTH(Register!$O346))+1))/Register!$Q346,2)-ROUND((Register!$M346-Register!$R346)*MIN(Register!$Q346,MAX(0,MIN(F$4-1,IF(Register!$U346="",$D$2,MIN($D$2,YEAR(Register!$U346)*12+MONTH(Register!$U346)-1)))-(YEAR(Register!$O346)*12+MONTH(Register!$O346))+1))/Register!$Q346,2))</f>
        <v/>
      </c>
      <c r="G348" s="27">
        <f>IF(OR(Register!$N346&lt;&gt;"Yes",Register!$O346="",N(Register!$Q346)=0),0,ROUND((Register!$M346-Register!$R346)*MIN(Register!$Q346,MAX(0,MIN(G$4,IF(Register!$U346="",$D$2,MIN($D$2,YEAR(Register!$U346)*12+MONTH(Register!$U346)-1)))-(YEAR(Register!$O346)*12+MONTH(Register!$O346))+1))/Register!$Q346,2)-ROUND((Register!$M346-Register!$R346)*MIN(Register!$Q346,MAX(0,MIN(G$4-1,IF(Register!$U346="",$D$2,MIN($D$2,YEAR(Register!$U346)*12+MONTH(Register!$U346)-1)))-(YEAR(Register!$O346)*12+MONTH(Register!$O346))+1))/Register!$Q346,2))</f>
        <v/>
      </c>
      <c r="H348" s="27">
        <f>IF(OR(Register!$N346&lt;&gt;"Yes",Register!$O346="",N(Register!$Q346)=0),0,ROUND((Register!$M346-Register!$R346)*MIN(Register!$Q346,MAX(0,MIN(H$4,IF(Register!$U346="",$D$2,MIN($D$2,YEAR(Register!$U346)*12+MONTH(Register!$U346)-1)))-(YEAR(Register!$O346)*12+MONTH(Register!$O346))+1))/Register!$Q346,2)-ROUND((Register!$M346-Register!$R346)*MIN(Register!$Q346,MAX(0,MIN(H$4-1,IF(Register!$U346="",$D$2,MIN($D$2,YEAR(Register!$U346)*12+MONTH(Register!$U346)-1)))-(YEAR(Register!$O346)*12+MONTH(Register!$O346))+1))/Register!$Q346,2))</f>
        <v/>
      </c>
      <c r="I348" s="27">
        <f>IF(OR(Register!$N346&lt;&gt;"Yes",Register!$O346="",N(Register!$Q346)=0),0,ROUND((Register!$M346-Register!$R346)*MIN(Register!$Q346,MAX(0,MIN(I$4,IF(Register!$U346="",$D$2,MIN($D$2,YEAR(Register!$U346)*12+MONTH(Register!$U346)-1)))-(YEAR(Register!$O346)*12+MONTH(Register!$O346))+1))/Register!$Q346,2)-ROUND((Register!$M346-Register!$R346)*MIN(Register!$Q346,MAX(0,MIN(I$4-1,IF(Register!$U346="",$D$2,MIN($D$2,YEAR(Register!$U346)*12+MONTH(Register!$U346)-1)))-(YEAR(Register!$O346)*12+MONTH(Register!$O346))+1))/Register!$Q346,2))</f>
        <v/>
      </c>
      <c r="J348" s="27">
        <f>IF(OR(Register!$N346&lt;&gt;"Yes",Register!$O346="",N(Register!$Q346)=0),0,ROUND((Register!$M346-Register!$R346)*MIN(Register!$Q346,MAX(0,MIN(J$4,IF(Register!$U346="",$D$2,MIN($D$2,YEAR(Register!$U346)*12+MONTH(Register!$U346)-1)))-(YEAR(Register!$O346)*12+MONTH(Register!$O346))+1))/Register!$Q346,2)-ROUND((Register!$M346-Register!$R346)*MIN(Register!$Q346,MAX(0,MIN(J$4-1,IF(Register!$U346="",$D$2,MIN($D$2,YEAR(Register!$U346)*12+MONTH(Register!$U346)-1)))-(YEAR(Register!$O346)*12+MONTH(Register!$O346))+1))/Register!$Q346,2))</f>
        <v/>
      </c>
      <c r="K348" s="27">
        <f>IF(OR(Register!$N346&lt;&gt;"Yes",Register!$O346="",N(Register!$Q346)=0),0,ROUND((Register!$M346-Register!$R346)*MIN(Register!$Q346,MAX(0,MIN(K$4,IF(Register!$U346="",$D$2,MIN($D$2,YEAR(Register!$U346)*12+MONTH(Register!$U346)-1)))-(YEAR(Register!$O346)*12+MONTH(Register!$O346))+1))/Register!$Q346,2)-ROUND((Register!$M346-Register!$R346)*MIN(Register!$Q346,MAX(0,MIN(K$4-1,IF(Register!$U346="",$D$2,MIN($D$2,YEAR(Register!$U346)*12+MONTH(Register!$U346)-1)))-(YEAR(Register!$O346)*12+MONTH(Register!$O346))+1))/Register!$Q346,2))</f>
        <v/>
      </c>
      <c r="L348" s="27">
        <f>IF(OR(Register!$N346&lt;&gt;"Yes",Register!$O346="",N(Register!$Q346)=0),0,ROUND((Register!$M346-Register!$R346)*MIN(Register!$Q346,MAX(0,MIN(L$4,IF(Register!$U346="",$D$2,MIN($D$2,YEAR(Register!$U346)*12+MONTH(Register!$U346)-1)))-(YEAR(Register!$O346)*12+MONTH(Register!$O346))+1))/Register!$Q346,2)-ROUND((Register!$M346-Register!$R346)*MIN(Register!$Q346,MAX(0,MIN(L$4-1,IF(Register!$U346="",$D$2,MIN($D$2,YEAR(Register!$U346)*12+MONTH(Register!$U346)-1)))-(YEAR(Register!$O346)*12+MONTH(Register!$O346))+1))/Register!$Q346,2))</f>
        <v/>
      </c>
      <c r="M348" s="27">
        <f>IF(OR(Register!$N346&lt;&gt;"Yes",Register!$O346="",N(Register!$Q346)=0),0,ROUND((Register!$M346-Register!$R346)*MIN(Register!$Q346,MAX(0,MIN(M$4,IF(Register!$U346="",$D$2,MIN($D$2,YEAR(Register!$U346)*12+MONTH(Register!$U346)-1)))-(YEAR(Register!$O346)*12+MONTH(Register!$O346))+1))/Register!$Q346,2)-ROUND((Register!$M346-Register!$R346)*MIN(Register!$Q346,MAX(0,MIN(M$4-1,IF(Register!$U346="",$D$2,MIN($D$2,YEAR(Register!$U346)*12+MONTH(Register!$U346)-1)))-(YEAR(Register!$O346)*12+MONTH(Register!$O346))+1))/Register!$Q346,2))</f>
        <v/>
      </c>
      <c r="N348" s="27">
        <f>IF(OR(Register!$N346&lt;&gt;"Yes",Register!$O346="",N(Register!$Q346)=0),0,ROUND((Register!$M346-Register!$R346)*MIN(Register!$Q346,MAX(0,MIN(N$4,IF(Register!$U346="",$D$2,MIN($D$2,YEAR(Register!$U346)*12+MONTH(Register!$U346)-1)))-(YEAR(Register!$O346)*12+MONTH(Register!$O346))+1))/Register!$Q346,2)-ROUND((Register!$M346-Register!$R346)*MIN(Register!$Q346,MAX(0,MIN(N$4-1,IF(Register!$U346="",$D$2,MIN($D$2,YEAR(Register!$U346)*12+MONTH(Register!$U346)-1)))-(YEAR(Register!$O346)*12+MONTH(Register!$O346))+1))/Register!$Q346,2))</f>
        <v/>
      </c>
      <c r="O348" s="27">
        <f>IF(OR(Register!$N346&lt;&gt;"Yes",Register!$O346="",N(Register!$Q346)=0),0,ROUND((Register!$M346-Register!$R346)*MIN(Register!$Q346,MAX(0,MIN(O$4,IF(Register!$U346="",$D$2,MIN($D$2,YEAR(Register!$U346)*12+MONTH(Register!$U346)-1)))-(YEAR(Register!$O346)*12+MONTH(Register!$O346))+1))/Register!$Q346,2)-ROUND((Register!$M346-Register!$R346)*MIN(Register!$Q346,MAX(0,MIN(O$4-1,IF(Register!$U346="",$D$2,MIN($D$2,YEAR(Register!$U346)*12+MONTH(Register!$U346)-1)))-(YEAR(Register!$O346)*12+MONTH(Register!$O346))+1))/Register!$Q346,2))</f>
        <v/>
      </c>
      <c r="P348" s="27">
        <f>IF(OR(Register!$N346&lt;&gt;"Yes",Register!$O346="",N(Register!$Q346)=0),0,ROUND((Register!$M346-Register!$R346)*MIN(Register!$Q346,MAX(0,MIN(P$4,IF(Register!$U346="",$D$2,MIN($D$2,YEAR(Register!$U346)*12+MONTH(Register!$U346)-1)))-(YEAR(Register!$O346)*12+MONTH(Register!$O346))+1))/Register!$Q346,2)-ROUND((Register!$M346-Register!$R346)*MIN(Register!$Q346,MAX(0,MIN(P$4-1,IF(Register!$U346="",$D$2,MIN($D$2,YEAR(Register!$U346)*12+MONTH(Register!$U346)-1)))-(YEAR(Register!$O346)*12+MONTH(Register!$O346))+1))/Register!$Q346,2))</f>
        <v/>
      </c>
      <c r="Q348" s="27">
        <f>E348+F348+G348+H348+I348+J348+K348+L348+M348+N348+O348+P348</f>
        <v/>
      </c>
    </row>
    <row r="349">
      <c r="A349" s="28">
        <f>IF(Register!$A347="","",Register!$A347)</f>
        <v/>
      </c>
      <c r="B349" s="28">
        <f>IF(Register!$D347="","",Register!$D347)</f>
        <v/>
      </c>
      <c r="C349" s="28">
        <f>IF(Register!$F347="","",Register!$F347)</f>
        <v/>
      </c>
      <c r="D349" s="28">
        <f>IF(C349="","",IF(C349=Settings!$A$9,Settings!$B$9,IF(C349=Settings!$A$10,Settings!$B$10,IF(C349=Settings!$A$11,Settings!$B$11,IF(C349=Settings!$A$12,Settings!$B$12,IF(C349=Settings!$A$13,Settings!$B$13,IF(C349=Settings!$A$14,Settings!$B$14,IF(C349=Settings!$A$15,Settings!$B$15,IF(C349=Settings!$A$16,Settings!$B$16,IF(C349=Settings!$A$17,Settings!$B$17,IF(C349=Settings!$A$18,Settings!$B$18,"")))))))))))</f>
        <v/>
      </c>
      <c r="E349" s="27">
        <f>IF(OR(Register!$N347&lt;&gt;"Yes",Register!$O347="",N(Register!$Q347)=0),0,ROUND((Register!$M347-Register!$R347)*MIN(Register!$Q347,MAX(0,MIN(E$4,IF(Register!$U347="",$D$2,MIN($D$2,YEAR(Register!$U347)*12+MONTH(Register!$U347)-1)))-(YEAR(Register!$O347)*12+MONTH(Register!$O347))+1))/Register!$Q347,2)-ROUND((Register!$M347-Register!$R347)*MIN(Register!$Q347,MAX(0,MIN(E$4-1,IF(Register!$U347="",$D$2,MIN($D$2,YEAR(Register!$U347)*12+MONTH(Register!$U347)-1)))-(YEAR(Register!$O347)*12+MONTH(Register!$O347))+1))/Register!$Q347,2))</f>
        <v/>
      </c>
      <c r="F349" s="27">
        <f>IF(OR(Register!$N347&lt;&gt;"Yes",Register!$O347="",N(Register!$Q347)=0),0,ROUND((Register!$M347-Register!$R347)*MIN(Register!$Q347,MAX(0,MIN(F$4,IF(Register!$U347="",$D$2,MIN($D$2,YEAR(Register!$U347)*12+MONTH(Register!$U347)-1)))-(YEAR(Register!$O347)*12+MONTH(Register!$O347))+1))/Register!$Q347,2)-ROUND((Register!$M347-Register!$R347)*MIN(Register!$Q347,MAX(0,MIN(F$4-1,IF(Register!$U347="",$D$2,MIN($D$2,YEAR(Register!$U347)*12+MONTH(Register!$U347)-1)))-(YEAR(Register!$O347)*12+MONTH(Register!$O347))+1))/Register!$Q347,2))</f>
        <v/>
      </c>
      <c r="G349" s="27">
        <f>IF(OR(Register!$N347&lt;&gt;"Yes",Register!$O347="",N(Register!$Q347)=0),0,ROUND((Register!$M347-Register!$R347)*MIN(Register!$Q347,MAX(0,MIN(G$4,IF(Register!$U347="",$D$2,MIN($D$2,YEAR(Register!$U347)*12+MONTH(Register!$U347)-1)))-(YEAR(Register!$O347)*12+MONTH(Register!$O347))+1))/Register!$Q347,2)-ROUND((Register!$M347-Register!$R347)*MIN(Register!$Q347,MAX(0,MIN(G$4-1,IF(Register!$U347="",$D$2,MIN($D$2,YEAR(Register!$U347)*12+MONTH(Register!$U347)-1)))-(YEAR(Register!$O347)*12+MONTH(Register!$O347))+1))/Register!$Q347,2))</f>
        <v/>
      </c>
      <c r="H349" s="27">
        <f>IF(OR(Register!$N347&lt;&gt;"Yes",Register!$O347="",N(Register!$Q347)=0),0,ROUND((Register!$M347-Register!$R347)*MIN(Register!$Q347,MAX(0,MIN(H$4,IF(Register!$U347="",$D$2,MIN($D$2,YEAR(Register!$U347)*12+MONTH(Register!$U347)-1)))-(YEAR(Register!$O347)*12+MONTH(Register!$O347))+1))/Register!$Q347,2)-ROUND((Register!$M347-Register!$R347)*MIN(Register!$Q347,MAX(0,MIN(H$4-1,IF(Register!$U347="",$D$2,MIN($D$2,YEAR(Register!$U347)*12+MONTH(Register!$U347)-1)))-(YEAR(Register!$O347)*12+MONTH(Register!$O347))+1))/Register!$Q347,2))</f>
        <v/>
      </c>
      <c r="I349" s="27">
        <f>IF(OR(Register!$N347&lt;&gt;"Yes",Register!$O347="",N(Register!$Q347)=0),0,ROUND((Register!$M347-Register!$R347)*MIN(Register!$Q347,MAX(0,MIN(I$4,IF(Register!$U347="",$D$2,MIN($D$2,YEAR(Register!$U347)*12+MONTH(Register!$U347)-1)))-(YEAR(Register!$O347)*12+MONTH(Register!$O347))+1))/Register!$Q347,2)-ROUND((Register!$M347-Register!$R347)*MIN(Register!$Q347,MAX(0,MIN(I$4-1,IF(Register!$U347="",$D$2,MIN($D$2,YEAR(Register!$U347)*12+MONTH(Register!$U347)-1)))-(YEAR(Register!$O347)*12+MONTH(Register!$O347))+1))/Register!$Q347,2))</f>
        <v/>
      </c>
      <c r="J349" s="27">
        <f>IF(OR(Register!$N347&lt;&gt;"Yes",Register!$O347="",N(Register!$Q347)=0),0,ROUND((Register!$M347-Register!$R347)*MIN(Register!$Q347,MAX(0,MIN(J$4,IF(Register!$U347="",$D$2,MIN($D$2,YEAR(Register!$U347)*12+MONTH(Register!$U347)-1)))-(YEAR(Register!$O347)*12+MONTH(Register!$O347))+1))/Register!$Q347,2)-ROUND((Register!$M347-Register!$R347)*MIN(Register!$Q347,MAX(0,MIN(J$4-1,IF(Register!$U347="",$D$2,MIN($D$2,YEAR(Register!$U347)*12+MONTH(Register!$U347)-1)))-(YEAR(Register!$O347)*12+MONTH(Register!$O347))+1))/Register!$Q347,2))</f>
        <v/>
      </c>
      <c r="K349" s="27">
        <f>IF(OR(Register!$N347&lt;&gt;"Yes",Register!$O347="",N(Register!$Q347)=0),0,ROUND((Register!$M347-Register!$R347)*MIN(Register!$Q347,MAX(0,MIN(K$4,IF(Register!$U347="",$D$2,MIN($D$2,YEAR(Register!$U347)*12+MONTH(Register!$U347)-1)))-(YEAR(Register!$O347)*12+MONTH(Register!$O347))+1))/Register!$Q347,2)-ROUND((Register!$M347-Register!$R347)*MIN(Register!$Q347,MAX(0,MIN(K$4-1,IF(Register!$U347="",$D$2,MIN($D$2,YEAR(Register!$U347)*12+MONTH(Register!$U347)-1)))-(YEAR(Register!$O347)*12+MONTH(Register!$O347))+1))/Register!$Q347,2))</f>
        <v/>
      </c>
      <c r="L349" s="27">
        <f>IF(OR(Register!$N347&lt;&gt;"Yes",Register!$O347="",N(Register!$Q347)=0),0,ROUND((Register!$M347-Register!$R347)*MIN(Register!$Q347,MAX(0,MIN(L$4,IF(Register!$U347="",$D$2,MIN($D$2,YEAR(Register!$U347)*12+MONTH(Register!$U347)-1)))-(YEAR(Register!$O347)*12+MONTH(Register!$O347))+1))/Register!$Q347,2)-ROUND((Register!$M347-Register!$R347)*MIN(Register!$Q347,MAX(0,MIN(L$4-1,IF(Register!$U347="",$D$2,MIN($D$2,YEAR(Register!$U347)*12+MONTH(Register!$U347)-1)))-(YEAR(Register!$O347)*12+MONTH(Register!$O347))+1))/Register!$Q347,2))</f>
        <v/>
      </c>
      <c r="M349" s="27">
        <f>IF(OR(Register!$N347&lt;&gt;"Yes",Register!$O347="",N(Register!$Q347)=0),0,ROUND((Register!$M347-Register!$R347)*MIN(Register!$Q347,MAX(0,MIN(M$4,IF(Register!$U347="",$D$2,MIN($D$2,YEAR(Register!$U347)*12+MONTH(Register!$U347)-1)))-(YEAR(Register!$O347)*12+MONTH(Register!$O347))+1))/Register!$Q347,2)-ROUND((Register!$M347-Register!$R347)*MIN(Register!$Q347,MAX(0,MIN(M$4-1,IF(Register!$U347="",$D$2,MIN($D$2,YEAR(Register!$U347)*12+MONTH(Register!$U347)-1)))-(YEAR(Register!$O347)*12+MONTH(Register!$O347))+1))/Register!$Q347,2))</f>
        <v/>
      </c>
      <c r="N349" s="27">
        <f>IF(OR(Register!$N347&lt;&gt;"Yes",Register!$O347="",N(Register!$Q347)=0),0,ROUND((Register!$M347-Register!$R347)*MIN(Register!$Q347,MAX(0,MIN(N$4,IF(Register!$U347="",$D$2,MIN($D$2,YEAR(Register!$U347)*12+MONTH(Register!$U347)-1)))-(YEAR(Register!$O347)*12+MONTH(Register!$O347))+1))/Register!$Q347,2)-ROUND((Register!$M347-Register!$R347)*MIN(Register!$Q347,MAX(0,MIN(N$4-1,IF(Register!$U347="",$D$2,MIN($D$2,YEAR(Register!$U347)*12+MONTH(Register!$U347)-1)))-(YEAR(Register!$O347)*12+MONTH(Register!$O347))+1))/Register!$Q347,2))</f>
        <v/>
      </c>
      <c r="O349" s="27">
        <f>IF(OR(Register!$N347&lt;&gt;"Yes",Register!$O347="",N(Register!$Q347)=0),0,ROUND((Register!$M347-Register!$R347)*MIN(Register!$Q347,MAX(0,MIN(O$4,IF(Register!$U347="",$D$2,MIN($D$2,YEAR(Register!$U347)*12+MONTH(Register!$U347)-1)))-(YEAR(Register!$O347)*12+MONTH(Register!$O347))+1))/Register!$Q347,2)-ROUND((Register!$M347-Register!$R347)*MIN(Register!$Q347,MAX(0,MIN(O$4-1,IF(Register!$U347="",$D$2,MIN($D$2,YEAR(Register!$U347)*12+MONTH(Register!$U347)-1)))-(YEAR(Register!$O347)*12+MONTH(Register!$O347))+1))/Register!$Q347,2))</f>
        <v/>
      </c>
      <c r="P349" s="27">
        <f>IF(OR(Register!$N347&lt;&gt;"Yes",Register!$O347="",N(Register!$Q347)=0),0,ROUND((Register!$M347-Register!$R347)*MIN(Register!$Q347,MAX(0,MIN(P$4,IF(Register!$U347="",$D$2,MIN($D$2,YEAR(Register!$U347)*12+MONTH(Register!$U347)-1)))-(YEAR(Register!$O347)*12+MONTH(Register!$O347))+1))/Register!$Q347,2)-ROUND((Register!$M347-Register!$R347)*MIN(Register!$Q347,MAX(0,MIN(P$4-1,IF(Register!$U347="",$D$2,MIN($D$2,YEAR(Register!$U347)*12+MONTH(Register!$U347)-1)))-(YEAR(Register!$O347)*12+MONTH(Register!$O347))+1))/Register!$Q347,2))</f>
        <v/>
      </c>
      <c r="Q349" s="27">
        <f>E349+F349+G349+H349+I349+J349+K349+L349+M349+N349+O349+P349</f>
        <v/>
      </c>
    </row>
    <row r="350">
      <c r="A350" s="28">
        <f>IF(Register!$A348="","",Register!$A348)</f>
        <v/>
      </c>
      <c r="B350" s="28">
        <f>IF(Register!$D348="","",Register!$D348)</f>
        <v/>
      </c>
      <c r="C350" s="28">
        <f>IF(Register!$F348="","",Register!$F348)</f>
        <v/>
      </c>
      <c r="D350" s="28">
        <f>IF(C350="","",IF(C350=Settings!$A$9,Settings!$B$9,IF(C350=Settings!$A$10,Settings!$B$10,IF(C350=Settings!$A$11,Settings!$B$11,IF(C350=Settings!$A$12,Settings!$B$12,IF(C350=Settings!$A$13,Settings!$B$13,IF(C350=Settings!$A$14,Settings!$B$14,IF(C350=Settings!$A$15,Settings!$B$15,IF(C350=Settings!$A$16,Settings!$B$16,IF(C350=Settings!$A$17,Settings!$B$17,IF(C350=Settings!$A$18,Settings!$B$18,"")))))))))))</f>
        <v/>
      </c>
      <c r="E350" s="27">
        <f>IF(OR(Register!$N348&lt;&gt;"Yes",Register!$O348="",N(Register!$Q348)=0),0,ROUND((Register!$M348-Register!$R348)*MIN(Register!$Q348,MAX(0,MIN(E$4,IF(Register!$U348="",$D$2,MIN($D$2,YEAR(Register!$U348)*12+MONTH(Register!$U348)-1)))-(YEAR(Register!$O348)*12+MONTH(Register!$O348))+1))/Register!$Q348,2)-ROUND((Register!$M348-Register!$R348)*MIN(Register!$Q348,MAX(0,MIN(E$4-1,IF(Register!$U348="",$D$2,MIN($D$2,YEAR(Register!$U348)*12+MONTH(Register!$U348)-1)))-(YEAR(Register!$O348)*12+MONTH(Register!$O348))+1))/Register!$Q348,2))</f>
        <v/>
      </c>
      <c r="F350" s="27">
        <f>IF(OR(Register!$N348&lt;&gt;"Yes",Register!$O348="",N(Register!$Q348)=0),0,ROUND((Register!$M348-Register!$R348)*MIN(Register!$Q348,MAX(0,MIN(F$4,IF(Register!$U348="",$D$2,MIN($D$2,YEAR(Register!$U348)*12+MONTH(Register!$U348)-1)))-(YEAR(Register!$O348)*12+MONTH(Register!$O348))+1))/Register!$Q348,2)-ROUND((Register!$M348-Register!$R348)*MIN(Register!$Q348,MAX(0,MIN(F$4-1,IF(Register!$U348="",$D$2,MIN($D$2,YEAR(Register!$U348)*12+MONTH(Register!$U348)-1)))-(YEAR(Register!$O348)*12+MONTH(Register!$O348))+1))/Register!$Q348,2))</f>
        <v/>
      </c>
      <c r="G350" s="27">
        <f>IF(OR(Register!$N348&lt;&gt;"Yes",Register!$O348="",N(Register!$Q348)=0),0,ROUND((Register!$M348-Register!$R348)*MIN(Register!$Q348,MAX(0,MIN(G$4,IF(Register!$U348="",$D$2,MIN($D$2,YEAR(Register!$U348)*12+MONTH(Register!$U348)-1)))-(YEAR(Register!$O348)*12+MONTH(Register!$O348))+1))/Register!$Q348,2)-ROUND((Register!$M348-Register!$R348)*MIN(Register!$Q348,MAX(0,MIN(G$4-1,IF(Register!$U348="",$D$2,MIN($D$2,YEAR(Register!$U348)*12+MONTH(Register!$U348)-1)))-(YEAR(Register!$O348)*12+MONTH(Register!$O348))+1))/Register!$Q348,2))</f>
        <v/>
      </c>
      <c r="H350" s="27">
        <f>IF(OR(Register!$N348&lt;&gt;"Yes",Register!$O348="",N(Register!$Q348)=0),0,ROUND((Register!$M348-Register!$R348)*MIN(Register!$Q348,MAX(0,MIN(H$4,IF(Register!$U348="",$D$2,MIN($D$2,YEAR(Register!$U348)*12+MONTH(Register!$U348)-1)))-(YEAR(Register!$O348)*12+MONTH(Register!$O348))+1))/Register!$Q348,2)-ROUND((Register!$M348-Register!$R348)*MIN(Register!$Q348,MAX(0,MIN(H$4-1,IF(Register!$U348="",$D$2,MIN($D$2,YEAR(Register!$U348)*12+MONTH(Register!$U348)-1)))-(YEAR(Register!$O348)*12+MONTH(Register!$O348))+1))/Register!$Q348,2))</f>
        <v/>
      </c>
      <c r="I350" s="27">
        <f>IF(OR(Register!$N348&lt;&gt;"Yes",Register!$O348="",N(Register!$Q348)=0),0,ROUND((Register!$M348-Register!$R348)*MIN(Register!$Q348,MAX(0,MIN(I$4,IF(Register!$U348="",$D$2,MIN($D$2,YEAR(Register!$U348)*12+MONTH(Register!$U348)-1)))-(YEAR(Register!$O348)*12+MONTH(Register!$O348))+1))/Register!$Q348,2)-ROUND((Register!$M348-Register!$R348)*MIN(Register!$Q348,MAX(0,MIN(I$4-1,IF(Register!$U348="",$D$2,MIN($D$2,YEAR(Register!$U348)*12+MONTH(Register!$U348)-1)))-(YEAR(Register!$O348)*12+MONTH(Register!$O348))+1))/Register!$Q348,2))</f>
        <v/>
      </c>
      <c r="J350" s="27">
        <f>IF(OR(Register!$N348&lt;&gt;"Yes",Register!$O348="",N(Register!$Q348)=0),0,ROUND((Register!$M348-Register!$R348)*MIN(Register!$Q348,MAX(0,MIN(J$4,IF(Register!$U348="",$D$2,MIN($D$2,YEAR(Register!$U348)*12+MONTH(Register!$U348)-1)))-(YEAR(Register!$O348)*12+MONTH(Register!$O348))+1))/Register!$Q348,2)-ROUND((Register!$M348-Register!$R348)*MIN(Register!$Q348,MAX(0,MIN(J$4-1,IF(Register!$U348="",$D$2,MIN($D$2,YEAR(Register!$U348)*12+MONTH(Register!$U348)-1)))-(YEAR(Register!$O348)*12+MONTH(Register!$O348))+1))/Register!$Q348,2))</f>
        <v/>
      </c>
      <c r="K350" s="27">
        <f>IF(OR(Register!$N348&lt;&gt;"Yes",Register!$O348="",N(Register!$Q348)=0),0,ROUND((Register!$M348-Register!$R348)*MIN(Register!$Q348,MAX(0,MIN(K$4,IF(Register!$U348="",$D$2,MIN($D$2,YEAR(Register!$U348)*12+MONTH(Register!$U348)-1)))-(YEAR(Register!$O348)*12+MONTH(Register!$O348))+1))/Register!$Q348,2)-ROUND((Register!$M348-Register!$R348)*MIN(Register!$Q348,MAX(0,MIN(K$4-1,IF(Register!$U348="",$D$2,MIN($D$2,YEAR(Register!$U348)*12+MONTH(Register!$U348)-1)))-(YEAR(Register!$O348)*12+MONTH(Register!$O348))+1))/Register!$Q348,2))</f>
        <v/>
      </c>
      <c r="L350" s="27">
        <f>IF(OR(Register!$N348&lt;&gt;"Yes",Register!$O348="",N(Register!$Q348)=0),0,ROUND((Register!$M348-Register!$R348)*MIN(Register!$Q348,MAX(0,MIN(L$4,IF(Register!$U348="",$D$2,MIN($D$2,YEAR(Register!$U348)*12+MONTH(Register!$U348)-1)))-(YEAR(Register!$O348)*12+MONTH(Register!$O348))+1))/Register!$Q348,2)-ROUND((Register!$M348-Register!$R348)*MIN(Register!$Q348,MAX(0,MIN(L$4-1,IF(Register!$U348="",$D$2,MIN($D$2,YEAR(Register!$U348)*12+MONTH(Register!$U348)-1)))-(YEAR(Register!$O348)*12+MONTH(Register!$O348))+1))/Register!$Q348,2))</f>
        <v/>
      </c>
      <c r="M350" s="27">
        <f>IF(OR(Register!$N348&lt;&gt;"Yes",Register!$O348="",N(Register!$Q348)=0),0,ROUND((Register!$M348-Register!$R348)*MIN(Register!$Q348,MAX(0,MIN(M$4,IF(Register!$U348="",$D$2,MIN($D$2,YEAR(Register!$U348)*12+MONTH(Register!$U348)-1)))-(YEAR(Register!$O348)*12+MONTH(Register!$O348))+1))/Register!$Q348,2)-ROUND((Register!$M348-Register!$R348)*MIN(Register!$Q348,MAX(0,MIN(M$4-1,IF(Register!$U348="",$D$2,MIN($D$2,YEAR(Register!$U348)*12+MONTH(Register!$U348)-1)))-(YEAR(Register!$O348)*12+MONTH(Register!$O348))+1))/Register!$Q348,2))</f>
        <v/>
      </c>
      <c r="N350" s="27">
        <f>IF(OR(Register!$N348&lt;&gt;"Yes",Register!$O348="",N(Register!$Q348)=0),0,ROUND((Register!$M348-Register!$R348)*MIN(Register!$Q348,MAX(0,MIN(N$4,IF(Register!$U348="",$D$2,MIN($D$2,YEAR(Register!$U348)*12+MONTH(Register!$U348)-1)))-(YEAR(Register!$O348)*12+MONTH(Register!$O348))+1))/Register!$Q348,2)-ROUND((Register!$M348-Register!$R348)*MIN(Register!$Q348,MAX(0,MIN(N$4-1,IF(Register!$U348="",$D$2,MIN($D$2,YEAR(Register!$U348)*12+MONTH(Register!$U348)-1)))-(YEAR(Register!$O348)*12+MONTH(Register!$O348))+1))/Register!$Q348,2))</f>
        <v/>
      </c>
      <c r="O350" s="27">
        <f>IF(OR(Register!$N348&lt;&gt;"Yes",Register!$O348="",N(Register!$Q348)=0),0,ROUND((Register!$M348-Register!$R348)*MIN(Register!$Q348,MAX(0,MIN(O$4,IF(Register!$U348="",$D$2,MIN($D$2,YEAR(Register!$U348)*12+MONTH(Register!$U348)-1)))-(YEAR(Register!$O348)*12+MONTH(Register!$O348))+1))/Register!$Q348,2)-ROUND((Register!$M348-Register!$R348)*MIN(Register!$Q348,MAX(0,MIN(O$4-1,IF(Register!$U348="",$D$2,MIN($D$2,YEAR(Register!$U348)*12+MONTH(Register!$U348)-1)))-(YEAR(Register!$O348)*12+MONTH(Register!$O348))+1))/Register!$Q348,2))</f>
        <v/>
      </c>
      <c r="P350" s="27">
        <f>IF(OR(Register!$N348&lt;&gt;"Yes",Register!$O348="",N(Register!$Q348)=0),0,ROUND((Register!$M348-Register!$R348)*MIN(Register!$Q348,MAX(0,MIN(P$4,IF(Register!$U348="",$D$2,MIN($D$2,YEAR(Register!$U348)*12+MONTH(Register!$U348)-1)))-(YEAR(Register!$O348)*12+MONTH(Register!$O348))+1))/Register!$Q348,2)-ROUND((Register!$M348-Register!$R348)*MIN(Register!$Q348,MAX(0,MIN(P$4-1,IF(Register!$U348="",$D$2,MIN($D$2,YEAR(Register!$U348)*12+MONTH(Register!$U348)-1)))-(YEAR(Register!$O348)*12+MONTH(Register!$O348))+1))/Register!$Q348,2))</f>
        <v/>
      </c>
      <c r="Q350" s="27">
        <f>E350+F350+G350+H350+I350+J350+K350+L350+M350+N350+O350+P350</f>
        <v/>
      </c>
    </row>
    <row r="351">
      <c r="A351" s="28">
        <f>IF(Register!$A349="","",Register!$A349)</f>
        <v/>
      </c>
      <c r="B351" s="28">
        <f>IF(Register!$D349="","",Register!$D349)</f>
        <v/>
      </c>
      <c r="C351" s="28">
        <f>IF(Register!$F349="","",Register!$F349)</f>
        <v/>
      </c>
      <c r="D351" s="28">
        <f>IF(C351="","",IF(C351=Settings!$A$9,Settings!$B$9,IF(C351=Settings!$A$10,Settings!$B$10,IF(C351=Settings!$A$11,Settings!$B$11,IF(C351=Settings!$A$12,Settings!$B$12,IF(C351=Settings!$A$13,Settings!$B$13,IF(C351=Settings!$A$14,Settings!$B$14,IF(C351=Settings!$A$15,Settings!$B$15,IF(C351=Settings!$A$16,Settings!$B$16,IF(C351=Settings!$A$17,Settings!$B$17,IF(C351=Settings!$A$18,Settings!$B$18,"")))))))))))</f>
        <v/>
      </c>
      <c r="E351" s="27">
        <f>IF(OR(Register!$N349&lt;&gt;"Yes",Register!$O349="",N(Register!$Q349)=0),0,ROUND((Register!$M349-Register!$R349)*MIN(Register!$Q349,MAX(0,MIN(E$4,IF(Register!$U349="",$D$2,MIN($D$2,YEAR(Register!$U349)*12+MONTH(Register!$U349)-1)))-(YEAR(Register!$O349)*12+MONTH(Register!$O349))+1))/Register!$Q349,2)-ROUND((Register!$M349-Register!$R349)*MIN(Register!$Q349,MAX(0,MIN(E$4-1,IF(Register!$U349="",$D$2,MIN($D$2,YEAR(Register!$U349)*12+MONTH(Register!$U349)-1)))-(YEAR(Register!$O349)*12+MONTH(Register!$O349))+1))/Register!$Q349,2))</f>
        <v/>
      </c>
      <c r="F351" s="27">
        <f>IF(OR(Register!$N349&lt;&gt;"Yes",Register!$O349="",N(Register!$Q349)=0),0,ROUND((Register!$M349-Register!$R349)*MIN(Register!$Q349,MAX(0,MIN(F$4,IF(Register!$U349="",$D$2,MIN($D$2,YEAR(Register!$U349)*12+MONTH(Register!$U349)-1)))-(YEAR(Register!$O349)*12+MONTH(Register!$O349))+1))/Register!$Q349,2)-ROUND((Register!$M349-Register!$R349)*MIN(Register!$Q349,MAX(0,MIN(F$4-1,IF(Register!$U349="",$D$2,MIN($D$2,YEAR(Register!$U349)*12+MONTH(Register!$U349)-1)))-(YEAR(Register!$O349)*12+MONTH(Register!$O349))+1))/Register!$Q349,2))</f>
        <v/>
      </c>
      <c r="G351" s="27">
        <f>IF(OR(Register!$N349&lt;&gt;"Yes",Register!$O349="",N(Register!$Q349)=0),0,ROUND((Register!$M349-Register!$R349)*MIN(Register!$Q349,MAX(0,MIN(G$4,IF(Register!$U349="",$D$2,MIN($D$2,YEAR(Register!$U349)*12+MONTH(Register!$U349)-1)))-(YEAR(Register!$O349)*12+MONTH(Register!$O349))+1))/Register!$Q349,2)-ROUND((Register!$M349-Register!$R349)*MIN(Register!$Q349,MAX(0,MIN(G$4-1,IF(Register!$U349="",$D$2,MIN($D$2,YEAR(Register!$U349)*12+MONTH(Register!$U349)-1)))-(YEAR(Register!$O349)*12+MONTH(Register!$O349))+1))/Register!$Q349,2))</f>
        <v/>
      </c>
      <c r="H351" s="27">
        <f>IF(OR(Register!$N349&lt;&gt;"Yes",Register!$O349="",N(Register!$Q349)=0),0,ROUND((Register!$M349-Register!$R349)*MIN(Register!$Q349,MAX(0,MIN(H$4,IF(Register!$U349="",$D$2,MIN($D$2,YEAR(Register!$U349)*12+MONTH(Register!$U349)-1)))-(YEAR(Register!$O349)*12+MONTH(Register!$O349))+1))/Register!$Q349,2)-ROUND((Register!$M349-Register!$R349)*MIN(Register!$Q349,MAX(0,MIN(H$4-1,IF(Register!$U349="",$D$2,MIN($D$2,YEAR(Register!$U349)*12+MONTH(Register!$U349)-1)))-(YEAR(Register!$O349)*12+MONTH(Register!$O349))+1))/Register!$Q349,2))</f>
        <v/>
      </c>
      <c r="I351" s="27">
        <f>IF(OR(Register!$N349&lt;&gt;"Yes",Register!$O349="",N(Register!$Q349)=0),0,ROUND((Register!$M349-Register!$R349)*MIN(Register!$Q349,MAX(0,MIN(I$4,IF(Register!$U349="",$D$2,MIN($D$2,YEAR(Register!$U349)*12+MONTH(Register!$U349)-1)))-(YEAR(Register!$O349)*12+MONTH(Register!$O349))+1))/Register!$Q349,2)-ROUND((Register!$M349-Register!$R349)*MIN(Register!$Q349,MAX(0,MIN(I$4-1,IF(Register!$U349="",$D$2,MIN($D$2,YEAR(Register!$U349)*12+MONTH(Register!$U349)-1)))-(YEAR(Register!$O349)*12+MONTH(Register!$O349))+1))/Register!$Q349,2))</f>
        <v/>
      </c>
      <c r="J351" s="27">
        <f>IF(OR(Register!$N349&lt;&gt;"Yes",Register!$O349="",N(Register!$Q349)=0),0,ROUND((Register!$M349-Register!$R349)*MIN(Register!$Q349,MAX(0,MIN(J$4,IF(Register!$U349="",$D$2,MIN($D$2,YEAR(Register!$U349)*12+MONTH(Register!$U349)-1)))-(YEAR(Register!$O349)*12+MONTH(Register!$O349))+1))/Register!$Q349,2)-ROUND((Register!$M349-Register!$R349)*MIN(Register!$Q349,MAX(0,MIN(J$4-1,IF(Register!$U349="",$D$2,MIN($D$2,YEAR(Register!$U349)*12+MONTH(Register!$U349)-1)))-(YEAR(Register!$O349)*12+MONTH(Register!$O349))+1))/Register!$Q349,2))</f>
        <v/>
      </c>
      <c r="K351" s="27">
        <f>IF(OR(Register!$N349&lt;&gt;"Yes",Register!$O349="",N(Register!$Q349)=0),0,ROUND((Register!$M349-Register!$R349)*MIN(Register!$Q349,MAX(0,MIN(K$4,IF(Register!$U349="",$D$2,MIN($D$2,YEAR(Register!$U349)*12+MONTH(Register!$U349)-1)))-(YEAR(Register!$O349)*12+MONTH(Register!$O349))+1))/Register!$Q349,2)-ROUND((Register!$M349-Register!$R349)*MIN(Register!$Q349,MAX(0,MIN(K$4-1,IF(Register!$U349="",$D$2,MIN($D$2,YEAR(Register!$U349)*12+MONTH(Register!$U349)-1)))-(YEAR(Register!$O349)*12+MONTH(Register!$O349))+1))/Register!$Q349,2))</f>
        <v/>
      </c>
      <c r="L351" s="27">
        <f>IF(OR(Register!$N349&lt;&gt;"Yes",Register!$O349="",N(Register!$Q349)=0),0,ROUND((Register!$M349-Register!$R349)*MIN(Register!$Q349,MAX(0,MIN(L$4,IF(Register!$U349="",$D$2,MIN($D$2,YEAR(Register!$U349)*12+MONTH(Register!$U349)-1)))-(YEAR(Register!$O349)*12+MONTH(Register!$O349))+1))/Register!$Q349,2)-ROUND((Register!$M349-Register!$R349)*MIN(Register!$Q349,MAX(0,MIN(L$4-1,IF(Register!$U349="",$D$2,MIN($D$2,YEAR(Register!$U349)*12+MONTH(Register!$U349)-1)))-(YEAR(Register!$O349)*12+MONTH(Register!$O349))+1))/Register!$Q349,2))</f>
        <v/>
      </c>
      <c r="M351" s="27">
        <f>IF(OR(Register!$N349&lt;&gt;"Yes",Register!$O349="",N(Register!$Q349)=0),0,ROUND((Register!$M349-Register!$R349)*MIN(Register!$Q349,MAX(0,MIN(M$4,IF(Register!$U349="",$D$2,MIN($D$2,YEAR(Register!$U349)*12+MONTH(Register!$U349)-1)))-(YEAR(Register!$O349)*12+MONTH(Register!$O349))+1))/Register!$Q349,2)-ROUND((Register!$M349-Register!$R349)*MIN(Register!$Q349,MAX(0,MIN(M$4-1,IF(Register!$U349="",$D$2,MIN($D$2,YEAR(Register!$U349)*12+MONTH(Register!$U349)-1)))-(YEAR(Register!$O349)*12+MONTH(Register!$O349))+1))/Register!$Q349,2))</f>
        <v/>
      </c>
      <c r="N351" s="27">
        <f>IF(OR(Register!$N349&lt;&gt;"Yes",Register!$O349="",N(Register!$Q349)=0),0,ROUND((Register!$M349-Register!$R349)*MIN(Register!$Q349,MAX(0,MIN(N$4,IF(Register!$U349="",$D$2,MIN($D$2,YEAR(Register!$U349)*12+MONTH(Register!$U349)-1)))-(YEAR(Register!$O349)*12+MONTH(Register!$O349))+1))/Register!$Q349,2)-ROUND((Register!$M349-Register!$R349)*MIN(Register!$Q349,MAX(0,MIN(N$4-1,IF(Register!$U349="",$D$2,MIN($D$2,YEAR(Register!$U349)*12+MONTH(Register!$U349)-1)))-(YEAR(Register!$O349)*12+MONTH(Register!$O349))+1))/Register!$Q349,2))</f>
        <v/>
      </c>
      <c r="O351" s="27">
        <f>IF(OR(Register!$N349&lt;&gt;"Yes",Register!$O349="",N(Register!$Q349)=0),0,ROUND((Register!$M349-Register!$R349)*MIN(Register!$Q349,MAX(0,MIN(O$4,IF(Register!$U349="",$D$2,MIN($D$2,YEAR(Register!$U349)*12+MONTH(Register!$U349)-1)))-(YEAR(Register!$O349)*12+MONTH(Register!$O349))+1))/Register!$Q349,2)-ROUND((Register!$M349-Register!$R349)*MIN(Register!$Q349,MAX(0,MIN(O$4-1,IF(Register!$U349="",$D$2,MIN($D$2,YEAR(Register!$U349)*12+MONTH(Register!$U349)-1)))-(YEAR(Register!$O349)*12+MONTH(Register!$O349))+1))/Register!$Q349,2))</f>
        <v/>
      </c>
      <c r="P351" s="27">
        <f>IF(OR(Register!$N349&lt;&gt;"Yes",Register!$O349="",N(Register!$Q349)=0),0,ROUND((Register!$M349-Register!$R349)*MIN(Register!$Q349,MAX(0,MIN(P$4,IF(Register!$U349="",$D$2,MIN($D$2,YEAR(Register!$U349)*12+MONTH(Register!$U349)-1)))-(YEAR(Register!$O349)*12+MONTH(Register!$O349))+1))/Register!$Q349,2)-ROUND((Register!$M349-Register!$R349)*MIN(Register!$Q349,MAX(0,MIN(P$4-1,IF(Register!$U349="",$D$2,MIN($D$2,YEAR(Register!$U349)*12+MONTH(Register!$U349)-1)))-(YEAR(Register!$O349)*12+MONTH(Register!$O349))+1))/Register!$Q349,2))</f>
        <v/>
      </c>
      <c r="Q351" s="27">
        <f>E351+F351+G351+H351+I351+J351+K351+L351+M351+N351+O351+P351</f>
        <v/>
      </c>
    </row>
    <row r="352">
      <c r="A352" s="28">
        <f>IF(Register!$A350="","",Register!$A350)</f>
        <v/>
      </c>
      <c r="B352" s="28">
        <f>IF(Register!$D350="","",Register!$D350)</f>
        <v/>
      </c>
      <c r="C352" s="28">
        <f>IF(Register!$F350="","",Register!$F350)</f>
        <v/>
      </c>
      <c r="D352" s="28">
        <f>IF(C352="","",IF(C352=Settings!$A$9,Settings!$B$9,IF(C352=Settings!$A$10,Settings!$B$10,IF(C352=Settings!$A$11,Settings!$B$11,IF(C352=Settings!$A$12,Settings!$B$12,IF(C352=Settings!$A$13,Settings!$B$13,IF(C352=Settings!$A$14,Settings!$B$14,IF(C352=Settings!$A$15,Settings!$B$15,IF(C352=Settings!$A$16,Settings!$B$16,IF(C352=Settings!$A$17,Settings!$B$17,IF(C352=Settings!$A$18,Settings!$B$18,"")))))))))))</f>
        <v/>
      </c>
      <c r="E352" s="27">
        <f>IF(OR(Register!$N350&lt;&gt;"Yes",Register!$O350="",N(Register!$Q350)=0),0,ROUND((Register!$M350-Register!$R350)*MIN(Register!$Q350,MAX(0,MIN(E$4,IF(Register!$U350="",$D$2,MIN($D$2,YEAR(Register!$U350)*12+MONTH(Register!$U350)-1)))-(YEAR(Register!$O350)*12+MONTH(Register!$O350))+1))/Register!$Q350,2)-ROUND((Register!$M350-Register!$R350)*MIN(Register!$Q350,MAX(0,MIN(E$4-1,IF(Register!$U350="",$D$2,MIN($D$2,YEAR(Register!$U350)*12+MONTH(Register!$U350)-1)))-(YEAR(Register!$O350)*12+MONTH(Register!$O350))+1))/Register!$Q350,2))</f>
        <v/>
      </c>
      <c r="F352" s="27">
        <f>IF(OR(Register!$N350&lt;&gt;"Yes",Register!$O350="",N(Register!$Q350)=0),0,ROUND((Register!$M350-Register!$R350)*MIN(Register!$Q350,MAX(0,MIN(F$4,IF(Register!$U350="",$D$2,MIN($D$2,YEAR(Register!$U350)*12+MONTH(Register!$U350)-1)))-(YEAR(Register!$O350)*12+MONTH(Register!$O350))+1))/Register!$Q350,2)-ROUND((Register!$M350-Register!$R350)*MIN(Register!$Q350,MAX(0,MIN(F$4-1,IF(Register!$U350="",$D$2,MIN($D$2,YEAR(Register!$U350)*12+MONTH(Register!$U350)-1)))-(YEAR(Register!$O350)*12+MONTH(Register!$O350))+1))/Register!$Q350,2))</f>
        <v/>
      </c>
      <c r="G352" s="27">
        <f>IF(OR(Register!$N350&lt;&gt;"Yes",Register!$O350="",N(Register!$Q350)=0),0,ROUND((Register!$M350-Register!$R350)*MIN(Register!$Q350,MAX(0,MIN(G$4,IF(Register!$U350="",$D$2,MIN($D$2,YEAR(Register!$U350)*12+MONTH(Register!$U350)-1)))-(YEAR(Register!$O350)*12+MONTH(Register!$O350))+1))/Register!$Q350,2)-ROUND((Register!$M350-Register!$R350)*MIN(Register!$Q350,MAX(0,MIN(G$4-1,IF(Register!$U350="",$D$2,MIN($D$2,YEAR(Register!$U350)*12+MONTH(Register!$U350)-1)))-(YEAR(Register!$O350)*12+MONTH(Register!$O350))+1))/Register!$Q350,2))</f>
        <v/>
      </c>
      <c r="H352" s="27">
        <f>IF(OR(Register!$N350&lt;&gt;"Yes",Register!$O350="",N(Register!$Q350)=0),0,ROUND((Register!$M350-Register!$R350)*MIN(Register!$Q350,MAX(0,MIN(H$4,IF(Register!$U350="",$D$2,MIN($D$2,YEAR(Register!$U350)*12+MONTH(Register!$U350)-1)))-(YEAR(Register!$O350)*12+MONTH(Register!$O350))+1))/Register!$Q350,2)-ROUND((Register!$M350-Register!$R350)*MIN(Register!$Q350,MAX(0,MIN(H$4-1,IF(Register!$U350="",$D$2,MIN($D$2,YEAR(Register!$U350)*12+MONTH(Register!$U350)-1)))-(YEAR(Register!$O350)*12+MONTH(Register!$O350))+1))/Register!$Q350,2))</f>
        <v/>
      </c>
      <c r="I352" s="27">
        <f>IF(OR(Register!$N350&lt;&gt;"Yes",Register!$O350="",N(Register!$Q350)=0),0,ROUND((Register!$M350-Register!$R350)*MIN(Register!$Q350,MAX(0,MIN(I$4,IF(Register!$U350="",$D$2,MIN($D$2,YEAR(Register!$U350)*12+MONTH(Register!$U350)-1)))-(YEAR(Register!$O350)*12+MONTH(Register!$O350))+1))/Register!$Q350,2)-ROUND((Register!$M350-Register!$R350)*MIN(Register!$Q350,MAX(0,MIN(I$4-1,IF(Register!$U350="",$D$2,MIN($D$2,YEAR(Register!$U350)*12+MONTH(Register!$U350)-1)))-(YEAR(Register!$O350)*12+MONTH(Register!$O350))+1))/Register!$Q350,2))</f>
        <v/>
      </c>
      <c r="J352" s="27">
        <f>IF(OR(Register!$N350&lt;&gt;"Yes",Register!$O350="",N(Register!$Q350)=0),0,ROUND((Register!$M350-Register!$R350)*MIN(Register!$Q350,MAX(0,MIN(J$4,IF(Register!$U350="",$D$2,MIN($D$2,YEAR(Register!$U350)*12+MONTH(Register!$U350)-1)))-(YEAR(Register!$O350)*12+MONTH(Register!$O350))+1))/Register!$Q350,2)-ROUND((Register!$M350-Register!$R350)*MIN(Register!$Q350,MAX(0,MIN(J$4-1,IF(Register!$U350="",$D$2,MIN($D$2,YEAR(Register!$U350)*12+MONTH(Register!$U350)-1)))-(YEAR(Register!$O350)*12+MONTH(Register!$O350))+1))/Register!$Q350,2))</f>
        <v/>
      </c>
      <c r="K352" s="27">
        <f>IF(OR(Register!$N350&lt;&gt;"Yes",Register!$O350="",N(Register!$Q350)=0),0,ROUND((Register!$M350-Register!$R350)*MIN(Register!$Q350,MAX(0,MIN(K$4,IF(Register!$U350="",$D$2,MIN($D$2,YEAR(Register!$U350)*12+MONTH(Register!$U350)-1)))-(YEAR(Register!$O350)*12+MONTH(Register!$O350))+1))/Register!$Q350,2)-ROUND((Register!$M350-Register!$R350)*MIN(Register!$Q350,MAX(0,MIN(K$4-1,IF(Register!$U350="",$D$2,MIN($D$2,YEAR(Register!$U350)*12+MONTH(Register!$U350)-1)))-(YEAR(Register!$O350)*12+MONTH(Register!$O350))+1))/Register!$Q350,2))</f>
        <v/>
      </c>
      <c r="L352" s="27">
        <f>IF(OR(Register!$N350&lt;&gt;"Yes",Register!$O350="",N(Register!$Q350)=0),0,ROUND((Register!$M350-Register!$R350)*MIN(Register!$Q350,MAX(0,MIN(L$4,IF(Register!$U350="",$D$2,MIN($D$2,YEAR(Register!$U350)*12+MONTH(Register!$U350)-1)))-(YEAR(Register!$O350)*12+MONTH(Register!$O350))+1))/Register!$Q350,2)-ROUND((Register!$M350-Register!$R350)*MIN(Register!$Q350,MAX(0,MIN(L$4-1,IF(Register!$U350="",$D$2,MIN($D$2,YEAR(Register!$U350)*12+MONTH(Register!$U350)-1)))-(YEAR(Register!$O350)*12+MONTH(Register!$O350))+1))/Register!$Q350,2))</f>
        <v/>
      </c>
      <c r="M352" s="27">
        <f>IF(OR(Register!$N350&lt;&gt;"Yes",Register!$O350="",N(Register!$Q350)=0),0,ROUND((Register!$M350-Register!$R350)*MIN(Register!$Q350,MAX(0,MIN(M$4,IF(Register!$U350="",$D$2,MIN($D$2,YEAR(Register!$U350)*12+MONTH(Register!$U350)-1)))-(YEAR(Register!$O350)*12+MONTH(Register!$O350))+1))/Register!$Q350,2)-ROUND((Register!$M350-Register!$R350)*MIN(Register!$Q350,MAX(0,MIN(M$4-1,IF(Register!$U350="",$D$2,MIN($D$2,YEAR(Register!$U350)*12+MONTH(Register!$U350)-1)))-(YEAR(Register!$O350)*12+MONTH(Register!$O350))+1))/Register!$Q350,2))</f>
        <v/>
      </c>
      <c r="N352" s="27">
        <f>IF(OR(Register!$N350&lt;&gt;"Yes",Register!$O350="",N(Register!$Q350)=0),0,ROUND((Register!$M350-Register!$R350)*MIN(Register!$Q350,MAX(0,MIN(N$4,IF(Register!$U350="",$D$2,MIN($D$2,YEAR(Register!$U350)*12+MONTH(Register!$U350)-1)))-(YEAR(Register!$O350)*12+MONTH(Register!$O350))+1))/Register!$Q350,2)-ROUND((Register!$M350-Register!$R350)*MIN(Register!$Q350,MAX(0,MIN(N$4-1,IF(Register!$U350="",$D$2,MIN($D$2,YEAR(Register!$U350)*12+MONTH(Register!$U350)-1)))-(YEAR(Register!$O350)*12+MONTH(Register!$O350))+1))/Register!$Q350,2))</f>
        <v/>
      </c>
      <c r="O352" s="27">
        <f>IF(OR(Register!$N350&lt;&gt;"Yes",Register!$O350="",N(Register!$Q350)=0),0,ROUND((Register!$M350-Register!$R350)*MIN(Register!$Q350,MAX(0,MIN(O$4,IF(Register!$U350="",$D$2,MIN($D$2,YEAR(Register!$U350)*12+MONTH(Register!$U350)-1)))-(YEAR(Register!$O350)*12+MONTH(Register!$O350))+1))/Register!$Q350,2)-ROUND((Register!$M350-Register!$R350)*MIN(Register!$Q350,MAX(0,MIN(O$4-1,IF(Register!$U350="",$D$2,MIN($D$2,YEAR(Register!$U350)*12+MONTH(Register!$U350)-1)))-(YEAR(Register!$O350)*12+MONTH(Register!$O350))+1))/Register!$Q350,2))</f>
        <v/>
      </c>
      <c r="P352" s="27">
        <f>IF(OR(Register!$N350&lt;&gt;"Yes",Register!$O350="",N(Register!$Q350)=0),0,ROUND((Register!$M350-Register!$R350)*MIN(Register!$Q350,MAX(0,MIN(P$4,IF(Register!$U350="",$D$2,MIN($D$2,YEAR(Register!$U350)*12+MONTH(Register!$U350)-1)))-(YEAR(Register!$O350)*12+MONTH(Register!$O350))+1))/Register!$Q350,2)-ROUND((Register!$M350-Register!$R350)*MIN(Register!$Q350,MAX(0,MIN(P$4-1,IF(Register!$U350="",$D$2,MIN($D$2,YEAR(Register!$U350)*12+MONTH(Register!$U350)-1)))-(YEAR(Register!$O350)*12+MONTH(Register!$O350))+1))/Register!$Q350,2))</f>
        <v/>
      </c>
      <c r="Q352" s="27">
        <f>E352+F352+G352+H352+I352+J352+K352+L352+M352+N352+O352+P352</f>
        <v/>
      </c>
    </row>
    <row r="353">
      <c r="A353" s="28">
        <f>IF(Register!$A351="","",Register!$A351)</f>
        <v/>
      </c>
      <c r="B353" s="28">
        <f>IF(Register!$D351="","",Register!$D351)</f>
        <v/>
      </c>
      <c r="C353" s="28">
        <f>IF(Register!$F351="","",Register!$F351)</f>
        <v/>
      </c>
      <c r="D353" s="28">
        <f>IF(C353="","",IF(C353=Settings!$A$9,Settings!$B$9,IF(C353=Settings!$A$10,Settings!$B$10,IF(C353=Settings!$A$11,Settings!$B$11,IF(C353=Settings!$A$12,Settings!$B$12,IF(C353=Settings!$A$13,Settings!$B$13,IF(C353=Settings!$A$14,Settings!$B$14,IF(C353=Settings!$A$15,Settings!$B$15,IF(C353=Settings!$A$16,Settings!$B$16,IF(C353=Settings!$A$17,Settings!$B$17,IF(C353=Settings!$A$18,Settings!$B$18,"")))))))))))</f>
        <v/>
      </c>
      <c r="E353" s="27">
        <f>IF(OR(Register!$N351&lt;&gt;"Yes",Register!$O351="",N(Register!$Q351)=0),0,ROUND((Register!$M351-Register!$R351)*MIN(Register!$Q351,MAX(0,MIN(E$4,IF(Register!$U351="",$D$2,MIN($D$2,YEAR(Register!$U351)*12+MONTH(Register!$U351)-1)))-(YEAR(Register!$O351)*12+MONTH(Register!$O351))+1))/Register!$Q351,2)-ROUND((Register!$M351-Register!$R351)*MIN(Register!$Q351,MAX(0,MIN(E$4-1,IF(Register!$U351="",$D$2,MIN($D$2,YEAR(Register!$U351)*12+MONTH(Register!$U351)-1)))-(YEAR(Register!$O351)*12+MONTH(Register!$O351))+1))/Register!$Q351,2))</f>
        <v/>
      </c>
      <c r="F353" s="27">
        <f>IF(OR(Register!$N351&lt;&gt;"Yes",Register!$O351="",N(Register!$Q351)=0),0,ROUND((Register!$M351-Register!$R351)*MIN(Register!$Q351,MAX(0,MIN(F$4,IF(Register!$U351="",$D$2,MIN($D$2,YEAR(Register!$U351)*12+MONTH(Register!$U351)-1)))-(YEAR(Register!$O351)*12+MONTH(Register!$O351))+1))/Register!$Q351,2)-ROUND((Register!$M351-Register!$R351)*MIN(Register!$Q351,MAX(0,MIN(F$4-1,IF(Register!$U351="",$D$2,MIN($D$2,YEAR(Register!$U351)*12+MONTH(Register!$U351)-1)))-(YEAR(Register!$O351)*12+MONTH(Register!$O351))+1))/Register!$Q351,2))</f>
        <v/>
      </c>
      <c r="G353" s="27">
        <f>IF(OR(Register!$N351&lt;&gt;"Yes",Register!$O351="",N(Register!$Q351)=0),0,ROUND((Register!$M351-Register!$R351)*MIN(Register!$Q351,MAX(0,MIN(G$4,IF(Register!$U351="",$D$2,MIN($D$2,YEAR(Register!$U351)*12+MONTH(Register!$U351)-1)))-(YEAR(Register!$O351)*12+MONTH(Register!$O351))+1))/Register!$Q351,2)-ROUND((Register!$M351-Register!$R351)*MIN(Register!$Q351,MAX(0,MIN(G$4-1,IF(Register!$U351="",$D$2,MIN($D$2,YEAR(Register!$U351)*12+MONTH(Register!$U351)-1)))-(YEAR(Register!$O351)*12+MONTH(Register!$O351))+1))/Register!$Q351,2))</f>
        <v/>
      </c>
      <c r="H353" s="27">
        <f>IF(OR(Register!$N351&lt;&gt;"Yes",Register!$O351="",N(Register!$Q351)=0),0,ROUND((Register!$M351-Register!$R351)*MIN(Register!$Q351,MAX(0,MIN(H$4,IF(Register!$U351="",$D$2,MIN($D$2,YEAR(Register!$U351)*12+MONTH(Register!$U351)-1)))-(YEAR(Register!$O351)*12+MONTH(Register!$O351))+1))/Register!$Q351,2)-ROUND((Register!$M351-Register!$R351)*MIN(Register!$Q351,MAX(0,MIN(H$4-1,IF(Register!$U351="",$D$2,MIN($D$2,YEAR(Register!$U351)*12+MONTH(Register!$U351)-1)))-(YEAR(Register!$O351)*12+MONTH(Register!$O351))+1))/Register!$Q351,2))</f>
        <v/>
      </c>
      <c r="I353" s="27">
        <f>IF(OR(Register!$N351&lt;&gt;"Yes",Register!$O351="",N(Register!$Q351)=0),0,ROUND((Register!$M351-Register!$R351)*MIN(Register!$Q351,MAX(0,MIN(I$4,IF(Register!$U351="",$D$2,MIN($D$2,YEAR(Register!$U351)*12+MONTH(Register!$U351)-1)))-(YEAR(Register!$O351)*12+MONTH(Register!$O351))+1))/Register!$Q351,2)-ROUND((Register!$M351-Register!$R351)*MIN(Register!$Q351,MAX(0,MIN(I$4-1,IF(Register!$U351="",$D$2,MIN($D$2,YEAR(Register!$U351)*12+MONTH(Register!$U351)-1)))-(YEAR(Register!$O351)*12+MONTH(Register!$O351))+1))/Register!$Q351,2))</f>
        <v/>
      </c>
      <c r="J353" s="27">
        <f>IF(OR(Register!$N351&lt;&gt;"Yes",Register!$O351="",N(Register!$Q351)=0),0,ROUND((Register!$M351-Register!$R351)*MIN(Register!$Q351,MAX(0,MIN(J$4,IF(Register!$U351="",$D$2,MIN($D$2,YEAR(Register!$U351)*12+MONTH(Register!$U351)-1)))-(YEAR(Register!$O351)*12+MONTH(Register!$O351))+1))/Register!$Q351,2)-ROUND((Register!$M351-Register!$R351)*MIN(Register!$Q351,MAX(0,MIN(J$4-1,IF(Register!$U351="",$D$2,MIN($D$2,YEAR(Register!$U351)*12+MONTH(Register!$U351)-1)))-(YEAR(Register!$O351)*12+MONTH(Register!$O351))+1))/Register!$Q351,2))</f>
        <v/>
      </c>
      <c r="K353" s="27">
        <f>IF(OR(Register!$N351&lt;&gt;"Yes",Register!$O351="",N(Register!$Q351)=0),0,ROUND((Register!$M351-Register!$R351)*MIN(Register!$Q351,MAX(0,MIN(K$4,IF(Register!$U351="",$D$2,MIN($D$2,YEAR(Register!$U351)*12+MONTH(Register!$U351)-1)))-(YEAR(Register!$O351)*12+MONTH(Register!$O351))+1))/Register!$Q351,2)-ROUND((Register!$M351-Register!$R351)*MIN(Register!$Q351,MAX(0,MIN(K$4-1,IF(Register!$U351="",$D$2,MIN($D$2,YEAR(Register!$U351)*12+MONTH(Register!$U351)-1)))-(YEAR(Register!$O351)*12+MONTH(Register!$O351))+1))/Register!$Q351,2))</f>
        <v/>
      </c>
      <c r="L353" s="27">
        <f>IF(OR(Register!$N351&lt;&gt;"Yes",Register!$O351="",N(Register!$Q351)=0),0,ROUND((Register!$M351-Register!$R351)*MIN(Register!$Q351,MAX(0,MIN(L$4,IF(Register!$U351="",$D$2,MIN($D$2,YEAR(Register!$U351)*12+MONTH(Register!$U351)-1)))-(YEAR(Register!$O351)*12+MONTH(Register!$O351))+1))/Register!$Q351,2)-ROUND((Register!$M351-Register!$R351)*MIN(Register!$Q351,MAX(0,MIN(L$4-1,IF(Register!$U351="",$D$2,MIN($D$2,YEAR(Register!$U351)*12+MONTH(Register!$U351)-1)))-(YEAR(Register!$O351)*12+MONTH(Register!$O351))+1))/Register!$Q351,2))</f>
        <v/>
      </c>
      <c r="M353" s="27">
        <f>IF(OR(Register!$N351&lt;&gt;"Yes",Register!$O351="",N(Register!$Q351)=0),0,ROUND((Register!$M351-Register!$R351)*MIN(Register!$Q351,MAX(0,MIN(M$4,IF(Register!$U351="",$D$2,MIN($D$2,YEAR(Register!$U351)*12+MONTH(Register!$U351)-1)))-(YEAR(Register!$O351)*12+MONTH(Register!$O351))+1))/Register!$Q351,2)-ROUND((Register!$M351-Register!$R351)*MIN(Register!$Q351,MAX(0,MIN(M$4-1,IF(Register!$U351="",$D$2,MIN($D$2,YEAR(Register!$U351)*12+MONTH(Register!$U351)-1)))-(YEAR(Register!$O351)*12+MONTH(Register!$O351))+1))/Register!$Q351,2))</f>
        <v/>
      </c>
      <c r="N353" s="27">
        <f>IF(OR(Register!$N351&lt;&gt;"Yes",Register!$O351="",N(Register!$Q351)=0),0,ROUND((Register!$M351-Register!$R351)*MIN(Register!$Q351,MAX(0,MIN(N$4,IF(Register!$U351="",$D$2,MIN($D$2,YEAR(Register!$U351)*12+MONTH(Register!$U351)-1)))-(YEAR(Register!$O351)*12+MONTH(Register!$O351))+1))/Register!$Q351,2)-ROUND((Register!$M351-Register!$R351)*MIN(Register!$Q351,MAX(0,MIN(N$4-1,IF(Register!$U351="",$D$2,MIN($D$2,YEAR(Register!$U351)*12+MONTH(Register!$U351)-1)))-(YEAR(Register!$O351)*12+MONTH(Register!$O351))+1))/Register!$Q351,2))</f>
        <v/>
      </c>
      <c r="O353" s="27">
        <f>IF(OR(Register!$N351&lt;&gt;"Yes",Register!$O351="",N(Register!$Q351)=0),0,ROUND((Register!$M351-Register!$R351)*MIN(Register!$Q351,MAX(0,MIN(O$4,IF(Register!$U351="",$D$2,MIN($D$2,YEAR(Register!$U351)*12+MONTH(Register!$U351)-1)))-(YEAR(Register!$O351)*12+MONTH(Register!$O351))+1))/Register!$Q351,2)-ROUND((Register!$M351-Register!$R351)*MIN(Register!$Q351,MAX(0,MIN(O$4-1,IF(Register!$U351="",$D$2,MIN($D$2,YEAR(Register!$U351)*12+MONTH(Register!$U351)-1)))-(YEAR(Register!$O351)*12+MONTH(Register!$O351))+1))/Register!$Q351,2))</f>
        <v/>
      </c>
      <c r="P353" s="27">
        <f>IF(OR(Register!$N351&lt;&gt;"Yes",Register!$O351="",N(Register!$Q351)=0),0,ROUND((Register!$M351-Register!$R351)*MIN(Register!$Q351,MAX(0,MIN(P$4,IF(Register!$U351="",$D$2,MIN($D$2,YEAR(Register!$U351)*12+MONTH(Register!$U351)-1)))-(YEAR(Register!$O351)*12+MONTH(Register!$O351))+1))/Register!$Q351,2)-ROUND((Register!$M351-Register!$R351)*MIN(Register!$Q351,MAX(0,MIN(P$4-1,IF(Register!$U351="",$D$2,MIN($D$2,YEAR(Register!$U351)*12+MONTH(Register!$U351)-1)))-(YEAR(Register!$O351)*12+MONTH(Register!$O351))+1))/Register!$Q351,2))</f>
        <v/>
      </c>
      <c r="Q353" s="27">
        <f>E353+F353+G353+H353+I353+J353+K353+L353+M353+N353+O353+P353</f>
        <v/>
      </c>
    </row>
    <row r="354">
      <c r="A354" s="28">
        <f>IF(Register!$A352="","",Register!$A352)</f>
        <v/>
      </c>
      <c r="B354" s="28">
        <f>IF(Register!$D352="","",Register!$D352)</f>
        <v/>
      </c>
      <c r="C354" s="28">
        <f>IF(Register!$F352="","",Register!$F352)</f>
        <v/>
      </c>
      <c r="D354" s="28">
        <f>IF(C354="","",IF(C354=Settings!$A$9,Settings!$B$9,IF(C354=Settings!$A$10,Settings!$B$10,IF(C354=Settings!$A$11,Settings!$B$11,IF(C354=Settings!$A$12,Settings!$B$12,IF(C354=Settings!$A$13,Settings!$B$13,IF(C354=Settings!$A$14,Settings!$B$14,IF(C354=Settings!$A$15,Settings!$B$15,IF(C354=Settings!$A$16,Settings!$B$16,IF(C354=Settings!$A$17,Settings!$B$17,IF(C354=Settings!$A$18,Settings!$B$18,"")))))))))))</f>
        <v/>
      </c>
      <c r="E354" s="27">
        <f>IF(OR(Register!$N352&lt;&gt;"Yes",Register!$O352="",N(Register!$Q352)=0),0,ROUND((Register!$M352-Register!$R352)*MIN(Register!$Q352,MAX(0,MIN(E$4,IF(Register!$U352="",$D$2,MIN($D$2,YEAR(Register!$U352)*12+MONTH(Register!$U352)-1)))-(YEAR(Register!$O352)*12+MONTH(Register!$O352))+1))/Register!$Q352,2)-ROUND((Register!$M352-Register!$R352)*MIN(Register!$Q352,MAX(0,MIN(E$4-1,IF(Register!$U352="",$D$2,MIN($D$2,YEAR(Register!$U352)*12+MONTH(Register!$U352)-1)))-(YEAR(Register!$O352)*12+MONTH(Register!$O352))+1))/Register!$Q352,2))</f>
        <v/>
      </c>
      <c r="F354" s="27">
        <f>IF(OR(Register!$N352&lt;&gt;"Yes",Register!$O352="",N(Register!$Q352)=0),0,ROUND((Register!$M352-Register!$R352)*MIN(Register!$Q352,MAX(0,MIN(F$4,IF(Register!$U352="",$D$2,MIN($D$2,YEAR(Register!$U352)*12+MONTH(Register!$U352)-1)))-(YEAR(Register!$O352)*12+MONTH(Register!$O352))+1))/Register!$Q352,2)-ROUND((Register!$M352-Register!$R352)*MIN(Register!$Q352,MAX(0,MIN(F$4-1,IF(Register!$U352="",$D$2,MIN($D$2,YEAR(Register!$U352)*12+MONTH(Register!$U352)-1)))-(YEAR(Register!$O352)*12+MONTH(Register!$O352))+1))/Register!$Q352,2))</f>
        <v/>
      </c>
      <c r="G354" s="27">
        <f>IF(OR(Register!$N352&lt;&gt;"Yes",Register!$O352="",N(Register!$Q352)=0),0,ROUND((Register!$M352-Register!$R352)*MIN(Register!$Q352,MAX(0,MIN(G$4,IF(Register!$U352="",$D$2,MIN($D$2,YEAR(Register!$U352)*12+MONTH(Register!$U352)-1)))-(YEAR(Register!$O352)*12+MONTH(Register!$O352))+1))/Register!$Q352,2)-ROUND((Register!$M352-Register!$R352)*MIN(Register!$Q352,MAX(0,MIN(G$4-1,IF(Register!$U352="",$D$2,MIN($D$2,YEAR(Register!$U352)*12+MONTH(Register!$U352)-1)))-(YEAR(Register!$O352)*12+MONTH(Register!$O352))+1))/Register!$Q352,2))</f>
        <v/>
      </c>
      <c r="H354" s="27">
        <f>IF(OR(Register!$N352&lt;&gt;"Yes",Register!$O352="",N(Register!$Q352)=0),0,ROUND((Register!$M352-Register!$R352)*MIN(Register!$Q352,MAX(0,MIN(H$4,IF(Register!$U352="",$D$2,MIN($D$2,YEAR(Register!$U352)*12+MONTH(Register!$U352)-1)))-(YEAR(Register!$O352)*12+MONTH(Register!$O352))+1))/Register!$Q352,2)-ROUND((Register!$M352-Register!$R352)*MIN(Register!$Q352,MAX(0,MIN(H$4-1,IF(Register!$U352="",$D$2,MIN($D$2,YEAR(Register!$U352)*12+MONTH(Register!$U352)-1)))-(YEAR(Register!$O352)*12+MONTH(Register!$O352))+1))/Register!$Q352,2))</f>
        <v/>
      </c>
      <c r="I354" s="27">
        <f>IF(OR(Register!$N352&lt;&gt;"Yes",Register!$O352="",N(Register!$Q352)=0),0,ROUND((Register!$M352-Register!$R352)*MIN(Register!$Q352,MAX(0,MIN(I$4,IF(Register!$U352="",$D$2,MIN($D$2,YEAR(Register!$U352)*12+MONTH(Register!$U352)-1)))-(YEAR(Register!$O352)*12+MONTH(Register!$O352))+1))/Register!$Q352,2)-ROUND((Register!$M352-Register!$R352)*MIN(Register!$Q352,MAX(0,MIN(I$4-1,IF(Register!$U352="",$D$2,MIN($D$2,YEAR(Register!$U352)*12+MONTH(Register!$U352)-1)))-(YEAR(Register!$O352)*12+MONTH(Register!$O352))+1))/Register!$Q352,2))</f>
        <v/>
      </c>
      <c r="J354" s="27">
        <f>IF(OR(Register!$N352&lt;&gt;"Yes",Register!$O352="",N(Register!$Q352)=0),0,ROUND((Register!$M352-Register!$R352)*MIN(Register!$Q352,MAX(0,MIN(J$4,IF(Register!$U352="",$D$2,MIN($D$2,YEAR(Register!$U352)*12+MONTH(Register!$U352)-1)))-(YEAR(Register!$O352)*12+MONTH(Register!$O352))+1))/Register!$Q352,2)-ROUND((Register!$M352-Register!$R352)*MIN(Register!$Q352,MAX(0,MIN(J$4-1,IF(Register!$U352="",$D$2,MIN($D$2,YEAR(Register!$U352)*12+MONTH(Register!$U352)-1)))-(YEAR(Register!$O352)*12+MONTH(Register!$O352))+1))/Register!$Q352,2))</f>
        <v/>
      </c>
      <c r="K354" s="27">
        <f>IF(OR(Register!$N352&lt;&gt;"Yes",Register!$O352="",N(Register!$Q352)=0),0,ROUND((Register!$M352-Register!$R352)*MIN(Register!$Q352,MAX(0,MIN(K$4,IF(Register!$U352="",$D$2,MIN($D$2,YEAR(Register!$U352)*12+MONTH(Register!$U352)-1)))-(YEAR(Register!$O352)*12+MONTH(Register!$O352))+1))/Register!$Q352,2)-ROUND((Register!$M352-Register!$R352)*MIN(Register!$Q352,MAX(0,MIN(K$4-1,IF(Register!$U352="",$D$2,MIN($D$2,YEAR(Register!$U352)*12+MONTH(Register!$U352)-1)))-(YEAR(Register!$O352)*12+MONTH(Register!$O352))+1))/Register!$Q352,2))</f>
        <v/>
      </c>
      <c r="L354" s="27">
        <f>IF(OR(Register!$N352&lt;&gt;"Yes",Register!$O352="",N(Register!$Q352)=0),0,ROUND((Register!$M352-Register!$R352)*MIN(Register!$Q352,MAX(0,MIN(L$4,IF(Register!$U352="",$D$2,MIN($D$2,YEAR(Register!$U352)*12+MONTH(Register!$U352)-1)))-(YEAR(Register!$O352)*12+MONTH(Register!$O352))+1))/Register!$Q352,2)-ROUND((Register!$M352-Register!$R352)*MIN(Register!$Q352,MAX(0,MIN(L$4-1,IF(Register!$U352="",$D$2,MIN($D$2,YEAR(Register!$U352)*12+MONTH(Register!$U352)-1)))-(YEAR(Register!$O352)*12+MONTH(Register!$O352))+1))/Register!$Q352,2))</f>
        <v/>
      </c>
      <c r="M354" s="27">
        <f>IF(OR(Register!$N352&lt;&gt;"Yes",Register!$O352="",N(Register!$Q352)=0),0,ROUND((Register!$M352-Register!$R352)*MIN(Register!$Q352,MAX(0,MIN(M$4,IF(Register!$U352="",$D$2,MIN($D$2,YEAR(Register!$U352)*12+MONTH(Register!$U352)-1)))-(YEAR(Register!$O352)*12+MONTH(Register!$O352))+1))/Register!$Q352,2)-ROUND((Register!$M352-Register!$R352)*MIN(Register!$Q352,MAX(0,MIN(M$4-1,IF(Register!$U352="",$D$2,MIN($D$2,YEAR(Register!$U352)*12+MONTH(Register!$U352)-1)))-(YEAR(Register!$O352)*12+MONTH(Register!$O352))+1))/Register!$Q352,2))</f>
        <v/>
      </c>
      <c r="N354" s="27">
        <f>IF(OR(Register!$N352&lt;&gt;"Yes",Register!$O352="",N(Register!$Q352)=0),0,ROUND((Register!$M352-Register!$R352)*MIN(Register!$Q352,MAX(0,MIN(N$4,IF(Register!$U352="",$D$2,MIN($D$2,YEAR(Register!$U352)*12+MONTH(Register!$U352)-1)))-(YEAR(Register!$O352)*12+MONTH(Register!$O352))+1))/Register!$Q352,2)-ROUND((Register!$M352-Register!$R352)*MIN(Register!$Q352,MAX(0,MIN(N$4-1,IF(Register!$U352="",$D$2,MIN($D$2,YEAR(Register!$U352)*12+MONTH(Register!$U352)-1)))-(YEAR(Register!$O352)*12+MONTH(Register!$O352))+1))/Register!$Q352,2))</f>
        <v/>
      </c>
      <c r="O354" s="27">
        <f>IF(OR(Register!$N352&lt;&gt;"Yes",Register!$O352="",N(Register!$Q352)=0),0,ROUND((Register!$M352-Register!$R352)*MIN(Register!$Q352,MAX(0,MIN(O$4,IF(Register!$U352="",$D$2,MIN($D$2,YEAR(Register!$U352)*12+MONTH(Register!$U352)-1)))-(YEAR(Register!$O352)*12+MONTH(Register!$O352))+1))/Register!$Q352,2)-ROUND((Register!$M352-Register!$R352)*MIN(Register!$Q352,MAX(0,MIN(O$4-1,IF(Register!$U352="",$D$2,MIN($D$2,YEAR(Register!$U352)*12+MONTH(Register!$U352)-1)))-(YEAR(Register!$O352)*12+MONTH(Register!$O352))+1))/Register!$Q352,2))</f>
        <v/>
      </c>
      <c r="P354" s="27">
        <f>IF(OR(Register!$N352&lt;&gt;"Yes",Register!$O352="",N(Register!$Q352)=0),0,ROUND((Register!$M352-Register!$R352)*MIN(Register!$Q352,MAX(0,MIN(P$4,IF(Register!$U352="",$D$2,MIN($D$2,YEAR(Register!$U352)*12+MONTH(Register!$U352)-1)))-(YEAR(Register!$O352)*12+MONTH(Register!$O352))+1))/Register!$Q352,2)-ROUND((Register!$M352-Register!$R352)*MIN(Register!$Q352,MAX(0,MIN(P$4-1,IF(Register!$U352="",$D$2,MIN($D$2,YEAR(Register!$U352)*12+MONTH(Register!$U352)-1)))-(YEAR(Register!$O352)*12+MONTH(Register!$O352))+1))/Register!$Q352,2))</f>
        <v/>
      </c>
      <c r="Q354" s="27">
        <f>E354+F354+G354+H354+I354+J354+K354+L354+M354+N354+O354+P354</f>
        <v/>
      </c>
    </row>
    <row r="355">
      <c r="A355" s="28">
        <f>IF(Register!$A353="","",Register!$A353)</f>
        <v/>
      </c>
      <c r="B355" s="28">
        <f>IF(Register!$D353="","",Register!$D353)</f>
        <v/>
      </c>
      <c r="C355" s="28">
        <f>IF(Register!$F353="","",Register!$F353)</f>
        <v/>
      </c>
      <c r="D355" s="28">
        <f>IF(C355="","",IF(C355=Settings!$A$9,Settings!$B$9,IF(C355=Settings!$A$10,Settings!$B$10,IF(C355=Settings!$A$11,Settings!$B$11,IF(C355=Settings!$A$12,Settings!$B$12,IF(C355=Settings!$A$13,Settings!$B$13,IF(C355=Settings!$A$14,Settings!$B$14,IF(C355=Settings!$A$15,Settings!$B$15,IF(C355=Settings!$A$16,Settings!$B$16,IF(C355=Settings!$A$17,Settings!$B$17,IF(C355=Settings!$A$18,Settings!$B$18,"")))))))))))</f>
        <v/>
      </c>
      <c r="E355" s="27">
        <f>IF(OR(Register!$N353&lt;&gt;"Yes",Register!$O353="",N(Register!$Q353)=0),0,ROUND((Register!$M353-Register!$R353)*MIN(Register!$Q353,MAX(0,MIN(E$4,IF(Register!$U353="",$D$2,MIN($D$2,YEAR(Register!$U353)*12+MONTH(Register!$U353)-1)))-(YEAR(Register!$O353)*12+MONTH(Register!$O353))+1))/Register!$Q353,2)-ROUND((Register!$M353-Register!$R353)*MIN(Register!$Q353,MAX(0,MIN(E$4-1,IF(Register!$U353="",$D$2,MIN($D$2,YEAR(Register!$U353)*12+MONTH(Register!$U353)-1)))-(YEAR(Register!$O353)*12+MONTH(Register!$O353))+1))/Register!$Q353,2))</f>
        <v/>
      </c>
      <c r="F355" s="27">
        <f>IF(OR(Register!$N353&lt;&gt;"Yes",Register!$O353="",N(Register!$Q353)=0),0,ROUND((Register!$M353-Register!$R353)*MIN(Register!$Q353,MAX(0,MIN(F$4,IF(Register!$U353="",$D$2,MIN($D$2,YEAR(Register!$U353)*12+MONTH(Register!$U353)-1)))-(YEAR(Register!$O353)*12+MONTH(Register!$O353))+1))/Register!$Q353,2)-ROUND((Register!$M353-Register!$R353)*MIN(Register!$Q353,MAX(0,MIN(F$4-1,IF(Register!$U353="",$D$2,MIN($D$2,YEAR(Register!$U353)*12+MONTH(Register!$U353)-1)))-(YEAR(Register!$O353)*12+MONTH(Register!$O353))+1))/Register!$Q353,2))</f>
        <v/>
      </c>
      <c r="G355" s="27">
        <f>IF(OR(Register!$N353&lt;&gt;"Yes",Register!$O353="",N(Register!$Q353)=0),0,ROUND((Register!$M353-Register!$R353)*MIN(Register!$Q353,MAX(0,MIN(G$4,IF(Register!$U353="",$D$2,MIN($D$2,YEAR(Register!$U353)*12+MONTH(Register!$U353)-1)))-(YEAR(Register!$O353)*12+MONTH(Register!$O353))+1))/Register!$Q353,2)-ROUND((Register!$M353-Register!$R353)*MIN(Register!$Q353,MAX(0,MIN(G$4-1,IF(Register!$U353="",$D$2,MIN($D$2,YEAR(Register!$U353)*12+MONTH(Register!$U353)-1)))-(YEAR(Register!$O353)*12+MONTH(Register!$O353))+1))/Register!$Q353,2))</f>
        <v/>
      </c>
      <c r="H355" s="27">
        <f>IF(OR(Register!$N353&lt;&gt;"Yes",Register!$O353="",N(Register!$Q353)=0),0,ROUND((Register!$M353-Register!$R353)*MIN(Register!$Q353,MAX(0,MIN(H$4,IF(Register!$U353="",$D$2,MIN($D$2,YEAR(Register!$U353)*12+MONTH(Register!$U353)-1)))-(YEAR(Register!$O353)*12+MONTH(Register!$O353))+1))/Register!$Q353,2)-ROUND((Register!$M353-Register!$R353)*MIN(Register!$Q353,MAX(0,MIN(H$4-1,IF(Register!$U353="",$D$2,MIN($D$2,YEAR(Register!$U353)*12+MONTH(Register!$U353)-1)))-(YEAR(Register!$O353)*12+MONTH(Register!$O353))+1))/Register!$Q353,2))</f>
        <v/>
      </c>
      <c r="I355" s="27">
        <f>IF(OR(Register!$N353&lt;&gt;"Yes",Register!$O353="",N(Register!$Q353)=0),0,ROUND((Register!$M353-Register!$R353)*MIN(Register!$Q353,MAX(0,MIN(I$4,IF(Register!$U353="",$D$2,MIN($D$2,YEAR(Register!$U353)*12+MONTH(Register!$U353)-1)))-(YEAR(Register!$O353)*12+MONTH(Register!$O353))+1))/Register!$Q353,2)-ROUND((Register!$M353-Register!$R353)*MIN(Register!$Q353,MAX(0,MIN(I$4-1,IF(Register!$U353="",$D$2,MIN($D$2,YEAR(Register!$U353)*12+MONTH(Register!$U353)-1)))-(YEAR(Register!$O353)*12+MONTH(Register!$O353))+1))/Register!$Q353,2))</f>
        <v/>
      </c>
      <c r="J355" s="27">
        <f>IF(OR(Register!$N353&lt;&gt;"Yes",Register!$O353="",N(Register!$Q353)=0),0,ROUND((Register!$M353-Register!$R353)*MIN(Register!$Q353,MAX(0,MIN(J$4,IF(Register!$U353="",$D$2,MIN($D$2,YEAR(Register!$U353)*12+MONTH(Register!$U353)-1)))-(YEAR(Register!$O353)*12+MONTH(Register!$O353))+1))/Register!$Q353,2)-ROUND((Register!$M353-Register!$R353)*MIN(Register!$Q353,MAX(0,MIN(J$4-1,IF(Register!$U353="",$D$2,MIN($D$2,YEAR(Register!$U353)*12+MONTH(Register!$U353)-1)))-(YEAR(Register!$O353)*12+MONTH(Register!$O353))+1))/Register!$Q353,2))</f>
        <v/>
      </c>
      <c r="K355" s="27">
        <f>IF(OR(Register!$N353&lt;&gt;"Yes",Register!$O353="",N(Register!$Q353)=0),0,ROUND((Register!$M353-Register!$R353)*MIN(Register!$Q353,MAX(0,MIN(K$4,IF(Register!$U353="",$D$2,MIN($D$2,YEAR(Register!$U353)*12+MONTH(Register!$U353)-1)))-(YEAR(Register!$O353)*12+MONTH(Register!$O353))+1))/Register!$Q353,2)-ROUND((Register!$M353-Register!$R353)*MIN(Register!$Q353,MAX(0,MIN(K$4-1,IF(Register!$U353="",$D$2,MIN($D$2,YEAR(Register!$U353)*12+MONTH(Register!$U353)-1)))-(YEAR(Register!$O353)*12+MONTH(Register!$O353))+1))/Register!$Q353,2))</f>
        <v/>
      </c>
      <c r="L355" s="27">
        <f>IF(OR(Register!$N353&lt;&gt;"Yes",Register!$O353="",N(Register!$Q353)=0),0,ROUND((Register!$M353-Register!$R353)*MIN(Register!$Q353,MAX(0,MIN(L$4,IF(Register!$U353="",$D$2,MIN($D$2,YEAR(Register!$U353)*12+MONTH(Register!$U353)-1)))-(YEAR(Register!$O353)*12+MONTH(Register!$O353))+1))/Register!$Q353,2)-ROUND((Register!$M353-Register!$R353)*MIN(Register!$Q353,MAX(0,MIN(L$4-1,IF(Register!$U353="",$D$2,MIN($D$2,YEAR(Register!$U353)*12+MONTH(Register!$U353)-1)))-(YEAR(Register!$O353)*12+MONTH(Register!$O353))+1))/Register!$Q353,2))</f>
        <v/>
      </c>
      <c r="M355" s="27">
        <f>IF(OR(Register!$N353&lt;&gt;"Yes",Register!$O353="",N(Register!$Q353)=0),0,ROUND((Register!$M353-Register!$R353)*MIN(Register!$Q353,MAX(0,MIN(M$4,IF(Register!$U353="",$D$2,MIN($D$2,YEAR(Register!$U353)*12+MONTH(Register!$U353)-1)))-(YEAR(Register!$O353)*12+MONTH(Register!$O353))+1))/Register!$Q353,2)-ROUND((Register!$M353-Register!$R353)*MIN(Register!$Q353,MAX(0,MIN(M$4-1,IF(Register!$U353="",$D$2,MIN($D$2,YEAR(Register!$U353)*12+MONTH(Register!$U353)-1)))-(YEAR(Register!$O353)*12+MONTH(Register!$O353))+1))/Register!$Q353,2))</f>
        <v/>
      </c>
      <c r="N355" s="27">
        <f>IF(OR(Register!$N353&lt;&gt;"Yes",Register!$O353="",N(Register!$Q353)=0),0,ROUND((Register!$M353-Register!$R353)*MIN(Register!$Q353,MAX(0,MIN(N$4,IF(Register!$U353="",$D$2,MIN($D$2,YEAR(Register!$U353)*12+MONTH(Register!$U353)-1)))-(YEAR(Register!$O353)*12+MONTH(Register!$O353))+1))/Register!$Q353,2)-ROUND((Register!$M353-Register!$R353)*MIN(Register!$Q353,MAX(0,MIN(N$4-1,IF(Register!$U353="",$D$2,MIN($D$2,YEAR(Register!$U353)*12+MONTH(Register!$U353)-1)))-(YEAR(Register!$O353)*12+MONTH(Register!$O353))+1))/Register!$Q353,2))</f>
        <v/>
      </c>
      <c r="O355" s="27">
        <f>IF(OR(Register!$N353&lt;&gt;"Yes",Register!$O353="",N(Register!$Q353)=0),0,ROUND((Register!$M353-Register!$R353)*MIN(Register!$Q353,MAX(0,MIN(O$4,IF(Register!$U353="",$D$2,MIN($D$2,YEAR(Register!$U353)*12+MONTH(Register!$U353)-1)))-(YEAR(Register!$O353)*12+MONTH(Register!$O353))+1))/Register!$Q353,2)-ROUND((Register!$M353-Register!$R353)*MIN(Register!$Q353,MAX(0,MIN(O$4-1,IF(Register!$U353="",$D$2,MIN($D$2,YEAR(Register!$U353)*12+MONTH(Register!$U353)-1)))-(YEAR(Register!$O353)*12+MONTH(Register!$O353))+1))/Register!$Q353,2))</f>
        <v/>
      </c>
      <c r="P355" s="27">
        <f>IF(OR(Register!$N353&lt;&gt;"Yes",Register!$O353="",N(Register!$Q353)=0),0,ROUND((Register!$M353-Register!$R353)*MIN(Register!$Q353,MAX(0,MIN(P$4,IF(Register!$U353="",$D$2,MIN($D$2,YEAR(Register!$U353)*12+MONTH(Register!$U353)-1)))-(YEAR(Register!$O353)*12+MONTH(Register!$O353))+1))/Register!$Q353,2)-ROUND((Register!$M353-Register!$R353)*MIN(Register!$Q353,MAX(0,MIN(P$4-1,IF(Register!$U353="",$D$2,MIN($D$2,YEAR(Register!$U353)*12+MONTH(Register!$U353)-1)))-(YEAR(Register!$O353)*12+MONTH(Register!$O353))+1))/Register!$Q353,2))</f>
        <v/>
      </c>
      <c r="Q355" s="27">
        <f>E355+F355+G355+H355+I355+J355+K355+L355+M355+N355+O355+P355</f>
        <v/>
      </c>
    </row>
    <row r="356">
      <c r="A356" s="28">
        <f>IF(Register!$A354="","",Register!$A354)</f>
        <v/>
      </c>
      <c r="B356" s="28">
        <f>IF(Register!$D354="","",Register!$D354)</f>
        <v/>
      </c>
      <c r="C356" s="28">
        <f>IF(Register!$F354="","",Register!$F354)</f>
        <v/>
      </c>
      <c r="D356" s="28">
        <f>IF(C356="","",IF(C356=Settings!$A$9,Settings!$B$9,IF(C356=Settings!$A$10,Settings!$B$10,IF(C356=Settings!$A$11,Settings!$B$11,IF(C356=Settings!$A$12,Settings!$B$12,IF(C356=Settings!$A$13,Settings!$B$13,IF(C356=Settings!$A$14,Settings!$B$14,IF(C356=Settings!$A$15,Settings!$B$15,IF(C356=Settings!$A$16,Settings!$B$16,IF(C356=Settings!$A$17,Settings!$B$17,IF(C356=Settings!$A$18,Settings!$B$18,"")))))))))))</f>
        <v/>
      </c>
      <c r="E356" s="27">
        <f>IF(OR(Register!$N354&lt;&gt;"Yes",Register!$O354="",N(Register!$Q354)=0),0,ROUND((Register!$M354-Register!$R354)*MIN(Register!$Q354,MAX(0,MIN(E$4,IF(Register!$U354="",$D$2,MIN($D$2,YEAR(Register!$U354)*12+MONTH(Register!$U354)-1)))-(YEAR(Register!$O354)*12+MONTH(Register!$O354))+1))/Register!$Q354,2)-ROUND((Register!$M354-Register!$R354)*MIN(Register!$Q354,MAX(0,MIN(E$4-1,IF(Register!$U354="",$D$2,MIN($D$2,YEAR(Register!$U354)*12+MONTH(Register!$U354)-1)))-(YEAR(Register!$O354)*12+MONTH(Register!$O354))+1))/Register!$Q354,2))</f>
        <v/>
      </c>
      <c r="F356" s="27">
        <f>IF(OR(Register!$N354&lt;&gt;"Yes",Register!$O354="",N(Register!$Q354)=0),0,ROUND((Register!$M354-Register!$R354)*MIN(Register!$Q354,MAX(0,MIN(F$4,IF(Register!$U354="",$D$2,MIN($D$2,YEAR(Register!$U354)*12+MONTH(Register!$U354)-1)))-(YEAR(Register!$O354)*12+MONTH(Register!$O354))+1))/Register!$Q354,2)-ROUND((Register!$M354-Register!$R354)*MIN(Register!$Q354,MAX(0,MIN(F$4-1,IF(Register!$U354="",$D$2,MIN($D$2,YEAR(Register!$U354)*12+MONTH(Register!$U354)-1)))-(YEAR(Register!$O354)*12+MONTH(Register!$O354))+1))/Register!$Q354,2))</f>
        <v/>
      </c>
      <c r="G356" s="27">
        <f>IF(OR(Register!$N354&lt;&gt;"Yes",Register!$O354="",N(Register!$Q354)=0),0,ROUND((Register!$M354-Register!$R354)*MIN(Register!$Q354,MAX(0,MIN(G$4,IF(Register!$U354="",$D$2,MIN($D$2,YEAR(Register!$U354)*12+MONTH(Register!$U354)-1)))-(YEAR(Register!$O354)*12+MONTH(Register!$O354))+1))/Register!$Q354,2)-ROUND((Register!$M354-Register!$R354)*MIN(Register!$Q354,MAX(0,MIN(G$4-1,IF(Register!$U354="",$D$2,MIN($D$2,YEAR(Register!$U354)*12+MONTH(Register!$U354)-1)))-(YEAR(Register!$O354)*12+MONTH(Register!$O354))+1))/Register!$Q354,2))</f>
        <v/>
      </c>
      <c r="H356" s="27">
        <f>IF(OR(Register!$N354&lt;&gt;"Yes",Register!$O354="",N(Register!$Q354)=0),0,ROUND((Register!$M354-Register!$R354)*MIN(Register!$Q354,MAX(0,MIN(H$4,IF(Register!$U354="",$D$2,MIN($D$2,YEAR(Register!$U354)*12+MONTH(Register!$U354)-1)))-(YEAR(Register!$O354)*12+MONTH(Register!$O354))+1))/Register!$Q354,2)-ROUND((Register!$M354-Register!$R354)*MIN(Register!$Q354,MAX(0,MIN(H$4-1,IF(Register!$U354="",$D$2,MIN($D$2,YEAR(Register!$U354)*12+MONTH(Register!$U354)-1)))-(YEAR(Register!$O354)*12+MONTH(Register!$O354))+1))/Register!$Q354,2))</f>
        <v/>
      </c>
      <c r="I356" s="27">
        <f>IF(OR(Register!$N354&lt;&gt;"Yes",Register!$O354="",N(Register!$Q354)=0),0,ROUND((Register!$M354-Register!$R354)*MIN(Register!$Q354,MAX(0,MIN(I$4,IF(Register!$U354="",$D$2,MIN($D$2,YEAR(Register!$U354)*12+MONTH(Register!$U354)-1)))-(YEAR(Register!$O354)*12+MONTH(Register!$O354))+1))/Register!$Q354,2)-ROUND((Register!$M354-Register!$R354)*MIN(Register!$Q354,MAX(0,MIN(I$4-1,IF(Register!$U354="",$D$2,MIN($D$2,YEAR(Register!$U354)*12+MONTH(Register!$U354)-1)))-(YEAR(Register!$O354)*12+MONTH(Register!$O354))+1))/Register!$Q354,2))</f>
        <v/>
      </c>
      <c r="J356" s="27">
        <f>IF(OR(Register!$N354&lt;&gt;"Yes",Register!$O354="",N(Register!$Q354)=0),0,ROUND((Register!$M354-Register!$R354)*MIN(Register!$Q354,MAX(0,MIN(J$4,IF(Register!$U354="",$D$2,MIN($D$2,YEAR(Register!$U354)*12+MONTH(Register!$U354)-1)))-(YEAR(Register!$O354)*12+MONTH(Register!$O354))+1))/Register!$Q354,2)-ROUND((Register!$M354-Register!$R354)*MIN(Register!$Q354,MAX(0,MIN(J$4-1,IF(Register!$U354="",$D$2,MIN($D$2,YEAR(Register!$U354)*12+MONTH(Register!$U354)-1)))-(YEAR(Register!$O354)*12+MONTH(Register!$O354))+1))/Register!$Q354,2))</f>
        <v/>
      </c>
      <c r="K356" s="27">
        <f>IF(OR(Register!$N354&lt;&gt;"Yes",Register!$O354="",N(Register!$Q354)=0),0,ROUND((Register!$M354-Register!$R354)*MIN(Register!$Q354,MAX(0,MIN(K$4,IF(Register!$U354="",$D$2,MIN($D$2,YEAR(Register!$U354)*12+MONTH(Register!$U354)-1)))-(YEAR(Register!$O354)*12+MONTH(Register!$O354))+1))/Register!$Q354,2)-ROUND((Register!$M354-Register!$R354)*MIN(Register!$Q354,MAX(0,MIN(K$4-1,IF(Register!$U354="",$D$2,MIN($D$2,YEAR(Register!$U354)*12+MONTH(Register!$U354)-1)))-(YEAR(Register!$O354)*12+MONTH(Register!$O354))+1))/Register!$Q354,2))</f>
        <v/>
      </c>
      <c r="L356" s="27">
        <f>IF(OR(Register!$N354&lt;&gt;"Yes",Register!$O354="",N(Register!$Q354)=0),0,ROUND((Register!$M354-Register!$R354)*MIN(Register!$Q354,MAX(0,MIN(L$4,IF(Register!$U354="",$D$2,MIN($D$2,YEAR(Register!$U354)*12+MONTH(Register!$U354)-1)))-(YEAR(Register!$O354)*12+MONTH(Register!$O354))+1))/Register!$Q354,2)-ROUND((Register!$M354-Register!$R354)*MIN(Register!$Q354,MAX(0,MIN(L$4-1,IF(Register!$U354="",$D$2,MIN($D$2,YEAR(Register!$U354)*12+MONTH(Register!$U354)-1)))-(YEAR(Register!$O354)*12+MONTH(Register!$O354))+1))/Register!$Q354,2))</f>
        <v/>
      </c>
      <c r="M356" s="27">
        <f>IF(OR(Register!$N354&lt;&gt;"Yes",Register!$O354="",N(Register!$Q354)=0),0,ROUND((Register!$M354-Register!$R354)*MIN(Register!$Q354,MAX(0,MIN(M$4,IF(Register!$U354="",$D$2,MIN($D$2,YEAR(Register!$U354)*12+MONTH(Register!$U354)-1)))-(YEAR(Register!$O354)*12+MONTH(Register!$O354))+1))/Register!$Q354,2)-ROUND((Register!$M354-Register!$R354)*MIN(Register!$Q354,MAX(0,MIN(M$4-1,IF(Register!$U354="",$D$2,MIN($D$2,YEAR(Register!$U354)*12+MONTH(Register!$U354)-1)))-(YEAR(Register!$O354)*12+MONTH(Register!$O354))+1))/Register!$Q354,2))</f>
        <v/>
      </c>
      <c r="N356" s="27">
        <f>IF(OR(Register!$N354&lt;&gt;"Yes",Register!$O354="",N(Register!$Q354)=0),0,ROUND((Register!$M354-Register!$R354)*MIN(Register!$Q354,MAX(0,MIN(N$4,IF(Register!$U354="",$D$2,MIN($D$2,YEAR(Register!$U354)*12+MONTH(Register!$U354)-1)))-(YEAR(Register!$O354)*12+MONTH(Register!$O354))+1))/Register!$Q354,2)-ROUND((Register!$M354-Register!$R354)*MIN(Register!$Q354,MAX(0,MIN(N$4-1,IF(Register!$U354="",$D$2,MIN($D$2,YEAR(Register!$U354)*12+MONTH(Register!$U354)-1)))-(YEAR(Register!$O354)*12+MONTH(Register!$O354))+1))/Register!$Q354,2))</f>
        <v/>
      </c>
      <c r="O356" s="27">
        <f>IF(OR(Register!$N354&lt;&gt;"Yes",Register!$O354="",N(Register!$Q354)=0),0,ROUND((Register!$M354-Register!$R354)*MIN(Register!$Q354,MAX(0,MIN(O$4,IF(Register!$U354="",$D$2,MIN($D$2,YEAR(Register!$U354)*12+MONTH(Register!$U354)-1)))-(YEAR(Register!$O354)*12+MONTH(Register!$O354))+1))/Register!$Q354,2)-ROUND((Register!$M354-Register!$R354)*MIN(Register!$Q354,MAX(0,MIN(O$4-1,IF(Register!$U354="",$D$2,MIN($D$2,YEAR(Register!$U354)*12+MONTH(Register!$U354)-1)))-(YEAR(Register!$O354)*12+MONTH(Register!$O354))+1))/Register!$Q354,2))</f>
        <v/>
      </c>
      <c r="P356" s="27">
        <f>IF(OR(Register!$N354&lt;&gt;"Yes",Register!$O354="",N(Register!$Q354)=0),0,ROUND((Register!$M354-Register!$R354)*MIN(Register!$Q354,MAX(0,MIN(P$4,IF(Register!$U354="",$D$2,MIN($D$2,YEAR(Register!$U354)*12+MONTH(Register!$U354)-1)))-(YEAR(Register!$O354)*12+MONTH(Register!$O354))+1))/Register!$Q354,2)-ROUND((Register!$M354-Register!$R354)*MIN(Register!$Q354,MAX(0,MIN(P$4-1,IF(Register!$U354="",$D$2,MIN($D$2,YEAR(Register!$U354)*12+MONTH(Register!$U354)-1)))-(YEAR(Register!$O354)*12+MONTH(Register!$O354))+1))/Register!$Q354,2))</f>
        <v/>
      </c>
      <c r="Q356" s="27">
        <f>E356+F356+G356+H356+I356+J356+K356+L356+M356+N356+O356+P356</f>
        <v/>
      </c>
    </row>
    <row r="357">
      <c r="A357" s="28">
        <f>IF(Register!$A355="","",Register!$A355)</f>
        <v/>
      </c>
      <c r="B357" s="28">
        <f>IF(Register!$D355="","",Register!$D355)</f>
        <v/>
      </c>
      <c r="C357" s="28">
        <f>IF(Register!$F355="","",Register!$F355)</f>
        <v/>
      </c>
      <c r="D357" s="28">
        <f>IF(C357="","",IF(C357=Settings!$A$9,Settings!$B$9,IF(C357=Settings!$A$10,Settings!$B$10,IF(C357=Settings!$A$11,Settings!$B$11,IF(C357=Settings!$A$12,Settings!$B$12,IF(C357=Settings!$A$13,Settings!$B$13,IF(C357=Settings!$A$14,Settings!$B$14,IF(C357=Settings!$A$15,Settings!$B$15,IF(C357=Settings!$A$16,Settings!$B$16,IF(C357=Settings!$A$17,Settings!$B$17,IF(C357=Settings!$A$18,Settings!$B$18,"")))))))))))</f>
        <v/>
      </c>
      <c r="E357" s="27">
        <f>IF(OR(Register!$N355&lt;&gt;"Yes",Register!$O355="",N(Register!$Q355)=0),0,ROUND((Register!$M355-Register!$R355)*MIN(Register!$Q355,MAX(0,MIN(E$4,IF(Register!$U355="",$D$2,MIN($D$2,YEAR(Register!$U355)*12+MONTH(Register!$U355)-1)))-(YEAR(Register!$O355)*12+MONTH(Register!$O355))+1))/Register!$Q355,2)-ROUND((Register!$M355-Register!$R355)*MIN(Register!$Q355,MAX(0,MIN(E$4-1,IF(Register!$U355="",$D$2,MIN($D$2,YEAR(Register!$U355)*12+MONTH(Register!$U355)-1)))-(YEAR(Register!$O355)*12+MONTH(Register!$O355))+1))/Register!$Q355,2))</f>
        <v/>
      </c>
      <c r="F357" s="27">
        <f>IF(OR(Register!$N355&lt;&gt;"Yes",Register!$O355="",N(Register!$Q355)=0),0,ROUND((Register!$M355-Register!$R355)*MIN(Register!$Q355,MAX(0,MIN(F$4,IF(Register!$U355="",$D$2,MIN($D$2,YEAR(Register!$U355)*12+MONTH(Register!$U355)-1)))-(YEAR(Register!$O355)*12+MONTH(Register!$O355))+1))/Register!$Q355,2)-ROUND((Register!$M355-Register!$R355)*MIN(Register!$Q355,MAX(0,MIN(F$4-1,IF(Register!$U355="",$D$2,MIN($D$2,YEAR(Register!$U355)*12+MONTH(Register!$U355)-1)))-(YEAR(Register!$O355)*12+MONTH(Register!$O355))+1))/Register!$Q355,2))</f>
        <v/>
      </c>
      <c r="G357" s="27">
        <f>IF(OR(Register!$N355&lt;&gt;"Yes",Register!$O355="",N(Register!$Q355)=0),0,ROUND((Register!$M355-Register!$R355)*MIN(Register!$Q355,MAX(0,MIN(G$4,IF(Register!$U355="",$D$2,MIN($D$2,YEAR(Register!$U355)*12+MONTH(Register!$U355)-1)))-(YEAR(Register!$O355)*12+MONTH(Register!$O355))+1))/Register!$Q355,2)-ROUND((Register!$M355-Register!$R355)*MIN(Register!$Q355,MAX(0,MIN(G$4-1,IF(Register!$U355="",$D$2,MIN($D$2,YEAR(Register!$U355)*12+MONTH(Register!$U355)-1)))-(YEAR(Register!$O355)*12+MONTH(Register!$O355))+1))/Register!$Q355,2))</f>
        <v/>
      </c>
      <c r="H357" s="27">
        <f>IF(OR(Register!$N355&lt;&gt;"Yes",Register!$O355="",N(Register!$Q355)=0),0,ROUND((Register!$M355-Register!$R355)*MIN(Register!$Q355,MAX(0,MIN(H$4,IF(Register!$U355="",$D$2,MIN($D$2,YEAR(Register!$U355)*12+MONTH(Register!$U355)-1)))-(YEAR(Register!$O355)*12+MONTH(Register!$O355))+1))/Register!$Q355,2)-ROUND((Register!$M355-Register!$R355)*MIN(Register!$Q355,MAX(0,MIN(H$4-1,IF(Register!$U355="",$D$2,MIN($D$2,YEAR(Register!$U355)*12+MONTH(Register!$U355)-1)))-(YEAR(Register!$O355)*12+MONTH(Register!$O355))+1))/Register!$Q355,2))</f>
        <v/>
      </c>
      <c r="I357" s="27">
        <f>IF(OR(Register!$N355&lt;&gt;"Yes",Register!$O355="",N(Register!$Q355)=0),0,ROUND((Register!$M355-Register!$R355)*MIN(Register!$Q355,MAX(0,MIN(I$4,IF(Register!$U355="",$D$2,MIN($D$2,YEAR(Register!$U355)*12+MONTH(Register!$U355)-1)))-(YEAR(Register!$O355)*12+MONTH(Register!$O355))+1))/Register!$Q355,2)-ROUND((Register!$M355-Register!$R355)*MIN(Register!$Q355,MAX(0,MIN(I$4-1,IF(Register!$U355="",$D$2,MIN($D$2,YEAR(Register!$U355)*12+MONTH(Register!$U355)-1)))-(YEAR(Register!$O355)*12+MONTH(Register!$O355))+1))/Register!$Q355,2))</f>
        <v/>
      </c>
      <c r="J357" s="27">
        <f>IF(OR(Register!$N355&lt;&gt;"Yes",Register!$O355="",N(Register!$Q355)=0),0,ROUND((Register!$M355-Register!$R355)*MIN(Register!$Q355,MAX(0,MIN(J$4,IF(Register!$U355="",$D$2,MIN($D$2,YEAR(Register!$U355)*12+MONTH(Register!$U355)-1)))-(YEAR(Register!$O355)*12+MONTH(Register!$O355))+1))/Register!$Q355,2)-ROUND((Register!$M355-Register!$R355)*MIN(Register!$Q355,MAX(0,MIN(J$4-1,IF(Register!$U355="",$D$2,MIN($D$2,YEAR(Register!$U355)*12+MONTH(Register!$U355)-1)))-(YEAR(Register!$O355)*12+MONTH(Register!$O355))+1))/Register!$Q355,2))</f>
        <v/>
      </c>
      <c r="K357" s="27">
        <f>IF(OR(Register!$N355&lt;&gt;"Yes",Register!$O355="",N(Register!$Q355)=0),0,ROUND((Register!$M355-Register!$R355)*MIN(Register!$Q355,MAX(0,MIN(K$4,IF(Register!$U355="",$D$2,MIN($D$2,YEAR(Register!$U355)*12+MONTH(Register!$U355)-1)))-(YEAR(Register!$O355)*12+MONTH(Register!$O355))+1))/Register!$Q355,2)-ROUND((Register!$M355-Register!$R355)*MIN(Register!$Q355,MAX(0,MIN(K$4-1,IF(Register!$U355="",$D$2,MIN($D$2,YEAR(Register!$U355)*12+MONTH(Register!$U355)-1)))-(YEAR(Register!$O355)*12+MONTH(Register!$O355))+1))/Register!$Q355,2))</f>
        <v/>
      </c>
      <c r="L357" s="27">
        <f>IF(OR(Register!$N355&lt;&gt;"Yes",Register!$O355="",N(Register!$Q355)=0),0,ROUND((Register!$M355-Register!$R355)*MIN(Register!$Q355,MAX(0,MIN(L$4,IF(Register!$U355="",$D$2,MIN($D$2,YEAR(Register!$U355)*12+MONTH(Register!$U355)-1)))-(YEAR(Register!$O355)*12+MONTH(Register!$O355))+1))/Register!$Q355,2)-ROUND((Register!$M355-Register!$R355)*MIN(Register!$Q355,MAX(0,MIN(L$4-1,IF(Register!$U355="",$D$2,MIN($D$2,YEAR(Register!$U355)*12+MONTH(Register!$U355)-1)))-(YEAR(Register!$O355)*12+MONTH(Register!$O355))+1))/Register!$Q355,2))</f>
        <v/>
      </c>
      <c r="M357" s="27">
        <f>IF(OR(Register!$N355&lt;&gt;"Yes",Register!$O355="",N(Register!$Q355)=0),0,ROUND((Register!$M355-Register!$R355)*MIN(Register!$Q355,MAX(0,MIN(M$4,IF(Register!$U355="",$D$2,MIN($D$2,YEAR(Register!$U355)*12+MONTH(Register!$U355)-1)))-(YEAR(Register!$O355)*12+MONTH(Register!$O355))+1))/Register!$Q355,2)-ROUND((Register!$M355-Register!$R355)*MIN(Register!$Q355,MAX(0,MIN(M$4-1,IF(Register!$U355="",$D$2,MIN($D$2,YEAR(Register!$U355)*12+MONTH(Register!$U355)-1)))-(YEAR(Register!$O355)*12+MONTH(Register!$O355))+1))/Register!$Q355,2))</f>
        <v/>
      </c>
      <c r="N357" s="27">
        <f>IF(OR(Register!$N355&lt;&gt;"Yes",Register!$O355="",N(Register!$Q355)=0),0,ROUND((Register!$M355-Register!$R355)*MIN(Register!$Q355,MAX(0,MIN(N$4,IF(Register!$U355="",$D$2,MIN($D$2,YEAR(Register!$U355)*12+MONTH(Register!$U355)-1)))-(YEAR(Register!$O355)*12+MONTH(Register!$O355))+1))/Register!$Q355,2)-ROUND((Register!$M355-Register!$R355)*MIN(Register!$Q355,MAX(0,MIN(N$4-1,IF(Register!$U355="",$D$2,MIN($D$2,YEAR(Register!$U355)*12+MONTH(Register!$U355)-1)))-(YEAR(Register!$O355)*12+MONTH(Register!$O355))+1))/Register!$Q355,2))</f>
        <v/>
      </c>
      <c r="O357" s="27">
        <f>IF(OR(Register!$N355&lt;&gt;"Yes",Register!$O355="",N(Register!$Q355)=0),0,ROUND((Register!$M355-Register!$R355)*MIN(Register!$Q355,MAX(0,MIN(O$4,IF(Register!$U355="",$D$2,MIN($D$2,YEAR(Register!$U355)*12+MONTH(Register!$U355)-1)))-(YEAR(Register!$O355)*12+MONTH(Register!$O355))+1))/Register!$Q355,2)-ROUND((Register!$M355-Register!$R355)*MIN(Register!$Q355,MAX(0,MIN(O$4-1,IF(Register!$U355="",$D$2,MIN($D$2,YEAR(Register!$U355)*12+MONTH(Register!$U355)-1)))-(YEAR(Register!$O355)*12+MONTH(Register!$O355))+1))/Register!$Q355,2))</f>
        <v/>
      </c>
      <c r="P357" s="27">
        <f>IF(OR(Register!$N355&lt;&gt;"Yes",Register!$O355="",N(Register!$Q355)=0),0,ROUND((Register!$M355-Register!$R355)*MIN(Register!$Q355,MAX(0,MIN(P$4,IF(Register!$U355="",$D$2,MIN($D$2,YEAR(Register!$U355)*12+MONTH(Register!$U355)-1)))-(YEAR(Register!$O355)*12+MONTH(Register!$O355))+1))/Register!$Q355,2)-ROUND((Register!$M355-Register!$R355)*MIN(Register!$Q355,MAX(0,MIN(P$4-1,IF(Register!$U355="",$D$2,MIN($D$2,YEAR(Register!$U355)*12+MONTH(Register!$U355)-1)))-(YEAR(Register!$O355)*12+MONTH(Register!$O355))+1))/Register!$Q355,2))</f>
        <v/>
      </c>
      <c r="Q357" s="27">
        <f>E357+F357+G357+H357+I357+J357+K357+L357+M357+N357+O357+P357</f>
        <v/>
      </c>
    </row>
    <row r="358">
      <c r="A358" s="28">
        <f>IF(Register!$A356="","",Register!$A356)</f>
        <v/>
      </c>
      <c r="B358" s="28">
        <f>IF(Register!$D356="","",Register!$D356)</f>
        <v/>
      </c>
      <c r="C358" s="28">
        <f>IF(Register!$F356="","",Register!$F356)</f>
        <v/>
      </c>
      <c r="D358" s="28">
        <f>IF(C358="","",IF(C358=Settings!$A$9,Settings!$B$9,IF(C358=Settings!$A$10,Settings!$B$10,IF(C358=Settings!$A$11,Settings!$B$11,IF(C358=Settings!$A$12,Settings!$B$12,IF(C358=Settings!$A$13,Settings!$B$13,IF(C358=Settings!$A$14,Settings!$B$14,IF(C358=Settings!$A$15,Settings!$B$15,IF(C358=Settings!$A$16,Settings!$B$16,IF(C358=Settings!$A$17,Settings!$B$17,IF(C358=Settings!$A$18,Settings!$B$18,"")))))))))))</f>
        <v/>
      </c>
      <c r="E358" s="27">
        <f>IF(OR(Register!$N356&lt;&gt;"Yes",Register!$O356="",N(Register!$Q356)=0),0,ROUND((Register!$M356-Register!$R356)*MIN(Register!$Q356,MAX(0,MIN(E$4,IF(Register!$U356="",$D$2,MIN($D$2,YEAR(Register!$U356)*12+MONTH(Register!$U356)-1)))-(YEAR(Register!$O356)*12+MONTH(Register!$O356))+1))/Register!$Q356,2)-ROUND((Register!$M356-Register!$R356)*MIN(Register!$Q356,MAX(0,MIN(E$4-1,IF(Register!$U356="",$D$2,MIN($D$2,YEAR(Register!$U356)*12+MONTH(Register!$U356)-1)))-(YEAR(Register!$O356)*12+MONTH(Register!$O356))+1))/Register!$Q356,2))</f>
        <v/>
      </c>
      <c r="F358" s="27">
        <f>IF(OR(Register!$N356&lt;&gt;"Yes",Register!$O356="",N(Register!$Q356)=0),0,ROUND((Register!$M356-Register!$R356)*MIN(Register!$Q356,MAX(0,MIN(F$4,IF(Register!$U356="",$D$2,MIN($D$2,YEAR(Register!$U356)*12+MONTH(Register!$U356)-1)))-(YEAR(Register!$O356)*12+MONTH(Register!$O356))+1))/Register!$Q356,2)-ROUND((Register!$M356-Register!$R356)*MIN(Register!$Q356,MAX(0,MIN(F$4-1,IF(Register!$U356="",$D$2,MIN($D$2,YEAR(Register!$U356)*12+MONTH(Register!$U356)-1)))-(YEAR(Register!$O356)*12+MONTH(Register!$O356))+1))/Register!$Q356,2))</f>
        <v/>
      </c>
      <c r="G358" s="27">
        <f>IF(OR(Register!$N356&lt;&gt;"Yes",Register!$O356="",N(Register!$Q356)=0),0,ROUND((Register!$M356-Register!$R356)*MIN(Register!$Q356,MAX(0,MIN(G$4,IF(Register!$U356="",$D$2,MIN($D$2,YEAR(Register!$U356)*12+MONTH(Register!$U356)-1)))-(YEAR(Register!$O356)*12+MONTH(Register!$O356))+1))/Register!$Q356,2)-ROUND((Register!$M356-Register!$R356)*MIN(Register!$Q356,MAX(0,MIN(G$4-1,IF(Register!$U356="",$D$2,MIN($D$2,YEAR(Register!$U356)*12+MONTH(Register!$U356)-1)))-(YEAR(Register!$O356)*12+MONTH(Register!$O356))+1))/Register!$Q356,2))</f>
        <v/>
      </c>
      <c r="H358" s="27">
        <f>IF(OR(Register!$N356&lt;&gt;"Yes",Register!$O356="",N(Register!$Q356)=0),0,ROUND((Register!$M356-Register!$R356)*MIN(Register!$Q356,MAX(0,MIN(H$4,IF(Register!$U356="",$D$2,MIN($D$2,YEAR(Register!$U356)*12+MONTH(Register!$U356)-1)))-(YEAR(Register!$O356)*12+MONTH(Register!$O356))+1))/Register!$Q356,2)-ROUND((Register!$M356-Register!$R356)*MIN(Register!$Q356,MAX(0,MIN(H$4-1,IF(Register!$U356="",$D$2,MIN($D$2,YEAR(Register!$U356)*12+MONTH(Register!$U356)-1)))-(YEAR(Register!$O356)*12+MONTH(Register!$O356))+1))/Register!$Q356,2))</f>
        <v/>
      </c>
      <c r="I358" s="27">
        <f>IF(OR(Register!$N356&lt;&gt;"Yes",Register!$O356="",N(Register!$Q356)=0),0,ROUND((Register!$M356-Register!$R356)*MIN(Register!$Q356,MAX(0,MIN(I$4,IF(Register!$U356="",$D$2,MIN($D$2,YEAR(Register!$U356)*12+MONTH(Register!$U356)-1)))-(YEAR(Register!$O356)*12+MONTH(Register!$O356))+1))/Register!$Q356,2)-ROUND((Register!$M356-Register!$R356)*MIN(Register!$Q356,MAX(0,MIN(I$4-1,IF(Register!$U356="",$D$2,MIN($D$2,YEAR(Register!$U356)*12+MONTH(Register!$U356)-1)))-(YEAR(Register!$O356)*12+MONTH(Register!$O356))+1))/Register!$Q356,2))</f>
        <v/>
      </c>
      <c r="J358" s="27">
        <f>IF(OR(Register!$N356&lt;&gt;"Yes",Register!$O356="",N(Register!$Q356)=0),0,ROUND((Register!$M356-Register!$R356)*MIN(Register!$Q356,MAX(0,MIN(J$4,IF(Register!$U356="",$D$2,MIN($D$2,YEAR(Register!$U356)*12+MONTH(Register!$U356)-1)))-(YEAR(Register!$O356)*12+MONTH(Register!$O356))+1))/Register!$Q356,2)-ROUND((Register!$M356-Register!$R356)*MIN(Register!$Q356,MAX(0,MIN(J$4-1,IF(Register!$U356="",$D$2,MIN($D$2,YEAR(Register!$U356)*12+MONTH(Register!$U356)-1)))-(YEAR(Register!$O356)*12+MONTH(Register!$O356))+1))/Register!$Q356,2))</f>
        <v/>
      </c>
      <c r="K358" s="27">
        <f>IF(OR(Register!$N356&lt;&gt;"Yes",Register!$O356="",N(Register!$Q356)=0),0,ROUND((Register!$M356-Register!$R356)*MIN(Register!$Q356,MAX(0,MIN(K$4,IF(Register!$U356="",$D$2,MIN($D$2,YEAR(Register!$U356)*12+MONTH(Register!$U356)-1)))-(YEAR(Register!$O356)*12+MONTH(Register!$O356))+1))/Register!$Q356,2)-ROUND((Register!$M356-Register!$R356)*MIN(Register!$Q356,MAX(0,MIN(K$4-1,IF(Register!$U356="",$D$2,MIN($D$2,YEAR(Register!$U356)*12+MONTH(Register!$U356)-1)))-(YEAR(Register!$O356)*12+MONTH(Register!$O356))+1))/Register!$Q356,2))</f>
        <v/>
      </c>
      <c r="L358" s="27">
        <f>IF(OR(Register!$N356&lt;&gt;"Yes",Register!$O356="",N(Register!$Q356)=0),0,ROUND((Register!$M356-Register!$R356)*MIN(Register!$Q356,MAX(0,MIN(L$4,IF(Register!$U356="",$D$2,MIN($D$2,YEAR(Register!$U356)*12+MONTH(Register!$U356)-1)))-(YEAR(Register!$O356)*12+MONTH(Register!$O356))+1))/Register!$Q356,2)-ROUND((Register!$M356-Register!$R356)*MIN(Register!$Q356,MAX(0,MIN(L$4-1,IF(Register!$U356="",$D$2,MIN($D$2,YEAR(Register!$U356)*12+MONTH(Register!$U356)-1)))-(YEAR(Register!$O356)*12+MONTH(Register!$O356))+1))/Register!$Q356,2))</f>
        <v/>
      </c>
      <c r="M358" s="27">
        <f>IF(OR(Register!$N356&lt;&gt;"Yes",Register!$O356="",N(Register!$Q356)=0),0,ROUND((Register!$M356-Register!$R356)*MIN(Register!$Q356,MAX(0,MIN(M$4,IF(Register!$U356="",$D$2,MIN($D$2,YEAR(Register!$U356)*12+MONTH(Register!$U356)-1)))-(YEAR(Register!$O356)*12+MONTH(Register!$O356))+1))/Register!$Q356,2)-ROUND((Register!$M356-Register!$R356)*MIN(Register!$Q356,MAX(0,MIN(M$4-1,IF(Register!$U356="",$D$2,MIN($D$2,YEAR(Register!$U356)*12+MONTH(Register!$U356)-1)))-(YEAR(Register!$O356)*12+MONTH(Register!$O356))+1))/Register!$Q356,2))</f>
        <v/>
      </c>
      <c r="N358" s="27">
        <f>IF(OR(Register!$N356&lt;&gt;"Yes",Register!$O356="",N(Register!$Q356)=0),0,ROUND((Register!$M356-Register!$R356)*MIN(Register!$Q356,MAX(0,MIN(N$4,IF(Register!$U356="",$D$2,MIN($D$2,YEAR(Register!$U356)*12+MONTH(Register!$U356)-1)))-(YEAR(Register!$O356)*12+MONTH(Register!$O356))+1))/Register!$Q356,2)-ROUND((Register!$M356-Register!$R356)*MIN(Register!$Q356,MAX(0,MIN(N$4-1,IF(Register!$U356="",$D$2,MIN($D$2,YEAR(Register!$U356)*12+MONTH(Register!$U356)-1)))-(YEAR(Register!$O356)*12+MONTH(Register!$O356))+1))/Register!$Q356,2))</f>
        <v/>
      </c>
      <c r="O358" s="27">
        <f>IF(OR(Register!$N356&lt;&gt;"Yes",Register!$O356="",N(Register!$Q356)=0),0,ROUND((Register!$M356-Register!$R356)*MIN(Register!$Q356,MAX(0,MIN(O$4,IF(Register!$U356="",$D$2,MIN($D$2,YEAR(Register!$U356)*12+MONTH(Register!$U356)-1)))-(YEAR(Register!$O356)*12+MONTH(Register!$O356))+1))/Register!$Q356,2)-ROUND((Register!$M356-Register!$R356)*MIN(Register!$Q356,MAX(0,MIN(O$4-1,IF(Register!$U356="",$D$2,MIN($D$2,YEAR(Register!$U356)*12+MONTH(Register!$U356)-1)))-(YEAR(Register!$O356)*12+MONTH(Register!$O356))+1))/Register!$Q356,2))</f>
        <v/>
      </c>
      <c r="P358" s="27">
        <f>IF(OR(Register!$N356&lt;&gt;"Yes",Register!$O356="",N(Register!$Q356)=0),0,ROUND((Register!$M356-Register!$R356)*MIN(Register!$Q356,MAX(0,MIN(P$4,IF(Register!$U356="",$D$2,MIN($D$2,YEAR(Register!$U356)*12+MONTH(Register!$U356)-1)))-(YEAR(Register!$O356)*12+MONTH(Register!$O356))+1))/Register!$Q356,2)-ROUND((Register!$M356-Register!$R356)*MIN(Register!$Q356,MAX(0,MIN(P$4-1,IF(Register!$U356="",$D$2,MIN($D$2,YEAR(Register!$U356)*12+MONTH(Register!$U356)-1)))-(YEAR(Register!$O356)*12+MONTH(Register!$O356))+1))/Register!$Q356,2))</f>
        <v/>
      </c>
      <c r="Q358" s="27">
        <f>E358+F358+G358+H358+I358+J358+K358+L358+M358+N358+O358+P358</f>
        <v/>
      </c>
    </row>
    <row r="359">
      <c r="A359" s="28">
        <f>IF(Register!$A357="","",Register!$A357)</f>
        <v/>
      </c>
      <c r="B359" s="28">
        <f>IF(Register!$D357="","",Register!$D357)</f>
        <v/>
      </c>
      <c r="C359" s="28">
        <f>IF(Register!$F357="","",Register!$F357)</f>
        <v/>
      </c>
      <c r="D359" s="28">
        <f>IF(C359="","",IF(C359=Settings!$A$9,Settings!$B$9,IF(C359=Settings!$A$10,Settings!$B$10,IF(C359=Settings!$A$11,Settings!$B$11,IF(C359=Settings!$A$12,Settings!$B$12,IF(C359=Settings!$A$13,Settings!$B$13,IF(C359=Settings!$A$14,Settings!$B$14,IF(C359=Settings!$A$15,Settings!$B$15,IF(C359=Settings!$A$16,Settings!$B$16,IF(C359=Settings!$A$17,Settings!$B$17,IF(C359=Settings!$A$18,Settings!$B$18,"")))))))))))</f>
        <v/>
      </c>
      <c r="E359" s="27">
        <f>IF(OR(Register!$N357&lt;&gt;"Yes",Register!$O357="",N(Register!$Q357)=0),0,ROUND((Register!$M357-Register!$R357)*MIN(Register!$Q357,MAX(0,MIN(E$4,IF(Register!$U357="",$D$2,MIN($D$2,YEAR(Register!$U357)*12+MONTH(Register!$U357)-1)))-(YEAR(Register!$O357)*12+MONTH(Register!$O357))+1))/Register!$Q357,2)-ROUND((Register!$M357-Register!$R357)*MIN(Register!$Q357,MAX(0,MIN(E$4-1,IF(Register!$U357="",$D$2,MIN($D$2,YEAR(Register!$U357)*12+MONTH(Register!$U357)-1)))-(YEAR(Register!$O357)*12+MONTH(Register!$O357))+1))/Register!$Q357,2))</f>
        <v/>
      </c>
      <c r="F359" s="27">
        <f>IF(OR(Register!$N357&lt;&gt;"Yes",Register!$O357="",N(Register!$Q357)=0),0,ROUND((Register!$M357-Register!$R357)*MIN(Register!$Q357,MAX(0,MIN(F$4,IF(Register!$U357="",$D$2,MIN($D$2,YEAR(Register!$U357)*12+MONTH(Register!$U357)-1)))-(YEAR(Register!$O357)*12+MONTH(Register!$O357))+1))/Register!$Q357,2)-ROUND((Register!$M357-Register!$R357)*MIN(Register!$Q357,MAX(0,MIN(F$4-1,IF(Register!$U357="",$D$2,MIN($D$2,YEAR(Register!$U357)*12+MONTH(Register!$U357)-1)))-(YEAR(Register!$O357)*12+MONTH(Register!$O357))+1))/Register!$Q357,2))</f>
        <v/>
      </c>
      <c r="G359" s="27">
        <f>IF(OR(Register!$N357&lt;&gt;"Yes",Register!$O357="",N(Register!$Q357)=0),0,ROUND((Register!$M357-Register!$R357)*MIN(Register!$Q357,MAX(0,MIN(G$4,IF(Register!$U357="",$D$2,MIN($D$2,YEAR(Register!$U357)*12+MONTH(Register!$U357)-1)))-(YEAR(Register!$O357)*12+MONTH(Register!$O357))+1))/Register!$Q357,2)-ROUND((Register!$M357-Register!$R357)*MIN(Register!$Q357,MAX(0,MIN(G$4-1,IF(Register!$U357="",$D$2,MIN($D$2,YEAR(Register!$U357)*12+MONTH(Register!$U357)-1)))-(YEAR(Register!$O357)*12+MONTH(Register!$O357))+1))/Register!$Q357,2))</f>
        <v/>
      </c>
      <c r="H359" s="27">
        <f>IF(OR(Register!$N357&lt;&gt;"Yes",Register!$O357="",N(Register!$Q357)=0),0,ROUND((Register!$M357-Register!$R357)*MIN(Register!$Q357,MAX(0,MIN(H$4,IF(Register!$U357="",$D$2,MIN($D$2,YEAR(Register!$U357)*12+MONTH(Register!$U357)-1)))-(YEAR(Register!$O357)*12+MONTH(Register!$O357))+1))/Register!$Q357,2)-ROUND((Register!$M357-Register!$R357)*MIN(Register!$Q357,MAX(0,MIN(H$4-1,IF(Register!$U357="",$D$2,MIN($D$2,YEAR(Register!$U357)*12+MONTH(Register!$U357)-1)))-(YEAR(Register!$O357)*12+MONTH(Register!$O357))+1))/Register!$Q357,2))</f>
        <v/>
      </c>
      <c r="I359" s="27">
        <f>IF(OR(Register!$N357&lt;&gt;"Yes",Register!$O357="",N(Register!$Q357)=0),0,ROUND((Register!$M357-Register!$R357)*MIN(Register!$Q357,MAX(0,MIN(I$4,IF(Register!$U357="",$D$2,MIN($D$2,YEAR(Register!$U357)*12+MONTH(Register!$U357)-1)))-(YEAR(Register!$O357)*12+MONTH(Register!$O357))+1))/Register!$Q357,2)-ROUND((Register!$M357-Register!$R357)*MIN(Register!$Q357,MAX(0,MIN(I$4-1,IF(Register!$U357="",$D$2,MIN($D$2,YEAR(Register!$U357)*12+MONTH(Register!$U357)-1)))-(YEAR(Register!$O357)*12+MONTH(Register!$O357))+1))/Register!$Q357,2))</f>
        <v/>
      </c>
      <c r="J359" s="27">
        <f>IF(OR(Register!$N357&lt;&gt;"Yes",Register!$O357="",N(Register!$Q357)=0),0,ROUND((Register!$M357-Register!$R357)*MIN(Register!$Q357,MAX(0,MIN(J$4,IF(Register!$U357="",$D$2,MIN($D$2,YEAR(Register!$U357)*12+MONTH(Register!$U357)-1)))-(YEAR(Register!$O357)*12+MONTH(Register!$O357))+1))/Register!$Q357,2)-ROUND((Register!$M357-Register!$R357)*MIN(Register!$Q357,MAX(0,MIN(J$4-1,IF(Register!$U357="",$D$2,MIN($D$2,YEAR(Register!$U357)*12+MONTH(Register!$U357)-1)))-(YEAR(Register!$O357)*12+MONTH(Register!$O357))+1))/Register!$Q357,2))</f>
        <v/>
      </c>
      <c r="K359" s="27">
        <f>IF(OR(Register!$N357&lt;&gt;"Yes",Register!$O357="",N(Register!$Q357)=0),0,ROUND((Register!$M357-Register!$R357)*MIN(Register!$Q357,MAX(0,MIN(K$4,IF(Register!$U357="",$D$2,MIN($D$2,YEAR(Register!$U357)*12+MONTH(Register!$U357)-1)))-(YEAR(Register!$O357)*12+MONTH(Register!$O357))+1))/Register!$Q357,2)-ROUND((Register!$M357-Register!$R357)*MIN(Register!$Q357,MAX(0,MIN(K$4-1,IF(Register!$U357="",$D$2,MIN($D$2,YEAR(Register!$U357)*12+MONTH(Register!$U357)-1)))-(YEAR(Register!$O357)*12+MONTH(Register!$O357))+1))/Register!$Q357,2))</f>
        <v/>
      </c>
      <c r="L359" s="27">
        <f>IF(OR(Register!$N357&lt;&gt;"Yes",Register!$O357="",N(Register!$Q357)=0),0,ROUND((Register!$M357-Register!$R357)*MIN(Register!$Q357,MAX(0,MIN(L$4,IF(Register!$U357="",$D$2,MIN($D$2,YEAR(Register!$U357)*12+MONTH(Register!$U357)-1)))-(YEAR(Register!$O357)*12+MONTH(Register!$O357))+1))/Register!$Q357,2)-ROUND((Register!$M357-Register!$R357)*MIN(Register!$Q357,MAX(0,MIN(L$4-1,IF(Register!$U357="",$D$2,MIN($D$2,YEAR(Register!$U357)*12+MONTH(Register!$U357)-1)))-(YEAR(Register!$O357)*12+MONTH(Register!$O357))+1))/Register!$Q357,2))</f>
        <v/>
      </c>
      <c r="M359" s="27">
        <f>IF(OR(Register!$N357&lt;&gt;"Yes",Register!$O357="",N(Register!$Q357)=0),0,ROUND((Register!$M357-Register!$R357)*MIN(Register!$Q357,MAX(0,MIN(M$4,IF(Register!$U357="",$D$2,MIN($D$2,YEAR(Register!$U357)*12+MONTH(Register!$U357)-1)))-(YEAR(Register!$O357)*12+MONTH(Register!$O357))+1))/Register!$Q357,2)-ROUND((Register!$M357-Register!$R357)*MIN(Register!$Q357,MAX(0,MIN(M$4-1,IF(Register!$U357="",$D$2,MIN($D$2,YEAR(Register!$U357)*12+MONTH(Register!$U357)-1)))-(YEAR(Register!$O357)*12+MONTH(Register!$O357))+1))/Register!$Q357,2))</f>
        <v/>
      </c>
      <c r="N359" s="27">
        <f>IF(OR(Register!$N357&lt;&gt;"Yes",Register!$O357="",N(Register!$Q357)=0),0,ROUND((Register!$M357-Register!$R357)*MIN(Register!$Q357,MAX(0,MIN(N$4,IF(Register!$U357="",$D$2,MIN($D$2,YEAR(Register!$U357)*12+MONTH(Register!$U357)-1)))-(YEAR(Register!$O357)*12+MONTH(Register!$O357))+1))/Register!$Q357,2)-ROUND((Register!$M357-Register!$R357)*MIN(Register!$Q357,MAX(0,MIN(N$4-1,IF(Register!$U357="",$D$2,MIN($D$2,YEAR(Register!$U357)*12+MONTH(Register!$U357)-1)))-(YEAR(Register!$O357)*12+MONTH(Register!$O357))+1))/Register!$Q357,2))</f>
        <v/>
      </c>
      <c r="O359" s="27">
        <f>IF(OR(Register!$N357&lt;&gt;"Yes",Register!$O357="",N(Register!$Q357)=0),0,ROUND((Register!$M357-Register!$R357)*MIN(Register!$Q357,MAX(0,MIN(O$4,IF(Register!$U357="",$D$2,MIN($D$2,YEAR(Register!$U357)*12+MONTH(Register!$U357)-1)))-(YEAR(Register!$O357)*12+MONTH(Register!$O357))+1))/Register!$Q357,2)-ROUND((Register!$M357-Register!$R357)*MIN(Register!$Q357,MAX(0,MIN(O$4-1,IF(Register!$U357="",$D$2,MIN($D$2,YEAR(Register!$U357)*12+MONTH(Register!$U357)-1)))-(YEAR(Register!$O357)*12+MONTH(Register!$O357))+1))/Register!$Q357,2))</f>
        <v/>
      </c>
      <c r="P359" s="27">
        <f>IF(OR(Register!$N357&lt;&gt;"Yes",Register!$O357="",N(Register!$Q357)=0),0,ROUND((Register!$M357-Register!$R357)*MIN(Register!$Q357,MAX(0,MIN(P$4,IF(Register!$U357="",$D$2,MIN($D$2,YEAR(Register!$U357)*12+MONTH(Register!$U357)-1)))-(YEAR(Register!$O357)*12+MONTH(Register!$O357))+1))/Register!$Q357,2)-ROUND((Register!$M357-Register!$R357)*MIN(Register!$Q357,MAX(0,MIN(P$4-1,IF(Register!$U357="",$D$2,MIN($D$2,YEAR(Register!$U357)*12+MONTH(Register!$U357)-1)))-(YEAR(Register!$O357)*12+MONTH(Register!$O357))+1))/Register!$Q357,2))</f>
        <v/>
      </c>
      <c r="Q359" s="27">
        <f>E359+F359+G359+H359+I359+J359+K359+L359+M359+N359+O359+P359</f>
        <v/>
      </c>
    </row>
    <row r="360">
      <c r="A360" s="28">
        <f>IF(Register!$A358="","",Register!$A358)</f>
        <v/>
      </c>
      <c r="B360" s="28">
        <f>IF(Register!$D358="","",Register!$D358)</f>
        <v/>
      </c>
      <c r="C360" s="28">
        <f>IF(Register!$F358="","",Register!$F358)</f>
        <v/>
      </c>
      <c r="D360" s="28">
        <f>IF(C360="","",IF(C360=Settings!$A$9,Settings!$B$9,IF(C360=Settings!$A$10,Settings!$B$10,IF(C360=Settings!$A$11,Settings!$B$11,IF(C360=Settings!$A$12,Settings!$B$12,IF(C360=Settings!$A$13,Settings!$B$13,IF(C360=Settings!$A$14,Settings!$B$14,IF(C360=Settings!$A$15,Settings!$B$15,IF(C360=Settings!$A$16,Settings!$B$16,IF(C360=Settings!$A$17,Settings!$B$17,IF(C360=Settings!$A$18,Settings!$B$18,"")))))))))))</f>
        <v/>
      </c>
      <c r="E360" s="27">
        <f>IF(OR(Register!$N358&lt;&gt;"Yes",Register!$O358="",N(Register!$Q358)=0),0,ROUND((Register!$M358-Register!$R358)*MIN(Register!$Q358,MAX(0,MIN(E$4,IF(Register!$U358="",$D$2,MIN($D$2,YEAR(Register!$U358)*12+MONTH(Register!$U358)-1)))-(YEAR(Register!$O358)*12+MONTH(Register!$O358))+1))/Register!$Q358,2)-ROUND((Register!$M358-Register!$R358)*MIN(Register!$Q358,MAX(0,MIN(E$4-1,IF(Register!$U358="",$D$2,MIN($D$2,YEAR(Register!$U358)*12+MONTH(Register!$U358)-1)))-(YEAR(Register!$O358)*12+MONTH(Register!$O358))+1))/Register!$Q358,2))</f>
        <v/>
      </c>
      <c r="F360" s="27">
        <f>IF(OR(Register!$N358&lt;&gt;"Yes",Register!$O358="",N(Register!$Q358)=0),0,ROUND((Register!$M358-Register!$R358)*MIN(Register!$Q358,MAX(0,MIN(F$4,IF(Register!$U358="",$D$2,MIN($D$2,YEAR(Register!$U358)*12+MONTH(Register!$U358)-1)))-(YEAR(Register!$O358)*12+MONTH(Register!$O358))+1))/Register!$Q358,2)-ROUND((Register!$M358-Register!$R358)*MIN(Register!$Q358,MAX(0,MIN(F$4-1,IF(Register!$U358="",$D$2,MIN($D$2,YEAR(Register!$U358)*12+MONTH(Register!$U358)-1)))-(YEAR(Register!$O358)*12+MONTH(Register!$O358))+1))/Register!$Q358,2))</f>
        <v/>
      </c>
      <c r="G360" s="27">
        <f>IF(OR(Register!$N358&lt;&gt;"Yes",Register!$O358="",N(Register!$Q358)=0),0,ROUND((Register!$M358-Register!$R358)*MIN(Register!$Q358,MAX(0,MIN(G$4,IF(Register!$U358="",$D$2,MIN($D$2,YEAR(Register!$U358)*12+MONTH(Register!$U358)-1)))-(YEAR(Register!$O358)*12+MONTH(Register!$O358))+1))/Register!$Q358,2)-ROUND((Register!$M358-Register!$R358)*MIN(Register!$Q358,MAX(0,MIN(G$4-1,IF(Register!$U358="",$D$2,MIN($D$2,YEAR(Register!$U358)*12+MONTH(Register!$U358)-1)))-(YEAR(Register!$O358)*12+MONTH(Register!$O358))+1))/Register!$Q358,2))</f>
        <v/>
      </c>
      <c r="H360" s="27">
        <f>IF(OR(Register!$N358&lt;&gt;"Yes",Register!$O358="",N(Register!$Q358)=0),0,ROUND((Register!$M358-Register!$R358)*MIN(Register!$Q358,MAX(0,MIN(H$4,IF(Register!$U358="",$D$2,MIN($D$2,YEAR(Register!$U358)*12+MONTH(Register!$U358)-1)))-(YEAR(Register!$O358)*12+MONTH(Register!$O358))+1))/Register!$Q358,2)-ROUND((Register!$M358-Register!$R358)*MIN(Register!$Q358,MAX(0,MIN(H$4-1,IF(Register!$U358="",$D$2,MIN($D$2,YEAR(Register!$U358)*12+MONTH(Register!$U358)-1)))-(YEAR(Register!$O358)*12+MONTH(Register!$O358))+1))/Register!$Q358,2))</f>
        <v/>
      </c>
      <c r="I360" s="27">
        <f>IF(OR(Register!$N358&lt;&gt;"Yes",Register!$O358="",N(Register!$Q358)=0),0,ROUND((Register!$M358-Register!$R358)*MIN(Register!$Q358,MAX(0,MIN(I$4,IF(Register!$U358="",$D$2,MIN($D$2,YEAR(Register!$U358)*12+MONTH(Register!$U358)-1)))-(YEAR(Register!$O358)*12+MONTH(Register!$O358))+1))/Register!$Q358,2)-ROUND((Register!$M358-Register!$R358)*MIN(Register!$Q358,MAX(0,MIN(I$4-1,IF(Register!$U358="",$D$2,MIN($D$2,YEAR(Register!$U358)*12+MONTH(Register!$U358)-1)))-(YEAR(Register!$O358)*12+MONTH(Register!$O358))+1))/Register!$Q358,2))</f>
        <v/>
      </c>
      <c r="J360" s="27">
        <f>IF(OR(Register!$N358&lt;&gt;"Yes",Register!$O358="",N(Register!$Q358)=0),0,ROUND((Register!$M358-Register!$R358)*MIN(Register!$Q358,MAX(0,MIN(J$4,IF(Register!$U358="",$D$2,MIN($D$2,YEAR(Register!$U358)*12+MONTH(Register!$U358)-1)))-(YEAR(Register!$O358)*12+MONTH(Register!$O358))+1))/Register!$Q358,2)-ROUND((Register!$M358-Register!$R358)*MIN(Register!$Q358,MAX(0,MIN(J$4-1,IF(Register!$U358="",$D$2,MIN($D$2,YEAR(Register!$U358)*12+MONTH(Register!$U358)-1)))-(YEAR(Register!$O358)*12+MONTH(Register!$O358))+1))/Register!$Q358,2))</f>
        <v/>
      </c>
      <c r="K360" s="27">
        <f>IF(OR(Register!$N358&lt;&gt;"Yes",Register!$O358="",N(Register!$Q358)=0),0,ROUND((Register!$M358-Register!$R358)*MIN(Register!$Q358,MAX(0,MIN(K$4,IF(Register!$U358="",$D$2,MIN($D$2,YEAR(Register!$U358)*12+MONTH(Register!$U358)-1)))-(YEAR(Register!$O358)*12+MONTH(Register!$O358))+1))/Register!$Q358,2)-ROUND((Register!$M358-Register!$R358)*MIN(Register!$Q358,MAX(0,MIN(K$4-1,IF(Register!$U358="",$D$2,MIN($D$2,YEAR(Register!$U358)*12+MONTH(Register!$U358)-1)))-(YEAR(Register!$O358)*12+MONTH(Register!$O358))+1))/Register!$Q358,2))</f>
        <v/>
      </c>
      <c r="L360" s="27">
        <f>IF(OR(Register!$N358&lt;&gt;"Yes",Register!$O358="",N(Register!$Q358)=0),0,ROUND((Register!$M358-Register!$R358)*MIN(Register!$Q358,MAX(0,MIN(L$4,IF(Register!$U358="",$D$2,MIN($D$2,YEAR(Register!$U358)*12+MONTH(Register!$U358)-1)))-(YEAR(Register!$O358)*12+MONTH(Register!$O358))+1))/Register!$Q358,2)-ROUND((Register!$M358-Register!$R358)*MIN(Register!$Q358,MAX(0,MIN(L$4-1,IF(Register!$U358="",$D$2,MIN($D$2,YEAR(Register!$U358)*12+MONTH(Register!$U358)-1)))-(YEAR(Register!$O358)*12+MONTH(Register!$O358))+1))/Register!$Q358,2))</f>
        <v/>
      </c>
      <c r="M360" s="27">
        <f>IF(OR(Register!$N358&lt;&gt;"Yes",Register!$O358="",N(Register!$Q358)=0),0,ROUND((Register!$M358-Register!$R358)*MIN(Register!$Q358,MAX(0,MIN(M$4,IF(Register!$U358="",$D$2,MIN($D$2,YEAR(Register!$U358)*12+MONTH(Register!$U358)-1)))-(YEAR(Register!$O358)*12+MONTH(Register!$O358))+1))/Register!$Q358,2)-ROUND((Register!$M358-Register!$R358)*MIN(Register!$Q358,MAX(0,MIN(M$4-1,IF(Register!$U358="",$D$2,MIN($D$2,YEAR(Register!$U358)*12+MONTH(Register!$U358)-1)))-(YEAR(Register!$O358)*12+MONTH(Register!$O358))+1))/Register!$Q358,2))</f>
        <v/>
      </c>
      <c r="N360" s="27">
        <f>IF(OR(Register!$N358&lt;&gt;"Yes",Register!$O358="",N(Register!$Q358)=0),0,ROUND((Register!$M358-Register!$R358)*MIN(Register!$Q358,MAX(0,MIN(N$4,IF(Register!$U358="",$D$2,MIN($D$2,YEAR(Register!$U358)*12+MONTH(Register!$U358)-1)))-(YEAR(Register!$O358)*12+MONTH(Register!$O358))+1))/Register!$Q358,2)-ROUND((Register!$M358-Register!$R358)*MIN(Register!$Q358,MAX(0,MIN(N$4-1,IF(Register!$U358="",$D$2,MIN($D$2,YEAR(Register!$U358)*12+MONTH(Register!$U358)-1)))-(YEAR(Register!$O358)*12+MONTH(Register!$O358))+1))/Register!$Q358,2))</f>
        <v/>
      </c>
      <c r="O360" s="27">
        <f>IF(OR(Register!$N358&lt;&gt;"Yes",Register!$O358="",N(Register!$Q358)=0),0,ROUND((Register!$M358-Register!$R358)*MIN(Register!$Q358,MAX(0,MIN(O$4,IF(Register!$U358="",$D$2,MIN($D$2,YEAR(Register!$U358)*12+MONTH(Register!$U358)-1)))-(YEAR(Register!$O358)*12+MONTH(Register!$O358))+1))/Register!$Q358,2)-ROUND((Register!$M358-Register!$R358)*MIN(Register!$Q358,MAX(0,MIN(O$4-1,IF(Register!$U358="",$D$2,MIN($D$2,YEAR(Register!$U358)*12+MONTH(Register!$U358)-1)))-(YEAR(Register!$O358)*12+MONTH(Register!$O358))+1))/Register!$Q358,2))</f>
        <v/>
      </c>
      <c r="P360" s="27">
        <f>IF(OR(Register!$N358&lt;&gt;"Yes",Register!$O358="",N(Register!$Q358)=0),0,ROUND((Register!$M358-Register!$R358)*MIN(Register!$Q358,MAX(0,MIN(P$4,IF(Register!$U358="",$D$2,MIN($D$2,YEAR(Register!$U358)*12+MONTH(Register!$U358)-1)))-(YEAR(Register!$O358)*12+MONTH(Register!$O358))+1))/Register!$Q358,2)-ROUND((Register!$M358-Register!$R358)*MIN(Register!$Q358,MAX(0,MIN(P$4-1,IF(Register!$U358="",$D$2,MIN($D$2,YEAR(Register!$U358)*12+MONTH(Register!$U358)-1)))-(YEAR(Register!$O358)*12+MONTH(Register!$O358))+1))/Register!$Q358,2))</f>
        <v/>
      </c>
      <c r="Q360" s="27">
        <f>E360+F360+G360+H360+I360+J360+K360+L360+M360+N360+O360+P360</f>
        <v/>
      </c>
    </row>
    <row r="361">
      <c r="A361" s="28">
        <f>IF(Register!$A359="","",Register!$A359)</f>
        <v/>
      </c>
      <c r="B361" s="28">
        <f>IF(Register!$D359="","",Register!$D359)</f>
        <v/>
      </c>
      <c r="C361" s="28">
        <f>IF(Register!$F359="","",Register!$F359)</f>
        <v/>
      </c>
      <c r="D361" s="28">
        <f>IF(C361="","",IF(C361=Settings!$A$9,Settings!$B$9,IF(C361=Settings!$A$10,Settings!$B$10,IF(C361=Settings!$A$11,Settings!$B$11,IF(C361=Settings!$A$12,Settings!$B$12,IF(C361=Settings!$A$13,Settings!$B$13,IF(C361=Settings!$A$14,Settings!$B$14,IF(C361=Settings!$A$15,Settings!$B$15,IF(C361=Settings!$A$16,Settings!$B$16,IF(C361=Settings!$A$17,Settings!$B$17,IF(C361=Settings!$A$18,Settings!$B$18,"")))))))))))</f>
        <v/>
      </c>
      <c r="E361" s="27">
        <f>IF(OR(Register!$N359&lt;&gt;"Yes",Register!$O359="",N(Register!$Q359)=0),0,ROUND((Register!$M359-Register!$R359)*MIN(Register!$Q359,MAX(0,MIN(E$4,IF(Register!$U359="",$D$2,MIN($D$2,YEAR(Register!$U359)*12+MONTH(Register!$U359)-1)))-(YEAR(Register!$O359)*12+MONTH(Register!$O359))+1))/Register!$Q359,2)-ROUND((Register!$M359-Register!$R359)*MIN(Register!$Q359,MAX(0,MIN(E$4-1,IF(Register!$U359="",$D$2,MIN($D$2,YEAR(Register!$U359)*12+MONTH(Register!$U359)-1)))-(YEAR(Register!$O359)*12+MONTH(Register!$O359))+1))/Register!$Q359,2))</f>
        <v/>
      </c>
      <c r="F361" s="27">
        <f>IF(OR(Register!$N359&lt;&gt;"Yes",Register!$O359="",N(Register!$Q359)=0),0,ROUND((Register!$M359-Register!$R359)*MIN(Register!$Q359,MAX(0,MIN(F$4,IF(Register!$U359="",$D$2,MIN($D$2,YEAR(Register!$U359)*12+MONTH(Register!$U359)-1)))-(YEAR(Register!$O359)*12+MONTH(Register!$O359))+1))/Register!$Q359,2)-ROUND((Register!$M359-Register!$R359)*MIN(Register!$Q359,MAX(0,MIN(F$4-1,IF(Register!$U359="",$D$2,MIN($D$2,YEAR(Register!$U359)*12+MONTH(Register!$U359)-1)))-(YEAR(Register!$O359)*12+MONTH(Register!$O359))+1))/Register!$Q359,2))</f>
        <v/>
      </c>
      <c r="G361" s="27">
        <f>IF(OR(Register!$N359&lt;&gt;"Yes",Register!$O359="",N(Register!$Q359)=0),0,ROUND((Register!$M359-Register!$R359)*MIN(Register!$Q359,MAX(0,MIN(G$4,IF(Register!$U359="",$D$2,MIN($D$2,YEAR(Register!$U359)*12+MONTH(Register!$U359)-1)))-(YEAR(Register!$O359)*12+MONTH(Register!$O359))+1))/Register!$Q359,2)-ROUND((Register!$M359-Register!$R359)*MIN(Register!$Q359,MAX(0,MIN(G$4-1,IF(Register!$U359="",$D$2,MIN($D$2,YEAR(Register!$U359)*12+MONTH(Register!$U359)-1)))-(YEAR(Register!$O359)*12+MONTH(Register!$O359))+1))/Register!$Q359,2))</f>
        <v/>
      </c>
      <c r="H361" s="27">
        <f>IF(OR(Register!$N359&lt;&gt;"Yes",Register!$O359="",N(Register!$Q359)=0),0,ROUND((Register!$M359-Register!$R359)*MIN(Register!$Q359,MAX(0,MIN(H$4,IF(Register!$U359="",$D$2,MIN($D$2,YEAR(Register!$U359)*12+MONTH(Register!$U359)-1)))-(YEAR(Register!$O359)*12+MONTH(Register!$O359))+1))/Register!$Q359,2)-ROUND((Register!$M359-Register!$R359)*MIN(Register!$Q359,MAX(0,MIN(H$4-1,IF(Register!$U359="",$D$2,MIN($D$2,YEAR(Register!$U359)*12+MONTH(Register!$U359)-1)))-(YEAR(Register!$O359)*12+MONTH(Register!$O359))+1))/Register!$Q359,2))</f>
        <v/>
      </c>
      <c r="I361" s="27">
        <f>IF(OR(Register!$N359&lt;&gt;"Yes",Register!$O359="",N(Register!$Q359)=0),0,ROUND((Register!$M359-Register!$R359)*MIN(Register!$Q359,MAX(0,MIN(I$4,IF(Register!$U359="",$D$2,MIN($D$2,YEAR(Register!$U359)*12+MONTH(Register!$U359)-1)))-(YEAR(Register!$O359)*12+MONTH(Register!$O359))+1))/Register!$Q359,2)-ROUND((Register!$M359-Register!$R359)*MIN(Register!$Q359,MAX(0,MIN(I$4-1,IF(Register!$U359="",$D$2,MIN($D$2,YEAR(Register!$U359)*12+MONTH(Register!$U359)-1)))-(YEAR(Register!$O359)*12+MONTH(Register!$O359))+1))/Register!$Q359,2))</f>
        <v/>
      </c>
      <c r="J361" s="27">
        <f>IF(OR(Register!$N359&lt;&gt;"Yes",Register!$O359="",N(Register!$Q359)=0),0,ROUND((Register!$M359-Register!$R359)*MIN(Register!$Q359,MAX(0,MIN(J$4,IF(Register!$U359="",$D$2,MIN($D$2,YEAR(Register!$U359)*12+MONTH(Register!$U359)-1)))-(YEAR(Register!$O359)*12+MONTH(Register!$O359))+1))/Register!$Q359,2)-ROUND((Register!$M359-Register!$R359)*MIN(Register!$Q359,MAX(0,MIN(J$4-1,IF(Register!$U359="",$D$2,MIN($D$2,YEAR(Register!$U359)*12+MONTH(Register!$U359)-1)))-(YEAR(Register!$O359)*12+MONTH(Register!$O359))+1))/Register!$Q359,2))</f>
        <v/>
      </c>
      <c r="K361" s="27">
        <f>IF(OR(Register!$N359&lt;&gt;"Yes",Register!$O359="",N(Register!$Q359)=0),0,ROUND((Register!$M359-Register!$R359)*MIN(Register!$Q359,MAX(0,MIN(K$4,IF(Register!$U359="",$D$2,MIN($D$2,YEAR(Register!$U359)*12+MONTH(Register!$U359)-1)))-(YEAR(Register!$O359)*12+MONTH(Register!$O359))+1))/Register!$Q359,2)-ROUND((Register!$M359-Register!$R359)*MIN(Register!$Q359,MAX(0,MIN(K$4-1,IF(Register!$U359="",$D$2,MIN($D$2,YEAR(Register!$U359)*12+MONTH(Register!$U359)-1)))-(YEAR(Register!$O359)*12+MONTH(Register!$O359))+1))/Register!$Q359,2))</f>
        <v/>
      </c>
      <c r="L361" s="27">
        <f>IF(OR(Register!$N359&lt;&gt;"Yes",Register!$O359="",N(Register!$Q359)=0),0,ROUND((Register!$M359-Register!$R359)*MIN(Register!$Q359,MAX(0,MIN(L$4,IF(Register!$U359="",$D$2,MIN($D$2,YEAR(Register!$U359)*12+MONTH(Register!$U359)-1)))-(YEAR(Register!$O359)*12+MONTH(Register!$O359))+1))/Register!$Q359,2)-ROUND((Register!$M359-Register!$R359)*MIN(Register!$Q359,MAX(0,MIN(L$4-1,IF(Register!$U359="",$D$2,MIN($D$2,YEAR(Register!$U359)*12+MONTH(Register!$U359)-1)))-(YEAR(Register!$O359)*12+MONTH(Register!$O359))+1))/Register!$Q359,2))</f>
        <v/>
      </c>
      <c r="M361" s="27">
        <f>IF(OR(Register!$N359&lt;&gt;"Yes",Register!$O359="",N(Register!$Q359)=0),0,ROUND((Register!$M359-Register!$R359)*MIN(Register!$Q359,MAX(0,MIN(M$4,IF(Register!$U359="",$D$2,MIN($D$2,YEAR(Register!$U359)*12+MONTH(Register!$U359)-1)))-(YEAR(Register!$O359)*12+MONTH(Register!$O359))+1))/Register!$Q359,2)-ROUND((Register!$M359-Register!$R359)*MIN(Register!$Q359,MAX(0,MIN(M$4-1,IF(Register!$U359="",$D$2,MIN($D$2,YEAR(Register!$U359)*12+MONTH(Register!$U359)-1)))-(YEAR(Register!$O359)*12+MONTH(Register!$O359))+1))/Register!$Q359,2))</f>
        <v/>
      </c>
      <c r="N361" s="27">
        <f>IF(OR(Register!$N359&lt;&gt;"Yes",Register!$O359="",N(Register!$Q359)=0),0,ROUND((Register!$M359-Register!$R359)*MIN(Register!$Q359,MAX(0,MIN(N$4,IF(Register!$U359="",$D$2,MIN($D$2,YEAR(Register!$U359)*12+MONTH(Register!$U359)-1)))-(YEAR(Register!$O359)*12+MONTH(Register!$O359))+1))/Register!$Q359,2)-ROUND((Register!$M359-Register!$R359)*MIN(Register!$Q359,MAX(0,MIN(N$4-1,IF(Register!$U359="",$D$2,MIN($D$2,YEAR(Register!$U359)*12+MONTH(Register!$U359)-1)))-(YEAR(Register!$O359)*12+MONTH(Register!$O359))+1))/Register!$Q359,2))</f>
        <v/>
      </c>
      <c r="O361" s="27">
        <f>IF(OR(Register!$N359&lt;&gt;"Yes",Register!$O359="",N(Register!$Q359)=0),0,ROUND((Register!$M359-Register!$R359)*MIN(Register!$Q359,MAX(0,MIN(O$4,IF(Register!$U359="",$D$2,MIN($D$2,YEAR(Register!$U359)*12+MONTH(Register!$U359)-1)))-(YEAR(Register!$O359)*12+MONTH(Register!$O359))+1))/Register!$Q359,2)-ROUND((Register!$M359-Register!$R359)*MIN(Register!$Q359,MAX(0,MIN(O$4-1,IF(Register!$U359="",$D$2,MIN($D$2,YEAR(Register!$U359)*12+MONTH(Register!$U359)-1)))-(YEAR(Register!$O359)*12+MONTH(Register!$O359))+1))/Register!$Q359,2))</f>
        <v/>
      </c>
      <c r="P361" s="27">
        <f>IF(OR(Register!$N359&lt;&gt;"Yes",Register!$O359="",N(Register!$Q359)=0),0,ROUND((Register!$M359-Register!$R359)*MIN(Register!$Q359,MAX(0,MIN(P$4,IF(Register!$U359="",$D$2,MIN($D$2,YEAR(Register!$U359)*12+MONTH(Register!$U359)-1)))-(YEAR(Register!$O359)*12+MONTH(Register!$O359))+1))/Register!$Q359,2)-ROUND((Register!$M359-Register!$R359)*MIN(Register!$Q359,MAX(0,MIN(P$4-1,IF(Register!$U359="",$D$2,MIN($D$2,YEAR(Register!$U359)*12+MONTH(Register!$U359)-1)))-(YEAR(Register!$O359)*12+MONTH(Register!$O359))+1))/Register!$Q359,2))</f>
        <v/>
      </c>
      <c r="Q361" s="27">
        <f>E361+F361+G361+H361+I361+J361+K361+L361+M361+N361+O361+P361</f>
        <v/>
      </c>
    </row>
    <row r="362">
      <c r="A362" s="28">
        <f>IF(Register!$A360="","",Register!$A360)</f>
        <v/>
      </c>
      <c r="B362" s="28">
        <f>IF(Register!$D360="","",Register!$D360)</f>
        <v/>
      </c>
      <c r="C362" s="28">
        <f>IF(Register!$F360="","",Register!$F360)</f>
        <v/>
      </c>
      <c r="D362" s="28">
        <f>IF(C362="","",IF(C362=Settings!$A$9,Settings!$B$9,IF(C362=Settings!$A$10,Settings!$B$10,IF(C362=Settings!$A$11,Settings!$B$11,IF(C362=Settings!$A$12,Settings!$B$12,IF(C362=Settings!$A$13,Settings!$B$13,IF(C362=Settings!$A$14,Settings!$B$14,IF(C362=Settings!$A$15,Settings!$B$15,IF(C362=Settings!$A$16,Settings!$B$16,IF(C362=Settings!$A$17,Settings!$B$17,IF(C362=Settings!$A$18,Settings!$B$18,"")))))))))))</f>
        <v/>
      </c>
      <c r="E362" s="27">
        <f>IF(OR(Register!$N360&lt;&gt;"Yes",Register!$O360="",N(Register!$Q360)=0),0,ROUND((Register!$M360-Register!$R360)*MIN(Register!$Q360,MAX(0,MIN(E$4,IF(Register!$U360="",$D$2,MIN($D$2,YEAR(Register!$U360)*12+MONTH(Register!$U360)-1)))-(YEAR(Register!$O360)*12+MONTH(Register!$O360))+1))/Register!$Q360,2)-ROUND((Register!$M360-Register!$R360)*MIN(Register!$Q360,MAX(0,MIN(E$4-1,IF(Register!$U360="",$D$2,MIN($D$2,YEAR(Register!$U360)*12+MONTH(Register!$U360)-1)))-(YEAR(Register!$O360)*12+MONTH(Register!$O360))+1))/Register!$Q360,2))</f>
        <v/>
      </c>
      <c r="F362" s="27">
        <f>IF(OR(Register!$N360&lt;&gt;"Yes",Register!$O360="",N(Register!$Q360)=0),0,ROUND((Register!$M360-Register!$R360)*MIN(Register!$Q360,MAX(0,MIN(F$4,IF(Register!$U360="",$D$2,MIN($D$2,YEAR(Register!$U360)*12+MONTH(Register!$U360)-1)))-(YEAR(Register!$O360)*12+MONTH(Register!$O360))+1))/Register!$Q360,2)-ROUND((Register!$M360-Register!$R360)*MIN(Register!$Q360,MAX(0,MIN(F$4-1,IF(Register!$U360="",$D$2,MIN($D$2,YEAR(Register!$U360)*12+MONTH(Register!$U360)-1)))-(YEAR(Register!$O360)*12+MONTH(Register!$O360))+1))/Register!$Q360,2))</f>
        <v/>
      </c>
      <c r="G362" s="27">
        <f>IF(OR(Register!$N360&lt;&gt;"Yes",Register!$O360="",N(Register!$Q360)=0),0,ROUND((Register!$M360-Register!$R360)*MIN(Register!$Q360,MAX(0,MIN(G$4,IF(Register!$U360="",$D$2,MIN($D$2,YEAR(Register!$U360)*12+MONTH(Register!$U360)-1)))-(YEAR(Register!$O360)*12+MONTH(Register!$O360))+1))/Register!$Q360,2)-ROUND((Register!$M360-Register!$R360)*MIN(Register!$Q360,MAX(0,MIN(G$4-1,IF(Register!$U360="",$D$2,MIN($D$2,YEAR(Register!$U360)*12+MONTH(Register!$U360)-1)))-(YEAR(Register!$O360)*12+MONTH(Register!$O360))+1))/Register!$Q360,2))</f>
        <v/>
      </c>
      <c r="H362" s="27">
        <f>IF(OR(Register!$N360&lt;&gt;"Yes",Register!$O360="",N(Register!$Q360)=0),0,ROUND((Register!$M360-Register!$R360)*MIN(Register!$Q360,MAX(0,MIN(H$4,IF(Register!$U360="",$D$2,MIN($D$2,YEAR(Register!$U360)*12+MONTH(Register!$U360)-1)))-(YEAR(Register!$O360)*12+MONTH(Register!$O360))+1))/Register!$Q360,2)-ROUND((Register!$M360-Register!$R360)*MIN(Register!$Q360,MAX(0,MIN(H$4-1,IF(Register!$U360="",$D$2,MIN($D$2,YEAR(Register!$U360)*12+MONTH(Register!$U360)-1)))-(YEAR(Register!$O360)*12+MONTH(Register!$O360))+1))/Register!$Q360,2))</f>
        <v/>
      </c>
      <c r="I362" s="27">
        <f>IF(OR(Register!$N360&lt;&gt;"Yes",Register!$O360="",N(Register!$Q360)=0),0,ROUND((Register!$M360-Register!$R360)*MIN(Register!$Q360,MAX(0,MIN(I$4,IF(Register!$U360="",$D$2,MIN($D$2,YEAR(Register!$U360)*12+MONTH(Register!$U360)-1)))-(YEAR(Register!$O360)*12+MONTH(Register!$O360))+1))/Register!$Q360,2)-ROUND((Register!$M360-Register!$R360)*MIN(Register!$Q360,MAX(0,MIN(I$4-1,IF(Register!$U360="",$D$2,MIN($D$2,YEAR(Register!$U360)*12+MONTH(Register!$U360)-1)))-(YEAR(Register!$O360)*12+MONTH(Register!$O360))+1))/Register!$Q360,2))</f>
        <v/>
      </c>
      <c r="J362" s="27">
        <f>IF(OR(Register!$N360&lt;&gt;"Yes",Register!$O360="",N(Register!$Q360)=0),0,ROUND((Register!$M360-Register!$R360)*MIN(Register!$Q360,MAX(0,MIN(J$4,IF(Register!$U360="",$D$2,MIN($D$2,YEAR(Register!$U360)*12+MONTH(Register!$U360)-1)))-(YEAR(Register!$O360)*12+MONTH(Register!$O360))+1))/Register!$Q360,2)-ROUND((Register!$M360-Register!$R360)*MIN(Register!$Q360,MAX(0,MIN(J$4-1,IF(Register!$U360="",$D$2,MIN($D$2,YEAR(Register!$U360)*12+MONTH(Register!$U360)-1)))-(YEAR(Register!$O360)*12+MONTH(Register!$O360))+1))/Register!$Q360,2))</f>
        <v/>
      </c>
      <c r="K362" s="27">
        <f>IF(OR(Register!$N360&lt;&gt;"Yes",Register!$O360="",N(Register!$Q360)=0),0,ROUND((Register!$M360-Register!$R360)*MIN(Register!$Q360,MAX(0,MIN(K$4,IF(Register!$U360="",$D$2,MIN($D$2,YEAR(Register!$U360)*12+MONTH(Register!$U360)-1)))-(YEAR(Register!$O360)*12+MONTH(Register!$O360))+1))/Register!$Q360,2)-ROUND((Register!$M360-Register!$R360)*MIN(Register!$Q360,MAX(0,MIN(K$4-1,IF(Register!$U360="",$D$2,MIN($D$2,YEAR(Register!$U360)*12+MONTH(Register!$U360)-1)))-(YEAR(Register!$O360)*12+MONTH(Register!$O360))+1))/Register!$Q360,2))</f>
        <v/>
      </c>
      <c r="L362" s="27">
        <f>IF(OR(Register!$N360&lt;&gt;"Yes",Register!$O360="",N(Register!$Q360)=0),0,ROUND((Register!$M360-Register!$R360)*MIN(Register!$Q360,MAX(0,MIN(L$4,IF(Register!$U360="",$D$2,MIN($D$2,YEAR(Register!$U360)*12+MONTH(Register!$U360)-1)))-(YEAR(Register!$O360)*12+MONTH(Register!$O360))+1))/Register!$Q360,2)-ROUND((Register!$M360-Register!$R360)*MIN(Register!$Q360,MAX(0,MIN(L$4-1,IF(Register!$U360="",$D$2,MIN($D$2,YEAR(Register!$U360)*12+MONTH(Register!$U360)-1)))-(YEAR(Register!$O360)*12+MONTH(Register!$O360))+1))/Register!$Q360,2))</f>
        <v/>
      </c>
      <c r="M362" s="27">
        <f>IF(OR(Register!$N360&lt;&gt;"Yes",Register!$O360="",N(Register!$Q360)=0),0,ROUND((Register!$M360-Register!$R360)*MIN(Register!$Q360,MAX(0,MIN(M$4,IF(Register!$U360="",$D$2,MIN($D$2,YEAR(Register!$U360)*12+MONTH(Register!$U360)-1)))-(YEAR(Register!$O360)*12+MONTH(Register!$O360))+1))/Register!$Q360,2)-ROUND((Register!$M360-Register!$R360)*MIN(Register!$Q360,MAX(0,MIN(M$4-1,IF(Register!$U360="",$D$2,MIN($D$2,YEAR(Register!$U360)*12+MONTH(Register!$U360)-1)))-(YEAR(Register!$O360)*12+MONTH(Register!$O360))+1))/Register!$Q360,2))</f>
        <v/>
      </c>
      <c r="N362" s="27">
        <f>IF(OR(Register!$N360&lt;&gt;"Yes",Register!$O360="",N(Register!$Q360)=0),0,ROUND((Register!$M360-Register!$R360)*MIN(Register!$Q360,MAX(0,MIN(N$4,IF(Register!$U360="",$D$2,MIN($D$2,YEAR(Register!$U360)*12+MONTH(Register!$U360)-1)))-(YEAR(Register!$O360)*12+MONTH(Register!$O360))+1))/Register!$Q360,2)-ROUND((Register!$M360-Register!$R360)*MIN(Register!$Q360,MAX(0,MIN(N$4-1,IF(Register!$U360="",$D$2,MIN($D$2,YEAR(Register!$U360)*12+MONTH(Register!$U360)-1)))-(YEAR(Register!$O360)*12+MONTH(Register!$O360))+1))/Register!$Q360,2))</f>
        <v/>
      </c>
      <c r="O362" s="27">
        <f>IF(OR(Register!$N360&lt;&gt;"Yes",Register!$O360="",N(Register!$Q360)=0),0,ROUND((Register!$M360-Register!$R360)*MIN(Register!$Q360,MAX(0,MIN(O$4,IF(Register!$U360="",$D$2,MIN($D$2,YEAR(Register!$U360)*12+MONTH(Register!$U360)-1)))-(YEAR(Register!$O360)*12+MONTH(Register!$O360))+1))/Register!$Q360,2)-ROUND((Register!$M360-Register!$R360)*MIN(Register!$Q360,MAX(0,MIN(O$4-1,IF(Register!$U360="",$D$2,MIN($D$2,YEAR(Register!$U360)*12+MONTH(Register!$U360)-1)))-(YEAR(Register!$O360)*12+MONTH(Register!$O360))+1))/Register!$Q360,2))</f>
        <v/>
      </c>
      <c r="P362" s="27">
        <f>IF(OR(Register!$N360&lt;&gt;"Yes",Register!$O360="",N(Register!$Q360)=0),0,ROUND((Register!$M360-Register!$R360)*MIN(Register!$Q360,MAX(0,MIN(P$4,IF(Register!$U360="",$D$2,MIN($D$2,YEAR(Register!$U360)*12+MONTH(Register!$U360)-1)))-(YEAR(Register!$O360)*12+MONTH(Register!$O360))+1))/Register!$Q360,2)-ROUND((Register!$M360-Register!$R360)*MIN(Register!$Q360,MAX(0,MIN(P$4-1,IF(Register!$U360="",$D$2,MIN($D$2,YEAR(Register!$U360)*12+MONTH(Register!$U360)-1)))-(YEAR(Register!$O360)*12+MONTH(Register!$O360))+1))/Register!$Q360,2))</f>
        <v/>
      </c>
      <c r="Q362" s="27">
        <f>E362+F362+G362+H362+I362+J362+K362+L362+M362+N362+O362+P362</f>
        <v/>
      </c>
    </row>
    <row r="363">
      <c r="A363" s="28">
        <f>IF(Register!$A361="","",Register!$A361)</f>
        <v/>
      </c>
      <c r="B363" s="28">
        <f>IF(Register!$D361="","",Register!$D361)</f>
        <v/>
      </c>
      <c r="C363" s="28">
        <f>IF(Register!$F361="","",Register!$F361)</f>
        <v/>
      </c>
      <c r="D363" s="28">
        <f>IF(C363="","",IF(C363=Settings!$A$9,Settings!$B$9,IF(C363=Settings!$A$10,Settings!$B$10,IF(C363=Settings!$A$11,Settings!$B$11,IF(C363=Settings!$A$12,Settings!$B$12,IF(C363=Settings!$A$13,Settings!$B$13,IF(C363=Settings!$A$14,Settings!$B$14,IF(C363=Settings!$A$15,Settings!$B$15,IF(C363=Settings!$A$16,Settings!$B$16,IF(C363=Settings!$A$17,Settings!$B$17,IF(C363=Settings!$A$18,Settings!$B$18,"")))))))))))</f>
        <v/>
      </c>
      <c r="E363" s="27">
        <f>IF(OR(Register!$N361&lt;&gt;"Yes",Register!$O361="",N(Register!$Q361)=0),0,ROUND((Register!$M361-Register!$R361)*MIN(Register!$Q361,MAX(0,MIN(E$4,IF(Register!$U361="",$D$2,MIN($D$2,YEAR(Register!$U361)*12+MONTH(Register!$U361)-1)))-(YEAR(Register!$O361)*12+MONTH(Register!$O361))+1))/Register!$Q361,2)-ROUND((Register!$M361-Register!$R361)*MIN(Register!$Q361,MAX(0,MIN(E$4-1,IF(Register!$U361="",$D$2,MIN($D$2,YEAR(Register!$U361)*12+MONTH(Register!$U361)-1)))-(YEAR(Register!$O361)*12+MONTH(Register!$O361))+1))/Register!$Q361,2))</f>
        <v/>
      </c>
      <c r="F363" s="27">
        <f>IF(OR(Register!$N361&lt;&gt;"Yes",Register!$O361="",N(Register!$Q361)=0),0,ROUND((Register!$M361-Register!$R361)*MIN(Register!$Q361,MAX(0,MIN(F$4,IF(Register!$U361="",$D$2,MIN($D$2,YEAR(Register!$U361)*12+MONTH(Register!$U361)-1)))-(YEAR(Register!$O361)*12+MONTH(Register!$O361))+1))/Register!$Q361,2)-ROUND((Register!$M361-Register!$R361)*MIN(Register!$Q361,MAX(0,MIN(F$4-1,IF(Register!$U361="",$D$2,MIN($D$2,YEAR(Register!$U361)*12+MONTH(Register!$U361)-1)))-(YEAR(Register!$O361)*12+MONTH(Register!$O361))+1))/Register!$Q361,2))</f>
        <v/>
      </c>
      <c r="G363" s="27">
        <f>IF(OR(Register!$N361&lt;&gt;"Yes",Register!$O361="",N(Register!$Q361)=0),0,ROUND((Register!$M361-Register!$R361)*MIN(Register!$Q361,MAX(0,MIN(G$4,IF(Register!$U361="",$D$2,MIN($D$2,YEAR(Register!$U361)*12+MONTH(Register!$U361)-1)))-(YEAR(Register!$O361)*12+MONTH(Register!$O361))+1))/Register!$Q361,2)-ROUND((Register!$M361-Register!$R361)*MIN(Register!$Q361,MAX(0,MIN(G$4-1,IF(Register!$U361="",$D$2,MIN($D$2,YEAR(Register!$U361)*12+MONTH(Register!$U361)-1)))-(YEAR(Register!$O361)*12+MONTH(Register!$O361))+1))/Register!$Q361,2))</f>
        <v/>
      </c>
      <c r="H363" s="27">
        <f>IF(OR(Register!$N361&lt;&gt;"Yes",Register!$O361="",N(Register!$Q361)=0),0,ROUND((Register!$M361-Register!$R361)*MIN(Register!$Q361,MAX(0,MIN(H$4,IF(Register!$U361="",$D$2,MIN($D$2,YEAR(Register!$U361)*12+MONTH(Register!$U361)-1)))-(YEAR(Register!$O361)*12+MONTH(Register!$O361))+1))/Register!$Q361,2)-ROUND((Register!$M361-Register!$R361)*MIN(Register!$Q361,MAX(0,MIN(H$4-1,IF(Register!$U361="",$D$2,MIN($D$2,YEAR(Register!$U361)*12+MONTH(Register!$U361)-1)))-(YEAR(Register!$O361)*12+MONTH(Register!$O361))+1))/Register!$Q361,2))</f>
        <v/>
      </c>
      <c r="I363" s="27">
        <f>IF(OR(Register!$N361&lt;&gt;"Yes",Register!$O361="",N(Register!$Q361)=0),0,ROUND((Register!$M361-Register!$R361)*MIN(Register!$Q361,MAX(0,MIN(I$4,IF(Register!$U361="",$D$2,MIN($D$2,YEAR(Register!$U361)*12+MONTH(Register!$U361)-1)))-(YEAR(Register!$O361)*12+MONTH(Register!$O361))+1))/Register!$Q361,2)-ROUND((Register!$M361-Register!$R361)*MIN(Register!$Q361,MAX(0,MIN(I$4-1,IF(Register!$U361="",$D$2,MIN($D$2,YEAR(Register!$U361)*12+MONTH(Register!$U361)-1)))-(YEAR(Register!$O361)*12+MONTH(Register!$O361))+1))/Register!$Q361,2))</f>
        <v/>
      </c>
      <c r="J363" s="27">
        <f>IF(OR(Register!$N361&lt;&gt;"Yes",Register!$O361="",N(Register!$Q361)=0),0,ROUND((Register!$M361-Register!$R361)*MIN(Register!$Q361,MAX(0,MIN(J$4,IF(Register!$U361="",$D$2,MIN($D$2,YEAR(Register!$U361)*12+MONTH(Register!$U361)-1)))-(YEAR(Register!$O361)*12+MONTH(Register!$O361))+1))/Register!$Q361,2)-ROUND((Register!$M361-Register!$R361)*MIN(Register!$Q361,MAX(0,MIN(J$4-1,IF(Register!$U361="",$D$2,MIN($D$2,YEAR(Register!$U361)*12+MONTH(Register!$U361)-1)))-(YEAR(Register!$O361)*12+MONTH(Register!$O361))+1))/Register!$Q361,2))</f>
        <v/>
      </c>
      <c r="K363" s="27">
        <f>IF(OR(Register!$N361&lt;&gt;"Yes",Register!$O361="",N(Register!$Q361)=0),0,ROUND((Register!$M361-Register!$R361)*MIN(Register!$Q361,MAX(0,MIN(K$4,IF(Register!$U361="",$D$2,MIN($D$2,YEAR(Register!$U361)*12+MONTH(Register!$U361)-1)))-(YEAR(Register!$O361)*12+MONTH(Register!$O361))+1))/Register!$Q361,2)-ROUND((Register!$M361-Register!$R361)*MIN(Register!$Q361,MAX(0,MIN(K$4-1,IF(Register!$U361="",$D$2,MIN($D$2,YEAR(Register!$U361)*12+MONTH(Register!$U361)-1)))-(YEAR(Register!$O361)*12+MONTH(Register!$O361))+1))/Register!$Q361,2))</f>
        <v/>
      </c>
      <c r="L363" s="27">
        <f>IF(OR(Register!$N361&lt;&gt;"Yes",Register!$O361="",N(Register!$Q361)=0),0,ROUND((Register!$M361-Register!$R361)*MIN(Register!$Q361,MAX(0,MIN(L$4,IF(Register!$U361="",$D$2,MIN($D$2,YEAR(Register!$U361)*12+MONTH(Register!$U361)-1)))-(YEAR(Register!$O361)*12+MONTH(Register!$O361))+1))/Register!$Q361,2)-ROUND((Register!$M361-Register!$R361)*MIN(Register!$Q361,MAX(0,MIN(L$4-1,IF(Register!$U361="",$D$2,MIN($D$2,YEAR(Register!$U361)*12+MONTH(Register!$U361)-1)))-(YEAR(Register!$O361)*12+MONTH(Register!$O361))+1))/Register!$Q361,2))</f>
        <v/>
      </c>
      <c r="M363" s="27">
        <f>IF(OR(Register!$N361&lt;&gt;"Yes",Register!$O361="",N(Register!$Q361)=0),0,ROUND((Register!$M361-Register!$R361)*MIN(Register!$Q361,MAX(0,MIN(M$4,IF(Register!$U361="",$D$2,MIN($D$2,YEAR(Register!$U361)*12+MONTH(Register!$U361)-1)))-(YEAR(Register!$O361)*12+MONTH(Register!$O361))+1))/Register!$Q361,2)-ROUND((Register!$M361-Register!$R361)*MIN(Register!$Q361,MAX(0,MIN(M$4-1,IF(Register!$U361="",$D$2,MIN($D$2,YEAR(Register!$U361)*12+MONTH(Register!$U361)-1)))-(YEAR(Register!$O361)*12+MONTH(Register!$O361))+1))/Register!$Q361,2))</f>
        <v/>
      </c>
      <c r="N363" s="27">
        <f>IF(OR(Register!$N361&lt;&gt;"Yes",Register!$O361="",N(Register!$Q361)=0),0,ROUND((Register!$M361-Register!$R361)*MIN(Register!$Q361,MAX(0,MIN(N$4,IF(Register!$U361="",$D$2,MIN($D$2,YEAR(Register!$U361)*12+MONTH(Register!$U361)-1)))-(YEAR(Register!$O361)*12+MONTH(Register!$O361))+1))/Register!$Q361,2)-ROUND((Register!$M361-Register!$R361)*MIN(Register!$Q361,MAX(0,MIN(N$4-1,IF(Register!$U361="",$D$2,MIN($D$2,YEAR(Register!$U361)*12+MONTH(Register!$U361)-1)))-(YEAR(Register!$O361)*12+MONTH(Register!$O361))+1))/Register!$Q361,2))</f>
        <v/>
      </c>
      <c r="O363" s="27">
        <f>IF(OR(Register!$N361&lt;&gt;"Yes",Register!$O361="",N(Register!$Q361)=0),0,ROUND((Register!$M361-Register!$R361)*MIN(Register!$Q361,MAX(0,MIN(O$4,IF(Register!$U361="",$D$2,MIN($D$2,YEAR(Register!$U361)*12+MONTH(Register!$U361)-1)))-(YEAR(Register!$O361)*12+MONTH(Register!$O361))+1))/Register!$Q361,2)-ROUND((Register!$M361-Register!$R361)*MIN(Register!$Q361,MAX(0,MIN(O$4-1,IF(Register!$U361="",$D$2,MIN($D$2,YEAR(Register!$U361)*12+MONTH(Register!$U361)-1)))-(YEAR(Register!$O361)*12+MONTH(Register!$O361))+1))/Register!$Q361,2))</f>
        <v/>
      </c>
      <c r="P363" s="27">
        <f>IF(OR(Register!$N361&lt;&gt;"Yes",Register!$O361="",N(Register!$Q361)=0),0,ROUND((Register!$M361-Register!$R361)*MIN(Register!$Q361,MAX(0,MIN(P$4,IF(Register!$U361="",$D$2,MIN($D$2,YEAR(Register!$U361)*12+MONTH(Register!$U361)-1)))-(YEAR(Register!$O361)*12+MONTH(Register!$O361))+1))/Register!$Q361,2)-ROUND((Register!$M361-Register!$R361)*MIN(Register!$Q361,MAX(0,MIN(P$4-1,IF(Register!$U361="",$D$2,MIN($D$2,YEAR(Register!$U361)*12+MONTH(Register!$U361)-1)))-(YEAR(Register!$O361)*12+MONTH(Register!$O361))+1))/Register!$Q361,2))</f>
        <v/>
      </c>
      <c r="Q363" s="27">
        <f>E363+F363+G363+H363+I363+J363+K363+L363+M363+N363+O363+P363</f>
        <v/>
      </c>
    </row>
    <row r="364">
      <c r="A364" s="28">
        <f>IF(Register!$A362="","",Register!$A362)</f>
        <v/>
      </c>
      <c r="B364" s="28">
        <f>IF(Register!$D362="","",Register!$D362)</f>
        <v/>
      </c>
      <c r="C364" s="28">
        <f>IF(Register!$F362="","",Register!$F362)</f>
        <v/>
      </c>
      <c r="D364" s="28">
        <f>IF(C364="","",IF(C364=Settings!$A$9,Settings!$B$9,IF(C364=Settings!$A$10,Settings!$B$10,IF(C364=Settings!$A$11,Settings!$B$11,IF(C364=Settings!$A$12,Settings!$B$12,IF(C364=Settings!$A$13,Settings!$B$13,IF(C364=Settings!$A$14,Settings!$B$14,IF(C364=Settings!$A$15,Settings!$B$15,IF(C364=Settings!$A$16,Settings!$B$16,IF(C364=Settings!$A$17,Settings!$B$17,IF(C364=Settings!$A$18,Settings!$B$18,"")))))))))))</f>
        <v/>
      </c>
      <c r="E364" s="27">
        <f>IF(OR(Register!$N362&lt;&gt;"Yes",Register!$O362="",N(Register!$Q362)=0),0,ROUND((Register!$M362-Register!$R362)*MIN(Register!$Q362,MAX(0,MIN(E$4,IF(Register!$U362="",$D$2,MIN($D$2,YEAR(Register!$U362)*12+MONTH(Register!$U362)-1)))-(YEAR(Register!$O362)*12+MONTH(Register!$O362))+1))/Register!$Q362,2)-ROUND((Register!$M362-Register!$R362)*MIN(Register!$Q362,MAX(0,MIN(E$4-1,IF(Register!$U362="",$D$2,MIN($D$2,YEAR(Register!$U362)*12+MONTH(Register!$U362)-1)))-(YEAR(Register!$O362)*12+MONTH(Register!$O362))+1))/Register!$Q362,2))</f>
        <v/>
      </c>
      <c r="F364" s="27">
        <f>IF(OR(Register!$N362&lt;&gt;"Yes",Register!$O362="",N(Register!$Q362)=0),0,ROUND((Register!$M362-Register!$R362)*MIN(Register!$Q362,MAX(0,MIN(F$4,IF(Register!$U362="",$D$2,MIN($D$2,YEAR(Register!$U362)*12+MONTH(Register!$U362)-1)))-(YEAR(Register!$O362)*12+MONTH(Register!$O362))+1))/Register!$Q362,2)-ROUND((Register!$M362-Register!$R362)*MIN(Register!$Q362,MAX(0,MIN(F$4-1,IF(Register!$U362="",$D$2,MIN($D$2,YEAR(Register!$U362)*12+MONTH(Register!$U362)-1)))-(YEAR(Register!$O362)*12+MONTH(Register!$O362))+1))/Register!$Q362,2))</f>
        <v/>
      </c>
      <c r="G364" s="27">
        <f>IF(OR(Register!$N362&lt;&gt;"Yes",Register!$O362="",N(Register!$Q362)=0),0,ROUND((Register!$M362-Register!$R362)*MIN(Register!$Q362,MAX(0,MIN(G$4,IF(Register!$U362="",$D$2,MIN($D$2,YEAR(Register!$U362)*12+MONTH(Register!$U362)-1)))-(YEAR(Register!$O362)*12+MONTH(Register!$O362))+1))/Register!$Q362,2)-ROUND((Register!$M362-Register!$R362)*MIN(Register!$Q362,MAX(0,MIN(G$4-1,IF(Register!$U362="",$D$2,MIN($D$2,YEAR(Register!$U362)*12+MONTH(Register!$U362)-1)))-(YEAR(Register!$O362)*12+MONTH(Register!$O362))+1))/Register!$Q362,2))</f>
        <v/>
      </c>
      <c r="H364" s="27">
        <f>IF(OR(Register!$N362&lt;&gt;"Yes",Register!$O362="",N(Register!$Q362)=0),0,ROUND((Register!$M362-Register!$R362)*MIN(Register!$Q362,MAX(0,MIN(H$4,IF(Register!$U362="",$D$2,MIN($D$2,YEAR(Register!$U362)*12+MONTH(Register!$U362)-1)))-(YEAR(Register!$O362)*12+MONTH(Register!$O362))+1))/Register!$Q362,2)-ROUND((Register!$M362-Register!$R362)*MIN(Register!$Q362,MAX(0,MIN(H$4-1,IF(Register!$U362="",$D$2,MIN($D$2,YEAR(Register!$U362)*12+MONTH(Register!$U362)-1)))-(YEAR(Register!$O362)*12+MONTH(Register!$O362))+1))/Register!$Q362,2))</f>
        <v/>
      </c>
      <c r="I364" s="27">
        <f>IF(OR(Register!$N362&lt;&gt;"Yes",Register!$O362="",N(Register!$Q362)=0),0,ROUND((Register!$M362-Register!$R362)*MIN(Register!$Q362,MAX(0,MIN(I$4,IF(Register!$U362="",$D$2,MIN($D$2,YEAR(Register!$U362)*12+MONTH(Register!$U362)-1)))-(YEAR(Register!$O362)*12+MONTH(Register!$O362))+1))/Register!$Q362,2)-ROUND((Register!$M362-Register!$R362)*MIN(Register!$Q362,MAX(0,MIN(I$4-1,IF(Register!$U362="",$D$2,MIN($D$2,YEAR(Register!$U362)*12+MONTH(Register!$U362)-1)))-(YEAR(Register!$O362)*12+MONTH(Register!$O362))+1))/Register!$Q362,2))</f>
        <v/>
      </c>
      <c r="J364" s="27">
        <f>IF(OR(Register!$N362&lt;&gt;"Yes",Register!$O362="",N(Register!$Q362)=0),0,ROUND((Register!$M362-Register!$R362)*MIN(Register!$Q362,MAX(0,MIN(J$4,IF(Register!$U362="",$D$2,MIN($D$2,YEAR(Register!$U362)*12+MONTH(Register!$U362)-1)))-(YEAR(Register!$O362)*12+MONTH(Register!$O362))+1))/Register!$Q362,2)-ROUND((Register!$M362-Register!$R362)*MIN(Register!$Q362,MAX(0,MIN(J$4-1,IF(Register!$U362="",$D$2,MIN($D$2,YEAR(Register!$U362)*12+MONTH(Register!$U362)-1)))-(YEAR(Register!$O362)*12+MONTH(Register!$O362))+1))/Register!$Q362,2))</f>
        <v/>
      </c>
      <c r="K364" s="27">
        <f>IF(OR(Register!$N362&lt;&gt;"Yes",Register!$O362="",N(Register!$Q362)=0),0,ROUND((Register!$M362-Register!$R362)*MIN(Register!$Q362,MAX(0,MIN(K$4,IF(Register!$U362="",$D$2,MIN($D$2,YEAR(Register!$U362)*12+MONTH(Register!$U362)-1)))-(YEAR(Register!$O362)*12+MONTH(Register!$O362))+1))/Register!$Q362,2)-ROUND((Register!$M362-Register!$R362)*MIN(Register!$Q362,MAX(0,MIN(K$4-1,IF(Register!$U362="",$D$2,MIN($D$2,YEAR(Register!$U362)*12+MONTH(Register!$U362)-1)))-(YEAR(Register!$O362)*12+MONTH(Register!$O362))+1))/Register!$Q362,2))</f>
        <v/>
      </c>
      <c r="L364" s="27">
        <f>IF(OR(Register!$N362&lt;&gt;"Yes",Register!$O362="",N(Register!$Q362)=0),0,ROUND((Register!$M362-Register!$R362)*MIN(Register!$Q362,MAX(0,MIN(L$4,IF(Register!$U362="",$D$2,MIN($D$2,YEAR(Register!$U362)*12+MONTH(Register!$U362)-1)))-(YEAR(Register!$O362)*12+MONTH(Register!$O362))+1))/Register!$Q362,2)-ROUND((Register!$M362-Register!$R362)*MIN(Register!$Q362,MAX(0,MIN(L$4-1,IF(Register!$U362="",$D$2,MIN($D$2,YEAR(Register!$U362)*12+MONTH(Register!$U362)-1)))-(YEAR(Register!$O362)*12+MONTH(Register!$O362))+1))/Register!$Q362,2))</f>
        <v/>
      </c>
      <c r="M364" s="27">
        <f>IF(OR(Register!$N362&lt;&gt;"Yes",Register!$O362="",N(Register!$Q362)=0),0,ROUND((Register!$M362-Register!$R362)*MIN(Register!$Q362,MAX(0,MIN(M$4,IF(Register!$U362="",$D$2,MIN($D$2,YEAR(Register!$U362)*12+MONTH(Register!$U362)-1)))-(YEAR(Register!$O362)*12+MONTH(Register!$O362))+1))/Register!$Q362,2)-ROUND((Register!$M362-Register!$R362)*MIN(Register!$Q362,MAX(0,MIN(M$4-1,IF(Register!$U362="",$D$2,MIN($D$2,YEAR(Register!$U362)*12+MONTH(Register!$U362)-1)))-(YEAR(Register!$O362)*12+MONTH(Register!$O362))+1))/Register!$Q362,2))</f>
        <v/>
      </c>
      <c r="N364" s="27">
        <f>IF(OR(Register!$N362&lt;&gt;"Yes",Register!$O362="",N(Register!$Q362)=0),0,ROUND((Register!$M362-Register!$R362)*MIN(Register!$Q362,MAX(0,MIN(N$4,IF(Register!$U362="",$D$2,MIN($D$2,YEAR(Register!$U362)*12+MONTH(Register!$U362)-1)))-(YEAR(Register!$O362)*12+MONTH(Register!$O362))+1))/Register!$Q362,2)-ROUND((Register!$M362-Register!$R362)*MIN(Register!$Q362,MAX(0,MIN(N$4-1,IF(Register!$U362="",$D$2,MIN($D$2,YEAR(Register!$U362)*12+MONTH(Register!$U362)-1)))-(YEAR(Register!$O362)*12+MONTH(Register!$O362))+1))/Register!$Q362,2))</f>
        <v/>
      </c>
      <c r="O364" s="27">
        <f>IF(OR(Register!$N362&lt;&gt;"Yes",Register!$O362="",N(Register!$Q362)=0),0,ROUND((Register!$M362-Register!$R362)*MIN(Register!$Q362,MAX(0,MIN(O$4,IF(Register!$U362="",$D$2,MIN($D$2,YEAR(Register!$U362)*12+MONTH(Register!$U362)-1)))-(YEAR(Register!$O362)*12+MONTH(Register!$O362))+1))/Register!$Q362,2)-ROUND((Register!$M362-Register!$R362)*MIN(Register!$Q362,MAX(0,MIN(O$4-1,IF(Register!$U362="",$D$2,MIN($D$2,YEAR(Register!$U362)*12+MONTH(Register!$U362)-1)))-(YEAR(Register!$O362)*12+MONTH(Register!$O362))+1))/Register!$Q362,2))</f>
        <v/>
      </c>
      <c r="P364" s="27">
        <f>IF(OR(Register!$N362&lt;&gt;"Yes",Register!$O362="",N(Register!$Q362)=0),0,ROUND((Register!$M362-Register!$R362)*MIN(Register!$Q362,MAX(0,MIN(P$4,IF(Register!$U362="",$D$2,MIN($D$2,YEAR(Register!$U362)*12+MONTH(Register!$U362)-1)))-(YEAR(Register!$O362)*12+MONTH(Register!$O362))+1))/Register!$Q362,2)-ROUND((Register!$M362-Register!$R362)*MIN(Register!$Q362,MAX(0,MIN(P$4-1,IF(Register!$U362="",$D$2,MIN($D$2,YEAR(Register!$U362)*12+MONTH(Register!$U362)-1)))-(YEAR(Register!$O362)*12+MONTH(Register!$O362))+1))/Register!$Q362,2))</f>
        <v/>
      </c>
      <c r="Q364" s="27">
        <f>E364+F364+G364+H364+I364+J364+K364+L364+M364+N364+O364+P364</f>
        <v/>
      </c>
    </row>
    <row r="365">
      <c r="A365" s="28">
        <f>IF(Register!$A363="","",Register!$A363)</f>
        <v/>
      </c>
      <c r="B365" s="28">
        <f>IF(Register!$D363="","",Register!$D363)</f>
        <v/>
      </c>
      <c r="C365" s="28">
        <f>IF(Register!$F363="","",Register!$F363)</f>
        <v/>
      </c>
      <c r="D365" s="28">
        <f>IF(C365="","",IF(C365=Settings!$A$9,Settings!$B$9,IF(C365=Settings!$A$10,Settings!$B$10,IF(C365=Settings!$A$11,Settings!$B$11,IF(C365=Settings!$A$12,Settings!$B$12,IF(C365=Settings!$A$13,Settings!$B$13,IF(C365=Settings!$A$14,Settings!$B$14,IF(C365=Settings!$A$15,Settings!$B$15,IF(C365=Settings!$A$16,Settings!$B$16,IF(C365=Settings!$A$17,Settings!$B$17,IF(C365=Settings!$A$18,Settings!$B$18,"")))))))))))</f>
        <v/>
      </c>
      <c r="E365" s="27">
        <f>IF(OR(Register!$N363&lt;&gt;"Yes",Register!$O363="",N(Register!$Q363)=0),0,ROUND((Register!$M363-Register!$R363)*MIN(Register!$Q363,MAX(0,MIN(E$4,IF(Register!$U363="",$D$2,MIN($D$2,YEAR(Register!$U363)*12+MONTH(Register!$U363)-1)))-(YEAR(Register!$O363)*12+MONTH(Register!$O363))+1))/Register!$Q363,2)-ROUND((Register!$M363-Register!$R363)*MIN(Register!$Q363,MAX(0,MIN(E$4-1,IF(Register!$U363="",$D$2,MIN($D$2,YEAR(Register!$U363)*12+MONTH(Register!$U363)-1)))-(YEAR(Register!$O363)*12+MONTH(Register!$O363))+1))/Register!$Q363,2))</f>
        <v/>
      </c>
      <c r="F365" s="27">
        <f>IF(OR(Register!$N363&lt;&gt;"Yes",Register!$O363="",N(Register!$Q363)=0),0,ROUND((Register!$M363-Register!$R363)*MIN(Register!$Q363,MAX(0,MIN(F$4,IF(Register!$U363="",$D$2,MIN($D$2,YEAR(Register!$U363)*12+MONTH(Register!$U363)-1)))-(YEAR(Register!$O363)*12+MONTH(Register!$O363))+1))/Register!$Q363,2)-ROUND((Register!$M363-Register!$R363)*MIN(Register!$Q363,MAX(0,MIN(F$4-1,IF(Register!$U363="",$D$2,MIN($D$2,YEAR(Register!$U363)*12+MONTH(Register!$U363)-1)))-(YEAR(Register!$O363)*12+MONTH(Register!$O363))+1))/Register!$Q363,2))</f>
        <v/>
      </c>
      <c r="G365" s="27">
        <f>IF(OR(Register!$N363&lt;&gt;"Yes",Register!$O363="",N(Register!$Q363)=0),0,ROUND((Register!$M363-Register!$R363)*MIN(Register!$Q363,MAX(0,MIN(G$4,IF(Register!$U363="",$D$2,MIN($D$2,YEAR(Register!$U363)*12+MONTH(Register!$U363)-1)))-(YEAR(Register!$O363)*12+MONTH(Register!$O363))+1))/Register!$Q363,2)-ROUND((Register!$M363-Register!$R363)*MIN(Register!$Q363,MAX(0,MIN(G$4-1,IF(Register!$U363="",$D$2,MIN($D$2,YEAR(Register!$U363)*12+MONTH(Register!$U363)-1)))-(YEAR(Register!$O363)*12+MONTH(Register!$O363))+1))/Register!$Q363,2))</f>
        <v/>
      </c>
      <c r="H365" s="27">
        <f>IF(OR(Register!$N363&lt;&gt;"Yes",Register!$O363="",N(Register!$Q363)=0),0,ROUND((Register!$M363-Register!$R363)*MIN(Register!$Q363,MAX(0,MIN(H$4,IF(Register!$U363="",$D$2,MIN($D$2,YEAR(Register!$U363)*12+MONTH(Register!$U363)-1)))-(YEAR(Register!$O363)*12+MONTH(Register!$O363))+1))/Register!$Q363,2)-ROUND((Register!$M363-Register!$R363)*MIN(Register!$Q363,MAX(0,MIN(H$4-1,IF(Register!$U363="",$D$2,MIN($D$2,YEAR(Register!$U363)*12+MONTH(Register!$U363)-1)))-(YEAR(Register!$O363)*12+MONTH(Register!$O363))+1))/Register!$Q363,2))</f>
        <v/>
      </c>
      <c r="I365" s="27">
        <f>IF(OR(Register!$N363&lt;&gt;"Yes",Register!$O363="",N(Register!$Q363)=0),0,ROUND((Register!$M363-Register!$R363)*MIN(Register!$Q363,MAX(0,MIN(I$4,IF(Register!$U363="",$D$2,MIN($D$2,YEAR(Register!$U363)*12+MONTH(Register!$U363)-1)))-(YEAR(Register!$O363)*12+MONTH(Register!$O363))+1))/Register!$Q363,2)-ROUND((Register!$M363-Register!$R363)*MIN(Register!$Q363,MAX(0,MIN(I$4-1,IF(Register!$U363="",$D$2,MIN($D$2,YEAR(Register!$U363)*12+MONTH(Register!$U363)-1)))-(YEAR(Register!$O363)*12+MONTH(Register!$O363))+1))/Register!$Q363,2))</f>
        <v/>
      </c>
      <c r="J365" s="27">
        <f>IF(OR(Register!$N363&lt;&gt;"Yes",Register!$O363="",N(Register!$Q363)=0),0,ROUND((Register!$M363-Register!$R363)*MIN(Register!$Q363,MAX(0,MIN(J$4,IF(Register!$U363="",$D$2,MIN($D$2,YEAR(Register!$U363)*12+MONTH(Register!$U363)-1)))-(YEAR(Register!$O363)*12+MONTH(Register!$O363))+1))/Register!$Q363,2)-ROUND((Register!$M363-Register!$R363)*MIN(Register!$Q363,MAX(0,MIN(J$4-1,IF(Register!$U363="",$D$2,MIN($D$2,YEAR(Register!$U363)*12+MONTH(Register!$U363)-1)))-(YEAR(Register!$O363)*12+MONTH(Register!$O363))+1))/Register!$Q363,2))</f>
        <v/>
      </c>
      <c r="K365" s="27">
        <f>IF(OR(Register!$N363&lt;&gt;"Yes",Register!$O363="",N(Register!$Q363)=0),0,ROUND((Register!$M363-Register!$R363)*MIN(Register!$Q363,MAX(0,MIN(K$4,IF(Register!$U363="",$D$2,MIN($D$2,YEAR(Register!$U363)*12+MONTH(Register!$U363)-1)))-(YEAR(Register!$O363)*12+MONTH(Register!$O363))+1))/Register!$Q363,2)-ROUND((Register!$M363-Register!$R363)*MIN(Register!$Q363,MAX(0,MIN(K$4-1,IF(Register!$U363="",$D$2,MIN($D$2,YEAR(Register!$U363)*12+MONTH(Register!$U363)-1)))-(YEAR(Register!$O363)*12+MONTH(Register!$O363))+1))/Register!$Q363,2))</f>
        <v/>
      </c>
      <c r="L365" s="27">
        <f>IF(OR(Register!$N363&lt;&gt;"Yes",Register!$O363="",N(Register!$Q363)=0),0,ROUND((Register!$M363-Register!$R363)*MIN(Register!$Q363,MAX(0,MIN(L$4,IF(Register!$U363="",$D$2,MIN($D$2,YEAR(Register!$U363)*12+MONTH(Register!$U363)-1)))-(YEAR(Register!$O363)*12+MONTH(Register!$O363))+1))/Register!$Q363,2)-ROUND((Register!$M363-Register!$R363)*MIN(Register!$Q363,MAX(0,MIN(L$4-1,IF(Register!$U363="",$D$2,MIN($D$2,YEAR(Register!$U363)*12+MONTH(Register!$U363)-1)))-(YEAR(Register!$O363)*12+MONTH(Register!$O363))+1))/Register!$Q363,2))</f>
        <v/>
      </c>
      <c r="M365" s="27">
        <f>IF(OR(Register!$N363&lt;&gt;"Yes",Register!$O363="",N(Register!$Q363)=0),0,ROUND((Register!$M363-Register!$R363)*MIN(Register!$Q363,MAX(0,MIN(M$4,IF(Register!$U363="",$D$2,MIN($D$2,YEAR(Register!$U363)*12+MONTH(Register!$U363)-1)))-(YEAR(Register!$O363)*12+MONTH(Register!$O363))+1))/Register!$Q363,2)-ROUND((Register!$M363-Register!$R363)*MIN(Register!$Q363,MAX(0,MIN(M$4-1,IF(Register!$U363="",$D$2,MIN($D$2,YEAR(Register!$U363)*12+MONTH(Register!$U363)-1)))-(YEAR(Register!$O363)*12+MONTH(Register!$O363))+1))/Register!$Q363,2))</f>
        <v/>
      </c>
      <c r="N365" s="27">
        <f>IF(OR(Register!$N363&lt;&gt;"Yes",Register!$O363="",N(Register!$Q363)=0),0,ROUND((Register!$M363-Register!$R363)*MIN(Register!$Q363,MAX(0,MIN(N$4,IF(Register!$U363="",$D$2,MIN($D$2,YEAR(Register!$U363)*12+MONTH(Register!$U363)-1)))-(YEAR(Register!$O363)*12+MONTH(Register!$O363))+1))/Register!$Q363,2)-ROUND((Register!$M363-Register!$R363)*MIN(Register!$Q363,MAX(0,MIN(N$4-1,IF(Register!$U363="",$D$2,MIN($D$2,YEAR(Register!$U363)*12+MONTH(Register!$U363)-1)))-(YEAR(Register!$O363)*12+MONTH(Register!$O363))+1))/Register!$Q363,2))</f>
        <v/>
      </c>
      <c r="O365" s="27">
        <f>IF(OR(Register!$N363&lt;&gt;"Yes",Register!$O363="",N(Register!$Q363)=0),0,ROUND((Register!$M363-Register!$R363)*MIN(Register!$Q363,MAX(0,MIN(O$4,IF(Register!$U363="",$D$2,MIN($D$2,YEAR(Register!$U363)*12+MONTH(Register!$U363)-1)))-(YEAR(Register!$O363)*12+MONTH(Register!$O363))+1))/Register!$Q363,2)-ROUND((Register!$M363-Register!$R363)*MIN(Register!$Q363,MAX(0,MIN(O$4-1,IF(Register!$U363="",$D$2,MIN($D$2,YEAR(Register!$U363)*12+MONTH(Register!$U363)-1)))-(YEAR(Register!$O363)*12+MONTH(Register!$O363))+1))/Register!$Q363,2))</f>
        <v/>
      </c>
      <c r="P365" s="27">
        <f>IF(OR(Register!$N363&lt;&gt;"Yes",Register!$O363="",N(Register!$Q363)=0),0,ROUND((Register!$M363-Register!$R363)*MIN(Register!$Q363,MAX(0,MIN(P$4,IF(Register!$U363="",$D$2,MIN($D$2,YEAR(Register!$U363)*12+MONTH(Register!$U363)-1)))-(YEAR(Register!$O363)*12+MONTH(Register!$O363))+1))/Register!$Q363,2)-ROUND((Register!$M363-Register!$R363)*MIN(Register!$Q363,MAX(0,MIN(P$4-1,IF(Register!$U363="",$D$2,MIN($D$2,YEAR(Register!$U363)*12+MONTH(Register!$U363)-1)))-(YEAR(Register!$O363)*12+MONTH(Register!$O363))+1))/Register!$Q363,2))</f>
        <v/>
      </c>
      <c r="Q365" s="27">
        <f>E365+F365+G365+H365+I365+J365+K365+L365+M365+N365+O365+P365</f>
        <v/>
      </c>
    </row>
    <row r="366">
      <c r="A366" s="28">
        <f>IF(Register!$A364="","",Register!$A364)</f>
        <v/>
      </c>
      <c r="B366" s="28">
        <f>IF(Register!$D364="","",Register!$D364)</f>
        <v/>
      </c>
      <c r="C366" s="28">
        <f>IF(Register!$F364="","",Register!$F364)</f>
        <v/>
      </c>
      <c r="D366" s="28">
        <f>IF(C366="","",IF(C366=Settings!$A$9,Settings!$B$9,IF(C366=Settings!$A$10,Settings!$B$10,IF(C366=Settings!$A$11,Settings!$B$11,IF(C366=Settings!$A$12,Settings!$B$12,IF(C366=Settings!$A$13,Settings!$B$13,IF(C366=Settings!$A$14,Settings!$B$14,IF(C366=Settings!$A$15,Settings!$B$15,IF(C366=Settings!$A$16,Settings!$B$16,IF(C366=Settings!$A$17,Settings!$B$17,IF(C366=Settings!$A$18,Settings!$B$18,"")))))))))))</f>
        <v/>
      </c>
      <c r="E366" s="27">
        <f>IF(OR(Register!$N364&lt;&gt;"Yes",Register!$O364="",N(Register!$Q364)=0),0,ROUND((Register!$M364-Register!$R364)*MIN(Register!$Q364,MAX(0,MIN(E$4,IF(Register!$U364="",$D$2,MIN($D$2,YEAR(Register!$U364)*12+MONTH(Register!$U364)-1)))-(YEAR(Register!$O364)*12+MONTH(Register!$O364))+1))/Register!$Q364,2)-ROUND((Register!$M364-Register!$R364)*MIN(Register!$Q364,MAX(0,MIN(E$4-1,IF(Register!$U364="",$D$2,MIN($D$2,YEAR(Register!$U364)*12+MONTH(Register!$U364)-1)))-(YEAR(Register!$O364)*12+MONTH(Register!$O364))+1))/Register!$Q364,2))</f>
        <v/>
      </c>
      <c r="F366" s="27">
        <f>IF(OR(Register!$N364&lt;&gt;"Yes",Register!$O364="",N(Register!$Q364)=0),0,ROUND((Register!$M364-Register!$R364)*MIN(Register!$Q364,MAX(0,MIN(F$4,IF(Register!$U364="",$D$2,MIN($D$2,YEAR(Register!$U364)*12+MONTH(Register!$U364)-1)))-(YEAR(Register!$O364)*12+MONTH(Register!$O364))+1))/Register!$Q364,2)-ROUND((Register!$M364-Register!$R364)*MIN(Register!$Q364,MAX(0,MIN(F$4-1,IF(Register!$U364="",$D$2,MIN($D$2,YEAR(Register!$U364)*12+MONTH(Register!$U364)-1)))-(YEAR(Register!$O364)*12+MONTH(Register!$O364))+1))/Register!$Q364,2))</f>
        <v/>
      </c>
      <c r="G366" s="27">
        <f>IF(OR(Register!$N364&lt;&gt;"Yes",Register!$O364="",N(Register!$Q364)=0),0,ROUND((Register!$M364-Register!$R364)*MIN(Register!$Q364,MAX(0,MIN(G$4,IF(Register!$U364="",$D$2,MIN($D$2,YEAR(Register!$U364)*12+MONTH(Register!$U364)-1)))-(YEAR(Register!$O364)*12+MONTH(Register!$O364))+1))/Register!$Q364,2)-ROUND((Register!$M364-Register!$R364)*MIN(Register!$Q364,MAX(0,MIN(G$4-1,IF(Register!$U364="",$D$2,MIN($D$2,YEAR(Register!$U364)*12+MONTH(Register!$U364)-1)))-(YEAR(Register!$O364)*12+MONTH(Register!$O364))+1))/Register!$Q364,2))</f>
        <v/>
      </c>
      <c r="H366" s="27">
        <f>IF(OR(Register!$N364&lt;&gt;"Yes",Register!$O364="",N(Register!$Q364)=0),0,ROUND((Register!$M364-Register!$R364)*MIN(Register!$Q364,MAX(0,MIN(H$4,IF(Register!$U364="",$D$2,MIN($D$2,YEAR(Register!$U364)*12+MONTH(Register!$U364)-1)))-(YEAR(Register!$O364)*12+MONTH(Register!$O364))+1))/Register!$Q364,2)-ROUND((Register!$M364-Register!$R364)*MIN(Register!$Q364,MAX(0,MIN(H$4-1,IF(Register!$U364="",$D$2,MIN($D$2,YEAR(Register!$U364)*12+MONTH(Register!$U364)-1)))-(YEAR(Register!$O364)*12+MONTH(Register!$O364))+1))/Register!$Q364,2))</f>
        <v/>
      </c>
      <c r="I366" s="27">
        <f>IF(OR(Register!$N364&lt;&gt;"Yes",Register!$O364="",N(Register!$Q364)=0),0,ROUND((Register!$M364-Register!$R364)*MIN(Register!$Q364,MAX(0,MIN(I$4,IF(Register!$U364="",$D$2,MIN($D$2,YEAR(Register!$U364)*12+MONTH(Register!$U364)-1)))-(YEAR(Register!$O364)*12+MONTH(Register!$O364))+1))/Register!$Q364,2)-ROUND((Register!$M364-Register!$R364)*MIN(Register!$Q364,MAX(0,MIN(I$4-1,IF(Register!$U364="",$D$2,MIN($D$2,YEAR(Register!$U364)*12+MONTH(Register!$U364)-1)))-(YEAR(Register!$O364)*12+MONTH(Register!$O364))+1))/Register!$Q364,2))</f>
        <v/>
      </c>
      <c r="J366" s="27">
        <f>IF(OR(Register!$N364&lt;&gt;"Yes",Register!$O364="",N(Register!$Q364)=0),0,ROUND((Register!$M364-Register!$R364)*MIN(Register!$Q364,MAX(0,MIN(J$4,IF(Register!$U364="",$D$2,MIN($D$2,YEAR(Register!$U364)*12+MONTH(Register!$U364)-1)))-(YEAR(Register!$O364)*12+MONTH(Register!$O364))+1))/Register!$Q364,2)-ROUND((Register!$M364-Register!$R364)*MIN(Register!$Q364,MAX(0,MIN(J$4-1,IF(Register!$U364="",$D$2,MIN($D$2,YEAR(Register!$U364)*12+MONTH(Register!$U364)-1)))-(YEAR(Register!$O364)*12+MONTH(Register!$O364))+1))/Register!$Q364,2))</f>
        <v/>
      </c>
      <c r="K366" s="27">
        <f>IF(OR(Register!$N364&lt;&gt;"Yes",Register!$O364="",N(Register!$Q364)=0),0,ROUND((Register!$M364-Register!$R364)*MIN(Register!$Q364,MAX(0,MIN(K$4,IF(Register!$U364="",$D$2,MIN($D$2,YEAR(Register!$U364)*12+MONTH(Register!$U364)-1)))-(YEAR(Register!$O364)*12+MONTH(Register!$O364))+1))/Register!$Q364,2)-ROUND((Register!$M364-Register!$R364)*MIN(Register!$Q364,MAX(0,MIN(K$4-1,IF(Register!$U364="",$D$2,MIN($D$2,YEAR(Register!$U364)*12+MONTH(Register!$U364)-1)))-(YEAR(Register!$O364)*12+MONTH(Register!$O364))+1))/Register!$Q364,2))</f>
        <v/>
      </c>
      <c r="L366" s="27">
        <f>IF(OR(Register!$N364&lt;&gt;"Yes",Register!$O364="",N(Register!$Q364)=0),0,ROUND((Register!$M364-Register!$R364)*MIN(Register!$Q364,MAX(0,MIN(L$4,IF(Register!$U364="",$D$2,MIN($D$2,YEAR(Register!$U364)*12+MONTH(Register!$U364)-1)))-(YEAR(Register!$O364)*12+MONTH(Register!$O364))+1))/Register!$Q364,2)-ROUND((Register!$M364-Register!$R364)*MIN(Register!$Q364,MAX(0,MIN(L$4-1,IF(Register!$U364="",$D$2,MIN($D$2,YEAR(Register!$U364)*12+MONTH(Register!$U364)-1)))-(YEAR(Register!$O364)*12+MONTH(Register!$O364))+1))/Register!$Q364,2))</f>
        <v/>
      </c>
      <c r="M366" s="27">
        <f>IF(OR(Register!$N364&lt;&gt;"Yes",Register!$O364="",N(Register!$Q364)=0),0,ROUND((Register!$M364-Register!$R364)*MIN(Register!$Q364,MAX(0,MIN(M$4,IF(Register!$U364="",$D$2,MIN($D$2,YEAR(Register!$U364)*12+MONTH(Register!$U364)-1)))-(YEAR(Register!$O364)*12+MONTH(Register!$O364))+1))/Register!$Q364,2)-ROUND((Register!$M364-Register!$R364)*MIN(Register!$Q364,MAX(0,MIN(M$4-1,IF(Register!$U364="",$D$2,MIN($D$2,YEAR(Register!$U364)*12+MONTH(Register!$U364)-1)))-(YEAR(Register!$O364)*12+MONTH(Register!$O364))+1))/Register!$Q364,2))</f>
        <v/>
      </c>
      <c r="N366" s="27">
        <f>IF(OR(Register!$N364&lt;&gt;"Yes",Register!$O364="",N(Register!$Q364)=0),0,ROUND((Register!$M364-Register!$R364)*MIN(Register!$Q364,MAX(0,MIN(N$4,IF(Register!$U364="",$D$2,MIN($D$2,YEAR(Register!$U364)*12+MONTH(Register!$U364)-1)))-(YEAR(Register!$O364)*12+MONTH(Register!$O364))+1))/Register!$Q364,2)-ROUND((Register!$M364-Register!$R364)*MIN(Register!$Q364,MAX(0,MIN(N$4-1,IF(Register!$U364="",$D$2,MIN($D$2,YEAR(Register!$U364)*12+MONTH(Register!$U364)-1)))-(YEAR(Register!$O364)*12+MONTH(Register!$O364))+1))/Register!$Q364,2))</f>
        <v/>
      </c>
      <c r="O366" s="27">
        <f>IF(OR(Register!$N364&lt;&gt;"Yes",Register!$O364="",N(Register!$Q364)=0),0,ROUND((Register!$M364-Register!$R364)*MIN(Register!$Q364,MAX(0,MIN(O$4,IF(Register!$U364="",$D$2,MIN($D$2,YEAR(Register!$U364)*12+MONTH(Register!$U364)-1)))-(YEAR(Register!$O364)*12+MONTH(Register!$O364))+1))/Register!$Q364,2)-ROUND((Register!$M364-Register!$R364)*MIN(Register!$Q364,MAX(0,MIN(O$4-1,IF(Register!$U364="",$D$2,MIN($D$2,YEAR(Register!$U364)*12+MONTH(Register!$U364)-1)))-(YEAR(Register!$O364)*12+MONTH(Register!$O364))+1))/Register!$Q364,2))</f>
        <v/>
      </c>
      <c r="P366" s="27">
        <f>IF(OR(Register!$N364&lt;&gt;"Yes",Register!$O364="",N(Register!$Q364)=0),0,ROUND((Register!$M364-Register!$R364)*MIN(Register!$Q364,MAX(0,MIN(P$4,IF(Register!$U364="",$D$2,MIN($D$2,YEAR(Register!$U364)*12+MONTH(Register!$U364)-1)))-(YEAR(Register!$O364)*12+MONTH(Register!$O364))+1))/Register!$Q364,2)-ROUND((Register!$M364-Register!$R364)*MIN(Register!$Q364,MAX(0,MIN(P$4-1,IF(Register!$U364="",$D$2,MIN($D$2,YEAR(Register!$U364)*12+MONTH(Register!$U364)-1)))-(YEAR(Register!$O364)*12+MONTH(Register!$O364))+1))/Register!$Q364,2))</f>
        <v/>
      </c>
      <c r="Q366" s="27">
        <f>E366+F366+G366+H366+I366+J366+K366+L366+M366+N366+O366+P366</f>
        <v/>
      </c>
    </row>
    <row r="367">
      <c r="A367" s="28">
        <f>IF(Register!$A365="","",Register!$A365)</f>
        <v/>
      </c>
      <c r="B367" s="28">
        <f>IF(Register!$D365="","",Register!$D365)</f>
        <v/>
      </c>
      <c r="C367" s="28">
        <f>IF(Register!$F365="","",Register!$F365)</f>
        <v/>
      </c>
      <c r="D367" s="28">
        <f>IF(C367="","",IF(C367=Settings!$A$9,Settings!$B$9,IF(C367=Settings!$A$10,Settings!$B$10,IF(C367=Settings!$A$11,Settings!$B$11,IF(C367=Settings!$A$12,Settings!$B$12,IF(C367=Settings!$A$13,Settings!$B$13,IF(C367=Settings!$A$14,Settings!$B$14,IF(C367=Settings!$A$15,Settings!$B$15,IF(C367=Settings!$A$16,Settings!$B$16,IF(C367=Settings!$A$17,Settings!$B$17,IF(C367=Settings!$A$18,Settings!$B$18,"")))))))))))</f>
        <v/>
      </c>
      <c r="E367" s="27">
        <f>IF(OR(Register!$N365&lt;&gt;"Yes",Register!$O365="",N(Register!$Q365)=0),0,ROUND((Register!$M365-Register!$R365)*MIN(Register!$Q365,MAX(0,MIN(E$4,IF(Register!$U365="",$D$2,MIN($D$2,YEAR(Register!$U365)*12+MONTH(Register!$U365)-1)))-(YEAR(Register!$O365)*12+MONTH(Register!$O365))+1))/Register!$Q365,2)-ROUND((Register!$M365-Register!$R365)*MIN(Register!$Q365,MAX(0,MIN(E$4-1,IF(Register!$U365="",$D$2,MIN($D$2,YEAR(Register!$U365)*12+MONTH(Register!$U365)-1)))-(YEAR(Register!$O365)*12+MONTH(Register!$O365))+1))/Register!$Q365,2))</f>
        <v/>
      </c>
      <c r="F367" s="27">
        <f>IF(OR(Register!$N365&lt;&gt;"Yes",Register!$O365="",N(Register!$Q365)=0),0,ROUND((Register!$M365-Register!$R365)*MIN(Register!$Q365,MAX(0,MIN(F$4,IF(Register!$U365="",$D$2,MIN($D$2,YEAR(Register!$U365)*12+MONTH(Register!$U365)-1)))-(YEAR(Register!$O365)*12+MONTH(Register!$O365))+1))/Register!$Q365,2)-ROUND((Register!$M365-Register!$R365)*MIN(Register!$Q365,MAX(0,MIN(F$4-1,IF(Register!$U365="",$D$2,MIN($D$2,YEAR(Register!$U365)*12+MONTH(Register!$U365)-1)))-(YEAR(Register!$O365)*12+MONTH(Register!$O365))+1))/Register!$Q365,2))</f>
        <v/>
      </c>
      <c r="G367" s="27">
        <f>IF(OR(Register!$N365&lt;&gt;"Yes",Register!$O365="",N(Register!$Q365)=0),0,ROUND((Register!$M365-Register!$R365)*MIN(Register!$Q365,MAX(0,MIN(G$4,IF(Register!$U365="",$D$2,MIN($D$2,YEAR(Register!$U365)*12+MONTH(Register!$U365)-1)))-(YEAR(Register!$O365)*12+MONTH(Register!$O365))+1))/Register!$Q365,2)-ROUND((Register!$M365-Register!$R365)*MIN(Register!$Q365,MAX(0,MIN(G$4-1,IF(Register!$U365="",$D$2,MIN($D$2,YEAR(Register!$U365)*12+MONTH(Register!$U365)-1)))-(YEAR(Register!$O365)*12+MONTH(Register!$O365))+1))/Register!$Q365,2))</f>
        <v/>
      </c>
      <c r="H367" s="27">
        <f>IF(OR(Register!$N365&lt;&gt;"Yes",Register!$O365="",N(Register!$Q365)=0),0,ROUND((Register!$M365-Register!$R365)*MIN(Register!$Q365,MAX(0,MIN(H$4,IF(Register!$U365="",$D$2,MIN($D$2,YEAR(Register!$U365)*12+MONTH(Register!$U365)-1)))-(YEAR(Register!$O365)*12+MONTH(Register!$O365))+1))/Register!$Q365,2)-ROUND((Register!$M365-Register!$R365)*MIN(Register!$Q365,MAX(0,MIN(H$4-1,IF(Register!$U365="",$D$2,MIN($D$2,YEAR(Register!$U365)*12+MONTH(Register!$U365)-1)))-(YEAR(Register!$O365)*12+MONTH(Register!$O365))+1))/Register!$Q365,2))</f>
        <v/>
      </c>
      <c r="I367" s="27">
        <f>IF(OR(Register!$N365&lt;&gt;"Yes",Register!$O365="",N(Register!$Q365)=0),0,ROUND((Register!$M365-Register!$R365)*MIN(Register!$Q365,MAX(0,MIN(I$4,IF(Register!$U365="",$D$2,MIN($D$2,YEAR(Register!$U365)*12+MONTH(Register!$U365)-1)))-(YEAR(Register!$O365)*12+MONTH(Register!$O365))+1))/Register!$Q365,2)-ROUND((Register!$M365-Register!$R365)*MIN(Register!$Q365,MAX(0,MIN(I$4-1,IF(Register!$U365="",$D$2,MIN($D$2,YEAR(Register!$U365)*12+MONTH(Register!$U365)-1)))-(YEAR(Register!$O365)*12+MONTH(Register!$O365))+1))/Register!$Q365,2))</f>
        <v/>
      </c>
      <c r="J367" s="27">
        <f>IF(OR(Register!$N365&lt;&gt;"Yes",Register!$O365="",N(Register!$Q365)=0),0,ROUND((Register!$M365-Register!$R365)*MIN(Register!$Q365,MAX(0,MIN(J$4,IF(Register!$U365="",$D$2,MIN($D$2,YEAR(Register!$U365)*12+MONTH(Register!$U365)-1)))-(YEAR(Register!$O365)*12+MONTH(Register!$O365))+1))/Register!$Q365,2)-ROUND((Register!$M365-Register!$R365)*MIN(Register!$Q365,MAX(0,MIN(J$4-1,IF(Register!$U365="",$D$2,MIN($D$2,YEAR(Register!$U365)*12+MONTH(Register!$U365)-1)))-(YEAR(Register!$O365)*12+MONTH(Register!$O365))+1))/Register!$Q365,2))</f>
        <v/>
      </c>
      <c r="K367" s="27">
        <f>IF(OR(Register!$N365&lt;&gt;"Yes",Register!$O365="",N(Register!$Q365)=0),0,ROUND((Register!$M365-Register!$R365)*MIN(Register!$Q365,MAX(0,MIN(K$4,IF(Register!$U365="",$D$2,MIN($D$2,YEAR(Register!$U365)*12+MONTH(Register!$U365)-1)))-(YEAR(Register!$O365)*12+MONTH(Register!$O365))+1))/Register!$Q365,2)-ROUND((Register!$M365-Register!$R365)*MIN(Register!$Q365,MAX(0,MIN(K$4-1,IF(Register!$U365="",$D$2,MIN($D$2,YEAR(Register!$U365)*12+MONTH(Register!$U365)-1)))-(YEAR(Register!$O365)*12+MONTH(Register!$O365))+1))/Register!$Q365,2))</f>
        <v/>
      </c>
      <c r="L367" s="27">
        <f>IF(OR(Register!$N365&lt;&gt;"Yes",Register!$O365="",N(Register!$Q365)=0),0,ROUND((Register!$M365-Register!$R365)*MIN(Register!$Q365,MAX(0,MIN(L$4,IF(Register!$U365="",$D$2,MIN($D$2,YEAR(Register!$U365)*12+MONTH(Register!$U365)-1)))-(YEAR(Register!$O365)*12+MONTH(Register!$O365))+1))/Register!$Q365,2)-ROUND((Register!$M365-Register!$R365)*MIN(Register!$Q365,MAX(0,MIN(L$4-1,IF(Register!$U365="",$D$2,MIN($D$2,YEAR(Register!$U365)*12+MONTH(Register!$U365)-1)))-(YEAR(Register!$O365)*12+MONTH(Register!$O365))+1))/Register!$Q365,2))</f>
        <v/>
      </c>
      <c r="M367" s="27">
        <f>IF(OR(Register!$N365&lt;&gt;"Yes",Register!$O365="",N(Register!$Q365)=0),0,ROUND((Register!$M365-Register!$R365)*MIN(Register!$Q365,MAX(0,MIN(M$4,IF(Register!$U365="",$D$2,MIN($D$2,YEAR(Register!$U365)*12+MONTH(Register!$U365)-1)))-(YEAR(Register!$O365)*12+MONTH(Register!$O365))+1))/Register!$Q365,2)-ROUND((Register!$M365-Register!$R365)*MIN(Register!$Q365,MAX(0,MIN(M$4-1,IF(Register!$U365="",$D$2,MIN($D$2,YEAR(Register!$U365)*12+MONTH(Register!$U365)-1)))-(YEAR(Register!$O365)*12+MONTH(Register!$O365))+1))/Register!$Q365,2))</f>
        <v/>
      </c>
      <c r="N367" s="27">
        <f>IF(OR(Register!$N365&lt;&gt;"Yes",Register!$O365="",N(Register!$Q365)=0),0,ROUND((Register!$M365-Register!$R365)*MIN(Register!$Q365,MAX(0,MIN(N$4,IF(Register!$U365="",$D$2,MIN($D$2,YEAR(Register!$U365)*12+MONTH(Register!$U365)-1)))-(YEAR(Register!$O365)*12+MONTH(Register!$O365))+1))/Register!$Q365,2)-ROUND((Register!$M365-Register!$R365)*MIN(Register!$Q365,MAX(0,MIN(N$4-1,IF(Register!$U365="",$D$2,MIN($D$2,YEAR(Register!$U365)*12+MONTH(Register!$U365)-1)))-(YEAR(Register!$O365)*12+MONTH(Register!$O365))+1))/Register!$Q365,2))</f>
        <v/>
      </c>
      <c r="O367" s="27">
        <f>IF(OR(Register!$N365&lt;&gt;"Yes",Register!$O365="",N(Register!$Q365)=0),0,ROUND((Register!$M365-Register!$R365)*MIN(Register!$Q365,MAX(0,MIN(O$4,IF(Register!$U365="",$D$2,MIN($D$2,YEAR(Register!$U365)*12+MONTH(Register!$U365)-1)))-(YEAR(Register!$O365)*12+MONTH(Register!$O365))+1))/Register!$Q365,2)-ROUND((Register!$M365-Register!$R365)*MIN(Register!$Q365,MAX(0,MIN(O$4-1,IF(Register!$U365="",$D$2,MIN($D$2,YEAR(Register!$U365)*12+MONTH(Register!$U365)-1)))-(YEAR(Register!$O365)*12+MONTH(Register!$O365))+1))/Register!$Q365,2))</f>
        <v/>
      </c>
      <c r="P367" s="27">
        <f>IF(OR(Register!$N365&lt;&gt;"Yes",Register!$O365="",N(Register!$Q365)=0),0,ROUND((Register!$M365-Register!$R365)*MIN(Register!$Q365,MAX(0,MIN(P$4,IF(Register!$U365="",$D$2,MIN($D$2,YEAR(Register!$U365)*12+MONTH(Register!$U365)-1)))-(YEAR(Register!$O365)*12+MONTH(Register!$O365))+1))/Register!$Q365,2)-ROUND((Register!$M365-Register!$R365)*MIN(Register!$Q365,MAX(0,MIN(P$4-1,IF(Register!$U365="",$D$2,MIN($D$2,YEAR(Register!$U365)*12+MONTH(Register!$U365)-1)))-(YEAR(Register!$O365)*12+MONTH(Register!$O365))+1))/Register!$Q365,2))</f>
        <v/>
      </c>
      <c r="Q367" s="27">
        <f>E367+F367+G367+H367+I367+J367+K367+L367+M367+N367+O367+P367</f>
        <v/>
      </c>
    </row>
    <row r="368">
      <c r="A368" s="28">
        <f>IF(Register!$A366="","",Register!$A366)</f>
        <v/>
      </c>
      <c r="B368" s="28">
        <f>IF(Register!$D366="","",Register!$D366)</f>
        <v/>
      </c>
      <c r="C368" s="28">
        <f>IF(Register!$F366="","",Register!$F366)</f>
        <v/>
      </c>
      <c r="D368" s="28">
        <f>IF(C368="","",IF(C368=Settings!$A$9,Settings!$B$9,IF(C368=Settings!$A$10,Settings!$B$10,IF(C368=Settings!$A$11,Settings!$B$11,IF(C368=Settings!$A$12,Settings!$B$12,IF(C368=Settings!$A$13,Settings!$B$13,IF(C368=Settings!$A$14,Settings!$B$14,IF(C368=Settings!$A$15,Settings!$B$15,IF(C368=Settings!$A$16,Settings!$B$16,IF(C368=Settings!$A$17,Settings!$B$17,IF(C368=Settings!$A$18,Settings!$B$18,"")))))))))))</f>
        <v/>
      </c>
      <c r="E368" s="27">
        <f>IF(OR(Register!$N366&lt;&gt;"Yes",Register!$O366="",N(Register!$Q366)=0),0,ROUND((Register!$M366-Register!$R366)*MIN(Register!$Q366,MAX(0,MIN(E$4,IF(Register!$U366="",$D$2,MIN($D$2,YEAR(Register!$U366)*12+MONTH(Register!$U366)-1)))-(YEAR(Register!$O366)*12+MONTH(Register!$O366))+1))/Register!$Q366,2)-ROUND((Register!$M366-Register!$R366)*MIN(Register!$Q366,MAX(0,MIN(E$4-1,IF(Register!$U366="",$D$2,MIN($D$2,YEAR(Register!$U366)*12+MONTH(Register!$U366)-1)))-(YEAR(Register!$O366)*12+MONTH(Register!$O366))+1))/Register!$Q366,2))</f>
        <v/>
      </c>
      <c r="F368" s="27">
        <f>IF(OR(Register!$N366&lt;&gt;"Yes",Register!$O366="",N(Register!$Q366)=0),0,ROUND((Register!$M366-Register!$R366)*MIN(Register!$Q366,MAX(0,MIN(F$4,IF(Register!$U366="",$D$2,MIN($D$2,YEAR(Register!$U366)*12+MONTH(Register!$U366)-1)))-(YEAR(Register!$O366)*12+MONTH(Register!$O366))+1))/Register!$Q366,2)-ROUND((Register!$M366-Register!$R366)*MIN(Register!$Q366,MAX(0,MIN(F$4-1,IF(Register!$U366="",$D$2,MIN($D$2,YEAR(Register!$U366)*12+MONTH(Register!$U366)-1)))-(YEAR(Register!$O366)*12+MONTH(Register!$O366))+1))/Register!$Q366,2))</f>
        <v/>
      </c>
      <c r="G368" s="27">
        <f>IF(OR(Register!$N366&lt;&gt;"Yes",Register!$O366="",N(Register!$Q366)=0),0,ROUND((Register!$M366-Register!$R366)*MIN(Register!$Q366,MAX(0,MIN(G$4,IF(Register!$U366="",$D$2,MIN($D$2,YEAR(Register!$U366)*12+MONTH(Register!$U366)-1)))-(YEAR(Register!$O366)*12+MONTH(Register!$O366))+1))/Register!$Q366,2)-ROUND((Register!$M366-Register!$R366)*MIN(Register!$Q366,MAX(0,MIN(G$4-1,IF(Register!$U366="",$D$2,MIN($D$2,YEAR(Register!$U366)*12+MONTH(Register!$U366)-1)))-(YEAR(Register!$O366)*12+MONTH(Register!$O366))+1))/Register!$Q366,2))</f>
        <v/>
      </c>
      <c r="H368" s="27">
        <f>IF(OR(Register!$N366&lt;&gt;"Yes",Register!$O366="",N(Register!$Q366)=0),0,ROUND((Register!$M366-Register!$R366)*MIN(Register!$Q366,MAX(0,MIN(H$4,IF(Register!$U366="",$D$2,MIN($D$2,YEAR(Register!$U366)*12+MONTH(Register!$U366)-1)))-(YEAR(Register!$O366)*12+MONTH(Register!$O366))+1))/Register!$Q366,2)-ROUND((Register!$M366-Register!$R366)*MIN(Register!$Q366,MAX(0,MIN(H$4-1,IF(Register!$U366="",$D$2,MIN($D$2,YEAR(Register!$U366)*12+MONTH(Register!$U366)-1)))-(YEAR(Register!$O366)*12+MONTH(Register!$O366))+1))/Register!$Q366,2))</f>
        <v/>
      </c>
      <c r="I368" s="27">
        <f>IF(OR(Register!$N366&lt;&gt;"Yes",Register!$O366="",N(Register!$Q366)=0),0,ROUND((Register!$M366-Register!$R366)*MIN(Register!$Q366,MAX(0,MIN(I$4,IF(Register!$U366="",$D$2,MIN($D$2,YEAR(Register!$U366)*12+MONTH(Register!$U366)-1)))-(YEAR(Register!$O366)*12+MONTH(Register!$O366))+1))/Register!$Q366,2)-ROUND((Register!$M366-Register!$R366)*MIN(Register!$Q366,MAX(0,MIN(I$4-1,IF(Register!$U366="",$D$2,MIN($D$2,YEAR(Register!$U366)*12+MONTH(Register!$U366)-1)))-(YEAR(Register!$O366)*12+MONTH(Register!$O366))+1))/Register!$Q366,2))</f>
        <v/>
      </c>
      <c r="J368" s="27">
        <f>IF(OR(Register!$N366&lt;&gt;"Yes",Register!$O366="",N(Register!$Q366)=0),0,ROUND((Register!$M366-Register!$R366)*MIN(Register!$Q366,MAX(0,MIN(J$4,IF(Register!$U366="",$D$2,MIN($D$2,YEAR(Register!$U366)*12+MONTH(Register!$U366)-1)))-(YEAR(Register!$O366)*12+MONTH(Register!$O366))+1))/Register!$Q366,2)-ROUND((Register!$M366-Register!$R366)*MIN(Register!$Q366,MAX(0,MIN(J$4-1,IF(Register!$U366="",$D$2,MIN($D$2,YEAR(Register!$U366)*12+MONTH(Register!$U366)-1)))-(YEAR(Register!$O366)*12+MONTH(Register!$O366))+1))/Register!$Q366,2))</f>
        <v/>
      </c>
      <c r="K368" s="27">
        <f>IF(OR(Register!$N366&lt;&gt;"Yes",Register!$O366="",N(Register!$Q366)=0),0,ROUND((Register!$M366-Register!$R366)*MIN(Register!$Q366,MAX(0,MIN(K$4,IF(Register!$U366="",$D$2,MIN($D$2,YEAR(Register!$U366)*12+MONTH(Register!$U366)-1)))-(YEAR(Register!$O366)*12+MONTH(Register!$O366))+1))/Register!$Q366,2)-ROUND((Register!$M366-Register!$R366)*MIN(Register!$Q366,MAX(0,MIN(K$4-1,IF(Register!$U366="",$D$2,MIN($D$2,YEAR(Register!$U366)*12+MONTH(Register!$U366)-1)))-(YEAR(Register!$O366)*12+MONTH(Register!$O366))+1))/Register!$Q366,2))</f>
        <v/>
      </c>
      <c r="L368" s="27">
        <f>IF(OR(Register!$N366&lt;&gt;"Yes",Register!$O366="",N(Register!$Q366)=0),0,ROUND((Register!$M366-Register!$R366)*MIN(Register!$Q366,MAX(0,MIN(L$4,IF(Register!$U366="",$D$2,MIN($D$2,YEAR(Register!$U366)*12+MONTH(Register!$U366)-1)))-(YEAR(Register!$O366)*12+MONTH(Register!$O366))+1))/Register!$Q366,2)-ROUND((Register!$M366-Register!$R366)*MIN(Register!$Q366,MAX(0,MIN(L$4-1,IF(Register!$U366="",$D$2,MIN($D$2,YEAR(Register!$U366)*12+MONTH(Register!$U366)-1)))-(YEAR(Register!$O366)*12+MONTH(Register!$O366))+1))/Register!$Q366,2))</f>
        <v/>
      </c>
      <c r="M368" s="27">
        <f>IF(OR(Register!$N366&lt;&gt;"Yes",Register!$O366="",N(Register!$Q366)=0),0,ROUND((Register!$M366-Register!$R366)*MIN(Register!$Q366,MAX(0,MIN(M$4,IF(Register!$U366="",$D$2,MIN($D$2,YEAR(Register!$U366)*12+MONTH(Register!$U366)-1)))-(YEAR(Register!$O366)*12+MONTH(Register!$O366))+1))/Register!$Q366,2)-ROUND((Register!$M366-Register!$R366)*MIN(Register!$Q366,MAX(0,MIN(M$4-1,IF(Register!$U366="",$D$2,MIN($D$2,YEAR(Register!$U366)*12+MONTH(Register!$U366)-1)))-(YEAR(Register!$O366)*12+MONTH(Register!$O366))+1))/Register!$Q366,2))</f>
        <v/>
      </c>
      <c r="N368" s="27">
        <f>IF(OR(Register!$N366&lt;&gt;"Yes",Register!$O366="",N(Register!$Q366)=0),0,ROUND((Register!$M366-Register!$R366)*MIN(Register!$Q366,MAX(0,MIN(N$4,IF(Register!$U366="",$D$2,MIN($D$2,YEAR(Register!$U366)*12+MONTH(Register!$U366)-1)))-(YEAR(Register!$O366)*12+MONTH(Register!$O366))+1))/Register!$Q366,2)-ROUND((Register!$M366-Register!$R366)*MIN(Register!$Q366,MAX(0,MIN(N$4-1,IF(Register!$U366="",$D$2,MIN($D$2,YEAR(Register!$U366)*12+MONTH(Register!$U366)-1)))-(YEAR(Register!$O366)*12+MONTH(Register!$O366))+1))/Register!$Q366,2))</f>
        <v/>
      </c>
      <c r="O368" s="27">
        <f>IF(OR(Register!$N366&lt;&gt;"Yes",Register!$O366="",N(Register!$Q366)=0),0,ROUND((Register!$M366-Register!$R366)*MIN(Register!$Q366,MAX(0,MIN(O$4,IF(Register!$U366="",$D$2,MIN($D$2,YEAR(Register!$U366)*12+MONTH(Register!$U366)-1)))-(YEAR(Register!$O366)*12+MONTH(Register!$O366))+1))/Register!$Q366,2)-ROUND((Register!$M366-Register!$R366)*MIN(Register!$Q366,MAX(0,MIN(O$4-1,IF(Register!$U366="",$D$2,MIN($D$2,YEAR(Register!$U366)*12+MONTH(Register!$U366)-1)))-(YEAR(Register!$O366)*12+MONTH(Register!$O366))+1))/Register!$Q366,2))</f>
        <v/>
      </c>
      <c r="P368" s="27">
        <f>IF(OR(Register!$N366&lt;&gt;"Yes",Register!$O366="",N(Register!$Q366)=0),0,ROUND((Register!$M366-Register!$R366)*MIN(Register!$Q366,MAX(0,MIN(P$4,IF(Register!$U366="",$D$2,MIN($D$2,YEAR(Register!$U366)*12+MONTH(Register!$U366)-1)))-(YEAR(Register!$O366)*12+MONTH(Register!$O366))+1))/Register!$Q366,2)-ROUND((Register!$M366-Register!$R366)*MIN(Register!$Q366,MAX(0,MIN(P$4-1,IF(Register!$U366="",$D$2,MIN($D$2,YEAR(Register!$U366)*12+MONTH(Register!$U366)-1)))-(YEAR(Register!$O366)*12+MONTH(Register!$O366))+1))/Register!$Q366,2))</f>
        <v/>
      </c>
      <c r="Q368" s="27">
        <f>E368+F368+G368+H368+I368+J368+K368+L368+M368+N368+O368+P368</f>
        <v/>
      </c>
    </row>
    <row r="369">
      <c r="A369" s="28">
        <f>IF(Register!$A367="","",Register!$A367)</f>
        <v/>
      </c>
      <c r="B369" s="28">
        <f>IF(Register!$D367="","",Register!$D367)</f>
        <v/>
      </c>
      <c r="C369" s="28">
        <f>IF(Register!$F367="","",Register!$F367)</f>
        <v/>
      </c>
      <c r="D369" s="28">
        <f>IF(C369="","",IF(C369=Settings!$A$9,Settings!$B$9,IF(C369=Settings!$A$10,Settings!$B$10,IF(C369=Settings!$A$11,Settings!$B$11,IF(C369=Settings!$A$12,Settings!$B$12,IF(C369=Settings!$A$13,Settings!$B$13,IF(C369=Settings!$A$14,Settings!$B$14,IF(C369=Settings!$A$15,Settings!$B$15,IF(C369=Settings!$A$16,Settings!$B$16,IF(C369=Settings!$A$17,Settings!$B$17,IF(C369=Settings!$A$18,Settings!$B$18,"")))))))))))</f>
        <v/>
      </c>
      <c r="E369" s="27">
        <f>IF(OR(Register!$N367&lt;&gt;"Yes",Register!$O367="",N(Register!$Q367)=0),0,ROUND((Register!$M367-Register!$R367)*MIN(Register!$Q367,MAX(0,MIN(E$4,IF(Register!$U367="",$D$2,MIN($D$2,YEAR(Register!$U367)*12+MONTH(Register!$U367)-1)))-(YEAR(Register!$O367)*12+MONTH(Register!$O367))+1))/Register!$Q367,2)-ROUND((Register!$M367-Register!$R367)*MIN(Register!$Q367,MAX(0,MIN(E$4-1,IF(Register!$U367="",$D$2,MIN($D$2,YEAR(Register!$U367)*12+MONTH(Register!$U367)-1)))-(YEAR(Register!$O367)*12+MONTH(Register!$O367))+1))/Register!$Q367,2))</f>
        <v/>
      </c>
      <c r="F369" s="27">
        <f>IF(OR(Register!$N367&lt;&gt;"Yes",Register!$O367="",N(Register!$Q367)=0),0,ROUND((Register!$M367-Register!$R367)*MIN(Register!$Q367,MAX(0,MIN(F$4,IF(Register!$U367="",$D$2,MIN($D$2,YEAR(Register!$U367)*12+MONTH(Register!$U367)-1)))-(YEAR(Register!$O367)*12+MONTH(Register!$O367))+1))/Register!$Q367,2)-ROUND((Register!$M367-Register!$R367)*MIN(Register!$Q367,MAX(0,MIN(F$4-1,IF(Register!$U367="",$D$2,MIN($D$2,YEAR(Register!$U367)*12+MONTH(Register!$U367)-1)))-(YEAR(Register!$O367)*12+MONTH(Register!$O367))+1))/Register!$Q367,2))</f>
        <v/>
      </c>
      <c r="G369" s="27">
        <f>IF(OR(Register!$N367&lt;&gt;"Yes",Register!$O367="",N(Register!$Q367)=0),0,ROUND((Register!$M367-Register!$R367)*MIN(Register!$Q367,MAX(0,MIN(G$4,IF(Register!$U367="",$D$2,MIN($D$2,YEAR(Register!$U367)*12+MONTH(Register!$U367)-1)))-(YEAR(Register!$O367)*12+MONTH(Register!$O367))+1))/Register!$Q367,2)-ROUND((Register!$M367-Register!$R367)*MIN(Register!$Q367,MAX(0,MIN(G$4-1,IF(Register!$U367="",$D$2,MIN($D$2,YEAR(Register!$U367)*12+MONTH(Register!$U367)-1)))-(YEAR(Register!$O367)*12+MONTH(Register!$O367))+1))/Register!$Q367,2))</f>
        <v/>
      </c>
      <c r="H369" s="27">
        <f>IF(OR(Register!$N367&lt;&gt;"Yes",Register!$O367="",N(Register!$Q367)=0),0,ROUND((Register!$M367-Register!$R367)*MIN(Register!$Q367,MAX(0,MIN(H$4,IF(Register!$U367="",$D$2,MIN($D$2,YEAR(Register!$U367)*12+MONTH(Register!$U367)-1)))-(YEAR(Register!$O367)*12+MONTH(Register!$O367))+1))/Register!$Q367,2)-ROUND((Register!$M367-Register!$R367)*MIN(Register!$Q367,MAX(0,MIN(H$4-1,IF(Register!$U367="",$D$2,MIN($D$2,YEAR(Register!$U367)*12+MONTH(Register!$U367)-1)))-(YEAR(Register!$O367)*12+MONTH(Register!$O367))+1))/Register!$Q367,2))</f>
        <v/>
      </c>
      <c r="I369" s="27">
        <f>IF(OR(Register!$N367&lt;&gt;"Yes",Register!$O367="",N(Register!$Q367)=0),0,ROUND((Register!$M367-Register!$R367)*MIN(Register!$Q367,MAX(0,MIN(I$4,IF(Register!$U367="",$D$2,MIN($D$2,YEAR(Register!$U367)*12+MONTH(Register!$U367)-1)))-(YEAR(Register!$O367)*12+MONTH(Register!$O367))+1))/Register!$Q367,2)-ROUND((Register!$M367-Register!$R367)*MIN(Register!$Q367,MAX(0,MIN(I$4-1,IF(Register!$U367="",$D$2,MIN($D$2,YEAR(Register!$U367)*12+MONTH(Register!$U367)-1)))-(YEAR(Register!$O367)*12+MONTH(Register!$O367))+1))/Register!$Q367,2))</f>
        <v/>
      </c>
      <c r="J369" s="27">
        <f>IF(OR(Register!$N367&lt;&gt;"Yes",Register!$O367="",N(Register!$Q367)=0),0,ROUND((Register!$M367-Register!$R367)*MIN(Register!$Q367,MAX(0,MIN(J$4,IF(Register!$U367="",$D$2,MIN($D$2,YEAR(Register!$U367)*12+MONTH(Register!$U367)-1)))-(YEAR(Register!$O367)*12+MONTH(Register!$O367))+1))/Register!$Q367,2)-ROUND((Register!$M367-Register!$R367)*MIN(Register!$Q367,MAX(0,MIN(J$4-1,IF(Register!$U367="",$D$2,MIN($D$2,YEAR(Register!$U367)*12+MONTH(Register!$U367)-1)))-(YEAR(Register!$O367)*12+MONTH(Register!$O367))+1))/Register!$Q367,2))</f>
        <v/>
      </c>
      <c r="K369" s="27">
        <f>IF(OR(Register!$N367&lt;&gt;"Yes",Register!$O367="",N(Register!$Q367)=0),0,ROUND((Register!$M367-Register!$R367)*MIN(Register!$Q367,MAX(0,MIN(K$4,IF(Register!$U367="",$D$2,MIN($D$2,YEAR(Register!$U367)*12+MONTH(Register!$U367)-1)))-(YEAR(Register!$O367)*12+MONTH(Register!$O367))+1))/Register!$Q367,2)-ROUND((Register!$M367-Register!$R367)*MIN(Register!$Q367,MAX(0,MIN(K$4-1,IF(Register!$U367="",$D$2,MIN($D$2,YEAR(Register!$U367)*12+MONTH(Register!$U367)-1)))-(YEAR(Register!$O367)*12+MONTH(Register!$O367))+1))/Register!$Q367,2))</f>
        <v/>
      </c>
      <c r="L369" s="27">
        <f>IF(OR(Register!$N367&lt;&gt;"Yes",Register!$O367="",N(Register!$Q367)=0),0,ROUND((Register!$M367-Register!$R367)*MIN(Register!$Q367,MAX(0,MIN(L$4,IF(Register!$U367="",$D$2,MIN($D$2,YEAR(Register!$U367)*12+MONTH(Register!$U367)-1)))-(YEAR(Register!$O367)*12+MONTH(Register!$O367))+1))/Register!$Q367,2)-ROUND((Register!$M367-Register!$R367)*MIN(Register!$Q367,MAX(0,MIN(L$4-1,IF(Register!$U367="",$D$2,MIN($D$2,YEAR(Register!$U367)*12+MONTH(Register!$U367)-1)))-(YEAR(Register!$O367)*12+MONTH(Register!$O367))+1))/Register!$Q367,2))</f>
        <v/>
      </c>
      <c r="M369" s="27">
        <f>IF(OR(Register!$N367&lt;&gt;"Yes",Register!$O367="",N(Register!$Q367)=0),0,ROUND((Register!$M367-Register!$R367)*MIN(Register!$Q367,MAX(0,MIN(M$4,IF(Register!$U367="",$D$2,MIN($D$2,YEAR(Register!$U367)*12+MONTH(Register!$U367)-1)))-(YEAR(Register!$O367)*12+MONTH(Register!$O367))+1))/Register!$Q367,2)-ROUND((Register!$M367-Register!$R367)*MIN(Register!$Q367,MAX(0,MIN(M$4-1,IF(Register!$U367="",$D$2,MIN($D$2,YEAR(Register!$U367)*12+MONTH(Register!$U367)-1)))-(YEAR(Register!$O367)*12+MONTH(Register!$O367))+1))/Register!$Q367,2))</f>
        <v/>
      </c>
      <c r="N369" s="27">
        <f>IF(OR(Register!$N367&lt;&gt;"Yes",Register!$O367="",N(Register!$Q367)=0),0,ROUND((Register!$M367-Register!$R367)*MIN(Register!$Q367,MAX(0,MIN(N$4,IF(Register!$U367="",$D$2,MIN($D$2,YEAR(Register!$U367)*12+MONTH(Register!$U367)-1)))-(YEAR(Register!$O367)*12+MONTH(Register!$O367))+1))/Register!$Q367,2)-ROUND((Register!$M367-Register!$R367)*MIN(Register!$Q367,MAX(0,MIN(N$4-1,IF(Register!$U367="",$D$2,MIN($D$2,YEAR(Register!$U367)*12+MONTH(Register!$U367)-1)))-(YEAR(Register!$O367)*12+MONTH(Register!$O367))+1))/Register!$Q367,2))</f>
        <v/>
      </c>
      <c r="O369" s="27">
        <f>IF(OR(Register!$N367&lt;&gt;"Yes",Register!$O367="",N(Register!$Q367)=0),0,ROUND((Register!$M367-Register!$R367)*MIN(Register!$Q367,MAX(0,MIN(O$4,IF(Register!$U367="",$D$2,MIN($D$2,YEAR(Register!$U367)*12+MONTH(Register!$U367)-1)))-(YEAR(Register!$O367)*12+MONTH(Register!$O367))+1))/Register!$Q367,2)-ROUND((Register!$M367-Register!$R367)*MIN(Register!$Q367,MAX(0,MIN(O$4-1,IF(Register!$U367="",$D$2,MIN($D$2,YEAR(Register!$U367)*12+MONTH(Register!$U367)-1)))-(YEAR(Register!$O367)*12+MONTH(Register!$O367))+1))/Register!$Q367,2))</f>
        <v/>
      </c>
      <c r="P369" s="27">
        <f>IF(OR(Register!$N367&lt;&gt;"Yes",Register!$O367="",N(Register!$Q367)=0),0,ROUND((Register!$M367-Register!$R367)*MIN(Register!$Q367,MAX(0,MIN(P$4,IF(Register!$U367="",$D$2,MIN($D$2,YEAR(Register!$U367)*12+MONTH(Register!$U367)-1)))-(YEAR(Register!$O367)*12+MONTH(Register!$O367))+1))/Register!$Q367,2)-ROUND((Register!$M367-Register!$R367)*MIN(Register!$Q367,MAX(0,MIN(P$4-1,IF(Register!$U367="",$D$2,MIN($D$2,YEAR(Register!$U367)*12+MONTH(Register!$U367)-1)))-(YEAR(Register!$O367)*12+MONTH(Register!$O367))+1))/Register!$Q367,2))</f>
        <v/>
      </c>
      <c r="Q369" s="27">
        <f>E369+F369+G369+H369+I369+J369+K369+L369+M369+N369+O369+P369</f>
        <v/>
      </c>
    </row>
    <row r="370">
      <c r="A370" s="28">
        <f>IF(Register!$A368="","",Register!$A368)</f>
        <v/>
      </c>
      <c r="B370" s="28">
        <f>IF(Register!$D368="","",Register!$D368)</f>
        <v/>
      </c>
      <c r="C370" s="28">
        <f>IF(Register!$F368="","",Register!$F368)</f>
        <v/>
      </c>
      <c r="D370" s="28">
        <f>IF(C370="","",IF(C370=Settings!$A$9,Settings!$B$9,IF(C370=Settings!$A$10,Settings!$B$10,IF(C370=Settings!$A$11,Settings!$B$11,IF(C370=Settings!$A$12,Settings!$B$12,IF(C370=Settings!$A$13,Settings!$B$13,IF(C370=Settings!$A$14,Settings!$B$14,IF(C370=Settings!$A$15,Settings!$B$15,IF(C370=Settings!$A$16,Settings!$B$16,IF(C370=Settings!$A$17,Settings!$B$17,IF(C370=Settings!$A$18,Settings!$B$18,"")))))))))))</f>
        <v/>
      </c>
      <c r="E370" s="27">
        <f>IF(OR(Register!$N368&lt;&gt;"Yes",Register!$O368="",N(Register!$Q368)=0),0,ROUND((Register!$M368-Register!$R368)*MIN(Register!$Q368,MAX(0,MIN(E$4,IF(Register!$U368="",$D$2,MIN($D$2,YEAR(Register!$U368)*12+MONTH(Register!$U368)-1)))-(YEAR(Register!$O368)*12+MONTH(Register!$O368))+1))/Register!$Q368,2)-ROUND((Register!$M368-Register!$R368)*MIN(Register!$Q368,MAX(0,MIN(E$4-1,IF(Register!$U368="",$D$2,MIN($D$2,YEAR(Register!$U368)*12+MONTH(Register!$U368)-1)))-(YEAR(Register!$O368)*12+MONTH(Register!$O368))+1))/Register!$Q368,2))</f>
        <v/>
      </c>
      <c r="F370" s="27">
        <f>IF(OR(Register!$N368&lt;&gt;"Yes",Register!$O368="",N(Register!$Q368)=0),0,ROUND((Register!$M368-Register!$R368)*MIN(Register!$Q368,MAX(0,MIN(F$4,IF(Register!$U368="",$D$2,MIN($D$2,YEAR(Register!$U368)*12+MONTH(Register!$U368)-1)))-(YEAR(Register!$O368)*12+MONTH(Register!$O368))+1))/Register!$Q368,2)-ROUND((Register!$M368-Register!$R368)*MIN(Register!$Q368,MAX(0,MIN(F$4-1,IF(Register!$U368="",$D$2,MIN($D$2,YEAR(Register!$U368)*12+MONTH(Register!$U368)-1)))-(YEAR(Register!$O368)*12+MONTH(Register!$O368))+1))/Register!$Q368,2))</f>
        <v/>
      </c>
      <c r="G370" s="27">
        <f>IF(OR(Register!$N368&lt;&gt;"Yes",Register!$O368="",N(Register!$Q368)=0),0,ROUND((Register!$M368-Register!$R368)*MIN(Register!$Q368,MAX(0,MIN(G$4,IF(Register!$U368="",$D$2,MIN($D$2,YEAR(Register!$U368)*12+MONTH(Register!$U368)-1)))-(YEAR(Register!$O368)*12+MONTH(Register!$O368))+1))/Register!$Q368,2)-ROUND((Register!$M368-Register!$R368)*MIN(Register!$Q368,MAX(0,MIN(G$4-1,IF(Register!$U368="",$D$2,MIN($D$2,YEAR(Register!$U368)*12+MONTH(Register!$U368)-1)))-(YEAR(Register!$O368)*12+MONTH(Register!$O368))+1))/Register!$Q368,2))</f>
        <v/>
      </c>
      <c r="H370" s="27">
        <f>IF(OR(Register!$N368&lt;&gt;"Yes",Register!$O368="",N(Register!$Q368)=0),0,ROUND((Register!$M368-Register!$R368)*MIN(Register!$Q368,MAX(0,MIN(H$4,IF(Register!$U368="",$D$2,MIN($D$2,YEAR(Register!$U368)*12+MONTH(Register!$U368)-1)))-(YEAR(Register!$O368)*12+MONTH(Register!$O368))+1))/Register!$Q368,2)-ROUND((Register!$M368-Register!$R368)*MIN(Register!$Q368,MAX(0,MIN(H$4-1,IF(Register!$U368="",$D$2,MIN($D$2,YEAR(Register!$U368)*12+MONTH(Register!$U368)-1)))-(YEAR(Register!$O368)*12+MONTH(Register!$O368))+1))/Register!$Q368,2))</f>
        <v/>
      </c>
      <c r="I370" s="27">
        <f>IF(OR(Register!$N368&lt;&gt;"Yes",Register!$O368="",N(Register!$Q368)=0),0,ROUND((Register!$M368-Register!$R368)*MIN(Register!$Q368,MAX(0,MIN(I$4,IF(Register!$U368="",$D$2,MIN($D$2,YEAR(Register!$U368)*12+MONTH(Register!$U368)-1)))-(YEAR(Register!$O368)*12+MONTH(Register!$O368))+1))/Register!$Q368,2)-ROUND((Register!$M368-Register!$R368)*MIN(Register!$Q368,MAX(0,MIN(I$4-1,IF(Register!$U368="",$D$2,MIN($D$2,YEAR(Register!$U368)*12+MONTH(Register!$U368)-1)))-(YEAR(Register!$O368)*12+MONTH(Register!$O368))+1))/Register!$Q368,2))</f>
        <v/>
      </c>
      <c r="J370" s="27">
        <f>IF(OR(Register!$N368&lt;&gt;"Yes",Register!$O368="",N(Register!$Q368)=0),0,ROUND((Register!$M368-Register!$R368)*MIN(Register!$Q368,MAX(0,MIN(J$4,IF(Register!$U368="",$D$2,MIN($D$2,YEAR(Register!$U368)*12+MONTH(Register!$U368)-1)))-(YEAR(Register!$O368)*12+MONTH(Register!$O368))+1))/Register!$Q368,2)-ROUND((Register!$M368-Register!$R368)*MIN(Register!$Q368,MAX(0,MIN(J$4-1,IF(Register!$U368="",$D$2,MIN($D$2,YEAR(Register!$U368)*12+MONTH(Register!$U368)-1)))-(YEAR(Register!$O368)*12+MONTH(Register!$O368))+1))/Register!$Q368,2))</f>
        <v/>
      </c>
      <c r="K370" s="27">
        <f>IF(OR(Register!$N368&lt;&gt;"Yes",Register!$O368="",N(Register!$Q368)=0),0,ROUND((Register!$M368-Register!$R368)*MIN(Register!$Q368,MAX(0,MIN(K$4,IF(Register!$U368="",$D$2,MIN($D$2,YEAR(Register!$U368)*12+MONTH(Register!$U368)-1)))-(YEAR(Register!$O368)*12+MONTH(Register!$O368))+1))/Register!$Q368,2)-ROUND((Register!$M368-Register!$R368)*MIN(Register!$Q368,MAX(0,MIN(K$4-1,IF(Register!$U368="",$D$2,MIN($D$2,YEAR(Register!$U368)*12+MONTH(Register!$U368)-1)))-(YEAR(Register!$O368)*12+MONTH(Register!$O368))+1))/Register!$Q368,2))</f>
        <v/>
      </c>
      <c r="L370" s="27">
        <f>IF(OR(Register!$N368&lt;&gt;"Yes",Register!$O368="",N(Register!$Q368)=0),0,ROUND((Register!$M368-Register!$R368)*MIN(Register!$Q368,MAX(0,MIN(L$4,IF(Register!$U368="",$D$2,MIN($D$2,YEAR(Register!$U368)*12+MONTH(Register!$U368)-1)))-(YEAR(Register!$O368)*12+MONTH(Register!$O368))+1))/Register!$Q368,2)-ROUND((Register!$M368-Register!$R368)*MIN(Register!$Q368,MAX(0,MIN(L$4-1,IF(Register!$U368="",$D$2,MIN($D$2,YEAR(Register!$U368)*12+MONTH(Register!$U368)-1)))-(YEAR(Register!$O368)*12+MONTH(Register!$O368))+1))/Register!$Q368,2))</f>
        <v/>
      </c>
      <c r="M370" s="27">
        <f>IF(OR(Register!$N368&lt;&gt;"Yes",Register!$O368="",N(Register!$Q368)=0),0,ROUND((Register!$M368-Register!$R368)*MIN(Register!$Q368,MAX(0,MIN(M$4,IF(Register!$U368="",$D$2,MIN($D$2,YEAR(Register!$U368)*12+MONTH(Register!$U368)-1)))-(YEAR(Register!$O368)*12+MONTH(Register!$O368))+1))/Register!$Q368,2)-ROUND((Register!$M368-Register!$R368)*MIN(Register!$Q368,MAX(0,MIN(M$4-1,IF(Register!$U368="",$D$2,MIN($D$2,YEAR(Register!$U368)*12+MONTH(Register!$U368)-1)))-(YEAR(Register!$O368)*12+MONTH(Register!$O368))+1))/Register!$Q368,2))</f>
        <v/>
      </c>
      <c r="N370" s="27">
        <f>IF(OR(Register!$N368&lt;&gt;"Yes",Register!$O368="",N(Register!$Q368)=0),0,ROUND((Register!$M368-Register!$R368)*MIN(Register!$Q368,MAX(0,MIN(N$4,IF(Register!$U368="",$D$2,MIN($D$2,YEAR(Register!$U368)*12+MONTH(Register!$U368)-1)))-(YEAR(Register!$O368)*12+MONTH(Register!$O368))+1))/Register!$Q368,2)-ROUND((Register!$M368-Register!$R368)*MIN(Register!$Q368,MAX(0,MIN(N$4-1,IF(Register!$U368="",$D$2,MIN($D$2,YEAR(Register!$U368)*12+MONTH(Register!$U368)-1)))-(YEAR(Register!$O368)*12+MONTH(Register!$O368))+1))/Register!$Q368,2))</f>
        <v/>
      </c>
      <c r="O370" s="27">
        <f>IF(OR(Register!$N368&lt;&gt;"Yes",Register!$O368="",N(Register!$Q368)=0),0,ROUND((Register!$M368-Register!$R368)*MIN(Register!$Q368,MAX(0,MIN(O$4,IF(Register!$U368="",$D$2,MIN($D$2,YEAR(Register!$U368)*12+MONTH(Register!$U368)-1)))-(YEAR(Register!$O368)*12+MONTH(Register!$O368))+1))/Register!$Q368,2)-ROUND((Register!$M368-Register!$R368)*MIN(Register!$Q368,MAX(0,MIN(O$4-1,IF(Register!$U368="",$D$2,MIN($D$2,YEAR(Register!$U368)*12+MONTH(Register!$U368)-1)))-(YEAR(Register!$O368)*12+MONTH(Register!$O368))+1))/Register!$Q368,2))</f>
        <v/>
      </c>
      <c r="P370" s="27">
        <f>IF(OR(Register!$N368&lt;&gt;"Yes",Register!$O368="",N(Register!$Q368)=0),0,ROUND((Register!$M368-Register!$R368)*MIN(Register!$Q368,MAX(0,MIN(P$4,IF(Register!$U368="",$D$2,MIN($D$2,YEAR(Register!$U368)*12+MONTH(Register!$U368)-1)))-(YEAR(Register!$O368)*12+MONTH(Register!$O368))+1))/Register!$Q368,2)-ROUND((Register!$M368-Register!$R368)*MIN(Register!$Q368,MAX(0,MIN(P$4-1,IF(Register!$U368="",$D$2,MIN($D$2,YEAR(Register!$U368)*12+MONTH(Register!$U368)-1)))-(YEAR(Register!$O368)*12+MONTH(Register!$O368))+1))/Register!$Q368,2))</f>
        <v/>
      </c>
      <c r="Q370" s="27">
        <f>E370+F370+G370+H370+I370+J370+K370+L370+M370+N370+O370+P370</f>
        <v/>
      </c>
    </row>
    <row r="371">
      <c r="A371" s="28">
        <f>IF(Register!$A369="","",Register!$A369)</f>
        <v/>
      </c>
      <c r="B371" s="28">
        <f>IF(Register!$D369="","",Register!$D369)</f>
        <v/>
      </c>
      <c r="C371" s="28">
        <f>IF(Register!$F369="","",Register!$F369)</f>
        <v/>
      </c>
      <c r="D371" s="28">
        <f>IF(C371="","",IF(C371=Settings!$A$9,Settings!$B$9,IF(C371=Settings!$A$10,Settings!$B$10,IF(C371=Settings!$A$11,Settings!$B$11,IF(C371=Settings!$A$12,Settings!$B$12,IF(C371=Settings!$A$13,Settings!$B$13,IF(C371=Settings!$A$14,Settings!$B$14,IF(C371=Settings!$A$15,Settings!$B$15,IF(C371=Settings!$A$16,Settings!$B$16,IF(C371=Settings!$A$17,Settings!$B$17,IF(C371=Settings!$A$18,Settings!$B$18,"")))))))))))</f>
        <v/>
      </c>
      <c r="E371" s="27">
        <f>IF(OR(Register!$N369&lt;&gt;"Yes",Register!$O369="",N(Register!$Q369)=0),0,ROUND((Register!$M369-Register!$R369)*MIN(Register!$Q369,MAX(0,MIN(E$4,IF(Register!$U369="",$D$2,MIN($D$2,YEAR(Register!$U369)*12+MONTH(Register!$U369)-1)))-(YEAR(Register!$O369)*12+MONTH(Register!$O369))+1))/Register!$Q369,2)-ROUND((Register!$M369-Register!$R369)*MIN(Register!$Q369,MAX(0,MIN(E$4-1,IF(Register!$U369="",$D$2,MIN($D$2,YEAR(Register!$U369)*12+MONTH(Register!$U369)-1)))-(YEAR(Register!$O369)*12+MONTH(Register!$O369))+1))/Register!$Q369,2))</f>
        <v/>
      </c>
      <c r="F371" s="27">
        <f>IF(OR(Register!$N369&lt;&gt;"Yes",Register!$O369="",N(Register!$Q369)=0),0,ROUND((Register!$M369-Register!$R369)*MIN(Register!$Q369,MAX(0,MIN(F$4,IF(Register!$U369="",$D$2,MIN($D$2,YEAR(Register!$U369)*12+MONTH(Register!$U369)-1)))-(YEAR(Register!$O369)*12+MONTH(Register!$O369))+1))/Register!$Q369,2)-ROUND((Register!$M369-Register!$R369)*MIN(Register!$Q369,MAX(0,MIN(F$4-1,IF(Register!$U369="",$D$2,MIN($D$2,YEAR(Register!$U369)*12+MONTH(Register!$U369)-1)))-(YEAR(Register!$O369)*12+MONTH(Register!$O369))+1))/Register!$Q369,2))</f>
        <v/>
      </c>
      <c r="G371" s="27">
        <f>IF(OR(Register!$N369&lt;&gt;"Yes",Register!$O369="",N(Register!$Q369)=0),0,ROUND((Register!$M369-Register!$R369)*MIN(Register!$Q369,MAX(0,MIN(G$4,IF(Register!$U369="",$D$2,MIN($D$2,YEAR(Register!$U369)*12+MONTH(Register!$U369)-1)))-(YEAR(Register!$O369)*12+MONTH(Register!$O369))+1))/Register!$Q369,2)-ROUND((Register!$M369-Register!$R369)*MIN(Register!$Q369,MAX(0,MIN(G$4-1,IF(Register!$U369="",$D$2,MIN($D$2,YEAR(Register!$U369)*12+MONTH(Register!$U369)-1)))-(YEAR(Register!$O369)*12+MONTH(Register!$O369))+1))/Register!$Q369,2))</f>
        <v/>
      </c>
      <c r="H371" s="27">
        <f>IF(OR(Register!$N369&lt;&gt;"Yes",Register!$O369="",N(Register!$Q369)=0),0,ROUND((Register!$M369-Register!$R369)*MIN(Register!$Q369,MAX(0,MIN(H$4,IF(Register!$U369="",$D$2,MIN($D$2,YEAR(Register!$U369)*12+MONTH(Register!$U369)-1)))-(YEAR(Register!$O369)*12+MONTH(Register!$O369))+1))/Register!$Q369,2)-ROUND((Register!$M369-Register!$R369)*MIN(Register!$Q369,MAX(0,MIN(H$4-1,IF(Register!$U369="",$D$2,MIN($D$2,YEAR(Register!$U369)*12+MONTH(Register!$U369)-1)))-(YEAR(Register!$O369)*12+MONTH(Register!$O369))+1))/Register!$Q369,2))</f>
        <v/>
      </c>
      <c r="I371" s="27">
        <f>IF(OR(Register!$N369&lt;&gt;"Yes",Register!$O369="",N(Register!$Q369)=0),0,ROUND((Register!$M369-Register!$R369)*MIN(Register!$Q369,MAX(0,MIN(I$4,IF(Register!$U369="",$D$2,MIN($D$2,YEAR(Register!$U369)*12+MONTH(Register!$U369)-1)))-(YEAR(Register!$O369)*12+MONTH(Register!$O369))+1))/Register!$Q369,2)-ROUND((Register!$M369-Register!$R369)*MIN(Register!$Q369,MAX(0,MIN(I$4-1,IF(Register!$U369="",$D$2,MIN($D$2,YEAR(Register!$U369)*12+MONTH(Register!$U369)-1)))-(YEAR(Register!$O369)*12+MONTH(Register!$O369))+1))/Register!$Q369,2))</f>
        <v/>
      </c>
      <c r="J371" s="27">
        <f>IF(OR(Register!$N369&lt;&gt;"Yes",Register!$O369="",N(Register!$Q369)=0),0,ROUND((Register!$M369-Register!$R369)*MIN(Register!$Q369,MAX(0,MIN(J$4,IF(Register!$U369="",$D$2,MIN($D$2,YEAR(Register!$U369)*12+MONTH(Register!$U369)-1)))-(YEAR(Register!$O369)*12+MONTH(Register!$O369))+1))/Register!$Q369,2)-ROUND((Register!$M369-Register!$R369)*MIN(Register!$Q369,MAX(0,MIN(J$4-1,IF(Register!$U369="",$D$2,MIN($D$2,YEAR(Register!$U369)*12+MONTH(Register!$U369)-1)))-(YEAR(Register!$O369)*12+MONTH(Register!$O369))+1))/Register!$Q369,2))</f>
        <v/>
      </c>
      <c r="K371" s="27">
        <f>IF(OR(Register!$N369&lt;&gt;"Yes",Register!$O369="",N(Register!$Q369)=0),0,ROUND((Register!$M369-Register!$R369)*MIN(Register!$Q369,MAX(0,MIN(K$4,IF(Register!$U369="",$D$2,MIN($D$2,YEAR(Register!$U369)*12+MONTH(Register!$U369)-1)))-(YEAR(Register!$O369)*12+MONTH(Register!$O369))+1))/Register!$Q369,2)-ROUND((Register!$M369-Register!$R369)*MIN(Register!$Q369,MAX(0,MIN(K$4-1,IF(Register!$U369="",$D$2,MIN($D$2,YEAR(Register!$U369)*12+MONTH(Register!$U369)-1)))-(YEAR(Register!$O369)*12+MONTH(Register!$O369))+1))/Register!$Q369,2))</f>
        <v/>
      </c>
      <c r="L371" s="27">
        <f>IF(OR(Register!$N369&lt;&gt;"Yes",Register!$O369="",N(Register!$Q369)=0),0,ROUND((Register!$M369-Register!$R369)*MIN(Register!$Q369,MAX(0,MIN(L$4,IF(Register!$U369="",$D$2,MIN($D$2,YEAR(Register!$U369)*12+MONTH(Register!$U369)-1)))-(YEAR(Register!$O369)*12+MONTH(Register!$O369))+1))/Register!$Q369,2)-ROUND((Register!$M369-Register!$R369)*MIN(Register!$Q369,MAX(0,MIN(L$4-1,IF(Register!$U369="",$D$2,MIN($D$2,YEAR(Register!$U369)*12+MONTH(Register!$U369)-1)))-(YEAR(Register!$O369)*12+MONTH(Register!$O369))+1))/Register!$Q369,2))</f>
        <v/>
      </c>
      <c r="M371" s="27">
        <f>IF(OR(Register!$N369&lt;&gt;"Yes",Register!$O369="",N(Register!$Q369)=0),0,ROUND((Register!$M369-Register!$R369)*MIN(Register!$Q369,MAX(0,MIN(M$4,IF(Register!$U369="",$D$2,MIN($D$2,YEAR(Register!$U369)*12+MONTH(Register!$U369)-1)))-(YEAR(Register!$O369)*12+MONTH(Register!$O369))+1))/Register!$Q369,2)-ROUND((Register!$M369-Register!$R369)*MIN(Register!$Q369,MAX(0,MIN(M$4-1,IF(Register!$U369="",$D$2,MIN($D$2,YEAR(Register!$U369)*12+MONTH(Register!$U369)-1)))-(YEAR(Register!$O369)*12+MONTH(Register!$O369))+1))/Register!$Q369,2))</f>
        <v/>
      </c>
      <c r="N371" s="27">
        <f>IF(OR(Register!$N369&lt;&gt;"Yes",Register!$O369="",N(Register!$Q369)=0),0,ROUND((Register!$M369-Register!$R369)*MIN(Register!$Q369,MAX(0,MIN(N$4,IF(Register!$U369="",$D$2,MIN($D$2,YEAR(Register!$U369)*12+MONTH(Register!$U369)-1)))-(YEAR(Register!$O369)*12+MONTH(Register!$O369))+1))/Register!$Q369,2)-ROUND((Register!$M369-Register!$R369)*MIN(Register!$Q369,MAX(0,MIN(N$4-1,IF(Register!$U369="",$D$2,MIN($D$2,YEAR(Register!$U369)*12+MONTH(Register!$U369)-1)))-(YEAR(Register!$O369)*12+MONTH(Register!$O369))+1))/Register!$Q369,2))</f>
        <v/>
      </c>
      <c r="O371" s="27">
        <f>IF(OR(Register!$N369&lt;&gt;"Yes",Register!$O369="",N(Register!$Q369)=0),0,ROUND((Register!$M369-Register!$R369)*MIN(Register!$Q369,MAX(0,MIN(O$4,IF(Register!$U369="",$D$2,MIN($D$2,YEAR(Register!$U369)*12+MONTH(Register!$U369)-1)))-(YEAR(Register!$O369)*12+MONTH(Register!$O369))+1))/Register!$Q369,2)-ROUND((Register!$M369-Register!$R369)*MIN(Register!$Q369,MAX(0,MIN(O$4-1,IF(Register!$U369="",$D$2,MIN($D$2,YEAR(Register!$U369)*12+MONTH(Register!$U369)-1)))-(YEAR(Register!$O369)*12+MONTH(Register!$O369))+1))/Register!$Q369,2))</f>
        <v/>
      </c>
      <c r="P371" s="27">
        <f>IF(OR(Register!$N369&lt;&gt;"Yes",Register!$O369="",N(Register!$Q369)=0),0,ROUND((Register!$M369-Register!$R369)*MIN(Register!$Q369,MAX(0,MIN(P$4,IF(Register!$U369="",$D$2,MIN($D$2,YEAR(Register!$U369)*12+MONTH(Register!$U369)-1)))-(YEAR(Register!$O369)*12+MONTH(Register!$O369))+1))/Register!$Q369,2)-ROUND((Register!$M369-Register!$R369)*MIN(Register!$Q369,MAX(0,MIN(P$4-1,IF(Register!$U369="",$D$2,MIN($D$2,YEAR(Register!$U369)*12+MONTH(Register!$U369)-1)))-(YEAR(Register!$O369)*12+MONTH(Register!$O369))+1))/Register!$Q369,2))</f>
        <v/>
      </c>
      <c r="Q371" s="27">
        <f>E371+F371+G371+H371+I371+J371+K371+L371+M371+N371+O371+P371</f>
        <v/>
      </c>
    </row>
    <row r="372">
      <c r="A372" s="28">
        <f>IF(Register!$A370="","",Register!$A370)</f>
        <v/>
      </c>
      <c r="B372" s="28">
        <f>IF(Register!$D370="","",Register!$D370)</f>
        <v/>
      </c>
      <c r="C372" s="28">
        <f>IF(Register!$F370="","",Register!$F370)</f>
        <v/>
      </c>
      <c r="D372" s="28">
        <f>IF(C372="","",IF(C372=Settings!$A$9,Settings!$B$9,IF(C372=Settings!$A$10,Settings!$B$10,IF(C372=Settings!$A$11,Settings!$B$11,IF(C372=Settings!$A$12,Settings!$B$12,IF(C372=Settings!$A$13,Settings!$B$13,IF(C372=Settings!$A$14,Settings!$B$14,IF(C372=Settings!$A$15,Settings!$B$15,IF(C372=Settings!$A$16,Settings!$B$16,IF(C372=Settings!$A$17,Settings!$B$17,IF(C372=Settings!$A$18,Settings!$B$18,"")))))))))))</f>
        <v/>
      </c>
      <c r="E372" s="27">
        <f>IF(OR(Register!$N370&lt;&gt;"Yes",Register!$O370="",N(Register!$Q370)=0),0,ROUND((Register!$M370-Register!$R370)*MIN(Register!$Q370,MAX(0,MIN(E$4,IF(Register!$U370="",$D$2,MIN($D$2,YEAR(Register!$U370)*12+MONTH(Register!$U370)-1)))-(YEAR(Register!$O370)*12+MONTH(Register!$O370))+1))/Register!$Q370,2)-ROUND((Register!$M370-Register!$R370)*MIN(Register!$Q370,MAX(0,MIN(E$4-1,IF(Register!$U370="",$D$2,MIN($D$2,YEAR(Register!$U370)*12+MONTH(Register!$U370)-1)))-(YEAR(Register!$O370)*12+MONTH(Register!$O370))+1))/Register!$Q370,2))</f>
        <v/>
      </c>
      <c r="F372" s="27">
        <f>IF(OR(Register!$N370&lt;&gt;"Yes",Register!$O370="",N(Register!$Q370)=0),0,ROUND((Register!$M370-Register!$R370)*MIN(Register!$Q370,MAX(0,MIN(F$4,IF(Register!$U370="",$D$2,MIN($D$2,YEAR(Register!$U370)*12+MONTH(Register!$U370)-1)))-(YEAR(Register!$O370)*12+MONTH(Register!$O370))+1))/Register!$Q370,2)-ROUND((Register!$M370-Register!$R370)*MIN(Register!$Q370,MAX(0,MIN(F$4-1,IF(Register!$U370="",$D$2,MIN($D$2,YEAR(Register!$U370)*12+MONTH(Register!$U370)-1)))-(YEAR(Register!$O370)*12+MONTH(Register!$O370))+1))/Register!$Q370,2))</f>
        <v/>
      </c>
      <c r="G372" s="27">
        <f>IF(OR(Register!$N370&lt;&gt;"Yes",Register!$O370="",N(Register!$Q370)=0),0,ROUND((Register!$M370-Register!$R370)*MIN(Register!$Q370,MAX(0,MIN(G$4,IF(Register!$U370="",$D$2,MIN($D$2,YEAR(Register!$U370)*12+MONTH(Register!$U370)-1)))-(YEAR(Register!$O370)*12+MONTH(Register!$O370))+1))/Register!$Q370,2)-ROUND((Register!$M370-Register!$R370)*MIN(Register!$Q370,MAX(0,MIN(G$4-1,IF(Register!$U370="",$D$2,MIN($D$2,YEAR(Register!$U370)*12+MONTH(Register!$U370)-1)))-(YEAR(Register!$O370)*12+MONTH(Register!$O370))+1))/Register!$Q370,2))</f>
        <v/>
      </c>
      <c r="H372" s="27">
        <f>IF(OR(Register!$N370&lt;&gt;"Yes",Register!$O370="",N(Register!$Q370)=0),0,ROUND((Register!$M370-Register!$R370)*MIN(Register!$Q370,MAX(0,MIN(H$4,IF(Register!$U370="",$D$2,MIN($D$2,YEAR(Register!$U370)*12+MONTH(Register!$U370)-1)))-(YEAR(Register!$O370)*12+MONTH(Register!$O370))+1))/Register!$Q370,2)-ROUND((Register!$M370-Register!$R370)*MIN(Register!$Q370,MAX(0,MIN(H$4-1,IF(Register!$U370="",$D$2,MIN($D$2,YEAR(Register!$U370)*12+MONTH(Register!$U370)-1)))-(YEAR(Register!$O370)*12+MONTH(Register!$O370))+1))/Register!$Q370,2))</f>
        <v/>
      </c>
      <c r="I372" s="27">
        <f>IF(OR(Register!$N370&lt;&gt;"Yes",Register!$O370="",N(Register!$Q370)=0),0,ROUND((Register!$M370-Register!$R370)*MIN(Register!$Q370,MAX(0,MIN(I$4,IF(Register!$U370="",$D$2,MIN($D$2,YEAR(Register!$U370)*12+MONTH(Register!$U370)-1)))-(YEAR(Register!$O370)*12+MONTH(Register!$O370))+1))/Register!$Q370,2)-ROUND((Register!$M370-Register!$R370)*MIN(Register!$Q370,MAX(0,MIN(I$4-1,IF(Register!$U370="",$D$2,MIN($D$2,YEAR(Register!$U370)*12+MONTH(Register!$U370)-1)))-(YEAR(Register!$O370)*12+MONTH(Register!$O370))+1))/Register!$Q370,2))</f>
        <v/>
      </c>
      <c r="J372" s="27">
        <f>IF(OR(Register!$N370&lt;&gt;"Yes",Register!$O370="",N(Register!$Q370)=0),0,ROUND((Register!$M370-Register!$R370)*MIN(Register!$Q370,MAX(0,MIN(J$4,IF(Register!$U370="",$D$2,MIN($D$2,YEAR(Register!$U370)*12+MONTH(Register!$U370)-1)))-(YEAR(Register!$O370)*12+MONTH(Register!$O370))+1))/Register!$Q370,2)-ROUND((Register!$M370-Register!$R370)*MIN(Register!$Q370,MAX(0,MIN(J$4-1,IF(Register!$U370="",$D$2,MIN($D$2,YEAR(Register!$U370)*12+MONTH(Register!$U370)-1)))-(YEAR(Register!$O370)*12+MONTH(Register!$O370))+1))/Register!$Q370,2))</f>
        <v/>
      </c>
      <c r="K372" s="27">
        <f>IF(OR(Register!$N370&lt;&gt;"Yes",Register!$O370="",N(Register!$Q370)=0),0,ROUND((Register!$M370-Register!$R370)*MIN(Register!$Q370,MAX(0,MIN(K$4,IF(Register!$U370="",$D$2,MIN($D$2,YEAR(Register!$U370)*12+MONTH(Register!$U370)-1)))-(YEAR(Register!$O370)*12+MONTH(Register!$O370))+1))/Register!$Q370,2)-ROUND((Register!$M370-Register!$R370)*MIN(Register!$Q370,MAX(0,MIN(K$4-1,IF(Register!$U370="",$D$2,MIN($D$2,YEAR(Register!$U370)*12+MONTH(Register!$U370)-1)))-(YEAR(Register!$O370)*12+MONTH(Register!$O370))+1))/Register!$Q370,2))</f>
        <v/>
      </c>
      <c r="L372" s="27">
        <f>IF(OR(Register!$N370&lt;&gt;"Yes",Register!$O370="",N(Register!$Q370)=0),0,ROUND((Register!$M370-Register!$R370)*MIN(Register!$Q370,MAX(0,MIN(L$4,IF(Register!$U370="",$D$2,MIN($D$2,YEAR(Register!$U370)*12+MONTH(Register!$U370)-1)))-(YEAR(Register!$O370)*12+MONTH(Register!$O370))+1))/Register!$Q370,2)-ROUND((Register!$M370-Register!$R370)*MIN(Register!$Q370,MAX(0,MIN(L$4-1,IF(Register!$U370="",$D$2,MIN($D$2,YEAR(Register!$U370)*12+MONTH(Register!$U370)-1)))-(YEAR(Register!$O370)*12+MONTH(Register!$O370))+1))/Register!$Q370,2))</f>
        <v/>
      </c>
      <c r="M372" s="27">
        <f>IF(OR(Register!$N370&lt;&gt;"Yes",Register!$O370="",N(Register!$Q370)=0),0,ROUND((Register!$M370-Register!$R370)*MIN(Register!$Q370,MAX(0,MIN(M$4,IF(Register!$U370="",$D$2,MIN($D$2,YEAR(Register!$U370)*12+MONTH(Register!$U370)-1)))-(YEAR(Register!$O370)*12+MONTH(Register!$O370))+1))/Register!$Q370,2)-ROUND((Register!$M370-Register!$R370)*MIN(Register!$Q370,MAX(0,MIN(M$4-1,IF(Register!$U370="",$D$2,MIN($D$2,YEAR(Register!$U370)*12+MONTH(Register!$U370)-1)))-(YEAR(Register!$O370)*12+MONTH(Register!$O370))+1))/Register!$Q370,2))</f>
        <v/>
      </c>
      <c r="N372" s="27">
        <f>IF(OR(Register!$N370&lt;&gt;"Yes",Register!$O370="",N(Register!$Q370)=0),0,ROUND((Register!$M370-Register!$R370)*MIN(Register!$Q370,MAX(0,MIN(N$4,IF(Register!$U370="",$D$2,MIN($D$2,YEAR(Register!$U370)*12+MONTH(Register!$U370)-1)))-(YEAR(Register!$O370)*12+MONTH(Register!$O370))+1))/Register!$Q370,2)-ROUND((Register!$M370-Register!$R370)*MIN(Register!$Q370,MAX(0,MIN(N$4-1,IF(Register!$U370="",$D$2,MIN($D$2,YEAR(Register!$U370)*12+MONTH(Register!$U370)-1)))-(YEAR(Register!$O370)*12+MONTH(Register!$O370))+1))/Register!$Q370,2))</f>
        <v/>
      </c>
      <c r="O372" s="27">
        <f>IF(OR(Register!$N370&lt;&gt;"Yes",Register!$O370="",N(Register!$Q370)=0),0,ROUND((Register!$M370-Register!$R370)*MIN(Register!$Q370,MAX(0,MIN(O$4,IF(Register!$U370="",$D$2,MIN($D$2,YEAR(Register!$U370)*12+MONTH(Register!$U370)-1)))-(YEAR(Register!$O370)*12+MONTH(Register!$O370))+1))/Register!$Q370,2)-ROUND((Register!$M370-Register!$R370)*MIN(Register!$Q370,MAX(0,MIN(O$4-1,IF(Register!$U370="",$D$2,MIN($D$2,YEAR(Register!$U370)*12+MONTH(Register!$U370)-1)))-(YEAR(Register!$O370)*12+MONTH(Register!$O370))+1))/Register!$Q370,2))</f>
        <v/>
      </c>
      <c r="P372" s="27">
        <f>IF(OR(Register!$N370&lt;&gt;"Yes",Register!$O370="",N(Register!$Q370)=0),0,ROUND((Register!$M370-Register!$R370)*MIN(Register!$Q370,MAX(0,MIN(P$4,IF(Register!$U370="",$D$2,MIN($D$2,YEAR(Register!$U370)*12+MONTH(Register!$U370)-1)))-(YEAR(Register!$O370)*12+MONTH(Register!$O370))+1))/Register!$Q370,2)-ROUND((Register!$M370-Register!$R370)*MIN(Register!$Q370,MAX(0,MIN(P$4-1,IF(Register!$U370="",$D$2,MIN($D$2,YEAR(Register!$U370)*12+MONTH(Register!$U370)-1)))-(YEAR(Register!$O370)*12+MONTH(Register!$O370))+1))/Register!$Q370,2))</f>
        <v/>
      </c>
      <c r="Q372" s="27">
        <f>E372+F372+G372+H372+I372+J372+K372+L372+M372+N372+O372+P372</f>
        <v/>
      </c>
    </row>
    <row r="373">
      <c r="A373" s="28">
        <f>IF(Register!$A371="","",Register!$A371)</f>
        <v/>
      </c>
      <c r="B373" s="28">
        <f>IF(Register!$D371="","",Register!$D371)</f>
        <v/>
      </c>
      <c r="C373" s="28">
        <f>IF(Register!$F371="","",Register!$F371)</f>
        <v/>
      </c>
      <c r="D373" s="28">
        <f>IF(C373="","",IF(C373=Settings!$A$9,Settings!$B$9,IF(C373=Settings!$A$10,Settings!$B$10,IF(C373=Settings!$A$11,Settings!$B$11,IF(C373=Settings!$A$12,Settings!$B$12,IF(C373=Settings!$A$13,Settings!$B$13,IF(C373=Settings!$A$14,Settings!$B$14,IF(C373=Settings!$A$15,Settings!$B$15,IF(C373=Settings!$A$16,Settings!$B$16,IF(C373=Settings!$A$17,Settings!$B$17,IF(C373=Settings!$A$18,Settings!$B$18,"")))))))))))</f>
        <v/>
      </c>
      <c r="E373" s="27">
        <f>IF(OR(Register!$N371&lt;&gt;"Yes",Register!$O371="",N(Register!$Q371)=0),0,ROUND((Register!$M371-Register!$R371)*MIN(Register!$Q371,MAX(0,MIN(E$4,IF(Register!$U371="",$D$2,MIN($D$2,YEAR(Register!$U371)*12+MONTH(Register!$U371)-1)))-(YEAR(Register!$O371)*12+MONTH(Register!$O371))+1))/Register!$Q371,2)-ROUND((Register!$M371-Register!$R371)*MIN(Register!$Q371,MAX(0,MIN(E$4-1,IF(Register!$U371="",$D$2,MIN($D$2,YEAR(Register!$U371)*12+MONTH(Register!$U371)-1)))-(YEAR(Register!$O371)*12+MONTH(Register!$O371))+1))/Register!$Q371,2))</f>
        <v/>
      </c>
      <c r="F373" s="27">
        <f>IF(OR(Register!$N371&lt;&gt;"Yes",Register!$O371="",N(Register!$Q371)=0),0,ROUND((Register!$M371-Register!$R371)*MIN(Register!$Q371,MAX(0,MIN(F$4,IF(Register!$U371="",$D$2,MIN($D$2,YEAR(Register!$U371)*12+MONTH(Register!$U371)-1)))-(YEAR(Register!$O371)*12+MONTH(Register!$O371))+1))/Register!$Q371,2)-ROUND((Register!$M371-Register!$R371)*MIN(Register!$Q371,MAX(0,MIN(F$4-1,IF(Register!$U371="",$D$2,MIN($D$2,YEAR(Register!$U371)*12+MONTH(Register!$U371)-1)))-(YEAR(Register!$O371)*12+MONTH(Register!$O371))+1))/Register!$Q371,2))</f>
        <v/>
      </c>
      <c r="G373" s="27">
        <f>IF(OR(Register!$N371&lt;&gt;"Yes",Register!$O371="",N(Register!$Q371)=0),0,ROUND((Register!$M371-Register!$R371)*MIN(Register!$Q371,MAX(0,MIN(G$4,IF(Register!$U371="",$D$2,MIN($D$2,YEAR(Register!$U371)*12+MONTH(Register!$U371)-1)))-(YEAR(Register!$O371)*12+MONTH(Register!$O371))+1))/Register!$Q371,2)-ROUND((Register!$M371-Register!$R371)*MIN(Register!$Q371,MAX(0,MIN(G$4-1,IF(Register!$U371="",$D$2,MIN($D$2,YEAR(Register!$U371)*12+MONTH(Register!$U371)-1)))-(YEAR(Register!$O371)*12+MONTH(Register!$O371))+1))/Register!$Q371,2))</f>
        <v/>
      </c>
      <c r="H373" s="27">
        <f>IF(OR(Register!$N371&lt;&gt;"Yes",Register!$O371="",N(Register!$Q371)=0),0,ROUND((Register!$M371-Register!$R371)*MIN(Register!$Q371,MAX(0,MIN(H$4,IF(Register!$U371="",$D$2,MIN($D$2,YEAR(Register!$U371)*12+MONTH(Register!$U371)-1)))-(YEAR(Register!$O371)*12+MONTH(Register!$O371))+1))/Register!$Q371,2)-ROUND((Register!$M371-Register!$R371)*MIN(Register!$Q371,MAX(0,MIN(H$4-1,IF(Register!$U371="",$D$2,MIN($D$2,YEAR(Register!$U371)*12+MONTH(Register!$U371)-1)))-(YEAR(Register!$O371)*12+MONTH(Register!$O371))+1))/Register!$Q371,2))</f>
        <v/>
      </c>
      <c r="I373" s="27">
        <f>IF(OR(Register!$N371&lt;&gt;"Yes",Register!$O371="",N(Register!$Q371)=0),0,ROUND((Register!$M371-Register!$R371)*MIN(Register!$Q371,MAX(0,MIN(I$4,IF(Register!$U371="",$D$2,MIN($D$2,YEAR(Register!$U371)*12+MONTH(Register!$U371)-1)))-(YEAR(Register!$O371)*12+MONTH(Register!$O371))+1))/Register!$Q371,2)-ROUND((Register!$M371-Register!$R371)*MIN(Register!$Q371,MAX(0,MIN(I$4-1,IF(Register!$U371="",$D$2,MIN($D$2,YEAR(Register!$U371)*12+MONTH(Register!$U371)-1)))-(YEAR(Register!$O371)*12+MONTH(Register!$O371))+1))/Register!$Q371,2))</f>
        <v/>
      </c>
      <c r="J373" s="27">
        <f>IF(OR(Register!$N371&lt;&gt;"Yes",Register!$O371="",N(Register!$Q371)=0),0,ROUND((Register!$M371-Register!$R371)*MIN(Register!$Q371,MAX(0,MIN(J$4,IF(Register!$U371="",$D$2,MIN($D$2,YEAR(Register!$U371)*12+MONTH(Register!$U371)-1)))-(YEAR(Register!$O371)*12+MONTH(Register!$O371))+1))/Register!$Q371,2)-ROUND((Register!$M371-Register!$R371)*MIN(Register!$Q371,MAX(0,MIN(J$4-1,IF(Register!$U371="",$D$2,MIN($D$2,YEAR(Register!$U371)*12+MONTH(Register!$U371)-1)))-(YEAR(Register!$O371)*12+MONTH(Register!$O371))+1))/Register!$Q371,2))</f>
        <v/>
      </c>
      <c r="K373" s="27">
        <f>IF(OR(Register!$N371&lt;&gt;"Yes",Register!$O371="",N(Register!$Q371)=0),0,ROUND((Register!$M371-Register!$R371)*MIN(Register!$Q371,MAX(0,MIN(K$4,IF(Register!$U371="",$D$2,MIN($D$2,YEAR(Register!$U371)*12+MONTH(Register!$U371)-1)))-(YEAR(Register!$O371)*12+MONTH(Register!$O371))+1))/Register!$Q371,2)-ROUND((Register!$M371-Register!$R371)*MIN(Register!$Q371,MAX(0,MIN(K$4-1,IF(Register!$U371="",$D$2,MIN($D$2,YEAR(Register!$U371)*12+MONTH(Register!$U371)-1)))-(YEAR(Register!$O371)*12+MONTH(Register!$O371))+1))/Register!$Q371,2))</f>
        <v/>
      </c>
      <c r="L373" s="27">
        <f>IF(OR(Register!$N371&lt;&gt;"Yes",Register!$O371="",N(Register!$Q371)=0),0,ROUND((Register!$M371-Register!$R371)*MIN(Register!$Q371,MAX(0,MIN(L$4,IF(Register!$U371="",$D$2,MIN($D$2,YEAR(Register!$U371)*12+MONTH(Register!$U371)-1)))-(YEAR(Register!$O371)*12+MONTH(Register!$O371))+1))/Register!$Q371,2)-ROUND((Register!$M371-Register!$R371)*MIN(Register!$Q371,MAX(0,MIN(L$4-1,IF(Register!$U371="",$D$2,MIN($D$2,YEAR(Register!$U371)*12+MONTH(Register!$U371)-1)))-(YEAR(Register!$O371)*12+MONTH(Register!$O371))+1))/Register!$Q371,2))</f>
        <v/>
      </c>
      <c r="M373" s="27">
        <f>IF(OR(Register!$N371&lt;&gt;"Yes",Register!$O371="",N(Register!$Q371)=0),0,ROUND((Register!$M371-Register!$R371)*MIN(Register!$Q371,MAX(0,MIN(M$4,IF(Register!$U371="",$D$2,MIN($D$2,YEAR(Register!$U371)*12+MONTH(Register!$U371)-1)))-(YEAR(Register!$O371)*12+MONTH(Register!$O371))+1))/Register!$Q371,2)-ROUND((Register!$M371-Register!$R371)*MIN(Register!$Q371,MAX(0,MIN(M$4-1,IF(Register!$U371="",$D$2,MIN($D$2,YEAR(Register!$U371)*12+MONTH(Register!$U371)-1)))-(YEAR(Register!$O371)*12+MONTH(Register!$O371))+1))/Register!$Q371,2))</f>
        <v/>
      </c>
      <c r="N373" s="27">
        <f>IF(OR(Register!$N371&lt;&gt;"Yes",Register!$O371="",N(Register!$Q371)=0),0,ROUND((Register!$M371-Register!$R371)*MIN(Register!$Q371,MAX(0,MIN(N$4,IF(Register!$U371="",$D$2,MIN($D$2,YEAR(Register!$U371)*12+MONTH(Register!$U371)-1)))-(YEAR(Register!$O371)*12+MONTH(Register!$O371))+1))/Register!$Q371,2)-ROUND((Register!$M371-Register!$R371)*MIN(Register!$Q371,MAX(0,MIN(N$4-1,IF(Register!$U371="",$D$2,MIN($D$2,YEAR(Register!$U371)*12+MONTH(Register!$U371)-1)))-(YEAR(Register!$O371)*12+MONTH(Register!$O371))+1))/Register!$Q371,2))</f>
        <v/>
      </c>
      <c r="O373" s="27">
        <f>IF(OR(Register!$N371&lt;&gt;"Yes",Register!$O371="",N(Register!$Q371)=0),0,ROUND((Register!$M371-Register!$R371)*MIN(Register!$Q371,MAX(0,MIN(O$4,IF(Register!$U371="",$D$2,MIN($D$2,YEAR(Register!$U371)*12+MONTH(Register!$U371)-1)))-(YEAR(Register!$O371)*12+MONTH(Register!$O371))+1))/Register!$Q371,2)-ROUND((Register!$M371-Register!$R371)*MIN(Register!$Q371,MAX(0,MIN(O$4-1,IF(Register!$U371="",$D$2,MIN($D$2,YEAR(Register!$U371)*12+MONTH(Register!$U371)-1)))-(YEAR(Register!$O371)*12+MONTH(Register!$O371))+1))/Register!$Q371,2))</f>
        <v/>
      </c>
      <c r="P373" s="27">
        <f>IF(OR(Register!$N371&lt;&gt;"Yes",Register!$O371="",N(Register!$Q371)=0),0,ROUND((Register!$M371-Register!$R371)*MIN(Register!$Q371,MAX(0,MIN(P$4,IF(Register!$U371="",$D$2,MIN($D$2,YEAR(Register!$U371)*12+MONTH(Register!$U371)-1)))-(YEAR(Register!$O371)*12+MONTH(Register!$O371))+1))/Register!$Q371,2)-ROUND((Register!$M371-Register!$R371)*MIN(Register!$Q371,MAX(0,MIN(P$4-1,IF(Register!$U371="",$D$2,MIN($D$2,YEAR(Register!$U371)*12+MONTH(Register!$U371)-1)))-(YEAR(Register!$O371)*12+MONTH(Register!$O371))+1))/Register!$Q371,2))</f>
        <v/>
      </c>
      <c r="Q373" s="27">
        <f>E373+F373+G373+H373+I373+J373+K373+L373+M373+N373+O373+P373</f>
        <v/>
      </c>
    </row>
    <row r="374">
      <c r="A374" s="28">
        <f>IF(Register!$A372="","",Register!$A372)</f>
        <v/>
      </c>
      <c r="B374" s="28">
        <f>IF(Register!$D372="","",Register!$D372)</f>
        <v/>
      </c>
      <c r="C374" s="28">
        <f>IF(Register!$F372="","",Register!$F372)</f>
        <v/>
      </c>
      <c r="D374" s="28">
        <f>IF(C374="","",IF(C374=Settings!$A$9,Settings!$B$9,IF(C374=Settings!$A$10,Settings!$B$10,IF(C374=Settings!$A$11,Settings!$B$11,IF(C374=Settings!$A$12,Settings!$B$12,IF(C374=Settings!$A$13,Settings!$B$13,IF(C374=Settings!$A$14,Settings!$B$14,IF(C374=Settings!$A$15,Settings!$B$15,IF(C374=Settings!$A$16,Settings!$B$16,IF(C374=Settings!$A$17,Settings!$B$17,IF(C374=Settings!$A$18,Settings!$B$18,"")))))))))))</f>
        <v/>
      </c>
      <c r="E374" s="27">
        <f>IF(OR(Register!$N372&lt;&gt;"Yes",Register!$O372="",N(Register!$Q372)=0),0,ROUND((Register!$M372-Register!$R372)*MIN(Register!$Q372,MAX(0,MIN(E$4,IF(Register!$U372="",$D$2,MIN($D$2,YEAR(Register!$U372)*12+MONTH(Register!$U372)-1)))-(YEAR(Register!$O372)*12+MONTH(Register!$O372))+1))/Register!$Q372,2)-ROUND((Register!$M372-Register!$R372)*MIN(Register!$Q372,MAX(0,MIN(E$4-1,IF(Register!$U372="",$D$2,MIN($D$2,YEAR(Register!$U372)*12+MONTH(Register!$U372)-1)))-(YEAR(Register!$O372)*12+MONTH(Register!$O372))+1))/Register!$Q372,2))</f>
        <v/>
      </c>
      <c r="F374" s="27">
        <f>IF(OR(Register!$N372&lt;&gt;"Yes",Register!$O372="",N(Register!$Q372)=0),0,ROUND((Register!$M372-Register!$R372)*MIN(Register!$Q372,MAX(0,MIN(F$4,IF(Register!$U372="",$D$2,MIN($D$2,YEAR(Register!$U372)*12+MONTH(Register!$U372)-1)))-(YEAR(Register!$O372)*12+MONTH(Register!$O372))+1))/Register!$Q372,2)-ROUND((Register!$M372-Register!$R372)*MIN(Register!$Q372,MAX(0,MIN(F$4-1,IF(Register!$U372="",$D$2,MIN($D$2,YEAR(Register!$U372)*12+MONTH(Register!$U372)-1)))-(YEAR(Register!$O372)*12+MONTH(Register!$O372))+1))/Register!$Q372,2))</f>
        <v/>
      </c>
      <c r="G374" s="27">
        <f>IF(OR(Register!$N372&lt;&gt;"Yes",Register!$O372="",N(Register!$Q372)=0),0,ROUND((Register!$M372-Register!$R372)*MIN(Register!$Q372,MAX(0,MIN(G$4,IF(Register!$U372="",$D$2,MIN($D$2,YEAR(Register!$U372)*12+MONTH(Register!$U372)-1)))-(YEAR(Register!$O372)*12+MONTH(Register!$O372))+1))/Register!$Q372,2)-ROUND((Register!$M372-Register!$R372)*MIN(Register!$Q372,MAX(0,MIN(G$4-1,IF(Register!$U372="",$D$2,MIN($D$2,YEAR(Register!$U372)*12+MONTH(Register!$U372)-1)))-(YEAR(Register!$O372)*12+MONTH(Register!$O372))+1))/Register!$Q372,2))</f>
        <v/>
      </c>
      <c r="H374" s="27">
        <f>IF(OR(Register!$N372&lt;&gt;"Yes",Register!$O372="",N(Register!$Q372)=0),0,ROUND((Register!$M372-Register!$R372)*MIN(Register!$Q372,MAX(0,MIN(H$4,IF(Register!$U372="",$D$2,MIN($D$2,YEAR(Register!$U372)*12+MONTH(Register!$U372)-1)))-(YEAR(Register!$O372)*12+MONTH(Register!$O372))+1))/Register!$Q372,2)-ROUND((Register!$M372-Register!$R372)*MIN(Register!$Q372,MAX(0,MIN(H$4-1,IF(Register!$U372="",$D$2,MIN($D$2,YEAR(Register!$U372)*12+MONTH(Register!$U372)-1)))-(YEAR(Register!$O372)*12+MONTH(Register!$O372))+1))/Register!$Q372,2))</f>
        <v/>
      </c>
      <c r="I374" s="27">
        <f>IF(OR(Register!$N372&lt;&gt;"Yes",Register!$O372="",N(Register!$Q372)=0),0,ROUND((Register!$M372-Register!$R372)*MIN(Register!$Q372,MAX(0,MIN(I$4,IF(Register!$U372="",$D$2,MIN($D$2,YEAR(Register!$U372)*12+MONTH(Register!$U372)-1)))-(YEAR(Register!$O372)*12+MONTH(Register!$O372))+1))/Register!$Q372,2)-ROUND((Register!$M372-Register!$R372)*MIN(Register!$Q372,MAX(0,MIN(I$4-1,IF(Register!$U372="",$D$2,MIN($D$2,YEAR(Register!$U372)*12+MONTH(Register!$U372)-1)))-(YEAR(Register!$O372)*12+MONTH(Register!$O372))+1))/Register!$Q372,2))</f>
        <v/>
      </c>
      <c r="J374" s="27">
        <f>IF(OR(Register!$N372&lt;&gt;"Yes",Register!$O372="",N(Register!$Q372)=0),0,ROUND((Register!$M372-Register!$R372)*MIN(Register!$Q372,MAX(0,MIN(J$4,IF(Register!$U372="",$D$2,MIN($D$2,YEAR(Register!$U372)*12+MONTH(Register!$U372)-1)))-(YEAR(Register!$O372)*12+MONTH(Register!$O372))+1))/Register!$Q372,2)-ROUND((Register!$M372-Register!$R372)*MIN(Register!$Q372,MAX(0,MIN(J$4-1,IF(Register!$U372="",$D$2,MIN($D$2,YEAR(Register!$U372)*12+MONTH(Register!$U372)-1)))-(YEAR(Register!$O372)*12+MONTH(Register!$O372))+1))/Register!$Q372,2))</f>
        <v/>
      </c>
      <c r="K374" s="27">
        <f>IF(OR(Register!$N372&lt;&gt;"Yes",Register!$O372="",N(Register!$Q372)=0),0,ROUND((Register!$M372-Register!$R372)*MIN(Register!$Q372,MAX(0,MIN(K$4,IF(Register!$U372="",$D$2,MIN($D$2,YEAR(Register!$U372)*12+MONTH(Register!$U372)-1)))-(YEAR(Register!$O372)*12+MONTH(Register!$O372))+1))/Register!$Q372,2)-ROUND((Register!$M372-Register!$R372)*MIN(Register!$Q372,MAX(0,MIN(K$4-1,IF(Register!$U372="",$D$2,MIN($D$2,YEAR(Register!$U372)*12+MONTH(Register!$U372)-1)))-(YEAR(Register!$O372)*12+MONTH(Register!$O372))+1))/Register!$Q372,2))</f>
        <v/>
      </c>
      <c r="L374" s="27">
        <f>IF(OR(Register!$N372&lt;&gt;"Yes",Register!$O372="",N(Register!$Q372)=0),0,ROUND((Register!$M372-Register!$R372)*MIN(Register!$Q372,MAX(0,MIN(L$4,IF(Register!$U372="",$D$2,MIN($D$2,YEAR(Register!$U372)*12+MONTH(Register!$U372)-1)))-(YEAR(Register!$O372)*12+MONTH(Register!$O372))+1))/Register!$Q372,2)-ROUND((Register!$M372-Register!$R372)*MIN(Register!$Q372,MAX(0,MIN(L$4-1,IF(Register!$U372="",$D$2,MIN($D$2,YEAR(Register!$U372)*12+MONTH(Register!$U372)-1)))-(YEAR(Register!$O372)*12+MONTH(Register!$O372))+1))/Register!$Q372,2))</f>
        <v/>
      </c>
      <c r="M374" s="27">
        <f>IF(OR(Register!$N372&lt;&gt;"Yes",Register!$O372="",N(Register!$Q372)=0),0,ROUND((Register!$M372-Register!$R372)*MIN(Register!$Q372,MAX(0,MIN(M$4,IF(Register!$U372="",$D$2,MIN($D$2,YEAR(Register!$U372)*12+MONTH(Register!$U372)-1)))-(YEAR(Register!$O372)*12+MONTH(Register!$O372))+1))/Register!$Q372,2)-ROUND((Register!$M372-Register!$R372)*MIN(Register!$Q372,MAX(0,MIN(M$4-1,IF(Register!$U372="",$D$2,MIN($D$2,YEAR(Register!$U372)*12+MONTH(Register!$U372)-1)))-(YEAR(Register!$O372)*12+MONTH(Register!$O372))+1))/Register!$Q372,2))</f>
        <v/>
      </c>
      <c r="N374" s="27">
        <f>IF(OR(Register!$N372&lt;&gt;"Yes",Register!$O372="",N(Register!$Q372)=0),0,ROUND((Register!$M372-Register!$R372)*MIN(Register!$Q372,MAX(0,MIN(N$4,IF(Register!$U372="",$D$2,MIN($D$2,YEAR(Register!$U372)*12+MONTH(Register!$U372)-1)))-(YEAR(Register!$O372)*12+MONTH(Register!$O372))+1))/Register!$Q372,2)-ROUND((Register!$M372-Register!$R372)*MIN(Register!$Q372,MAX(0,MIN(N$4-1,IF(Register!$U372="",$D$2,MIN($D$2,YEAR(Register!$U372)*12+MONTH(Register!$U372)-1)))-(YEAR(Register!$O372)*12+MONTH(Register!$O372))+1))/Register!$Q372,2))</f>
        <v/>
      </c>
      <c r="O374" s="27">
        <f>IF(OR(Register!$N372&lt;&gt;"Yes",Register!$O372="",N(Register!$Q372)=0),0,ROUND((Register!$M372-Register!$R372)*MIN(Register!$Q372,MAX(0,MIN(O$4,IF(Register!$U372="",$D$2,MIN($D$2,YEAR(Register!$U372)*12+MONTH(Register!$U372)-1)))-(YEAR(Register!$O372)*12+MONTH(Register!$O372))+1))/Register!$Q372,2)-ROUND((Register!$M372-Register!$R372)*MIN(Register!$Q372,MAX(0,MIN(O$4-1,IF(Register!$U372="",$D$2,MIN($D$2,YEAR(Register!$U372)*12+MONTH(Register!$U372)-1)))-(YEAR(Register!$O372)*12+MONTH(Register!$O372))+1))/Register!$Q372,2))</f>
        <v/>
      </c>
      <c r="P374" s="27">
        <f>IF(OR(Register!$N372&lt;&gt;"Yes",Register!$O372="",N(Register!$Q372)=0),0,ROUND((Register!$M372-Register!$R372)*MIN(Register!$Q372,MAX(0,MIN(P$4,IF(Register!$U372="",$D$2,MIN($D$2,YEAR(Register!$U372)*12+MONTH(Register!$U372)-1)))-(YEAR(Register!$O372)*12+MONTH(Register!$O372))+1))/Register!$Q372,2)-ROUND((Register!$M372-Register!$R372)*MIN(Register!$Q372,MAX(0,MIN(P$4-1,IF(Register!$U372="",$D$2,MIN($D$2,YEAR(Register!$U372)*12+MONTH(Register!$U372)-1)))-(YEAR(Register!$O372)*12+MONTH(Register!$O372))+1))/Register!$Q372,2))</f>
        <v/>
      </c>
      <c r="Q374" s="27">
        <f>E374+F374+G374+H374+I374+J374+K374+L374+M374+N374+O374+P374</f>
        <v/>
      </c>
    </row>
    <row r="375">
      <c r="A375" s="28">
        <f>IF(Register!$A373="","",Register!$A373)</f>
        <v/>
      </c>
      <c r="B375" s="28">
        <f>IF(Register!$D373="","",Register!$D373)</f>
        <v/>
      </c>
      <c r="C375" s="28">
        <f>IF(Register!$F373="","",Register!$F373)</f>
        <v/>
      </c>
      <c r="D375" s="28">
        <f>IF(C375="","",IF(C375=Settings!$A$9,Settings!$B$9,IF(C375=Settings!$A$10,Settings!$B$10,IF(C375=Settings!$A$11,Settings!$B$11,IF(C375=Settings!$A$12,Settings!$B$12,IF(C375=Settings!$A$13,Settings!$B$13,IF(C375=Settings!$A$14,Settings!$B$14,IF(C375=Settings!$A$15,Settings!$B$15,IF(C375=Settings!$A$16,Settings!$B$16,IF(C375=Settings!$A$17,Settings!$B$17,IF(C375=Settings!$A$18,Settings!$B$18,"")))))))))))</f>
        <v/>
      </c>
      <c r="E375" s="27">
        <f>IF(OR(Register!$N373&lt;&gt;"Yes",Register!$O373="",N(Register!$Q373)=0),0,ROUND((Register!$M373-Register!$R373)*MIN(Register!$Q373,MAX(0,MIN(E$4,IF(Register!$U373="",$D$2,MIN($D$2,YEAR(Register!$U373)*12+MONTH(Register!$U373)-1)))-(YEAR(Register!$O373)*12+MONTH(Register!$O373))+1))/Register!$Q373,2)-ROUND((Register!$M373-Register!$R373)*MIN(Register!$Q373,MAX(0,MIN(E$4-1,IF(Register!$U373="",$D$2,MIN($D$2,YEAR(Register!$U373)*12+MONTH(Register!$U373)-1)))-(YEAR(Register!$O373)*12+MONTH(Register!$O373))+1))/Register!$Q373,2))</f>
        <v/>
      </c>
      <c r="F375" s="27">
        <f>IF(OR(Register!$N373&lt;&gt;"Yes",Register!$O373="",N(Register!$Q373)=0),0,ROUND((Register!$M373-Register!$R373)*MIN(Register!$Q373,MAX(0,MIN(F$4,IF(Register!$U373="",$D$2,MIN($D$2,YEAR(Register!$U373)*12+MONTH(Register!$U373)-1)))-(YEAR(Register!$O373)*12+MONTH(Register!$O373))+1))/Register!$Q373,2)-ROUND((Register!$M373-Register!$R373)*MIN(Register!$Q373,MAX(0,MIN(F$4-1,IF(Register!$U373="",$D$2,MIN($D$2,YEAR(Register!$U373)*12+MONTH(Register!$U373)-1)))-(YEAR(Register!$O373)*12+MONTH(Register!$O373))+1))/Register!$Q373,2))</f>
        <v/>
      </c>
      <c r="G375" s="27">
        <f>IF(OR(Register!$N373&lt;&gt;"Yes",Register!$O373="",N(Register!$Q373)=0),0,ROUND((Register!$M373-Register!$R373)*MIN(Register!$Q373,MAX(0,MIN(G$4,IF(Register!$U373="",$D$2,MIN($D$2,YEAR(Register!$U373)*12+MONTH(Register!$U373)-1)))-(YEAR(Register!$O373)*12+MONTH(Register!$O373))+1))/Register!$Q373,2)-ROUND((Register!$M373-Register!$R373)*MIN(Register!$Q373,MAX(0,MIN(G$4-1,IF(Register!$U373="",$D$2,MIN($D$2,YEAR(Register!$U373)*12+MONTH(Register!$U373)-1)))-(YEAR(Register!$O373)*12+MONTH(Register!$O373))+1))/Register!$Q373,2))</f>
        <v/>
      </c>
      <c r="H375" s="27">
        <f>IF(OR(Register!$N373&lt;&gt;"Yes",Register!$O373="",N(Register!$Q373)=0),0,ROUND((Register!$M373-Register!$R373)*MIN(Register!$Q373,MAX(0,MIN(H$4,IF(Register!$U373="",$D$2,MIN($D$2,YEAR(Register!$U373)*12+MONTH(Register!$U373)-1)))-(YEAR(Register!$O373)*12+MONTH(Register!$O373))+1))/Register!$Q373,2)-ROUND((Register!$M373-Register!$R373)*MIN(Register!$Q373,MAX(0,MIN(H$4-1,IF(Register!$U373="",$D$2,MIN($D$2,YEAR(Register!$U373)*12+MONTH(Register!$U373)-1)))-(YEAR(Register!$O373)*12+MONTH(Register!$O373))+1))/Register!$Q373,2))</f>
        <v/>
      </c>
      <c r="I375" s="27">
        <f>IF(OR(Register!$N373&lt;&gt;"Yes",Register!$O373="",N(Register!$Q373)=0),0,ROUND((Register!$M373-Register!$R373)*MIN(Register!$Q373,MAX(0,MIN(I$4,IF(Register!$U373="",$D$2,MIN($D$2,YEAR(Register!$U373)*12+MONTH(Register!$U373)-1)))-(YEAR(Register!$O373)*12+MONTH(Register!$O373))+1))/Register!$Q373,2)-ROUND((Register!$M373-Register!$R373)*MIN(Register!$Q373,MAX(0,MIN(I$4-1,IF(Register!$U373="",$D$2,MIN($D$2,YEAR(Register!$U373)*12+MONTH(Register!$U373)-1)))-(YEAR(Register!$O373)*12+MONTH(Register!$O373))+1))/Register!$Q373,2))</f>
        <v/>
      </c>
      <c r="J375" s="27">
        <f>IF(OR(Register!$N373&lt;&gt;"Yes",Register!$O373="",N(Register!$Q373)=0),0,ROUND((Register!$M373-Register!$R373)*MIN(Register!$Q373,MAX(0,MIN(J$4,IF(Register!$U373="",$D$2,MIN($D$2,YEAR(Register!$U373)*12+MONTH(Register!$U373)-1)))-(YEAR(Register!$O373)*12+MONTH(Register!$O373))+1))/Register!$Q373,2)-ROUND((Register!$M373-Register!$R373)*MIN(Register!$Q373,MAX(0,MIN(J$4-1,IF(Register!$U373="",$D$2,MIN($D$2,YEAR(Register!$U373)*12+MONTH(Register!$U373)-1)))-(YEAR(Register!$O373)*12+MONTH(Register!$O373))+1))/Register!$Q373,2))</f>
        <v/>
      </c>
      <c r="K375" s="27">
        <f>IF(OR(Register!$N373&lt;&gt;"Yes",Register!$O373="",N(Register!$Q373)=0),0,ROUND((Register!$M373-Register!$R373)*MIN(Register!$Q373,MAX(0,MIN(K$4,IF(Register!$U373="",$D$2,MIN($D$2,YEAR(Register!$U373)*12+MONTH(Register!$U373)-1)))-(YEAR(Register!$O373)*12+MONTH(Register!$O373))+1))/Register!$Q373,2)-ROUND((Register!$M373-Register!$R373)*MIN(Register!$Q373,MAX(0,MIN(K$4-1,IF(Register!$U373="",$D$2,MIN($D$2,YEAR(Register!$U373)*12+MONTH(Register!$U373)-1)))-(YEAR(Register!$O373)*12+MONTH(Register!$O373))+1))/Register!$Q373,2))</f>
        <v/>
      </c>
      <c r="L375" s="27">
        <f>IF(OR(Register!$N373&lt;&gt;"Yes",Register!$O373="",N(Register!$Q373)=0),0,ROUND((Register!$M373-Register!$R373)*MIN(Register!$Q373,MAX(0,MIN(L$4,IF(Register!$U373="",$D$2,MIN($D$2,YEAR(Register!$U373)*12+MONTH(Register!$U373)-1)))-(YEAR(Register!$O373)*12+MONTH(Register!$O373))+1))/Register!$Q373,2)-ROUND((Register!$M373-Register!$R373)*MIN(Register!$Q373,MAX(0,MIN(L$4-1,IF(Register!$U373="",$D$2,MIN($D$2,YEAR(Register!$U373)*12+MONTH(Register!$U373)-1)))-(YEAR(Register!$O373)*12+MONTH(Register!$O373))+1))/Register!$Q373,2))</f>
        <v/>
      </c>
      <c r="M375" s="27">
        <f>IF(OR(Register!$N373&lt;&gt;"Yes",Register!$O373="",N(Register!$Q373)=0),0,ROUND((Register!$M373-Register!$R373)*MIN(Register!$Q373,MAX(0,MIN(M$4,IF(Register!$U373="",$D$2,MIN($D$2,YEAR(Register!$U373)*12+MONTH(Register!$U373)-1)))-(YEAR(Register!$O373)*12+MONTH(Register!$O373))+1))/Register!$Q373,2)-ROUND((Register!$M373-Register!$R373)*MIN(Register!$Q373,MAX(0,MIN(M$4-1,IF(Register!$U373="",$D$2,MIN($D$2,YEAR(Register!$U373)*12+MONTH(Register!$U373)-1)))-(YEAR(Register!$O373)*12+MONTH(Register!$O373))+1))/Register!$Q373,2))</f>
        <v/>
      </c>
      <c r="N375" s="27">
        <f>IF(OR(Register!$N373&lt;&gt;"Yes",Register!$O373="",N(Register!$Q373)=0),0,ROUND((Register!$M373-Register!$R373)*MIN(Register!$Q373,MAX(0,MIN(N$4,IF(Register!$U373="",$D$2,MIN($D$2,YEAR(Register!$U373)*12+MONTH(Register!$U373)-1)))-(YEAR(Register!$O373)*12+MONTH(Register!$O373))+1))/Register!$Q373,2)-ROUND((Register!$M373-Register!$R373)*MIN(Register!$Q373,MAX(0,MIN(N$4-1,IF(Register!$U373="",$D$2,MIN($D$2,YEAR(Register!$U373)*12+MONTH(Register!$U373)-1)))-(YEAR(Register!$O373)*12+MONTH(Register!$O373))+1))/Register!$Q373,2))</f>
        <v/>
      </c>
      <c r="O375" s="27">
        <f>IF(OR(Register!$N373&lt;&gt;"Yes",Register!$O373="",N(Register!$Q373)=0),0,ROUND((Register!$M373-Register!$R373)*MIN(Register!$Q373,MAX(0,MIN(O$4,IF(Register!$U373="",$D$2,MIN($D$2,YEAR(Register!$U373)*12+MONTH(Register!$U373)-1)))-(YEAR(Register!$O373)*12+MONTH(Register!$O373))+1))/Register!$Q373,2)-ROUND((Register!$M373-Register!$R373)*MIN(Register!$Q373,MAX(0,MIN(O$4-1,IF(Register!$U373="",$D$2,MIN($D$2,YEAR(Register!$U373)*12+MONTH(Register!$U373)-1)))-(YEAR(Register!$O373)*12+MONTH(Register!$O373))+1))/Register!$Q373,2))</f>
        <v/>
      </c>
      <c r="P375" s="27">
        <f>IF(OR(Register!$N373&lt;&gt;"Yes",Register!$O373="",N(Register!$Q373)=0),0,ROUND((Register!$M373-Register!$R373)*MIN(Register!$Q373,MAX(0,MIN(P$4,IF(Register!$U373="",$D$2,MIN($D$2,YEAR(Register!$U373)*12+MONTH(Register!$U373)-1)))-(YEAR(Register!$O373)*12+MONTH(Register!$O373))+1))/Register!$Q373,2)-ROUND((Register!$M373-Register!$R373)*MIN(Register!$Q373,MAX(0,MIN(P$4-1,IF(Register!$U373="",$D$2,MIN($D$2,YEAR(Register!$U373)*12+MONTH(Register!$U373)-1)))-(YEAR(Register!$O373)*12+MONTH(Register!$O373))+1))/Register!$Q373,2))</f>
        <v/>
      </c>
      <c r="Q375" s="27">
        <f>E375+F375+G375+H375+I375+J375+K375+L375+M375+N375+O375+P375</f>
        <v/>
      </c>
    </row>
    <row r="376">
      <c r="A376" s="28">
        <f>IF(Register!$A374="","",Register!$A374)</f>
        <v/>
      </c>
      <c r="B376" s="28">
        <f>IF(Register!$D374="","",Register!$D374)</f>
        <v/>
      </c>
      <c r="C376" s="28">
        <f>IF(Register!$F374="","",Register!$F374)</f>
        <v/>
      </c>
      <c r="D376" s="28">
        <f>IF(C376="","",IF(C376=Settings!$A$9,Settings!$B$9,IF(C376=Settings!$A$10,Settings!$B$10,IF(C376=Settings!$A$11,Settings!$B$11,IF(C376=Settings!$A$12,Settings!$B$12,IF(C376=Settings!$A$13,Settings!$B$13,IF(C376=Settings!$A$14,Settings!$B$14,IF(C376=Settings!$A$15,Settings!$B$15,IF(C376=Settings!$A$16,Settings!$B$16,IF(C376=Settings!$A$17,Settings!$B$17,IF(C376=Settings!$A$18,Settings!$B$18,"")))))))))))</f>
        <v/>
      </c>
      <c r="E376" s="27">
        <f>IF(OR(Register!$N374&lt;&gt;"Yes",Register!$O374="",N(Register!$Q374)=0),0,ROUND((Register!$M374-Register!$R374)*MIN(Register!$Q374,MAX(0,MIN(E$4,IF(Register!$U374="",$D$2,MIN($D$2,YEAR(Register!$U374)*12+MONTH(Register!$U374)-1)))-(YEAR(Register!$O374)*12+MONTH(Register!$O374))+1))/Register!$Q374,2)-ROUND((Register!$M374-Register!$R374)*MIN(Register!$Q374,MAX(0,MIN(E$4-1,IF(Register!$U374="",$D$2,MIN($D$2,YEAR(Register!$U374)*12+MONTH(Register!$U374)-1)))-(YEAR(Register!$O374)*12+MONTH(Register!$O374))+1))/Register!$Q374,2))</f>
        <v/>
      </c>
      <c r="F376" s="27">
        <f>IF(OR(Register!$N374&lt;&gt;"Yes",Register!$O374="",N(Register!$Q374)=0),0,ROUND((Register!$M374-Register!$R374)*MIN(Register!$Q374,MAX(0,MIN(F$4,IF(Register!$U374="",$D$2,MIN($D$2,YEAR(Register!$U374)*12+MONTH(Register!$U374)-1)))-(YEAR(Register!$O374)*12+MONTH(Register!$O374))+1))/Register!$Q374,2)-ROUND((Register!$M374-Register!$R374)*MIN(Register!$Q374,MAX(0,MIN(F$4-1,IF(Register!$U374="",$D$2,MIN($D$2,YEAR(Register!$U374)*12+MONTH(Register!$U374)-1)))-(YEAR(Register!$O374)*12+MONTH(Register!$O374))+1))/Register!$Q374,2))</f>
        <v/>
      </c>
      <c r="G376" s="27">
        <f>IF(OR(Register!$N374&lt;&gt;"Yes",Register!$O374="",N(Register!$Q374)=0),0,ROUND((Register!$M374-Register!$R374)*MIN(Register!$Q374,MAX(0,MIN(G$4,IF(Register!$U374="",$D$2,MIN($D$2,YEAR(Register!$U374)*12+MONTH(Register!$U374)-1)))-(YEAR(Register!$O374)*12+MONTH(Register!$O374))+1))/Register!$Q374,2)-ROUND((Register!$M374-Register!$R374)*MIN(Register!$Q374,MAX(0,MIN(G$4-1,IF(Register!$U374="",$D$2,MIN($D$2,YEAR(Register!$U374)*12+MONTH(Register!$U374)-1)))-(YEAR(Register!$O374)*12+MONTH(Register!$O374))+1))/Register!$Q374,2))</f>
        <v/>
      </c>
      <c r="H376" s="27">
        <f>IF(OR(Register!$N374&lt;&gt;"Yes",Register!$O374="",N(Register!$Q374)=0),0,ROUND((Register!$M374-Register!$R374)*MIN(Register!$Q374,MAX(0,MIN(H$4,IF(Register!$U374="",$D$2,MIN($D$2,YEAR(Register!$U374)*12+MONTH(Register!$U374)-1)))-(YEAR(Register!$O374)*12+MONTH(Register!$O374))+1))/Register!$Q374,2)-ROUND((Register!$M374-Register!$R374)*MIN(Register!$Q374,MAX(0,MIN(H$4-1,IF(Register!$U374="",$D$2,MIN($D$2,YEAR(Register!$U374)*12+MONTH(Register!$U374)-1)))-(YEAR(Register!$O374)*12+MONTH(Register!$O374))+1))/Register!$Q374,2))</f>
        <v/>
      </c>
      <c r="I376" s="27">
        <f>IF(OR(Register!$N374&lt;&gt;"Yes",Register!$O374="",N(Register!$Q374)=0),0,ROUND((Register!$M374-Register!$R374)*MIN(Register!$Q374,MAX(0,MIN(I$4,IF(Register!$U374="",$D$2,MIN($D$2,YEAR(Register!$U374)*12+MONTH(Register!$U374)-1)))-(YEAR(Register!$O374)*12+MONTH(Register!$O374))+1))/Register!$Q374,2)-ROUND((Register!$M374-Register!$R374)*MIN(Register!$Q374,MAX(0,MIN(I$4-1,IF(Register!$U374="",$D$2,MIN($D$2,YEAR(Register!$U374)*12+MONTH(Register!$U374)-1)))-(YEAR(Register!$O374)*12+MONTH(Register!$O374))+1))/Register!$Q374,2))</f>
        <v/>
      </c>
      <c r="J376" s="27">
        <f>IF(OR(Register!$N374&lt;&gt;"Yes",Register!$O374="",N(Register!$Q374)=0),0,ROUND((Register!$M374-Register!$R374)*MIN(Register!$Q374,MAX(0,MIN(J$4,IF(Register!$U374="",$D$2,MIN($D$2,YEAR(Register!$U374)*12+MONTH(Register!$U374)-1)))-(YEAR(Register!$O374)*12+MONTH(Register!$O374))+1))/Register!$Q374,2)-ROUND((Register!$M374-Register!$R374)*MIN(Register!$Q374,MAX(0,MIN(J$4-1,IF(Register!$U374="",$D$2,MIN($D$2,YEAR(Register!$U374)*12+MONTH(Register!$U374)-1)))-(YEAR(Register!$O374)*12+MONTH(Register!$O374))+1))/Register!$Q374,2))</f>
        <v/>
      </c>
      <c r="K376" s="27">
        <f>IF(OR(Register!$N374&lt;&gt;"Yes",Register!$O374="",N(Register!$Q374)=0),0,ROUND((Register!$M374-Register!$R374)*MIN(Register!$Q374,MAX(0,MIN(K$4,IF(Register!$U374="",$D$2,MIN($D$2,YEAR(Register!$U374)*12+MONTH(Register!$U374)-1)))-(YEAR(Register!$O374)*12+MONTH(Register!$O374))+1))/Register!$Q374,2)-ROUND((Register!$M374-Register!$R374)*MIN(Register!$Q374,MAX(0,MIN(K$4-1,IF(Register!$U374="",$D$2,MIN($D$2,YEAR(Register!$U374)*12+MONTH(Register!$U374)-1)))-(YEAR(Register!$O374)*12+MONTH(Register!$O374))+1))/Register!$Q374,2))</f>
        <v/>
      </c>
      <c r="L376" s="27">
        <f>IF(OR(Register!$N374&lt;&gt;"Yes",Register!$O374="",N(Register!$Q374)=0),0,ROUND((Register!$M374-Register!$R374)*MIN(Register!$Q374,MAX(0,MIN(L$4,IF(Register!$U374="",$D$2,MIN($D$2,YEAR(Register!$U374)*12+MONTH(Register!$U374)-1)))-(YEAR(Register!$O374)*12+MONTH(Register!$O374))+1))/Register!$Q374,2)-ROUND((Register!$M374-Register!$R374)*MIN(Register!$Q374,MAX(0,MIN(L$4-1,IF(Register!$U374="",$D$2,MIN($D$2,YEAR(Register!$U374)*12+MONTH(Register!$U374)-1)))-(YEAR(Register!$O374)*12+MONTH(Register!$O374))+1))/Register!$Q374,2))</f>
        <v/>
      </c>
      <c r="M376" s="27">
        <f>IF(OR(Register!$N374&lt;&gt;"Yes",Register!$O374="",N(Register!$Q374)=0),0,ROUND((Register!$M374-Register!$R374)*MIN(Register!$Q374,MAX(0,MIN(M$4,IF(Register!$U374="",$D$2,MIN($D$2,YEAR(Register!$U374)*12+MONTH(Register!$U374)-1)))-(YEAR(Register!$O374)*12+MONTH(Register!$O374))+1))/Register!$Q374,2)-ROUND((Register!$M374-Register!$R374)*MIN(Register!$Q374,MAX(0,MIN(M$4-1,IF(Register!$U374="",$D$2,MIN($D$2,YEAR(Register!$U374)*12+MONTH(Register!$U374)-1)))-(YEAR(Register!$O374)*12+MONTH(Register!$O374))+1))/Register!$Q374,2))</f>
        <v/>
      </c>
      <c r="N376" s="27">
        <f>IF(OR(Register!$N374&lt;&gt;"Yes",Register!$O374="",N(Register!$Q374)=0),0,ROUND((Register!$M374-Register!$R374)*MIN(Register!$Q374,MAX(0,MIN(N$4,IF(Register!$U374="",$D$2,MIN($D$2,YEAR(Register!$U374)*12+MONTH(Register!$U374)-1)))-(YEAR(Register!$O374)*12+MONTH(Register!$O374))+1))/Register!$Q374,2)-ROUND((Register!$M374-Register!$R374)*MIN(Register!$Q374,MAX(0,MIN(N$4-1,IF(Register!$U374="",$D$2,MIN($D$2,YEAR(Register!$U374)*12+MONTH(Register!$U374)-1)))-(YEAR(Register!$O374)*12+MONTH(Register!$O374))+1))/Register!$Q374,2))</f>
        <v/>
      </c>
      <c r="O376" s="27">
        <f>IF(OR(Register!$N374&lt;&gt;"Yes",Register!$O374="",N(Register!$Q374)=0),0,ROUND((Register!$M374-Register!$R374)*MIN(Register!$Q374,MAX(0,MIN(O$4,IF(Register!$U374="",$D$2,MIN($D$2,YEAR(Register!$U374)*12+MONTH(Register!$U374)-1)))-(YEAR(Register!$O374)*12+MONTH(Register!$O374))+1))/Register!$Q374,2)-ROUND((Register!$M374-Register!$R374)*MIN(Register!$Q374,MAX(0,MIN(O$4-1,IF(Register!$U374="",$D$2,MIN($D$2,YEAR(Register!$U374)*12+MONTH(Register!$U374)-1)))-(YEAR(Register!$O374)*12+MONTH(Register!$O374))+1))/Register!$Q374,2))</f>
        <v/>
      </c>
      <c r="P376" s="27">
        <f>IF(OR(Register!$N374&lt;&gt;"Yes",Register!$O374="",N(Register!$Q374)=0),0,ROUND((Register!$M374-Register!$R374)*MIN(Register!$Q374,MAX(0,MIN(P$4,IF(Register!$U374="",$D$2,MIN($D$2,YEAR(Register!$U374)*12+MONTH(Register!$U374)-1)))-(YEAR(Register!$O374)*12+MONTH(Register!$O374))+1))/Register!$Q374,2)-ROUND((Register!$M374-Register!$R374)*MIN(Register!$Q374,MAX(0,MIN(P$4-1,IF(Register!$U374="",$D$2,MIN($D$2,YEAR(Register!$U374)*12+MONTH(Register!$U374)-1)))-(YEAR(Register!$O374)*12+MONTH(Register!$O374))+1))/Register!$Q374,2))</f>
        <v/>
      </c>
      <c r="Q376" s="27">
        <f>E376+F376+G376+H376+I376+J376+K376+L376+M376+N376+O376+P376</f>
        <v/>
      </c>
    </row>
    <row r="377">
      <c r="A377" s="28">
        <f>IF(Register!$A375="","",Register!$A375)</f>
        <v/>
      </c>
      <c r="B377" s="28">
        <f>IF(Register!$D375="","",Register!$D375)</f>
        <v/>
      </c>
      <c r="C377" s="28">
        <f>IF(Register!$F375="","",Register!$F375)</f>
        <v/>
      </c>
      <c r="D377" s="28">
        <f>IF(C377="","",IF(C377=Settings!$A$9,Settings!$B$9,IF(C377=Settings!$A$10,Settings!$B$10,IF(C377=Settings!$A$11,Settings!$B$11,IF(C377=Settings!$A$12,Settings!$B$12,IF(C377=Settings!$A$13,Settings!$B$13,IF(C377=Settings!$A$14,Settings!$B$14,IF(C377=Settings!$A$15,Settings!$B$15,IF(C377=Settings!$A$16,Settings!$B$16,IF(C377=Settings!$A$17,Settings!$B$17,IF(C377=Settings!$A$18,Settings!$B$18,"")))))))))))</f>
        <v/>
      </c>
      <c r="E377" s="27">
        <f>IF(OR(Register!$N375&lt;&gt;"Yes",Register!$O375="",N(Register!$Q375)=0),0,ROUND((Register!$M375-Register!$R375)*MIN(Register!$Q375,MAX(0,MIN(E$4,IF(Register!$U375="",$D$2,MIN($D$2,YEAR(Register!$U375)*12+MONTH(Register!$U375)-1)))-(YEAR(Register!$O375)*12+MONTH(Register!$O375))+1))/Register!$Q375,2)-ROUND((Register!$M375-Register!$R375)*MIN(Register!$Q375,MAX(0,MIN(E$4-1,IF(Register!$U375="",$D$2,MIN($D$2,YEAR(Register!$U375)*12+MONTH(Register!$U375)-1)))-(YEAR(Register!$O375)*12+MONTH(Register!$O375))+1))/Register!$Q375,2))</f>
        <v/>
      </c>
      <c r="F377" s="27">
        <f>IF(OR(Register!$N375&lt;&gt;"Yes",Register!$O375="",N(Register!$Q375)=0),0,ROUND((Register!$M375-Register!$R375)*MIN(Register!$Q375,MAX(0,MIN(F$4,IF(Register!$U375="",$D$2,MIN($D$2,YEAR(Register!$U375)*12+MONTH(Register!$U375)-1)))-(YEAR(Register!$O375)*12+MONTH(Register!$O375))+1))/Register!$Q375,2)-ROUND((Register!$M375-Register!$R375)*MIN(Register!$Q375,MAX(0,MIN(F$4-1,IF(Register!$U375="",$D$2,MIN($D$2,YEAR(Register!$U375)*12+MONTH(Register!$U375)-1)))-(YEAR(Register!$O375)*12+MONTH(Register!$O375))+1))/Register!$Q375,2))</f>
        <v/>
      </c>
      <c r="G377" s="27">
        <f>IF(OR(Register!$N375&lt;&gt;"Yes",Register!$O375="",N(Register!$Q375)=0),0,ROUND((Register!$M375-Register!$R375)*MIN(Register!$Q375,MAX(0,MIN(G$4,IF(Register!$U375="",$D$2,MIN($D$2,YEAR(Register!$U375)*12+MONTH(Register!$U375)-1)))-(YEAR(Register!$O375)*12+MONTH(Register!$O375))+1))/Register!$Q375,2)-ROUND((Register!$M375-Register!$R375)*MIN(Register!$Q375,MAX(0,MIN(G$4-1,IF(Register!$U375="",$D$2,MIN($D$2,YEAR(Register!$U375)*12+MONTH(Register!$U375)-1)))-(YEAR(Register!$O375)*12+MONTH(Register!$O375))+1))/Register!$Q375,2))</f>
        <v/>
      </c>
      <c r="H377" s="27">
        <f>IF(OR(Register!$N375&lt;&gt;"Yes",Register!$O375="",N(Register!$Q375)=0),0,ROUND((Register!$M375-Register!$R375)*MIN(Register!$Q375,MAX(0,MIN(H$4,IF(Register!$U375="",$D$2,MIN($D$2,YEAR(Register!$U375)*12+MONTH(Register!$U375)-1)))-(YEAR(Register!$O375)*12+MONTH(Register!$O375))+1))/Register!$Q375,2)-ROUND((Register!$M375-Register!$R375)*MIN(Register!$Q375,MAX(0,MIN(H$4-1,IF(Register!$U375="",$D$2,MIN($D$2,YEAR(Register!$U375)*12+MONTH(Register!$U375)-1)))-(YEAR(Register!$O375)*12+MONTH(Register!$O375))+1))/Register!$Q375,2))</f>
        <v/>
      </c>
      <c r="I377" s="27">
        <f>IF(OR(Register!$N375&lt;&gt;"Yes",Register!$O375="",N(Register!$Q375)=0),0,ROUND((Register!$M375-Register!$R375)*MIN(Register!$Q375,MAX(0,MIN(I$4,IF(Register!$U375="",$D$2,MIN($D$2,YEAR(Register!$U375)*12+MONTH(Register!$U375)-1)))-(YEAR(Register!$O375)*12+MONTH(Register!$O375))+1))/Register!$Q375,2)-ROUND((Register!$M375-Register!$R375)*MIN(Register!$Q375,MAX(0,MIN(I$4-1,IF(Register!$U375="",$D$2,MIN($D$2,YEAR(Register!$U375)*12+MONTH(Register!$U375)-1)))-(YEAR(Register!$O375)*12+MONTH(Register!$O375))+1))/Register!$Q375,2))</f>
        <v/>
      </c>
      <c r="J377" s="27">
        <f>IF(OR(Register!$N375&lt;&gt;"Yes",Register!$O375="",N(Register!$Q375)=0),0,ROUND((Register!$M375-Register!$R375)*MIN(Register!$Q375,MAX(0,MIN(J$4,IF(Register!$U375="",$D$2,MIN($D$2,YEAR(Register!$U375)*12+MONTH(Register!$U375)-1)))-(YEAR(Register!$O375)*12+MONTH(Register!$O375))+1))/Register!$Q375,2)-ROUND((Register!$M375-Register!$R375)*MIN(Register!$Q375,MAX(0,MIN(J$4-1,IF(Register!$U375="",$D$2,MIN($D$2,YEAR(Register!$U375)*12+MONTH(Register!$U375)-1)))-(YEAR(Register!$O375)*12+MONTH(Register!$O375))+1))/Register!$Q375,2))</f>
        <v/>
      </c>
      <c r="K377" s="27">
        <f>IF(OR(Register!$N375&lt;&gt;"Yes",Register!$O375="",N(Register!$Q375)=0),0,ROUND((Register!$M375-Register!$R375)*MIN(Register!$Q375,MAX(0,MIN(K$4,IF(Register!$U375="",$D$2,MIN($D$2,YEAR(Register!$U375)*12+MONTH(Register!$U375)-1)))-(YEAR(Register!$O375)*12+MONTH(Register!$O375))+1))/Register!$Q375,2)-ROUND((Register!$M375-Register!$R375)*MIN(Register!$Q375,MAX(0,MIN(K$4-1,IF(Register!$U375="",$D$2,MIN($D$2,YEAR(Register!$U375)*12+MONTH(Register!$U375)-1)))-(YEAR(Register!$O375)*12+MONTH(Register!$O375))+1))/Register!$Q375,2))</f>
        <v/>
      </c>
      <c r="L377" s="27">
        <f>IF(OR(Register!$N375&lt;&gt;"Yes",Register!$O375="",N(Register!$Q375)=0),0,ROUND((Register!$M375-Register!$R375)*MIN(Register!$Q375,MAX(0,MIN(L$4,IF(Register!$U375="",$D$2,MIN($D$2,YEAR(Register!$U375)*12+MONTH(Register!$U375)-1)))-(YEAR(Register!$O375)*12+MONTH(Register!$O375))+1))/Register!$Q375,2)-ROUND((Register!$M375-Register!$R375)*MIN(Register!$Q375,MAX(0,MIN(L$4-1,IF(Register!$U375="",$D$2,MIN($D$2,YEAR(Register!$U375)*12+MONTH(Register!$U375)-1)))-(YEAR(Register!$O375)*12+MONTH(Register!$O375))+1))/Register!$Q375,2))</f>
        <v/>
      </c>
      <c r="M377" s="27">
        <f>IF(OR(Register!$N375&lt;&gt;"Yes",Register!$O375="",N(Register!$Q375)=0),0,ROUND((Register!$M375-Register!$R375)*MIN(Register!$Q375,MAX(0,MIN(M$4,IF(Register!$U375="",$D$2,MIN($D$2,YEAR(Register!$U375)*12+MONTH(Register!$U375)-1)))-(YEAR(Register!$O375)*12+MONTH(Register!$O375))+1))/Register!$Q375,2)-ROUND((Register!$M375-Register!$R375)*MIN(Register!$Q375,MAX(0,MIN(M$4-1,IF(Register!$U375="",$D$2,MIN($D$2,YEAR(Register!$U375)*12+MONTH(Register!$U375)-1)))-(YEAR(Register!$O375)*12+MONTH(Register!$O375))+1))/Register!$Q375,2))</f>
        <v/>
      </c>
      <c r="N377" s="27">
        <f>IF(OR(Register!$N375&lt;&gt;"Yes",Register!$O375="",N(Register!$Q375)=0),0,ROUND((Register!$M375-Register!$R375)*MIN(Register!$Q375,MAX(0,MIN(N$4,IF(Register!$U375="",$D$2,MIN($D$2,YEAR(Register!$U375)*12+MONTH(Register!$U375)-1)))-(YEAR(Register!$O375)*12+MONTH(Register!$O375))+1))/Register!$Q375,2)-ROUND((Register!$M375-Register!$R375)*MIN(Register!$Q375,MAX(0,MIN(N$4-1,IF(Register!$U375="",$D$2,MIN($D$2,YEAR(Register!$U375)*12+MONTH(Register!$U375)-1)))-(YEAR(Register!$O375)*12+MONTH(Register!$O375))+1))/Register!$Q375,2))</f>
        <v/>
      </c>
      <c r="O377" s="27">
        <f>IF(OR(Register!$N375&lt;&gt;"Yes",Register!$O375="",N(Register!$Q375)=0),0,ROUND((Register!$M375-Register!$R375)*MIN(Register!$Q375,MAX(0,MIN(O$4,IF(Register!$U375="",$D$2,MIN($D$2,YEAR(Register!$U375)*12+MONTH(Register!$U375)-1)))-(YEAR(Register!$O375)*12+MONTH(Register!$O375))+1))/Register!$Q375,2)-ROUND((Register!$M375-Register!$R375)*MIN(Register!$Q375,MAX(0,MIN(O$4-1,IF(Register!$U375="",$D$2,MIN($D$2,YEAR(Register!$U375)*12+MONTH(Register!$U375)-1)))-(YEAR(Register!$O375)*12+MONTH(Register!$O375))+1))/Register!$Q375,2))</f>
        <v/>
      </c>
      <c r="P377" s="27">
        <f>IF(OR(Register!$N375&lt;&gt;"Yes",Register!$O375="",N(Register!$Q375)=0),0,ROUND((Register!$M375-Register!$R375)*MIN(Register!$Q375,MAX(0,MIN(P$4,IF(Register!$U375="",$D$2,MIN($D$2,YEAR(Register!$U375)*12+MONTH(Register!$U375)-1)))-(YEAR(Register!$O375)*12+MONTH(Register!$O375))+1))/Register!$Q375,2)-ROUND((Register!$M375-Register!$R375)*MIN(Register!$Q375,MAX(0,MIN(P$4-1,IF(Register!$U375="",$D$2,MIN($D$2,YEAR(Register!$U375)*12+MONTH(Register!$U375)-1)))-(YEAR(Register!$O375)*12+MONTH(Register!$O375))+1))/Register!$Q375,2))</f>
        <v/>
      </c>
      <c r="Q377" s="27">
        <f>E377+F377+G377+H377+I377+J377+K377+L377+M377+N377+O377+P377</f>
        <v/>
      </c>
    </row>
    <row r="378">
      <c r="A378" s="28">
        <f>IF(Register!$A376="","",Register!$A376)</f>
        <v/>
      </c>
      <c r="B378" s="28">
        <f>IF(Register!$D376="","",Register!$D376)</f>
        <v/>
      </c>
      <c r="C378" s="28">
        <f>IF(Register!$F376="","",Register!$F376)</f>
        <v/>
      </c>
      <c r="D378" s="28">
        <f>IF(C378="","",IF(C378=Settings!$A$9,Settings!$B$9,IF(C378=Settings!$A$10,Settings!$B$10,IF(C378=Settings!$A$11,Settings!$B$11,IF(C378=Settings!$A$12,Settings!$B$12,IF(C378=Settings!$A$13,Settings!$B$13,IF(C378=Settings!$A$14,Settings!$B$14,IF(C378=Settings!$A$15,Settings!$B$15,IF(C378=Settings!$A$16,Settings!$B$16,IF(C378=Settings!$A$17,Settings!$B$17,IF(C378=Settings!$A$18,Settings!$B$18,"")))))))))))</f>
        <v/>
      </c>
      <c r="E378" s="27">
        <f>IF(OR(Register!$N376&lt;&gt;"Yes",Register!$O376="",N(Register!$Q376)=0),0,ROUND((Register!$M376-Register!$R376)*MIN(Register!$Q376,MAX(0,MIN(E$4,IF(Register!$U376="",$D$2,MIN($D$2,YEAR(Register!$U376)*12+MONTH(Register!$U376)-1)))-(YEAR(Register!$O376)*12+MONTH(Register!$O376))+1))/Register!$Q376,2)-ROUND((Register!$M376-Register!$R376)*MIN(Register!$Q376,MAX(0,MIN(E$4-1,IF(Register!$U376="",$D$2,MIN($D$2,YEAR(Register!$U376)*12+MONTH(Register!$U376)-1)))-(YEAR(Register!$O376)*12+MONTH(Register!$O376))+1))/Register!$Q376,2))</f>
        <v/>
      </c>
      <c r="F378" s="27">
        <f>IF(OR(Register!$N376&lt;&gt;"Yes",Register!$O376="",N(Register!$Q376)=0),0,ROUND((Register!$M376-Register!$R376)*MIN(Register!$Q376,MAX(0,MIN(F$4,IF(Register!$U376="",$D$2,MIN($D$2,YEAR(Register!$U376)*12+MONTH(Register!$U376)-1)))-(YEAR(Register!$O376)*12+MONTH(Register!$O376))+1))/Register!$Q376,2)-ROUND((Register!$M376-Register!$R376)*MIN(Register!$Q376,MAX(0,MIN(F$4-1,IF(Register!$U376="",$D$2,MIN($D$2,YEAR(Register!$U376)*12+MONTH(Register!$U376)-1)))-(YEAR(Register!$O376)*12+MONTH(Register!$O376))+1))/Register!$Q376,2))</f>
        <v/>
      </c>
      <c r="G378" s="27">
        <f>IF(OR(Register!$N376&lt;&gt;"Yes",Register!$O376="",N(Register!$Q376)=0),0,ROUND((Register!$M376-Register!$R376)*MIN(Register!$Q376,MAX(0,MIN(G$4,IF(Register!$U376="",$D$2,MIN($D$2,YEAR(Register!$U376)*12+MONTH(Register!$U376)-1)))-(YEAR(Register!$O376)*12+MONTH(Register!$O376))+1))/Register!$Q376,2)-ROUND((Register!$M376-Register!$R376)*MIN(Register!$Q376,MAX(0,MIN(G$4-1,IF(Register!$U376="",$D$2,MIN($D$2,YEAR(Register!$U376)*12+MONTH(Register!$U376)-1)))-(YEAR(Register!$O376)*12+MONTH(Register!$O376))+1))/Register!$Q376,2))</f>
        <v/>
      </c>
      <c r="H378" s="27">
        <f>IF(OR(Register!$N376&lt;&gt;"Yes",Register!$O376="",N(Register!$Q376)=0),0,ROUND((Register!$M376-Register!$R376)*MIN(Register!$Q376,MAX(0,MIN(H$4,IF(Register!$U376="",$D$2,MIN($D$2,YEAR(Register!$U376)*12+MONTH(Register!$U376)-1)))-(YEAR(Register!$O376)*12+MONTH(Register!$O376))+1))/Register!$Q376,2)-ROUND((Register!$M376-Register!$R376)*MIN(Register!$Q376,MAX(0,MIN(H$4-1,IF(Register!$U376="",$D$2,MIN($D$2,YEAR(Register!$U376)*12+MONTH(Register!$U376)-1)))-(YEAR(Register!$O376)*12+MONTH(Register!$O376))+1))/Register!$Q376,2))</f>
        <v/>
      </c>
      <c r="I378" s="27">
        <f>IF(OR(Register!$N376&lt;&gt;"Yes",Register!$O376="",N(Register!$Q376)=0),0,ROUND((Register!$M376-Register!$R376)*MIN(Register!$Q376,MAX(0,MIN(I$4,IF(Register!$U376="",$D$2,MIN($D$2,YEAR(Register!$U376)*12+MONTH(Register!$U376)-1)))-(YEAR(Register!$O376)*12+MONTH(Register!$O376))+1))/Register!$Q376,2)-ROUND((Register!$M376-Register!$R376)*MIN(Register!$Q376,MAX(0,MIN(I$4-1,IF(Register!$U376="",$D$2,MIN($D$2,YEAR(Register!$U376)*12+MONTH(Register!$U376)-1)))-(YEAR(Register!$O376)*12+MONTH(Register!$O376))+1))/Register!$Q376,2))</f>
        <v/>
      </c>
      <c r="J378" s="27">
        <f>IF(OR(Register!$N376&lt;&gt;"Yes",Register!$O376="",N(Register!$Q376)=0),0,ROUND((Register!$M376-Register!$R376)*MIN(Register!$Q376,MAX(0,MIN(J$4,IF(Register!$U376="",$D$2,MIN($D$2,YEAR(Register!$U376)*12+MONTH(Register!$U376)-1)))-(YEAR(Register!$O376)*12+MONTH(Register!$O376))+1))/Register!$Q376,2)-ROUND((Register!$M376-Register!$R376)*MIN(Register!$Q376,MAX(0,MIN(J$4-1,IF(Register!$U376="",$D$2,MIN($D$2,YEAR(Register!$U376)*12+MONTH(Register!$U376)-1)))-(YEAR(Register!$O376)*12+MONTH(Register!$O376))+1))/Register!$Q376,2))</f>
        <v/>
      </c>
      <c r="K378" s="27">
        <f>IF(OR(Register!$N376&lt;&gt;"Yes",Register!$O376="",N(Register!$Q376)=0),0,ROUND((Register!$M376-Register!$R376)*MIN(Register!$Q376,MAX(0,MIN(K$4,IF(Register!$U376="",$D$2,MIN($D$2,YEAR(Register!$U376)*12+MONTH(Register!$U376)-1)))-(YEAR(Register!$O376)*12+MONTH(Register!$O376))+1))/Register!$Q376,2)-ROUND((Register!$M376-Register!$R376)*MIN(Register!$Q376,MAX(0,MIN(K$4-1,IF(Register!$U376="",$D$2,MIN($D$2,YEAR(Register!$U376)*12+MONTH(Register!$U376)-1)))-(YEAR(Register!$O376)*12+MONTH(Register!$O376))+1))/Register!$Q376,2))</f>
        <v/>
      </c>
      <c r="L378" s="27">
        <f>IF(OR(Register!$N376&lt;&gt;"Yes",Register!$O376="",N(Register!$Q376)=0),0,ROUND((Register!$M376-Register!$R376)*MIN(Register!$Q376,MAX(0,MIN(L$4,IF(Register!$U376="",$D$2,MIN($D$2,YEAR(Register!$U376)*12+MONTH(Register!$U376)-1)))-(YEAR(Register!$O376)*12+MONTH(Register!$O376))+1))/Register!$Q376,2)-ROUND((Register!$M376-Register!$R376)*MIN(Register!$Q376,MAX(0,MIN(L$4-1,IF(Register!$U376="",$D$2,MIN($D$2,YEAR(Register!$U376)*12+MONTH(Register!$U376)-1)))-(YEAR(Register!$O376)*12+MONTH(Register!$O376))+1))/Register!$Q376,2))</f>
        <v/>
      </c>
      <c r="M378" s="27">
        <f>IF(OR(Register!$N376&lt;&gt;"Yes",Register!$O376="",N(Register!$Q376)=0),0,ROUND((Register!$M376-Register!$R376)*MIN(Register!$Q376,MAX(0,MIN(M$4,IF(Register!$U376="",$D$2,MIN($D$2,YEAR(Register!$U376)*12+MONTH(Register!$U376)-1)))-(YEAR(Register!$O376)*12+MONTH(Register!$O376))+1))/Register!$Q376,2)-ROUND((Register!$M376-Register!$R376)*MIN(Register!$Q376,MAX(0,MIN(M$4-1,IF(Register!$U376="",$D$2,MIN($D$2,YEAR(Register!$U376)*12+MONTH(Register!$U376)-1)))-(YEAR(Register!$O376)*12+MONTH(Register!$O376))+1))/Register!$Q376,2))</f>
        <v/>
      </c>
      <c r="N378" s="27">
        <f>IF(OR(Register!$N376&lt;&gt;"Yes",Register!$O376="",N(Register!$Q376)=0),0,ROUND((Register!$M376-Register!$R376)*MIN(Register!$Q376,MAX(0,MIN(N$4,IF(Register!$U376="",$D$2,MIN($D$2,YEAR(Register!$U376)*12+MONTH(Register!$U376)-1)))-(YEAR(Register!$O376)*12+MONTH(Register!$O376))+1))/Register!$Q376,2)-ROUND((Register!$M376-Register!$R376)*MIN(Register!$Q376,MAX(0,MIN(N$4-1,IF(Register!$U376="",$D$2,MIN($D$2,YEAR(Register!$U376)*12+MONTH(Register!$U376)-1)))-(YEAR(Register!$O376)*12+MONTH(Register!$O376))+1))/Register!$Q376,2))</f>
        <v/>
      </c>
      <c r="O378" s="27">
        <f>IF(OR(Register!$N376&lt;&gt;"Yes",Register!$O376="",N(Register!$Q376)=0),0,ROUND((Register!$M376-Register!$R376)*MIN(Register!$Q376,MAX(0,MIN(O$4,IF(Register!$U376="",$D$2,MIN($D$2,YEAR(Register!$U376)*12+MONTH(Register!$U376)-1)))-(YEAR(Register!$O376)*12+MONTH(Register!$O376))+1))/Register!$Q376,2)-ROUND((Register!$M376-Register!$R376)*MIN(Register!$Q376,MAX(0,MIN(O$4-1,IF(Register!$U376="",$D$2,MIN($D$2,YEAR(Register!$U376)*12+MONTH(Register!$U376)-1)))-(YEAR(Register!$O376)*12+MONTH(Register!$O376))+1))/Register!$Q376,2))</f>
        <v/>
      </c>
      <c r="P378" s="27">
        <f>IF(OR(Register!$N376&lt;&gt;"Yes",Register!$O376="",N(Register!$Q376)=0),0,ROUND((Register!$M376-Register!$R376)*MIN(Register!$Q376,MAX(0,MIN(P$4,IF(Register!$U376="",$D$2,MIN($D$2,YEAR(Register!$U376)*12+MONTH(Register!$U376)-1)))-(YEAR(Register!$O376)*12+MONTH(Register!$O376))+1))/Register!$Q376,2)-ROUND((Register!$M376-Register!$R376)*MIN(Register!$Q376,MAX(0,MIN(P$4-1,IF(Register!$U376="",$D$2,MIN($D$2,YEAR(Register!$U376)*12+MONTH(Register!$U376)-1)))-(YEAR(Register!$O376)*12+MONTH(Register!$O376))+1))/Register!$Q376,2))</f>
        <v/>
      </c>
      <c r="Q378" s="27">
        <f>E378+F378+G378+H378+I378+J378+K378+L378+M378+N378+O378+P378</f>
        <v/>
      </c>
    </row>
    <row r="379">
      <c r="A379" s="28">
        <f>IF(Register!$A377="","",Register!$A377)</f>
        <v/>
      </c>
      <c r="B379" s="28">
        <f>IF(Register!$D377="","",Register!$D377)</f>
        <v/>
      </c>
      <c r="C379" s="28">
        <f>IF(Register!$F377="","",Register!$F377)</f>
        <v/>
      </c>
      <c r="D379" s="28">
        <f>IF(C379="","",IF(C379=Settings!$A$9,Settings!$B$9,IF(C379=Settings!$A$10,Settings!$B$10,IF(C379=Settings!$A$11,Settings!$B$11,IF(C379=Settings!$A$12,Settings!$B$12,IF(C379=Settings!$A$13,Settings!$B$13,IF(C379=Settings!$A$14,Settings!$B$14,IF(C379=Settings!$A$15,Settings!$B$15,IF(C379=Settings!$A$16,Settings!$B$16,IF(C379=Settings!$A$17,Settings!$B$17,IF(C379=Settings!$A$18,Settings!$B$18,"")))))))))))</f>
        <v/>
      </c>
      <c r="E379" s="27">
        <f>IF(OR(Register!$N377&lt;&gt;"Yes",Register!$O377="",N(Register!$Q377)=0),0,ROUND((Register!$M377-Register!$R377)*MIN(Register!$Q377,MAX(0,MIN(E$4,IF(Register!$U377="",$D$2,MIN($D$2,YEAR(Register!$U377)*12+MONTH(Register!$U377)-1)))-(YEAR(Register!$O377)*12+MONTH(Register!$O377))+1))/Register!$Q377,2)-ROUND((Register!$M377-Register!$R377)*MIN(Register!$Q377,MAX(0,MIN(E$4-1,IF(Register!$U377="",$D$2,MIN($D$2,YEAR(Register!$U377)*12+MONTH(Register!$U377)-1)))-(YEAR(Register!$O377)*12+MONTH(Register!$O377))+1))/Register!$Q377,2))</f>
        <v/>
      </c>
      <c r="F379" s="27">
        <f>IF(OR(Register!$N377&lt;&gt;"Yes",Register!$O377="",N(Register!$Q377)=0),0,ROUND((Register!$M377-Register!$R377)*MIN(Register!$Q377,MAX(0,MIN(F$4,IF(Register!$U377="",$D$2,MIN($D$2,YEAR(Register!$U377)*12+MONTH(Register!$U377)-1)))-(YEAR(Register!$O377)*12+MONTH(Register!$O377))+1))/Register!$Q377,2)-ROUND((Register!$M377-Register!$R377)*MIN(Register!$Q377,MAX(0,MIN(F$4-1,IF(Register!$U377="",$D$2,MIN($D$2,YEAR(Register!$U377)*12+MONTH(Register!$U377)-1)))-(YEAR(Register!$O377)*12+MONTH(Register!$O377))+1))/Register!$Q377,2))</f>
        <v/>
      </c>
      <c r="G379" s="27">
        <f>IF(OR(Register!$N377&lt;&gt;"Yes",Register!$O377="",N(Register!$Q377)=0),0,ROUND((Register!$M377-Register!$R377)*MIN(Register!$Q377,MAX(0,MIN(G$4,IF(Register!$U377="",$D$2,MIN($D$2,YEAR(Register!$U377)*12+MONTH(Register!$U377)-1)))-(YEAR(Register!$O377)*12+MONTH(Register!$O377))+1))/Register!$Q377,2)-ROUND((Register!$M377-Register!$R377)*MIN(Register!$Q377,MAX(0,MIN(G$4-1,IF(Register!$U377="",$D$2,MIN($D$2,YEAR(Register!$U377)*12+MONTH(Register!$U377)-1)))-(YEAR(Register!$O377)*12+MONTH(Register!$O377))+1))/Register!$Q377,2))</f>
        <v/>
      </c>
      <c r="H379" s="27">
        <f>IF(OR(Register!$N377&lt;&gt;"Yes",Register!$O377="",N(Register!$Q377)=0),0,ROUND((Register!$M377-Register!$R377)*MIN(Register!$Q377,MAX(0,MIN(H$4,IF(Register!$U377="",$D$2,MIN($D$2,YEAR(Register!$U377)*12+MONTH(Register!$U377)-1)))-(YEAR(Register!$O377)*12+MONTH(Register!$O377))+1))/Register!$Q377,2)-ROUND((Register!$M377-Register!$R377)*MIN(Register!$Q377,MAX(0,MIN(H$4-1,IF(Register!$U377="",$D$2,MIN($D$2,YEAR(Register!$U377)*12+MONTH(Register!$U377)-1)))-(YEAR(Register!$O377)*12+MONTH(Register!$O377))+1))/Register!$Q377,2))</f>
        <v/>
      </c>
      <c r="I379" s="27">
        <f>IF(OR(Register!$N377&lt;&gt;"Yes",Register!$O377="",N(Register!$Q377)=0),0,ROUND((Register!$M377-Register!$R377)*MIN(Register!$Q377,MAX(0,MIN(I$4,IF(Register!$U377="",$D$2,MIN($D$2,YEAR(Register!$U377)*12+MONTH(Register!$U377)-1)))-(YEAR(Register!$O377)*12+MONTH(Register!$O377))+1))/Register!$Q377,2)-ROUND((Register!$M377-Register!$R377)*MIN(Register!$Q377,MAX(0,MIN(I$4-1,IF(Register!$U377="",$D$2,MIN($D$2,YEAR(Register!$U377)*12+MONTH(Register!$U377)-1)))-(YEAR(Register!$O377)*12+MONTH(Register!$O377))+1))/Register!$Q377,2))</f>
        <v/>
      </c>
      <c r="J379" s="27">
        <f>IF(OR(Register!$N377&lt;&gt;"Yes",Register!$O377="",N(Register!$Q377)=0),0,ROUND((Register!$M377-Register!$R377)*MIN(Register!$Q377,MAX(0,MIN(J$4,IF(Register!$U377="",$D$2,MIN($D$2,YEAR(Register!$U377)*12+MONTH(Register!$U377)-1)))-(YEAR(Register!$O377)*12+MONTH(Register!$O377))+1))/Register!$Q377,2)-ROUND((Register!$M377-Register!$R377)*MIN(Register!$Q377,MAX(0,MIN(J$4-1,IF(Register!$U377="",$D$2,MIN($D$2,YEAR(Register!$U377)*12+MONTH(Register!$U377)-1)))-(YEAR(Register!$O377)*12+MONTH(Register!$O377))+1))/Register!$Q377,2))</f>
        <v/>
      </c>
      <c r="K379" s="27">
        <f>IF(OR(Register!$N377&lt;&gt;"Yes",Register!$O377="",N(Register!$Q377)=0),0,ROUND((Register!$M377-Register!$R377)*MIN(Register!$Q377,MAX(0,MIN(K$4,IF(Register!$U377="",$D$2,MIN($D$2,YEAR(Register!$U377)*12+MONTH(Register!$U377)-1)))-(YEAR(Register!$O377)*12+MONTH(Register!$O377))+1))/Register!$Q377,2)-ROUND((Register!$M377-Register!$R377)*MIN(Register!$Q377,MAX(0,MIN(K$4-1,IF(Register!$U377="",$D$2,MIN($D$2,YEAR(Register!$U377)*12+MONTH(Register!$U377)-1)))-(YEAR(Register!$O377)*12+MONTH(Register!$O377))+1))/Register!$Q377,2))</f>
        <v/>
      </c>
      <c r="L379" s="27">
        <f>IF(OR(Register!$N377&lt;&gt;"Yes",Register!$O377="",N(Register!$Q377)=0),0,ROUND((Register!$M377-Register!$R377)*MIN(Register!$Q377,MAX(0,MIN(L$4,IF(Register!$U377="",$D$2,MIN($D$2,YEAR(Register!$U377)*12+MONTH(Register!$U377)-1)))-(YEAR(Register!$O377)*12+MONTH(Register!$O377))+1))/Register!$Q377,2)-ROUND((Register!$M377-Register!$R377)*MIN(Register!$Q377,MAX(0,MIN(L$4-1,IF(Register!$U377="",$D$2,MIN($D$2,YEAR(Register!$U377)*12+MONTH(Register!$U377)-1)))-(YEAR(Register!$O377)*12+MONTH(Register!$O377))+1))/Register!$Q377,2))</f>
        <v/>
      </c>
      <c r="M379" s="27">
        <f>IF(OR(Register!$N377&lt;&gt;"Yes",Register!$O377="",N(Register!$Q377)=0),0,ROUND((Register!$M377-Register!$R377)*MIN(Register!$Q377,MAX(0,MIN(M$4,IF(Register!$U377="",$D$2,MIN($D$2,YEAR(Register!$U377)*12+MONTH(Register!$U377)-1)))-(YEAR(Register!$O377)*12+MONTH(Register!$O377))+1))/Register!$Q377,2)-ROUND((Register!$M377-Register!$R377)*MIN(Register!$Q377,MAX(0,MIN(M$4-1,IF(Register!$U377="",$D$2,MIN($D$2,YEAR(Register!$U377)*12+MONTH(Register!$U377)-1)))-(YEAR(Register!$O377)*12+MONTH(Register!$O377))+1))/Register!$Q377,2))</f>
        <v/>
      </c>
      <c r="N379" s="27">
        <f>IF(OR(Register!$N377&lt;&gt;"Yes",Register!$O377="",N(Register!$Q377)=0),0,ROUND((Register!$M377-Register!$R377)*MIN(Register!$Q377,MAX(0,MIN(N$4,IF(Register!$U377="",$D$2,MIN($D$2,YEAR(Register!$U377)*12+MONTH(Register!$U377)-1)))-(YEAR(Register!$O377)*12+MONTH(Register!$O377))+1))/Register!$Q377,2)-ROUND((Register!$M377-Register!$R377)*MIN(Register!$Q377,MAX(0,MIN(N$4-1,IF(Register!$U377="",$D$2,MIN($D$2,YEAR(Register!$U377)*12+MONTH(Register!$U377)-1)))-(YEAR(Register!$O377)*12+MONTH(Register!$O377))+1))/Register!$Q377,2))</f>
        <v/>
      </c>
      <c r="O379" s="27">
        <f>IF(OR(Register!$N377&lt;&gt;"Yes",Register!$O377="",N(Register!$Q377)=0),0,ROUND((Register!$M377-Register!$R377)*MIN(Register!$Q377,MAX(0,MIN(O$4,IF(Register!$U377="",$D$2,MIN($D$2,YEAR(Register!$U377)*12+MONTH(Register!$U377)-1)))-(YEAR(Register!$O377)*12+MONTH(Register!$O377))+1))/Register!$Q377,2)-ROUND((Register!$M377-Register!$R377)*MIN(Register!$Q377,MAX(0,MIN(O$4-1,IF(Register!$U377="",$D$2,MIN($D$2,YEAR(Register!$U377)*12+MONTH(Register!$U377)-1)))-(YEAR(Register!$O377)*12+MONTH(Register!$O377))+1))/Register!$Q377,2))</f>
        <v/>
      </c>
      <c r="P379" s="27">
        <f>IF(OR(Register!$N377&lt;&gt;"Yes",Register!$O377="",N(Register!$Q377)=0),0,ROUND((Register!$M377-Register!$R377)*MIN(Register!$Q377,MAX(0,MIN(P$4,IF(Register!$U377="",$D$2,MIN($D$2,YEAR(Register!$U377)*12+MONTH(Register!$U377)-1)))-(YEAR(Register!$O377)*12+MONTH(Register!$O377))+1))/Register!$Q377,2)-ROUND((Register!$M377-Register!$R377)*MIN(Register!$Q377,MAX(0,MIN(P$4-1,IF(Register!$U377="",$D$2,MIN($D$2,YEAR(Register!$U377)*12+MONTH(Register!$U377)-1)))-(YEAR(Register!$O377)*12+MONTH(Register!$O377))+1))/Register!$Q377,2))</f>
        <v/>
      </c>
      <c r="Q379" s="27">
        <f>E379+F379+G379+H379+I379+J379+K379+L379+M379+N379+O379+P379</f>
        <v/>
      </c>
    </row>
    <row r="380">
      <c r="A380" s="28">
        <f>IF(Register!$A378="","",Register!$A378)</f>
        <v/>
      </c>
      <c r="B380" s="28">
        <f>IF(Register!$D378="","",Register!$D378)</f>
        <v/>
      </c>
      <c r="C380" s="28">
        <f>IF(Register!$F378="","",Register!$F378)</f>
        <v/>
      </c>
      <c r="D380" s="28">
        <f>IF(C380="","",IF(C380=Settings!$A$9,Settings!$B$9,IF(C380=Settings!$A$10,Settings!$B$10,IF(C380=Settings!$A$11,Settings!$B$11,IF(C380=Settings!$A$12,Settings!$B$12,IF(C380=Settings!$A$13,Settings!$B$13,IF(C380=Settings!$A$14,Settings!$B$14,IF(C380=Settings!$A$15,Settings!$B$15,IF(C380=Settings!$A$16,Settings!$B$16,IF(C380=Settings!$A$17,Settings!$B$17,IF(C380=Settings!$A$18,Settings!$B$18,"")))))))))))</f>
        <v/>
      </c>
      <c r="E380" s="27">
        <f>IF(OR(Register!$N378&lt;&gt;"Yes",Register!$O378="",N(Register!$Q378)=0),0,ROUND((Register!$M378-Register!$R378)*MIN(Register!$Q378,MAX(0,MIN(E$4,IF(Register!$U378="",$D$2,MIN($D$2,YEAR(Register!$U378)*12+MONTH(Register!$U378)-1)))-(YEAR(Register!$O378)*12+MONTH(Register!$O378))+1))/Register!$Q378,2)-ROUND((Register!$M378-Register!$R378)*MIN(Register!$Q378,MAX(0,MIN(E$4-1,IF(Register!$U378="",$D$2,MIN($D$2,YEAR(Register!$U378)*12+MONTH(Register!$U378)-1)))-(YEAR(Register!$O378)*12+MONTH(Register!$O378))+1))/Register!$Q378,2))</f>
        <v/>
      </c>
      <c r="F380" s="27">
        <f>IF(OR(Register!$N378&lt;&gt;"Yes",Register!$O378="",N(Register!$Q378)=0),0,ROUND((Register!$M378-Register!$R378)*MIN(Register!$Q378,MAX(0,MIN(F$4,IF(Register!$U378="",$D$2,MIN($D$2,YEAR(Register!$U378)*12+MONTH(Register!$U378)-1)))-(YEAR(Register!$O378)*12+MONTH(Register!$O378))+1))/Register!$Q378,2)-ROUND((Register!$M378-Register!$R378)*MIN(Register!$Q378,MAX(0,MIN(F$4-1,IF(Register!$U378="",$D$2,MIN($D$2,YEAR(Register!$U378)*12+MONTH(Register!$U378)-1)))-(YEAR(Register!$O378)*12+MONTH(Register!$O378))+1))/Register!$Q378,2))</f>
        <v/>
      </c>
      <c r="G380" s="27">
        <f>IF(OR(Register!$N378&lt;&gt;"Yes",Register!$O378="",N(Register!$Q378)=0),0,ROUND((Register!$M378-Register!$R378)*MIN(Register!$Q378,MAX(0,MIN(G$4,IF(Register!$U378="",$D$2,MIN($D$2,YEAR(Register!$U378)*12+MONTH(Register!$U378)-1)))-(YEAR(Register!$O378)*12+MONTH(Register!$O378))+1))/Register!$Q378,2)-ROUND((Register!$M378-Register!$R378)*MIN(Register!$Q378,MAX(0,MIN(G$4-1,IF(Register!$U378="",$D$2,MIN($D$2,YEAR(Register!$U378)*12+MONTH(Register!$U378)-1)))-(YEAR(Register!$O378)*12+MONTH(Register!$O378))+1))/Register!$Q378,2))</f>
        <v/>
      </c>
      <c r="H380" s="27">
        <f>IF(OR(Register!$N378&lt;&gt;"Yes",Register!$O378="",N(Register!$Q378)=0),0,ROUND((Register!$M378-Register!$R378)*MIN(Register!$Q378,MAX(0,MIN(H$4,IF(Register!$U378="",$D$2,MIN($D$2,YEAR(Register!$U378)*12+MONTH(Register!$U378)-1)))-(YEAR(Register!$O378)*12+MONTH(Register!$O378))+1))/Register!$Q378,2)-ROUND((Register!$M378-Register!$R378)*MIN(Register!$Q378,MAX(0,MIN(H$4-1,IF(Register!$U378="",$D$2,MIN($D$2,YEAR(Register!$U378)*12+MONTH(Register!$U378)-1)))-(YEAR(Register!$O378)*12+MONTH(Register!$O378))+1))/Register!$Q378,2))</f>
        <v/>
      </c>
      <c r="I380" s="27">
        <f>IF(OR(Register!$N378&lt;&gt;"Yes",Register!$O378="",N(Register!$Q378)=0),0,ROUND((Register!$M378-Register!$R378)*MIN(Register!$Q378,MAX(0,MIN(I$4,IF(Register!$U378="",$D$2,MIN($D$2,YEAR(Register!$U378)*12+MONTH(Register!$U378)-1)))-(YEAR(Register!$O378)*12+MONTH(Register!$O378))+1))/Register!$Q378,2)-ROUND((Register!$M378-Register!$R378)*MIN(Register!$Q378,MAX(0,MIN(I$4-1,IF(Register!$U378="",$D$2,MIN($D$2,YEAR(Register!$U378)*12+MONTH(Register!$U378)-1)))-(YEAR(Register!$O378)*12+MONTH(Register!$O378))+1))/Register!$Q378,2))</f>
        <v/>
      </c>
      <c r="J380" s="27">
        <f>IF(OR(Register!$N378&lt;&gt;"Yes",Register!$O378="",N(Register!$Q378)=0),0,ROUND((Register!$M378-Register!$R378)*MIN(Register!$Q378,MAX(0,MIN(J$4,IF(Register!$U378="",$D$2,MIN($D$2,YEAR(Register!$U378)*12+MONTH(Register!$U378)-1)))-(YEAR(Register!$O378)*12+MONTH(Register!$O378))+1))/Register!$Q378,2)-ROUND((Register!$M378-Register!$R378)*MIN(Register!$Q378,MAX(0,MIN(J$4-1,IF(Register!$U378="",$D$2,MIN($D$2,YEAR(Register!$U378)*12+MONTH(Register!$U378)-1)))-(YEAR(Register!$O378)*12+MONTH(Register!$O378))+1))/Register!$Q378,2))</f>
        <v/>
      </c>
      <c r="K380" s="27">
        <f>IF(OR(Register!$N378&lt;&gt;"Yes",Register!$O378="",N(Register!$Q378)=0),0,ROUND((Register!$M378-Register!$R378)*MIN(Register!$Q378,MAX(0,MIN(K$4,IF(Register!$U378="",$D$2,MIN($D$2,YEAR(Register!$U378)*12+MONTH(Register!$U378)-1)))-(YEAR(Register!$O378)*12+MONTH(Register!$O378))+1))/Register!$Q378,2)-ROUND((Register!$M378-Register!$R378)*MIN(Register!$Q378,MAX(0,MIN(K$4-1,IF(Register!$U378="",$D$2,MIN($D$2,YEAR(Register!$U378)*12+MONTH(Register!$U378)-1)))-(YEAR(Register!$O378)*12+MONTH(Register!$O378))+1))/Register!$Q378,2))</f>
        <v/>
      </c>
      <c r="L380" s="27">
        <f>IF(OR(Register!$N378&lt;&gt;"Yes",Register!$O378="",N(Register!$Q378)=0),0,ROUND((Register!$M378-Register!$R378)*MIN(Register!$Q378,MAX(0,MIN(L$4,IF(Register!$U378="",$D$2,MIN($D$2,YEAR(Register!$U378)*12+MONTH(Register!$U378)-1)))-(YEAR(Register!$O378)*12+MONTH(Register!$O378))+1))/Register!$Q378,2)-ROUND((Register!$M378-Register!$R378)*MIN(Register!$Q378,MAX(0,MIN(L$4-1,IF(Register!$U378="",$D$2,MIN($D$2,YEAR(Register!$U378)*12+MONTH(Register!$U378)-1)))-(YEAR(Register!$O378)*12+MONTH(Register!$O378))+1))/Register!$Q378,2))</f>
        <v/>
      </c>
      <c r="M380" s="27">
        <f>IF(OR(Register!$N378&lt;&gt;"Yes",Register!$O378="",N(Register!$Q378)=0),0,ROUND((Register!$M378-Register!$R378)*MIN(Register!$Q378,MAX(0,MIN(M$4,IF(Register!$U378="",$D$2,MIN($D$2,YEAR(Register!$U378)*12+MONTH(Register!$U378)-1)))-(YEAR(Register!$O378)*12+MONTH(Register!$O378))+1))/Register!$Q378,2)-ROUND((Register!$M378-Register!$R378)*MIN(Register!$Q378,MAX(0,MIN(M$4-1,IF(Register!$U378="",$D$2,MIN($D$2,YEAR(Register!$U378)*12+MONTH(Register!$U378)-1)))-(YEAR(Register!$O378)*12+MONTH(Register!$O378))+1))/Register!$Q378,2))</f>
        <v/>
      </c>
      <c r="N380" s="27">
        <f>IF(OR(Register!$N378&lt;&gt;"Yes",Register!$O378="",N(Register!$Q378)=0),0,ROUND((Register!$M378-Register!$R378)*MIN(Register!$Q378,MAX(0,MIN(N$4,IF(Register!$U378="",$D$2,MIN($D$2,YEAR(Register!$U378)*12+MONTH(Register!$U378)-1)))-(YEAR(Register!$O378)*12+MONTH(Register!$O378))+1))/Register!$Q378,2)-ROUND((Register!$M378-Register!$R378)*MIN(Register!$Q378,MAX(0,MIN(N$4-1,IF(Register!$U378="",$D$2,MIN($D$2,YEAR(Register!$U378)*12+MONTH(Register!$U378)-1)))-(YEAR(Register!$O378)*12+MONTH(Register!$O378))+1))/Register!$Q378,2))</f>
        <v/>
      </c>
      <c r="O380" s="27">
        <f>IF(OR(Register!$N378&lt;&gt;"Yes",Register!$O378="",N(Register!$Q378)=0),0,ROUND((Register!$M378-Register!$R378)*MIN(Register!$Q378,MAX(0,MIN(O$4,IF(Register!$U378="",$D$2,MIN($D$2,YEAR(Register!$U378)*12+MONTH(Register!$U378)-1)))-(YEAR(Register!$O378)*12+MONTH(Register!$O378))+1))/Register!$Q378,2)-ROUND((Register!$M378-Register!$R378)*MIN(Register!$Q378,MAX(0,MIN(O$4-1,IF(Register!$U378="",$D$2,MIN($D$2,YEAR(Register!$U378)*12+MONTH(Register!$U378)-1)))-(YEAR(Register!$O378)*12+MONTH(Register!$O378))+1))/Register!$Q378,2))</f>
        <v/>
      </c>
      <c r="P380" s="27">
        <f>IF(OR(Register!$N378&lt;&gt;"Yes",Register!$O378="",N(Register!$Q378)=0),0,ROUND((Register!$M378-Register!$R378)*MIN(Register!$Q378,MAX(0,MIN(P$4,IF(Register!$U378="",$D$2,MIN($D$2,YEAR(Register!$U378)*12+MONTH(Register!$U378)-1)))-(YEAR(Register!$O378)*12+MONTH(Register!$O378))+1))/Register!$Q378,2)-ROUND((Register!$M378-Register!$R378)*MIN(Register!$Q378,MAX(0,MIN(P$4-1,IF(Register!$U378="",$D$2,MIN($D$2,YEAR(Register!$U378)*12+MONTH(Register!$U378)-1)))-(YEAR(Register!$O378)*12+MONTH(Register!$O378))+1))/Register!$Q378,2))</f>
        <v/>
      </c>
      <c r="Q380" s="27">
        <f>E380+F380+G380+H380+I380+J380+K380+L380+M380+N380+O380+P380</f>
        <v/>
      </c>
    </row>
    <row r="381">
      <c r="A381" s="28">
        <f>IF(Register!$A379="","",Register!$A379)</f>
        <v/>
      </c>
      <c r="B381" s="28">
        <f>IF(Register!$D379="","",Register!$D379)</f>
        <v/>
      </c>
      <c r="C381" s="28">
        <f>IF(Register!$F379="","",Register!$F379)</f>
        <v/>
      </c>
      <c r="D381" s="28">
        <f>IF(C381="","",IF(C381=Settings!$A$9,Settings!$B$9,IF(C381=Settings!$A$10,Settings!$B$10,IF(C381=Settings!$A$11,Settings!$B$11,IF(C381=Settings!$A$12,Settings!$B$12,IF(C381=Settings!$A$13,Settings!$B$13,IF(C381=Settings!$A$14,Settings!$B$14,IF(C381=Settings!$A$15,Settings!$B$15,IF(C381=Settings!$A$16,Settings!$B$16,IF(C381=Settings!$A$17,Settings!$B$17,IF(C381=Settings!$A$18,Settings!$B$18,"")))))))))))</f>
        <v/>
      </c>
      <c r="E381" s="27">
        <f>IF(OR(Register!$N379&lt;&gt;"Yes",Register!$O379="",N(Register!$Q379)=0),0,ROUND((Register!$M379-Register!$R379)*MIN(Register!$Q379,MAX(0,MIN(E$4,IF(Register!$U379="",$D$2,MIN($D$2,YEAR(Register!$U379)*12+MONTH(Register!$U379)-1)))-(YEAR(Register!$O379)*12+MONTH(Register!$O379))+1))/Register!$Q379,2)-ROUND((Register!$M379-Register!$R379)*MIN(Register!$Q379,MAX(0,MIN(E$4-1,IF(Register!$U379="",$D$2,MIN($D$2,YEAR(Register!$U379)*12+MONTH(Register!$U379)-1)))-(YEAR(Register!$O379)*12+MONTH(Register!$O379))+1))/Register!$Q379,2))</f>
        <v/>
      </c>
      <c r="F381" s="27">
        <f>IF(OR(Register!$N379&lt;&gt;"Yes",Register!$O379="",N(Register!$Q379)=0),0,ROUND((Register!$M379-Register!$R379)*MIN(Register!$Q379,MAX(0,MIN(F$4,IF(Register!$U379="",$D$2,MIN($D$2,YEAR(Register!$U379)*12+MONTH(Register!$U379)-1)))-(YEAR(Register!$O379)*12+MONTH(Register!$O379))+1))/Register!$Q379,2)-ROUND((Register!$M379-Register!$R379)*MIN(Register!$Q379,MAX(0,MIN(F$4-1,IF(Register!$U379="",$D$2,MIN($D$2,YEAR(Register!$U379)*12+MONTH(Register!$U379)-1)))-(YEAR(Register!$O379)*12+MONTH(Register!$O379))+1))/Register!$Q379,2))</f>
        <v/>
      </c>
      <c r="G381" s="27">
        <f>IF(OR(Register!$N379&lt;&gt;"Yes",Register!$O379="",N(Register!$Q379)=0),0,ROUND((Register!$M379-Register!$R379)*MIN(Register!$Q379,MAX(0,MIN(G$4,IF(Register!$U379="",$D$2,MIN($D$2,YEAR(Register!$U379)*12+MONTH(Register!$U379)-1)))-(YEAR(Register!$O379)*12+MONTH(Register!$O379))+1))/Register!$Q379,2)-ROUND((Register!$M379-Register!$R379)*MIN(Register!$Q379,MAX(0,MIN(G$4-1,IF(Register!$U379="",$D$2,MIN($D$2,YEAR(Register!$U379)*12+MONTH(Register!$U379)-1)))-(YEAR(Register!$O379)*12+MONTH(Register!$O379))+1))/Register!$Q379,2))</f>
        <v/>
      </c>
      <c r="H381" s="27">
        <f>IF(OR(Register!$N379&lt;&gt;"Yes",Register!$O379="",N(Register!$Q379)=0),0,ROUND((Register!$M379-Register!$R379)*MIN(Register!$Q379,MAX(0,MIN(H$4,IF(Register!$U379="",$D$2,MIN($D$2,YEAR(Register!$U379)*12+MONTH(Register!$U379)-1)))-(YEAR(Register!$O379)*12+MONTH(Register!$O379))+1))/Register!$Q379,2)-ROUND((Register!$M379-Register!$R379)*MIN(Register!$Q379,MAX(0,MIN(H$4-1,IF(Register!$U379="",$D$2,MIN($D$2,YEAR(Register!$U379)*12+MONTH(Register!$U379)-1)))-(YEAR(Register!$O379)*12+MONTH(Register!$O379))+1))/Register!$Q379,2))</f>
        <v/>
      </c>
      <c r="I381" s="27">
        <f>IF(OR(Register!$N379&lt;&gt;"Yes",Register!$O379="",N(Register!$Q379)=0),0,ROUND((Register!$M379-Register!$R379)*MIN(Register!$Q379,MAX(0,MIN(I$4,IF(Register!$U379="",$D$2,MIN($D$2,YEAR(Register!$U379)*12+MONTH(Register!$U379)-1)))-(YEAR(Register!$O379)*12+MONTH(Register!$O379))+1))/Register!$Q379,2)-ROUND((Register!$M379-Register!$R379)*MIN(Register!$Q379,MAX(0,MIN(I$4-1,IF(Register!$U379="",$D$2,MIN($D$2,YEAR(Register!$U379)*12+MONTH(Register!$U379)-1)))-(YEAR(Register!$O379)*12+MONTH(Register!$O379))+1))/Register!$Q379,2))</f>
        <v/>
      </c>
      <c r="J381" s="27">
        <f>IF(OR(Register!$N379&lt;&gt;"Yes",Register!$O379="",N(Register!$Q379)=0),0,ROUND((Register!$M379-Register!$R379)*MIN(Register!$Q379,MAX(0,MIN(J$4,IF(Register!$U379="",$D$2,MIN($D$2,YEAR(Register!$U379)*12+MONTH(Register!$U379)-1)))-(YEAR(Register!$O379)*12+MONTH(Register!$O379))+1))/Register!$Q379,2)-ROUND((Register!$M379-Register!$R379)*MIN(Register!$Q379,MAX(0,MIN(J$4-1,IF(Register!$U379="",$D$2,MIN($D$2,YEAR(Register!$U379)*12+MONTH(Register!$U379)-1)))-(YEAR(Register!$O379)*12+MONTH(Register!$O379))+1))/Register!$Q379,2))</f>
        <v/>
      </c>
      <c r="K381" s="27">
        <f>IF(OR(Register!$N379&lt;&gt;"Yes",Register!$O379="",N(Register!$Q379)=0),0,ROUND((Register!$M379-Register!$R379)*MIN(Register!$Q379,MAX(0,MIN(K$4,IF(Register!$U379="",$D$2,MIN($D$2,YEAR(Register!$U379)*12+MONTH(Register!$U379)-1)))-(YEAR(Register!$O379)*12+MONTH(Register!$O379))+1))/Register!$Q379,2)-ROUND((Register!$M379-Register!$R379)*MIN(Register!$Q379,MAX(0,MIN(K$4-1,IF(Register!$U379="",$D$2,MIN($D$2,YEAR(Register!$U379)*12+MONTH(Register!$U379)-1)))-(YEAR(Register!$O379)*12+MONTH(Register!$O379))+1))/Register!$Q379,2))</f>
        <v/>
      </c>
      <c r="L381" s="27">
        <f>IF(OR(Register!$N379&lt;&gt;"Yes",Register!$O379="",N(Register!$Q379)=0),0,ROUND((Register!$M379-Register!$R379)*MIN(Register!$Q379,MAX(0,MIN(L$4,IF(Register!$U379="",$D$2,MIN($D$2,YEAR(Register!$U379)*12+MONTH(Register!$U379)-1)))-(YEAR(Register!$O379)*12+MONTH(Register!$O379))+1))/Register!$Q379,2)-ROUND((Register!$M379-Register!$R379)*MIN(Register!$Q379,MAX(0,MIN(L$4-1,IF(Register!$U379="",$D$2,MIN($D$2,YEAR(Register!$U379)*12+MONTH(Register!$U379)-1)))-(YEAR(Register!$O379)*12+MONTH(Register!$O379))+1))/Register!$Q379,2))</f>
        <v/>
      </c>
      <c r="M381" s="27">
        <f>IF(OR(Register!$N379&lt;&gt;"Yes",Register!$O379="",N(Register!$Q379)=0),0,ROUND((Register!$M379-Register!$R379)*MIN(Register!$Q379,MAX(0,MIN(M$4,IF(Register!$U379="",$D$2,MIN($D$2,YEAR(Register!$U379)*12+MONTH(Register!$U379)-1)))-(YEAR(Register!$O379)*12+MONTH(Register!$O379))+1))/Register!$Q379,2)-ROUND((Register!$M379-Register!$R379)*MIN(Register!$Q379,MAX(0,MIN(M$4-1,IF(Register!$U379="",$D$2,MIN($D$2,YEAR(Register!$U379)*12+MONTH(Register!$U379)-1)))-(YEAR(Register!$O379)*12+MONTH(Register!$O379))+1))/Register!$Q379,2))</f>
        <v/>
      </c>
      <c r="N381" s="27">
        <f>IF(OR(Register!$N379&lt;&gt;"Yes",Register!$O379="",N(Register!$Q379)=0),0,ROUND((Register!$M379-Register!$R379)*MIN(Register!$Q379,MAX(0,MIN(N$4,IF(Register!$U379="",$D$2,MIN($D$2,YEAR(Register!$U379)*12+MONTH(Register!$U379)-1)))-(YEAR(Register!$O379)*12+MONTH(Register!$O379))+1))/Register!$Q379,2)-ROUND((Register!$M379-Register!$R379)*MIN(Register!$Q379,MAX(0,MIN(N$4-1,IF(Register!$U379="",$D$2,MIN($D$2,YEAR(Register!$U379)*12+MONTH(Register!$U379)-1)))-(YEAR(Register!$O379)*12+MONTH(Register!$O379))+1))/Register!$Q379,2))</f>
        <v/>
      </c>
      <c r="O381" s="27">
        <f>IF(OR(Register!$N379&lt;&gt;"Yes",Register!$O379="",N(Register!$Q379)=0),0,ROUND((Register!$M379-Register!$R379)*MIN(Register!$Q379,MAX(0,MIN(O$4,IF(Register!$U379="",$D$2,MIN($D$2,YEAR(Register!$U379)*12+MONTH(Register!$U379)-1)))-(YEAR(Register!$O379)*12+MONTH(Register!$O379))+1))/Register!$Q379,2)-ROUND((Register!$M379-Register!$R379)*MIN(Register!$Q379,MAX(0,MIN(O$4-1,IF(Register!$U379="",$D$2,MIN($D$2,YEAR(Register!$U379)*12+MONTH(Register!$U379)-1)))-(YEAR(Register!$O379)*12+MONTH(Register!$O379))+1))/Register!$Q379,2))</f>
        <v/>
      </c>
      <c r="P381" s="27">
        <f>IF(OR(Register!$N379&lt;&gt;"Yes",Register!$O379="",N(Register!$Q379)=0),0,ROUND((Register!$M379-Register!$R379)*MIN(Register!$Q379,MAX(0,MIN(P$4,IF(Register!$U379="",$D$2,MIN($D$2,YEAR(Register!$U379)*12+MONTH(Register!$U379)-1)))-(YEAR(Register!$O379)*12+MONTH(Register!$O379))+1))/Register!$Q379,2)-ROUND((Register!$M379-Register!$R379)*MIN(Register!$Q379,MAX(0,MIN(P$4-1,IF(Register!$U379="",$D$2,MIN($D$2,YEAR(Register!$U379)*12+MONTH(Register!$U379)-1)))-(YEAR(Register!$O379)*12+MONTH(Register!$O379))+1))/Register!$Q379,2))</f>
        <v/>
      </c>
      <c r="Q381" s="27">
        <f>E381+F381+G381+H381+I381+J381+K381+L381+M381+N381+O381+P381</f>
        <v/>
      </c>
    </row>
    <row r="382">
      <c r="A382" s="28">
        <f>IF(Register!$A380="","",Register!$A380)</f>
        <v/>
      </c>
      <c r="B382" s="28">
        <f>IF(Register!$D380="","",Register!$D380)</f>
        <v/>
      </c>
      <c r="C382" s="28">
        <f>IF(Register!$F380="","",Register!$F380)</f>
        <v/>
      </c>
      <c r="D382" s="28">
        <f>IF(C382="","",IF(C382=Settings!$A$9,Settings!$B$9,IF(C382=Settings!$A$10,Settings!$B$10,IF(C382=Settings!$A$11,Settings!$B$11,IF(C382=Settings!$A$12,Settings!$B$12,IF(C382=Settings!$A$13,Settings!$B$13,IF(C382=Settings!$A$14,Settings!$B$14,IF(C382=Settings!$A$15,Settings!$B$15,IF(C382=Settings!$A$16,Settings!$B$16,IF(C382=Settings!$A$17,Settings!$B$17,IF(C382=Settings!$A$18,Settings!$B$18,"")))))))))))</f>
        <v/>
      </c>
      <c r="E382" s="27">
        <f>IF(OR(Register!$N380&lt;&gt;"Yes",Register!$O380="",N(Register!$Q380)=0),0,ROUND((Register!$M380-Register!$R380)*MIN(Register!$Q380,MAX(0,MIN(E$4,IF(Register!$U380="",$D$2,MIN($D$2,YEAR(Register!$U380)*12+MONTH(Register!$U380)-1)))-(YEAR(Register!$O380)*12+MONTH(Register!$O380))+1))/Register!$Q380,2)-ROUND((Register!$M380-Register!$R380)*MIN(Register!$Q380,MAX(0,MIN(E$4-1,IF(Register!$U380="",$D$2,MIN($D$2,YEAR(Register!$U380)*12+MONTH(Register!$U380)-1)))-(YEAR(Register!$O380)*12+MONTH(Register!$O380))+1))/Register!$Q380,2))</f>
        <v/>
      </c>
      <c r="F382" s="27">
        <f>IF(OR(Register!$N380&lt;&gt;"Yes",Register!$O380="",N(Register!$Q380)=0),0,ROUND((Register!$M380-Register!$R380)*MIN(Register!$Q380,MAX(0,MIN(F$4,IF(Register!$U380="",$D$2,MIN($D$2,YEAR(Register!$U380)*12+MONTH(Register!$U380)-1)))-(YEAR(Register!$O380)*12+MONTH(Register!$O380))+1))/Register!$Q380,2)-ROUND((Register!$M380-Register!$R380)*MIN(Register!$Q380,MAX(0,MIN(F$4-1,IF(Register!$U380="",$D$2,MIN($D$2,YEAR(Register!$U380)*12+MONTH(Register!$U380)-1)))-(YEAR(Register!$O380)*12+MONTH(Register!$O380))+1))/Register!$Q380,2))</f>
        <v/>
      </c>
      <c r="G382" s="27">
        <f>IF(OR(Register!$N380&lt;&gt;"Yes",Register!$O380="",N(Register!$Q380)=0),0,ROUND((Register!$M380-Register!$R380)*MIN(Register!$Q380,MAX(0,MIN(G$4,IF(Register!$U380="",$D$2,MIN($D$2,YEAR(Register!$U380)*12+MONTH(Register!$U380)-1)))-(YEAR(Register!$O380)*12+MONTH(Register!$O380))+1))/Register!$Q380,2)-ROUND((Register!$M380-Register!$R380)*MIN(Register!$Q380,MAX(0,MIN(G$4-1,IF(Register!$U380="",$D$2,MIN($D$2,YEAR(Register!$U380)*12+MONTH(Register!$U380)-1)))-(YEAR(Register!$O380)*12+MONTH(Register!$O380))+1))/Register!$Q380,2))</f>
        <v/>
      </c>
      <c r="H382" s="27">
        <f>IF(OR(Register!$N380&lt;&gt;"Yes",Register!$O380="",N(Register!$Q380)=0),0,ROUND((Register!$M380-Register!$R380)*MIN(Register!$Q380,MAX(0,MIN(H$4,IF(Register!$U380="",$D$2,MIN($D$2,YEAR(Register!$U380)*12+MONTH(Register!$U380)-1)))-(YEAR(Register!$O380)*12+MONTH(Register!$O380))+1))/Register!$Q380,2)-ROUND((Register!$M380-Register!$R380)*MIN(Register!$Q380,MAX(0,MIN(H$4-1,IF(Register!$U380="",$D$2,MIN($D$2,YEAR(Register!$U380)*12+MONTH(Register!$U380)-1)))-(YEAR(Register!$O380)*12+MONTH(Register!$O380))+1))/Register!$Q380,2))</f>
        <v/>
      </c>
      <c r="I382" s="27">
        <f>IF(OR(Register!$N380&lt;&gt;"Yes",Register!$O380="",N(Register!$Q380)=0),0,ROUND((Register!$M380-Register!$R380)*MIN(Register!$Q380,MAX(0,MIN(I$4,IF(Register!$U380="",$D$2,MIN($D$2,YEAR(Register!$U380)*12+MONTH(Register!$U380)-1)))-(YEAR(Register!$O380)*12+MONTH(Register!$O380))+1))/Register!$Q380,2)-ROUND((Register!$M380-Register!$R380)*MIN(Register!$Q380,MAX(0,MIN(I$4-1,IF(Register!$U380="",$D$2,MIN($D$2,YEAR(Register!$U380)*12+MONTH(Register!$U380)-1)))-(YEAR(Register!$O380)*12+MONTH(Register!$O380))+1))/Register!$Q380,2))</f>
        <v/>
      </c>
      <c r="J382" s="27">
        <f>IF(OR(Register!$N380&lt;&gt;"Yes",Register!$O380="",N(Register!$Q380)=0),0,ROUND((Register!$M380-Register!$R380)*MIN(Register!$Q380,MAX(0,MIN(J$4,IF(Register!$U380="",$D$2,MIN($D$2,YEAR(Register!$U380)*12+MONTH(Register!$U380)-1)))-(YEAR(Register!$O380)*12+MONTH(Register!$O380))+1))/Register!$Q380,2)-ROUND((Register!$M380-Register!$R380)*MIN(Register!$Q380,MAX(0,MIN(J$4-1,IF(Register!$U380="",$D$2,MIN($D$2,YEAR(Register!$U380)*12+MONTH(Register!$U380)-1)))-(YEAR(Register!$O380)*12+MONTH(Register!$O380))+1))/Register!$Q380,2))</f>
        <v/>
      </c>
      <c r="K382" s="27">
        <f>IF(OR(Register!$N380&lt;&gt;"Yes",Register!$O380="",N(Register!$Q380)=0),0,ROUND((Register!$M380-Register!$R380)*MIN(Register!$Q380,MAX(0,MIN(K$4,IF(Register!$U380="",$D$2,MIN($D$2,YEAR(Register!$U380)*12+MONTH(Register!$U380)-1)))-(YEAR(Register!$O380)*12+MONTH(Register!$O380))+1))/Register!$Q380,2)-ROUND((Register!$M380-Register!$R380)*MIN(Register!$Q380,MAX(0,MIN(K$4-1,IF(Register!$U380="",$D$2,MIN($D$2,YEAR(Register!$U380)*12+MONTH(Register!$U380)-1)))-(YEAR(Register!$O380)*12+MONTH(Register!$O380))+1))/Register!$Q380,2))</f>
        <v/>
      </c>
      <c r="L382" s="27">
        <f>IF(OR(Register!$N380&lt;&gt;"Yes",Register!$O380="",N(Register!$Q380)=0),0,ROUND((Register!$M380-Register!$R380)*MIN(Register!$Q380,MAX(0,MIN(L$4,IF(Register!$U380="",$D$2,MIN($D$2,YEAR(Register!$U380)*12+MONTH(Register!$U380)-1)))-(YEAR(Register!$O380)*12+MONTH(Register!$O380))+1))/Register!$Q380,2)-ROUND((Register!$M380-Register!$R380)*MIN(Register!$Q380,MAX(0,MIN(L$4-1,IF(Register!$U380="",$D$2,MIN($D$2,YEAR(Register!$U380)*12+MONTH(Register!$U380)-1)))-(YEAR(Register!$O380)*12+MONTH(Register!$O380))+1))/Register!$Q380,2))</f>
        <v/>
      </c>
      <c r="M382" s="27">
        <f>IF(OR(Register!$N380&lt;&gt;"Yes",Register!$O380="",N(Register!$Q380)=0),0,ROUND((Register!$M380-Register!$R380)*MIN(Register!$Q380,MAX(0,MIN(M$4,IF(Register!$U380="",$D$2,MIN($D$2,YEAR(Register!$U380)*12+MONTH(Register!$U380)-1)))-(YEAR(Register!$O380)*12+MONTH(Register!$O380))+1))/Register!$Q380,2)-ROUND((Register!$M380-Register!$R380)*MIN(Register!$Q380,MAX(0,MIN(M$4-1,IF(Register!$U380="",$D$2,MIN($D$2,YEAR(Register!$U380)*12+MONTH(Register!$U380)-1)))-(YEAR(Register!$O380)*12+MONTH(Register!$O380))+1))/Register!$Q380,2))</f>
        <v/>
      </c>
      <c r="N382" s="27">
        <f>IF(OR(Register!$N380&lt;&gt;"Yes",Register!$O380="",N(Register!$Q380)=0),0,ROUND((Register!$M380-Register!$R380)*MIN(Register!$Q380,MAX(0,MIN(N$4,IF(Register!$U380="",$D$2,MIN($D$2,YEAR(Register!$U380)*12+MONTH(Register!$U380)-1)))-(YEAR(Register!$O380)*12+MONTH(Register!$O380))+1))/Register!$Q380,2)-ROUND((Register!$M380-Register!$R380)*MIN(Register!$Q380,MAX(0,MIN(N$4-1,IF(Register!$U380="",$D$2,MIN($D$2,YEAR(Register!$U380)*12+MONTH(Register!$U380)-1)))-(YEAR(Register!$O380)*12+MONTH(Register!$O380))+1))/Register!$Q380,2))</f>
        <v/>
      </c>
      <c r="O382" s="27">
        <f>IF(OR(Register!$N380&lt;&gt;"Yes",Register!$O380="",N(Register!$Q380)=0),0,ROUND((Register!$M380-Register!$R380)*MIN(Register!$Q380,MAX(0,MIN(O$4,IF(Register!$U380="",$D$2,MIN($D$2,YEAR(Register!$U380)*12+MONTH(Register!$U380)-1)))-(YEAR(Register!$O380)*12+MONTH(Register!$O380))+1))/Register!$Q380,2)-ROUND((Register!$M380-Register!$R380)*MIN(Register!$Q380,MAX(0,MIN(O$4-1,IF(Register!$U380="",$D$2,MIN($D$2,YEAR(Register!$U380)*12+MONTH(Register!$U380)-1)))-(YEAR(Register!$O380)*12+MONTH(Register!$O380))+1))/Register!$Q380,2))</f>
        <v/>
      </c>
      <c r="P382" s="27">
        <f>IF(OR(Register!$N380&lt;&gt;"Yes",Register!$O380="",N(Register!$Q380)=0),0,ROUND((Register!$M380-Register!$R380)*MIN(Register!$Q380,MAX(0,MIN(P$4,IF(Register!$U380="",$D$2,MIN($D$2,YEAR(Register!$U380)*12+MONTH(Register!$U380)-1)))-(YEAR(Register!$O380)*12+MONTH(Register!$O380))+1))/Register!$Q380,2)-ROUND((Register!$M380-Register!$R380)*MIN(Register!$Q380,MAX(0,MIN(P$4-1,IF(Register!$U380="",$D$2,MIN($D$2,YEAR(Register!$U380)*12+MONTH(Register!$U380)-1)))-(YEAR(Register!$O380)*12+MONTH(Register!$O380))+1))/Register!$Q380,2))</f>
        <v/>
      </c>
      <c r="Q382" s="27">
        <f>E382+F382+G382+H382+I382+J382+K382+L382+M382+N382+O382+P382</f>
        <v/>
      </c>
    </row>
    <row r="383">
      <c r="A383" s="28">
        <f>IF(Register!$A381="","",Register!$A381)</f>
        <v/>
      </c>
      <c r="B383" s="28">
        <f>IF(Register!$D381="","",Register!$D381)</f>
        <v/>
      </c>
      <c r="C383" s="28">
        <f>IF(Register!$F381="","",Register!$F381)</f>
        <v/>
      </c>
      <c r="D383" s="28">
        <f>IF(C383="","",IF(C383=Settings!$A$9,Settings!$B$9,IF(C383=Settings!$A$10,Settings!$B$10,IF(C383=Settings!$A$11,Settings!$B$11,IF(C383=Settings!$A$12,Settings!$B$12,IF(C383=Settings!$A$13,Settings!$B$13,IF(C383=Settings!$A$14,Settings!$B$14,IF(C383=Settings!$A$15,Settings!$B$15,IF(C383=Settings!$A$16,Settings!$B$16,IF(C383=Settings!$A$17,Settings!$B$17,IF(C383=Settings!$A$18,Settings!$B$18,"")))))))))))</f>
        <v/>
      </c>
      <c r="E383" s="27">
        <f>IF(OR(Register!$N381&lt;&gt;"Yes",Register!$O381="",N(Register!$Q381)=0),0,ROUND((Register!$M381-Register!$R381)*MIN(Register!$Q381,MAX(0,MIN(E$4,IF(Register!$U381="",$D$2,MIN($D$2,YEAR(Register!$U381)*12+MONTH(Register!$U381)-1)))-(YEAR(Register!$O381)*12+MONTH(Register!$O381))+1))/Register!$Q381,2)-ROUND((Register!$M381-Register!$R381)*MIN(Register!$Q381,MAX(0,MIN(E$4-1,IF(Register!$U381="",$D$2,MIN($D$2,YEAR(Register!$U381)*12+MONTH(Register!$U381)-1)))-(YEAR(Register!$O381)*12+MONTH(Register!$O381))+1))/Register!$Q381,2))</f>
        <v/>
      </c>
      <c r="F383" s="27">
        <f>IF(OR(Register!$N381&lt;&gt;"Yes",Register!$O381="",N(Register!$Q381)=0),0,ROUND((Register!$M381-Register!$R381)*MIN(Register!$Q381,MAX(0,MIN(F$4,IF(Register!$U381="",$D$2,MIN($D$2,YEAR(Register!$U381)*12+MONTH(Register!$U381)-1)))-(YEAR(Register!$O381)*12+MONTH(Register!$O381))+1))/Register!$Q381,2)-ROUND((Register!$M381-Register!$R381)*MIN(Register!$Q381,MAX(0,MIN(F$4-1,IF(Register!$U381="",$D$2,MIN($D$2,YEAR(Register!$U381)*12+MONTH(Register!$U381)-1)))-(YEAR(Register!$O381)*12+MONTH(Register!$O381))+1))/Register!$Q381,2))</f>
        <v/>
      </c>
      <c r="G383" s="27">
        <f>IF(OR(Register!$N381&lt;&gt;"Yes",Register!$O381="",N(Register!$Q381)=0),0,ROUND((Register!$M381-Register!$R381)*MIN(Register!$Q381,MAX(0,MIN(G$4,IF(Register!$U381="",$D$2,MIN($D$2,YEAR(Register!$U381)*12+MONTH(Register!$U381)-1)))-(YEAR(Register!$O381)*12+MONTH(Register!$O381))+1))/Register!$Q381,2)-ROUND((Register!$M381-Register!$R381)*MIN(Register!$Q381,MAX(0,MIN(G$4-1,IF(Register!$U381="",$D$2,MIN($D$2,YEAR(Register!$U381)*12+MONTH(Register!$U381)-1)))-(YEAR(Register!$O381)*12+MONTH(Register!$O381))+1))/Register!$Q381,2))</f>
        <v/>
      </c>
      <c r="H383" s="27">
        <f>IF(OR(Register!$N381&lt;&gt;"Yes",Register!$O381="",N(Register!$Q381)=0),0,ROUND((Register!$M381-Register!$R381)*MIN(Register!$Q381,MAX(0,MIN(H$4,IF(Register!$U381="",$D$2,MIN($D$2,YEAR(Register!$U381)*12+MONTH(Register!$U381)-1)))-(YEAR(Register!$O381)*12+MONTH(Register!$O381))+1))/Register!$Q381,2)-ROUND((Register!$M381-Register!$R381)*MIN(Register!$Q381,MAX(0,MIN(H$4-1,IF(Register!$U381="",$D$2,MIN($D$2,YEAR(Register!$U381)*12+MONTH(Register!$U381)-1)))-(YEAR(Register!$O381)*12+MONTH(Register!$O381))+1))/Register!$Q381,2))</f>
        <v/>
      </c>
      <c r="I383" s="27">
        <f>IF(OR(Register!$N381&lt;&gt;"Yes",Register!$O381="",N(Register!$Q381)=0),0,ROUND((Register!$M381-Register!$R381)*MIN(Register!$Q381,MAX(0,MIN(I$4,IF(Register!$U381="",$D$2,MIN($D$2,YEAR(Register!$U381)*12+MONTH(Register!$U381)-1)))-(YEAR(Register!$O381)*12+MONTH(Register!$O381))+1))/Register!$Q381,2)-ROUND((Register!$M381-Register!$R381)*MIN(Register!$Q381,MAX(0,MIN(I$4-1,IF(Register!$U381="",$D$2,MIN($D$2,YEAR(Register!$U381)*12+MONTH(Register!$U381)-1)))-(YEAR(Register!$O381)*12+MONTH(Register!$O381))+1))/Register!$Q381,2))</f>
        <v/>
      </c>
      <c r="J383" s="27">
        <f>IF(OR(Register!$N381&lt;&gt;"Yes",Register!$O381="",N(Register!$Q381)=0),0,ROUND((Register!$M381-Register!$R381)*MIN(Register!$Q381,MAX(0,MIN(J$4,IF(Register!$U381="",$D$2,MIN($D$2,YEAR(Register!$U381)*12+MONTH(Register!$U381)-1)))-(YEAR(Register!$O381)*12+MONTH(Register!$O381))+1))/Register!$Q381,2)-ROUND((Register!$M381-Register!$R381)*MIN(Register!$Q381,MAX(0,MIN(J$4-1,IF(Register!$U381="",$D$2,MIN($D$2,YEAR(Register!$U381)*12+MONTH(Register!$U381)-1)))-(YEAR(Register!$O381)*12+MONTH(Register!$O381))+1))/Register!$Q381,2))</f>
        <v/>
      </c>
      <c r="K383" s="27">
        <f>IF(OR(Register!$N381&lt;&gt;"Yes",Register!$O381="",N(Register!$Q381)=0),0,ROUND((Register!$M381-Register!$R381)*MIN(Register!$Q381,MAX(0,MIN(K$4,IF(Register!$U381="",$D$2,MIN($D$2,YEAR(Register!$U381)*12+MONTH(Register!$U381)-1)))-(YEAR(Register!$O381)*12+MONTH(Register!$O381))+1))/Register!$Q381,2)-ROUND((Register!$M381-Register!$R381)*MIN(Register!$Q381,MAX(0,MIN(K$4-1,IF(Register!$U381="",$D$2,MIN($D$2,YEAR(Register!$U381)*12+MONTH(Register!$U381)-1)))-(YEAR(Register!$O381)*12+MONTH(Register!$O381))+1))/Register!$Q381,2))</f>
        <v/>
      </c>
      <c r="L383" s="27">
        <f>IF(OR(Register!$N381&lt;&gt;"Yes",Register!$O381="",N(Register!$Q381)=0),0,ROUND((Register!$M381-Register!$R381)*MIN(Register!$Q381,MAX(0,MIN(L$4,IF(Register!$U381="",$D$2,MIN($D$2,YEAR(Register!$U381)*12+MONTH(Register!$U381)-1)))-(YEAR(Register!$O381)*12+MONTH(Register!$O381))+1))/Register!$Q381,2)-ROUND((Register!$M381-Register!$R381)*MIN(Register!$Q381,MAX(0,MIN(L$4-1,IF(Register!$U381="",$D$2,MIN($D$2,YEAR(Register!$U381)*12+MONTH(Register!$U381)-1)))-(YEAR(Register!$O381)*12+MONTH(Register!$O381))+1))/Register!$Q381,2))</f>
        <v/>
      </c>
      <c r="M383" s="27">
        <f>IF(OR(Register!$N381&lt;&gt;"Yes",Register!$O381="",N(Register!$Q381)=0),0,ROUND((Register!$M381-Register!$R381)*MIN(Register!$Q381,MAX(0,MIN(M$4,IF(Register!$U381="",$D$2,MIN($D$2,YEAR(Register!$U381)*12+MONTH(Register!$U381)-1)))-(YEAR(Register!$O381)*12+MONTH(Register!$O381))+1))/Register!$Q381,2)-ROUND((Register!$M381-Register!$R381)*MIN(Register!$Q381,MAX(0,MIN(M$4-1,IF(Register!$U381="",$D$2,MIN($D$2,YEAR(Register!$U381)*12+MONTH(Register!$U381)-1)))-(YEAR(Register!$O381)*12+MONTH(Register!$O381))+1))/Register!$Q381,2))</f>
        <v/>
      </c>
      <c r="N383" s="27">
        <f>IF(OR(Register!$N381&lt;&gt;"Yes",Register!$O381="",N(Register!$Q381)=0),0,ROUND((Register!$M381-Register!$R381)*MIN(Register!$Q381,MAX(0,MIN(N$4,IF(Register!$U381="",$D$2,MIN($D$2,YEAR(Register!$U381)*12+MONTH(Register!$U381)-1)))-(YEAR(Register!$O381)*12+MONTH(Register!$O381))+1))/Register!$Q381,2)-ROUND((Register!$M381-Register!$R381)*MIN(Register!$Q381,MAX(0,MIN(N$4-1,IF(Register!$U381="",$D$2,MIN($D$2,YEAR(Register!$U381)*12+MONTH(Register!$U381)-1)))-(YEAR(Register!$O381)*12+MONTH(Register!$O381))+1))/Register!$Q381,2))</f>
        <v/>
      </c>
      <c r="O383" s="27">
        <f>IF(OR(Register!$N381&lt;&gt;"Yes",Register!$O381="",N(Register!$Q381)=0),0,ROUND((Register!$M381-Register!$R381)*MIN(Register!$Q381,MAX(0,MIN(O$4,IF(Register!$U381="",$D$2,MIN($D$2,YEAR(Register!$U381)*12+MONTH(Register!$U381)-1)))-(YEAR(Register!$O381)*12+MONTH(Register!$O381))+1))/Register!$Q381,2)-ROUND((Register!$M381-Register!$R381)*MIN(Register!$Q381,MAX(0,MIN(O$4-1,IF(Register!$U381="",$D$2,MIN($D$2,YEAR(Register!$U381)*12+MONTH(Register!$U381)-1)))-(YEAR(Register!$O381)*12+MONTH(Register!$O381))+1))/Register!$Q381,2))</f>
        <v/>
      </c>
      <c r="P383" s="27">
        <f>IF(OR(Register!$N381&lt;&gt;"Yes",Register!$O381="",N(Register!$Q381)=0),0,ROUND((Register!$M381-Register!$R381)*MIN(Register!$Q381,MAX(0,MIN(P$4,IF(Register!$U381="",$D$2,MIN($D$2,YEAR(Register!$U381)*12+MONTH(Register!$U381)-1)))-(YEAR(Register!$O381)*12+MONTH(Register!$O381))+1))/Register!$Q381,2)-ROUND((Register!$M381-Register!$R381)*MIN(Register!$Q381,MAX(0,MIN(P$4-1,IF(Register!$U381="",$D$2,MIN($D$2,YEAR(Register!$U381)*12+MONTH(Register!$U381)-1)))-(YEAR(Register!$O381)*12+MONTH(Register!$O381))+1))/Register!$Q381,2))</f>
        <v/>
      </c>
      <c r="Q383" s="27">
        <f>E383+F383+G383+H383+I383+J383+K383+L383+M383+N383+O383+P383</f>
        <v/>
      </c>
    </row>
    <row r="384">
      <c r="A384" s="28">
        <f>IF(Register!$A382="","",Register!$A382)</f>
        <v/>
      </c>
      <c r="B384" s="28">
        <f>IF(Register!$D382="","",Register!$D382)</f>
        <v/>
      </c>
      <c r="C384" s="28">
        <f>IF(Register!$F382="","",Register!$F382)</f>
        <v/>
      </c>
      <c r="D384" s="28">
        <f>IF(C384="","",IF(C384=Settings!$A$9,Settings!$B$9,IF(C384=Settings!$A$10,Settings!$B$10,IF(C384=Settings!$A$11,Settings!$B$11,IF(C384=Settings!$A$12,Settings!$B$12,IF(C384=Settings!$A$13,Settings!$B$13,IF(C384=Settings!$A$14,Settings!$B$14,IF(C384=Settings!$A$15,Settings!$B$15,IF(C384=Settings!$A$16,Settings!$B$16,IF(C384=Settings!$A$17,Settings!$B$17,IF(C384=Settings!$A$18,Settings!$B$18,"")))))))))))</f>
        <v/>
      </c>
      <c r="E384" s="27">
        <f>IF(OR(Register!$N382&lt;&gt;"Yes",Register!$O382="",N(Register!$Q382)=0),0,ROUND((Register!$M382-Register!$R382)*MIN(Register!$Q382,MAX(0,MIN(E$4,IF(Register!$U382="",$D$2,MIN($D$2,YEAR(Register!$U382)*12+MONTH(Register!$U382)-1)))-(YEAR(Register!$O382)*12+MONTH(Register!$O382))+1))/Register!$Q382,2)-ROUND((Register!$M382-Register!$R382)*MIN(Register!$Q382,MAX(0,MIN(E$4-1,IF(Register!$U382="",$D$2,MIN($D$2,YEAR(Register!$U382)*12+MONTH(Register!$U382)-1)))-(YEAR(Register!$O382)*12+MONTH(Register!$O382))+1))/Register!$Q382,2))</f>
        <v/>
      </c>
      <c r="F384" s="27">
        <f>IF(OR(Register!$N382&lt;&gt;"Yes",Register!$O382="",N(Register!$Q382)=0),0,ROUND((Register!$M382-Register!$R382)*MIN(Register!$Q382,MAX(0,MIN(F$4,IF(Register!$U382="",$D$2,MIN($D$2,YEAR(Register!$U382)*12+MONTH(Register!$U382)-1)))-(YEAR(Register!$O382)*12+MONTH(Register!$O382))+1))/Register!$Q382,2)-ROUND((Register!$M382-Register!$R382)*MIN(Register!$Q382,MAX(0,MIN(F$4-1,IF(Register!$U382="",$D$2,MIN($D$2,YEAR(Register!$U382)*12+MONTH(Register!$U382)-1)))-(YEAR(Register!$O382)*12+MONTH(Register!$O382))+1))/Register!$Q382,2))</f>
        <v/>
      </c>
      <c r="G384" s="27">
        <f>IF(OR(Register!$N382&lt;&gt;"Yes",Register!$O382="",N(Register!$Q382)=0),0,ROUND((Register!$M382-Register!$R382)*MIN(Register!$Q382,MAX(0,MIN(G$4,IF(Register!$U382="",$D$2,MIN($D$2,YEAR(Register!$U382)*12+MONTH(Register!$U382)-1)))-(YEAR(Register!$O382)*12+MONTH(Register!$O382))+1))/Register!$Q382,2)-ROUND((Register!$M382-Register!$R382)*MIN(Register!$Q382,MAX(0,MIN(G$4-1,IF(Register!$U382="",$D$2,MIN($D$2,YEAR(Register!$U382)*12+MONTH(Register!$U382)-1)))-(YEAR(Register!$O382)*12+MONTH(Register!$O382))+1))/Register!$Q382,2))</f>
        <v/>
      </c>
      <c r="H384" s="27">
        <f>IF(OR(Register!$N382&lt;&gt;"Yes",Register!$O382="",N(Register!$Q382)=0),0,ROUND((Register!$M382-Register!$R382)*MIN(Register!$Q382,MAX(0,MIN(H$4,IF(Register!$U382="",$D$2,MIN($D$2,YEAR(Register!$U382)*12+MONTH(Register!$U382)-1)))-(YEAR(Register!$O382)*12+MONTH(Register!$O382))+1))/Register!$Q382,2)-ROUND((Register!$M382-Register!$R382)*MIN(Register!$Q382,MAX(0,MIN(H$4-1,IF(Register!$U382="",$D$2,MIN($D$2,YEAR(Register!$U382)*12+MONTH(Register!$U382)-1)))-(YEAR(Register!$O382)*12+MONTH(Register!$O382))+1))/Register!$Q382,2))</f>
        <v/>
      </c>
      <c r="I384" s="27">
        <f>IF(OR(Register!$N382&lt;&gt;"Yes",Register!$O382="",N(Register!$Q382)=0),0,ROUND((Register!$M382-Register!$R382)*MIN(Register!$Q382,MAX(0,MIN(I$4,IF(Register!$U382="",$D$2,MIN($D$2,YEAR(Register!$U382)*12+MONTH(Register!$U382)-1)))-(YEAR(Register!$O382)*12+MONTH(Register!$O382))+1))/Register!$Q382,2)-ROUND((Register!$M382-Register!$R382)*MIN(Register!$Q382,MAX(0,MIN(I$4-1,IF(Register!$U382="",$D$2,MIN($D$2,YEAR(Register!$U382)*12+MONTH(Register!$U382)-1)))-(YEAR(Register!$O382)*12+MONTH(Register!$O382))+1))/Register!$Q382,2))</f>
        <v/>
      </c>
      <c r="J384" s="27">
        <f>IF(OR(Register!$N382&lt;&gt;"Yes",Register!$O382="",N(Register!$Q382)=0),0,ROUND((Register!$M382-Register!$R382)*MIN(Register!$Q382,MAX(0,MIN(J$4,IF(Register!$U382="",$D$2,MIN($D$2,YEAR(Register!$U382)*12+MONTH(Register!$U382)-1)))-(YEAR(Register!$O382)*12+MONTH(Register!$O382))+1))/Register!$Q382,2)-ROUND((Register!$M382-Register!$R382)*MIN(Register!$Q382,MAX(0,MIN(J$4-1,IF(Register!$U382="",$D$2,MIN($D$2,YEAR(Register!$U382)*12+MONTH(Register!$U382)-1)))-(YEAR(Register!$O382)*12+MONTH(Register!$O382))+1))/Register!$Q382,2))</f>
        <v/>
      </c>
      <c r="K384" s="27">
        <f>IF(OR(Register!$N382&lt;&gt;"Yes",Register!$O382="",N(Register!$Q382)=0),0,ROUND((Register!$M382-Register!$R382)*MIN(Register!$Q382,MAX(0,MIN(K$4,IF(Register!$U382="",$D$2,MIN($D$2,YEAR(Register!$U382)*12+MONTH(Register!$U382)-1)))-(YEAR(Register!$O382)*12+MONTH(Register!$O382))+1))/Register!$Q382,2)-ROUND((Register!$M382-Register!$R382)*MIN(Register!$Q382,MAX(0,MIN(K$4-1,IF(Register!$U382="",$D$2,MIN($D$2,YEAR(Register!$U382)*12+MONTH(Register!$U382)-1)))-(YEAR(Register!$O382)*12+MONTH(Register!$O382))+1))/Register!$Q382,2))</f>
        <v/>
      </c>
      <c r="L384" s="27">
        <f>IF(OR(Register!$N382&lt;&gt;"Yes",Register!$O382="",N(Register!$Q382)=0),0,ROUND((Register!$M382-Register!$R382)*MIN(Register!$Q382,MAX(0,MIN(L$4,IF(Register!$U382="",$D$2,MIN($D$2,YEAR(Register!$U382)*12+MONTH(Register!$U382)-1)))-(YEAR(Register!$O382)*12+MONTH(Register!$O382))+1))/Register!$Q382,2)-ROUND((Register!$M382-Register!$R382)*MIN(Register!$Q382,MAX(0,MIN(L$4-1,IF(Register!$U382="",$D$2,MIN($D$2,YEAR(Register!$U382)*12+MONTH(Register!$U382)-1)))-(YEAR(Register!$O382)*12+MONTH(Register!$O382))+1))/Register!$Q382,2))</f>
        <v/>
      </c>
      <c r="M384" s="27">
        <f>IF(OR(Register!$N382&lt;&gt;"Yes",Register!$O382="",N(Register!$Q382)=0),0,ROUND((Register!$M382-Register!$R382)*MIN(Register!$Q382,MAX(0,MIN(M$4,IF(Register!$U382="",$D$2,MIN($D$2,YEAR(Register!$U382)*12+MONTH(Register!$U382)-1)))-(YEAR(Register!$O382)*12+MONTH(Register!$O382))+1))/Register!$Q382,2)-ROUND((Register!$M382-Register!$R382)*MIN(Register!$Q382,MAX(0,MIN(M$4-1,IF(Register!$U382="",$D$2,MIN($D$2,YEAR(Register!$U382)*12+MONTH(Register!$U382)-1)))-(YEAR(Register!$O382)*12+MONTH(Register!$O382))+1))/Register!$Q382,2))</f>
        <v/>
      </c>
      <c r="N384" s="27">
        <f>IF(OR(Register!$N382&lt;&gt;"Yes",Register!$O382="",N(Register!$Q382)=0),0,ROUND((Register!$M382-Register!$R382)*MIN(Register!$Q382,MAX(0,MIN(N$4,IF(Register!$U382="",$D$2,MIN($D$2,YEAR(Register!$U382)*12+MONTH(Register!$U382)-1)))-(YEAR(Register!$O382)*12+MONTH(Register!$O382))+1))/Register!$Q382,2)-ROUND((Register!$M382-Register!$R382)*MIN(Register!$Q382,MAX(0,MIN(N$4-1,IF(Register!$U382="",$D$2,MIN($D$2,YEAR(Register!$U382)*12+MONTH(Register!$U382)-1)))-(YEAR(Register!$O382)*12+MONTH(Register!$O382))+1))/Register!$Q382,2))</f>
        <v/>
      </c>
      <c r="O384" s="27">
        <f>IF(OR(Register!$N382&lt;&gt;"Yes",Register!$O382="",N(Register!$Q382)=0),0,ROUND((Register!$M382-Register!$R382)*MIN(Register!$Q382,MAX(0,MIN(O$4,IF(Register!$U382="",$D$2,MIN($D$2,YEAR(Register!$U382)*12+MONTH(Register!$U382)-1)))-(YEAR(Register!$O382)*12+MONTH(Register!$O382))+1))/Register!$Q382,2)-ROUND((Register!$M382-Register!$R382)*MIN(Register!$Q382,MAX(0,MIN(O$4-1,IF(Register!$U382="",$D$2,MIN($D$2,YEAR(Register!$U382)*12+MONTH(Register!$U382)-1)))-(YEAR(Register!$O382)*12+MONTH(Register!$O382))+1))/Register!$Q382,2))</f>
        <v/>
      </c>
      <c r="P384" s="27">
        <f>IF(OR(Register!$N382&lt;&gt;"Yes",Register!$O382="",N(Register!$Q382)=0),0,ROUND((Register!$M382-Register!$R382)*MIN(Register!$Q382,MAX(0,MIN(P$4,IF(Register!$U382="",$D$2,MIN($D$2,YEAR(Register!$U382)*12+MONTH(Register!$U382)-1)))-(YEAR(Register!$O382)*12+MONTH(Register!$O382))+1))/Register!$Q382,2)-ROUND((Register!$M382-Register!$R382)*MIN(Register!$Q382,MAX(0,MIN(P$4-1,IF(Register!$U382="",$D$2,MIN($D$2,YEAR(Register!$U382)*12+MONTH(Register!$U382)-1)))-(YEAR(Register!$O382)*12+MONTH(Register!$O382))+1))/Register!$Q382,2))</f>
        <v/>
      </c>
      <c r="Q384" s="27">
        <f>E384+F384+G384+H384+I384+J384+K384+L384+M384+N384+O384+P384</f>
        <v/>
      </c>
    </row>
    <row r="385">
      <c r="A385" s="28">
        <f>IF(Register!$A383="","",Register!$A383)</f>
        <v/>
      </c>
      <c r="B385" s="28">
        <f>IF(Register!$D383="","",Register!$D383)</f>
        <v/>
      </c>
      <c r="C385" s="28">
        <f>IF(Register!$F383="","",Register!$F383)</f>
        <v/>
      </c>
      <c r="D385" s="28">
        <f>IF(C385="","",IF(C385=Settings!$A$9,Settings!$B$9,IF(C385=Settings!$A$10,Settings!$B$10,IF(C385=Settings!$A$11,Settings!$B$11,IF(C385=Settings!$A$12,Settings!$B$12,IF(C385=Settings!$A$13,Settings!$B$13,IF(C385=Settings!$A$14,Settings!$B$14,IF(C385=Settings!$A$15,Settings!$B$15,IF(C385=Settings!$A$16,Settings!$B$16,IF(C385=Settings!$A$17,Settings!$B$17,IF(C385=Settings!$A$18,Settings!$B$18,"")))))))))))</f>
        <v/>
      </c>
      <c r="E385" s="27">
        <f>IF(OR(Register!$N383&lt;&gt;"Yes",Register!$O383="",N(Register!$Q383)=0),0,ROUND((Register!$M383-Register!$R383)*MIN(Register!$Q383,MAX(0,MIN(E$4,IF(Register!$U383="",$D$2,MIN($D$2,YEAR(Register!$U383)*12+MONTH(Register!$U383)-1)))-(YEAR(Register!$O383)*12+MONTH(Register!$O383))+1))/Register!$Q383,2)-ROUND((Register!$M383-Register!$R383)*MIN(Register!$Q383,MAX(0,MIN(E$4-1,IF(Register!$U383="",$D$2,MIN($D$2,YEAR(Register!$U383)*12+MONTH(Register!$U383)-1)))-(YEAR(Register!$O383)*12+MONTH(Register!$O383))+1))/Register!$Q383,2))</f>
        <v/>
      </c>
      <c r="F385" s="27">
        <f>IF(OR(Register!$N383&lt;&gt;"Yes",Register!$O383="",N(Register!$Q383)=0),0,ROUND((Register!$M383-Register!$R383)*MIN(Register!$Q383,MAX(0,MIN(F$4,IF(Register!$U383="",$D$2,MIN($D$2,YEAR(Register!$U383)*12+MONTH(Register!$U383)-1)))-(YEAR(Register!$O383)*12+MONTH(Register!$O383))+1))/Register!$Q383,2)-ROUND((Register!$M383-Register!$R383)*MIN(Register!$Q383,MAX(0,MIN(F$4-1,IF(Register!$U383="",$D$2,MIN($D$2,YEAR(Register!$U383)*12+MONTH(Register!$U383)-1)))-(YEAR(Register!$O383)*12+MONTH(Register!$O383))+1))/Register!$Q383,2))</f>
        <v/>
      </c>
      <c r="G385" s="27">
        <f>IF(OR(Register!$N383&lt;&gt;"Yes",Register!$O383="",N(Register!$Q383)=0),0,ROUND((Register!$M383-Register!$R383)*MIN(Register!$Q383,MAX(0,MIN(G$4,IF(Register!$U383="",$D$2,MIN($D$2,YEAR(Register!$U383)*12+MONTH(Register!$U383)-1)))-(YEAR(Register!$O383)*12+MONTH(Register!$O383))+1))/Register!$Q383,2)-ROUND((Register!$M383-Register!$R383)*MIN(Register!$Q383,MAX(0,MIN(G$4-1,IF(Register!$U383="",$D$2,MIN($D$2,YEAR(Register!$U383)*12+MONTH(Register!$U383)-1)))-(YEAR(Register!$O383)*12+MONTH(Register!$O383))+1))/Register!$Q383,2))</f>
        <v/>
      </c>
      <c r="H385" s="27">
        <f>IF(OR(Register!$N383&lt;&gt;"Yes",Register!$O383="",N(Register!$Q383)=0),0,ROUND((Register!$M383-Register!$R383)*MIN(Register!$Q383,MAX(0,MIN(H$4,IF(Register!$U383="",$D$2,MIN($D$2,YEAR(Register!$U383)*12+MONTH(Register!$U383)-1)))-(YEAR(Register!$O383)*12+MONTH(Register!$O383))+1))/Register!$Q383,2)-ROUND((Register!$M383-Register!$R383)*MIN(Register!$Q383,MAX(0,MIN(H$4-1,IF(Register!$U383="",$D$2,MIN($D$2,YEAR(Register!$U383)*12+MONTH(Register!$U383)-1)))-(YEAR(Register!$O383)*12+MONTH(Register!$O383))+1))/Register!$Q383,2))</f>
        <v/>
      </c>
      <c r="I385" s="27">
        <f>IF(OR(Register!$N383&lt;&gt;"Yes",Register!$O383="",N(Register!$Q383)=0),0,ROUND((Register!$M383-Register!$R383)*MIN(Register!$Q383,MAX(0,MIN(I$4,IF(Register!$U383="",$D$2,MIN($D$2,YEAR(Register!$U383)*12+MONTH(Register!$U383)-1)))-(YEAR(Register!$O383)*12+MONTH(Register!$O383))+1))/Register!$Q383,2)-ROUND((Register!$M383-Register!$R383)*MIN(Register!$Q383,MAX(0,MIN(I$4-1,IF(Register!$U383="",$D$2,MIN($D$2,YEAR(Register!$U383)*12+MONTH(Register!$U383)-1)))-(YEAR(Register!$O383)*12+MONTH(Register!$O383))+1))/Register!$Q383,2))</f>
        <v/>
      </c>
      <c r="J385" s="27">
        <f>IF(OR(Register!$N383&lt;&gt;"Yes",Register!$O383="",N(Register!$Q383)=0),0,ROUND((Register!$M383-Register!$R383)*MIN(Register!$Q383,MAX(0,MIN(J$4,IF(Register!$U383="",$D$2,MIN($D$2,YEAR(Register!$U383)*12+MONTH(Register!$U383)-1)))-(YEAR(Register!$O383)*12+MONTH(Register!$O383))+1))/Register!$Q383,2)-ROUND((Register!$M383-Register!$R383)*MIN(Register!$Q383,MAX(0,MIN(J$4-1,IF(Register!$U383="",$D$2,MIN($D$2,YEAR(Register!$U383)*12+MONTH(Register!$U383)-1)))-(YEAR(Register!$O383)*12+MONTH(Register!$O383))+1))/Register!$Q383,2))</f>
        <v/>
      </c>
      <c r="K385" s="27">
        <f>IF(OR(Register!$N383&lt;&gt;"Yes",Register!$O383="",N(Register!$Q383)=0),0,ROUND((Register!$M383-Register!$R383)*MIN(Register!$Q383,MAX(0,MIN(K$4,IF(Register!$U383="",$D$2,MIN($D$2,YEAR(Register!$U383)*12+MONTH(Register!$U383)-1)))-(YEAR(Register!$O383)*12+MONTH(Register!$O383))+1))/Register!$Q383,2)-ROUND((Register!$M383-Register!$R383)*MIN(Register!$Q383,MAX(0,MIN(K$4-1,IF(Register!$U383="",$D$2,MIN($D$2,YEAR(Register!$U383)*12+MONTH(Register!$U383)-1)))-(YEAR(Register!$O383)*12+MONTH(Register!$O383))+1))/Register!$Q383,2))</f>
        <v/>
      </c>
      <c r="L385" s="27">
        <f>IF(OR(Register!$N383&lt;&gt;"Yes",Register!$O383="",N(Register!$Q383)=0),0,ROUND((Register!$M383-Register!$R383)*MIN(Register!$Q383,MAX(0,MIN(L$4,IF(Register!$U383="",$D$2,MIN($D$2,YEAR(Register!$U383)*12+MONTH(Register!$U383)-1)))-(YEAR(Register!$O383)*12+MONTH(Register!$O383))+1))/Register!$Q383,2)-ROUND((Register!$M383-Register!$R383)*MIN(Register!$Q383,MAX(0,MIN(L$4-1,IF(Register!$U383="",$D$2,MIN($D$2,YEAR(Register!$U383)*12+MONTH(Register!$U383)-1)))-(YEAR(Register!$O383)*12+MONTH(Register!$O383))+1))/Register!$Q383,2))</f>
        <v/>
      </c>
      <c r="M385" s="27">
        <f>IF(OR(Register!$N383&lt;&gt;"Yes",Register!$O383="",N(Register!$Q383)=0),0,ROUND((Register!$M383-Register!$R383)*MIN(Register!$Q383,MAX(0,MIN(M$4,IF(Register!$U383="",$D$2,MIN($D$2,YEAR(Register!$U383)*12+MONTH(Register!$U383)-1)))-(YEAR(Register!$O383)*12+MONTH(Register!$O383))+1))/Register!$Q383,2)-ROUND((Register!$M383-Register!$R383)*MIN(Register!$Q383,MAX(0,MIN(M$4-1,IF(Register!$U383="",$D$2,MIN($D$2,YEAR(Register!$U383)*12+MONTH(Register!$U383)-1)))-(YEAR(Register!$O383)*12+MONTH(Register!$O383))+1))/Register!$Q383,2))</f>
        <v/>
      </c>
      <c r="N385" s="27">
        <f>IF(OR(Register!$N383&lt;&gt;"Yes",Register!$O383="",N(Register!$Q383)=0),0,ROUND((Register!$M383-Register!$R383)*MIN(Register!$Q383,MAX(0,MIN(N$4,IF(Register!$U383="",$D$2,MIN($D$2,YEAR(Register!$U383)*12+MONTH(Register!$U383)-1)))-(YEAR(Register!$O383)*12+MONTH(Register!$O383))+1))/Register!$Q383,2)-ROUND((Register!$M383-Register!$R383)*MIN(Register!$Q383,MAX(0,MIN(N$4-1,IF(Register!$U383="",$D$2,MIN($D$2,YEAR(Register!$U383)*12+MONTH(Register!$U383)-1)))-(YEAR(Register!$O383)*12+MONTH(Register!$O383))+1))/Register!$Q383,2))</f>
        <v/>
      </c>
      <c r="O385" s="27">
        <f>IF(OR(Register!$N383&lt;&gt;"Yes",Register!$O383="",N(Register!$Q383)=0),0,ROUND((Register!$M383-Register!$R383)*MIN(Register!$Q383,MAX(0,MIN(O$4,IF(Register!$U383="",$D$2,MIN($D$2,YEAR(Register!$U383)*12+MONTH(Register!$U383)-1)))-(YEAR(Register!$O383)*12+MONTH(Register!$O383))+1))/Register!$Q383,2)-ROUND((Register!$M383-Register!$R383)*MIN(Register!$Q383,MAX(0,MIN(O$4-1,IF(Register!$U383="",$D$2,MIN($D$2,YEAR(Register!$U383)*12+MONTH(Register!$U383)-1)))-(YEAR(Register!$O383)*12+MONTH(Register!$O383))+1))/Register!$Q383,2))</f>
        <v/>
      </c>
      <c r="P385" s="27">
        <f>IF(OR(Register!$N383&lt;&gt;"Yes",Register!$O383="",N(Register!$Q383)=0),0,ROUND((Register!$M383-Register!$R383)*MIN(Register!$Q383,MAX(0,MIN(P$4,IF(Register!$U383="",$D$2,MIN($D$2,YEAR(Register!$U383)*12+MONTH(Register!$U383)-1)))-(YEAR(Register!$O383)*12+MONTH(Register!$O383))+1))/Register!$Q383,2)-ROUND((Register!$M383-Register!$R383)*MIN(Register!$Q383,MAX(0,MIN(P$4-1,IF(Register!$U383="",$D$2,MIN($D$2,YEAR(Register!$U383)*12+MONTH(Register!$U383)-1)))-(YEAR(Register!$O383)*12+MONTH(Register!$O383))+1))/Register!$Q383,2))</f>
        <v/>
      </c>
      <c r="Q385" s="27">
        <f>E385+F385+G385+H385+I385+J385+K385+L385+M385+N385+O385+P385</f>
        <v/>
      </c>
    </row>
    <row r="386">
      <c r="A386" s="28">
        <f>IF(Register!$A384="","",Register!$A384)</f>
        <v/>
      </c>
      <c r="B386" s="28">
        <f>IF(Register!$D384="","",Register!$D384)</f>
        <v/>
      </c>
      <c r="C386" s="28">
        <f>IF(Register!$F384="","",Register!$F384)</f>
        <v/>
      </c>
      <c r="D386" s="28">
        <f>IF(C386="","",IF(C386=Settings!$A$9,Settings!$B$9,IF(C386=Settings!$A$10,Settings!$B$10,IF(C386=Settings!$A$11,Settings!$B$11,IF(C386=Settings!$A$12,Settings!$B$12,IF(C386=Settings!$A$13,Settings!$B$13,IF(C386=Settings!$A$14,Settings!$B$14,IF(C386=Settings!$A$15,Settings!$B$15,IF(C386=Settings!$A$16,Settings!$B$16,IF(C386=Settings!$A$17,Settings!$B$17,IF(C386=Settings!$A$18,Settings!$B$18,"")))))))))))</f>
        <v/>
      </c>
      <c r="E386" s="27">
        <f>IF(OR(Register!$N384&lt;&gt;"Yes",Register!$O384="",N(Register!$Q384)=0),0,ROUND((Register!$M384-Register!$R384)*MIN(Register!$Q384,MAX(0,MIN(E$4,IF(Register!$U384="",$D$2,MIN($D$2,YEAR(Register!$U384)*12+MONTH(Register!$U384)-1)))-(YEAR(Register!$O384)*12+MONTH(Register!$O384))+1))/Register!$Q384,2)-ROUND((Register!$M384-Register!$R384)*MIN(Register!$Q384,MAX(0,MIN(E$4-1,IF(Register!$U384="",$D$2,MIN($D$2,YEAR(Register!$U384)*12+MONTH(Register!$U384)-1)))-(YEAR(Register!$O384)*12+MONTH(Register!$O384))+1))/Register!$Q384,2))</f>
        <v/>
      </c>
      <c r="F386" s="27">
        <f>IF(OR(Register!$N384&lt;&gt;"Yes",Register!$O384="",N(Register!$Q384)=0),0,ROUND((Register!$M384-Register!$R384)*MIN(Register!$Q384,MAX(0,MIN(F$4,IF(Register!$U384="",$D$2,MIN($D$2,YEAR(Register!$U384)*12+MONTH(Register!$U384)-1)))-(YEAR(Register!$O384)*12+MONTH(Register!$O384))+1))/Register!$Q384,2)-ROUND((Register!$M384-Register!$R384)*MIN(Register!$Q384,MAX(0,MIN(F$4-1,IF(Register!$U384="",$D$2,MIN($D$2,YEAR(Register!$U384)*12+MONTH(Register!$U384)-1)))-(YEAR(Register!$O384)*12+MONTH(Register!$O384))+1))/Register!$Q384,2))</f>
        <v/>
      </c>
      <c r="G386" s="27">
        <f>IF(OR(Register!$N384&lt;&gt;"Yes",Register!$O384="",N(Register!$Q384)=0),0,ROUND((Register!$M384-Register!$R384)*MIN(Register!$Q384,MAX(0,MIN(G$4,IF(Register!$U384="",$D$2,MIN($D$2,YEAR(Register!$U384)*12+MONTH(Register!$U384)-1)))-(YEAR(Register!$O384)*12+MONTH(Register!$O384))+1))/Register!$Q384,2)-ROUND((Register!$M384-Register!$R384)*MIN(Register!$Q384,MAX(0,MIN(G$4-1,IF(Register!$U384="",$D$2,MIN($D$2,YEAR(Register!$U384)*12+MONTH(Register!$U384)-1)))-(YEAR(Register!$O384)*12+MONTH(Register!$O384))+1))/Register!$Q384,2))</f>
        <v/>
      </c>
      <c r="H386" s="27">
        <f>IF(OR(Register!$N384&lt;&gt;"Yes",Register!$O384="",N(Register!$Q384)=0),0,ROUND((Register!$M384-Register!$R384)*MIN(Register!$Q384,MAX(0,MIN(H$4,IF(Register!$U384="",$D$2,MIN($D$2,YEAR(Register!$U384)*12+MONTH(Register!$U384)-1)))-(YEAR(Register!$O384)*12+MONTH(Register!$O384))+1))/Register!$Q384,2)-ROUND((Register!$M384-Register!$R384)*MIN(Register!$Q384,MAX(0,MIN(H$4-1,IF(Register!$U384="",$D$2,MIN($D$2,YEAR(Register!$U384)*12+MONTH(Register!$U384)-1)))-(YEAR(Register!$O384)*12+MONTH(Register!$O384))+1))/Register!$Q384,2))</f>
        <v/>
      </c>
      <c r="I386" s="27">
        <f>IF(OR(Register!$N384&lt;&gt;"Yes",Register!$O384="",N(Register!$Q384)=0),0,ROUND((Register!$M384-Register!$R384)*MIN(Register!$Q384,MAX(0,MIN(I$4,IF(Register!$U384="",$D$2,MIN($D$2,YEAR(Register!$U384)*12+MONTH(Register!$U384)-1)))-(YEAR(Register!$O384)*12+MONTH(Register!$O384))+1))/Register!$Q384,2)-ROUND((Register!$M384-Register!$R384)*MIN(Register!$Q384,MAX(0,MIN(I$4-1,IF(Register!$U384="",$D$2,MIN($D$2,YEAR(Register!$U384)*12+MONTH(Register!$U384)-1)))-(YEAR(Register!$O384)*12+MONTH(Register!$O384))+1))/Register!$Q384,2))</f>
        <v/>
      </c>
      <c r="J386" s="27">
        <f>IF(OR(Register!$N384&lt;&gt;"Yes",Register!$O384="",N(Register!$Q384)=0),0,ROUND((Register!$M384-Register!$R384)*MIN(Register!$Q384,MAX(0,MIN(J$4,IF(Register!$U384="",$D$2,MIN($D$2,YEAR(Register!$U384)*12+MONTH(Register!$U384)-1)))-(YEAR(Register!$O384)*12+MONTH(Register!$O384))+1))/Register!$Q384,2)-ROUND((Register!$M384-Register!$R384)*MIN(Register!$Q384,MAX(0,MIN(J$4-1,IF(Register!$U384="",$D$2,MIN($D$2,YEAR(Register!$U384)*12+MONTH(Register!$U384)-1)))-(YEAR(Register!$O384)*12+MONTH(Register!$O384))+1))/Register!$Q384,2))</f>
        <v/>
      </c>
      <c r="K386" s="27">
        <f>IF(OR(Register!$N384&lt;&gt;"Yes",Register!$O384="",N(Register!$Q384)=0),0,ROUND((Register!$M384-Register!$R384)*MIN(Register!$Q384,MAX(0,MIN(K$4,IF(Register!$U384="",$D$2,MIN($D$2,YEAR(Register!$U384)*12+MONTH(Register!$U384)-1)))-(YEAR(Register!$O384)*12+MONTH(Register!$O384))+1))/Register!$Q384,2)-ROUND((Register!$M384-Register!$R384)*MIN(Register!$Q384,MAX(0,MIN(K$4-1,IF(Register!$U384="",$D$2,MIN($D$2,YEAR(Register!$U384)*12+MONTH(Register!$U384)-1)))-(YEAR(Register!$O384)*12+MONTH(Register!$O384))+1))/Register!$Q384,2))</f>
        <v/>
      </c>
      <c r="L386" s="27">
        <f>IF(OR(Register!$N384&lt;&gt;"Yes",Register!$O384="",N(Register!$Q384)=0),0,ROUND((Register!$M384-Register!$R384)*MIN(Register!$Q384,MAX(0,MIN(L$4,IF(Register!$U384="",$D$2,MIN($D$2,YEAR(Register!$U384)*12+MONTH(Register!$U384)-1)))-(YEAR(Register!$O384)*12+MONTH(Register!$O384))+1))/Register!$Q384,2)-ROUND((Register!$M384-Register!$R384)*MIN(Register!$Q384,MAX(0,MIN(L$4-1,IF(Register!$U384="",$D$2,MIN($D$2,YEAR(Register!$U384)*12+MONTH(Register!$U384)-1)))-(YEAR(Register!$O384)*12+MONTH(Register!$O384))+1))/Register!$Q384,2))</f>
        <v/>
      </c>
      <c r="M386" s="27">
        <f>IF(OR(Register!$N384&lt;&gt;"Yes",Register!$O384="",N(Register!$Q384)=0),0,ROUND((Register!$M384-Register!$R384)*MIN(Register!$Q384,MAX(0,MIN(M$4,IF(Register!$U384="",$D$2,MIN($D$2,YEAR(Register!$U384)*12+MONTH(Register!$U384)-1)))-(YEAR(Register!$O384)*12+MONTH(Register!$O384))+1))/Register!$Q384,2)-ROUND((Register!$M384-Register!$R384)*MIN(Register!$Q384,MAX(0,MIN(M$4-1,IF(Register!$U384="",$D$2,MIN($D$2,YEAR(Register!$U384)*12+MONTH(Register!$U384)-1)))-(YEAR(Register!$O384)*12+MONTH(Register!$O384))+1))/Register!$Q384,2))</f>
        <v/>
      </c>
      <c r="N386" s="27">
        <f>IF(OR(Register!$N384&lt;&gt;"Yes",Register!$O384="",N(Register!$Q384)=0),0,ROUND((Register!$M384-Register!$R384)*MIN(Register!$Q384,MAX(0,MIN(N$4,IF(Register!$U384="",$D$2,MIN($D$2,YEAR(Register!$U384)*12+MONTH(Register!$U384)-1)))-(YEAR(Register!$O384)*12+MONTH(Register!$O384))+1))/Register!$Q384,2)-ROUND((Register!$M384-Register!$R384)*MIN(Register!$Q384,MAX(0,MIN(N$4-1,IF(Register!$U384="",$D$2,MIN($D$2,YEAR(Register!$U384)*12+MONTH(Register!$U384)-1)))-(YEAR(Register!$O384)*12+MONTH(Register!$O384))+1))/Register!$Q384,2))</f>
        <v/>
      </c>
      <c r="O386" s="27">
        <f>IF(OR(Register!$N384&lt;&gt;"Yes",Register!$O384="",N(Register!$Q384)=0),0,ROUND((Register!$M384-Register!$R384)*MIN(Register!$Q384,MAX(0,MIN(O$4,IF(Register!$U384="",$D$2,MIN($D$2,YEAR(Register!$U384)*12+MONTH(Register!$U384)-1)))-(YEAR(Register!$O384)*12+MONTH(Register!$O384))+1))/Register!$Q384,2)-ROUND((Register!$M384-Register!$R384)*MIN(Register!$Q384,MAX(0,MIN(O$4-1,IF(Register!$U384="",$D$2,MIN($D$2,YEAR(Register!$U384)*12+MONTH(Register!$U384)-1)))-(YEAR(Register!$O384)*12+MONTH(Register!$O384))+1))/Register!$Q384,2))</f>
        <v/>
      </c>
      <c r="P386" s="27">
        <f>IF(OR(Register!$N384&lt;&gt;"Yes",Register!$O384="",N(Register!$Q384)=0),0,ROUND((Register!$M384-Register!$R384)*MIN(Register!$Q384,MAX(0,MIN(P$4,IF(Register!$U384="",$D$2,MIN($D$2,YEAR(Register!$U384)*12+MONTH(Register!$U384)-1)))-(YEAR(Register!$O384)*12+MONTH(Register!$O384))+1))/Register!$Q384,2)-ROUND((Register!$M384-Register!$R384)*MIN(Register!$Q384,MAX(0,MIN(P$4-1,IF(Register!$U384="",$D$2,MIN($D$2,YEAR(Register!$U384)*12+MONTH(Register!$U384)-1)))-(YEAR(Register!$O384)*12+MONTH(Register!$O384))+1))/Register!$Q384,2))</f>
        <v/>
      </c>
      <c r="Q386" s="27">
        <f>E386+F386+G386+H386+I386+J386+K386+L386+M386+N386+O386+P386</f>
        <v/>
      </c>
    </row>
    <row r="387">
      <c r="A387" s="28">
        <f>IF(Register!$A385="","",Register!$A385)</f>
        <v/>
      </c>
      <c r="B387" s="28">
        <f>IF(Register!$D385="","",Register!$D385)</f>
        <v/>
      </c>
      <c r="C387" s="28">
        <f>IF(Register!$F385="","",Register!$F385)</f>
        <v/>
      </c>
      <c r="D387" s="28">
        <f>IF(C387="","",IF(C387=Settings!$A$9,Settings!$B$9,IF(C387=Settings!$A$10,Settings!$B$10,IF(C387=Settings!$A$11,Settings!$B$11,IF(C387=Settings!$A$12,Settings!$B$12,IF(C387=Settings!$A$13,Settings!$B$13,IF(C387=Settings!$A$14,Settings!$B$14,IF(C387=Settings!$A$15,Settings!$B$15,IF(C387=Settings!$A$16,Settings!$B$16,IF(C387=Settings!$A$17,Settings!$B$17,IF(C387=Settings!$A$18,Settings!$B$18,"")))))))))))</f>
        <v/>
      </c>
      <c r="E387" s="27">
        <f>IF(OR(Register!$N385&lt;&gt;"Yes",Register!$O385="",N(Register!$Q385)=0),0,ROUND((Register!$M385-Register!$R385)*MIN(Register!$Q385,MAX(0,MIN(E$4,IF(Register!$U385="",$D$2,MIN($D$2,YEAR(Register!$U385)*12+MONTH(Register!$U385)-1)))-(YEAR(Register!$O385)*12+MONTH(Register!$O385))+1))/Register!$Q385,2)-ROUND((Register!$M385-Register!$R385)*MIN(Register!$Q385,MAX(0,MIN(E$4-1,IF(Register!$U385="",$D$2,MIN($D$2,YEAR(Register!$U385)*12+MONTH(Register!$U385)-1)))-(YEAR(Register!$O385)*12+MONTH(Register!$O385))+1))/Register!$Q385,2))</f>
        <v/>
      </c>
      <c r="F387" s="27">
        <f>IF(OR(Register!$N385&lt;&gt;"Yes",Register!$O385="",N(Register!$Q385)=0),0,ROUND((Register!$M385-Register!$R385)*MIN(Register!$Q385,MAX(0,MIN(F$4,IF(Register!$U385="",$D$2,MIN($D$2,YEAR(Register!$U385)*12+MONTH(Register!$U385)-1)))-(YEAR(Register!$O385)*12+MONTH(Register!$O385))+1))/Register!$Q385,2)-ROUND((Register!$M385-Register!$R385)*MIN(Register!$Q385,MAX(0,MIN(F$4-1,IF(Register!$U385="",$D$2,MIN($D$2,YEAR(Register!$U385)*12+MONTH(Register!$U385)-1)))-(YEAR(Register!$O385)*12+MONTH(Register!$O385))+1))/Register!$Q385,2))</f>
        <v/>
      </c>
      <c r="G387" s="27">
        <f>IF(OR(Register!$N385&lt;&gt;"Yes",Register!$O385="",N(Register!$Q385)=0),0,ROUND((Register!$M385-Register!$R385)*MIN(Register!$Q385,MAX(0,MIN(G$4,IF(Register!$U385="",$D$2,MIN($D$2,YEAR(Register!$U385)*12+MONTH(Register!$U385)-1)))-(YEAR(Register!$O385)*12+MONTH(Register!$O385))+1))/Register!$Q385,2)-ROUND((Register!$M385-Register!$R385)*MIN(Register!$Q385,MAX(0,MIN(G$4-1,IF(Register!$U385="",$D$2,MIN($D$2,YEAR(Register!$U385)*12+MONTH(Register!$U385)-1)))-(YEAR(Register!$O385)*12+MONTH(Register!$O385))+1))/Register!$Q385,2))</f>
        <v/>
      </c>
      <c r="H387" s="27">
        <f>IF(OR(Register!$N385&lt;&gt;"Yes",Register!$O385="",N(Register!$Q385)=0),0,ROUND((Register!$M385-Register!$R385)*MIN(Register!$Q385,MAX(0,MIN(H$4,IF(Register!$U385="",$D$2,MIN($D$2,YEAR(Register!$U385)*12+MONTH(Register!$U385)-1)))-(YEAR(Register!$O385)*12+MONTH(Register!$O385))+1))/Register!$Q385,2)-ROUND((Register!$M385-Register!$R385)*MIN(Register!$Q385,MAX(0,MIN(H$4-1,IF(Register!$U385="",$D$2,MIN($D$2,YEAR(Register!$U385)*12+MONTH(Register!$U385)-1)))-(YEAR(Register!$O385)*12+MONTH(Register!$O385))+1))/Register!$Q385,2))</f>
        <v/>
      </c>
      <c r="I387" s="27">
        <f>IF(OR(Register!$N385&lt;&gt;"Yes",Register!$O385="",N(Register!$Q385)=0),0,ROUND((Register!$M385-Register!$R385)*MIN(Register!$Q385,MAX(0,MIN(I$4,IF(Register!$U385="",$D$2,MIN($D$2,YEAR(Register!$U385)*12+MONTH(Register!$U385)-1)))-(YEAR(Register!$O385)*12+MONTH(Register!$O385))+1))/Register!$Q385,2)-ROUND((Register!$M385-Register!$R385)*MIN(Register!$Q385,MAX(0,MIN(I$4-1,IF(Register!$U385="",$D$2,MIN($D$2,YEAR(Register!$U385)*12+MONTH(Register!$U385)-1)))-(YEAR(Register!$O385)*12+MONTH(Register!$O385))+1))/Register!$Q385,2))</f>
        <v/>
      </c>
      <c r="J387" s="27">
        <f>IF(OR(Register!$N385&lt;&gt;"Yes",Register!$O385="",N(Register!$Q385)=0),0,ROUND((Register!$M385-Register!$R385)*MIN(Register!$Q385,MAX(0,MIN(J$4,IF(Register!$U385="",$D$2,MIN($D$2,YEAR(Register!$U385)*12+MONTH(Register!$U385)-1)))-(YEAR(Register!$O385)*12+MONTH(Register!$O385))+1))/Register!$Q385,2)-ROUND((Register!$M385-Register!$R385)*MIN(Register!$Q385,MAX(0,MIN(J$4-1,IF(Register!$U385="",$D$2,MIN($D$2,YEAR(Register!$U385)*12+MONTH(Register!$U385)-1)))-(YEAR(Register!$O385)*12+MONTH(Register!$O385))+1))/Register!$Q385,2))</f>
        <v/>
      </c>
      <c r="K387" s="27">
        <f>IF(OR(Register!$N385&lt;&gt;"Yes",Register!$O385="",N(Register!$Q385)=0),0,ROUND((Register!$M385-Register!$R385)*MIN(Register!$Q385,MAX(0,MIN(K$4,IF(Register!$U385="",$D$2,MIN($D$2,YEAR(Register!$U385)*12+MONTH(Register!$U385)-1)))-(YEAR(Register!$O385)*12+MONTH(Register!$O385))+1))/Register!$Q385,2)-ROUND((Register!$M385-Register!$R385)*MIN(Register!$Q385,MAX(0,MIN(K$4-1,IF(Register!$U385="",$D$2,MIN($D$2,YEAR(Register!$U385)*12+MONTH(Register!$U385)-1)))-(YEAR(Register!$O385)*12+MONTH(Register!$O385))+1))/Register!$Q385,2))</f>
        <v/>
      </c>
      <c r="L387" s="27">
        <f>IF(OR(Register!$N385&lt;&gt;"Yes",Register!$O385="",N(Register!$Q385)=0),0,ROUND((Register!$M385-Register!$R385)*MIN(Register!$Q385,MAX(0,MIN(L$4,IF(Register!$U385="",$D$2,MIN($D$2,YEAR(Register!$U385)*12+MONTH(Register!$U385)-1)))-(YEAR(Register!$O385)*12+MONTH(Register!$O385))+1))/Register!$Q385,2)-ROUND((Register!$M385-Register!$R385)*MIN(Register!$Q385,MAX(0,MIN(L$4-1,IF(Register!$U385="",$D$2,MIN($D$2,YEAR(Register!$U385)*12+MONTH(Register!$U385)-1)))-(YEAR(Register!$O385)*12+MONTH(Register!$O385))+1))/Register!$Q385,2))</f>
        <v/>
      </c>
      <c r="M387" s="27">
        <f>IF(OR(Register!$N385&lt;&gt;"Yes",Register!$O385="",N(Register!$Q385)=0),0,ROUND((Register!$M385-Register!$R385)*MIN(Register!$Q385,MAX(0,MIN(M$4,IF(Register!$U385="",$D$2,MIN($D$2,YEAR(Register!$U385)*12+MONTH(Register!$U385)-1)))-(YEAR(Register!$O385)*12+MONTH(Register!$O385))+1))/Register!$Q385,2)-ROUND((Register!$M385-Register!$R385)*MIN(Register!$Q385,MAX(0,MIN(M$4-1,IF(Register!$U385="",$D$2,MIN($D$2,YEAR(Register!$U385)*12+MONTH(Register!$U385)-1)))-(YEAR(Register!$O385)*12+MONTH(Register!$O385))+1))/Register!$Q385,2))</f>
        <v/>
      </c>
      <c r="N387" s="27">
        <f>IF(OR(Register!$N385&lt;&gt;"Yes",Register!$O385="",N(Register!$Q385)=0),0,ROUND((Register!$M385-Register!$R385)*MIN(Register!$Q385,MAX(0,MIN(N$4,IF(Register!$U385="",$D$2,MIN($D$2,YEAR(Register!$U385)*12+MONTH(Register!$U385)-1)))-(YEAR(Register!$O385)*12+MONTH(Register!$O385))+1))/Register!$Q385,2)-ROUND((Register!$M385-Register!$R385)*MIN(Register!$Q385,MAX(0,MIN(N$4-1,IF(Register!$U385="",$D$2,MIN($D$2,YEAR(Register!$U385)*12+MONTH(Register!$U385)-1)))-(YEAR(Register!$O385)*12+MONTH(Register!$O385))+1))/Register!$Q385,2))</f>
        <v/>
      </c>
      <c r="O387" s="27">
        <f>IF(OR(Register!$N385&lt;&gt;"Yes",Register!$O385="",N(Register!$Q385)=0),0,ROUND((Register!$M385-Register!$R385)*MIN(Register!$Q385,MAX(0,MIN(O$4,IF(Register!$U385="",$D$2,MIN($D$2,YEAR(Register!$U385)*12+MONTH(Register!$U385)-1)))-(YEAR(Register!$O385)*12+MONTH(Register!$O385))+1))/Register!$Q385,2)-ROUND((Register!$M385-Register!$R385)*MIN(Register!$Q385,MAX(0,MIN(O$4-1,IF(Register!$U385="",$D$2,MIN($D$2,YEAR(Register!$U385)*12+MONTH(Register!$U385)-1)))-(YEAR(Register!$O385)*12+MONTH(Register!$O385))+1))/Register!$Q385,2))</f>
        <v/>
      </c>
      <c r="P387" s="27">
        <f>IF(OR(Register!$N385&lt;&gt;"Yes",Register!$O385="",N(Register!$Q385)=0),0,ROUND((Register!$M385-Register!$R385)*MIN(Register!$Q385,MAX(0,MIN(P$4,IF(Register!$U385="",$D$2,MIN($D$2,YEAR(Register!$U385)*12+MONTH(Register!$U385)-1)))-(YEAR(Register!$O385)*12+MONTH(Register!$O385))+1))/Register!$Q385,2)-ROUND((Register!$M385-Register!$R385)*MIN(Register!$Q385,MAX(0,MIN(P$4-1,IF(Register!$U385="",$D$2,MIN($D$2,YEAR(Register!$U385)*12+MONTH(Register!$U385)-1)))-(YEAR(Register!$O385)*12+MONTH(Register!$O385))+1))/Register!$Q385,2))</f>
        <v/>
      </c>
      <c r="Q387" s="27">
        <f>E387+F387+G387+H387+I387+J387+K387+L387+M387+N387+O387+P387</f>
        <v/>
      </c>
    </row>
    <row r="388">
      <c r="A388" s="28">
        <f>IF(Register!$A386="","",Register!$A386)</f>
        <v/>
      </c>
      <c r="B388" s="28">
        <f>IF(Register!$D386="","",Register!$D386)</f>
        <v/>
      </c>
      <c r="C388" s="28">
        <f>IF(Register!$F386="","",Register!$F386)</f>
        <v/>
      </c>
      <c r="D388" s="28">
        <f>IF(C388="","",IF(C388=Settings!$A$9,Settings!$B$9,IF(C388=Settings!$A$10,Settings!$B$10,IF(C388=Settings!$A$11,Settings!$B$11,IF(C388=Settings!$A$12,Settings!$B$12,IF(C388=Settings!$A$13,Settings!$B$13,IF(C388=Settings!$A$14,Settings!$B$14,IF(C388=Settings!$A$15,Settings!$B$15,IF(C388=Settings!$A$16,Settings!$B$16,IF(C388=Settings!$A$17,Settings!$B$17,IF(C388=Settings!$A$18,Settings!$B$18,"")))))))))))</f>
        <v/>
      </c>
      <c r="E388" s="27">
        <f>IF(OR(Register!$N386&lt;&gt;"Yes",Register!$O386="",N(Register!$Q386)=0),0,ROUND((Register!$M386-Register!$R386)*MIN(Register!$Q386,MAX(0,MIN(E$4,IF(Register!$U386="",$D$2,MIN($D$2,YEAR(Register!$U386)*12+MONTH(Register!$U386)-1)))-(YEAR(Register!$O386)*12+MONTH(Register!$O386))+1))/Register!$Q386,2)-ROUND((Register!$M386-Register!$R386)*MIN(Register!$Q386,MAX(0,MIN(E$4-1,IF(Register!$U386="",$D$2,MIN($D$2,YEAR(Register!$U386)*12+MONTH(Register!$U386)-1)))-(YEAR(Register!$O386)*12+MONTH(Register!$O386))+1))/Register!$Q386,2))</f>
        <v/>
      </c>
      <c r="F388" s="27">
        <f>IF(OR(Register!$N386&lt;&gt;"Yes",Register!$O386="",N(Register!$Q386)=0),0,ROUND((Register!$M386-Register!$R386)*MIN(Register!$Q386,MAX(0,MIN(F$4,IF(Register!$U386="",$D$2,MIN($D$2,YEAR(Register!$U386)*12+MONTH(Register!$U386)-1)))-(YEAR(Register!$O386)*12+MONTH(Register!$O386))+1))/Register!$Q386,2)-ROUND((Register!$M386-Register!$R386)*MIN(Register!$Q386,MAX(0,MIN(F$4-1,IF(Register!$U386="",$D$2,MIN($D$2,YEAR(Register!$U386)*12+MONTH(Register!$U386)-1)))-(YEAR(Register!$O386)*12+MONTH(Register!$O386))+1))/Register!$Q386,2))</f>
        <v/>
      </c>
      <c r="G388" s="27">
        <f>IF(OR(Register!$N386&lt;&gt;"Yes",Register!$O386="",N(Register!$Q386)=0),0,ROUND((Register!$M386-Register!$R386)*MIN(Register!$Q386,MAX(0,MIN(G$4,IF(Register!$U386="",$D$2,MIN($D$2,YEAR(Register!$U386)*12+MONTH(Register!$U386)-1)))-(YEAR(Register!$O386)*12+MONTH(Register!$O386))+1))/Register!$Q386,2)-ROUND((Register!$M386-Register!$R386)*MIN(Register!$Q386,MAX(0,MIN(G$4-1,IF(Register!$U386="",$D$2,MIN($D$2,YEAR(Register!$U386)*12+MONTH(Register!$U386)-1)))-(YEAR(Register!$O386)*12+MONTH(Register!$O386))+1))/Register!$Q386,2))</f>
        <v/>
      </c>
      <c r="H388" s="27">
        <f>IF(OR(Register!$N386&lt;&gt;"Yes",Register!$O386="",N(Register!$Q386)=0),0,ROUND((Register!$M386-Register!$R386)*MIN(Register!$Q386,MAX(0,MIN(H$4,IF(Register!$U386="",$D$2,MIN($D$2,YEAR(Register!$U386)*12+MONTH(Register!$U386)-1)))-(YEAR(Register!$O386)*12+MONTH(Register!$O386))+1))/Register!$Q386,2)-ROUND((Register!$M386-Register!$R386)*MIN(Register!$Q386,MAX(0,MIN(H$4-1,IF(Register!$U386="",$D$2,MIN($D$2,YEAR(Register!$U386)*12+MONTH(Register!$U386)-1)))-(YEAR(Register!$O386)*12+MONTH(Register!$O386))+1))/Register!$Q386,2))</f>
        <v/>
      </c>
      <c r="I388" s="27">
        <f>IF(OR(Register!$N386&lt;&gt;"Yes",Register!$O386="",N(Register!$Q386)=0),0,ROUND((Register!$M386-Register!$R386)*MIN(Register!$Q386,MAX(0,MIN(I$4,IF(Register!$U386="",$D$2,MIN($D$2,YEAR(Register!$U386)*12+MONTH(Register!$U386)-1)))-(YEAR(Register!$O386)*12+MONTH(Register!$O386))+1))/Register!$Q386,2)-ROUND((Register!$M386-Register!$R386)*MIN(Register!$Q386,MAX(0,MIN(I$4-1,IF(Register!$U386="",$D$2,MIN($D$2,YEAR(Register!$U386)*12+MONTH(Register!$U386)-1)))-(YEAR(Register!$O386)*12+MONTH(Register!$O386))+1))/Register!$Q386,2))</f>
        <v/>
      </c>
      <c r="J388" s="27">
        <f>IF(OR(Register!$N386&lt;&gt;"Yes",Register!$O386="",N(Register!$Q386)=0),0,ROUND((Register!$M386-Register!$R386)*MIN(Register!$Q386,MAX(0,MIN(J$4,IF(Register!$U386="",$D$2,MIN($D$2,YEAR(Register!$U386)*12+MONTH(Register!$U386)-1)))-(YEAR(Register!$O386)*12+MONTH(Register!$O386))+1))/Register!$Q386,2)-ROUND((Register!$M386-Register!$R386)*MIN(Register!$Q386,MAX(0,MIN(J$4-1,IF(Register!$U386="",$D$2,MIN($D$2,YEAR(Register!$U386)*12+MONTH(Register!$U386)-1)))-(YEAR(Register!$O386)*12+MONTH(Register!$O386))+1))/Register!$Q386,2))</f>
        <v/>
      </c>
      <c r="K388" s="27">
        <f>IF(OR(Register!$N386&lt;&gt;"Yes",Register!$O386="",N(Register!$Q386)=0),0,ROUND((Register!$M386-Register!$R386)*MIN(Register!$Q386,MAX(0,MIN(K$4,IF(Register!$U386="",$D$2,MIN($D$2,YEAR(Register!$U386)*12+MONTH(Register!$U386)-1)))-(YEAR(Register!$O386)*12+MONTH(Register!$O386))+1))/Register!$Q386,2)-ROUND((Register!$M386-Register!$R386)*MIN(Register!$Q386,MAX(0,MIN(K$4-1,IF(Register!$U386="",$D$2,MIN($D$2,YEAR(Register!$U386)*12+MONTH(Register!$U386)-1)))-(YEAR(Register!$O386)*12+MONTH(Register!$O386))+1))/Register!$Q386,2))</f>
        <v/>
      </c>
      <c r="L388" s="27">
        <f>IF(OR(Register!$N386&lt;&gt;"Yes",Register!$O386="",N(Register!$Q386)=0),0,ROUND((Register!$M386-Register!$R386)*MIN(Register!$Q386,MAX(0,MIN(L$4,IF(Register!$U386="",$D$2,MIN($D$2,YEAR(Register!$U386)*12+MONTH(Register!$U386)-1)))-(YEAR(Register!$O386)*12+MONTH(Register!$O386))+1))/Register!$Q386,2)-ROUND((Register!$M386-Register!$R386)*MIN(Register!$Q386,MAX(0,MIN(L$4-1,IF(Register!$U386="",$D$2,MIN($D$2,YEAR(Register!$U386)*12+MONTH(Register!$U386)-1)))-(YEAR(Register!$O386)*12+MONTH(Register!$O386))+1))/Register!$Q386,2))</f>
        <v/>
      </c>
      <c r="M388" s="27">
        <f>IF(OR(Register!$N386&lt;&gt;"Yes",Register!$O386="",N(Register!$Q386)=0),0,ROUND((Register!$M386-Register!$R386)*MIN(Register!$Q386,MAX(0,MIN(M$4,IF(Register!$U386="",$D$2,MIN($D$2,YEAR(Register!$U386)*12+MONTH(Register!$U386)-1)))-(YEAR(Register!$O386)*12+MONTH(Register!$O386))+1))/Register!$Q386,2)-ROUND((Register!$M386-Register!$R386)*MIN(Register!$Q386,MAX(0,MIN(M$4-1,IF(Register!$U386="",$D$2,MIN($D$2,YEAR(Register!$U386)*12+MONTH(Register!$U386)-1)))-(YEAR(Register!$O386)*12+MONTH(Register!$O386))+1))/Register!$Q386,2))</f>
        <v/>
      </c>
      <c r="N388" s="27">
        <f>IF(OR(Register!$N386&lt;&gt;"Yes",Register!$O386="",N(Register!$Q386)=0),0,ROUND((Register!$M386-Register!$R386)*MIN(Register!$Q386,MAX(0,MIN(N$4,IF(Register!$U386="",$D$2,MIN($D$2,YEAR(Register!$U386)*12+MONTH(Register!$U386)-1)))-(YEAR(Register!$O386)*12+MONTH(Register!$O386))+1))/Register!$Q386,2)-ROUND((Register!$M386-Register!$R386)*MIN(Register!$Q386,MAX(0,MIN(N$4-1,IF(Register!$U386="",$D$2,MIN($D$2,YEAR(Register!$U386)*12+MONTH(Register!$U386)-1)))-(YEAR(Register!$O386)*12+MONTH(Register!$O386))+1))/Register!$Q386,2))</f>
        <v/>
      </c>
      <c r="O388" s="27">
        <f>IF(OR(Register!$N386&lt;&gt;"Yes",Register!$O386="",N(Register!$Q386)=0),0,ROUND((Register!$M386-Register!$R386)*MIN(Register!$Q386,MAX(0,MIN(O$4,IF(Register!$U386="",$D$2,MIN($D$2,YEAR(Register!$U386)*12+MONTH(Register!$U386)-1)))-(YEAR(Register!$O386)*12+MONTH(Register!$O386))+1))/Register!$Q386,2)-ROUND((Register!$M386-Register!$R386)*MIN(Register!$Q386,MAX(0,MIN(O$4-1,IF(Register!$U386="",$D$2,MIN($D$2,YEAR(Register!$U386)*12+MONTH(Register!$U386)-1)))-(YEAR(Register!$O386)*12+MONTH(Register!$O386))+1))/Register!$Q386,2))</f>
        <v/>
      </c>
      <c r="P388" s="27">
        <f>IF(OR(Register!$N386&lt;&gt;"Yes",Register!$O386="",N(Register!$Q386)=0),0,ROUND((Register!$M386-Register!$R386)*MIN(Register!$Q386,MAX(0,MIN(P$4,IF(Register!$U386="",$D$2,MIN($D$2,YEAR(Register!$U386)*12+MONTH(Register!$U386)-1)))-(YEAR(Register!$O386)*12+MONTH(Register!$O386))+1))/Register!$Q386,2)-ROUND((Register!$M386-Register!$R386)*MIN(Register!$Q386,MAX(0,MIN(P$4-1,IF(Register!$U386="",$D$2,MIN($D$2,YEAR(Register!$U386)*12+MONTH(Register!$U386)-1)))-(YEAR(Register!$O386)*12+MONTH(Register!$O386))+1))/Register!$Q386,2))</f>
        <v/>
      </c>
      <c r="Q388" s="27">
        <f>E388+F388+G388+H388+I388+J388+K388+L388+M388+N388+O388+P388</f>
        <v/>
      </c>
    </row>
    <row r="389">
      <c r="A389" s="28">
        <f>IF(Register!$A387="","",Register!$A387)</f>
        <v/>
      </c>
      <c r="B389" s="28">
        <f>IF(Register!$D387="","",Register!$D387)</f>
        <v/>
      </c>
      <c r="C389" s="28">
        <f>IF(Register!$F387="","",Register!$F387)</f>
        <v/>
      </c>
      <c r="D389" s="28">
        <f>IF(C389="","",IF(C389=Settings!$A$9,Settings!$B$9,IF(C389=Settings!$A$10,Settings!$B$10,IF(C389=Settings!$A$11,Settings!$B$11,IF(C389=Settings!$A$12,Settings!$B$12,IF(C389=Settings!$A$13,Settings!$B$13,IF(C389=Settings!$A$14,Settings!$B$14,IF(C389=Settings!$A$15,Settings!$B$15,IF(C389=Settings!$A$16,Settings!$B$16,IF(C389=Settings!$A$17,Settings!$B$17,IF(C389=Settings!$A$18,Settings!$B$18,"")))))))))))</f>
        <v/>
      </c>
      <c r="E389" s="27">
        <f>IF(OR(Register!$N387&lt;&gt;"Yes",Register!$O387="",N(Register!$Q387)=0),0,ROUND((Register!$M387-Register!$R387)*MIN(Register!$Q387,MAX(0,MIN(E$4,IF(Register!$U387="",$D$2,MIN($D$2,YEAR(Register!$U387)*12+MONTH(Register!$U387)-1)))-(YEAR(Register!$O387)*12+MONTH(Register!$O387))+1))/Register!$Q387,2)-ROUND((Register!$M387-Register!$R387)*MIN(Register!$Q387,MAX(0,MIN(E$4-1,IF(Register!$U387="",$D$2,MIN($D$2,YEAR(Register!$U387)*12+MONTH(Register!$U387)-1)))-(YEAR(Register!$O387)*12+MONTH(Register!$O387))+1))/Register!$Q387,2))</f>
        <v/>
      </c>
      <c r="F389" s="27">
        <f>IF(OR(Register!$N387&lt;&gt;"Yes",Register!$O387="",N(Register!$Q387)=0),0,ROUND((Register!$M387-Register!$R387)*MIN(Register!$Q387,MAX(0,MIN(F$4,IF(Register!$U387="",$D$2,MIN($D$2,YEAR(Register!$U387)*12+MONTH(Register!$U387)-1)))-(YEAR(Register!$O387)*12+MONTH(Register!$O387))+1))/Register!$Q387,2)-ROUND((Register!$M387-Register!$R387)*MIN(Register!$Q387,MAX(0,MIN(F$4-1,IF(Register!$U387="",$D$2,MIN($D$2,YEAR(Register!$U387)*12+MONTH(Register!$U387)-1)))-(YEAR(Register!$O387)*12+MONTH(Register!$O387))+1))/Register!$Q387,2))</f>
        <v/>
      </c>
      <c r="G389" s="27">
        <f>IF(OR(Register!$N387&lt;&gt;"Yes",Register!$O387="",N(Register!$Q387)=0),0,ROUND((Register!$M387-Register!$R387)*MIN(Register!$Q387,MAX(0,MIN(G$4,IF(Register!$U387="",$D$2,MIN($D$2,YEAR(Register!$U387)*12+MONTH(Register!$U387)-1)))-(YEAR(Register!$O387)*12+MONTH(Register!$O387))+1))/Register!$Q387,2)-ROUND((Register!$M387-Register!$R387)*MIN(Register!$Q387,MAX(0,MIN(G$4-1,IF(Register!$U387="",$D$2,MIN($D$2,YEAR(Register!$U387)*12+MONTH(Register!$U387)-1)))-(YEAR(Register!$O387)*12+MONTH(Register!$O387))+1))/Register!$Q387,2))</f>
        <v/>
      </c>
      <c r="H389" s="27">
        <f>IF(OR(Register!$N387&lt;&gt;"Yes",Register!$O387="",N(Register!$Q387)=0),0,ROUND((Register!$M387-Register!$R387)*MIN(Register!$Q387,MAX(0,MIN(H$4,IF(Register!$U387="",$D$2,MIN($D$2,YEAR(Register!$U387)*12+MONTH(Register!$U387)-1)))-(YEAR(Register!$O387)*12+MONTH(Register!$O387))+1))/Register!$Q387,2)-ROUND((Register!$M387-Register!$R387)*MIN(Register!$Q387,MAX(0,MIN(H$4-1,IF(Register!$U387="",$D$2,MIN($D$2,YEAR(Register!$U387)*12+MONTH(Register!$U387)-1)))-(YEAR(Register!$O387)*12+MONTH(Register!$O387))+1))/Register!$Q387,2))</f>
        <v/>
      </c>
      <c r="I389" s="27">
        <f>IF(OR(Register!$N387&lt;&gt;"Yes",Register!$O387="",N(Register!$Q387)=0),0,ROUND((Register!$M387-Register!$R387)*MIN(Register!$Q387,MAX(0,MIN(I$4,IF(Register!$U387="",$D$2,MIN($D$2,YEAR(Register!$U387)*12+MONTH(Register!$U387)-1)))-(YEAR(Register!$O387)*12+MONTH(Register!$O387))+1))/Register!$Q387,2)-ROUND((Register!$M387-Register!$R387)*MIN(Register!$Q387,MAX(0,MIN(I$4-1,IF(Register!$U387="",$D$2,MIN($D$2,YEAR(Register!$U387)*12+MONTH(Register!$U387)-1)))-(YEAR(Register!$O387)*12+MONTH(Register!$O387))+1))/Register!$Q387,2))</f>
        <v/>
      </c>
      <c r="J389" s="27">
        <f>IF(OR(Register!$N387&lt;&gt;"Yes",Register!$O387="",N(Register!$Q387)=0),0,ROUND((Register!$M387-Register!$R387)*MIN(Register!$Q387,MAX(0,MIN(J$4,IF(Register!$U387="",$D$2,MIN($D$2,YEAR(Register!$U387)*12+MONTH(Register!$U387)-1)))-(YEAR(Register!$O387)*12+MONTH(Register!$O387))+1))/Register!$Q387,2)-ROUND((Register!$M387-Register!$R387)*MIN(Register!$Q387,MAX(0,MIN(J$4-1,IF(Register!$U387="",$D$2,MIN($D$2,YEAR(Register!$U387)*12+MONTH(Register!$U387)-1)))-(YEAR(Register!$O387)*12+MONTH(Register!$O387))+1))/Register!$Q387,2))</f>
        <v/>
      </c>
      <c r="K389" s="27">
        <f>IF(OR(Register!$N387&lt;&gt;"Yes",Register!$O387="",N(Register!$Q387)=0),0,ROUND((Register!$M387-Register!$R387)*MIN(Register!$Q387,MAX(0,MIN(K$4,IF(Register!$U387="",$D$2,MIN($D$2,YEAR(Register!$U387)*12+MONTH(Register!$U387)-1)))-(YEAR(Register!$O387)*12+MONTH(Register!$O387))+1))/Register!$Q387,2)-ROUND((Register!$M387-Register!$R387)*MIN(Register!$Q387,MAX(0,MIN(K$4-1,IF(Register!$U387="",$D$2,MIN($D$2,YEAR(Register!$U387)*12+MONTH(Register!$U387)-1)))-(YEAR(Register!$O387)*12+MONTH(Register!$O387))+1))/Register!$Q387,2))</f>
        <v/>
      </c>
      <c r="L389" s="27">
        <f>IF(OR(Register!$N387&lt;&gt;"Yes",Register!$O387="",N(Register!$Q387)=0),0,ROUND((Register!$M387-Register!$R387)*MIN(Register!$Q387,MAX(0,MIN(L$4,IF(Register!$U387="",$D$2,MIN($D$2,YEAR(Register!$U387)*12+MONTH(Register!$U387)-1)))-(YEAR(Register!$O387)*12+MONTH(Register!$O387))+1))/Register!$Q387,2)-ROUND((Register!$M387-Register!$R387)*MIN(Register!$Q387,MAX(0,MIN(L$4-1,IF(Register!$U387="",$D$2,MIN($D$2,YEAR(Register!$U387)*12+MONTH(Register!$U387)-1)))-(YEAR(Register!$O387)*12+MONTH(Register!$O387))+1))/Register!$Q387,2))</f>
        <v/>
      </c>
      <c r="M389" s="27">
        <f>IF(OR(Register!$N387&lt;&gt;"Yes",Register!$O387="",N(Register!$Q387)=0),0,ROUND((Register!$M387-Register!$R387)*MIN(Register!$Q387,MAX(0,MIN(M$4,IF(Register!$U387="",$D$2,MIN($D$2,YEAR(Register!$U387)*12+MONTH(Register!$U387)-1)))-(YEAR(Register!$O387)*12+MONTH(Register!$O387))+1))/Register!$Q387,2)-ROUND((Register!$M387-Register!$R387)*MIN(Register!$Q387,MAX(0,MIN(M$4-1,IF(Register!$U387="",$D$2,MIN($D$2,YEAR(Register!$U387)*12+MONTH(Register!$U387)-1)))-(YEAR(Register!$O387)*12+MONTH(Register!$O387))+1))/Register!$Q387,2))</f>
        <v/>
      </c>
      <c r="N389" s="27">
        <f>IF(OR(Register!$N387&lt;&gt;"Yes",Register!$O387="",N(Register!$Q387)=0),0,ROUND((Register!$M387-Register!$R387)*MIN(Register!$Q387,MAX(0,MIN(N$4,IF(Register!$U387="",$D$2,MIN($D$2,YEAR(Register!$U387)*12+MONTH(Register!$U387)-1)))-(YEAR(Register!$O387)*12+MONTH(Register!$O387))+1))/Register!$Q387,2)-ROUND((Register!$M387-Register!$R387)*MIN(Register!$Q387,MAX(0,MIN(N$4-1,IF(Register!$U387="",$D$2,MIN($D$2,YEAR(Register!$U387)*12+MONTH(Register!$U387)-1)))-(YEAR(Register!$O387)*12+MONTH(Register!$O387))+1))/Register!$Q387,2))</f>
        <v/>
      </c>
      <c r="O389" s="27">
        <f>IF(OR(Register!$N387&lt;&gt;"Yes",Register!$O387="",N(Register!$Q387)=0),0,ROUND((Register!$M387-Register!$R387)*MIN(Register!$Q387,MAX(0,MIN(O$4,IF(Register!$U387="",$D$2,MIN($D$2,YEAR(Register!$U387)*12+MONTH(Register!$U387)-1)))-(YEAR(Register!$O387)*12+MONTH(Register!$O387))+1))/Register!$Q387,2)-ROUND((Register!$M387-Register!$R387)*MIN(Register!$Q387,MAX(0,MIN(O$4-1,IF(Register!$U387="",$D$2,MIN($D$2,YEAR(Register!$U387)*12+MONTH(Register!$U387)-1)))-(YEAR(Register!$O387)*12+MONTH(Register!$O387))+1))/Register!$Q387,2))</f>
        <v/>
      </c>
      <c r="P389" s="27">
        <f>IF(OR(Register!$N387&lt;&gt;"Yes",Register!$O387="",N(Register!$Q387)=0),0,ROUND((Register!$M387-Register!$R387)*MIN(Register!$Q387,MAX(0,MIN(P$4,IF(Register!$U387="",$D$2,MIN($D$2,YEAR(Register!$U387)*12+MONTH(Register!$U387)-1)))-(YEAR(Register!$O387)*12+MONTH(Register!$O387))+1))/Register!$Q387,2)-ROUND((Register!$M387-Register!$R387)*MIN(Register!$Q387,MAX(0,MIN(P$4-1,IF(Register!$U387="",$D$2,MIN($D$2,YEAR(Register!$U387)*12+MONTH(Register!$U387)-1)))-(YEAR(Register!$O387)*12+MONTH(Register!$O387))+1))/Register!$Q387,2))</f>
        <v/>
      </c>
      <c r="Q389" s="27">
        <f>E389+F389+G389+H389+I389+J389+K389+L389+M389+N389+O389+P389</f>
        <v/>
      </c>
    </row>
    <row r="390">
      <c r="A390" s="28">
        <f>IF(Register!$A388="","",Register!$A388)</f>
        <v/>
      </c>
      <c r="B390" s="28">
        <f>IF(Register!$D388="","",Register!$D388)</f>
        <v/>
      </c>
      <c r="C390" s="28">
        <f>IF(Register!$F388="","",Register!$F388)</f>
        <v/>
      </c>
      <c r="D390" s="28">
        <f>IF(C390="","",IF(C390=Settings!$A$9,Settings!$B$9,IF(C390=Settings!$A$10,Settings!$B$10,IF(C390=Settings!$A$11,Settings!$B$11,IF(C390=Settings!$A$12,Settings!$B$12,IF(C390=Settings!$A$13,Settings!$B$13,IF(C390=Settings!$A$14,Settings!$B$14,IF(C390=Settings!$A$15,Settings!$B$15,IF(C390=Settings!$A$16,Settings!$B$16,IF(C390=Settings!$A$17,Settings!$B$17,IF(C390=Settings!$A$18,Settings!$B$18,"")))))))))))</f>
        <v/>
      </c>
      <c r="E390" s="27">
        <f>IF(OR(Register!$N388&lt;&gt;"Yes",Register!$O388="",N(Register!$Q388)=0),0,ROUND((Register!$M388-Register!$R388)*MIN(Register!$Q388,MAX(0,MIN(E$4,IF(Register!$U388="",$D$2,MIN($D$2,YEAR(Register!$U388)*12+MONTH(Register!$U388)-1)))-(YEAR(Register!$O388)*12+MONTH(Register!$O388))+1))/Register!$Q388,2)-ROUND((Register!$M388-Register!$R388)*MIN(Register!$Q388,MAX(0,MIN(E$4-1,IF(Register!$U388="",$D$2,MIN($D$2,YEAR(Register!$U388)*12+MONTH(Register!$U388)-1)))-(YEAR(Register!$O388)*12+MONTH(Register!$O388))+1))/Register!$Q388,2))</f>
        <v/>
      </c>
      <c r="F390" s="27">
        <f>IF(OR(Register!$N388&lt;&gt;"Yes",Register!$O388="",N(Register!$Q388)=0),0,ROUND((Register!$M388-Register!$R388)*MIN(Register!$Q388,MAX(0,MIN(F$4,IF(Register!$U388="",$D$2,MIN($D$2,YEAR(Register!$U388)*12+MONTH(Register!$U388)-1)))-(YEAR(Register!$O388)*12+MONTH(Register!$O388))+1))/Register!$Q388,2)-ROUND((Register!$M388-Register!$R388)*MIN(Register!$Q388,MAX(0,MIN(F$4-1,IF(Register!$U388="",$D$2,MIN($D$2,YEAR(Register!$U388)*12+MONTH(Register!$U388)-1)))-(YEAR(Register!$O388)*12+MONTH(Register!$O388))+1))/Register!$Q388,2))</f>
        <v/>
      </c>
      <c r="G390" s="27">
        <f>IF(OR(Register!$N388&lt;&gt;"Yes",Register!$O388="",N(Register!$Q388)=0),0,ROUND((Register!$M388-Register!$R388)*MIN(Register!$Q388,MAX(0,MIN(G$4,IF(Register!$U388="",$D$2,MIN($D$2,YEAR(Register!$U388)*12+MONTH(Register!$U388)-1)))-(YEAR(Register!$O388)*12+MONTH(Register!$O388))+1))/Register!$Q388,2)-ROUND((Register!$M388-Register!$R388)*MIN(Register!$Q388,MAX(0,MIN(G$4-1,IF(Register!$U388="",$D$2,MIN($D$2,YEAR(Register!$U388)*12+MONTH(Register!$U388)-1)))-(YEAR(Register!$O388)*12+MONTH(Register!$O388))+1))/Register!$Q388,2))</f>
        <v/>
      </c>
      <c r="H390" s="27">
        <f>IF(OR(Register!$N388&lt;&gt;"Yes",Register!$O388="",N(Register!$Q388)=0),0,ROUND((Register!$M388-Register!$R388)*MIN(Register!$Q388,MAX(0,MIN(H$4,IF(Register!$U388="",$D$2,MIN($D$2,YEAR(Register!$U388)*12+MONTH(Register!$U388)-1)))-(YEAR(Register!$O388)*12+MONTH(Register!$O388))+1))/Register!$Q388,2)-ROUND((Register!$M388-Register!$R388)*MIN(Register!$Q388,MAX(0,MIN(H$4-1,IF(Register!$U388="",$D$2,MIN($D$2,YEAR(Register!$U388)*12+MONTH(Register!$U388)-1)))-(YEAR(Register!$O388)*12+MONTH(Register!$O388))+1))/Register!$Q388,2))</f>
        <v/>
      </c>
      <c r="I390" s="27">
        <f>IF(OR(Register!$N388&lt;&gt;"Yes",Register!$O388="",N(Register!$Q388)=0),0,ROUND((Register!$M388-Register!$R388)*MIN(Register!$Q388,MAX(0,MIN(I$4,IF(Register!$U388="",$D$2,MIN($D$2,YEAR(Register!$U388)*12+MONTH(Register!$U388)-1)))-(YEAR(Register!$O388)*12+MONTH(Register!$O388))+1))/Register!$Q388,2)-ROUND((Register!$M388-Register!$R388)*MIN(Register!$Q388,MAX(0,MIN(I$4-1,IF(Register!$U388="",$D$2,MIN($D$2,YEAR(Register!$U388)*12+MONTH(Register!$U388)-1)))-(YEAR(Register!$O388)*12+MONTH(Register!$O388))+1))/Register!$Q388,2))</f>
        <v/>
      </c>
      <c r="J390" s="27">
        <f>IF(OR(Register!$N388&lt;&gt;"Yes",Register!$O388="",N(Register!$Q388)=0),0,ROUND((Register!$M388-Register!$R388)*MIN(Register!$Q388,MAX(0,MIN(J$4,IF(Register!$U388="",$D$2,MIN($D$2,YEAR(Register!$U388)*12+MONTH(Register!$U388)-1)))-(YEAR(Register!$O388)*12+MONTH(Register!$O388))+1))/Register!$Q388,2)-ROUND((Register!$M388-Register!$R388)*MIN(Register!$Q388,MAX(0,MIN(J$4-1,IF(Register!$U388="",$D$2,MIN($D$2,YEAR(Register!$U388)*12+MONTH(Register!$U388)-1)))-(YEAR(Register!$O388)*12+MONTH(Register!$O388))+1))/Register!$Q388,2))</f>
        <v/>
      </c>
      <c r="K390" s="27">
        <f>IF(OR(Register!$N388&lt;&gt;"Yes",Register!$O388="",N(Register!$Q388)=0),0,ROUND((Register!$M388-Register!$R388)*MIN(Register!$Q388,MAX(0,MIN(K$4,IF(Register!$U388="",$D$2,MIN($D$2,YEAR(Register!$U388)*12+MONTH(Register!$U388)-1)))-(YEAR(Register!$O388)*12+MONTH(Register!$O388))+1))/Register!$Q388,2)-ROUND((Register!$M388-Register!$R388)*MIN(Register!$Q388,MAX(0,MIN(K$4-1,IF(Register!$U388="",$D$2,MIN($D$2,YEAR(Register!$U388)*12+MONTH(Register!$U388)-1)))-(YEAR(Register!$O388)*12+MONTH(Register!$O388))+1))/Register!$Q388,2))</f>
        <v/>
      </c>
      <c r="L390" s="27">
        <f>IF(OR(Register!$N388&lt;&gt;"Yes",Register!$O388="",N(Register!$Q388)=0),0,ROUND((Register!$M388-Register!$R388)*MIN(Register!$Q388,MAX(0,MIN(L$4,IF(Register!$U388="",$D$2,MIN($D$2,YEAR(Register!$U388)*12+MONTH(Register!$U388)-1)))-(YEAR(Register!$O388)*12+MONTH(Register!$O388))+1))/Register!$Q388,2)-ROUND((Register!$M388-Register!$R388)*MIN(Register!$Q388,MAX(0,MIN(L$4-1,IF(Register!$U388="",$D$2,MIN($D$2,YEAR(Register!$U388)*12+MONTH(Register!$U388)-1)))-(YEAR(Register!$O388)*12+MONTH(Register!$O388))+1))/Register!$Q388,2))</f>
        <v/>
      </c>
      <c r="M390" s="27">
        <f>IF(OR(Register!$N388&lt;&gt;"Yes",Register!$O388="",N(Register!$Q388)=0),0,ROUND((Register!$M388-Register!$R388)*MIN(Register!$Q388,MAX(0,MIN(M$4,IF(Register!$U388="",$D$2,MIN($D$2,YEAR(Register!$U388)*12+MONTH(Register!$U388)-1)))-(YEAR(Register!$O388)*12+MONTH(Register!$O388))+1))/Register!$Q388,2)-ROUND((Register!$M388-Register!$R388)*MIN(Register!$Q388,MAX(0,MIN(M$4-1,IF(Register!$U388="",$D$2,MIN($D$2,YEAR(Register!$U388)*12+MONTH(Register!$U388)-1)))-(YEAR(Register!$O388)*12+MONTH(Register!$O388))+1))/Register!$Q388,2))</f>
        <v/>
      </c>
      <c r="N390" s="27">
        <f>IF(OR(Register!$N388&lt;&gt;"Yes",Register!$O388="",N(Register!$Q388)=0),0,ROUND((Register!$M388-Register!$R388)*MIN(Register!$Q388,MAX(0,MIN(N$4,IF(Register!$U388="",$D$2,MIN($D$2,YEAR(Register!$U388)*12+MONTH(Register!$U388)-1)))-(YEAR(Register!$O388)*12+MONTH(Register!$O388))+1))/Register!$Q388,2)-ROUND((Register!$M388-Register!$R388)*MIN(Register!$Q388,MAX(0,MIN(N$4-1,IF(Register!$U388="",$D$2,MIN($D$2,YEAR(Register!$U388)*12+MONTH(Register!$U388)-1)))-(YEAR(Register!$O388)*12+MONTH(Register!$O388))+1))/Register!$Q388,2))</f>
        <v/>
      </c>
      <c r="O390" s="27">
        <f>IF(OR(Register!$N388&lt;&gt;"Yes",Register!$O388="",N(Register!$Q388)=0),0,ROUND((Register!$M388-Register!$R388)*MIN(Register!$Q388,MAX(0,MIN(O$4,IF(Register!$U388="",$D$2,MIN($D$2,YEAR(Register!$U388)*12+MONTH(Register!$U388)-1)))-(YEAR(Register!$O388)*12+MONTH(Register!$O388))+1))/Register!$Q388,2)-ROUND((Register!$M388-Register!$R388)*MIN(Register!$Q388,MAX(0,MIN(O$4-1,IF(Register!$U388="",$D$2,MIN($D$2,YEAR(Register!$U388)*12+MONTH(Register!$U388)-1)))-(YEAR(Register!$O388)*12+MONTH(Register!$O388))+1))/Register!$Q388,2))</f>
        <v/>
      </c>
      <c r="P390" s="27">
        <f>IF(OR(Register!$N388&lt;&gt;"Yes",Register!$O388="",N(Register!$Q388)=0),0,ROUND((Register!$M388-Register!$R388)*MIN(Register!$Q388,MAX(0,MIN(P$4,IF(Register!$U388="",$D$2,MIN($D$2,YEAR(Register!$U388)*12+MONTH(Register!$U388)-1)))-(YEAR(Register!$O388)*12+MONTH(Register!$O388))+1))/Register!$Q388,2)-ROUND((Register!$M388-Register!$R388)*MIN(Register!$Q388,MAX(0,MIN(P$4-1,IF(Register!$U388="",$D$2,MIN($D$2,YEAR(Register!$U388)*12+MONTH(Register!$U388)-1)))-(YEAR(Register!$O388)*12+MONTH(Register!$O388))+1))/Register!$Q388,2))</f>
        <v/>
      </c>
      <c r="Q390" s="27">
        <f>E390+F390+G390+H390+I390+J390+K390+L390+M390+N390+O390+P390</f>
        <v/>
      </c>
    </row>
    <row r="391">
      <c r="A391" s="28">
        <f>IF(Register!$A389="","",Register!$A389)</f>
        <v/>
      </c>
      <c r="B391" s="28">
        <f>IF(Register!$D389="","",Register!$D389)</f>
        <v/>
      </c>
      <c r="C391" s="28">
        <f>IF(Register!$F389="","",Register!$F389)</f>
        <v/>
      </c>
      <c r="D391" s="28">
        <f>IF(C391="","",IF(C391=Settings!$A$9,Settings!$B$9,IF(C391=Settings!$A$10,Settings!$B$10,IF(C391=Settings!$A$11,Settings!$B$11,IF(C391=Settings!$A$12,Settings!$B$12,IF(C391=Settings!$A$13,Settings!$B$13,IF(C391=Settings!$A$14,Settings!$B$14,IF(C391=Settings!$A$15,Settings!$B$15,IF(C391=Settings!$A$16,Settings!$B$16,IF(C391=Settings!$A$17,Settings!$B$17,IF(C391=Settings!$A$18,Settings!$B$18,"")))))))))))</f>
        <v/>
      </c>
      <c r="E391" s="27">
        <f>IF(OR(Register!$N389&lt;&gt;"Yes",Register!$O389="",N(Register!$Q389)=0),0,ROUND((Register!$M389-Register!$R389)*MIN(Register!$Q389,MAX(0,MIN(E$4,IF(Register!$U389="",$D$2,MIN($D$2,YEAR(Register!$U389)*12+MONTH(Register!$U389)-1)))-(YEAR(Register!$O389)*12+MONTH(Register!$O389))+1))/Register!$Q389,2)-ROUND((Register!$M389-Register!$R389)*MIN(Register!$Q389,MAX(0,MIN(E$4-1,IF(Register!$U389="",$D$2,MIN($D$2,YEAR(Register!$U389)*12+MONTH(Register!$U389)-1)))-(YEAR(Register!$O389)*12+MONTH(Register!$O389))+1))/Register!$Q389,2))</f>
        <v/>
      </c>
      <c r="F391" s="27">
        <f>IF(OR(Register!$N389&lt;&gt;"Yes",Register!$O389="",N(Register!$Q389)=0),0,ROUND((Register!$M389-Register!$R389)*MIN(Register!$Q389,MAX(0,MIN(F$4,IF(Register!$U389="",$D$2,MIN($D$2,YEAR(Register!$U389)*12+MONTH(Register!$U389)-1)))-(YEAR(Register!$O389)*12+MONTH(Register!$O389))+1))/Register!$Q389,2)-ROUND((Register!$M389-Register!$R389)*MIN(Register!$Q389,MAX(0,MIN(F$4-1,IF(Register!$U389="",$D$2,MIN($D$2,YEAR(Register!$U389)*12+MONTH(Register!$U389)-1)))-(YEAR(Register!$O389)*12+MONTH(Register!$O389))+1))/Register!$Q389,2))</f>
        <v/>
      </c>
      <c r="G391" s="27">
        <f>IF(OR(Register!$N389&lt;&gt;"Yes",Register!$O389="",N(Register!$Q389)=0),0,ROUND((Register!$M389-Register!$R389)*MIN(Register!$Q389,MAX(0,MIN(G$4,IF(Register!$U389="",$D$2,MIN($D$2,YEAR(Register!$U389)*12+MONTH(Register!$U389)-1)))-(YEAR(Register!$O389)*12+MONTH(Register!$O389))+1))/Register!$Q389,2)-ROUND((Register!$M389-Register!$R389)*MIN(Register!$Q389,MAX(0,MIN(G$4-1,IF(Register!$U389="",$D$2,MIN($D$2,YEAR(Register!$U389)*12+MONTH(Register!$U389)-1)))-(YEAR(Register!$O389)*12+MONTH(Register!$O389))+1))/Register!$Q389,2))</f>
        <v/>
      </c>
      <c r="H391" s="27">
        <f>IF(OR(Register!$N389&lt;&gt;"Yes",Register!$O389="",N(Register!$Q389)=0),0,ROUND((Register!$M389-Register!$R389)*MIN(Register!$Q389,MAX(0,MIN(H$4,IF(Register!$U389="",$D$2,MIN($D$2,YEAR(Register!$U389)*12+MONTH(Register!$U389)-1)))-(YEAR(Register!$O389)*12+MONTH(Register!$O389))+1))/Register!$Q389,2)-ROUND((Register!$M389-Register!$R389)*MIN(Register!$Q389,MAX(0,MIN(H$4-1,IF(Register!$U389="",$D$2,MIN($D$2,YEAR(Register!$U389)*12+MONTH(Register!$U389)-1)))-(YEAR(Register!$O389)*12+MONTH(Register!$O389))+1))/Register!$Q389,2))</f>
        <v/>
      </c>
      <c r="I391" s="27">
        <f>IF(OR(Register!$N389&lt;&gt;"Yes",Register!$O389="",N(Register!$Q389)=0),0,ROUND((Register!$M389-Register!$R389)*MIN(Register!$Q389,MAX(0,MIN(I$4,IF(Register!$U389="",$D$2,MIN($D$2,YEAR(Register!$U389)*12+MONTH(Register!$U389)-1)))-(YEAR(Register!$O389)*12+MONTH(Register!$O389))+1))/Register!$Q389,2)-ROUND((Register!$M389-Register!$R389)*MIN(Register!$Q389,MAX(0,MIN(I$4-1,IF(Register!$U389="",$D$2,MIN($D$2,YEAR(Register!$U389)*12+MONTH(Register!$U389)-1)))-(YEAR(Register!$O389)*12+MONTH(Register!$O389))+1))/Register!$Q389,2))</f>
        <v/>
      </c>
      <c r="J391" s="27">
        <f>IF(OR(Register!$N389&lt;&gt;"Yes",Register!$O389="",N(Register!$Q389)=0),0,ROUND((Register!$M389-Register!$R389)*MIN(Register!$Q389,MAX(0,MIN(J$4,IF(Register!$U389="",$D$2,MIN($D$2,YEAR(Register!$U389)*12+MONTH(Register!$U389)-1)))-(YEAR(Register!$O389)*12+MONTH(Register!$O389))+1))/Register!$Q389,2)-ROUND((Register!$M389-Register!$R389)*MIN(Register!$Q389,MAX(0,MIN(J$4-1,IF(Register!$U389="",$D$2,MIN($D$2,YEAR(Register!$U389)*12+MONTH(Register!$U389)-1)))-(YEAR(Register!$O389)*12+MONTH(Register!$O389))+1))/Register!$Q389,2))</f>
        <v/>
      </c>
      <c r="K391" s="27">
        <f>IF(OR(Register!$N389&lt;&gt;"Yes",Register!$O389="",N(Register!$Q389)=0),0,ROUND((Register!$M389-Register!$R389)*MIN(Register!$Q389,MAX(0,MIN(K$4,IF(Register!$U389="",$D$2,MIN($D$2,YEAR(Register!$U389)*12+MONTH(Register!$U389)-1)))-(YEAR(Register!$O389)*12+MONTH(Register!$O389))+1))/Register!$Q389,2)-ROUND((Register!$M389-Register!$R389)*MIN(Register!$Q389,MAX(0,MIN(K$4-1,IF(Register!$U389="",$D$2,MIN($D$2,YEAR(Register!$U389)*12+MONTH(Register!$U389)-1)))-(YEAR(Register!$O389)*12+MONTH(Register!$O389))+1))/Register!$Q389,2))</f>
        <v/>
      </c>
      <c r="L391" s="27">
        <f>IF(OR(Register!$N389&lt;&gt;"Yes",Register!$O389="",N(Register!$Q389)=0),0,ROUND((Register!$M389-Register!$R389)*MIN(Register!$Q389,MAX(0,MIN(L$4,IF(Register!$U389="",$D$2,MIN($D$2,YEAR(Register!$U389)*12+MONTH(Register!$U389)-1)))-(YEAR(Register!$O389)*12+MONTH(Register!$O389))+1))/Register!$Q389,2)-ROUND((Register!$M389-Register!$R389)*MIN(Register!$Q389,MAX(0,MIN(L$4-1,IF(Register!$U389="",$D$2,MIN($D$2,YEAR(Register!$U389)*12+MONTH(Register!$U389)-1)))-(YEAR(Register!$O389)*12+MONTH(Register!$O389))+1))/Register!$Q389,2))</f>
        <v/>
      </c>
      <c r="M391" s="27">
        <f>IF(OR(Register!$N389&lt;&gt;"Yes",Register!$O389="",N(Register!$Q389)=0),0,ROUND((Register!$M389-Register!$R389)*MIN(Register!$Q389,MAX(0,MIN(M$4,IF(Register!$U389="",$D$2,MIN($D$2,YEAR(Register!$U389)*12+MONTH(Register!$U389)-1)))-(YEAR(Register!$O389)*12+MONTH(Register!$O389))+1))/Register!$Q389,2)-ROUND((Register!$M389-Register!$R389)*MIN(Register!$Q389,MAX(0,MIN(M$4-1,IF(Register!$U389="",$D$2,MIN($D$2,YEAR(Register!$U389)*12+MONTH(Register!$U389)-1)))-(YEAR(Register!$O389)*12+MONTH(Register!$O389))+1))/Register!$Q389,2))</f>
        <v/>
      </c>
      <c r="N391" s="27">
        <f>IF(OR(Register!$N389&lt;&gt;"Yes",Register!$O389="",N(Register!$Q389)=0),0,ROUND((Register!$M389-Register!$R389)*MIN(Register!$Q389,MAX(0,MIN(N$4,IF(Register!$U389="",$D$2,MIN($D$2,YEAR(Register!$U389)*12+MONTH(Register!$U389)-1)))-(YEAR(Register!$O389)*12+MONTH(Register!$O389))+1))/Register!$Q389,2)-ROUND((Register!$M389-Register!$R389)*MIN(Register!$Q389,MAX(0,MIN(N$4-1,IF(Register!$U389="",$D$2,MIN($D$2,YEAR(Register!$U389)*12+MONTH(Register!$U389)-1)))-(YEAR(Register!$O389)*12+MONTH(Register!$O389))+1))/Register!$Q389,2))</f>
        <v/>
      </c>
      <c r="O391" s="27">
        <f>IF(OR(Register!$N389&lt;&gt;"Yes",Register!$O389="",N(Register!$Q389)=0),0,ROUND((Register!$M389-Register!$R389)*MIN(Register!$Q389,MAX(0,MIN(O$4,IF(Register!$U389="",$D$2,MIN($D$2,YEAR(Register!$U389)*12+MONTH(Register!$U389)-1)))-(YEAR(Register!$O389)*12+MONTH(Register!$O389))+1))/Register!$Q389,2)-ROUND((Register!$M389-Register!$R389)*MIN(Register!$Q389,MAX(0,MIN(O$4-1,IF(Register!$U389="",$D$2,MIN($D$2,YEAR(Register!$U389)*12+MONTH(Register!$U389)-1)))-(YEAR(Register!$O389)*12+MONTH(Register!$O389))+1))/Register!$Q389,2))</f>
        <v/>
      </c>
      <c r="P391" s="27">
        <f>IF(OR(Register!$N389&lt;&gt;"Yes",Register!$O389="",N(Register!$Q389)=0),0,ROUND((Register!$M389-Register!$R389)*MIN(Register!$Q389,MAX(0,MIN(P$4,IF(Register!$U389="",$D$2,MIN($D$2,YEAR(Register!$U389)*12+MONTH(Register!$U389)-1)))-(YEAR(Register!$O389)*12+MONTH(Register!$O389))+1))/Register!$Q389,2)-ROUND((Register!$M389-Register!$R389)*MIN(Register!$Q389,MAX(0,MIN(P$4-1,IF(Register!$U389="",$D$2,MIN($D$2,YEAR(Register!$U389)*12+MONTH(Register!$U389)-1)))-(YEAR(Register!$O389)*12+MONTH(Register!$O389))+1))/Register!$Q389,2))</f>
        <v/>
      </c>
      <c r="Q391" s="27">
        <f>E391+F391+G391+H391+I391+J391+K391+L391+M391+N391+O391+P391</f>
        <v/>
      </c>
    </row>
    <row r="392">
      <c r="A392" s="28">
        <f>IF(Register!$A390="","",Register!$A390)</f>
        <v/>
      </c>
      <c r="B392" s="28">
        <f>IF(Register!$D390="","",Register!$D390)</f>
        <v/>
      </c>
      <c r="C392" s="28">
        <f>IF(Register!$F390="","",Register!$F390)</f>
        <v/>
      </c>
      <c r="D392" s="28">
        <f>IF(C392="","",IF(C392=Settings!$A$9,Settings!$B$9,IF(C392=Settings!$A$10,Settings!$B$10,IF(C392=Settings!$A$11,Settings!$B$11,IF(C392=Settings!$A$12,Settings!$B$12,IF(C392=Settings!$A$13,Settings!$B$13,IF(C392=Settings!$A$14,Settings!$B$14,IF(C392=Settings!$A$15,Settings!$B$15,IF(C392=Settings!$A$16,Settings!$B$16,IF(C392=Settings!$A$17,Settings!$B$17,IF(C392=Settings!$A$18,Settings!$B$18,"")))))))))))</f>
        <v/>
      </c>
      <c r="E392" s="27">
        <f>IF(OR(Register!$N390&lt;&gt;"Yes",Register!$O390="",N(Register!$Q390)=0),0,ROUND((Register!$M390-Register!$R390)*MIN(Register!$Q390,MAX(0,MIN(E$4,IF(Register!$U390="",$D$2,MIN($D$2,YEAR(Register!$U390)*12+MONTH(Register!$U390)-1)))-(YEAR(Register!$O390)*12+MONTH(Register!$O390))+1))/Register!$Q390,2)-ROUND((Register!$M390-Register!$R390)*MIN(Register!$Q390,MAX(0,MIN(E$4-1,IF(Register!$U390="",$D$2,MIN($D$2,YEAR(Register!$U390)*12+MONTH(Register!$U390)-1)))-(YEAR(Register!$O390)*12+MONTH(Register!$O390))+1))/Register!$Q390,2))</f>
        <v/>
      </c>
      <c r="F392" s="27">
        <f>IF(OR(Register!$N390&lt;&gt;"Yes",Register!$O390="",N(Register!$Q390)=0),0,ROUND((Register!$M390-Register!$R390)*MIN(Register!$Q390,MAX(0,MIN(F$4,IF(Register!$U390="",$D$2,MIN($D$2,YEAR(Register!$U390)*12+MONTH(Register!$U390)-1)))-(YEAR(Register!$O390)*12+MONTH(Register!$O390))+1))/Register!$Q390,2)-ROUND((Register!$M390-Register!$R390)*MIN(Register!$Q390,MAX(0,MIN(F$4-1,IF(Register!$U390="",$D$2,MIN($D$2,YEAR(Register!$U390)*12+MONTH(Register!$U390)-1)))-(YEAR(Register!$O390)*12+MONTH(Register!$O390))+1))/Register!$Q390,2))</f>
        <v/>
      </c>
      <c r="G392" s="27">
        <f>IF(OR(Register!$N390&lt;&gt;"Yes",Register!$O390="",N(Register!$Q390)=0),0,ROUND((Register!$M390-Register!$R390)*MIN(Register!$Q390,MAX(0,MIN(G$4,IF(Register!$U390="",$D$2,MIN($D$2,YEAR(Register!$U390)*12+MONTH(Register!$U390)-1)))-(YEAR(Register!$O390)*12+MONTH(Register!$O390))+1))/Register!$Q390,2)-ROUND((Register!$M390-Register!$R390)*MIN(Register!$Q390,MAX(0,MIN(G$4-1,IF(Register!$U390="",$D$2,MIN($D$2,YEAR(Register!$U390)*12+MONTH(Register!$U390)-1)))-(YEAR(Register!$O390)*12+MONTH(Register!$O390))+1))/Register!$Q390,2))</f>
        <v/>
      </c>
      <c r="H392" s="27">
        <f>IF(OR(Register!$N390&lt;&gt;"Yes",Register!$O390="",N(Register!$Q390)=0),0,ROUND((Register!$M390-Register!$R390)*MIN(Register!$Q390,MAX(0,MIN(H$4,IF(Register!$U390="",$D$2,MIN($D$2,YEAR(Register!$U390)*12+MONTH(Register!$U390)-1)))-(YEAR(Register!$O390)*12+MONTH(Register!$O390))+1))/Register!$Q390,2)-ROUND((Register!$M390-Register!$R390)*MIN(Register!$Q390,MAX(0,MIN(H$4-1,IF(Register!$U390="",$D$2,MIN($D$2,YEAR(Register!$U390)*12+MONTH(Register!$U390)-1)))-(YEAR(Register!$O390)*12+MONTH(Register!$O390))+1))/Register!$Q390,2))</f>
        <v/>
      </c>
      <c r="I392" s="27">
        <f>IF(OR(Register!$N390&lt;&gt;"Yes",Register!$O390="",N(Register!$Q390)=0),0,ROUND((Register!$M390-Register!$R390)*MIN(Register!$Q390,MAX(0,MIN(I$4,IF(Register!$U390="",$D$2,MIN($D$2,YEAR(Register!$U390)*12+MONTH(Register!$U390)-1)))-(YEAR(Register!$O390)*12+MONTH(Register!$O390))+1))/Register!$Q390,2)-ROUND((Register!$M390-Register!$R390)*MIN(Register!$Q390,MAX(0,MIN(I$4-1,IF(Register!$U390="",$D$2,MIN($D$2,YEAR(Register!$U390)*12+MONTH(Register!$U390)-1)))-(YEAR(Register!$O390)*12+MONTH(Register!$O390))+1))/Register!$Q390,2))</f>
        <v/>
      </c>
      <c r="J392" s="27">
        <f>IF(OR(Register!$N390&lt;&gt;"Yes",Register!$O390="",N(Register!$Q390)=0),0,ROUND((Register!$M390-Register!$R390)*MIN(Register!$Q390,MAX(0,MIN(J$4,IF(Register!$U390="",$D$2,MIN($D$2,YEAR(Register!$U390)*12+MONTH(Register!$U390)-1)))-(YEAR(Register!$O390)*12+MONTH(Register!$O390))+1))/Register!$Q390,2)-ROUND((Register!$M390-Register!$R390)*MIN(Register!$Q390,MAX(0,MIN(J$4-1,IF(Register!$U390="",$D$2,MIN($D$2,YEAR(Register!$U390)*12+MONTH(Register!$U390)-1)))-(YEAR(Register!$O390)*12+MONTH(Register!$O390))+1))/Register!$Q390,2))</f>
        <v/>
      </c>
      <c r="K392" s="27">
        <f>IF(OR(Register!$N390&lt;&gt;"Yes",Register!$O390="",N(Register!$Q390)=0),0,ROUND((Register!$M390-Register!$R390)*MIN(Register!$Q390,MAX(0,MIN(K$4,IF(Register!$U390="",$D$2,MIN($D$2,YEAR(Register!$U390)*12+MONTH(Register!$U390)-1)))-(YEAR(Register!$O390)*12+MONTH(Register!$O390))+1))/Register!$Q390,2)-ROUND((Register!$M390-Register!$R390)*MIN(Register!$Q390,MAX(0,MIN(K$4-1,IF(Register!$U390="",$D$2,MIN($D$2,YEAR(Register!$U390)*12+MONTH(Register!$U390)-1)))-(YEAR(Register!$O390)*12+MONTH(Register!$O390))+1))/Register!$Q390,2))</f>
        <v/>
      </c>
      <c r="L392" s="27">
        <f>IF(OR(Register!$N390&lt;&gt;"Yes",Register!$O390="",N(Register!$Q390)=0),0,ROUND((Register!$M390-Register!$R390)*MIN(Register!$Q390,MAX(0,MIN(L$4,IF(Register!$U390="",$D$2,MIN($D$2,YEAR(Register!$U390)*12+MONTH(Register!$U390)-1)))-(YEAR(Register!$O390)*12+MONTH(Register!$O390))+1))/Register!$Q390,2)-ROUND((Register!$M390-Register!$R390)*MIN(Register!$Q390,MAX(0,MIN(L$4-1,IF(Register!$U390="",$D$2,MIN($D$2,YEAR(Register!$U390)*12+MONTH(Register!$U390)-1)))-(YEAR(Register!$O390)*12+MONTH(Register!$O390))+1))/Register!$Q390,2))</f>
        <v/>
      </c>
      <c r="M392" s="27">
        <f>IF(OR(Register!$N390&lt;&gt;"Yes",Register!$O390="",N(Register!$Q390)=0),0,ROUND((Register!$M390-Register!$R390)*MIN(Register!$Q390,MAX(0,MIN(M$4,IF(Register!$U390="",$D$2,MIN($D$2,YEAR(Register!$U390)*12+MONTH(Register!$U390)-1)))-(YEAR(Register!$O390)*12+MONTH(Register!$O390))+1))/Register!$Q390,2)-ROUND((Register!$M390-Register!$R390)*MIN(Register!$Q390,MAX(0,MIN(M$4-1,IF(Register!$U390="",$D$2,MIN($D$2,YEAR(Register!$U390)*12+MONTH(Register!$U390)-1)))-(YEAR(Register!$O390)*12+MONTH(Register!$O390))+1))/Register!$Q390,2))</f>
        <v/>
      </c>
      <c r="N392" s="27">
        <f>IF(OR(Register!$N390&lt;&gt;"Yes",Register!$O390="",N(Register!$Q390)=0),0,ROUND((Register!$M390-Register!$R390)*MIN(Register!$Q390,MAX(0,MIN(N$4,IF(Register!$U390="",$D$2,MIN($D$2,YEAR(Register!$U390)*12+MONTH(Register!$U390)-1)))-(YEAR(Register!$O390)*12+MONTH(Register!$O390))+1))/Register!$Q390,2)-ROUND((Register!$M390-Register!$R390)*MIN(Register!$Q390,MAX(0,MIN(N$4-1,IF(Register!$U390="",$D$2,MIN($D$2,YEAR(Register!$U390)*12+MONTH(Register!$U390)-1)))-(YEAR(Register!$O390)*12+MONTH(Register!$O390))+1))/Register!$Q390,2))</f>
        <v/>
      </c>
      <c r="O392" s="27">
        <f>IF(OR(Register!$N390&lt;&gt;"Yes",Register!$O390="",N(Register!$Q390)=0),0,ROUND((Register!$M390-Register!$R390)*MIN(Register!$Q390,MAX(0,MIN(O$4,IF(Register!$U390="",$D$2,MIN($D$2,YEAR(Register!$U390)*12+MONTH(Register!$U390)-1)))-(YEAR(Register!$O390)*12+MONTH(Register!$O390))+1))/Register!$Q390,2)-ROUND((Register!$M390-Register!$R390)*MIN(Register!$Q390,MAX(0,MIN(O$4-1,IF(Register!$U390="",$D$2,MIN($D$2,YEAR(Register!$U390)*12+MONTH(Register!$U390)-1)))-(YEAR(Register!$O390)*12+MONTH(Register!$O390))+1))/Register!$Q390,2))</f>
        <v/>
      </c>
      <c r="P392" s="27">
        <f>IF(OR(Register!$N390&lt;&gt;"Yes",Register!$O390="",N(Register!$Q390)=0),0,ROUND((Register!$M390-Register!$R390)*MIN(Register!$Q390,MAX(0,MIN(P$4,IF(Register!$U390="",$D$2,MIN($D$2,YEAR(Register!$U390)*12+MONTH(Register!$U390)-1)))-(YEAR(Register!$O390)*12+MONTH(Register!$O390))+1))/Register!$Q390,2)-ROUND((Register!$M390-Register!$R390)*MIN(Register!$Q390,MAX(0,MIN(P$4-1,IF(Register!$U390="",$D$2,MIN($D$2,YEAR(Register!$U390)*12+MONTH(Register!$U390)-1)))-(YEAR(Register!$O390)*12+MONTH(Register!$O390))+1))/Register!$Q390,2))</f>
        <v/>
      </c>
      <c r="Q392" s="27">
        <f>E392+F392+G392+H392+I392+J392+K392+L392+M392+N392+O392+P392</f>
        <v/>
      </c>
    </row>
    <row r="393">
      <c r="A393" s="28">
        <f>IF(Register!$A391="","",Register!$A391)</f>
        <v/>
      </c>
      <c r="B393" s="28">
        <f>IF(Register!$D391="","",Register!$D391)</f>
        <v/>
      </c>
      <c r="C393" s="28">
        <f>IF(Register!$F391="","",Register!$F391)</f>
        <v/>
      </c>
      <c r="D393" s="28">
        <f>IF(C393="","",IF(C393=Settings!$A$9,Settings!$B$9,IF(C393=Settings!$A$10,Settings!$B$10,IF(C393=Settings!$A$11,Settings!$B$11,IF(C393=Settings!$A$12,Settings!$B$12,IF(C393=Settings!$A$13,Settings!$B$13,IF(C393=Settings!$A$14,Settings!$B$14,IF(C393=Settings!$A$15,Settings!$B$15,IF(C393=Settings!$A$16,Settings!$B$16,IF(C393=Settings!$A$17,Settings!$B$17,IF(C393=Settings!$A$18,Settings!$B$18,"")))))))))))</f>
        <v/>
      </c>
      <c r="E393" s="27">
        <f>IF(OR(Register!$N391&lt;&gt;"Yes",Register!$O391="",N(Register!$Q391)=0),0,ROUND((Register!$M391-Register!$R391)*MIN(Register!$Q391,MAX(0,MIN(E$4,IF(Register!$U391="",$D$2,MIN($D$2,YEAR(Register!$U391)*12+MONTH(Register!$U391)-1)))-(YEAR(Register!$O391)*12+MONTH(Register!$O391))+1))/Register!$Q391,2)-ROUND((Register!$M391-Register!$R391)*MIN(Register!$Q391,MAX(0,MIN(E$4-1,IF(Register!$U391="",$D$2,MIN($D$2,YEAR(Register!$U391)*12+MONTH(Register!$U391)-1)))-(YEAR(Register!$O391)*12+MONTH(Register!$O391))+1))/Register!$Q391,2))</f>
        <v/>
      </c>
      <c r="F393" s="27">
        <f>IF(OR(Register!$N391&lt;&gt;"Yes",Register!$O391="",N(Register!$Q391)=0),0,ROUND((Register!$M391-Register!$R391)*MIN(Register!$Q391,MAX(0,MIN(F$4,IF(Register!$U391="",$D$2,MIN($D$2,YEAR(Register!$U391)*12+MONTH(Register!$U391)-1)))-(YEAR(Register!$O391)*12+MONTH(Register!$O391))+1))/Register!$Q391,2)-ROUND((Register!$M391-Register!$R391)*MIN(Register!$Q391,MAX(0,MIN(F$4-1,IF(Register!$U391="",$D$2,MIN($D$2,YEAR(Register!$U391)*12+MONTH(Register!$U391)-1)))-(YEAR(Register!$O391)*12+MONTH(Register!$O391))+1))/Register!$Q391,2))</f>
        <v/>
      </c>
      <c r="G393" s="27">
        <f>IF(OR(Register!$N391&lt;&gt;"Yes",Register!$O391="",N(Register!$Q391)=0),0,ROUND((Register!$M391-Register!$R391)*MIN(Register!$Q391,MAX(0,MIN(G$4,IF(Register!$U391="",$D$2,MIN($D$2,YEAR(Register!$U391)*12+MONTH(Register!$U391)-1)))-(YEAR(Register!$O391)*12+MONTH(Register!$O391))+1))/Register!$Q391,2)-ROUND((Register!$M391-Register!$R391)*MIN(Register!$Q391,MAX(0,MIN(G$4-1,IF(Register!$U391="",$D$2,MIN($D$2,YEAR(Register!$U391)*12+MONTH(Register!$U391)-1)))-(YEAR(Register!$O391)*12+MONTH(Register!$O391))+1))/Register!$Q391,2))</f>
        <v/>
      </c>
      <c r="H393" s="27">
        <f>IF(OR(Register!$N391&lt;&gt;"Yes",Register!$O391="",N(Register!$Q391)=0),0,ROUND((Register!$M391-Register!$R391)*MIN(Register!$Q391,MAX(0,MIN(H$4,IF(Register!$U391="",$D$2,MIN($D$2,YEAR(Register!$U391)*12+MONTH(Register!$U391)-1)))-(YEAR(Register!$O391)*12+MONTH(Register!$O391))+1))/Register!$Q391,2)-ROUND((Register!$M391-Register!$R391)*MIN(Register!$Q391,MAX(0,MIN(H$4-1,IF(Register!$U391="",$D$2,MIN($D$2,YEAR(Register!$U391)*12+MONTH(Register!$U391)-1)))-(YEAR(Register!$O391)*12+MONTH(Register!$O391))+1))/Register!$Q391,2))</f>
        <v/>
      </c>
      <c r="I393" s="27">
        <f>IF(OR(Register!$N391&lt;&gt;"Yes",Register!$O391="",N(Register!$Q391)=0),0,ROUND((Register!$M391-Register!$R391)*MIN(Register!$Q391,MAX(0,MIN(I$4,IF(Register!$U391="",$D$2,MIN($D$2,YEAR(Register!$U391)*12+MONTH(Register!$U391)-1)))-(YEAR(Register!$O391)*12+MONTH(Register!$O391))+1))/Register!$Q391,2)-ROUND((Register!$M391-Register!$R391)*MIN(Register!$Q391,MAX(0,MIN(I$4-1,IF(Register!$U391="",$D$2,MIN($D$2,YEAR(Register!$U391)*12+MONTH(Register!$U391)-1)))-(YEAR(Register!$O391)*12+MONTH(Register!$O391))+1))/Register!$Q391,2))</f>
        <v/>
      </c>
      <c r="J393" s="27">
        <f>IF(OR(Register!$N391&lt;&gt;"Yes",Register!$O391="",N(Register!$Q391)=0),0,ROUND((Register!$M391-Register!$R391)*MIN(Register!$Q391,MAX(0,MIN(J$4,IF(Register!$U391="",$D$2,MIN($D$2,YEAR(Register!$U391)*12+MONTH(Register!$U391)-1)))-(YEAR(Register!$O391)*12+MONTH(Register!$O391))+1))/Register!$Q391,2)-ROUND((Register!$M391-Register!$R391)*MIN(Register!$Q391,MAX(0,MIN(J$4-1,IF(Register!$U391="",$D$2,MIN($D$2,YEAR(Register!$U391)*12+MONTH(Register!$U391)-1)))-(YEAR(Register!$O391)*12+MONTH(Register!$O391))+1))/Register!$Q391,2))</f>
        <v/>
      </c>
      <c r="K393" s="27">
        <f>IF(OR(Register!$N391&lt;&gt;"Yes",Register!$O391="",N(Register!$Q391)=0),0,ROUND((Register!$M391-Register!$R391)*MIN(Register!$Q391,MAX(0,MIN(K$4,IF(Register!$U391="",$D$2,MIN($D$2,YEAR(Register!$U391)*12+MONTH(Register!$U391)-1)))-(YEAR(Register!$O391)*12+MONTH(Register!$O391))+1))/Register!$Q391,2)-ROUND((Register!$M391-Register!$R391)*MIN(Register!$Q391,MAX(0,MIN(K$4-1,IF(Register!$U391="",$D$2,MIN($D$2,YEAR(Register!$U391)*12+MONTH(Register!$U391)-1)))-(YEAR(Register!$O391)*12+MONTH(Register!$O391))+1))/Register!$Q391,2))</f>
        <v/>
      </c>
      <c r="L393" s="27">
        <f>IF(OR(Register!$N391&lt;&gt;"Yes",Register!$O391="",N(Register!$Q391)=0),0,ROUND((Register!$M391-Register!$R391)*MIN(Register!$Q391,MAX(0,MIN(L$4,IF(Register!$U391="",$D$2,MIN($D$2,YEAR(Register!$U391)*12+MONTH(Register!$U391)-1)))-(YEAR(Register!$O391)*12+MONTH(Register!$O391))+1))/Register!$Q391,2)-ROUND((Register!$M391-Register!$R391)*MIN(Register!$Q391,MAX(0,MIN(L$4-1,IF(Register!$U391="",$D$2,MIN($D$2,YEAR(Register!$U391)*12+MONTH(Register!$U391)-1)))-(YEAR(Register!$O391)*12+MONTH(Register!$O391))+1))/Register!$Q391,2))</f>
        <v/>
      </c>
      <c r="M393" s="27">
        <f>IF(OR(Register!$N391&lt;&gt;"Yes",Register!$O391="",N(Register!$Q391)=0),0,ROUND((Register!$M391-Register!$R391)*MIN(Register!$Q391,MAX(0,MIN(M$4,IF(Register!$U391="",$D$2,MIN($D$2,YEAR(Register!$U391)*12+MONTH(Register!$U391)-1)))-(YEAR(Register!$O391)*12+MONTH(Register!$O391))+1))/Register!$Q391,2)-ROUND((Register!$M391-Register!$R391)*MIN(Register!$Q391,MAX(0,MIN(M$4-1,IF(Register!$U391="",$D$2,MIN($D$2,YEAR(Register!$U391)*12+MONTH(Register!$U391)-1)))-(YEAR(Register!$O391)*12+MONTH(Register!$O391))+1))/Register!$Q391,2))</f>
        <v/>
      </c>
      <c r="N393" s="27">
        <f>IF(OR(Register!$N391&lt;&gt;"Yes",Register!$O391="",N(Register!$Q391)=0),0,ROUND((Register!$M391-Register!$R391)*MIN(Register!$Q391,MAX(0,MIN(N$4,IF(Register!$U391="",$D$2,MIN($D$2,YEAR(Register!$U391)*12+MONTH(Register!$U391)-1)))-(YEAR(Register!$O391)*12+MONTH(Register!$O391))+1))/Register!$Q391,2)-ROUND((Register!$M391-Register!$R391)*MIN(Register!$Q391,MAX(0,MIN(N$4-1,IF(Register!$U391="",$D$2,MIN($D$2,YEAR(Register!$U391)*12+MONTH(Register!$U391)-1)))-(YEAR(Register!$O391)*12+MONTH(Register!$O391))+1))/Register!$Q391,2))</f>
        <v/>
      </c>
      <c r="O393" s="27">
        <f>IF(OR(Register!$N391&lt;&gt;"Yes",Register!$O391="",N(Register!$Q391)=0),0,ROUND((Register!$M391-Register!$R391)*MIN(Register!$Q391,MAX(0,MIN(O$4,IF(Register!$U391="",$D$2,MIN($D$2,YEAR(Register!$U391)*12+MONTH(Register!$U391)-1)))-(YEAR(Register!$O391)*12+MONTH(Register!$O391))+1))/Register!$Q391,2)-ROUND((Register!$M391-Register!$R391)*MIN(Register!$Q391,MAX(0,MIN(O$4-1,IF(Register!$U391="",$D$2,MIN($D$2,YEAR(Register!$U391)*12+MONTH(Register!$U391)-1)))-(YEAR(Register!$O391)*12+MONTH(Register!$O391))+1))/Register!$Q391,2))</f>
        <v/>
      </c>
      <c r="P393" s="27">
        <f>IF(OR(Register!$N391&lt;&gt;"Yes",Register!$O391="",N(Register!$Q391)=0),0,ROUND((Register!$M391-Register!$R391)*MIN(Register!$Q391,MAX(0,MIN(P$4,IF(Register!$U391="",$D$2,MIN($D$2,YEAR(Register!$U391)*12+MONTH(Register!$U391)-1)))-(YEAR(Register!$O391)*12+MONTH(Register!$O391))+1))/Register!$Q391,2)-ROUND((Register!$M391-Register!$R391)*MIN(Register!$Q391,MAX(0,MIN(P$4-1,IF(Register!$U391="",$D$2,MIN($D$2,YEAR(Register!$U391)*12+MONTH(Register!$U391)-1)))-(YEAR(Register!$O391)*12+MONTH(Register!$O391))+1))/Register!$Q391,2))</f>
        <v/>
      </c>
      <c r="Q393" s="27">
        <f>E393+F393+G393+H393+I393+J393+K393+L393+M393+N393+O393+P393</f>
        <v/>
      </c>
    </row>
    <row r="394">
      <c r="A394" s="28">
        <f>IF(Register!$A392="","",Register!$A392)</f>
        <v/>
      </c>
      <c r="B394" s="28">
        <f>IF(Register!$D392="","",Register!$D392)</f>
        <v/>
      </c>
      <c r="C394" s="28">
        <f>IF(Register!$F392="","",Register!$F392)</f>
        <v/>
      </c>
      <c r="D394" s="28">
        <f>IF(C394="","",IF(C394=Settings!$A$9,Settings!$B$9,IF(C394=Settings!$A$10,Settings!$B$10,IF(C394=Settings!$A$11,Settings!$B$11,IF(C394=Settings!$A$12,Settings!$B$12,IF(C394=Settings!$A$13,Settings!$B$13,IF(C394=Settings!$A$14,Settings!$B$14,IF(C394=Settings!$A$15,Settings!$B$15,IF(C394=Settings!$A$16,Settings!$B$16,IF(C394=Settings!$A$17,Settings!$B$17,IF(C394=Settings!$A$18,Settings!$B$18,"")))))))))))</f>
        <v/>
      </c>
      <c r="E394" s="27">
        <f>IF(OR(Register!$N392&lt;&gt;"Yes",Register!$O392="",N(Register!$Q392)=0),0,ROUND((Register!$M392-Register!$R392)*MIN(Register!$Q392,MAX(0,MIN(E$4,IF(Register!$U392="",$D$2,MIN($D$2,YEAR(Register!$U392)*12+MONTH(Register!$U392)-1)))-(YEAR(Register!$O392)*12+MONTH(Register!$O392))+1))/Register!$Q392,2)-ROUND((Register!$M392-Register!$R392)*MIN(Register!$Q392,MAX(0,MIN(E$4-1,IF(Register!$U392="",$D$2,MIN($D$2,YEAR(Register!$U392)*12+MONTH(Register!$U392)-1)))-(YEAR(Register!$O392)*12+MONTH(Register!$O392))+1))/Register!$Q392,2))</f>
        <v/>
      </c>
      <c r="F394" s="27">
        <f>IF(OR(Register!$N392&lt;&gt;"Yes",Register!$O392="",N(Register!$Q392)=0),0,ROUND((Register!$M392-Register!$R392)*MIN(Register!$Q392,MAX(0,MIN(F$4,IF(Register!$U392="",$D$2,MIN($D$2,YEAR(Register!$U392)*12+MONTH(Register!$U392)-1)))-(YEAR(Register!$O392)*12+MONTH(Register!$O392))+1))/Register!$Q392,2)-ROUND((Register!$M392-Register!$R392)*MIN(Register!$Q392,MAX(0,MIN(F$4-1,IF(Register!$U392="",$D$2,MIN($D$2,YEAR(Register!$U392)*12+MONTH(Register!$U392)-1)))-(YEAR(Register!$O392)*12+MONTH(Register!$O392))+1))/Register!$Q392,2))</f>
        <v/>
      </c>
      <c r="G394" s="27">
        <f>IF(OR(Register!$N392&lt;&gt;"Yes",Register!$O392="",N(Register!$Q392)=0),0,ROUND((Register!$M392-Register!$R392)*MIN(Register!$Q392,MAX(0,MIN(G$4,IF(Register!$U392="",$D$2,MIN($D$2,YEAR(Register!$U392)*12+MONTH(Register!$U392)-1)))-(YEAR(Register!$O392)*12+MONTH(Register!$O392))+1))/Register!$Q392,2)-ROUND((Register!$M392-Register!$R392)*MIN(Register!$Q392,MAX(0,MIN(G$4-1,IF(Register!$U392="",$D$2,MIN($D$2,YEAR(Register!$U392)*12+MONTH(Register!$U392)-1)))-(YEAR(Register!$O392)*12+MONTH(Register!$O392))+1))/Register!$Q392,2))</f>
        <v/>
      </c>
      <c r="H394" s="27">
        <f>IF(OR(Register!$N392&lt;&gt;"Yes",Register!$O392="",N(Register!$Q392)=0),0,ROUND((Register!$M392-Register!$R392)*MIN(Register!$Q392,MAX(0,MIN(H$4,IF(Register!$U392="",$D$2,MIN($D$2,YEAR(Register!$U392)*12+MONTH(Register!$U392)-1)))-(YEAR(Register!$O392)*12+MONTH(Register!$O392))+1))/Register!$Q392,2)-ROUND((Register!$M392-Register!$R392)*MIN(Register!$Q392,MAX(0,MIN(H$4-1,IF(Register!$U392="",$D$2,MIN($D$2,YEAR(Register!$U392)*12+MONTH(Register!$U392)-1)))-(YEAR(Register!$O392)*12+MONTH(Register!$O392))+1))/Register!$Q392,2))</f>
        <v/>
      </c>
      <c r="I394" s="27">
        <f>IF(OR(Register!$N392&lt;&gt;"Yes",Register!$O392="",N(Register!$Q392)=0),0,ROUND((Register!$M392-Register!$R392)*MIN(Register!$Q392,MAX(0,MIN(I$4,IF(Register!$U392="",$D$2,MIN($D$2,YEAR(Register!$U392)*12+MONTH(Register!$U392)-1)))-(YEAR(Register!$O392)*12+MONTH(Register!$O392))+1))/Register!$Q392,2)-ROUND((Register!$M392-Register!$R392)*MIN(Register!$Q392,MAX(0,MIN(I$4-1,IF(Register!$U392="",$D$2,MIN($D$2,YEAR(Register!$U392)*12+MONTH(Register!$U392)-1)))-(YEAR(Register!$O392)*12+MONTH(Register!$O392))+1))/Register!$Q392,2))</f>
        <v/>
      </c>
      <c r="J394" s="27">
        <f>IF(OR(Register!$N392&lt;&gt;"Yes",Register!$O392="",N(Register!$Q392)=0),0,ROUND((Register!$M392-Register!$R392)*MIN(Register!$Q392,MAX(0,MIN(J$4,IF(Register!$U392="",$D$2,MIN($D$2,YEAR(Register!$U392)*12+MONTH(Register!$U392)-1)))-(YEAR(Register!$O392)*12+MONTH(Register!$O392))+1))/Register!$Q392,2)-ROUND((Register!$M392-Register!$R392)*MIN(Register!$Q392,MAX(0,MIN(J$4-1,IF(Register!$U392="",$D$2,MIN($D$2,YEAR(Register!$U392)*12+MONTH(Register!$U392)-1)))-(YEAR(Register!$O392)*12+MONTH(Register!$O392))+1))/Register!$Q392,2))</f>
        <v/>
      </c>
      <c r="K394" s="27">
        <f>IF(OR(Register!$N392&lt;&gt;"Yes",Register!$O392="",N(Register!$Q392)=0),0,ROUND((Register!$M392-Register!$R392)*MIN(Register!$Q392,MAX(0,MIN(K$4,IF(Register!$U392="",$D$2,MIN($D$2,YEAR(Register!$U392)*12+MONTH(Register!$U392)-1)))-(YEAR(Register!$O392)*12+MONTH(Register!$O392))+1))/Register!$Q392,2)-ROUND((Register!$M392-Register!$R392)*MIN(Register!$Q392,MAX(0,MIN(K$4-1,IF(Register!$U392="",$D$2,MIN($D$2,YEAR(Register!$U392)*12+MONTH(Register!$U392)-1)))-(YEAR(Register!$O392)*12+MONTH(Register!$O392))+1))/Register!$Q392,2))</f>
        <v/>
      </c>
      <c r="L394" s="27">
        <f>IF(OR(Register!$N392&lt;&gt;"Yes",Register!$O392="",N(Register!$Q392)=0),0,ROUND((Register!$M392-Register!$R392)*MIN(Register!$Q392,MAX(0,MIN(L$4,IF(Register!$U392="",$D$2,MIN($D$2,YEAR(Register!$U392)*12+MONTH(Register!$U392)-1)))-(YEAR(Register!$O392)*12+MONTH(Register!$O392))+1))/Register!$Q392,2)-ROUND((Register!$M392-Register!$R392)*MIN(Register!$Q392,MAX(0,MIN(L$4-1,IF(Register!$U392="",$D$2,MIN($D$2,YEAR(Register!$U392)*12+MONTH(Register!$U392)-1)))-(YEAR(Register!$O392)*12+MONTH(Register!$O392))+1))/Register!$Q392,2))</f>
        <v/>
      </c>
      <c r="M394" s="27">
        <f>IF(OR(Register!$N392&lt;&gt;"Yes",Register!$O392="",N(Register!$Q392)=0),0,ROUND((Register!$M392-Register!$R392)*MIN(Register!$Q392,MAX(0,MIN(M$4,IF(Register!$U392="",$D$2,MIN($D$2,YEAR(Register!$U392)*12+MONTH(Register!$U392)-1)))-(YEAR(Register!$O392)*12+MONTH(Register!$O392))+1))/Register!$Q392,2)-ROUND((Register!$M392-Register!$R392)*MIN(Register!$Q392,MAX(0,MIN(M$4-1,IF(Register!$U392="",$D$2,MIN($D$2,YEAR(Register!$U392)*12+MONTH(Register!$U392)-1)))-(YEAR(Register!$O392)*12+MONTH(Register!$O392))+1))/Register!$Q392,2))</f>
        <v/>
      </c>
      <c r="N394" s="27">
        <f>IF(OR(Register!$N392&lt;&gt;"Yes",Register!$O392="",N(Register!$Q392)=0),0,ROUND((Register!$M392-Register!$R392)*MIN(Register!$Q392,MAX(0,MIN(N$4,IF(Register!$U392="",$D$2,MIN($D$2,YEAR(Register!$U392)*12+MONTH(Register!$U392)-1)))-(YEAR(Register!$O392)*12+MONTH(Register!$O392))+1))/Register!$Q392,2)-ROUND((Register!$M392-Register!$R392)*MIN(Register!$Q392,MAX(0,MIN(N$4-1,IF(Register!$U392="",$D$2,MIN($D$2,YEAR(Register!$U392)*12+MONTH(Register!$U392)-1)))-(YEAR(Register!$O392)*12+MONTH(Register!$O392))+1))/Register!$Q392,2))</f>
        <v/>
      </c>
      <c r="O394" s="27">
        <f>IF(OR(Register!$N392&lt;&gt;"Yes",Register!$O392="",N(Register!$Q392)=0),0,ROUND((Register!$M392-Register!$R392)*MIN(Register!$Q392,MAX(0,MIN(O$4,IF(Register!$U392="",$D$2,MIN($D$2,YEAR(Register!$U392)*12+MONTH(Register!$U392)-1)))-(YEAR(Register!$O392)*12+MONTH(Register!$O392))+1))/Register!$Q392,2)-ROUND((Register!$M392-Register!$R392)*MIN(Register!$Q392,MAX(0,MIN(O$4-1,IF(Register!$U392="",$D$2,MIN($D$2,YEAR(Register!$U392)*12+MONTH(Register!$U392)-1)))-(YEAR(Register!$O392)*12+MONTH(Register!$O392))+1))/Register!$Q392,2))</f>
        <v/>
      </c>
      <c r="P394" s="27">
        <f>IF(OR(Register!$N392&lt;&gt;"Yes",Register!$O392="",N(Register!$Q392)=0),0,ROUND((Register!$M392-Register!$R392)*MIN(Register!$Q392,MAX(0,MIN(P$4,IF(Register!$U392="",$D$2,MIN($D$2,YEAR(Register!$U392)*12+MONTH(Register!$U392)-1)))-(YEAR(Register!$O392)*12+MONTH(Register!$O392))+1))/Register!$Q392,2)-ROUND((Register!$M392-Register!$R392)*MIN(Register!$Q392,MAX(0,MIN(P$4-1,IF(Register!$U392="",$D$2,MIN($D$2,YEAR(Register!$U392)*12+MONTH(Register!$U392)-1)))-(YEAR(Register!$O392)*12+MONTH(Register!$O392))+1))/Register!$Q392,2))</f>
        <v/>
      </c>
      <c r="Q394" s="27">
        <f>E394+F394+G394+H394+I394+J394+K394+L394+M394+N394+O394+P394</f>
        <v/>
      </c>
    </row>
    <row r="395">
      <c r="A395" s="28">
        <f>IF(Register!$A393="","",Register!$A393)</f>
        <v/>
      </c>
      <c r="B395" s="28">
        <f>IF(Register!$D393="","",Register!$D393)</f>
        <v/>
      </c>
      <c r="C395" s="28">
        <f>IF(Register!$F393="","",Register!$F393)</f>
        <v/>
      </c>
      <c r="D395" s="28">
        <f>IF(C395="","",IF(C395=Settings!$A$9,Settings!$B$9,IF(C395=Settings!$A$10,Settings!$B$10,IF(C395=Settings!$A$11,Settings!$B$11,IF(C395=Settings!$A$12,Settings!$B$12,IF(C395=Settings!$A$13,Settings!$B$13,IF(C395=Settings!$A$14,Settings!$B$14,IF(C395=Settings!$A$15,Settings!$B$15,IF(C395=Settings!$A$16,Settings!$B$16,IF(C395=Settings!$A$17,Settings!$B$17,IF(C395=Settings!$A$18,Settings!$B$18,"")))))))))))</f>
        <v/>
      </c>
      <c r="E395" s="27">
        <f>IF(OR(Register!$N393&lt;&gt;"Yes",Register!$O393="",N(Register!$Q393)=0),0,ROUND((Register!$M393-Register!$R393)*MIN(Register!$Q393,MAX(0,MIN(E$4,IF(Register!$U393="",$D$2,MIN($D$2,YEAR(Register!$U393)*12+MONTH(Register!$U393)-1)))-(YEAR(Register!$O393)*12+MONTH(Register!$O393))+1))/Register!$Q393,2)-ROUND((Register!$M393-Register!$R393)*MIN(Register!$Q393,MAX(0,MIN(E$4-1,IF(Register!$U393="",$D$2,MIN($D$2,YEAR(Register!$U393)*12+MONTH(Register!$U393)-1)))-(YEAR(Register!$O393)*12+MONTH(Register!$O393))+1))/Register!$Q393,2))</f>
        <v/>
      </c>
      <c r="F395" s="27">
        <f>IF(OR(Register!$N393&lt;&gt;"Yes",Register!$O393="",N(Register!$Q393)=0),0,ROUND((Register!$M393-Register!$R393)*MIN(Register!$Q393,MAX(0,MIN(F$4,IF(Register!$U393="",$D$2,MIN($D$2,YEAR(Register!$U393)*12+MONTH(Register!$U393)-1)))-(YEAR(Register!$O393)*12+MONTH(Register!$O393))+1))/Register!$Q393,2)-ROUND((Register!$M393-Register!$R393)*MIN(Register!$Q393,MAX(0,MIN(F$4-1,IF(Register!$U393="",$D$2,MIN($D$2,YEAR(Register!$U393)*12+MONTH(Register!$U393)-1)))-(YEAR(Register!$O393)*12+MONTH(Register!$O393))+1))/Register!$Q393,2))</f>
        <v/>
      </c>
      <c r="G395" s="27">
        <f>IF(OR(Register!$N393&lt;&gt;"Yes",Register!$O393="",N(Register!$Q393)=0),0,ROUND((Register!$M393-Register!$R393)*MIN(Register!$Q393,MAX(0,MIN(G$4,IF(Register!$U393="",$D$2,MIN($D$2,YEAR(Register!$U393)*12+MONTH(Register!$U393)-1)))-(YEAR(Register!$O393)*12+MONTH(Register!$O393))+1))/Register!$Q393,2)-ROUND((Register!$M393-Register!$R393)*MIN(Register!$Q393,MAX(0,MIN(G$4-1,IF(Register!$U393="",$D$2,MIN($D$2,YEAR(Register!$U393)*12+MONTH(Register!$U393)-1)))-(YEAR(Register!$O393)*12+MONTH(Register!$O393))+1))/Register!$Q393,2))</f>
        <v/>
      </c>
      <c r="H395" s="27">
        <f>IF(OR(Register!$N393&lt;&gt;"Yes",Register!$O393="",N(Register!$Q393)=0),0,ROUND((Register!$M393-Register!$R393)*MIN(Register!$Q393,MAX(0,MIN(H$4,IF(Register!$U393="",$D$2,MIN($D$2,YEAR(Register!$U393)*12+MONTH(Register!$U393)-1)))-(YEAR(Register!$O393)*12+MONTH(Register!$O393))+1))/Register!$Q393,2)-ROUND((Register!$M393-Register!$R393)*MIN(Register!$Q393,MAX(0,MIN(H$4-1,IF(Register!$U393="",$D$2,MIN($D$2,YEAR(Register!$U393)*12+MONTH(Register!$U393)-1)))-(YEAR(Register!$O393)*12+MONTH(Register!$O393))+1))/Register!$Q393,2))</f>
        <v/>
      </c>
      <c r="I395" s="27">
        <f>IF(OR(Register!$N393&lt;&gt;"Yes",Register!$O393="",N(Register!$Q393)=0),0,ROUND((Register!$M393-Register!$R393)*MIN(Register!$Q393,MAX(0,MIN(I$4,IF(Register!$U393="",$D$2,MIN($D$2,YEAR(Register!$U393)*12+MONTH(Register!$U393)-1)))-(YEAR(Register!$O393)*12+MONTH(Register!$O393))+1))/Register!$Q393,2)-ROUND((Register!$M393-Register!$R393)*MIN(Register!$Q393,MAX(0,MIN(I$4-1,IF(Register!$U393="",$D$2,MIN($D$2,YEAR(Register!$U393)*12+MONTH(Register!$U393)-1)))-(YEAR(Register!$O393)*12+MONTH(Register!$O393))+1))/Register!$Q393,2))</f>
        <v/>
      </c>
      <c r="J395" s="27">
        <f>IF(OR(Register!$N393&lt;&gt;"Yes",Register!$O393="",N(Register!$Q393)=0),0,ROUND((Register!$M393-Register!$R393)*MIN(Register!$Q393,MAX(0,MIN(J$4,IF(Register!$U393="",$D$2,MIN($D$2,YEAR(Register!$U393)*12+MONTH(Register!$U393)-1)))-(YEAR(Register!$O393)*12+MONTH(Register!$O393))+1))/Register!$Q393,2)-ROUND((Register!$M393-Register!$R393)*MIN(Register!$Q393,MAX(0,MIN(J$4-1,IF(Register!$U393="",$D$2,MIN($D$2,YEAR(Register!$U393)*12+MONTH(Register!$U393)-1)))-(YEAR(Register!$O393)*12+MONTH(Register!$O393))+1))/Register!$Q393,2))</f>
        <v/>
      </c>
      <c r="K395" s="27">
        <f>IF(OR(Register!$N393&lt;&gt;"Yes",Register!$O393="",N(Register!$Q393)=0),0,ROUND((Register!$M393-Register!$R393)*MIN(Register!$Q393,MAX(0,MIN(K$4,IF(Register!$U393="",$D$2,MIN($D$2,YEAR(Register!$U393)*12+MONTH(Register!$U393)-1)))-(YEAR(Register!$O393)*12+MONTH(Register!$O393))+1))/Register!$Q393,2)-ROUND((Register!$M393-Register!$R393)*MIN(Register!$Q393,MAX(0,MIN(K$4-1,IF(Register!$U393="",$D$2,MIN($D$2,YEAR(Register!$U393)*12+MONTH(Register!$U393)-1)))-(YEAR(Register!$O393)*12+MONTH(Register!$O393))+1))/Register!$Q393,2))</f>
        <v/>
      </c>
      <c r="L395" s="27">
        <f>IF(OR(Register!$N393&lt;&gt;"Yes",Register!$O393="",N(Register!$Q393)=0),0,ROUND((Register!$M393-Register!$R393)*MIN(Register!$Q393,MAX(0,MIN(L$4,IF(Register!$U393="",$D$2,MIN($D$2,YEAR(Register!$U393)*12+MONTH(Register!$U393)-1)))-(YEAR(Register!$O393)*12+MONTH(Register!$O393))+1))/Register!$Q393,2)-ROUND((Register!$M393-Register!$R393)*MIN(Register!$Q393,MAX(0,MIN(L$4-1,IF(Register!$U393="",$D$2,MIN($D$2,YEAR(Register!$U393)*12+MONTH(Register!$U393)-1)))-(YEAR(Register!$O393)*12+MONTH(Register!$O393))+1))/Register!$Q393,2))</f>
        <v/>
      </c>
      <c r="M395" s="27">
        <f>IF(OR(Register!$N393&lt;&gt;"Yes",Register!$O393="",N(Register!$Q393)=0),0,ROUND((Register!$M393-Register!$R393)*MIN(Register!$Q393,MAX(0,MIN(M$4,IF(Register!$U393="",$D$2,MIN($D$2,YEAR(Register!$U393)*12+MONTH(Register!$U393)-1)))-(YEAR(Register!$O393)*12+MONTH(Register!$O393))+1))/Register!$Q393,2)-ROUND((Register!$M393-Register!$R393)*MIN(Register!$Q393,MAX(0,MIN(M$4-1,IF(Register!$U393="",$D$2,MIN($D$2,YEAR(Register!$U393)*12+MONTH(Register!$U393)-1)))-(YEAR(Register!$O393)*12+MONTH(Register!$O393))+1))/Register!$Q393,2))</f>
        <v/>
      </c>
      <c r="N395" s="27">
        <f>IF(OR(Register!$N393&lt;&gt;"Yes",Register!$O393="",N(Register!$Q393)=0),0,ROUND((Register!$M393-Register!$R393)*MIN(Register!$Q393,MAX(0,MIN(N$4,IF(Register!$U393="",$D$2,MIN($D$2,YEAR(Register!$U393)*12+MONTH(Register!$U393)-1)))-(YEAR(Register!$O393)*12+MONTH(Register!$O393))+1))/Register!$Q393,2)-ROUND((Register!$M393-Register!$R393)*MIN(Register!$Q393,MAX(0,MIN(N$4-1,IF(Register!$U393="",$D$2,MIN($D$2,YEAR(Register!$U393)*12+MONTH(Register!$U393)-1)))-(YEAR(Register!$O393)*12+MONTH(Register!$O393))+1))/Register!$Q393,2))</f>
        <v/>
      </c>
      <c r="O395" s="27">
        <f>IF(OR(Register!$N393&lt;&gt;"Yes",Register!$O393="",N(Register!$Q393)=0),0,ROUND((Register!$M393-Register!$R393)*MIN(Register!$Q393,MAX(0,MIN(O$4,IF(Register!$U393="",$D$2,MIN($D$2,YEAR(Register!$U393)*12+MONTH(Register!$U393)-1)))-(YEAR(Register!$O393)*12+MONTH(Register!$O393))+1))/Register!$Q393,2)-ROUND((Register!$M393-Register!$R393)*MIN(Register!$Q393,MAX(0,MIN(O$4-1,IF(Register!$U393="",$D$2,MIN($D$2,YEAR(Register!$U393)*12+MONTH(Register!$U393)-1)))-(YEAR(Register!$O393)*12+MONTH(Register!$O393))+1))/Register!$Q393,2))</f>
        <v/>
      </c>
      <c r="P395" s="27">
        <f>IF(OR(Register!$N393&lt;&gt;"Yes",Register!$O393="",N(Register!$Q393)=0),0,ROUND((Register!$M393-Register!$R393)*MIN(Register!$Q393,MAX(0,MIN(P$4,IF(Register!$U393="",$D$2,MIN($D$2,YEAR(Register!$U393)*12+MONTH(Register!$U393)-1)))-(YEAR(Register!$O393)*12+MONTH(Register!$O393))+1))/Register!$Q393,2)-ROUND((Register!$M393-Register!$R393)*MIN(Register!$Q393,MAX(0,MIN(P$4-1,IF(Register!$U393="",$D$2,MIN($D$2,YEAR(Register!$U393)*12+MONTH(Register!$U393)-1)))-(YEAR(Register!$O393)*12+MONTH(Register!$O393))+1))/Register!$Q393,2))</f>
        <v/>
      </c>
      <c r="Q395" s="27">
        <f>E395+F395+G395+H395+I395+J395+K395+L395+M395+N395+O395+P395</f>
        <v/>
      </c>
    </row>
    <row r="396">
      <c r="A396" s="28">
        <f>IF(Register!$A394="","",Register!$A394)</f>
        <v/>
      </c>
      <c r="B396" s="28">
        <f>IF(Register!$D394="","",Register!$D394)</f>
        <v/>
      </c>
      <c r="C396" s="28">
        <f>IF(Register!$F394="","",Register!$F394)</f>
        <v/>
      </c>
      <c r="D396" s="28">
        <f>IF(C396="","",IF(C396=Settings!$A$9,Settings!$B$9,IF(C396=Settings!$A$10,Settings!$B$10,IF(C396=Settings!$A$11,Settings!$B$11,IF(C396=Settings!$A$12,Settings!$B$12,IF(C396=Settings!$A$13,Settings!$B$13,IF(C396=Settings!$A$14,Settings!$B$14,IF(C396=Settings!$A$15,Settings!$B$15,IF(C396=Settings!$A$16,Settings!$B$16,IF(C396=Settings!$A$17,Settings!$B$17,IF(C396=Settings!$A$18,Settings!$B$18,"")))))))))))</f>
        <v/>
      </c>
      <c r="E396" s="27">
        <f>IF(OR(Register!$N394&lt;&gt;"Yes",Register!$O394="",N(Register!$Q394)=0),0,ROUND((Register!$M394-Register!$R394)*MIN(Register!$Q394,MAX(0,MIN(E$4,IF(Register!$U394="",$D$2,MIN($D$2,YEAR(Register!$U394)*12+MONTH(Register!$U394)-1)))-(YEAR(Register!$O394)*12+MONTH(Register!$O394))+1))/Register!$Q394,2)-ROUND((Register!$M394-Register!$R394)*MIN(Register!$Q394,MAX(0,MIN(E$4-1,IF(Register!$U394="",$D$2,MIN($D$2,YEAR(Register!$U394)*12+MONTH(Register!$U394)-1)))-(YEAR(Register!$O394)*12+MONTH(Register!$O394))+1))/Register!$Q394,2))</f>
        <v/>
      </c>
      <c r="F396" s="27">
        <f>IF(OR(Register!$N394&lt;&gt;"Yes",Register!$O394="",N(Register!$Q394)=0),0,ROUND((Register!$M394-Register!$R394)*MIN(Register!$Q394,MAX(0,MIN(F$4,IF(Register!$U394="",$D$2,MIN($D$2,YEAR(Register!$U394)*12+MONTH(Register!$U394)-1)))-(YEAR(Register!$O394)*12+MONTH(Register!$O394))+1))/Register!$Q394,2)-ROUND((Register!$M394-Register!$R394)*MIN(Register!$Q394,MAX(0,MIN(F$4-1,IF(Register!$U394="",$D$2,MIN($D$2,YEAR(Register!$U394)*12+MONTH(Register!$U394)-1)))-(YEAR(Register!$O394)*12+MONTH(Register!$O394))+1))/Register!$Q394,2))</f>
        <v/>
      </c>
      <c r="G396" s="27">
        <f>IF(OR(Register!$N394&lt;&gt;"Yes",Register!$O394="",N(Register!$Q394)=0),0,ROUND((Register!$M394-Register!$R394)*MIN(Register!$Q394,MAX(0,MIN(G$4,IF(Register!$U394="",$D$2,MIN($D$2,YEAR(Register!$U394)*12+MONTH(Register!$U394)-1)))-(YEAR(Register!$O394)*12+MONTH(Register!$O394))+1))/Register!$Q394,2)-ROUND((Register!$M394-Register!$R394)*MIN(Register!$Q394,MAX(0,MIN(G$4-1,IF(Register!$U394="",$D$2,MIN($D$2,YEAR(Register!$U394)*12+MONTH(Register!$U394)-1)))-(YEAR(Register!$O394)*12+MONTH(Register!$O394))+1))/Register!$Q394,2))</f>
        <v/>
      </c>
      <c r="H396" s="27">
        <f>IF(OR(Register!$N394&lt;&gt;"Yes",Register!$O394="",N(Register!$Q394)=0),0,ROUND((Register!$M394-Register!$R394)*MIN(Register!$Q394,MAX(0,MIN(H$4,IF(Register!$U394="",$D$2,MIN($D$2,YEAR(Register!$U394)*12+MONTH(Register!$U394)-1)))-(YEAR(Register!$O394)*12+MONTH(Register!$O394))+1))/Register!$Q394,2)-ROUND((Register!$M394-Register!$R394)*MIN(Register!$Q394,MAX(0,MIN(H$4-1,IF(Register!$U394="",$D$2,MIN($D$2,YEAR(Register!$U394)*12+MONTH(Register!$U394)-1)))-(YEAR(Register!$O394)*12+MONTH(Register!$O394))+1))/Register!$Q394,2))</f>
        <v/>
      </c>
      <c r="I396" s="27">
        <f>IF(OR(Register!$N394&lt;&gt;"Yes",Register!$O394="",N(Register!$Q394)=0),0,ROUND((Register!$M394-Register!$R394)*MIN(Register!$Q394,MAX(0,MIN(I$4,IF(Register!$U394="",$D$2,MIN($D$2,YEAR(Register!$U394)*12+MONTH(Register!$U394)-1)))-(YEAR(Register!$O394)*12+MONTH(Register!$O394))+1))/Register!$Q394,2)-ROUND((Register!$M394-Register!$R394)*MIN(Register!$Q394,MAX(0,MIN(I$4-1,IF(Register!$U394="",$D$2,MIN($D$2,YEAR(Register!$U394)*12+MONTH(Register!$U394)-1)))-(YEAR(Register!$O394)*12+MONTH(Register!$O394))+1))/Register!$Q394,2))</f>
        <v/>
      </c>
      <c r="J396" s="27">
        <f>IF(OR(Register!$N394&lt;&gt;"Yes",Register!$O394="",N(Register!$Q394)=0),0,ROUND((Register!$M394-Register!$R394)*MIN(Register!$Q394,MAX(0,MIN(J$4,IF(Register!$U394="",$D$2,MIN($D$2,YEAR(Register!$U394)*12+MONTH(Register!$U394)-1)))-(YEAR(Register!$O394)*12+MONTH(Register!$O394))+1))/Register!$Q394,2)-ROUND((Register!$M394-Register!$R394)*MIN(Register!$Q394,MAX(0,MIN(J$4-1,IF(Register!$U394="",$D$2,MIN($D$2,YEAR(Register!$U394)*12+MONTH(Register!$U394)-1)))-(YEAR(Register!$O394)*12+MONTH(Register!$O394))+1))/Register!$Q394,2))</f>
        <v/>
      </c>
      <c r="K396" s="27">
        <f>IF(OR(Register!$N394&lt;&gt;"Yes",Register!$O394="",N(Register!$Q394)=0),0,ROUND((Register!$M394-Register!$R394)*MIN(Register!$Q394,MAX(0,MIN(K$4,IF(Register!$U394="",$D$2,MIN($D$2,YEAR(Register!$U394)*12+MONTH(Register!$U394)-1)))-(YEAR(Register!$O394)*12+MONTH(Register!$O394))+1))/Register!$Q394,2)-ROUND((Register!$M394-Register!$R394)*MIN(Register!$Q394,MAX(0,MIN(K$4-1,IF(Register!$U394="",$D$2,MIN($D$2,YEAR(Register!$U394)*12+MONTH(Register!$U394)-1)))-(YEAR(Register!$O394)*12+MONTH(Register!$O394))+1))/Register!$Q394,2))</f>
        <v/>
      </c>
      <c r="L396" s="27">
        <f>IF(OR(Register!$N394&lt;&gt;"Yes",Register!$O394="",N(Register!$Q394)=0),0,ROUND((Register!$M394-Register!$R394)*MIN(Register!$Q394,MAX(0,MIN(L$4,IF(Register!$U394="",$D$2,MIN($D$2,YEAR(Register!$U394)*12+MONTH(Register!$U394)-1)))-(YEAR(Register!$O394)*12+MONTH(Register!$O394))+1))/Register!$Q394,2)-ROUND((Register!$M394-Register!$R394)*MIN(Register!$Q394,MAX(0,MIN(L$4-1,IF(Register!$U394="",$D$2,MIN($D$2,YEAR(Register!$U394)*12+MONTH(Register!$U394)-1)))-(YEAR(Register!$O394)*12+MONTH(Register!$O394))+1))/Register!$Q394,2))</f>
        <v/>
      </c>
      <c r="M396" s="27">
        <f>IF(OR(Register!$N394&lt;&gt;"Yes",Register!$O394="",N(Register!$Q394)=0),0,ROUND((Register!$M394-Register!$R394)*MIN(Register!$Q394,MAX(0,MIN(M$4,IF(Register!$U394="",$D$2,MIN($D$2,YEAR(Register!$U394)*12+MONTH(Register!$U394)-1)))-(YEAR(Register!$O394)*12+MONTH(Register!$O394))+1))/Register!$Q394,2)-ROUND((Register!$M394-Register!$R394)*MIN(Register!$Q394,MAX(0,MIN(M$4-1,IF(Register!$U394="",$D$2,MIN($D$2,YEAR(Register!$U394)*12+MONTH(Register!$U394)-1)))-(YEAR(Register!$O394)*12+MONTH(Register!$O394))+1))/Register!$Q394,2))</f>
        <v/>
      </c>
      <c r="N396" s="27">
        <f>IF(OR(Register!$N394&lt;&gt;"Yes",Register!$O394="",N(Register!$Q394)=0),0,ROUND((Register!$M394-Register!$R394)*MIN(Register!$Q394,MAX(0,MIN(N$4,IF(Register!$U394="",$D$2,MIN($D$2,YEAR(Register!$U394)*12+MONTH(Register!$U394)-1)))-(YEAR(Register!$O394)*12+MONTH(Register!$O394))+1))/Register!$Q394,2)-ROUND((Register!$M394-Register!$R394)*MIN(Register!$Q394,MAX(0,MIN(N$4-1,IF(Register!$U394="",$D$2,MIN($D$2,YEAR(Register!$U394)*12+MONTH(Register!$U394)-1)))-(YEAR(Register!$O394)*12+MONTH(Register!$O394))+1))/Register!$Q394,2))</f>
        <v/>
      </c>
      <c r="O396" s="27">
        <f>IF(OR(Register!$N394&lt;&gt;"Yes",Register!$O394="",N(Register!$Q394)=0),0,ROUND((Register!$M394-Register!$R394)*MIN(Register!$Q394,MAX(0,MIN(O$4,IF(Register!$U394="",$D$2,MIN($D$2,YEAR(Register!$U394)*12+MONTH(Register!$U394)-1)))-(YEAR(Register!$O394)*12+MONTH(Register!$O394))+1))/Register!$Q394,2)-ROUND((Register!$M394-Register!$R394)*MIN(Register!$Q394,MAX(0,MIN(O$4-1,IF(Register!$U394="",$D$2,MIN($D$2,YEAR(Register!$U394)*12+MONTH(Register!$U394)-1)))-(YEAR(Register!$O394)*12+MONTH(Register!$O394))+1))/Register!$Q394,2))</f>
        <v/>
      </c>
      <c r="P396" s="27">
        <f>IF(OR(Register!$N394&lt;&gt;"Yes",Register!$O394="",N(Register!$Q394)=0),0,ROUND((Register!$M394-Register!$R394)*MIN(Register!$Q394,MAX(0,MIN(P$4,IF(Register!$U394="",$D$2,MIN($D$2,YEAR(Register!$U394)*12+MONTH(Register!$U394)-1)))-(YEAR(Register!$O394)*12+MONTH(Register!$O394))+1))/Register!$Q394,2)-ROUND((Register!$M394-Register!$R394)*MIN(Register!$Q394,MAX(0,MIN(P$4-1,IF(Register!$U394="",$D$2,MIN($D$2,YEAR(Register!$U394)*12+MONTH(Register!$U394)-1)))-(YEAR(Register!$O394)*12+MONTH(Register!$O394))+1))/Register!$Q394,2))</f>
        <v/>
      </c>
      <c r="Q396" s="27">
        <f>E396+F396+G396+H396+I396+J396+K396+L396+M396+N396+O396+P396</f>
        <v/>
      </c>
    </row>
    <row r="397">
      <c r="A397" s="28">
        <f>IF(Register!$A395="","",Register!$A395)</f>
        <v/>
      </c>
      <c r="B397" s="28">
        <f>IF(Register!$D395="","",Register!$D395)</f>
        <v/>
      </c>
      <c r="C397" s="28">
        <f>IF(Register!$F395="","",Register!$F395)</f>
        <v/>
      </c>
      <c r="D397" s="28">
        <f>IF(C397="","",IF(C397=Settings!$A$9,Settings!$B$9,IF(C397=Settings!$A$10,Settings!$B$10,IF(C397=Settings!$A$11,Settings!$B$11,IF(C397=Settings!$A$12,Settings!$B$12,IF(C397=Settings!$A$13,Settings!$B$13,IF(C397=Settings!$A$14,Settings!$B$14,IF(C397=Settings!$A$15,Settings!$B$15,IF(C397=Settings!$A$16,Settings!$B$16,IF(C397=Settings!$A$17,Settings!$B$17,IF(C397=Settings!$A$18,Settings!$B$18,"")))))))))))</f>
        <v/>
      </c>
      <c r="E397" s="27">
        <f>IF(OR(Register!$N395&lt;&gt;"Yes",Register!$O395="",N(Register!$Q395)=0),0,ROUND((Register!$M395-Register!$R395)*MIN(Register!$Q395,MAX(0,MIN(E$4,IF(Register!$U395="",$D$2,MIN($D$2,YEAR(Register!$U395)*12+MONTH(Register!$U395)-1)))-(YEAR(Register!$O395)*12+MONTH(Register!$O395))+1))/Register!$Q395,2)-ROUND((Register!$M395-Register!$R395)*MIN(Register!$Q395,MAX(0,MIN(E$4-1,IF(Register!$U395="",$D$2,MIN($D$2,YEAR(Register!$U395)*12+MONTH(Register!$U395)-1)))-(YEAR(Register!$O395)*12+MONTH(Register!$O395))+1))/Register!$Q395,2))</f>
        <v/>
      </c>
      <c r="F397" s="27">
        <f>IF(OR(Register!$N395&lt;&gt;"Yes",Register!$O395="",N(Register!$Q395)=0),0,ROUND((Register!$M395-Register!$R395)*MIN(Register!$Q395,MAX(0,MIN(F$4,IF(Register!$U395="",$D$2,MIN($D$2,YEAR(Register!$U395)*12+MONTH(Register!$U395)-1)))-(YEAR(Register!$O395)*12+MONTH(Register!$O395))+1))/Register!$Q395,2)-ROUND((Register!$M395-Register!$R395)*MIN(Register!$Q395,MAX(0,MIN(F$4-1,IF(Register!$U395="",$D$2,MIN($D$2,YEAR(Register!$U395)*12+MONTH(Register!$U395)-1)))-(YEAR(Register!$O395)*12+MONTH(Register!$O395))+1))/Register!$Q395,2))</f>
        <v/>
      </c>
      <c r="G397" s="27">
        <f>IF(OR(Register!$N395&lt;&gt;"Yes",Register!$O395="",N(Register!$Q395)=0),0,ROUND((Register!$M395-Register!$R395)*MIN(Register!$Q395,MAX(0,MIN(G$4,IF(Register!$U395="",$D$2,MIN($D$2,YEAR(Register!$U395)*12+MONTH(Register!$U395)-1)))-(YEAR(Register!$O395)*12+MONTH(Register!$O395))+1))/Register!$Q395,2)-ROUND((Register!$M395-Register!$R395)*MIN(Register!$Q395,MAX(0,MIN(G$4-1,IF(Register!$U395="",$D$2,MIN($D$2,YEAR(Register!$U395)*12+MONTH(Register!$U395)-1)))-(YEAR(Register!$O395)*12+MONTH(Register!$O395))+1))/Register!$Q395,2))</f>
        <v/>
      </c>
      <c r="H397" s="27">
        <f>IF(OR(Register!$N395&lt;&gt;"Yes",Register!$O395="",N(Register!$Q395)=0),0,ROUND((Register!$M395-Register!$R395)*MIN(Register!$Q395,MAX(0,MIN(H$4,IF(Register!$U395="",$D$2,MIN($D$2,YEAR(Register!$U395)*12+MONTH(Register!$U395)-1)))-(YEAR(Register!$O395)*12+MONTH(Register!$O395))+1))/Register!$Q395,2)-ROUND((Register!$M395-Register!$R395)*MIN(Register!$Q395,MAX(0,MIN(H$4-1,IF(Register!$U395="",$D$2,MIN($D$2,YEAR(Register!$U395)*12+MONTH(Register!$U395)-1)))-(YEAR(Register!$O395)*12+MONTH(Register!$O395))+1))/Register!$Q395,2))</f>
        <v/>
      </c>
      <c r="I397" s="27">
        <f>IF(OR(Register!$N395&lt;&gt;"Yes",Register!$O395="",N(Register!$Q395)=0),0,ROUND((Register!$M395-Register!$R395)*MIN(Register!$Q395,MAX(0,MIN(I$4,IF(Register!$U395="",$D$2,MIN($D$2,YEAR(Register!$U395)*12+MONTH(Register!$U395)-1)))-(YEAR(Register!$O395)*12+MONTH(Register!$O395))+1))/Register!$Q395,2)-ROUND((Register!$M395-Register!$R395)*MIN(Register!$Q395,MAX(0,MIN(I$4-1,IF(Register!$U395="",$D$2,MIN($D$2,YEAR(Register!$U395)*12+MONTH(Register!$U395)-1)))-(YEAR(Register!$O395)*12+MONTH(Register!$O395))+1))/Register!$Q395,2))</f>
        <v/>
      </c>
      <c r="J397" s="27">
        <f>IF(OR(Register!$N395&lt;&gt;"Yes",Register!$O395="",N(Register!$Q395)=0),0,ROUND((Register!$M395-Register!$R395)*MIN(Register!$Q395,MAX(0,MIN(J$4,IF(Register!$U395="",$D$2,MIN($D$2,YEAR(Register!$U395)*12+MONTH(Register!$U395)-1)))-(YEAR(Register!$O395)*12+MONTH(Register!$O395))+1))/Register!$Q395,2)-ROUND((Register!$M395-Register!$R395)*MIN(Register!$Q395,MAX(0,MIN(J$4-1,IF(Register!$U395="",$D$2,MIN($D$2,YEAR(Register!$U395)*12+MONTH(Register!$U395)-1)))-(YEAR(Register!$O395)*12+MONTH(Register!$O395))+1))/Register!$Q395,2))</f>
        <v/>
      </c>
      <c r="K397" s="27">
        <f>IF(OR(Register!$N395&lt;&gt;"Yes",Register!$O395="",N(Register!$Q395)=0),0,ROUND((Register!$M395-Register!$R395)*MIN(Register!$Q395,MAX(0,MIN(K$4,IF(Register!$U395="",$D$2,MIN($D$2,YEAR(Register!$U395)*12+MONTH(Register!$U395)-1)))-(YEAR(Register!$O395)*12+MONTH(Register!$O395))+1))/Register!$Q395,2)-ROUND((Register!$M395-Register!$R395)*MIN(Register!$Q395,MAX(0,MIN(K$4-1,IF(Register!$U395="",$D$2,MIN($D$2,YEAR(Register!$U395)*12+MONTH(Register!$U395)-1)))-(YEAR(Register!$O395)*12+MONTH(Register!$O395))+1))/Register!$Q395,2))</f>
        <v/>
      </c>
      <c r="L397" s="27">
        <f>IF(OR(Register!$N395&lt;&gt;"Yes",Register!$O395="",N(Register!$Q395)=0),0,ROUND((Register!$M395-Register!$R395)*MIN(Register!$Q395,MAX(0,MIN(L$4,IF(Register!$U395="",$D$2,MIN($D$2,YEAR(Register!$U395)*12+MONTH(Register!$U395)-1)))-(YEAR(Register!$O395)*12+MONTH(Register!$O395))+1))/Register!$Q395,2)-ROUND((Register!$M395-Register!$R395)*MIN(Register!$Q395,MAX(0,MIN(L$4-1,IF(Register!$U395="",$D$2,MIN($D$2,YEAR(Register!$U395)*12+MONTH(Register!$U395)-1)))-(YEAR(Register!$O395)*12+MONTH(Register!$O395))+1))/Register!$Q395,2))</f>
        <v/>
      </c>
      <c r="M397" s="27">
        <f>IF(OR(Register!$N395&lt;&gt;"Yes",Register!$O395="",N(Register!$Q395)=0),0,ROUND((Register!$M395-Register!$R395)*MIN(Register!$Q395,MAX(0,MIN(M$4,IF(Register!$U395="",$D$2,MIN($D$2,YEAR(Register!$U395)*12+MONTH(Register!$U395)-1)))-(YEAR(Register!$O395)*12+MONTH(Register!$O395))+1))/Register!$Q395,2)-ROUND((Register!$M395-Register!$R395)*MIN(Register!$Q395,MAX(0,MIN(M$4-1,IF(Register!$U395="",$D$2,MIN($D$2,YEAR(Register!$U395)*12+MONTH(Register!$U395)-1)))-(YEAR(Register!$O395)*12+MONTH(Register!$O395))+1))/Register!$Q395,2))</f>
        <v/>
      </c>
      <c r="N397" s="27">
        <f>IF(OR(Register!$N395&lt;&gt;"Yes",Register!$O395="",N(Register!$Q395)=0),0,ROUND((Register!$M395-Register!$R395)*MIN(Register!$Q395,MAX(0,MIN(N$4,IF(Register!$U395="",$D$2,MIN($D$2,YEAR(Register!$U395)*12+MONTH(Register!$U395)-1)))-(YEAR(Register!$O395)*12+MONTH(Register!$O395))+1))/Register!$Q395,2)-ROUND((Register!$M395-Register!$R395)*MIN(Register!$Q395,MAX(0,MIN(N$4-1,IF(Register!$U395="",$D$2,MIN($D$2,YEAR(Register!$U395)*12+MONTH(Register!$U395)-1)))-(YEAR(Register!$O395)*12+MONTH(Register!$O395))+1))/Register!$Q395,2))</f>
        <v/>
      </c>
      <c r="O397" s="27">
        <f>IF(OR(Register!$N395&lt;&gt;"Yes",Register!$O395="",N(Register!$Q395)=0),0,ROUND((Register!$M395-Register!$R395)*MIN(Register!$Q395,MAX(0,MIN(O$4,IF(Register!$U395="",$D$2,MIN($D$2,YEAR(Register!$U395)*12+MONTH(Register!$U395)-1)))-(YEAR(Register!$O395)*12+MONTH(Register!$O395))+1))/Register!$Q395,2)-ROUND((Register!$M395-Register!$R395)*MIN(Register!$Q395,MAX(0,MIN(O$4-1,IF(Register!$U395="",$D$2,MIN($D$2,YEAR(Register!$U395)*12+MONTH(Register!$U395)-1)))-(YEAR(Register!$O395)*12+MONTH(Register!$O395))+1))/Register!$Q395,2))</f>
        <v/>
      </c>
      <c r="P397" s="27">
        <f>IF(OR(Register!$N395&lt;&gt;"Yes",Register!$O395="",N(Register!$Q395)=0),0,ROUND((Register!$M395-Register!$R395)*MIN(Register!$Q395,MAX(0,MIN(P$4,IF(Register!$U395="",$D$2,MIN($D$2,YEAR(Register!$U395)*12+MONTH(Register!$U395)-1)))-(YEAR(Register!$O395)*12+MONTH(Register!$O395))+1))/Register!$Q395,2)-ROUND((Register!$M395-Register!$R395)*MIN(Register!$Q395,MAX(0,MIN(P$4-1,IF(Register!$U395="",$D$2,MIN($D$2,YEAR(Register!$U395)*12+MONTH(Register!$U395)-1)))-(YEAR(Register!$O395)*12+MONTH(Register!$O395))+1))/Register!$Q395,2))</f>
        <v/>
      </c>
      <c r="Q397" s="27">
        <f>E397+F397+G397+H397+I397+J397+K397+L397+M397+N397+O397+P397</f>
        <v/>
      </c>
    </row>
    <row r="398">
      <c r="A398" s="28">
        <f>IF(Register!$A396="","",Register!$A396)</f>
        <v/>
      </c>
      <c r="B398" s="28">
        <f>IF(Register!$D396="","",Register!$D396)</f>
        <v/>
      </c>
      <c r="C398" s="28">
        <f>IF(Register!$F396="","",Register!$F396)</f>
        <v/>
      </c>
      <c r="D398" s="28">
        <f>IF(C398="","",IF(C398=Settings!$A$9,Settings!$B$9,IF(C398=Settings!$A$10,Settings!$B$10,IF(C398=Settings!$A$11,Settings!$B$11,IF(C398=Settings!$A$12,Settings!$B$12,IF(C398=Settings!$A$13,Settings!$B$13,IF(C398=Settings!$A$14,Settings!$B$14,IF(C398=Settings!$A$15,Settings!$B$15,IF(C398=Settings!$A$16,Settings!$B$16,IF(C398=Settings!$A$17,Settings!$B$17,IF(C398=Settings!$A$18,Settings!$B$18,"")))))))))))</f>
        <v/>
      </c>
      <c r="E398" s="27">
        <f>IF(OR(Register!$N396&lt;&gt;"Yes",Register!$O396="",N(Register!$Q396)=0),0,ROUND((Register!$M396-Register!$R396)*MIN(Register!$Q396,MAX(0,MIN(E$4,IF(Register!$U396="",$D$2,MIN($D$2,YEAR(Register!$U396)*12+MONTH(Register!$U396)-1)))-(YEAR(Register!$O396)*12+MONTH(Register!$O396))+1))/Register!$Q396,2)-ROUND((Register!$M396-Register!$R396)*MIN(Register!$Q396,MAX(0,MIN(E$4-1,IF(Register!$U396="",$D$2,MIN($D$2,YEAR(Register!$U396)*12+MONTH(Register!$U396)-1)))-(YEAR(Register!$O396)*12+MONTH(Register!$O396))+1))/Register!$Q396,2))</f>
        <v/>
      </c>
      <c r="F398" s="27">
        <f>IF(OR(Register!$N396&lt;&gt;"Yes",Register!$O396="",N(Register!$Q396)=0),0,ROUND((Register!$M396-Register!$R396)*MIN(Register!$Q396,MAX(0,MIN(F$4,IF(Register!$U396="",$D$2,MIN($D$2,YEAR(Register!$U396)*12+MONTH(Register!$U396)-1)))-(YEAR(Register!$O396)*12+MONTH(Register!$O396))+1))/Register!$Q396,2)-ROUND((Register!$M396-Register!$R396)*MIN(Register!$Q396,MAX(0,MIN(F$4-1,IF(Register!$U396="",$D$2,MIN($D$2,YEAR(Register!$U396)*12+MONTH(Register!$U396)-1)))-(YEAR(Register!$O396)*12+MONTH(Register!$O396))+1))/Register!$Q396,2))</f>
        <v/>
      </c>
      <c r="G398" s="27">
        <f>IF(OR(Register!$N396&lt;&gt;"Yes",Register!$O396="",N(Register!$Q396)=0),0,ROUND((Register!$M396-Register!$R396)*MIN(Register!$Q396,MAX(0,MIN(G$4,IF(Register!$U396="",$D$2,MIN($D$2,YEAR(Register!$U396)*12+MONTH(Register!$U396)-1)))-(YEAR(Register!$O396)*12+MONTH(Register!$O396))+1))/Register!$Q396,2)-ROUND((Register!$M396-Register!$R396)*MIN(Register!$Q396,MAX(0,MIN(G$4-1,IF(Register!$U396="",$D$2,MIN($D$2,YEAR(Register!$U396)*12+MONTH(Register!$U396)-1)))-(YEAR(Register!$O396)*12+MONTH(Register!$O396))+1))/Register!$Q396,2))</f>
        <v/>
      </c>
      <c r="H398" s="27">
        <f>IF(OR(Register!$N396&lt;&gt;"Yes",Register!$O396="",N(Register!$Q396)=0),0,ROUND((Register!$M396-Register!$R396)*MIN(Register!$Q396,MAX(0,MIN(H$4,IF(Register!$U396="",$D$2,MIN($D$2,YEAR(Register!$U396)*12+MONTH(Register!$U396)-1)))-(YEAR(Register!$O396)*12+MONTH(Register!$O396))+1))/Register!$Q396,2)-ROUND((Register!$M396-Register!$R396)*MIN(Register!$Q396,MAX(0,MIN(H$4-1,IF(Register!$U396="",$D$2,MIN($D$2,YEAR(Register!$U396)*12+MONTH(Register!$U396)-1)))-(YEAR(Register!$O396)*12+MONTH(Register!$O396))+1))/Register!$Q396,2))</f>
        <v/>
      </c>
      <c r="I398" s="27">
        <f>IF(OR(Register!$N396&lt;&gt;"Yes",Register!$O396="",N(Register!$Q396)=0),0,ROUND((Register!$M396-Register!$R396)*MIN(Register!$Q396,MAX(0,MIN(I$4,IF(Register!$U396="",$D$2,MIN($D$2,YEAR(Register!$U396)*12+MONTH(Register!$U396)-1)))-(YEAR(Register!$O396)*12+MONTH(Register!$O396))+1))/Register!$Q396,2)-ROUND((Register!$M396-Register!$R396)*MIN(Register!$Q396,MAX(0,MIN(I$4-1,IF(Register!$U396="",$D$2,MIN($D$2,YEAR(Register!$U396)*12+MONTH(Register!$U396)-1)))-(YEAR(Register!$O396)*12+MONTH(Register!$O396))+1))/Register!$Q396,2))</f>
        <v/>
      </c>
      <c r="J398" s="27">
        <f>IF(OR(Register!$N396&lt;&gt;"Yes",Register!$O396="",N(Register!$Q396)=0),0,ROUND((Register!$M396-Register!$R396)*MIN(Register!$Q396,MAX(0,MIN(J$4,IF(Register!$U396="",$D$2,MIN($D$2,YEAR(Register!$U396)*12+MONTH(Register!$U396)-1)))-(YEAR(Register!$O396)*12+MONTH(Register!$O396))+1))/Register!$Q396,2)-ROUND((Register!$M396-Register!$R396)*MIN(Register!$Q396,MAX(0,MIN(J$4-1,IF(Register!$U396="",$D$2,MIN($D$2,YEAR(Register!$U396)*12+MONTH(Register!$U396)-1)))-(YEAR(Register!$O396)*12+MONTH(Register!$O396))+1))/Register!$Q396,2))</f>
        <v/>
      </c>
      <c r="K398" s="27">
        <f>IF(OR(Register!$N396&lt;&gt;"Yes",Register!$O396="",N(Register!$Q396)=0),0,ROUND((Register!$M396-Register!$R396)*MIN(Register!$Q396,MAX(0,MIN(K$4,IF(Register!$U396="",$D$2,MIN($D$2,YEAR(Register!$U396)*12+MONTH(Register!$U396)-1)))-(YEAR(Register!$O396)*12+MONTH(Register!$O396))+1))/Register!$Q396,2)-ROUND((Register!$M396-Register!$R396)*MIN(Register!$Q396,MAX(0,MIN(K$4-1,IF(Register!$U396="",$D$2,MIN($D$2,YEAR(Register!$U396)*12+MONTH(Register!$U396)-1)))-(YEAR(Register!$O396)*12+MONTH(Register!$O396))+1))/Register!$Q396,2))</f>
        <v/>
      </c>
      <c r="L398" s="27">
        <f>IF(OR(Register!$N396&lt;&gt;"Yes",Register!$O396="",N(Register!$Q396)=0),0,ROUND((Register!$M396-Register!$R396)*MIN(Register!$Q396,MAX(0,MIN(L$4,IF(Register!$U396="",$D$2,MIN($D$2,YEAR(Register!$U396)*12+MONTH(Register!$U396)-1)))-(YEAR(Register!$O396)*12+MONTH(Register!$O396))+1))/Register!$Q396,2)-ROUND((Register!$M396-Register!$R396)*MIN(Register!$Q396,MAX(0,MIN(L$4-1,IF(Register!$U396="",$D$2,MIN($D$2,YEAR(Register!$U396)*12+MONTH(Register!$U396)-1)))-(YEAR(Register!$O396)*12+MONTH(Register!$O396))+1))/Register!$Q396,2))</f>
        <v/>
      </c>
      <c r="M398" s="27">
        <f>IF(OR(Register!$N396&lt;&gt;"Yes",Register!$O396="",N(Register!$Q396)=0),0,ROUND((Register!$M396-Register!$R396)*MIN(Register!$Q396,MAX(0,MIN(M$4,IF(Register!$U396="",$D$2,MIN($D$2,YEAR(Register!$U396)*12+MONTH(Register!$U396)-1)))-(YEAR(Register!$O396)*12+MONTH(Register!$O396))+1))/Register!$Q396,2)-ROUND((Register!$M396-Register!$R396)*MIN(Register!$Q396,MAX(0,MIN(M$4-1,IF(Register!$U396="",$D$2,MIN($D$2,YEAR(Register!$U396)*12+MONTH(Register!$U396)-1)))-(YEAR(Register!$O396)*12+MONTH(Register!$O396))+1))/Register!$Q396,2))</f>
        <v/>
      </c>
      <c r="N398" s="27">
        <f>IF(OR(Register!$N396&lt;&gt;"Yes",Register!$O396="",N(Register!$Q396)=0),0,ROUND((Register!$M396-Register!$R396)*MIN(Register!$Q396,MAX(0,MIN(N$4,IF(Register!$U396="",$D$2,MIN($D$2,YEAR(Register!$U396)*12+MONTH(Register!$U396)-1)))-(YEAR(Register!$O396)*12+MONTH(Register!$O396))+1))/Register!$Q396,2)-ROUND((Register!$M396-Register!$R396)*MIN(Register!$Q396,MAX(0,MIN(N$4-1,IF(Register!$U396="",$D$2,MIN($D$2,YEAR(Register!$U396)*12+MONTH(Register!$U396)-1)))-(YEAR(Register!$O396)*12+MONTH(Register!$O396))+1))/Register!$Q396,2))</f>
        <v/>
      </c>
      <c r="O398" s="27">
        <f>IF(OR(Register!$N396&lt;&gt;"Yes",Register!$O396="",N(Register!$Q396)=0),0,ROUND((Register!$M396-Register!$R396)*MIN(Register!$Q396,MAX(0,MIN(O$4,IF(Register!$U396="",$D$2,MIN($D$2,YEAR(Register!$U396)*12+MONTH(Register!$U396)-1)))-(YEAR(Register!$O396)*12+MONTH(Register!$O396))+1))/Register!$Q396,2)-ROUND((Register!$M396-Register!$R396)*MIN(Register!$Q396,MAX(0,MIN(O$4-1,IF(Register!$U396="",$D$2,MIN($D$2,YEAR(Register!$U396)*12+MONTH(Register!$U396)-1)))-(YEAR(Register!$O396)*12+MONTH(Register!$O396))+1))/Register!$Q396,2))</f>
        <v/>
      </c>
      <c r="P398" s="27">
        <f>IF(OR(Register!$N396&lt;&gt;"Yes",Register!$O396="",N(Register!$Q396)=0),0,ROUND((Register!$M396-Register!$R396)*MIN(Register!$Q396,MAX(0,MIN(P$4,IF(Register!$U396="",$D$2,MIN($D$2,YEAR(Register!$U396)*12+MONTH(Register!$U396)-1)))-(YEAR(Register!$O396)*12+MONTH(Register!$O396))+1))/Register!$Q396,2)-ROUND((Register!$M396-Register!$R396)*MIN(Register!$Q396,MAX(0,MIN(P$4-1,IF(Register!$U396="",$D$2,MIN($D$2,YEAR(Register!$U396)*12+MONTH(Register!$U396)-1)))-(YEAR(Register!$O396)*12+MONTH(Register!$O396))+1))/Register!$Q396,2))</f>
        <v/>
      </c>
      <c r="Q398" s="27">
        <f>E398+F398+G398+H398+I398+J398+K398+L398+M398+N398+O398+P398</f>
        <v/>
      </c>
    </row>
    <row r="399">
      <c r="A399" s="28">
        <f>IF(Register!$A397="","",Register!$A397)</f>
        <v/>
      </c>
      <c r="B399" s="28">
        <f>IF(Register!$D397="","",Register!$D397)</f>
        <v/>
      </c>
      <c r="C399" s="28">
        <f>IF(Register!$F397="","",Register!$F397)</f>
        <v/>
      </c>
      <c r="D399" s="28">
        <f>IF(C399="","",IF(C399=Settings!$A$9,Settings!$B$9,IF(C399=Settings!$A$10,Settings!$B$10,IF(C399=Settings!$A$11,Settings!$B$11,IF(C399=Settings!$A$12,Settings!$B$12,IF(C399=Settings!$A$13,Settings!$B$13,IF(C399=Settings!$A$14,Settings!$B$14,IF(C399=Settings!$A$15,Settings!$B$15,IF(C399=Settings!$A$16,Settings!$B$16,IF(C399=Settings!$A$17,Settings!$B$17,IF(C399=Settings!$A$18,Settings!$B$18,"")))))))))))</f>
        <v/>
      </c>
      <c r="E399" s="27">
        <f>IF(OR(Register!$N397&lt;&gt;"Yes",Register!$O397="",N(Register!$Q397)=0),0,ROUND((Register!$M397-Register!$R397)*MIN(Register!$Q397,MAX(0,MIN(E$4,IF(Register!$U397="",$D$2,MIN($D$2,YEAR(Register!$U397)*12+MONTH(Register!$U397)-1)))-(YEAR(Register!$O397)*12+MONTH(Register!$O397))+1))/Register!$Q397,2)-ROUND((Register!$M397-Register!$R397)*MIN(Register!$Q397,MAX(0,MIN(E$4-1,IF(Register!$U397="",$D$2,MIN($D$2,YEAR(Register!$U397)*12+MONTH(Register!$U397)-1)))-(YEAR(Register!$O397)*12+MONTH(Register!$O397))+1))/Register!$Q397,2))</f>
        <v/>
      </c>
      <c r="F399" s="27">
        <f>IF(OR(Register!$N397&lt;&gt;"Yes",Register!$O397="",N(Register!$Q397)=0),0,ROUND((Register!$M397-Register!$R397)*MIN(Register!$Q397,MAX(0,MIN(F$4,IF(Register!$U397="",$D$2,MIN($D$2,YEAR(Register!$U397)*12+MONTH(Register!$U397)-1)))-(YEAR(Register!$O397)*12+MONTH(Register!$O397))+1))/Register!$Q397,2)-ROUND((Register!$M397-Register!$R397)*MIN(Register!$Q397,MAX(0,MIN(F$4-1,IF(Register!$U397="",$D$2,MIN($D$2,YEAR(Register!$U397)*12+MONTH(Register!$U397)-1)))-(YEAR(Register!$O397)*12+MONTH(Register!$O397))+1))/Register!$Q397,2))</f>
        <v/>
      </c>
      <c r="G399" s="27">
        <f>IF(OR(Register!$N397&lt;&gt;"Yes",Register!$O397="",N(Register!$Q397)=0),0,ROUND((Register!$M397-Register!$R397)*MIN(Register!$Q397,MAX(0,MIN(G$4,IF(Register!$U397="",$D$2,MIN($D$2,YEAR(Register!$U397)*12+MONTH(Register!$U397)-1)))-(YEAR(Register!$O397)*12+MONTH(Register!$O397))+1))/Register!$Q397,2)-ROUND((Register!$M397-Register!$R397)*MIN(Register!$Q397,MAX(0,MIN(G$4-1,IF(Register!$U397="",$D$2,MIN($D$2,YEAR(Register!$U397)*12+MONTH(Register!$U397)-1)))-(YEAR(Register!$O397)*12+MONTH(Register!$O397))+1))/Register!$Q397,2))</f>
        <v/>
      </c>
      <c r="H399" s="27">
        <f>IF(OR(Register!$N397&lt;&gt;"Yes",Register!$O397="",N(Register!$Q397)=0),0,ROUND((Register!$M397-Register!$R397)*MIN(Register!$Q397,MAX(0,MIN(H$4,IF(Register!$U397="",$D$2,MIN($D$2,YEAR(Register!$U397)*12+MONTH(Register!$U397)-1)))-(YEAR(Register!$O397)*12+MONTH(Register!$O397))+1))/Register!$Q397,2)-ROUND((Register!$M397-Register!$R397)*MIN(Register!$Q397,MAX(0,MIN(H$4-1,IF(Register!$U397="",$D$2,MIN($D$2,YEAR(Register!$U397)*12+MONTH(Register!$U397)-1)))-(YEAR(Register!$O397)*12+MONTH(Register!$O397))+1))/Register!$Q397,2))</f>
        <v/>
      </c>
      <c r="I399" s="27">
        <f>IF(OR(Register!$N397&lt;&gt;"Yes",Register!$O397="",N(Register!$Q397)=0),0,ROUND((Register!$M397-Register!$R397)*MIN(Register!$Q397,MAX(0,MIN(I$4,IF(Register!$U397="",$D$2,MIN($D$2,YEAR(Register!$U397)*12+MONTH(Register!$U397)-1)))-(YEAR(Register!$O397)*12+MONTH(Register!$O397))+1))/Register!$Q397,2)-ROUND((Register!$M397-Register!$R397)*MIN(Register!$Q397,MAX(0,MIN(I$4-1,IF(Register!$U397="",$D$2,MIN($D$2,YEAR(Register!$U397)*12+MONTH(Register!$U397)-1)))-(YEAR(Register!$O397)*12+MONTH(Register!$O397))+1))/Register!$Q397,2))</f>
        <v/>
      </c>
      <c r="J399" s="27">
        <f>IF(OR(Register!$N397&lt;&gt;"Yes",Register!$O397="",N(Register!$Q397)=0),0,ROUND((Register!$M397-Register!$R397)*MIN(Register!$Q397,MAX(0,MIN(J$4,IF(Register!$U397="",$D$2,MIN($D$2,YEAR(Register!$U397)*12+MONTH(Register!$U397)-1)))-(YEAR(Register!$O397)*12+MONTH(Register!$O397))+1))/Register!$Q397,2)-ROUND((Register!$M397-Register!$R397)*MIN(Register!$Q397,MAX(0,MIN(J$4-1,IF(Register!$U397="",$D$2,MIN($D$2,YEAR(Register!$U397)*12+MONTH(Register!$U397)-1)))-(YEAR(Register!$O397)*12+MONTH(Register!$O397))+1))/Register!$Q397,2))</f>
        <v/>
      </c>
      <c r="K399" s="27">
        <f>IF(OR(Register!$N397&lt;&gt;"Yes",Register!$O397="",N(Register!$Q397)=0),0,ROUND((Register!$M397-Register!$R397)*MIN(Register!$Q397,MAX(0,MIN(K$4,IF(Register!$U397="",$D$2,MIN($D$2,YEAR(Register!$U397)*12+MONTH(Register!$U397)-1)))-(YEAR(Register!$O397)*12+MONTH(Register!$O397))+1))/Register!$Q397,2)-ROUND((Register!$M397-Register!$R397)*MIN(Register!$Q397,MAX(0,MIN(K$4-1,IF(Register!$U397="",$D$2,MIN($D$2,YEAR(Register!$U397)*12+MONTH(Register!$U397)-1)))-(YEAR(Register!$O397)*12+MONTH(Register!$O397))+1))/Register!$Q397,2))</f>
        <v/>
      </c>
      <c r="L399" s="27">
        <f>IF(OR(Register!$N397&lt;&gt;"Yes",Register!$O397="",N(Register!$Q397)=0),0,ROUND((Register!$M397-Register!$R397)*MIN(Register!$Q397,MAX(0,MIN(L$4,IF(Register!$U397="",$D$2,MIN($D$2,YEAR(Register!$U397)*12+MONTH(Register!$U397)-1)))-(YEAR(Register!$O397)*12+MONTH(Register!$O397))+1))/Register!$Q397,2)-ROUND((Register!$M397-Register!$R397)*MIN(Register!$Q397,MAX(0,MIN(L$4-1,IF(Register!$U397="",$D$2,MIN($D$2,YEAR(Register!$U397)*12+MONTH(Register!$U397)-1)))-(YEAR(Register!$O397)*12+MONTH(Register!$O397))+1))/Register!$Q397,2))</f>
        <v/>
      </c>
      <c r="M399" s="27">
        <f>IF(OR(Register!$N397&lt;&gt;"Yes",Register!$O397="",N(Register!$Q397)=0),0,ROUND((Register!$M397-Register!$R397)*MIN(Register!$Q397,MAX(0,MIN(M$4,IF(Register!$U397="",$D$2,MIN($D$2,YEAR(Register!$U397)*12+MONTH(Register!$U397)-1)))-(YEAR(Register!$O397)*12+MONTH(Register!$O397))+1))/Register!$Q397,2)-ROUND((Register!$M397-Register!$R397)*MIN(Register!$Q397,MAX(0,MIN(M$4-1,IF(Register!$U397="",$D$2,MIN($D$2,YEAR(Register!$U397)*12+MONTH(Register!$U397)-1)))-(YEAR(Register!$O397)*12+MONTH(Register!$O397))+1))/Register!$Q397,2))</f>
        <v/>
      </c>
      <c r="N399" s="27">
        <f>IF(OR(Register!$N397&lt;&gt;"Yes",Register!$O397="",N(Register!$Q397)=0),0,ROUND((Register!$M397-Register!$R397)*MIN(Register!$Q397,MAX(0,MIN(N$4,IF(Register!$U397="",$D$2,MIN($D$2,YEAR(Register!$U397)*12+MONTH(Register!$U397)-1)))-(YEAR(Register!$O397)*12+MONTH(Register!$O397))+1))/Register!$Q397,2)-ROUND((Register!$M397-Register!$R397)*MIN(Register!$Q397,MAX(0,MIN(N$4-1,IF(Register!$U397="",$D$2,MIN($D$2,YEAR(Register!$U397)*12+MONTH(Register!$U397)-1)))-(YEAR(Register!$O397)*12+MONTH(Register!$O397))+1))/Register!$Q397,2))</f>
        <v/>
      </c>
      <c r="O399" s="27">
        <f>IF(OR(Register!$N397&lt;&gt;"Yes",Register!$O397="",N(Register!$Q397)=0),0,ROUND((Register!$M397-Register!$R397)*MIN(Register!$Q397,MAX(0,MIN(O$4,IF(Register!$U397="",$D$2,MIN($D$2,YEAR(Register!$U397)*12+MONTH(Register!$U397)-1)))-(YEAR(Register!$O397)*12+MONTH(Register!$O397))+1))/Register!$Q397,2)-ROUND((Register!$M397-Register!$R397)*MIN(Register!$Q397,MAX(0,MIN(O$4-1,IF(Register!$U397="",$D$2,MIN($D$2,YEAR(Register!$U397)*12+MONTH(Register!$U397)-1)))-(YEAR(Register!$O397)*12+MONTH(Register!$O397))+1))/Register!$Q397,2))</f>
        <v/>
      </c>
      <c r="P399" s="27">
        <f>IF(OR(Register!$N397&lt;&gt;"Yes",Register!$O397="",N(Register!$Q397)=0),0,ROUND((Register!$M397-Register!$R397)*MIN(Register!$Q397,MAX(0,MIN(P$4,IF(Register!$U397="",$D$2,MIN($D$2,YEAR(Register!$U397)*12+MONTH(Register!$U397)-1)))-(YEAR(Register!$O397)*12+MONTH(Register!$O397))+1))/Register!$Q397,2)-ROUND((Register!$M397-Register!$R397)*MIN(Register!$Q397,MAX(0,MIN(P$4-1,IF(Register!$U397="",$D$2,MIN($D$2,YEAR(Register!$U397)*12+MONTH(Register!$U397)-1)))-(YEAR(Register!$O397)*12+MONTH(Register!$O397))+1))/Register!$Q397,2))</f>
        <v/>
      </c>
      <c r="Q399" s="27">
        <f>E399+F399+G399+H399+I399+J399+K399+L399+M399+N399+O399+P399</f>
        <v/>
      </c>
    </row>
    <row r="400">
      <c r="A400" s="28">
        <f>IF(Register!$A398="","",Register!$A398)</f>
        <v/>
      </c>
      <c r="B400" s="28">
        <f>IF(Register!$D398="","",Register!$D398)</f>
        <v/>
      </c>
      <c r="C400" s="28">
        <f>IF(Register!$F398="","",Register!$F398)</f>
        <v/>
      </c>
      <c r="D400" s="28">
        <f>IF(C400="","",IF(C400=Settings!$A$9,Settings!$B$9,IF(C400=Settings!$A$10,Settings!$B$10,IF(C400=Settings!$A$11,Settings!$B$11,IF(C400=Settings!$A$12,Settings!$B$12,IF(C400=Settings!$A$13,Settings!$B$13,IF(C400=Settings!$A$14,Settings!$B$14,IF(C400=Settings!$A$15,Settings!$B$15,IF(C400=Settings!$A$16,Settings!$B$16,IF(C400=Settings!$A$17,Settings!$B$17,IF(C400=Settings!$A$18,Settings!$B$18,"")))))))))))</f>
        <v/>
      </c>
      <c r="E400" s="27">
        <f>IF(OR(Register!$N398&lt;&gt;"Yes",Register!$O398="",N(Register!$Q398)=0),0,ROUND((Register!$M398-Register!$R398)*MIN(Register!$Q398,MAX(0,MIN(E$4,IF(Register!$U398="",$D$2,MIN($D$2,YEAR(Register!$U398)*12+MONTH(Register!$U398)-1)))-(YEAR(Register!$O398)*12+MONTH(Register!$O398))+1))/Register!$Q398,2)-ROUND((Register!$M398-Register!$R398)*MIN(Register!$Q398,MAX(0,MIN(E$4-1,IF(Register!$U398="",$D$2,MIN($D$2,YEAR(Register!$U398)*12+MONTH(Register!$U398)-1)))-(YEAR(Register!$O398)*12+MONTH(Register!$O398))+1))/Register!$Q398,2))</f>
        <v/>
      </c>
      <c r="F400" s="27">
        <f>IF(OR(Register!$N398&lt;&gt;"Yes",Register!$O398="",N(Register!$Q398)=0),0,ROUND((Register!$M398-Register!$R398)*MIN(Register!$Q398,MAX(0,MIN(F$4,IF(Register!$U398="",$D$2,MIN($D$2,YEAR(Register!$U398)*12+MONTH(Register!$U398)-1)))-(YEAR(Register!$O398)*12+MONTH(Register!$O398))+1))/Register!$Q398,2)-ROUND((Register!$M398-Register!$R398)*MIN(Register!$Q398,MAX(0,MIN(F$4-1,IF(Register!$U398="",$D$2,MIN($D$2,YEAR(Register!$U398)*12+MONTH(Register!$U398)-1)))-(YEAR(Register!$O398)*12+MONTH(Register!$O398))+1))/Register!$Q398,2))</f>
        <v/>
      </c>
      <c r="G400" s="27">
        <f>IF(OR(Register!$N398&lt;&gt;"Yes",Register!$O398="",N(Register!$Q398)=0),0,ROUND((Register!$M398-Register!$R398)*MIN(Register!$Q398,MAX(0,MIN(G$4,IF(Register!$U398="",$D$2,MIN($D$2,YEAR(Register!$U398)*12+MONTH(Register!$U398)-1)))-(YEAR(Register!$O398)*12+MONTH(Register!$O398))+1))/Register!$Q398,2)-ROUND((Register!$M398-Register!$R398)*MIN(Register!$Q398,MAX(0,MIN(G$4-1,IF(Register!$U398="",$D$2,MIN($D$2,YEAR(Register!$U398)*12+MONTH(Register!$U398)-1)))-(YEAR(Register!$O398)*12+MONTH(Register!$O398))+1))/Register!$Q398,2))</f>
        <v/>
      </c>
      <c r="H400" s="27">
        <f>IF(OR(Register!$N398&lt;&gt;"Yes",Register!$O398="",N(Register!$Q398)=0),0,ROUND((Register!$M398-Register!$R398)*MIN(Register!$Q398,MAX(0,MIN(H$4,IF(Register!$U398="",$D$2,MIN($D$2,YEAR(Register!$U398)*12+MONTH(Register!$U398)-1)))-(YEAR(Register!$O398)*12+MONTH(Register!$O398))+1))/Register!$Q398,2)-ROUND((Register!$M398-Register!$R398)*MIN(Register!$Q398,MAX(0,MIN(H$4-1,IF(Register!$U398="",$D$2,MIN($D$2,YEAR(Register!$U398)*12+MONTH(Register!$U398)-1)))-(YEAR(Register!$O398)*12+MONTH(Register!$O398))+1))/Register!$Q398,2))</f>
        <v/>
      </c>
      <c r="I400" s="27">
        <f>IF(OR(Register!$N398&lt;&gt;"Yes",Register!$O398="",N(Register!$Q398)=0),0,ROUND((Register!$M398-Register!$R398)*MIN(Register!$Q398,MAX(0,MIN(I$4,IF(Register!$U398="",$D$2,MIN($D$2,YEAR(Register!$U398)*12+MONTH(Register!$U398)-1)))-(YEAR(Register!$O398)*12+MONTH(Register!$O398))+1))/Register!$Q398,2)-ROUND((Register!$M398-Register!$R398)*MIN(Register!$Q398,MAX(0,MIN(I$4-1,IF(Register!$U398="",$D$2,MIN($D$2,YEAR(Register!$U398)*12+MONTH(Register!$U398)-1)))-(YEAR(Register!$O398)*12+MONTH(Register!$O398))+1))/Register!$Q398,2))</f>
        <v/>
      </c>
      <c r="J400" s="27">
        <f>IF(OR(Register!$N398&lt;&gt;"Yes",Register!$O398="",N(Register!$Q398)=0),0,ROUND((Register!$M398-Register!$R398)*MIN(Register!$Q398,MAX(0,MIN(J$4,IF(Register!$U398="",$D$2,MIN($D$2,YEAR(Register!$U398)*12+MONTH(Register!$U398)-1)))-(YEAR(Register!$O398)*12+MONTH(Register!$O398))+1))/Register!$Q398,2)-ROUND((Register!$M398-Register!$R398)*MIN(Register!$Q398,MAX(0,MIN(J$4-1,IF(Register!$U398="",$D$2,MIN($D$2,YEAR(Register!$U398)*12+MONTH(Register!$U398)-1)))-(YEAR(Register!$O398)*12+MONTH(Register!$O398))+1))/Register!$Q398,2))</f>
        <v/>
      </c>
      <c r="K400" s="27">
        <f>IF(OR(Register!$N398&lt;&gt;"Yes",Register!$O398="",N(Register!$Q398)=0),0,ROUND((Register!$M398-Register!$R398)*MIN(Register!$Q398,MAX(0,MIN(K$4,IF(Register!$U398="",$D$2,MIN($D$2,YEAR(Register!$U398)*12+MONTH(Register!$U398)-1)))-(YEAR(Register!$O398)*12+MONTH(Register!$O398))+1))/Register!$Q398,2)-ROUND((Register!$M398-Register!$R398)*MIN(Register!$Q398,MAX(0,MIN(K$4-1,IF(Register!$U398="",$D$2,MIN($D$2,YEAR(Register!$U398)*12+MONTH(Register!$U398)-1)))-(YEAR(Register!$O398)*12+MONTH(Register!$O398))+1))/Register!$Q398,2))</f>
        <v/>
      </c>
      <c r="L400" s="27">
        <f>IF(OR(Register!$N398&lt;&gt;"Yes",Register!$O398="",N(Register!$Q398)=0),0,ROUND((Register!$M398-Register!$R398)*MIN(Register!$Q398,MAX(0,MIN(L$4,IF(Register!$U398="",$D$2,MIN($D$2,YEAR(Register!$U398)*12+MONTH(Register!$U398)-1)))-(YEAR(Register!$O398)*12+MONTH(Register!$O398))+1))/Register!$Q398,2)-ROUND((Register!$M398-Register!$R398)*MIN(Register!$Q398,MAX(0,MIN(L$4-1,IF(Register!$U398="",$D$2,MIN($D$2,YEAR(Register!$U398)*12+MONTH(Register!$U398)-1)))-(YEAR(Register!$O398)*12+MONTH(Register!$O398))+1))/Register!$Q398,2))</f>
        <v/>
      </c>
      <c r="M400" s="27">
        <f>IF(OR(Register!$N398&lt;&gt;"Yes",Register!$O398="",N(Register!$Q398)=0),0,ROUND((Register!$M398-Register!$R398)*MIN(Register!$Q398,MAX(0,MIN(M$4,IF(Register!$U398="",$D$2,MIN($D$2,YEAR(Register!$U398)*12+MONTH(Register!$U398)-1)))-(YEAR(Register!$O398)*12+MONTH(Register!$O398))+1))/Register!$Q398,2)-ROUND((Register!$M398-Register!$R398)*MIN(Register!$Q398,MAX(0,MIN(M$4-1,IF(Register!$U398="",$D$2,MIN($D$2,YEAR(Register!$U398)*12+MONTH(Register!$U398)-1)))-(YEAR(Register!$O398)*12+MONTH(Register!$O398))+1))/Register!$Q398,2))</f>
        <v/>
      </c>
      <c r="N400" s="27">
        <f>IF(OR(Register!$N398&lt;&gt;"Yes",Register!$O398="",N(Register!$Q398)=0),0,ROUND((Register!$M398-Register!$R398)*MIN(Register!$Q398,MAX(0,MIN(N$4,IF(Register!$U398="",$D$2,MIN($D$2,YEAR(Register!$U398)*12+MONTH(Register!$U398)-1)))-(YEAR(Register!$O398)*12+MONTH(Register!$O398))+1))/Register!$Q398,2)-ROUND((Register!$M398-Register!$R398)*MIN(Register!$Q398,MAX(0,MIN(N$4-1,IF(Register!$U398="",$D$2,MIN($D$2,YEAR(Register!$U398)*12+MONTH(Register!$U398)-1)))-(YEAR(Register!$O398)*12+MONTH(Register!$O398))+1))/Register!$Q398,2))</f>
        <v/>
      </c>
      <c r="O400" s="27">
        <f>IF(OR(Register!$N398&lt;&gt;"Yes",Register!$O398="",N(Register!$Q398)=0),0,ROUND((Register!$M398-Register!$R398)*MIN(Register!$Q398,MAX(0,MIN(O$4,IF(Register!$U398="",$D$2,MIN($D$2,YEAR(Register!$U398)*12+MONTH(Register!$U398)-1)))-(YEAR(Register!$O398)*12+MONTH(Register!$O398))+1))/Register!$Q398,2)-ROUND((Register!$M398-Register!$R398)*MIN(Register!$Q398,MAX(0,MIN(O$4-1,IF(Register!$U398="",$D$2,MIN($D$2,YEAR(Register!$U398)*12+MONTH(Register!$U398)-1)))-(YEAR(Register!$O398)*12+MONTH(Register!$O398))+1))/Register!$Q398,2))</f>
        <v/>
      </c>
      <c r="P400" s="27">
        <f>IF(OR(Register!$N398&lt;&gt;"Yes",Register!$O398="",N(Register!$Q398)=0),0,ROUND((Register!$M398-Register!$R398)*MIN(Register!$Q398,MAX(0,MIN(P$4,IF(Register!$U398="",$D$2,MIN($D$2,YEAR(Register!$U398)*12+MONTH(Register!$U398)-1)))-(YEAR(Register!$O398)*12+MONTH(Register!$O398))+1))/Register!$Q398,2)-ROUND((Register!$M398-Register!$R398)*MIN(Register!$Q398,MAX(0,MIN(P$4-1,IF(Register!$U398="",$D$2,MIN($D$2,YEAR(Register!$U398)*12+MONTH(Register!$U398)-1)))-(YEAR(Register!$O398)*12+MONTH(Register!$O398))+1))/Register!$Q398,2))</f>
        <v/>
      </c>
      <c r="Q400" s="27">
        <f>E400+F400+G400+H400+I400+J400+K400+L400+M400+N400+O400+P400</f>
        <v/>
      </c>
    </row>
    <row r="401">
      <c r="A401" s="28">
        <f>IF(Register!$A399="","",Register!$A399)</f>
        <v/>
      </c>
      <c r="B401" s="28">
        <f>IF(Register!$D399="","",Register!$D399)</f>
        <v/>
      </c>
      <c r="C401" s="28">
        <f>IF(Register!$F399="","",Register!$F399)</f>
        <v/>
      </c>
      <c r="D401" s="28">
        <f>IF(C401="","",IF(C401=Settings!$A$9,Settings!$B$9,IF(C401=Settings!$A$10,Settings!$B$10,IF(C401=Settings!$A$11,Settings!$B$11,IF(C401=Settings!$A$12,Settings!$B$12,IF(C401=Settings!$A$13,Settings!$B$13,IF(C401=Settings!$A$14,Settings!$B$14,IF(C401=Settings!$A$15,Settings!$B$15,IF(C401=Settings!$A$16,Settings!$B$16,IF(C401=Settings!$A$17,Settings!$B$17,IF(C401=Settings!$A$18,Settings!$B$18,"")))))))))))</f>
        <v/>
      </c>
      <c r="E401" s="27">
        <f>IF(OR(Register!$N399&lt;&gt;"Yes",Register!$O399="",N(Register!$Q399)=0),0,ROUND((Register!$M399-Register!$R399)*MIN(Register!$Q399,MAX(0,MIN(E$4,IF(Register!$U399="",$D$2,MIN($D$2,YEAR(Register!$U399)*12+MONTH(Register!$U399)-1)))-(YEAR(Register!$O399)*12+MONTH(Register!$O399))+1))/Register!$Q399,2)-ROUND((Register!$M399-Register!$R399)*MIN(Register!$Q399,MAX(0,MIN(E$4-1,IF(Register!$U399="",$D$2,MIN($D$2,YEAR(Register!$U399)*12+MONTH(Register!$U399)-1)))-(YEAR(Register!$O399)*12+MONTH(Register!$O399))+1))/Register!$Q399,2))</f>
        <v/>
      </c>
      <c r="F401" s="27">
        <f>IF(OR(Register!$N399&lt;&gt;"Yes",Register!$O399="",N(Register!$Q399)=0),0,ROUND((Register!$M399-Register!$R399)*MIN(Register!$Q399,MAX(0,MIN(F$4,IF(Register!$U399="",$D$2,MIN($D$2,YEAR(Register!$U399)*12+MONTH(Register!$U399)-1)))-(YEAR(Register!$O399)*12+MONTH(Register!$O399))+1))/Register!$Q399,2)-ROUND((Register!$M399-Register!$R399)*MIN(Register!$Q399,MAX(0,MIN(F$4-1,IF(Register!$U399="",$D$2,MIN($D$2,YEAR(Register!$U399)*12+MONTH(Register!$U399)-1)))-(YEAR(Register!$O399)*12+MONTH(Register!$O399))+1))/Register!$Q399,2))</f>
        <v/>
      </c>
      <c r="G401" s="27">
        <f>IF(OR(Register!$N399&lt;&gt;"Yes",Register!$O399="",N(Register!$Q399)=0),0,ROUND((Register!$M399-Register!$R399)*MIN(Register!$Q399,MAX(0,MIN(G$4,IF(Register!$U399="",$D$2,MIN($D$2,YEAR(Register!$U399)*12+MONTH(Register!$U399)-1)))-(YEAR(Register!$O399)*12+MONTH(Register!$O399))+1))/Register!$Q399,2)-ROUND((Register!$M399-Register!$R399)*MIN(Register!$Q399,MAX(0,MIN(G$4-1,IF(Register!$U399="",$D$2,MIN($D$2,YEAR(Register!$U399)*12+MONTH(Register!$U399)-1)))-(YEAR(Register!$O399)*12+MONTH(Register!$O399))+1))/Register!$Q399,2))</f>
        <v/>
      </c>
      <c r="H401" s="27">
        <f>IF(OR(Register!$N399&lt;&gt;"Yes",Register!$O399="",N(Register!$Q399)=0),0,ROUND((Register!$M399-Register!$R399)*MIN(Register!$Q399,MAX(0,MIN(H$4,IF(Register!$U399="",$D$2,MIN($D$2,YEAR(Register!$U399)*12+MONTH(Register!$U399)-1)))-(YEAR(Register!$O399)*12+MONTH(Register!$O399))+1))/Register!$Q399,2)-ROUND((Register!$M399-Register!$R399)*MIN(Register!$Q399,MAX(0,MIN(H$4-1,IF(Register!$U399="",$D$2,MIN($D$2,YEAR(Register!$U399)*12+MONTH(Register!$U399)-1)))-(YEAR(Register!$O399)*12+MONTH(Register!$O399))+1))/Register!$Q399,2))</f>
        <v/>
      </c>
      <c r="I401" s="27">
        <f>IF(OR(Register!$N399&lt;&gt;"Yes",Register!$O399="",N(Register!$Q399)=0),0,ROUND((Register!$M399-Register!$R399)*MIN(Register!$Q399,MAX(0,MIN(I$4,IF(Register!$U399="",$D$2,MIN($D$2,YEAR(Register!$U399)*12+MONTH(Register!$U399)-1)))-(YEAR(Register!$O399)*12+MONTH(Register!$O399))+1))/Register!$Q399,2)-ROUND((Register!$M399-Register!$R399)*MIN(Register!$Q399,MAX(0,MIN(I$4-1,IF(Register!$U399="",$D$2,MIN($D$2,YEAR(Register!$U399)*12+MONTH(Register!$U399)-1)))-(YEAR(Register!$O399)*12+MONTH(Register!$O399))+1))/Register!$Q399,2))</f>
        <v/>
      </c>
      <c r="J401" s="27">
        <f>IF(OR(Register!$N399&lt;&gt;"Yes",Register!$O399="",N(Register!$Q399)=0),0,ROUND((Register!$M399-Register!$R399)*MIN(Register!$Q399,MAX(0,MIN(J$4,IF(Register!$U399="",$D$2,MIN($D$2,YEAR(Register!$U399)*12+MONTH(Register!$U399)-1)))-(YEAR(Register!$O399)*12+MONTH(Register!$O399))+1))/Register!$Q399,2)-ROUND((Register!$M399-Register!$R399)*MIN(Register!$Q399,MAX(0,MIN(J$4-1,IF(Register!$U399="",$D$2,MIN($D$2,YEAR(Register!$U399)*12+MONTH(Register!$U399)-1)))-(YEAR(Register!$O399)*12+MONTH(Register!$O399))+1))/Register!$Q399,2))</f>
        <v/>
      </c>
      <c r="K401" s="27">
        <f>IF(OR(Register!$N399&lt;&gt;"Yes",Register!$O399="",N(Register!$Q399)=0),0,ROUND((Register!$M399-Register!$R399)*MIN(Register!$Q399,MAX(0,MIN(K$4,IF(Register!$U399="",$D$2,MIN($D$2,YEAR(Register!$U399)*12+MONTH(Register!$U399)-1)))-(YEAR(Register!$O399)*12+MONTH(Register!$O399))+1))/Register!$Q399,2)-ROUND((Register!$M399-Register!$R399)*MIN(Register!$Q399,MAX(0,MIN(K$4-1,IF(Register!$U399="",$D$2,MIN($D$2,YEAR(Register!$U399)*12+MONTH(Register!$U399)-1)))-(YEAR(Register!$O399)*12+MONTH(Register!$O399))+1))/Register!$Q399,2))</f>
        <v/>
      </c>
      <c r="L401" s="27">
        <f>IF(OR(Register!$N399&lt;&gt;"Yes",Register!$O399="",N(Register!$Q399)=0),0,ROUND((Register!$M399-Register!$R399)*MIN(Register!$Q399,MAX(0,MIN(L$4,IF(Register!$U399="",$D$2,MIN($D$2,YEAR(Register!$U399)*12+MONTH(Register!$U399)-1)))-(YEAR(Register!$O399)*12+MONTH(Register!$O399))+1))/Register!$Q399,2)-ROUND((Register!$M399-Register!$R399)*MIN(Register!$Q399,MAX(0,MIN(L$4-1,IF(Register!$U399="",$D$2,MIN($D$2,YEAR(Register!$U399)*12+MONTH(Register!$U399)-1)))-(YEAR(Register!$O399)*12+MONTH(Register!$O399))+1))/Register!$Q399,2))</f>
        <v/>
      </c>
      <c r="M401" s="27">
        <f>IF(OR(Register!$N399&lt;&gt;"Yes",Register!$O399="",N(Register!$Q399)=0),0,ROUND((Register!$M399-Register!$R399)*MIN(Register!$Q399,MAX(0,MIN(M$4,IF(Register!$U399="",$D$2,MIN($D$2,YEAR(Register!$U399)*12+MONTH(Register!$U399)-1)))-(YEAR(Register!$O399)*12+MONTH(Register!$O399))+1))/Register!$Q399,2)-ROUND((Register!$M399-Register!$R399)*MIN(Register!$Q399,MAX(0,MIN(M$4-1,IF(Register!$U399="",$D$2,MIN($D$2,YEAR(Register!$U399)*12+MONTH(Register!$U399)-1)))-(YEAR(Register!$O399)*12+MONTH(Register!$O399))+1))/Register!$Q399,2))</f>
        <v/>
      </c>
      <c r="N401" s="27">
        <f>IF(OR(Register!$N399&lt;&gt;"Yes",Register!$O399="",N(Register!$Q399)=0),0,ROUND((Register!$M399-Register!$R399)*MIN(Register!$Q399,MAX(0,MIN(N$4,IF(Register!$U399="",$D$2,MIN($D$2,YEAR(Register!$U399)*12+MONTH(Register!$U399)-1)))-(YEAR(Register!$O399)*12+MONTH(Register!$O399))+1))/Register!$Q399,2)-ROUND((Register!$M399-Register!$R399)*MIN(Register!$Q399,MAX(0,MIN(N$4-1,IF(Register!$U399="",$D$2,MIN($D$2,YEAR(Register!$U399)*12+MONTH(Register!$U399)-1)))-(YEAR(Register!$O399)*12+MONTH(Register!$O399))+1))/Register!$Q399,2))</f>
        <v/>
      </c>
      <c r="O401" s="27">
        <f>IF(OR(Register!$N399&lt;&gt;"Yes",Register!$O399="",N(Register!$Q399)=0),0,ROUND((Register!$M399-Register!$R399)*MIN(Register!$Q399,MAX(0,MIN(O$4,IF(Register!$U399="",$D$2,MIN($D$2,YEAR(Register!$U399)*12+MONTH(Register!$U399)-1)))-(YEAR(Register!$O399)*12+MONTH(Register!$O399))+1))/Register!$Q399,2)-ROUND((Register!$M399-Register!$R399)*MIN(Register!$Q399,MAX(0,MIN(O$4-1,IF(Register!$U399="",$D$2,MIN($D$2,YEAR(Register!$U399)*12+MONTH(Register!$U399)-1)))-(YEAR(Register!$O399)*12+MONTH(Register!$O399))+1))/Register!$Q399,2))</f>
        <v/>
      </c>
      <c r="P401" s="27">
        <f>IF(OR(Register!$N399&lt;&gt;"Yes",Register!$O399="",N(Register!$Q399)=0),0,ROUND((Register!$M399-Register!$R399)*MIN(Register!$Q399,MAX(0,MIN(P$4,IF(Register!$U399="",$D$2,MIN($D$2,YEAR(Register!$U399)*12+MONTH(Register!$U399)-1)))-(YEAR(Register!$O399)*12+MONTH(Register!$O399))+1))/Register!$Q399,2)-ROUND((Register!$M399-Register!$R399)*MIN(Register!$Q399,MAX(0,MIN(P$4-1,IF(Register!$U399="",$D$2,MIN($D$2,YEAR(Register!$U399)*12+MONTH(Register!$U399)-1)))-(YEAR(Register!$O399)*12+MONTH(Register!$O399))+1))/Register!$Q399,2))</f>
        <v/>
      </c>
      <c r="Q401" s="27">
        <f>E401+F401+G401+H401+I401+J401+K401+L401+M401+N401+O401+P401</f>
        <v/>
      </c>
    </row>
    <row r="402">
      <c r="A402" s="28">
        <f>IF(Register!$A400="","",Register!$A400)</f>
        <v/>
      </c>
      <c r="B402" s="28">
        <f>IF(Register!$D400="","",Register!$D400)</f>
        <v/>
      </c>
      <c r="C402" s="28">
        <f>IF(Register!$F400="","",Register!$F400)</f>
        <v/>
      </c>
      <c r="D402" s="28">
        <f>IF(C402="","",IF(C402=Settings!$A$9,Settings!$B$9,IF(C402=Settings!$A$10,Settings!$B$10,IF(C402=Settings!$A$11,Settings!$B$11,IF(C402=Settings!$A$12,Settings!$B$12,IF(C402=Settings!$A$13,Settings!$B$13,IF(C402=Settings!$A$14,Settings!$B$14,IF(C402=Settings!$A$15,Settings!$B$15,IF(C402=Settings!$A$16,Settings!$B$16,IF(C402=Settings!$A$17,Settings!$B$17,IF(C402=Settings!$A$18,Settings!$B$18,"")))))))))))</f>
        <v/>
      </c>
      <c r="E402" s="27">
        <f>IF(OR(Register!$N400&lt;&gt;"Yes",Register!$O400="",N(Register!$Q400)=0),0,ROUND((Register!$M400-Register!$R400)*MIN(Register!$Q400,MAX(0,MIN(E$4,IF(Register!$U400="",$D$2,MIN($D$2,YEAR(Register!$U400)*12+MONTH(Register!$U400)-1)))-(YEAR(Register!$O400)*12+MONTH(Register!$O400))+1))/Register!$Q400,2)-ROUND((Register!$M400-Register!$R400)*MIN(Register!$Q400,MAX(0,MIN(E$4-1,IF(Register!$U400="",$D$2,MIN($D$2,YEAR(Register!$U400)*12+MONTH(Register!$U400)-1)))-(YEAR(Register!$O400)*12+MONTH(Register!$O400))+1))/Register!$Q400,2))</f>
        <v/>
      </c>
      <c r="F402" s="27">
        <f>IF(OR(Register!$N400&lt;&gt;"Yes",Register!$O400="",N(Register!$Q400)=0),0,ROUND((Register!$M400-Register!$R400)*MIN(Register!$Q400,MAX(0,MIN(F$4,IF(Register!$U400="",$D$2,MIN($D$2,YEAR(Register!$U400)*12+MONTH(Register!$U400)-1)))-(YEAR(Register!$O400)*12+MONTH(Register!$O400))+1))/Register!$Q400,2)-ROUND((Register!$M400-Register!$R400)*MIN(Register!$Q400,MAX(0,MIN(F$4-1,IF(Register!$U400="",$D$2,MIN($D$2,YEAR(Register!$U400)*12+MONTH(Register!$U400)-1)))-(YEAR(Register!$O400)*12+MONTH(Register!$O400))+1))/Register!$Q400,2))</f>
        <v/>
      </c>
      <c r="G402" s="27">
        <f>IF(OR(Register!$N400&lt;&gt;"Yes",Register!$O400="",N(Register!$Q400)=0),0,ROUND((Register!$M400-Register!$R400)*MIN(Register!$Q400,MAX(0,MIN(G$4,IF(Register!$U400="",$D$2,MIN($D$2,YEAR(Register!$U400)*12+MONTH(Register!$U400)-1)))-(YEAR(Register!$O400)*12+MONTH(Register!$O400))+1))/Register!$Q400,2)-ROUND((Register!$M400-Register!$R400)*MIN(Register!$Q400,MAX(0,MIN(G$4-1,IF(Register!$U400="",$D$2,MIN($D$2,YEAR(Register!$U400)*12+MONTH(Register!$U400)-1)))-(YEAR(Register!$O400)*12+MONTH(Register!$O400))+1))/Register!$Q400,2))</f>
        <v/>
      </c>
      <c r="H402" s="27">
        <f>IF(OR(Register!$N400&lt;&gt;"Yes",Register!$O400="",N(Register!$Q400)=0),0,ROUND((Register!$M400-Register!$R400)*MIN(Register!$Q400,MAX(0,MIN(H$4,IF(Register!$U400="",$D$2,MIN($D$2,YEAR(Register!$U400)*12+MONTH(Register!$U400)-1)))-(YEAR(Register!$O400)*12+MONTH(Register!$O400))+1))/Register!$Q400,2)-ROUND((Register!$M400-Register!$R400)*MIN(Register!$Q400,MAX(0,MIN(H$4-1,IF(Register!$U400="",$D$2,MIN($D$2,YEAR(Register!$U400)*12+MONTH(Register!$U400)-1)))-(YEAR(Register!$O400)*12+MONTH(Register!$O400))+1))/Register!$Q400,2))</f>
        <v/>
      </c>
      <c r="I402" s="27">
        <f>IF(OR(Register!$N400&lt;&gt;"Yes",Register!$O400="",N(Register!$Q400)=0),0,ROUND((Register!$M400-Register!$R400)*MIN(Register!$Q400,MAX(0,MIN(I$4,IF(Register!$U400="",$D$2,MIN($D$2,YEAR(Register!$U400)*12+MONTH(Register!$U400)-1)))-(YEAR(Register!$O400)*12+MONTH(Register!$O400))+1))/Register!$Q400,2)-ROUND((Register!$M400-Register!$R400)*MIN(Register!$Q400,MAX(0,MIN(I$4-1,IF(Register!$U400="",$D$2,MIN($D$2,YEAR(Register!$U400)*12+MONTH(Register!$U400)-1)))-(YEAR(Register!$O400)*12+MONTH(Register!$O400))+1))/Register!$Q400,2))</f>
        <v/>
      </c>
      <c r="J402" s="27">
        <f>IF(OR(Register!$N400&lt;&gt;"Yes",Register!$O400="",N(Register!$Q400)=0),0,ROUND((Register!$M400-Register!$R400)*MIN(Register!$Q400,MAX(0,MIN(J$4,IF(Register!$U400="",$D$2,MIN($D$2,YEAR(Register!$U400)*12+MONTH(Register!$U400)-1)))-(YEAR(Register!$O400)*12+MONTH(Register!$O400))+1))/Register!$Q400,2)-ROUND((Register!$M400-Register!$R400)*MIN(Register!$Q400,MAX(0,MIN(J$4-1,IF(Register!$U400="",$D$2,MIN($D$2,YEAR(Register!$U400)*12+MONTH(Register!$U400)-1)))-(YEAR(Register!$O400)*12+MONTH(Register!$O400))+1))/Register!$Q400,2))</f>
        <v/>
      </c>
      <c r="K402" s="27">
        <f>IF(OR(Register!$N400&lt;&gt;"Yes",Register!$O400="",N(Register!$Q400)=0),0,ROUND((Register!$M400-Register!$R400)*MIN(Register!$Q400,MAX(0,MIN(K$4,IF(Register!$U400="",$D$2,MIN($D$2,YEAR(Register!$U400)*12+MONTH(Register!$U400)-1)))-(YEAR(Register!$O400)*12+MONTH(Register!$O400))+1))/Register!$Q400,2)-ROUND((Register!$M400-Register!$R400)*MIN(Register!$Q400,MAX(0,MIN(K$4-1,IF(Register!$U400="",$D$2,MIN($D$2,YEAR(Register!$U400)*12+MONTH(Register!$U400)-1)))-(YEAR(Register!$O400)*12+MONTH(Register!$O400))+1))/Register!$Q400,2))</f>
        <v/>
      </c>
      <c r="L402" s="27">
        <f>IF(OR(Register!$N400&lt;&gt;"Yes",Register!$O400="",N(Register!$Q400)=0),0,ROUND((Register!$M400-Register!$R400)*MIN(Register!$Q400,MAX(0,MIN(L$4,IF(Register!$U400="",$D$2,MIN($D$2,YEAR(Register!$U400)*12+MONTH(Register!$U400)-1)))-(YEAR(Register!$O400)*12+MONTH(Register!$O400))+1))/Register!$Q400,2)-ROUND((Register!$M400-Register!$R400)*MIN(Register!$Q400,MAX(0,MIN(L$4-1,IF(Register!$U400="",$D$2,MIN($D$2,YEAR(Register!$U400)*12+MONTH(Register!$U400)-1)))-(YEAR(Register!$O400)*12+MONTH(Register!$O400))+1))/Register!$Q400,2))</f>
        <v/>
      </c>
      <c r="M402" s="27">
        <f>IF(OR(Register!$N400&lt;&gt;"Yes",Register!$O400="",N(Register!$Q400)=0),0,ROUND((Register!$M400-Register!$R400)*MIN(Register!$Q400,MAX(0,MIN(M$4,IF(Register!$U400="",$D$2,MIN($D$2,YEAR(Register!$U400)*12+MONTH(Register!$U400)-1)))-(YEAR(Register!$O400)*12+MONTH(Register!$O400))+1))/Register!$Q400,2)-ROUND((Register!$M400-Register!$R400)*MIN(Register!$Q400,MAX(0,MIN(M$4-1,IF(Register!$U400="",$D$2,MIN($D$2,YEAR(Register!$U400)*12+MONTH(Register!$U400)-1)))-(YEAR(Register!$O400)*12+MONTH(Register!$O400))+1))/Register!$Q400,2))</f>
        <v/>
      </c>
      <c r="N402" s="27">
        <f>IF(OR(Register!$N400&lt;&gt;"Yes",Register!$O400="",N(Register!$Q400)=0),0,ROUND((Register!$M400-Register!$R400)*MIN(Register!$Q400,MAX(0,MIN(N$4,IF(Register!$U400="",$D$2,MIN($D$2,YEAR(Register!$U400)*12+MONTH(Register!$U400)-1)))-(YEAR(Register!$O400)*12+MONTH(Register!$O400))+1))/Register!$Q400,2)-ROUND((Register!$M400-Register!$R400)*MIN(Register!$Q400,MAX(0,MIN(N$4-1,IF(Register!$U400="",$D$2,MIN($D$2,YEAR(Register!$U400)*12+MONTH(Register!$U400)-1)))-(YEAR(Register!$O400)*12+MONTH(Register!$O400))+1))/Register!$Q400,2))</f>
        <v/>
      </c>
      <c r="O402" s="27">
        <f>IF(OR(Register!$N400&lt;&gt;"Yes",Register!$O400="",N(Register!$Q400)=0),0,ROUND((Register!$M400-Register!$R400)*MIN(Register!$Q400,MAX(0,MIN(O$4,IF(Register!$U400="",$D$2,MIN($D$2,YEAR(Register!$U400)*12+MONTH(Register!$U400)-1)))-(YEAR(Register!$O400)*12+MONTH(Register!$O400))+1))/Register!$Q400,2)-ROUND((Register!$M400-Register!$R400)*MIN(Register!$Q400,MAX(0,MIN(O$4-1,IF(Register!$U400="",$D$2,MIN($D$2,YEAR(Register!$U400)*12+MONTH(Register!$U400)-1)))-(YEAR(Register!$O400)*12+MONTH(Register!$O400))+1))/Register!$Q400,2))</f>
        <v/>
      </c>
      <c r="P402" s="27">
        <f>IF(OR(Register!$N400&lt;&gt;"Yes",Register!$O400="",N(Register!$Q400)=0),0,ROUND((Register!$M400-Register!$R400)*MIN(Register!$Q400,MAX(0,MIN(P$4,IF(Register!$U400="",$D$2,MIN($D$2,YEAR(Register!$U400)*12+MONTH(Register!$U400)-1)))-(YEAR(Register!$O400)*12+MONTH(Register!$O400))+1))/Register!$Q400,2)-ROUND((Register!$M400-Register!$R400)*MIN(Register!$Q400,MAX(0,MIN(P$4-1,IF(Register!$U400="",$D$2,MIN($D$2,YEAR(Register!$U400)*12+MONTH(Register!$U400)-1)))-(YEAR(Register!$O400)*12+MONTH(Register!$O400))+1))/Register!$Q400,2))</f>
        <v/>
      </c>
      <c r="Q402" s="27">
        <f>E402+F402+G402+H402+I402+J402+K402+L402+M402+N402+O402+P402</f>
        <v/>
      </c>
    </row>
    <row r="403">
      <c r="A403" s="28">
        <f>IF(Register!$A401="","",Register!$A401)</f>
        <v/>
      </c>
      <c r="B403" s="28">
        <f>IF(Register!$D401="","",Register!$D401)</f>
        <v/>
      </c>
      <c r="C403" s="28">
        <f>IF(Register!$F401="","",Register!$F401)</f>
        <v/>
      </c>
      <c r="D403" s="28">
        <f>IF(C403="","",IF(C403=Settings!$A$9,Settings!$B$9,IF(C403=Settings!$A$10,Settings!$B$10,IF(C403=Settings!$A$11,Settings!$B$11,IF(C403=Settings!$A$12,Settings!$B$12,IF(C403=Settings!$A$13,Settings!$B$13,IF(C403=Settings!$A$14,Settings!$B$14,IF(C403=Settings!$A$15,Settings!$B$15,IF(C403=Settings!$A$16,Settings!$B$16,IF(C403=Settings!$A$17,Settings!$B$17,IF(C403=Settings!$A$18,Settings!$B$18,"")))))))))))</f>
        <v/>
      </c>
      <c r="E403" s="27">
        <f>IF(OR(Register!$N401&lt;&gt;"Yes",Register!$O401="",N(Register!$Q401)=0),0,ROUND((Register!$M401-Register!$R401)*MIN(Register!$Q401,MAX(0,MIN(E$4,IF(Register!$U401="",$D$2,MIN($D$2,YEAR(Register!$U401)*12+MONTH(Register!$U401)-1)))-(YEAR(Register!$O401)*12+MONTH(Register!$O401))+1))/Register!$Q401,2)-ROUND((Register!$M401-Register!$R401)*MIN(Register!$Q401,MAX(0,MIN(E$4-1,IF(Register!$U401="",$D$2,MIN($D$2,YEAR(Register!$U401)*12+MONTH(Register!$U401)-1)))-(YEAR(Register!$O401)*12+MONTH(Register!$O401))+1))/Register!$Q401,2))</f>
        <v/>
      </c>
      <c r="F403" s="27">
        <f>IF(OR(Register!$N401&lt;&gt;"Yes",Register!$O401="",N(Register!$Q401)=0),0,ROUND((Register!$M401-Register!$R401)*MIN(Register!$Q401,MAX(0,MIN(F$4,IF(Register!$U401="",$D$2,MIN($D$2,YEAR(Register!$U401)*12+MONTH(Register!$U401)-1)))-(YEAR(Register!$O401)*12+MONTH(Register!$O401))+1))/Register!$Q401,2)-ROUND((Register!$M401-Register!$R401)*MIN(Register!$Q401,MAX(0,MIN(F$4-1,IF(Register!$U401="",$D$2,MIN($D$2,YEAR(Register!$U401)*12+MONTH(Register!$U401)-1)))-(YEAR(Register!$O401)*12+MONTH(Register!$O401))+1))/Register!$Q401,2))</f>
        <v/>
      </c>
      <c r="G403" s="27">
        <f>IF(OR(Register!$N401&lt;&gt;"Yes",Register!$O401="",N(Register!$Q401)=0),0,ROUND((Register!$M401-Register!$R401)*MIN(Register!$Q401,MAX(0,MIN(G$4,IF(Register!$U401="",$D$2,MIN($D$2,YEAR(Register!$U401)*12+MONTH(Register!$U401)-1)))-(YEAR(Register!$O401)*12+MONTH(Register!$O401))+1))/Register!$Q401,2)-ROUND((Register!$M401-Register!$R401)*MIN(Register!$Q401,MAX(0,MIN(G$4-1,IF(Register!$U401="",$D$2,MIN($D$2,YEAR(Register!$U401)*12+MONTH(Register!$U401)-1)))-(YEAR(Register!$O401)*12+MONTH(Register!$O401))+1))/Register!$Q401,2))</f>
        <v/>
      </c>
      <c r="H403" s="27">
        <f>IF(OR(Register!$N401&lt;&gt;"Yes",Register!$O401="",N(Register!$Q401)=0),0,ROUND((Register!$M401-Register!$R401)*MIN(Register!$Q401,MAX(0,MIN(H$4,IF(Register!$U401="",$D$2,MIN($D$2,YEAR(Register!$U401)*12+MONTH(Register!$U401)-1)))-(YEAR(Register!$O401)*12+MONTH(Register!$O401))+1))/Register!$Q401,2)-ROUND((Register!$M401-Register!$R401)*MIN(Register!$Q401,MAX(0,MIN(H$4-1,IF(Register!$U401="",$D$2,MIN($D$2,YEAR(Register!$U401)*12+MONTH(Register!$U401)-1)))-(YEAR(Register!$O401)*12+MONTH(Register!$O401))+1))/Register!$Q401,2))</f>
        <v/>
      </c>
      <c r="I403" s="27">
        <f>IF(OR(Register!$N401&lt;&gt;"Yes",Register!$O401="",N(Register!$Q401)=0),0,ROUND((Register!$M401-Register!$R401)*MIN(Register!$Q401,MAX(0,MIN(I$4,IF(Register!$U401="",$D$2,MIN($D$2,YEAR(Register!$U401)*12+MONTH(Register!$U401)-1)))-(YEAR(Register!$O401)*12+MONTH(Register!$O401))+1))/Register!$Q401,2)-ROUND((Register!$M401-Register!$R401)*MIN(Register!$Q401,MAX(0,MIN(I$4-1,IF(Register!$U401="",$D$2,MIN($D$2,YEAR(Register!$U401)*12+MONTH(Register!$U401)-1)))-(YEAR(Register!$O401)*12+MONTH(Register!$O401))+1))/Register!$Q401,2))</f>
        <v/>
      </c>
      <c r="J403" s="27">
        <f>IF(OR(Register!$N401&lt;&gt;"Yes",Register!$O401="",N(Register!$Q401)=0),0,ROUND((Register!$M401-Register!$R401)*MIN(Register!$Q401,MAX(0,MIN(J$4,IF(Register!$U401="",$D$2,MIN($D$2,YEAR(Register!$U401)*12+MONTH(Register!$U401)-1)))-(YEAR(Register!$O401)*12+MONTH(Register!$O401))+1))/Register!$Q401,2)-ROUND((Register!$M401-Register!$R401)*MIN(Register!$Q401,MAX(0,MIN(J$4-1,IF(Register!$U401="",$D$2,MIN($D$2,YEAR(Register!$U401)*12+MONTH(Register!$U401)-1)))-(YEAR(Register!$O401)*12+MONTH(Register!$O401))+1))/Register!$Q401,2))</f>
        <v/>
      </c>
      <c r="K403" s="27">
        <f>IF(OR(Register!$N401&lt;&gt;"Yes",Register!$O401="",N(Register!$Q401)=0),0,ROUND((Register!$M401-Register!$R401)*MIN(Register!$Q401,MAX(0,MIN(K$4,IF(Register!$U401="",$D$2,MIN($D$2,YEAR(Register!$U401)*12+MONTH(Register!$U401)-1)))-(YEAR(Register!$O401)*12+MONTH(Register!$O401))+1))/Register!$Q401,2)-ROUND((Register!$M401-Register!$R401)*MIN(Register!$Q401,MAX(0,MIN(K$4-1,IF(Register!$U401="",$D$2,MIN($D$2,YEAR(Register!$U401)*12+MONTH(Register!$U401)-1)))-(YEAR(Register!$O401)*12+MONTH(Register!$O401))+1))/Register!$Q401,2))</f>
        <v/>
      </c>
      <c r="L403" s="27">
        <f>IF(OR(Register!$N401&lt;&gt;"Yes",Register!$O401="",N(Register!$Q401)=0),0,ROUND((Register!$M401-Register!$R401)*MIN(Register!$Q401,MAX(0,MIN(L$4,IF(Register!$U401="",$D$2,MIN($D$2,YEAR(Register!$U401)*12+MONTH(Register!$U401)-1)))-(YEAR(Register!$O401)*12+MONTH(Register!$O401))+1))/Register!$Q401,2)-ROUND((Register!$M401-Register!$R401)*MIN(Register!$Q401,MAX(0,MIN(L$4-1,IF(Register!$U401="",$D$2,MIN($D$2,YEAR(Register!$U401)*12+MONTH(Register!$U401)-1)))-(YEAR(Register!$O401)*12+MONTH(Register!$O401))+1))/Register!$Q401,2))</f>
        <v/>
      </c>
      <c r="M403" s="27">
        <f>IF(OR(Register!$N401&lt;&gt;"Yes",Register!$O401="",N(Register!$Q401)=0),0,ROUND((Register!$M401-Register!$R401)*MIN(Register!$Q401,MAX(0,MIN(M$4,IF(Register!$U401="",$D$2,MIN($D$2,YEAR(Register!$U401)*12+MONTH(Register!$U401)-1)))-(YEAR(Register!$O401)*12+MONTH(Register!$O401))+1))/Register!$Q401,2)-ROUND((Register!$M401-Register!$R401)*MIN(Register!$Q401,MAX(0,MIN(M$4-1,IF(Register!$U401="",$D$2,MIN($D$2,YEAR(Register!$U401)*12+MONTH(Register!$U401)-1)))-(YEAR(Register!$O401)*12+MONTH(Register!$O401))+1))/Register!$Q401,2))</f>
        <v/>
      </c>
      <c r="N403" s="27">
        <f>IF(OR(Register!$N401&lt;&gt;"Yes",Register!$O401="",N(Register!$Q401)=0),0,ROUND((Register!$M401-Register!$R401)*MIN(Register!$Q401,MAX(0,MIN(N$4,IF(Register!$U401="",$D$2,MIN($D$2,YEAR(Register!$U401)*12+MONTH(Register!$U401)-1)))-(YEAR(Register!$O401)*12+MONTH(Register!$O401))+1))/Register!$Q401,2)-ROUND((Register!$M401-Register!$R401)*MIN(Register!$Q401,MAX(0,MIN(N$4-1,IF(Register!$U401="",$D$2,MIN($D$2,YEAR(Register!$U401)*12+MONTH(Register!$U401)-1)))-(YEAR(Register!$O401)*12+MONTH(Register!$O401))+1))/Register!$Q401,2))</f>
        <v/>
      </c>
      <c r="O403" s="27">
        <f>IF(OR(Register!$N401&lt;&gt;"Yes",Register!$O401="",N(Register!$Q401)=0),0,ROUND((Register!$M401-Register!$R401)*MIN(Register!$Q401,MAX(0,MIN(O$4,IF(Register!$U401="",$D$2,MIN($D$2,YEAR(Register!$U401)*12+MONTH(Register!$U401)-1)))-(YEAR(Register!$O401)*12+MONTH(Register!$O401))+1))/Register!$Q401,2)-ROUND((Register!$M401-Register!$R401)*MIN(Register!$Q401,MAX(0,MIN(O$4-1,IF(Register!$U401="",$D$2,MIN($D$2,YEAR(Register!$U401)*12+MONTH(Register!$U401)-1)))-(YEAR(Register!$O401)*12+MONTH(Register!$O401))+1))/Register!$Q401,2))</f>
        <v/>
      </c>
      <c r="P403" s="27">
        <f>IF(OR(Register!$N401&lt;&gt;"Yes",Register!$O401="",N(Register!$Q401)=0),0,ROUND((Register!$M401-Register!$R401)*MIN(Register!$Q401,MAX(0,MIN(P$4,IF(Register!$U401="",$D$2,MIN($D$2,YEAR(Register!$U401)*12+MONTH(Register!$U401)-1)))-(YEAR(Register!$O401)*12+MONTH(Register!$O401))+1))/Register!$Q401,2)-ROUND((Register!$M401-Register!$R401)*MIN(Register!$Q401,MAX(0,MIN(P$4-1,IF(Register!$U401="",$D$2,MIN($D$2,YEAR(Register!$U401)*12+MONTH(Register!$U401)-1)))-(YEAR(Register!$O401)*12+MONTH(Register!$O401))+1))/Register!$Q401,2))</f>
        <v/>
      </c>
      <c r="Q403" s="27">
        <f>E403+F403+G403+H403+I403+J403+K403+L403+M403+N403+O403+P403</f>
        <v/>
      </c>
    </row>
    <row r="404">
      <c r="A404" s="28">
        <f>IF(Register!$A402="","",Register!$A402)</f>
        <v/>
      </c>
      <c r="B404" s="28">
        <f>IF(Register!$D402="","",Register!$D402)</f>
        <v/>
      </c>
      <c r="C404" s="28">
        <f>IF(Register!$F402="","",Register!$F402)</f>
        <v/>
      </c>
      <c r="D404" s="28">
        <f>IF(C404="","",IF(C404=Settings!$A$9,Settings!$B$9,IF(C404=Settings!$A$10,Settings!$B$10,IF(C404=Settings!$A$11,Settings!$B$11,IF(C404=Settings!$A$12,Settings!$B$12,IF(C404=Settings!$A$13,Settings!$B$13,IF(C404=Settings!$A$14,Settings!$B$14,IF(C404=Settings!$A$15,Settings!$B$15,IF(C404=Settings!$A$16,Settings!$B$16,IF(C404=Settings!$A$17,Settings!$B$17,IF(C404=Settings!$A$18,Settings!$B$18,"")))))))))))</f>
        <v/>
      </c>
      <c r="E404" s="27">
        <f>IF(OR(Register!$N402&lt;&gt;"Yes",Register!$O402="",N(Register!$Q402)=0),0,ROUND((Register!$M402-Register!$R402)*MIN(Register!$Q402,MAX(0,MIN(E$4,IF(Register!$U402="",$D$2,MIN($D$2,YEAR(Register!$U402)*12+MONTH(Register!$U402)-1)))-(YEAR(Register!$O402)*12+MONTH(Register!$O402))+1))/Register!$Q402,2)-ROUND((Register!$M402-Register!$R402)*MIN(Register!$Q402,MAX(0,MIN(E$4-1,IF(Register!$U402="",$D$2,MIN($D$2,YEAR(Register!$U402)*12+MONTH(Register!$U402)-1)))-(YEAR(Register!$O402)*12+MONTH(Register!$O402))+1))/Register!$Q402,2))</f>
        <v/>
      </c>
      <c r="F404" s="27">
        <f>IF(OR(Register!$N402&lt;&gt;"Yes",Register!$O402="",N(Register!$Q402)=0),0,ROUND((Register!$M402-Register!$R402)*MIN(Register!$Q402,MAX(0,MIN(F$4,IF(Register!$U402="",$D$2,MIN($D$2,YEAR(Register!$U402)*12+MONTH(Register!$U402)-1)))-(YEAR(Register!$O402)*12+MONTH(Register!$O402))+1))/Register!$Q402,2)-ROUND((Register!$M402-Register!$R402)*MIN(Register!$Q402,MAX(0,MIN(F$4-1,IF(Register!$U402="",$D$2,MIN($D$2,YEAR(Register!$U402)*12+MONTH(Register!$U402)-1)))-(YEAR(Register!$O402)*12+MONTH(Register!$O402))+1))/Register!$Q402,2))</f>
        <v/>
      </c>
      <c r="G404" s="27">
        <f>IF(OR(Register!$N402&lt;&gt;"Yes",Register!$O402="",N(Register!$Q402)=0),0,ROUND((Register!$M402-Register!$R402)*MIN(Register!$Q402,MAX(0,MIN(G$4,IF(Register!$U402="",$D$2,MIN($D$2,YEAR(Register!$U402)*12+MONTH(Register!$U402)-1)))-(YEAR(Register!$O402)*12+MONTH(Register!$O402))+1))/Register!$Q402,2)-ROUND((Register!$M402-Register!$R402)*MIN(Register!$Q402,MAX(0,MIN(G$4-1,IF(Register!$U402="",$D$2,MIN($D$2,YEAR(Register!$U402)*12+MONTH(Register!$U402)-1)))-(YEAR(Register!$O402)*12+MONTH(Register!$O402))+1))/Register!$Q402,2))</f>
        <v/>
      </c>
      <c r="H404" s="27">
        <f>IF(OR(Register!$N402&lt;&gt;"Yes",Register!$O402="",N(Register!$Q402)=0),0,ROUND((Register!$M402-Register!$R402)*MIN(Register!$Q402,MAX(0,MIN(H$4,IF(Register!$U402="",$D$2,MIN($D$2,YEAR(Register!$U402)*12+MONTH(Register!$U402)-1)))-(YEAR(Register!$O402)*12+MONTH(Register!$O402))+1))/Register!$Q402,2)-ROUND((Register!$M402-Register!$R402)*MIN(Register!$Q402,MAX(0,MIN(H$4-1,IF(Register!$U402="",$D$2,MIN($D$2,YEAR(Register!$U402)*12+MONTH(Register!$U402)-1)))-(YEAR(Register!$O402)*12+MONTH(Register!$O402))+1))/Register!$Q402,2))</f>
        <v/>
      </c>
      <c r="I404" s="27">
        <f>IF(OR(Register!$N402&lt;&gt;"Yes",Register!$O402="",N(Register!$Q402)=0),0,ROUND((Register!$M402-Register!$R402)*MIN(Register!$Q402,MAX(0,MIN(I$4,IF(Register!$U402="",$D$2,MIN($D$2,YEAR(Register!$U402)*12+MONTH(Register!$U402)-1)))-(YEAR(Register!$O402)*12+MONTH(Register!$O402))+1))/Register!$Q402,2)-ROUND((Register!$M402-Register!$R402)*MIN(Register!$Q402,MAX(0,MIN(I$4-1,IF(Register!$U402="",$D$2,MIN($D$2,YEAR(Register!$U402)*12+MONTH(Register!$U402)-1)))-(YEAR(Register!$O402)*12+MONTH(Register!$O402))+1))/Register!$Q402,2))</f>
        <v/>
      </c>
      <c r="J404" s="27">
        <f>IF(OR(Register!$N402&lt;&gt;"Yes",Register!$O402="",N(Register!$Q402)=0),0,ROUND((Register!$M402-Register!$R402)*MIN(Register!$Q402,MAX(0,MIN(J$4,IF(Register!$U402="",$D$2,MIN($D$2,YEAR(Register!$U402)*12+MONTH(Register!$U402)-1)))-(YEAR(Register!$O402)*12+MONTH(Register!$O402))+1))/Register!$Q402,2)-ROUND((Register!$M402-Register!$R402)*MIN(Register!$Q402,MAX(0,MIN(J$4-1,IF(Register!$U402="",$D$2,MIN($D$2,YEAR(Register!$U402)*12+MONTH(Register!$U402)-1)))-(YEAR(Register!$O402)*12+MONTH(Register!$O402))+1))/Register!$Q402,2))</f>
        <v/>
      </c>
      <c r="K404" s="27">
        <f>IF(OR(Register!$N402&lt;&gt;"Yes",Register!$O402="",N(Register!$Q402)=0),0,ROUND((Register!$M402-Register!$R402)*MIN(Register!$Q402,MAX(0,MIN(K$4,IF(Register!$U402="",$D$2,MIN($D$2,YEAR(Register!$U402)*12+MONTH(Register!$U402)-1)))-(YEAR(Register!$O402)*12+MONTH(Register!$O402))+1))/Register!$Q402,2)-ROUND((Register!$M402-Register!$R402)*MIN(Register!$Q402,MAX(0,MIN(K$4-1,IF(Register!$U402="",$D$2,MIN($D$2,YEAR(Register!$U402)*12+MONTH(Register!$U402)-1)))-(YEAR(Register!$O402)*12+MONTH(Register!$O402))+1))/Register!$Q402,2))</f>
        <v/>
      </c>
      <c r="L404" s="27">
        <f>IF(OR(Register!$N402&lt;&gt;"Yes",Register!$O402="",N(Register!$Q402)=0),0,ROUND((Register!$M402-Register!$R402)*MIN(Register!$Q402,MAX(0,MIN(L$4,IF(Register!$U402="",$D$2,MIN($D$2,YEAR(Register!$U402)*12+MONTH(Register!$U402)-1)))-(YEAR(Register!$O402)*12+MONTH(Register!$O402))+1))/Register!$Q402,2)-ROUND((Register!$M402-Register!$R402)*MIN(Register!$Q402,MAX(0,MIN(L$4-1,IF(Register!$U402="",$D$2,MIN($D$2,YEAR(Register!$U402)*12+MONTH(Register!$U402)-1)))-(YEAR(Register!$O402)*12+MONTH(Register!$O402))+1))/Register!$Q402,2))</f>
        <v/>
      </c>
      <c r="M404" s="27">
        <f>IF(OR(Register!$N402&lt;&gt;"Yes",Register!$O402="",N(Register!$Q402)=0),0,ROUND((Register!$M402-Register!$R402)*MIN(Register!$Q402,MAX(0,MIN(M$4,IF(Register!$U402="",$D$2,MIN($D$2,YEAR(Register!$U402)*12+MONTH(Register!$U402)-1)))-(YEAR(Register!$O402)*12+MONTH(Register!$O402))+1))/Register!$Q402,2)-ROUND((Register!$M402-Register!$R402)*MIN(Register!$Q402,MAX(0,MIN(M$4-1,IF(Register!$U402="",$D$2,MIN($D$2,YEAR(Register!$U402)*12+MONTH(Register!$U402)-1)))-(YEAR(Register!$O402)*12+MONTH(Register!$O402))+1))/Register!$Q402,2))</f>
        <v/>
      </c>
      <c r="N404" s="27">
        <f>IF(OR(Register!$N402&lt;&gt;"Yes",Register!$O402="",N(Register!$Q402)=0),0,ROUND((Register!$M402-Register!$R402)*MIN(Register!$Q402,MAX(0,MIN(N$4,IF(Register!$U402="",$D$2,MIN($D$2,YEAR(Register!$U402)*12+MONTH(Register!$U402)-1)))-(YEAR(Register!$O402)*12+MONTH(Register!$O402))+1))/Register!$Q402,2)-ROUND((Register!$M402-Register!$R402)*MIN(Register!$Q402,MAX(0,MIN(N$4-1,IF(Register!$U402="",$D$2,MIN($D$2,YEAR(Register!$U402)*12+MONTH(Register!$U402)-1)))-(YEAR(Register!$O402)*12+MONTH(Register!$O402))+1))/Register!$Q402,2))</f>
        <v/>
      </c>
      <c r="O404" s="27">
        <f>IF(OR(Register!$N402&lt;&gt;"Yes",Register!$O402="",N(Register!$Q402)=0),0,ROUND((Register!$M402-Register!$R402)*MIN(Register!$Q402,MAX(0,MIN(O$4,IF(Register!$U402="",$D$2,MIN($D$2,YEAR(Register!$U402)*12+MONTH(Register!$U402)-1)))-(YEAR(Register!$O402)*12+MONTH(Register!$O402))+1))/Register!$Q402,2)-ROUND((Register!$M402-Register!$R402)*MIN(Register!$Q402,MAX(0,MIN(O$4-1,IF(Register!$U402="",$D$2,MIN($D$2,YEAR(Register!$U402)*12+MONTH(Register!$U402)-1)))-(YEAR(Register!$O402)*12+MONTH(Register!$O402))+1))/Register!$Q402,2))</f>
        <v/>
      </c>
      <c r="P404" s="27">
        <f>IF(OR(Register!$N402&lt;&gt;"Yes",Register!$O402="",N(Register!$Q402)=0),0,ROUND((Register!$M402-Register!$R402)*MIN(Register!$Q402,MAX(0,MIN(P$4,IF(Register!$U402="",$D$2,MIN($D$2,YEAR(Register!$U402)*12+MONTH(Register!$U402)-1)))-(YEAR(Register!$O402)*12+MONTH(Register!$O402))+1))/Register!$Q402,2)-ROUND((Register!$M402-Register!$R402)*MIN(Register!$Q402,MAX(0,MIN(P$4-1,IF(Register!$U402="",$D$2,MIN($D$2,YEAR(Register!$U402)*12+MONTH(Register!$U402)-1)))-(YEAR(Register!$O402)*12+MONTH(Register!$O402))+1))/Register!$Q402,2))</f>
        <v/>
      </c>
      <c r="Q404" s="27">
        <f>E404+F404+G404+H404+I404+J404+K404+L404+M404+N404+O404+P404</f>
        <v/>
      </c>
    </row>
    <row r="405">
      <c r="A405" s="28">
        <f>IF(Register!$A403="","",Register!$A403)</f>
        <v/>
      </c>
      <c r="B405" s="28">
        <f>IF(Register!$D403="","",Register!$D403)</f>
        <v/>
      </c>
      <c r="C405" s="28">
        <f>IF(Register!$F403="","",Register!$F403)</f>
        <v/>
      </c>
      <c r="D405" s="28">
        <f>IF(C405="","",IF(C405=Settings!$A$9,Settings!$B$9,IF(C405=Settings!$A$10,Settings!$B$10,IF(C405=Settings!$A$11,Settings!$B$11,IF(C405=Settings!$A$12,Settings!$B$12,IF(C405=Settings!$A$13,Settings!$B$13,IF(C405=Settings!$A$14,Settings!$B$14,IF(C405=Settings!$A$15,Settings!$B$15,IF(C405=Settings!$A$16,Settings!$B$16,IF(C405=Settings!$A$17,Settings!$B$17,IF(C405=Settings!$A$18,Settings!$B$18,"")))))))))))</f>
        <v/>
      </c>
      <c r="E405" s="27">
        <f>IF(OR(Register!$N403&lt;&gt;"Yes",Register!$O403="",N(Register!$Q403)=0),0,ROUND((Register!$M403-Register!$R403)*MIN(Register!$Q403,MAX(0,MIN(E$4,IF(Register!$U403="",$D$2,MIN($D$2,YEAR(Register!$U403)*12+MONTH(Register!$U403)-1)))-(YEAR(Register!$O403)*12+MONTH(Register!$O403))+1))/Register!$Q403,2)-ROUND((Register!$M403-Register!$R403)*MIN(Register!$Q403,MAX(0,MIN(E$4-1,IF(Register!$U403="",$D$2,MIN($D$2,YEAR(Register!$U403)*12+MONTH(Register!$U403)-1)))-(YEAR(Register!$O403)*12+MONTH(Register!$O403))+1))/Register!$Q403,2))</f>
        <v/>
      </c>
      <c r="F405" s="27">
        <f>IF(OR(Register!$N403&lt;&gt;"Yes",Register!$O403="",N(Register!$Q403)=0),0,ROUND((Register!$M403-Register!$R403)*MIN(Register!$Q403,MAX(0,MIN(F$4,IF(Register!$U403="",$D$2,MIN($D$2,YEAR(Register!$U403)*12+MONTH(Register!$U403)-1)))-(YEAR(Register!$O403)*12+MONTH(Register!$O403))+1))/Register!$Q403,2)-ROUND((Register!$M403-Register!$R403)*MIN(Register!$Q403,MAX(0,MIN(F$4-1,IF(Register!$U403="",$D$2,MIN($D$2,YEAR(Register!$U403)*12+MONTH(Register!$U403)-1)))-(YEAR(Register!$O403)*12+MONTH(Register!$O403))+1))/Register!$Q403,2))</f>
        <v/>
      </c>
      <c r="G405" s="27">
        <f>IF(OR(Register!$N403&lt;&gt;"Yes",Register!$O403="",N(Register!$Q403)=0),0,ROUND((Register!$M403-Register!$R403)*MIN(Register!$Q403,MAX(0,MIN(G$4,IF(Register!$U403="",$D$2,MIN($D$2,YEAR(Register!$U403)*12+MONTH(Register!$U403)-1)))-(YEAR(Register!$O403)*12+MONTH(Register!$O403))+1))/Register!$Q403,2)-ROUND((Register!$M403-Register!$R403)*MIN(Register!$Q403,MAX(0,MIN(G$4-1,IF(Register!$U403="",$D$2,MIN($D$2,YEAR(Register!$U403)*12+MONTH(Register!$U403)-1)))-(YEAR(Register!$O403)*12+MONTH(Register!$O403))+1))/Register!$Q403,2))</f>
        <v/>
      </c>
      <c r="H405" s="27">
        <f>IF(OR(Register!$N403&lt;&gt;"Yes",Register!$O403="",N(Register!$Q403)=0),0,ROUND((Register!$M403-Register!$R403)*MIN(Register!$Q403,MAX(0,MIN(H$4,IF(Register!$U403="",$D$2,MIN($D$2,YEAR(Register!$U403)*12+MONTH(Register!$U403)-1)))-(YEAR(Register!$O403)*12+MONTH(Register!$O403))+1))/Register!$Q403,2)-ROUND((Register!$M403-Register!$R403)*MIN(Register!$Q403,MAX(0,MIN(H$4-1,IF(Register!$U403="",$D$2,MIN($D$2,YEAR(Register!$U403)*12+MONTH(Register!$U403)-1)))-(YEAR(Register!$O403)*12+MONTH(Register!$O403))+1))/Register!$Q403,2))</f>
        <v/>
      </c>
      <c r="I405" s="27">
        <f>IF(OR(Register!$N403&lt;&gt;"Yes",Register!$O403="",N(Register!$Q403)=0),0,ROUND((Register!$M403-Register!$R403)*MIN(Register!$Q403,MAX(0,MIN(I$4,IF(Register!$U403="",$D$2,MIN($D$2,YEAR(Register!$U403)*12+MONTH(Register!$U403)-1)))-(YEAR(Register!$O403)*12+MONTH(Register!$O403))+1))/Register!$Q403,2)-ROUND((Register!$M403-Register!$R403)*MIN(Register!$Q403,MAX(0,MIN(I$4-1,IF(Register!$U403="",$D$2,MIN($D$2,YEAR(Register!$U403)*12+MONTH(Register!$U403)-1)))-(YEAR(Register!$O403)*12+MONTH(Register!$O403))+1))/Register!$Q403,2))</f>
        <v/>
      </c>
      <c r="J405" s="27">
        <f>IF(OR(Register!$N403&lt;&gt;"Yes",Register!$O403="",N(Register!$Q403)=0),0,ROUND((Register!$M403-Register!$R403)*MIN(Register!$Q403,MAX(0,MIN(J$4,IF(Register!$U403="",$D$2,MIN($D$2,YEAR(Register!$U403)*12+MONTH(Register!$U403)-1)))-(YEAR(Register!$O403)*12+MONTH(Register!$O403))+1))/Register!$Q403,2)-ROUND((Register!$M403-Register!$R403)*MIN(Register!$Q403,MAX(0,MIN(J$4-1,IF(Register!$U403="",$D$2,MIN($D$2,YEAR(Register!$U403)*12+MONTH(Register!$U403)-1)))-(YEAR(Register!$O403)*12+MONTH(Register!$O403))+1))/Register!$Q403,2))</f>
        <v/>
      </c>
      <c r="K405" s="27">
        <f>IF(OR(Register!$N403&lt;&gt;"Yes",Register!$O403="",N(Register!$Q403)=0),0,ROUND((Register!$M403-Register!$R403)*MIN(Register!$Q403,MAX(0,MIN(K$4,IF(Register!$U403="",$D$2,MIN($D$2,YEAR(Register!$U403)*12+MONTH(Register!$U403)-1)))-(YEAR(Register!$O403)*12+MONTH(Register!$O403))+1))/Register!$Q403,2)-ROUND((Register!$M403-Register!$R403)*MIN(Register!$Q403,MAX(0,MIN(K$4-1,IF(Register!$U403="",$D$2,MIN($D$2,YEAR(Register!$U403)*12+MONTH(Register!$U403)-1)))-(YEAR(Register!$O403)*12+MONTH(Register!$O403))+1))/Register!$Q403,2))</f>
        <v/>
      </c>
      <c r="L405" s="27">
        <f>IF(OR(Register!$N403&lt;&gt;"Yes",Register!$O403="",N(Register!$Q403)=0),0,ROUND((Register!$M403-Register!$R403)*MIN(Register!$Q403,MAX(0,MIN(L$4,IF(Register!$U403="",$D$2,MIN($D$2,YEAR(Register!$U403)*12+MONTH(Register!$U403)-1)))-(YEAR(Register!$O403)*12+MONTH(Register!$O403))+1))/Register!$Q403,2)-ROUND((Register!$M403-Register!$R403)*MIN(Register!$Q403,MAX(0,MIN(L$4-1,IF(Register!$U403="",$D$2,MIN($D$2,YEAR(Register!$U403)*12+MONTH(Register!$U403)-1)))-(YEAR(Register!$O403)*12+MONTH(Register!$O403))+1))/Register!$Q403,2))</f>
        <v/>
      </c>
      <c r="M405" s="27">
        <f>IF(OR(Register!$N403&lt;&gt;"Yes",Register!$O403="",N(Register!$Q403)=0),0,ROUND((Register!$M403-Register!$R403)*MIN(Register!$Q403,MAX(0,MIN(M$4,IF(Register!$U403="",$D$2,MIN($D$2,YEAR(Register!$U403)*12+MONTH(Register!$U403)-1)))-(YEAR(Register!$O403)*12+MONTH(Register!$O403))+1))/Register!$Q403,2)-ROUND((Register!$M403-Register!$R403)*MIN(Register!$Q403,MAX(0,MIN(M$4-1,IF(Register!$U403="",$D$2,MIN($D$2,YEAR(Register!$U403)*12+MONTH(Register!$U403)-1)))-(YEAR(Register!$O403)*12+MONTH(Register!$O403))+1))/Register!$Q403,2))</f>
        <v/>
      </c>
      <c r="N405" s="27">
        <f>IF(OR(Register!$N403&lt;&gt;"Yes",Register!$O403="",N(Register!$Q403)=0),0,ROUND((Register!$M403-Register!$R403)*MIN(Register!$Q403,MAX(0,MIN(N$4,IF(Register!$U403="",$D$2,MIN($D$2,YEAR(Register!$U403)*12+MONTH(Register!$U403)-1)))-(YEAR(Register!$O403)*12+MONTH(Register!$O403))+1))/Register!$Q403,2)-ROUND((Register!$M403-Register!$R403)*MIN(Register!$Q403,MAX(0,MIN(N$4-1,IF(Register!$U403="",$D$2,MIN($D$2,YEAR(Register!$U403)*12+MONTH(Register!$U403)-1)))-(YEAR(Register!$O403)*12+MONTH(Register!$O403))+1))/Register!$Q403,2))</f>
        <v/>
      </c>
      <c r="O405" s="27">
        <f>IF(OR(Register!$N403&lt;&gt;"Yes",Register!$O403="",N(Register!$Q403)=0),0,ROUND((Register!$M403-Register!$R403)*MIN(Register!$Q403,MAX(0,MIN(O$4,IF(Register!$U403="",$D$2,MIN($D$2,YEAR(Register!$U403)*12+MONTH(Register!$U403)-1)))-(YEAR(Register!$O403)*12+MONTH(Register!$O403))+1))/Register!$Q403,2)-ROUND((Register!$M403-Register!$R403)*MIN(Register!$Q403,MAX(0,MIN(O$4-1,IF(Register!$U403="",$D$2,MIN($D$2,YEAR(Register!$U403)*12+MONTH(Register!$U403)-1)))-(YEAR(Register!$O403)*12+MONTH(Register!$O403))+1))/Register!$Q403,2))</f>
        <v/>
      </c>
      <c r="P405" s="27">
        <f>IF(OR(Register!$N403&lt;&gt;"Yes",Register!$O403="",N(Register!$Q403)=0),0,ROUND((Register!$M403-Register!$R403)*MIN(Register!$Q403,MAX(0,MIN(P$4,IF(Register!$U403="",$D$2,MIN($D$2,YEAR(Register!$U403)*12+MONTH(Register!$U403)-1)))-(YEAR(Register!$O403)*12+MONTH(Register!$O403))+1))/Register!$Q403,2)-ROUND((Register!$M403-Register!$R403)*MIN(Register!$Q403,MAX(0,MIN(P$4-1,IF(Register!$U403="",$D$2,MIN($D$2,YEAR(Register!$U403)*12+MONTH(Register!$U403)-1)))-(YEAR(Register!$O403)*12+MONTH(Register!$O403))+1))/Register!$Q403,2))</f>
        <v/>
      </c>
      <c r="Q405" s="27">
        <f>E405+F405+G405+H405+I405+J405+K405+L405+M405+N405+O405+P405</f>
        <v/>
      </c>
    </row>
    <row r="406">
      <c r="A406" s="28">
        <f>IF(Register!$A404="","",Register!$A404)</f>
        <v/>
      </c>
      <c r="B406" s="28">
        <f>IF(Register!$D404="","",Register!$D404)</f>
        <v/>
      </c>
      <c r="C406" s="28">
        <f>IF(Register!$F404="","",Register!$F404)</f>
        <v/>
      </c>
      <c r="D406" s="28">
        <f>IF(C406="","",IF(C406=Settings!$A$9,Settings!$B$9,IF(C406=Settings!$A$10,Settings!$B$10,IF(C406=Settings!$A$11,Settings!$B$11,IF(C406=Settings!$A$12,Settings!$B$12,IF(C406=Settings!$A$13,Settings!$B$13,IF(C406=Settings!$A$14,Settings!$B$14,IF(C406=Settings!$A$15,Settings!$B$15,IF(C406=Settings!$A$16,Settings!$B$16,IF(C406=Settings!$A$17,Settings!$B$17,IF(C406=Settings!$A$18,Settings!$B$18,"")))))))))))</f>
        <v/>
      </c>
      <c r="E406" s="27">
        <f>IF(OR(Register!$N404&lt;&gt;"Yes",Register!$O404="",N(Register!$Q404)=0),0,ROUND((Register!$M404-Register!$R404)*MIN(Register!$Q404,MAX(0,MIN(E$4,IF(Register!$U404="",$D$2,MIN($D$2,YEAR(Register!$U404)*12+MONTH(Register!$U404)-1)))-(YEAR(Register!$O404)*12+MONTH(Register!$O404))+1))/Register!$Q404,2)-ROUND((Register!$M404-Register!$R404)*MIN(Register!$Q404,MAX(0,MIN(E$4-1,IF(Register!$U404="",$D$2,MIN($D$2,YEAR(Register!$U404)*12+MONTH(Register!$U404)-1)))-(YEAR(Register!$O404)*12+MONTH(Register!$O404))+1))/Register!$Q404,2))</f>
        <v/>
      </c>
      <c r="F406" s="27">
        <f>IF(OR(Register!$N404&lt;&gt;"Yes",Register!$O404="",N(Register!$Q404)=0),0,ROUND((Register!$M404-Register!$R404)*MIN(Register!$Q404,MAX(0,MIN(F$4,IF(Register!$U404="",$D$2,MIN($D$2,YEAR(Register!$U404)*12+MONTH(Register!$U404)-1)))-(YEAR(Register!$O404)*12+MONTH(Register!$O404))+1))/Register!$Q404,2)-ROUND((Register!$M404-Register!$R404)*MIN(Register!$Q404,MAX(0,MIN(F$4-1,IF(Register!$U404="",$D$2,MIN($D$2,YEAR(Register!$U404)*12+MONTH(Register!$U404)-1)))-(YEAR(Register!$O404)*12+MONTH(Register!$O404))+1))/Register!$Q404,2))</f>
        <v/>
      </c>
      <c r="G406" s="27">
        <f>IF(OR(Register!$N404&lt;&gt;"Yes",Register!$O404="",N(Register!$Q404)=0),0,ROUND((Register!$M404-Register!$R404)*MIN(Register!$Q404,MAX(0,MIN(G$4,IF(Register!$U404="",$D$2,MIN($D$2,YEAR(Register!$U404)*12+MONTH(Register!$U404)-1)))-(YEAR(Register!$O404)*12+MONTH(Register!$O404))+1))/Register!$Q404,2)-ROUND((Register!$M404-Register!$R404)*MIN(Register!$Q404,MAX(0,MIN(G$4-1,IF(Register!$U404="",$D$2,MIN($D$2,YEAR(Register!$U404)*12+MONTH(Register!$U404)-1)))-(YEAR(Register!$O404)*12+MONTH(Register!$O404))+1))/Register!$Q404,2))</f>
        <v/>
      </c>
      <c r="H406" s="27">
        <f>IF(OR(Register!$N404&lt;&gt;"Yes",Register!$O404="",N(Register!$Q404)=0),0,ROUND((Register!$M404-Register!$R404)*MIN(Register!$Q404,MAX(0,MIN(H$4,IF(Register!$U404="",$D$2,MIN($D$2,YEAR(Register!$U404)*12+MONTH(Register!$U404)-1)))-(YEAR(Register!$O404)*12+MONTH(Register!$O404))+1))/Register!$Q404,2)-ROUND((Register!$M404-Register!$R404)*MIN(Register!$Q404,MAX(0,MIN(H$4-1,IF(Register!$U404="",$D$2,MIN($D$2,YEAR(Register!$U404)*12+MONTH(Register!$U404)-1)))-(YEAR(Register!$O404)*12+MONTH(Register!$O404))+1))/Register!$Q404,2))</f>
        <v/>
      </c>
      <c r="I406" s="27">
        <f>IF(OR(Register!$N404&lt;&gt;"Yes",Register!$O404="",N(Register!$Q404)=0),0,ROUND((Register!$M404-Register!$R404)*MIN(Register!$Q404,MAX(0,MIN(I$4,IF(Register!$U404="",$D$2,MIN($D$2,YEAR(Register!$U404)*12+MONTH(Register!$U404)-1)))-(YEAR(Register!$O404)*12+MONTH(Register!$O404))+1))/Register!$Q404,2)-ROUND((Register!$M404-Register!$R404)*MIN(Register!$Q404,MAX(0,MIN(I$4-1,IF(Register!$U404="",$D$2,MIN($D$2,YEAR(Register!$U404)*12+MONTH(Register!$U404)-1)))-(YEAR(Register!$O404)*12+MONTH(Register!$O404))+1))/Register!$Q404,2))</f>
        <v/>
      </c>
      <c r="J406" s="27">
        <f>IF(OR(Register!$N404&lt;&gt;"Yes",Register!$O404="",N(Register!$Q404)=0),0,ROUND((Register!$M404-Register!$R404)*MIN(Register!$Q404,MAX(0,MIN(J$4,IF(Register!$U404="",$D$2,MIN($D$2,YEAR(Register!$U404)*12+MONTH(Register!$U404)-1)))-(YEAR(Register!$O404)*12+MONTH(Register!$O404))+1))/Register!$Q404,2)-ROUND((Register!$M404-Register!$R404)*MIN(Register!$Q404,MAX(0,MIN(J$4-1,IF(Register!$U404="",$D$2,MIN($D$2,YEAR(Register!$U404)*12+MONTH(Register!$U404)-1)))-(YEAR(Register!$O404)*12+MONTH(Register!$O404))+1))/Register!$Q404,2))</f>
        <v/>
      </c>
      <c r="K406" s="27">
        <f>IF(OR(Register!$N404&lt;&gt;"Yes",Register!$O404="",N(Register!$Q404)=0),0,ROUND((Register!$M404-Register!$R404)*MIN(Register!$Q404,MAX(0,MIN(K$4,IF(Register!$U404="",$D$2,MIN($D$2,YEAR(Register!$U404)*12+MONTH(Register!$U404)-1)))-(YEAR(Register!$O404)*12+MONTH(Register!$O404))+1))/Register!$Q404,2)-ROUND((Register!$M404-Register!$R404)*MIN(Register!$Q404,MAX(0,MIN(K$4-1,IF(Register!$U404="",$D$2,MIN($D$2,YEAR(Register!$U404)*12+MONTH(Register!$U404)-1)))-(YEAR(Register!$O404)*12+MONTH(Register!$O404))+1))/Register!$Q404,2))</f>
        <v/>
      </c>
      <c r="L406" s="27">
        <f>IF(OR(Register!$N404&lt;&gt;"Yes",Register!$O404="",N(Register!$Q404)=0),0,ROUND((Register!$M404-Register!$R404)*MIN(Register!$Q404,MAX(0,MIN(L$4,IF(Register!$U404="",$D$2,MIN($D$2,YEAR(Register!$U404)*12+MONTH(Register!$U404)-1)))-(YEAR(Register!$O404)*12+MONTH(Register!$O404))+1))/Register!$Q404,2)-ROUND((Register!$M404-Register!$R404)*MIN(Register!$Q404,MAX(0,MIN(L$4-1,IF(Register!$U404="",$D$2,MIN($D$2,YEAR(Register!$U404)*12+MONTH(Register!$U404)-1)))-(YEAR(Register!$O404)*12+MONTH(Register!$O404))+1))/Register!$Q404,2))</f>
        <v/>
      </c>
      <c r="M406" s="27">
        <f>IF(OR(Register!$N404&lt;&gt;"Yes",Register!$O404="",N(Register!$Q404)=0),0,ROUND((Register!$M404-Register!$R404)*MIN(Register!$Q404,MAX(0,MIN(M$4,IF(Register!$U404="",$D$2,MIN($D$2,YEAR(Register!$U404)*12+MONTH(Register!$U404)-1)))-(YEAR(Register!$O404)*12+MONTH(Register!$O404))+1))/Register!$Q404,2)-ROUND((Register!$M404-Register!$R404)*MIN(Register!$Q404,MAX(0,MIN(M$4-1,IF(Register!$U404="",$D$2,MIN($D$2,YEAR(Register!$U404)*12+MONTH(Register!$U404)-1)))-(YEAR(Register!$O404)*12+MONTH(Register!$O404))+1))/Register!$Q404,2))</f>
        <v/>
      </c>
      <c r="N406" s="27">
        <f>IF(OR(Register!$N404&lt;&gt;"Yes",Register!$O404="",N(Register!$Q404)=0),0,ROUND((Register!$M404-Register!$R404)*MIN(Register!$Q404,MAX(0,MIN(N$4,IF(Register!$U404="",$D$2,MIN($D$2,YEAR(Register!$U404)*12+MONTH(Register!$U404)-1)))-(YEAR(Register!$O404)*12+MONTH(Register!$O404))+1))/Register!$Q404,2)-ROUND((Register!$M404-Register!$R404)*MIN(Register!$Q404,MAX(0,MIN(N$4-1,IF(Register!$U404="",$D$2,MIN($D$2,YEAR(Register!$U404)*12+MONTH(Register!$U404)-1)))-(YEAR(Register!$O404)*12+MONTH(Register!$O404))+1))/Register!$Q404,2))</f>
        <v/>
      </c>
      <c r="O406" s="27">
        <f>IF(OR(Register!$N404&lt;&gt;"Yes",Register!$O404="",N(Register!$Q404)=0),0,ROUND((Register!$M404-Register!$R404)*MIN(Register!$Q404,MAX(0,MIN(O$4,IF(Register!$U404="",$D$2,MIN($D$2,YEAR(Register!$U404)*12+MONTH(Register!$U404)-1)))-(YEAR(Register!$O404)*12+MONTH(Register!$O404))+1))/Register!$Q404,2)-ROUND((Register!$M404-Register!$R404)*MIN(Register!$Q404,MAX(0,MIN(O$4-1,IF(Register!$U404="",$D$2,MIN($D$2,YEAR(Register!$U404)*12+MONTH(Register!$U404)-1)))-(YEAR(Register!$O404)*12+MONTH(Register!$O404))+1))/Register!$Q404,2))</f>
        <v/>
      </c>
      <c r="P406" s="27">
        <f>IF(OR(Register!$N404&lt;&gt;"Yes",Register!$O404="",N(Register!$Q404)=0),0,ROUND((Register!$M404-Register!$R404)*MIN(Register!$Q404,MAX(0,MIN(P$4,IF(Register!$U404="",$D$2,MIN($D$2,YEAR(Register!$U404)*12+MONTH(Register!$U404)-1)))-(YEAR(Register!$O404)*12+MONTH(Register!$O404))+1))/Register!$Q404,2)-ROUND((Register!$M404-Register!$R404)*MIN(Register!$Q404,MAX(0,MIN(P$4-1,IF(Register!$U404="",$D$2,MIN($D$2,YEAR(Register!$U404)*12+MONTH(Register!$U404)-1)))-(YEAR(Register!$O404)*12+MONTH(Register!$O404))+1))/Register!$Q404,2))</f>
        <v/>
      </c>
      <c r="Q406" s="27">
        <f>E406+F406+G406+H406+I406+J406+K406+L406+M406+N406+O406+P406</f>
        <v/>
      </c>
    </row>
    <row r="407">
      <c r="A407" s="28">
        <f>IF(Register!$A405="","",Register!$A405)</f>
        <v/>
      </c>
      <c r="B407" s="28">
        <f>IF(Register!$D405="","",Register!$D405)</f>
        <v/>
      </c>
      <c r="C407" s="28">
        <f>IF(Register!$F405="","",Register!$F405)</f>
        <v/>
      </c>
      <c r="D407" s="28">
        <f>IF(C407="","",IF(C407=Settings!$A$9,Settings!$B$9,IF(C407=Settings!$A$10,Settings!$B$10,IF(C407=Settings!$A$11,Settings!$B$11,IF(C407=Settings!$A$12,Settings!$B$12,IF(C407=Settings!$A$13,Settings!$B$13,IF(C407=Settings!$A$14,Settings!$B$14,IF(C407=Settings!$A$15,Settings!$B$15,IF(C407=Settings!$A$16,Settings!$B$16,IF(C407=Settings!$A$17,Settings!$B$17,IF(C407=Settings!$A$18,Settings!$B$18,"")))))))))))</f>
        <v/>
      </c>
      <c r="E407" s="27">
        <f>IF(OR(Register!$N405&lt;&gt;"Yes",Register!$O405="",N(Register!$Q405)=0),0,ROUND((Register!$M405-Register!$R405)*MIN(Register!$Q405,MAX(0,MIN(E$4,IF(Register!$U405="",$D$2,MIN($D$2,YEAR(Register!$U405)*12+MONTH(Register!$U405)-1)))-(YEAR(Register!$O405)*12+MONTH(Register!$O405))+1))/Register!$Q405,2)-ROUND((Register!$M405-Register!$R405)*MIN(Register!$Q405,MAX(0,MIN(E$4-1,IF(Register!$U405="",$D$2,MIN($D$2,YEAR(Register!$U405)*12+MONTH(Register!$U405)-1)))-(YEAR(Register!$O405)*12+MONTH(Register!$O405))+1))/Register!$Q405,2))</f>
        <v/>
      </c>
      <c r="F407" s="27">
        <f>IF(OR(Register!$N405&lt;&gt;"Yes",Register!$O405="",N(Register!$Q405)=0),0,ROUND((Register!$M405-Register!$R405)*MIN(Register!$Q405,MAX(0,MIN(F$4,IF(Register!$U405="",$D$2,MIN($D$2,YEAR(Register!$U405)*12+MONTH(Register!$U405)-1)))-(YEAR(Register!$O405)*12+MONTH(Register!$O405))+1))/Register!$Q405,2)-ROUND((Register!$M405-Register!$R405)*MIN(Register!$Q405,MAX(0,MIN(F$4-1,IF(Register!$U405="",$D$2,MIN($D$2,YEAR(Register!$U405)*12+MONTH(Register!$U405)-1)))-(YEAR(Register!$O405)*12+MONTH(Register!$O405))+1))/Register!$Q405,2))</f>
        <v/>
      </c>
      <c r="G407" s="27">
        <f>IF(OR(Register!$N405&lt;&gt;"Yes",Register!$O405="",N(Register!$Q405)=0),0,ROUND((Register!$M405-Register!$R405)*MIN(Register!$Q405,MAX(0,MIN(G$4,IF(Register!$U405="",$D$2,MIN($D$2,YEAR(Register!$U405)*12+MONTH(Register!$U405)-1)))-(YEAR(Register!$O405)*12+MONTH(Register!$O405))+1))/Register!$Q405,2)-ROUND((Register!$M405-Register!$R405)*MIN(Register!$Q405,MAX(0,MIN(G$4-1,IF(Register!$U405="",$D$2,MIN($D$2,YEAR(Register!$U405)*12+MONTH(Register!$U405)-1)))-(YEAR(Register!$O405)*12+MONTH(Register!$O405))+1))/Register!$Q405,2))</f>
        <v/>
      </c>
      <c r="H407" s="27">
        <f>IF(OR(Register!$N405&lt;&gt;"Yes",Register!$O405="",N(Register!$Q405)=0),0,ROUND((Register!$M405-Register!$R405)*MIN(Register!$Q405,MAX(0,MIN(H$4,IF(Register!$U405="",$D$2,MIN($D$2,YEAR(Register!$U405)*12+MONTH(Register!$U405)-1)))-(YEAR(Register!$O405)*12+MONTH(Register!$O405))+1))/Register!$Q405,2)-ROUND((Register!$M405-Register!$R405)*MIN(Register!$Q405,MAX(0,MIN(H$4-1,IF(Register!$U405="",$D$2,MIN($D$2,YEAR(Register!$U405)*12+MONTH(Register!$U405)-1)))-(YEAR(Register!$O405)*12+MONTH(Register!$O405))+1))/Register!$Q405,2))</f>
        <v/>
      </c>
      <c r="I407" s="27">
        <f>IF(OR(Register!$N405&lt;&gt;"Yes",Register!$O405="",N(Register!$Q405)=0),0,ROUND((Register!$M405-Register!$R405)*MIN(Register!$Q405,MAX(0,MIN(I$4,IF(Register!$U405="",$D$2,MIN($D$2,YEAR(Register!$U405)*12+MONTH(Register!$U405)-1)))-(YEAR(Register!$O405)*12+MONTH(Register!$O405))+1))/Register!$Q405,2)-ROUND((Register!$M405-Register!$R405)*MIN(Register!$Q405,MAX(0,MIN(I$4-1,IF(Register!$U405="",$D$2,MIN($D$2,YEAR(Register!$U405)*12+MONTH(Register!$U405)-1)))-(YEAR(Register!$O405)*12+MONTH(Register!$O405))+1))/Register!$Q405,2))</f>
        <v/>
      </c>
      <c r="J407" s="27">
        <f>IF(OR(Register!$N405&lt;&gt;"Yes",Register!$O405="",N(Register!$Q405)=0),0,ROUND((Register!$M405-Register!$R405)*MIN(Register!$Q405,MAX(0,MIN(J$4,IF(Register!$U405="",$D$2,MIN($D$2,YEAR(Register!$U405)*12+MONTH(Register!$U405)-1)))-(YEAR(Register!$O405)*12+MONTH(Register!$O405))+1))/Register!$Q405,2)-ROUND((Register!$M405-Register!$R405)*MIN(Register!$Q405,MAX(0,MIN(J$4-1,IF(Register!$U405="",$D$2,MIN($D$2,YEAR(Register!$U405)*12+MONTH(Register!$U405)-1)))-(YEAR(Register!$O405)*12+MONTH(Register!$O405))+1))/Register!$Q405,2))</f>
        <v/>
      </c>
      <c r="K407" s="27">
        <f>IF(OR(Register!$N405&lt;&gt;"Yes",Register!$O405="",N(Register!$Q405)=0),0,ROUND((Register!$M405-Register!$R405)*MIN(Register!$Q405,MAX(0,MIN(K$4,IF(Register!$U405="",$D$2,MIN($D$2,YEAR(Register!$U405)*12+MONTH(Register!$U405)-1)))-(YEAR(Register!$O405)*12+MONTH(Register!$O405))+1))/Register!$Q405,2)-ROUND((Register!$M405-Register!$R405)*MIN(Register!$Q405,MAX(0,MIN(K$4-1,IF(Register!$U405="",$D$2,MIN($D$2,YEAR(Register!$U405)*12+MONTH(Register!$U405)-1)))-(YEAR(Register!$O405)*12+MONTH(Register!$O405))+1))/Register!$Q405,2))</f>
        <v/>
      </c>
      <c r="L407" s="27">
        <f>IF(OR(Register!$N405&lt;&gt;"Yes",Register!$O405="",N(Register!$Q405)=0),0,ROUND((Register!$M405-Register!$R405)*MIN(Register!$Q405,MAX(0,MIN(L$4,IF(Register!$U405="",$D$2,MIN($D$2,YEAR(Register!$U405)*12+MONTH(Register!$U405)-1)))-(YEAR(Register!$O405)*12+MONTH(Register!$O405))+1))/Register!$Q405,2)-ROUND((Register!$M405-Register!$R405)*MIN(Register!$Q405,MAX(0,MIN(L$4-1,IF(Register!$U405="",$D$2,MIN($D$2,YEAR(Register!$U405)*12+MONTH(Register!$U405)-1)))-(YEAR(Register!$O405)*12+MONTH(Register!$O405))+1))/Register!$Q405,2))</f>
        <v/>
      </c>
      <c r="M407" s="27">
        <f>IF(OR(Register!$N405&lt;&gt;"Yes",Register!$O405="",N(Register!$Q405)=0),0,ROUND((Register!$M405-Register!$R405)*MIN(Register!$Q405,MAX(0,MIN(M$4,IF(Register!$U405="",$D$2,MIN($D$2,YEAR(Register!$U405)*12+MONTH(Register!$U405)-1)))-(YEAR(Register!$O405)*12+MONTH(Register!$O405))+1))/Register!$Q405,2)-ROUND((Register!$M405-Register!$R405)*MIN(Register!$Q405,MAX(0,MIN(M$4-1,IF(Register!$U405="",$D$2,MIN($D$2,YEAR(Register!$U405)*12+MONTH(Register!$U405)-1)))-(YEAR(Register!$O405)*12+MONTH(Register!$O405))+1))/Register!$Q405,2))</f>
        <v/>
      </c>
      <c r="N407" s="27">
        <f>IF(OR(Register!$N405&lt;&gt;"Yes",Register!$O405="",N(Register!$Q405)=0),0,ROUND((Register!$M405-Register!$R405)*MIN(Register!$Q405,MAX(0,MIN(N$4,IF(Register!$U405="",$D$2,MIN($D$2,YEAR(Register!$U405)*12+MONTH(Register!$U405)-1)))-(YEAR(Register!$O405)*12+MONTH(Register!$O405))+1))/Register!$Q405,2)-ROUND((Register!$M405-Register!$R405)*MIN(Register!$Q405,MAX(0,MIN(N$4-1,IF(Register!$U405="",$D$2,MIN($D$2,YEAR(Register!$U405)*12+MONTH(Register!$U405)-1)))-(YEAR(Register!$O405)*12+MONTH(Register!$O405))+1))/Register!$Q405,2))</f>
        <v/>
      </c>
      <c r="O407" s="27">
        <f>IF(OR(Register!$N405&lt;&gt;"Yes",Register!$O405="",N(Register!$Q405)=0),0,ROUND((Register!$M405-Register!$R405)*MIN(Register!$Q405,MAX(0,MIN(O$4,IF(Register!$U405="",$D$2,MIN($D$2,YEAR(Register!$U405)*12+MONTH(Register!$U405)-1)))-(YEAR(Register!$O405)*12+MONTH(Register!$O405))+1))/Register!$Q405,2)-ROUND((Register!$M405-Register!$R405)*MIN(Register!$Q405,MAX(0,MIN(O$4-1,IF(Register!$U405="",$D$2,MIN($D$2,YEAR(Register!$U405)*12+MONTH(Register!$U405)-1)))-(YEAR(Register!$O405)*12+MONTH(Register!$O405))+1))/Register!$Q405,2))</f>
        <v/>
      </c>
      <c r="P407" s="27">
        <f>IF(OR(Register!$N405&lt;&gt;"Yes",Register!$O405="",N(Register!$Q405)=0),0,ROUND((Register!$M405-Register!$R405)*MIN(Register!$Q405,MAX(0,MIN(P$4,IF(Register!$U405="",$D$2,MIN($D$2,YEAR(Register!$U405)*12+MONTH(Register!$U405)-1)))-(YEAR(Register!$O405)*12+MONTH(Register!$O405))+1))/Register!$Q405,2)-ROUND((Register!$M405-Register!$R405)*MIN(Register!$Q405,MAX(0,MIN(P$4-1,IF(Register!$U405="",$D$2,MIN($D$2,YEAR(Register!$U405)*12+MONTH(Register!$U405)-1)))-(YEAR(Register!$O405)*12+MONTH(Register!$O405))+1))/Register!$Q405,2))</f>
        <v/>
      </c>
      <c r="Q407" s="27">
        <f>E407+F407+G407+H407+I407+J407+K407+L407+M407+N407+O407+P407</f>
        <v/>
      </c>
    </row>
    <row r="408">
      <c r="A408" s="28">
        <f>IF(Register!$A406="","",Register!$A406)</f>
        <v/>
      </c>
      <c r="B408" s="28">
        <f>IF(Register!$D406="","",Register!$D406)</f>
        <v/>
      </c>
      <c r="C408" s="28">
        <f>IF(Register!$F406="","",Register!$F406)</f>
        <v/>
      </c>
      <c r="D408" s="28">
        <f>IF(C408="","",IF(C408=Settings!$A$9,Settings!$B$9,IF(C408=Settings!$A$10,Settings!$B$10,IF(C408=Settings!$A$11,Settings!$B$11,IF(C408=Settings!$A$12,Settings!$B$12,IF(C408=Settings!$A$13,Settings!$B$13,IF(C408=Settings!$A$14,Settings!$B$14,IF(C408=Settings!$A$15,Settings!$B$15,IF(C408=Settings!$A$16,Settings!$B$16,IF(C408=Settings!$A$17,Settings!$B$17,IF(C408=Settings!$A$18,Settings!$B$18,"")))))))))))</f>
        <v/>
      </c>
      <c r="E408" s="27">
        <f>IF(OR(Register!$N406&lt;&gt;"Yes",Register!$O406="",N(Register!$Q406)=0),0,ROUND((Register!$M406-Register!$R406)*MIN(Register!$Q406,MAX(0,MIN(E$4,IF(Register!$U406="",$D$2,MIN($D$2,YEAR(Register!$U406)*12+MONTH(Register!$U406)-1)))-(YEAR(Register!$O406)*12+MONTH(Register!$O406))+1))/Register!$Q406,2)-ROUND((Register!$M406-Register!$R406)*MIN(Register!$Q406,MAX(0,MIN(E$4-1,IF(Register!$U406="",$D$2,MIN($D$2,YEAR(Register!$U406)*12+MONTH(Register!$U406)-1)))-(YEAR(Register!$O406)*12+MONTH(Register!$O406))+1))/Register!$Q406,2))</f>
        <v/>
      </c>
      <c r="F408" s="27">
        <f>IF(OR(Register!$N406&lt;&gt;"Yes",Register!$O406="",N(Register!$Q406)=0),0,ROUND((Register!$M406-Register!$R406)*MIN(Register!$Q406,MAX(0,MIN(F$4,IF(Register!$U406="",$D$2,MIN($D$2,YEAR(Register!$U406)*12+MONTH(Register!$U406)-1)))-(YEAR(Register!$O406)*12+MONTH(Register!$O406))+1))/Register!$Q406,2)-ROUND((Register!$M406-Register!$R406)*MIN(Register!$Q406,MAX(0,MIN(F$4-1,IF(Register!$U406="",$D$2,MIN($D$2,YEAR(Register!$U406)*12+MONTH(Register!$U406)-1)))-(YEAR(Register!$O406)*12+MONTH(Register!$O406))+1))/Register!$Q406,2))</f>
        <v/>
      </c>
      <c r="G408" s="27">
        <f>IF(OR(Register!$N406&lt;&gt;"Yes",Register!$O406="",N(Register!$Q406)=0),0,ROUND((Register!$M406-Register!$R406)*MIN(Register!$Q406,MAX(0,MIN(G$4,IF(Register!$U406="",$D$2,MIN($D$2,YEAR(Register!$U406)*12+MONTH(Register!$U406)-1)))-(YEAR(Register!$O406)*12+MONTH(Register!$O406))+1))/Register!$Q406,2)-ROUND((Register!$M406-Register!$R406)*MIN(Register!$Q406,MAX(0,MIN(G$4-1,IF(Register!$U406="",$D$2,MIN($D$2,YEAR(Register!$U406)*12+MONTH(Register!$U406)-1)))-(YEAR(Register!$O406)*12+MONTH(Register!$O406))+1))/Register!$Q406,2))</f>
        <v/>
      </c>
      <c r="H408" s="27">
        <f>IF(OR(Register!$N406&lt;&gt;"Yes",Register!$O406="",N(Register!$Q406)=0),0,ROUND((Register!$M406-Register!$R406)*MIN(Register!$Q406,MAX(0,MIN(H$4,IF(Register!$U406="",$D$2,MIN($D$2,YEAR(Register!$U406)*12+MONTH(Register!$U406)-1)))-(YEAR(Register!$O406)*12+MONTH(Register!$O406))+1))/Register!$Q406,2)-ROUND((Register!$M406-Register!$R406)*MIN(Register!$Q406,MAX(0,MIN(H$4-1,IF(Register!$U406="",$D$2,MIN($D$2,YEAR(Register!$U406)*12+MONTH(Register!$U406)-1)))-(YEAR(Register!$O406)*12+MONTH(Register!$O406))+1))/Register!$Q406,2))</f>
        <v/>
      </c>
      <c r="I408" s="27">
        <f>IF(OR(Register!$N406&lt;&gt;"Yes",Register!$O406="",N(Register!$Q406)=0),0,ROUND((Register!$M406-Register!$R406)*MIN(Register!$Q406,MAX(0,MIN(I$4,IF(Register!$U406="",$D$2,MIN($D$2,YEAR(Register!$U406)*12+MONTH(Register!$U406)-1)))-(YEAR(Register!$O406)*12+MONTH(Register!$O406))+1))/Register!$Q406,2)-ROUND((Register!$M406-Register!$R406)*MIN(Register!$Q406,MAX(0,MIN(I$4-1,IF(Register!$U406="",$D$2,MIN($D$2,YEAR(Register!$U406)*12+MONTH(Register!$U406)-1)))-(YEAR(Register!$O406)*12+MONTH(Register!$O406))+1))/Register!$Q406,2))</f>
        <v/>
      </c>
      <c r="J408" s="27">
        <f>IF(OR(Register!$N406&lt;&gt;"Yes",Register!$O406="",N(Register!$Q406)=0),0,ROUND((Register!$M406-Register!$R406)*MIN(Register!$Q406,MAX(0,MIN(J$4,IF(Register!$U406="",$D$2,MIN($D$2,YEAR(Register!$U406)*12+MONTH(Register!$U406)-1)))-(YEAR(Register!$O406)*12+MONTH(Register!$O406))+1))/Register!$Q406,2)-ROUND((Register!$M406-Register!$R406)*MIN(Register!$Q406,MAX(0,MIN(J$4-1,IF(Register!$U406="",$D$2,MIN($D$2,YEAR(Register!$U406)*12+MONTH(Register!$U406)-1)))-(YEAR(Register!$O406)*12+MONTH(Register!$O406))+1))/Register!$Q406,2))</f>
        <v/>
      </c>
      <c r="K408" s="27">
        <f>IF(OR(Register!$N406&lt;&gt;"Yes",Register!$O406="",N(Register!$Q406)=0),0,ROUND((Register!$M406-Register!$R406)*MIN(Register!$Q406,MAX(0,MIN(K$4,IF(Register!$U406="",$D$2,MIN($D$2,YEAR(Register!$U406)*12+MONTH(Register!$U406)-1)))-(YEAR(Register!$O406)*12+MONTH(Register!$O406))+1))/Register!$Q406,2)-ROUND((Register!$M406-Register!$R406)*MIN(Register!$Q406,MAX(0,MIN(K$4-1,IF(Register!$U406="",$D$2,MIN($D$2,YEAR(Register!$U406)*12+MONTH(Register!$U406)-1)))-(YEAR(Register!$O406)*12+MONTH(Register!$O406))+1))/Register!$Q406,2))</f>
        <v/>
      </c>
      <c r="L408" s="27">
        <f>IF(OR(Register!$N406&lt;&gt;"Yes",Register!$O406="",N(Register!$Q406)=0),0,ROUND((Register!$M406-Register!$R406)*MIN(Register!$Q406,MAX(0,MIN(L$4,IF(Register!$U406="",$D$2,MIN($D$2,YEAR(Register!$U406)*12+MONTH(Register!$U406)-1)))-(YEAR(Register!$O406)*12+MONTH(Register!$O406))+1))/Register!$Q406,2)-ROUND((Register!$M406-Register!$R406)*MIN(Register!$Q406,MAX(0,MIN(L$4-1,IF(Register!$U406="",$D$2,MIN($D$2,YEAR(Register!$U406)*12+MONTH(Register!$U406)-1)))-(YEAR(Register!$O406)*12+MONTH(Register!$O406))+1))/Register!$Q406,2))</f>
        <v/>
      </c>
      <c r="M408" s="27">
        <f>IF(OR(Register!$N406&lt;&gt;"Yes",Register!$O406="",N(Register!$Q406)=0),0,ROUND((Register!$M406-Register!$R406)*MIN(Register!$Q406,MAX(0,MIN(M$4,IF(Register!$U406="",$D$2,MIN($D$2,YEAR(Register!$U406)*12+MONTH(Register!$U406)-1)))-(YEAR(Register!$O406)*12+MONTH(Register!$O406))+1))/Register!$Q406,2)-ROUND((Register!$M406-Register!$R406)*MIN(Register!$Q406,MAX(0,MIN(M$4-1,IF(Register!$U406="",$D$2,MIN($D$2,YEAR(Register!$U406)*12+MONTH(Register!$U406)-1)))-(YEAR(Register!$O406)*12+MONTH(Register!$O406))+1))/Register!$Q406,2))</f>
        <v/>
      </c>
      <c r="N408" s="27">
        <f>IF(OR(Register!$N406&lt;&gt;"Yes",Register!$O406="",N(Register!$Q406)=0),0,ROUND((Register!$M406-Register!$R406)*MIN(Register!$Q406,MAX(0,MIN(N$4,IF(Register!$U406="",$D$2,MIN($D$2,YEAR(Register!$U406)*12+MONTH(Register!$U406)-1)))-(YEAR(Register!$O406)*12+MONTH(Register!$O406))+1))/Register!$Q406,2)-ROUND((Register!$M406-Register!$R406)*MIN(Register!$Q406,MAX(0,MIN(N$4-1,IF(Register!$U406="",$D$2,MIN($D$2,YEAR(Register!$U406)*12+MONTH(Register!$U406)-1)))-(YEAR(Register!$O406)*12+MONTH(Register!$O406))+1))/Register!$Q406,2))</f>
        <v/>
      </c>
      <c r="O408" s="27">
        <f>IF(OR(Register!$N406&lt;&gt;"Yes",Register!$O406="",N(Register!$Q406)=0),0,ROUND((Register!$M406-Register!$R406)*MIN(Register!$Q406,MAX(0,MIN(O$4,IF(Register!$U406="",$D$2,MIN($D$2,YEAR(Register!$U406)*12+MONTH(Register!$U406)-1)))-(YEAR(Register!$O406)*12+MONTH(Register!$O406))+1))/Register!$Q406,2)-ROUND((Register!$M406-Register!$R406)*MIN(Register!$Q406,MAX(0,MIN(O$4-1,IF(Register!$U406="",$D$2,MIN($D$2,YEAR(Register!$U406)*12+MONTH(Register!$U406)-1)))-(YEAR(Register!$O406)*12+MONTH(Register!$O406))+1))/Register!$Q406,2))</f>
        <v/>
      </c>
      <c r="P408" s="27">
        <f>IF(OR(Register!$N406&lt;&gt;"Yes",Register!$O406="",N(Register!$Q406)=0),0,ROUND((Register!$M406-Register!$R406)*MIN(Register!$Q406,MAX(0,MIN(P$4,IF(Register!$U406="",$D$2,MIN($D$2,YEAR(Register!$U406)*12+MONTH(Register!$U406)-1)))-(YEAR(Register!$O406)*12+MONTH(Register!$O406))+1))/Register!$Q406,2)-ROUND((Register!$M406-Register!$R406)*MIN(Register!$Q406,MAX(0,MIN(P$4-1,IF(Register!$U406="",$D$2,MIN($D$2,YEAR(Register!$U406)*12+MONTH(Register!$U406)-1)))-(YEAR(Register!$O406)*12+MONTH(Register!$O406))+1))/Register!$Q406,2))</f>
        <v/>
      </c>
      <c r="Q408" s="27">
        <f>E408+F408+G408+H408+I408+J408+K408+L408+M408+N408+O408+P408</f>
        <v/>
      </c>
    </row>
    <row r="409">
      <c r="A409" s="28">
        <f>IF(Register!$A407="","",Register!$A407)</f>
        <v/>
      </c>
      <c r="B409" s="28">
        <f>IF(Register!$D407="","",Register!$D407)</f>
        <v/>
      </c>
      <c r="C409" s="28">
        <f>IF(Register!$F407="","",Register!$F407)</f>
        <v/>
      </c>
      <c r="D409" s="28">
        <f>IF(C409="","",IF(C409=Settings!$A$9,Settings!$B$9,IF(C409=Settings!$A$10,Settings!$B$10,IF(C409=Settings!$A$11,Settings!$B$11,IF(C409=Settings!$A$12,Settings!$B$12,IF(C409=Settings!$A$13,Settings!$B$13,IF(C409=Settings!$A$14,Settings!$B$14,IF(C409=Settings!$A$15,Settings!$B$15,IF(C409=Settings!$A$16,Settings!$B$16,IF(C409=Settings!$A$17,Settings!$B$17,IF(C409=Settings!$A$18,Settings!$B$18,"")))))))))))</f>
        <v/>
      </c>
      <c r="E409" s="27">
        <f>IF(OR(Register!$N407&lt;&gt;"Yes",Register!$O407="",N(Register!$Q407)=0),0,ROUND((Register!$M407-Register!$R407)*MIN(Register!$Q407,MAX(0,MIN(E$4,IF(Register!$U407="",$D$2,MIN($D$2,YEAR(Register!$U407)*12+MONTH(Register!$U407)-1)))-(YEAR(Register!$O407)*12+MONTH(Register!$O407))+1))/Register!$Q407,2)-ROUND((Register!$M407-Register!$R407)*MIN(Register!$Q407,MAX(0,MIN(E$4-1,IF(Register!$U407="",$D$2,MIN($D$2,YEAR(Register!$U407)*12+MONTH(Register!$U407)-1)))-(YEAR(Register!$O407)*12+MONTH(Register!$O407))+1))/Register!$Q407,2))</f>
        <v/>
      </c>
      <c r="F409" s="27">
        <f>IF(OR(Register!$N407&lt;&gt;"Yes",Register!$O407="",N(Register!$Q407)=0),0,ROUND((Register!$M407-Register!$R407)*MIN(Register!$Q407,MAX(0,MIN(F$4,IF(Register!$U407="",$D$2,MIN($D$2,YEAR(Register!$U407)*12+MONTH(Register!$U407)-1)))-(YEAR(Register!$O407)*12+MONTH(Register!$O407))+1))/Register!$Q407,2)-ROUND((Register!$M407-Register!$R407)*MIN(Register!$Q407,MAX(0,MIN(F$4-1,IF(Register!$U407="",$D$2,MIN($D$2,YEAR(Register!$U407)*12+MONTH(Register!$U407)-1)))-(YEAR(Register!$O407)*12+MONTH(Register!$O407))+1))/Register!$Q407,2))</f>
        <v/>
      </c>
      <c r="G409" s="27">
        <f>IF(OR(Register!$N407&lt;&gt;"Yes",Register!$O407="",N(Register!$Q407)=0),0,ROUND((Register!$M407-Register!$R407)*MIN(Register!$Q407,MAX(0,MIN(G$4,IF(Register!$U407="",$D$2,MIN($D$2,YEAR(Register!$U407)*12+MONTH(Register!$U407)-1)))-(YEAR(Register!$O407)*12+MONTH(Register!$O407))+1))/Register!$Q407,2)-ROUND((Register!$M407-Register!$R407)*MIN(Register!$Q407,MAX(0,MIN(G$4-1,IF(Register!$U407="",$D$2,MIN($D$2,YEAR(Register!$U407)*12+MONTH(Register!$U407)-1)))-(YEAR(Register!$O407)*12+MONTH(Register!$O407))+1))/Register!$Q407,2))</f>
        <v/>
      </c>
      <c r="H409" s="27">
        <f>IF(OR(Register!$N407&lt;&gt;"Yes",Register!$O407="",N(Register!$Q407)=0),0,ROUND((Register!$M407-Register!$R407)*MIN(Register!$Q407,MAX(0,MIN(H$4,IF(Register!$U407="",$D$2,MIN($D$2,YEAR(Register!$U407)*12+MONTH(Register!$U407)-1)))-(YEAR(Register!$O407)*12+MONTH(Register!$O407))+1))/Register!$Q407,2)-ROUND((Register!$M407-Register!$R407)*MIN(Register!$Q407,MAX(0,MIN(H$4-1,IF(Register!$U407="",$D$2,MIN($D$2,YEAR(Register!$U407)*12+MONTH(Register!$U407)-1)))-(YEAR(Register!$O407)*12+MONTH(Register!$O407))+1))/Register!$Q407,2))</f>
        <v/>
      </c>
      <c r="I409" s="27">
        <f>IF(OR(Register!$N407&lt;&gt;"Yes",Register!$O407="",N(Register!$Q407)=0),0,ROUND((Register!$M407-Register!$R407)*MIN(Register!$Q407,MAX(0,MIN(I$4,IF(Register!$U407="",$D$2,MIN($D$2,YEAR(Register!$U407)*12+MONTH(Register!$U407)-1)))-(YEAR(Register!$O407)*12+MONTH(Register!$O407))+1))/Register!$Q407,2)-ROUND((Register!$M407-Register!$R407)*MIN(Register!$Q407,MAX(0,MIN(I$4-1,IF(Register!$U407="",$D$2,MIN($D$2,YEAR(Register!$U407)*12+MONTH(Register!$U407)-1)))-(YEAR(Register!$O407)*12+MONTH(Register!$O407))+1))/Register!$Q407,2))</f>
        <v/>
      </c>
      <c r="J409" s="27">
        <f>IF(OR(Register!$N407&lt;&gt;"Yes",Register!$O407="",N(Register!$Q407)=0),0,ROUND((Register!$M407-Register!$R407)*MIN(Register!$Q407,MAX(0,MIN(J$4,IF(Register!$U407="",$D$2,MIN($D$2,YEAR(Register!$U407)*12+MONTH(Register!$U407)-1)))-(YEAR(Register!$O407)*12+MONTH(Register!$O407))+1))/Register!$Q407,2)-ROUND((Register!$M407-Register!$R407)*MIN(Register!$Q407,MAX(0,MIN(J$4-1,IF(Register!$U407="",$D$2,MIN($D$2,YEAR(Register!$U407)*12+MONTH(Register!$U407)-1)))-(YEAR(Register!$O407)*12+MONTH(Register!$O407))+1))/Register!$Q407,2))</f>
        <v/>
      </c>
      <c r="K409" s="27">
        <f>IF(OR(Register!$N407&lt;&gt;"Yes",Register!$O407="",N(Register!$Q407)=0),0,ROUND((Register!$M407-Register!$R407)*MIN(Register!$Q407,MAX(0,MIN(K$4,IF(Register!$U407="",$D$2,MIN($D$2,YEAR(Register!$U407)*12+MONTH(Register!$U407)-1)))-(YEAR(Register!$O407)*12+MONTH(Register!$O407))+1))/Register!$Q407,2)-ROUND((Register!$M407-Register!$R407)*MIN(Register!$Q407,MAX(0,MIN(K$4-1,IF(Register!$U407="",$D$2,MIN($D$2,YEAR(Register!$U407)*12+MONTH(Register!$U407)-1)))-(YEAR(Register!$O407)*12+MONTH(Register!$O407))+1))/Register!$Q407,2))</f>
        <v/>
      </c>
      <c r="L409" s="27">
        <f>IF(OR(Register!$N407&lt;&gt;"Yes",Register!$O407="",N(Register!$Q407)=0),0,ROUND((Register!$M407-Register!$R407)*MIN(Register!$Q407,MAX(0,MIN(L$4,IF(Register!$U407="",$D$2,MIN($D$2,YEAR(Register!$U407)*12+MONTH(Register!$U407)-1)))-(YEAR(Register!$O407)*12+MONTH(Register!$O407))+1))/Register!$Q407,2)-ROUND((Register!$M407-Register!$R407)*MIN(Register!$Q407,MAX(0,MIN(L$4-1,IF(Register!$U407="",$D$2,MIN($D$2,YEAR(Register!$U407)*12+MONTH(Register!$U407)-1)))-(YEAR(Register!$O407)*12+MONTH(Register!$O407))+1))/Register!$Q407,2))</f>
        <v/>
      </c>
      <c r="M409" s="27">
        <f>IF(OR(Register!$N407&lt;&gt;"Yes",Register!$O407="",N(Register!$Q407)=0),0,ROUND((Register!$M407-Register!$R407)*MIN(Register!$Q407,MAX(0,MIN(M$4,IF(Register!$U407="",$D$2,MIN($D$2,YEAR(Register!$U407)*12+MONTH(Register!$U407)-1)))-(YEAR(Register!$O407)*12+MONTH(Register!$O407))+1))/Register!$Q407,2)-ROUND((Register!$M407-Register!$R407)*MIN(Register!$Q407,MAX(0,MIN(M$4-1,IF(Register!$U407="",$D$2,MIN($D$2,YEAR(Register!$U407)*12+MONTH(Register!$U407)-1)))-(YEAR(Register!$O407)*12+MONTH(Register!$O407))+1))/Register!$Q407,2))</f>
        <v/>
      </c>
      <c r="N409" s="27">
        <f>IF(OR(Register!$N407&lt;&gt;"Yes",Register!$O407="",N(Register!$Q407)=0),0,ROUND((Register!$M407-Register!$R407)*MIN(Register!$Q407,MAX(0,MIN(N$4,IF(Register!$U407="",$D$2,MIN($D$2,YEAR(Register!$U407)*12+MONTH(Register!$U407)-1)))-(YEAR(Register!$O407)*12+MONTH(Register!$O407))+1))/Register!$Q407,2)-ROUND((Register!$M407-Register!$R407)*MIN(Register!$Q407,MAX(0,MIN(N$4-1,IF(Register!$U407="",$D$2,MIN($D$2,YEAR(Register!$U407)*12+MONTH(Register!$U407)-1)))-(YEAR(Register!$O407)*12+MONTH(Register!$O407))+1))/Register!$Q407,2))</f>
        <v/>
      </c>
      <c r="O409" s="27">
        <f>IF(OR(Register!$N407&lt;&gt;"Yes",Register!$O407="",N(Register!$Q407)=0),0,ROUND((Register!$M407-Register!$R407)*MIN(Register!$Q407,MAX(0,MIN(O$4,IF(Register!$U407="",$D$2,MIN($D$2,YEAR(Register!$U407)*12+MONTH(Register!$U407)-1)))-(YEAR(Register!$O407)*12+MONTH(Register!$O407))+1))/Register!$Q407,2)-ROUND((Register!$M407-Register!$R407)*MIN(Register!$Q407,MAX(0,MIN(O$4-1,IF(Register!$U407="",$D$2,MIN($D$2,YEAR(Register!$U407)*12+MONTH(Register!$U407)-1)))-(YEAR(Register!$O407)*12+MONTH(Register!$O407))+1))/Register!$Q407,2))</f>
        <v/>
      </c>
      <c r="P409" s="27">
        <f>IF(OR(Register!$N407&lt;&gt;"Yes",Register!$O407="",N(Register!$Q407)=0),0,ROUND((Register!$M407-Register!$R407)*MIN(Register!$Q407,MAX(0,MIN(P$4,IF(Register!$U407="",$D$2,MIN($D$2,YEAR(Register!$U407)*12+MONTH(Register!$U407)-1)))-(YEAR(Register!$O407)*12+MONTH(Register!$O407))+1))/Register!$Q407,2)-ROUND((Register!$M407-Register!$R407)*MIN(Register!$Q407,MAX(0,MIN(P$4-1,IF(Register!$U407="",$D$2,MIN($D$2,YEAR(Register!$U407)*12+MONTH(Register!$U407)-1)))-(YEAR(Register!$O407)*12+MONTH(Register!$O407))+1))/Register!$Q407,2))</f>
        <v/>
      </c>
      <c r="Q409" s="27">
        <f>E409+F409+G409+H409+I409+J409+K409+L409+M409+N409+O409+P409</f>
        <v/>
      </c>
    </row>
    <row r="410">
      <c r="A410" s="28">
        <f>IF(Register!$A408="","",Register!$A408)</f>
        <v/>
      </c>
      <c r="B410" s="28">
        <f>IF(Register!$D408="","",Register!$D408)</f>
        <v/>
      </c>
      <c r="C410" s="28">
        <f>IF(Register!$F408="","",Register!$F408)</f>
        <v/>
      </c>
      <c r="D410" s="28">
        <f>IF(C410="","",IF(C410=Settings!$A$9,Settings!$B$9,IF(C410=Settings!$A$10,Settings!$B$10,IF(C410=Settings!$A$11,Settings!$B$11,IF(C410=Settings!$A$12,Settings!$B$12,IF(C410=Settings!$A$13,Settings!$B$13,IF(C410=Settings!$A$14,Settings!$B$14,IF(C410=Settings!$A$15,Settings!$B$15,IF(C410=Settings!$A$16,Settings!$B$16,IF(C410=Settings!$A$17,Settings!$B$17,IF(C410=Settings!$A$18,Settings!$B$18,"")))))))))))</f>
        <v/>
      </c>
      <c r="E410" s="27">
        <f>IF(OR(Register!$N408&lt;&gt;"Yes",Register!$O408="",N(Register!$Q408)=0),0,ROUND((Register!$M408-Register!$R408)*MIN(Register!$Q408,MAX(0,MIN(E$4,IF(Register!$U408="",$D$2,MIN($D$2,YEAR(Register!$U408)*12+MONTH(Register!$U408)-1)))-(YEAR(Register!$O408)*12+MONTH(Register!$O408))+1))/Register!$Q408,2)-ROUND((Register!$M408-Register!$R408)*MIN(Register!$Q408,MAX(0,MIN(E$4-1,IF(Register!$U408="",$D$2,MIN($D$2,YEAR(Register!$U408)*12+MONTH(Register!$U408)-1)))-(YEAR(Register!$O408)*12+MONTH(Register!$O408))+1))/Register!$Q408,2))</f>
        <v/>
      </c>
      <c r="F410" s="27">
        <f>IF(OR(Register!$N408&lt;&gt;"Yes",Register!$O408="",N(Register!$Q408)=0),0,ROUND((Register!$M408-Register!$R408)*MIN(Register!$Q408,MAX(0,MIN(F$4,IF(Register!$U408="",$D$2,MIN($D$2,YEAR(Register!$U408)*12+MONTH(Register!$U408)-1)))-(YEAR(Register!$O408)*12+MONTH(Register!$O408))+1))/Register!$Q408,2)-ROUND((Register!$M408-Register!$R408)*MIN(Register!$Q408,MAX(0,MIN(F$4-1,IF(Register!$U408="",$D$2,MIN($D$2,YEAR(Register!$U408)*12+MONTH(Register!$U408)-1)))-(YEAR(Register!$O408)*12+MONTH(Register!$O408))+1))/Register!$Q408,2))</f>
        <v/>
      </c>
      <c r="G410" s="27">
        <f>IF(OR(Register!$N408&lt;&gt;"Yes",Register!$O408="",N(Register!$Q408)=0),0,ROUND((Register!$M408-Register!$R408)*MIN(Register!$Q408,MAX(0,MIN(G$4,IF(Register!$U408="",$D$2,MIN($D$2,YEAR(Register!$U408)*12+MONTH(Register!$U408)-1)))-(YEAR(Register!$O408)*12+MONTH(Register!$O408))+1))/Register!$Q408,2)-ROUND((Register!$M408-Register!$R408)*MIN(Register!$Q408,MAX(0,MIN(G$4-1,IF(Register!$U408="",$D$2,MIN($D$2,YEAR(Register!$U408)*12+MONTH(Register!$U408)-1)))-(YEAR(Register!$O408)*12+MONTH(Register!$O408))+1))/Register!$Q408,2))</f>
        <v/>
      </c>
      <c r="H410" s="27">
        <f>IF(OR(Register!$N408&lt;&gt;"Yes",Register!$O408="",N(Register!$Q408)=0),0,ROUND((Register!$M408-Register!$R408)*MIN(Register!$Q408,MAX(0,MIN(H$4,IF(Register!$U408="",$D$2,MIN($D$2,YEAR(Register!$U408)*12+MONTH(Register!$U408)-1)))-(YEAR(Register!$O408)*12+MONTH(Register!$O408))+1))/Register!$Q408,2)-ROUND((Register!$M408-Register!$R408)*MIN(Register!$Q408,MAX(0,MIN(H$4-1,IF(Register!$U408="",$D$2,MIN($D$2,YEAR(Register!$U408)*12+MONTH(Register!$U408)-1)))-(YEAR(Register!$O408)*12+MONTH(Register!$O408))+1))/Register!$Q408,2))</f>
        <v/>
      </c>
      <c r="I410" s="27">
        <f>IF(OR(Register!$N408&lt;&gt;"Yes",Register!$O408="",N(Register!$Q408)=0),0,ROUND((Register!$M408-Register!$R408)*MIN(Register!$Q408,MAX(0,MIN(I$4,IF(Register!$U408="",$D$2,MIN($D$2,YEAR(Register!$U408)*12+MONTH(Register!$U408)-1)))-(YEAR(Register!$O408)*12+MONTH(Register!$O408))+1))/Register!$Q408,2)-ROUND((Register!$M408-Register!$R408)*MIN(Register!$Q408,MAX(0,MIN(I$4-1,IF(Register!$U408="",$D$2,MIN($D$2,YEAR(Register!$U408)*12+MONTH(Register!$U408)-1)))-(YEAR(Register!$O408)*12+MONTH(Register!$O408))+1))/Register!$Q408,2))</f>
        <v/>
      </c>
      <c r="J410" s="27">
        <f>IF(OR(Register!$N408&lt;&gt;"Yes",Register!$O408="",N(Register!$Q408)=0),0,ROUND((Register!$M408-Register!$R408)*MIN(Register!$Q408,MAX(0,MIN(J$4,IF(Register!$U408="",$D$2,MIN($D$2,YEAR(Register!$U408)*12+MONTH(Register!$U408)-1)))-(YEAR(Register!$O408)*12+MONTH(Register!$O408))+1))/Register!$Q408,2)-ROUND((Register!$M408-Register!$R408)*MIN(Register!$Q408,MAX(0,MIN(J$4-1,IF(Register!$U408="",$D$2,MIN($D$2,YEAR(Register!$U408)*12+MONTH(Register!$U408)-1)))-(YEAR(Register!$O408)*12+MONTH(Register!$O408))+1))/Register!$Q408,2))</f>
        <v/>
      </c>
      <c r="K410" s="27">
        <f>IF(OR(Register!$N408&lt;&gt;"Yes",Register!$O408="",N(Register!$Q408)=0),0,ROUND((Register!$M408-Register!$R408)*MIN(Register!$Q408,MAX(0,MIN(K$4,IF(Register!$U408="",$D$2,MIN($D$2,YEAR(Register!$U408)*12+MONTH(Register!$U408)-1)))-(YEAR(Register!$O408)*12+MONTH(Register!$O408))+1))/Register!$Q408,2)-ROUND((Register!$M408-Register!$R408)*MIN(Register!$Q408,MAX(0,MIN(K$4-1,IF(Register!$U408="",$D$2,MIN($D$2,YEAR(Register!$U408)*12+MONTH(Register!$U408)-1)))-(YEAR(Register!$O408)*12+MONTH(Register!$O408))+1))/Register!$Q408,2))</f>
        <v/>
      </c>
      <c r="L410" s="27">
        <f>IF(OR(Register!$N408&lt;&gt;"Yes",Register!$O408="",N(Register!$Q408)=0),0,ROUND((Register!$M408-Register!$R408)*MIN(Register!$Q408,MAX(0,MIN(L$4,IF(Register!$U408="",$D$2,MIN($D$2,YEAR(Register!$U408)*12+MONTH(Register!$U408)-1)))-(YEAR(Register!$O408)*12+MONTH(Register!$O408))+1))/Register!$Q408,2)-ROUND((Register!$M408-Register!$R408)*MIN(Register!$Q408,MAX(0,MIN(L$4-1,IF(Register!$U408="",$D$2,MIN($D$2,YEAR(Register!$U408)*12+MONTH(Register!$U408)-1)))-(YEAR(Register!$O408)*12+MONTH(Register!$O408))+1))/Register!$Q408,2))</f>
        <v/>
      </c>
      <c r="M410" s="27">
        <f>IF(OR(Register!$N408&lt;&gt;"Yes",Register!$O408="",N(Register!$Q408)=0),0,ROUND((Register!$M408-Register!$R408)*MIN(Register!$Q408,MAX(0,MIN(M$4,IF(Register!$U408="",$D$2,MIN($D$2,YEAR(Register!$U408)*12+MONTH(Register!$U408)-1)))-(YEAR(Register!$O408)*12+MONTH(Register!$O408))+1))/Register!$Q408,2)-ROUND((Register!$M408-Register!$R408)*MIN(Register!$Q408,MAX(0,MIN(M$4-1,IF(Register!$U408="",$D$2,MIN($D$2,YEAR(Register!$U408)*12+MONTH(Register!$U408)-1)))-(YEAR(Register!$O408)*12+MONTH(Register!$O408))+1))/Register!$Q408,2))</f>
        <v/>
      </c>
      <c r="N410" s="27">
        <f>IF(OR(Register!$N408&lt;&gt;"Yes",Register!$O408="",N(Register!$Q408)=0),0,ROUND((Register!$M408-Register!$R408)*MIN(Register!$Q408,MAX(0,MIN(N$4,IF(Register!$U408="",$D$2,MIN($D$2,YEAR(Register!$U408)*12+MONTH(Register!$U408)-1)))-(YEAR(Register!$O408)*12+MONTH(Register!$O408))+1))/Register!$Q408,2)-ROUND((Register!$M408-Register!$R408)*MIN(Register!$Q408,MAX(0,MIN(N$4-1,IF(Register!$U408="",$D$2,MIN($D$2,YEAR(Register!$U408)*12+MONTH(Register!$U408)-1)))-(YEAR(Register!$O408)*12+MONTH(Register!$O408))+1))/Register!$Q408,2))</f>
        <v/>
      </c>
      <c r="O410" s="27">
        <f>IF(OR(Register!$N408&lt;&gt;"Yes",Register!$O408="",N(Register!$Q408)=0),0,ROUND((Register!$M408-Register!$R408)*MIN(Register!$Q408,MAX(0,MIN(O$4,IF(Register!$U408="",$D$2,MIN($D$2,YEAR(Register!$U408)*12+MONTH(Register!$U408)-1)))-(YEAR(Register!$O408)*12+MONTH(Register!$O408))+1))/Register!$Q408,2)-ROUND((Register!$M408-Register!$R408)*MIN(Register!$Q408,MAX(0,MIN(O$4-1,IF(Register!$U408="",$D$2,MIN($D$2,YEAR(Register!$U408)*12+MONTH(Register!$U408)-1)))-(YEAR(Register!$O408)*12+MONTH(Register!$O408))+1))/Register!$Q408,2))</f>
        <v/>
      </c>
      <c r="P410" s="27">
        <f>IF(OR(Register!$N408&lt;&gt;"Yes",Register!$O408="",N(Register!$Q408)=0),0,ROUND((Register!$M408-Register!$R408)*MIN(Register!$Q408,MAX(0,MIN(P$4,IF(Register!$U408="",$D$2,MIN($D$2,YEAR(Register!$U408)*12+MONTH(Register!$U408)-1)))-(YEAR(Register!$O408)*12+MONTH(Register!$O408))+1))/Register!$Q408,2)-ROUND((Register!$M408-Register!$R408)*MIN(Register!$Q408,MAX(0,MIN(P$4-1,IF(Register!$U408="",$D$2,MIN($D$2,YEAR(Register!$U408)*12+MONTH(Register!$U408)-1)))-(YEAR(Register!$O408)*12+MONTH(Register!$O408))+1))/Register!$Q408,2))</f>
        <v/>
      </c>
      <c r="Q410" s="27">
        <f>E410+F410+G410+H410+I410+J410+K410+L410+M410+N410+O410+P410</f>
        <v/>
      </c>
    </row>
    <row r="411">
      <c r="A411" s="28">
        <f>IF(Register!$A409="","",Register!$A409)</f>
        <v/>
      </c>
      <c r="B411" s="28">
        <f>IF(Register!$D409="","",Register!$D409)</f>
        <v/>
      </c>
      <c r="C411" s="28">
        <f>IF(Register!$F409="","",Register!$F409)</f>
        <v/>
      </c>
      <c r="D411" s="28">
        <f>IF(C411="","",IF(C411=Settings!$A$9,Settings!$B$9,IF(C411=Settings!$A$10,Settings!$B$10,IF(C411=Settings!$A$11,Settings!$B$11,IF(C411=Settings!$A$12,Settings!$B$12,IF(C411=Settings!$A$13,Settings!$B$13,IF(C411=Settings!$A$14,Settings!$B$14,IF(C411=Settings!$A$15,Settings!$B$15,IF(C411=Settings!$A$16,Settings!$B$16,IF(C411=Settings!$A$17,Settings!$B$17,IF(C411=Settings!$A$18,Settings!$B$18,"")))))))))))</f>
        <v/>
      </c>
      <c r="E411" s="27">
        <f>IF(OR(Register!$N409&lt;&gt;"Yes",Register!$O409="",N(Register!$Q409)=0),0,ROUND((Register!$M409-Register!$R409)*MIN(Register!$Q409,MAX(0,MIN(E$4,IF(Register!$U409="",$D$2,MIN($D$2,YEAR(Register!$U409)*12+MONTH(Register!$U409)-1)))-(YEAR(Register!$O409)*12+MONTH(Register!$O409))+1))/Register!$Q409,2)-ROUND((Register!$M409-Register!$R409)*MIN(Register!$Q409,MAX(0,MIN(E$4-1,IF(Register!$U409="",$D$2,MIN($D$2,YEAR(Register!$U409)*12+MONTH(Register!$U409)-1)))-(YEAR(Register!$O409)*12+MONTH(Register!$O409))+1))/Register!$Q409,2))</f>
        <v/>
      </c>
      <c r="F411" s="27">
        <f>IF(OR(Register!$N409&lt;&gt;"Yes",Register!$O409="",N(Register!$Q409)=0),0,ROUND((Register!$M409-Register!$R409)*MIN(Register!$Q409,MAX(0,MIN(F$4,IF(Register!$U409="",$D$2,MIN($D$2,YEAR(Register!$U409)*12+MONTH(Register!$U409)-1)))-(YEAR(Register!$O409)*12+MONTH(Register!$O409))+1))/Register!$Q409,2)-ROUND((Register!$M409-Register!$R409)*MIN(Register!$Q409,MAX(0,MIN(F$4-1,IF(Register!$U409="",$D$2,MIN($D$2,YEAR(Register!$U409)*12+MONTH(Register!$U409)-1)))-(YEAR(Register!$O409)*12+MONTH(Register!$O409))+1))/Register!$Q409,2))</f>
        <v/>
      </c>
      <c r="G411" s="27">
        <f>IF(OR(Register!$N409&lt;&gt;"Yes",Register!$O409="",N(Register!$Q409)=0),0,ROUND((Register!$M409-Register!$R409)*MIN(Register!$Q409,MAX(0,MIN(G$4,IF(Register!$U409="",$D$2,MIN($D$2,YEAR(Register!$U409)*12+MONTH(Register!$U409)-1)))-(YEAR(Register!$O409)*12+MONTH(Register!$O409))+1))/Register!$Q409,2)-ROUND((Register!$M409-Register!$R409)*MIN(Register!$Q409,MAX(0,MIN(G$4-1,IF(Register!$U409="",$D$2,MIN($D$2,YEAR(Register!$U409)*12+MONTH(Register!$U409)-1)))-(YEAR(Register!$O409)*12+MONTH(Register!$O409))+1))/Register!$Q409,2))</f>
        <v/>
      </c>
      <c r="H411" s="27">
        <f>IF(OR(Register!$N409&lt;&gt;"Yes",Register!$O409="",N(Register!$Q409)=0),0,ROUND((Register!$M409-Register!$R409)*MIN(Register!$Q409,MAX(0,MIN(H$4,IF(Register!$U409="",$D$2,MIN($D$2,YEAR(Register!$U409)*12+MONTH(Register!$U409)-1)))-(YEAR(Register!$O409)*12+MONTH(Register!$O409))+1))/Register!$Q409,2)-ROUND((Register!$M409-Register!$R409)*MIN(Register!$Q409,MAX(0,MIN(H$4-1,IF(Register!$U409="",$D$2,MIN($D$2,YEAR(Register!$U409)*12+MONTH(Register!$U409)-1)))-(YEAR(Register!$O409)*12+MONTH(Register!$O409))+1))/Register!$Q409,2))</f>
        <v/>
      </c>
      <c r="I411" s="27">
        <f>IF(OR(Register!$N409&lt;&gt;"Yes",Register!$O409="",N(Register!$Q409)=0),0,ROUND((Register!$M409-Register!$R409)*MIN(Register!$Q409,MAX(0,MIN(I$4,IF(Register!$U409="",$D$2,MIN($D$2,YEAR(Register!$U409)*12+MONTH(Register!$U409)-1)))-(YEAR(Register!$O409)*12+MONTH(Register!$O409))+1))/Register!$Q409,2)-ROUND((Register!$M409-Register!$R409)*MIN(Register!$Q409,MAX(0,MIN(I$4-1,IF(Register!$U409="",$D$2,MIN($D$2,YEAR(Register!$U409)*12+MONTH(Register!$U409)-1)))-(YEAR(Register!$O409)*12+MONTH(Register!$O409))+1))/Register!$Q409,2))</f>
        <v/>
      </c>
      <c r="J411" s="27">
        <f>IF(OR(Register!$N409&lt;&gt;"Yes",Register!$O409="",N(Register!$Q409)=0),0,ROUND((Register!$M409-Register!$R409)*MIN(Register!$Q409,MAX(0,MIN(J$4,IF(Register!$U409="",$D$2,MIN($D$2,YEAR(Register!$U409)*12+MONTH(Register!$U409)-1)))-(YEAR(Register!$O409)*12+MONTH(Register!$O409))+1))/Register!$Q409,2)-ROUND((Register!$M409-Register!$R409)*MIN(Register!$Q409,MAX(0,MIN(J$4-1,IF(Register!$U409="",$D$2,MIN($D$2,YEAR(Register!$U409)*12+MONTH(Register!$U409)-1)))-(YEAR(Register!$O409)*12+MONTH(Register!$O409))+1))/Register!$Q409,2))</f>
        <v/>
      </c>
      <c r="K411" s="27">
        <f>IF(OR(Register!$N409&lt;&gt;"Yes",Register!$O409="",N(Register!$Q409)=0),0,ROUND((Register!$M409-Register!$R409)*MIN(Register!$Q409,MAX(0,MIN(K$4,IF(Register!$U409="",$D$2,MIN($D$2,YEAR(Register!$U409)*12+MONTH(Register!$U409)-1)))-(YEAR(Register!$O409)*12+MONTH(Register!$O409))+1))/Register!$Q409,2)-ROUND((Register!$M409-Register!$R409)*MIN(Register!$Q409,MAX(0,MIN(K$4-1,IF(Register!$U409="",$D$2,MIN($D$2,YEAR(Register!$U409)*12+MONTH(Register!$U409)-1)))-(YEAR(Register!$O409)*12+MONTH(Register!$O409))+1))/Register!$Q409,2))</f>
        <v/>
      </c>
      <c r="L411" s="27">
        <f>IF(OR(Register!$N409&lt;&gt;"Yes",Register!$O409="",N(Register!$Q409)=0),0,ROUND((Register!$M409-Register!$R409)*MIN(Register!$Q409,MAX(0,MIN(L$4,IF(Register!$U409="",$D$2,MIN($D$2,YEAR(Register!$U409)*12+MONTH(Register!$U409)-1)))-(YEAR(Register!$O409)*12+MONTH(Register!$O409))+1))/Register!$Q409,2)-ROUND((Register!$M409-Register!$R409)*MIN(Register!$Q409,MAX(0,MIN(L$4-1,IF(Register!$U409="",$D$2,MIN($D$2,YEAR(Register!$U409)*12+MONTH(Register!$U409)-1)))-(YEAR(Register!$O409)*12+MONTH(Register!$O409))+1))/Register!$Q409,2))</f>
        <v/>
      </c>
      <c r="M411" s="27">
        <f>IF(OR(Register!$N409&lt;&gt;"Yes",Register!$O409="",N(Register!$Q409)=0),0,ROUND((Register!$M409-Register!$R409)*MIN(Register!$Q409,MAX(0,MIN(M$4,IF(Register!$U409="",$D$2,MIN($D$2,YEAR(Register!$U409)*12+MONTH(Register!$U409)-1)))-(YEAR(Register!$O409)*12+MONTH(Register!$O409))+1))/Register!$Q409,2)-ROUND((Register!$M409-Register!$R409)*MIN(Register!$Q409,MAX(0,MIN(M$4-1,IF(Register!$U409="",$D$2,MIN($D$2,YEAR(Register!$U409)*12+MONTH(Register!$U409)-1)))-(YEAR(Register!$O409)*12+MONTH(Register!$O409))+1))/Register!$Q409,2))</f>
        <v/>
      </c>
      <c r="N411" s="27">
        <f>IF(OR(Register!$N409&lt;&gt;"Yes",Register!$O409="",N(Register!$Q409)=0),0,ROUND((Register!$M409-Register!$R409)*MIN(Register!$Q409,MAX(0,MIN(N$4,IF(Register!$U409="",$D$2,MIN($D$2,YEAR(Register!$U409)*12+MONTH(Register!$U409)-1)))-(YEAR(Register!$O409)*12+MONTH(Register!$O409))+1))/Register!$Q409,2)-ROUND((Register!$M409-Register!$R409)*MIN(Register!$Q409,MAX(0,MIN(N$4-1,IF(Register!$U409="",$D$2,MIN($D$2,YEAR(Register!$U409)*12+MONTH(Register!$U409)-1)))-(YEAR(Register!$O409)*12+MONTH(Register!$O409))+1))/Register!$Q409,2))</f>
        <v/>
      </c>
      <c r="O411" s="27">
        <f>IF(OR(Register!$N409&lt;&gt;"Yes",Register!$O409="",N(Register!$Q409)=0),0,ROUND((Register!$M409-Register!$R409)*MIN(Register!$Q409,MAX(0,MIN(O$4,IF(Register!$U409="",$D$2,MIN($D$2,YEAR(Register!$U409)*12+MONTH(Register!$U409)-1)))-(YEAR(Register!$O409)*12+MONTH(Register!$O409))+1))/Register!$Q409,2)-ROUND((Register!$M409-Register!$R409)*MIN(Register!$Q409,MAX(0,MIN(O$4-1,IF(Register!$U409="",$D$2,MIN($D$2,YEAR(Register!$U409)*12+MONTH(Register!$U409)-1)))-(YEAR(Register!$O409)*12+MONTH(Register!$O409))+1))/Register!$Q409,2))</f>
        <v/>
      </c>
      <c r="P411" s="27">
        <f>IF(OR(Register!$N409&lt;&gt;"Yes",Register!$O409="",N(Register!$Q409)=0),0,ROUND((Register!$M409-Register!$R409)*MIN(Register!$Q409,MAX(0,MIN(P$4,IF(Register!$U409="",$D$2,MIN($D$2,YEAR(Register!$U409)*12+MONTH(Register!$U409)-1)))-(YEAR(Register!$O409)*12+MONTH(Register!$O409))+1))/Register!$Q409,2)-ROUND((Register!$M409-Register!$R409)*MIN(Register!$Q409,MAX(0,MIN(P$4-1,IF(Register!$U409="",$D$2,MIN($D$2,YEAR(Register!$U409)*12+MONTH(Register!$U409)-1)))-(YEAR(Register!$O409)*12+MONTH(Register!$O409))+1))/Register!$Q409,2))</f>
        <v/>
      </c>
      <c r="Q411" s="27">
        <f>E411+F411+G411+H411+I411+J411+K411+L411+M411+N411+O411+P411</f>
        <v/>
      </c>
    </row>
    <row r="412">
      <c r="A412" s="28">
        <f>IF(Register!$A410="","",Register!$A410)</f>
        <v/>
      </c>
      <c r="B412" s="28">
        <f>IF(Register!$D410="","",Register!$D410)</f>
        <v/>
      </c>
      <c r="C412" s="28">
        <f>IF(Register!$F410="","",Register!$F410)</f>
        <v/>
      </c>
      <c r="D412" s="28">
        <f>IF(C412="","",IF(C412=Settings!$A$9,Settings!$B$9,IF(C412=Settings!$A$10,Settings!$B$10,IF(C412=Settings!$A$11,Settings!$B$11,IF(C412=Settings!$A$12,Settings!$B$12,IF(C412=Settings!$A$13,Settings!$B$13,IF(C412=Settings!$A$14,Settings!$B$14,IF(C412=Settings!$A$15,Settings!$B$15,IF(C412=Settings!$A$16,Settings!$B$16,IF(C412=Settings!$A$17,Settings!$B$17,IF(C412=Settings!$A$18,Settings!$B$18,"")))))))))))</f>
        <v/>
      </c>
      <c r="E412" s="27">
        <f>IF(OR(Register!$N410&lt;&gt;"Yes",Register!$O410="",N(Register!$Q410)=0),0,ROUND((Register!$M410-Register!$R410)*MIN(Register!$Q410,MAX(0,MIN(E$4,IF(Register!$U410="",$D$2,MIN($D$2,YEAR(Register!$U410)*12+MONTH(Register!$U410)-1)))-(YEAR(Register!$O410)*12+MONTH(Register!$O410))+1))/Register!$Q410,2)-ROUND((Register!$M410-Register!$R410)*MIN(Register!$Q410,MAX(0,MIN(E$4-1,IF(Register!$U410="",$D$2,MIN($D$2,YEAR(Register!$U410)*12+MONTH(Register!$U410)-1)))-(YEAR(Register!$O410)*12+MONTH(Register!$O410))+1))/Register!$Q410,2))</f>
        <v/>
      </c>
      <c r="F412" s="27">
        <f>IF(OR(Register!$N410&lt;&gt;"Yes",Register!$O410="",N(Register!$Q410)=0),0,ROUND((Register!$M410-Register!$R410)*MIN(Register!$Q410,MAX(0,MIN(F$4,IF(Register!$U410="",$D$2,MIN($D$2,YEAR(Register!$U410)*12+MONTH(Register!$U410)-1)))-(YEAR(Register!$O410)*12+MONTH(Register!$O410))+1))/Register!$Q410,2)-ROUND((Register!$M410-Register!$R410)*MIN(Register!$Q410,MAX(0,MIN(F$4-1,IF(Register!$U410="",$D$2,MIN($D$2,YEAR(Register!$U410)*12+MONTH(Register!$U410)-1)))-(YEAR(Register!$O410)*12+MONTH(Register!$O410))+1))/Register!$Q410,2))</f>
        <v/>
      </c>
      <c r="G412" s="27">
        <f>IF(OR(Register!$N410&lt;&gt;"Yes",Register!$O410="",N(Register!$Q410)=0),0,ROUND((Register!$M410-Register!$R410)*MIN(Register!$Q410,MAX(0,MIN(G$4,IF(Register!$U410="",$D$2,MIN($D$2,YEAR(Register!$U410)*12+MONTH(Register!$U410)-1)))-(YEAR(Register!$O410)*12+MONTH(Register!$O410))+1))/Register!$Q410,2)-ROUND((Register!$M410-Register!$R410)*MIN(Register!$Q410,MAX(0,MIN(G$4-1,IF(Register!$U410="",$D$2,MIN($D$2,YEAR(Register!$U410)*12+MONTH(Register!$U410)-1)))-(YEAR(Register!$O410)*12+MONTH(Register!$O410))+1))/Register!$Q410,2))</f>
        <v/>
      </c>
      <c r="H412" s="27">
        <f>IF(OR(Register!$N410&lt;&gt;"Yes",Register!$O410="",N(Register!$Q410)=0),0,ROUND((Register!$M410-Register!$R410)*MIN(Register!$Q410,MAX(0,MIN(H$4,IF(Register!$U410="",$D$2,MIN($D$2,YEAR(Register!$U410)*12+MONTH(Register!$U410)-1)))-(YEAR(Register!$O410)*12+MONTH(Register!$O410))+1))/Register!$Q410,2)-ROUND((Register!$M410-Register!$R410)*MIN(Register!$Q410,MAX(0,MIN(H$4-1,IF(Register!$U410="",$D$2,MIN($D$2,YEAR(Register!$U410)*12+MONTH(Register!$U410)-1)))-(YEAR(Register!$O410)*12+MONTH(Register!$O410))+1))/Register!$Q410,2))</f>
        <v/>
      </c>
      <c r="I412" s="27">
        <f>IF(OR(Register!$N410&lt;&gt;"Yes",Register!$O410="",N(Register!$Q410)=0),0,ROUND((Register!$M410-Register!$R410)*MIN(Register!$Q410,MAX(0,MIN(I$4,IF(Register!$U410="",$D$2,MIN($D$2,YEAR(Register!$U410)*12+MONTH(Register!$U410)-1)))-(YEAR(Register!$O410)*12+MONTH(Register!$O410))+1))/Register!$Q410,2)-ROUND((Register!$M410-Register!$R410)*MIN(Register!$Q410,MAX(0,MIN(I$4-1,IF(Register!$U410="",$D$2,MIN($D$2,YEAR(Register!$U410)*12+MONTH(Register!$U410)-1)))-(YEAR(Register!$O410)*12+MONTH(Register!$O410))+1))/Register!$Q410,2))</f>
        <v/>
      </c>
      <c r="J412" s="27">
        <f>IF(OR(Register!$N410&lt;&gt;"Yes",Register!$O410="",N(Register!$Q410)=0),0,ROUND((Register!$M410-Register!$R410)*MIN(Register!$Q410,MAX(0,MIN(J$4,IF(Register!$U410="",$D$2,MIN($D$2,YEAR(Register!$U410)*12+MONTH(Register!$U410)-1)))-(YEAR(Register!$O410)*12+MONTH(Register!$O410))+1))/Register!$Q410,2)-ROUND((Register!$M410-Register!$R410)*MIN(Register!$Q410,MAX(0,MIN(J$4-1,IF(Register!$U410="",$D$2,MIN($D$2,YEAR(Register!$U410)*12+MONTH(Register!$U410)-1)))-(YEAR(Register!$O410)*12+MONTH(Register!$O410))+1))/Register!$Q410,2))</f>
        <v/>
      </c>
      <c r="K412" s="27">
        <f>IF(OR(Register!$N410&lt;&gt;"Yes",Register!$O410="",N(Register!$Q410)=0),0,ROUND((Register!$M410-Register!$R410)*MIN(Register!$Q410,MAX(0,MIN(K$4,IF(Register!$U410="",$D$2,MIN($D$2,YEAR(Register!$U410)*12+MONTH(Register!$U410)-1)))-(YEAR(Register!$O410)*12+MONTH(Register!$O410))+1))/Register!$Q410,2)-ROUND((Register!$M410-Register!$R410)*MIN(Register!$Q410,MAX(0,MIN(K$4-1,IF(Register!$U410="",$D$2,MIN($D$2,YEAR(Register!$U410)*12+MONTH(Register!$U410)-1)))-(YEAR(Register!$O410)*12+MONTH(Register!$O410))+1))/Register!$Q410,2))</f>
        <v/>
      </c>
      <c r="L412" s="27">
        <f>IF(OR(Register!$N410&lt;&gt;"Yes",Register!$O410="",N(Register!$Q410)=0),0,ROUND((Register!$M410-Register!$R410)*MIN(Register!$Q410,MAX(0,MIN(L$4,IF(Register!$U410="",$D$2,MIN($D$2,YEAR(Register!$U410)*12+MONTH(Register!$U410)-1)))-(YEAR(Register!$O410)*12+MONTH(Register!$O410))+1))/Register!$Q410,2)-ROUND((Register!$M410-Register!$R410)*MIN(Register!$Q410,MAX(0,MIN(L$4-1,IF(Register!$U410="",$D$2,MIN($D$2,YEAR(Register!$U410)*12+MONTH(Register!$U410)-1)))-(YEAR(Register!$O410)*12+MONTH(Register!$O410))+1))/Register!$Q410,2))</f>
        <v/>
      </c>
      <c r="M412" s="27">
        <f>IF(OR(Register!$N410&lt;&gt;"Yes",Register!$O410="",N(Register!$Q410)=0),0,ROUND((Register!$M410-Register!$R410)*MIN(Register!$Q410,MAX(0,MIN(M$4,IF(Register!$U410="",$D$2,MIN($D$2,YEAR(Register!$U410)*12+MONTH(Register!$U410)-1)))-(YEAR(Register!$O410)*12+MONTH(Register!$O410))+1))/Register!$Q410,2)-ROUND((Register!$M410-Register!$R410)*MIN(Register!$Q410,MAX(0,MIN(M$4-1,IF(Register!$U410="",$D$2,MIN($D$2,YEAR(Register!$U410)*12+MONTH(Register!$U410)-1)))-(YEAR(Register!$O410)*12+MONTH(Register!$O410))+1))/Register!$Q410,2))</f>
        <v/>
      </c>
      <c r="N412" s="27">
        <f>IF(OR(Register!$N410&lt;&gt;"Yes",Register!$O410="",N(Register!$Q410)=0),0,ROUND((Register!$M410-Register!$R410)*MIN(Register!$Q410,MAX(0,MIN(N$4,IF(Register!$U410="",$D$2,MIN($D$2,YEAR(Register!$U410)*12+MONTH(Register!$U410)-1)))-(YEAR(Register!$O410)*12+MONTH(Register!$O410))+1))/Register!$Q410,2)-ROUND((Register!$M410-Register!$R410)*MIN(Register!$Q410,MAX(0,MIN(N$4-1,IF(Register!$U410="",$D$2,MIN($D$2,YEAR(Register!$U410)*12+MONTH(Register!$U410)-1)))-(YEAR(Register!$O410)*12+MONTH(Register!$O410))+1))/Register!$Q410,2))</f>
        <v/>
      </c>
      <c r="O412" s="27">
        <f>IF(OR(Register!$N410&lt;&gt;"Yes",Register!$O410="",N(Register!$Q410)=0),0,ROUND((Register!$M410-Register!$R410)*MIN(Register!$Q410,MAX(0,MIN(O$4,IF(Register!$U410="",$D$2,MIN($D$2,YEAR(Register!$U410)*12+MONTH(Register!$U410)-1)))-(YEAR(Register!$O410)*12+MONTH(Register!$O410))+1))/Register!$Q410,2)-ROUND((Register!$M410-Register!$R410)*MIN(Register!$Q410,MAX(0,MIN(O$4-1,IF(Register!$U410="",$D$2,MIN($D$2,YEAR(Register!$U410)*12+MONTH(Register!$U410)-1)))-(YEAR(Register!$O410)*12+MONTH(Register!$O410))+1))/Register!$Q410,2))</f>
        <v/>
      </c>
      <c r="P412" s="27">
        <f>IF(OR(Register!$N410&lt;&gt;"Yes",Register!$O410="",N(Register!$Q410)=0),0,ROUND((Register!$M410-Register!$R410)*MIN(Register!$Q410,MAX(0,MIN(P$4,IF(Register!$U410="",$D$2,MIN($D$2,YEAR(Register!$U410)*12+MONTH(Register!$U410)-1)))-(YEAR(Register!$O410)*12+MONTH(Register!$O410))+1))/Register!$Q410,2)-ROUND((Register!$M410-Register!$R410)*MIN(Register!$Q410,MAX(0,MIN(P$4-1,IF(Register!$U410="",$D$2,MIN($D$2,YEAR(Register!$U410)*12+MONTH(Register!$U410)-1)))-(YEAR(Register!$O410)*12+MONTH(Register!$O410))+1))/Register!$Q410,2))</f>
        <v/>
      </c>
      <c r="Q412" s="27">
        <f>E412+F412+G412+H412+I412+J412+K412+L412+M412+N412+O412+P412</f>
        <v/>
      </c>
    </row>
    <row r="413">
      <c r="A413" s="28">
        <f>IF(Register!$A411="","",Register!$A411)</f>
        <v/>
      </c>
      <c r="B413" s="28">
        <f>IF(Register!$D411="","",Register!$D411)</f>
        <v/>
      </c>
      <c r="C413" s="28">
        <f>IF(Register!$F411="","",Register!$F411)</f>
        <v/>
      </c>
      <c r="D413" s="28">
        <f>IF(C413="","",IF(C413=Settings!$A$9,Settings!$B$9,IF(C413=Settings!$A$10,Settings!$B$10,IF(C413=Settings!$A$11,Settings!$B$11,IF(C413=Settings!$A$12,Settings!$B$12,IF(C413=Settings!$A$13,Settings!$B$13,IF(C413=Settings!$A$14,Settings!$B$14,IF(C413=Settings!$A$15,Settings!$B$15,IF(C413=Settings!$A$16,Settings!$B$16,IF(C413=Settings!$A$17,Settings!$B$17,IF(C413=Settings!$A$18,Settings!$B$18,"")))))))))))</f>
        <v/>
      </c>
      <c r="E413" s="27">
        <f>IF(OR(Register!$N411&lt;&gt;"Yes",Register!$O411="",N(Register!$Q411)=0),0,ROUND((Register!$M411-Register!$R411)*MIN(Register!$Q411,MAX(0,MIN(E$4,IF(Register!$U411="",$D$2,MIN($D$2,YEAR(Register!$U411)*12+MONTH(Register!$U411)-1)))-(YEAR(Register!$O411)*12+MONTH(Register!$O411))+1))/Register!$Q411,2)-ROUND((Register!$M411-Register!$R411)*MIN(Register!$Q411,MAX(0,MIN(E$4-1,IF(Register!$U411="",$D$2,MIN($D$2,YEAR(Register!$U411)*12+MONTH(Register!$U411)-1)))-(YEAR(Register!$O411)*12+MONTH(Register!$O411))+1))/Register!$Q411,2))</f>
        <v/>
      </c>
      <c r="F413" s="27">
        <f>IF(OR(Register!$N411&lt;&gt;"Yes",Register!$O411="",N(Register!$Q411)=0),0,ROUND((Register!$M411-Register!$R411)*MIN(Register!$Q411,MAX(0,MIN(F$4,IF(Register!$U411="",$D$2,MIN($D$2,YEAR(Register!$U411)*12+MONTH(Register!$U411)-1)))-(YEAR(Register!$O411)*12+MONTH(Register!$O411))+1))/Register!$Q411,2)-ROUND((Register!$M411-Register!$R411)*MIN(Register!$Q411,MAX(0,MIN(F$4-1,IF(Register!$U411="",$D$2,MIN($D$2,YEAR(Register!$U411)*12+MONTH(Register!$U411)-1)))-(YEAR(Register!$O411)*12+MONTH(Register!$O411))+1))/Register!$Q411,2))</f>
        <v/>
      </c>
      <c r="G413" s="27">
        <f>IF(OR(Register!$N411&lt;&gt;"Yes",Register!$O411="",N(Register!$Q411)=0),0,ROUND((Register!$M411-Register!$R411)*MIN(Register!$Q411,MAX(0,MIN(G$4,IF(Register!$U411="",$D$2,MIN($D$2,YEAR(Register!$U411)*12+MONTH(Register!$U411)-1)))-(YEAR(Register!$O411)*12+MONTH(Register!$O411))+1))/Register!$Q411,2)-ROUND((Register!$M411-Register!$R411)*MIN(Register!$Q411,MAX(0,MIN(G$4-1,IF(Register!$U411="",$D$2,MIN($D$2,YEAR(Register!$U411)*12+MONTH(Register!$U411)-1)))-(YEAR(Register!$O411)*12+MONTH(Register!$O411))+1))/Register!$Q411,2))</f>
        <v/>
      </c>
      <c r="H413" s="27">
        <f>IF(OR(Register!$N411&lt;&gt;"Yes",Register!$O411="",N(Register!$Q411)=0),0,ROUND((Register!$M411-Register!$R411)*MIN(Register!$Q411,MAX(0,MIN(H$4,IF(Register!$U411="",$D$2,MIN($D$2,YEAR(Register!$U411)*12+MONTH(Register!$U411)-1)))-(YEAR(Register!$O411)*12+MONTH(Register!$O411))+1))/Register!$Q411,2)-ROUND((Register!$M411-Register!$R411)*MIN(Register!$Q411,MAX(0,MIN(H$4-1,IF(Register!$U411="",$D$2,MIN($D$2,YEAR(Register!$U411)*12+MONTH(Register!$U411)-1)))-(YEAR(Register!$O411)*12+MONTH(Register!$O411))+1))/Register!$Q411,2))</f>
        <v/>
      </c>
      <c r="I413" s="27">
        <f>IF(OR(Register!$N411&lt;&gt;"Yes",Register!$O411="",N(Register!$Q411)=0),0,ROUND((Register!$M411-Register!$R411)*MIN(Register!$Q411,MAX(0,MIN(I$4,IF(Register!$U411="",$D$2,MIN($D$2,YEAR(Register!$U411)*12+MONTH(Register!$U411)-1)))-(YEAR(Register!$O411)*12+MONTH(Register!$O411))+1))/Register!$Q411,2)-ROUND((Register!$M411-Register!$R411)*MIN(Register!$Q411,MAX(0,MIN(I$4-1,IF(Register!$U411="",$D$2,MIN($D$2,YEAR(Register!$U411)*12+MONTH(Register!$U411)-1)))-(YEAR(Register!$O411)*12+MONTH(Register!$O411))+1))/Register!$Q411,2))</f>
        <v/>
      </c>
      <c r="J413" s="27">
        <f>IF(OR(Register!$N411&lt;&gt;"Yes",Register!$O411="",N(Register!$Q411)=0),0,ROUND((Register!$M411-Register!$R411)*MIN(Register!$Q411,MAX(0,MIN(J$4,IF(Register!$U411="",$D$2,MIN($D$2,YEAR(Register!$U411)*12+MONTH(Register!$U411)-1)))-(YEAR(Register!$O411)*12+MONTH(Register!$O411))+1))/Register!$Q411,2)-ROUND((Register!$M411-Register!$R411)*MIN(Register!$Q411,MAX(0,MIN(J$4-1,IF(Register!$U411="",$D$2,MIN($D$2,YEAR(Register!$U411)*12+MONTH(Register!$U411)-1)))-(YEAR(Register!$O411)*12+MONTH(Register!$O411))+1))/Register!$Q411,2))</f>
        <v/>
      </c>
      <c r="K413" s="27">
        <f>IF(OR(Register!$N411&lt;&gt;"Yes",Register!$O411="",N(Register!$Q411)=0),0,ROUND((Register!$M411-Register!$R411)*MIN(Register!$Q411,MAX(0,MIN(K$4,IF(Register!$U411="",$D$2,MIN($D$2,YEAR(Register!$U411)*12+MONTH(Register!$U411)-1)))-(YEAR(Register!$O411)*12+MONTH(Register!$O411))+1))/Register!$Q411,2)-ROUND((Register!$M411-Register!$R411)*MIN(Register!$Q411,MAX(0,MIN(K$4-1,IF(Register!$U411="",$D$2,MIN($D$2,YEAR(Register!$U411)*12+MONTH(Register!$U411)-1)))-(YEAR(Register!$O411)*12+MONTH(Register!$O411))+1))/Register!$Q411,2))</f>
        <v/>
      </c>
      <c r="L413" s="27">
        <f>IF(OR(Register!$N411&lt;&gt;"Yes",Register!$O411="",N(Register!$Q411)=0),0,ROUND((Register!$M411-Register!$R411)*MIN(Register!$Q411,MAX(0,MIN(L$4,IF(Register!$U411="",$D$2,MIN($D$2,YEAR(Register!$U411)*12+MONTH(Register!$U411)-1)))-(YEAR(Register!$O411)*12+MONTH(Register!$O411))+1))/Register!$Q411,2)-ROUND((Register!$M411-Register!$R411)*MIN(Register!$Q411,MAX(0,MIN(L$4-1,IF(Register!$U411="",$D$2,MIN($D$2,YEAR(Register!$U411)*12+MONTH(Register!$U411)-1)))-(YEAR(Register!$O411)*12+MONTH(Register!$O411))+1))/Register!$Q411,2))</f>
        <v/>
      </c>
      <c r="M413" s="27">
        <f>IF(OR(Register!$N411&lt;&gt;"Yes",Register!$O411="",N(Register!$Q411)=0),0,ROUND((Register!$M411-Register!$R411)*MIN(Register!$Q411,MAX(0,MIN(M$4,IF(Register!$U411="",$D$2,MIN($D$2,YEAR(Register!$U411)*12+MONTH(Register!$U411)-1)))-(YEAR(Register!$O411)*12+MONTH(Register!$O411))+1))/Register!$Q411,2)-ROUND((Register!$M411-Register!$R411)*MIN(Register!$Q411,MAX(0,MIN(M$4-1,IF(Register!$U411="",$D$2,MIN($D$2,YEAR(Register!$U411)*12+MONTH(Register!$U411)-1)))-(YEAR(Register!$O411)*12+MONTH(Register!$O411))+1))/Register!$Q411,2))</f>
        <v/>
      </c>
      <c r="N413" s="27">
        <f>IF(OR(Register!$N411&lt;&gt;"Yes",Register!$O411="",N(Register!$Q411)=0),0,ROUND((Register!$M411-Register!$R411)*MIN(Register!$Q411,MAX(0,MIN(N$4,IF(Register!$U411="",$D$2,MIN($D$2,YEAR(Register!$U411)*12+MONTH(Register!$U411)-1)))-(YEAR(Register!$O411)*12+MONTH(Register!$O411))+1))/Register!$Q411,2)-ROUND((Register!$M411-Register!$R411)*MIN(Register!$Q411,MAX(0,MIN(N$4-1,IF(Register!$U411="",$D$2,MIN($D$2,YEAR(Register!$U411)*12+MONTH(Register!$U411)-1)))-(YEAR(Register!$O411)*12+MONTH(Register!$O411))+1))/Register!$Q411,2))</f>
        <v/>
      </c>
      <c r="O413" s="27">
        <f>IF(OR(Register!$N411&lt;&gt;"Yes",Register!$O411="",N(Register!$Q411)=0),0,ROUND((Register!$M411-Register!$R411)*MIN(Register!$Q411,MAX(0,MIN(O$4,IF(Register!$U411="",$D$2,MIN($D$2,YEAR(Register!$U411)*12+MONTH(Register!$U411)-1)))-(YEAR(Register!$O411)*12+MONTH(Register!$O411))+1))/Register!$Q411,2)-ROUND((Register!$M411-Register!$R411)*MIN(Register!$Q411,MAX(0,MIN(O$4-1,IF(Register!$U411="",$D$2,MIN($D$2,YEAR(Register!$U411)*12+MONTH(Register!$U411)-1)))-(YEAR(Register!$O411)*12+MONTH(Register!$O411))+1))/Register!$Q411,2))</f>
        <v/>
      </c>
      <c r="P413" s="27">
        <f>IF(OR(Register!$N411&lt;&gt;"Yes",Register!$O411="",N(Register!$Q411)=0),0,ROUND((Register!$M411-Register!$R411)*MIN(Register!$Q411,MAX(0,MIN(P$4,IF(Register!$U411="",$D$2,MIN($D$2,YEAR(Register!$U411)*12+MONTH(Register!$U411)-1)))-(YEAR(Register!$O411)*12+MONTH(Register!$O411))+1))/Register!$Q411,2)-ROUND((Register!$M411-Register!$R411)*MIN(Register!$Q411,MAX(0,MIN(P$4-1,IF(Register!$U411="",$D$2,MIN($D$2,YEAR(Register!$U411)*12+MONTH(Register!$U411)-1)))-(YEAR(Register!$O411)*12+MONTH(Register!$O411))+1))/Register!$Q411,2))</f>
        <v/>
      </c>
      <c r="Q413" s="27">
        <f>E413+F413+G413+H413+I413+J413+K413+L413+M413+N413+O413+P413</f>
        <v/>
      </c>
    </row>
    <row r="414">
      <c r="A414" s="28">
        <f>IF(Register!$A412="","",Register!$A412)</f>
        <v/>
      </c>
      <c r="B414" s="28">
        <f>IF(Register!$D412="","",Register!$D412)</f>
        <v/>
      </c>
      <c r="C414" s="28">
        <f>IF(Register!$F412="","",Register!$F412)</f>
        <v/>
      </c>
      <c r="D414" s="28">
        <f>IF(C414="","",IF(C414=Settings!$A$9,Settings!$B$9,IF(C414=Settings!$A$10,Settings!$B$10,IF(C414=Settings!$A$11,Settings!$B$11,IF(C414=Settings!$A$12,Settings!$B$12,IF(C414=Settings!$A$13,Settings!$B$13,IF(C414=Settings!$A$14,Settings!$B$14,IF(C414=Settings!$A$15,Settings!$B$15,IF(C414=Settings!$A$16,Settings!$B$16,IF(C414=Settings!$A$17,Settings!$B$17,IF(C414=Settings!$A$18,Settings!$B$18,"")))))))))))</f>
        <v/>
      </c>
      <c r="E414" s="27">
        <f>IF(OR(Register!$N412&lt;&gt;"Yes",Register!$O412="",N(Register!$Q412)=0),0,ROUND((Register!$M412-Register!$R412)*MIN(Register!$Q412,MAX(0,MIN(E$4,IF(Register!$U412="",$D$2,MIN($D$2,YEAR(Register!$U412)*12+MONTH(Register!$U412)-1)))-(YEAR(Register!$O412)*12+MONTH(Register!$O412))+1))/Register!$Q412,2)-ROUND((Register!$M412-Register!$R412)*MIN(Register!$Q412,MAX(0,MIN(E$4-1,IF(Register!$U412="",$D$2,MIN($D$2,YEAR(Register!$U412)*12+MONTH(Register!$U412)-1)))-(YEAR(Register!$O412)*12+MONTH(Register!$O412))+1))/Register!$Q412,2))</f>
        <v/>
      </c>
      <c r="F414" s="27">
        <f>IF(OR(Register!$N412&lt;&gt;"Yes",Register!$O412="",N(Register!$Q412)=0),0,ROUND((Register!$M412-Register!$R412)*MIN(Register!$Q412,MAX(0,MIN(F$4,IF(Register!$U412="",$D$2,MIN($D$2,YEAR(Register!$U412)*12+MONTH(Register!$U412)-1)))-(YEAR(Register!$O412)*12+MONTH(Register!$O412))+1))/Register!$Q412,2)-ROUND((Register!$M412-Register!$R412)*MIN(Register!$Q412,MAX(0,MIN(F$4-1,IF(Register!$U412="",$D$2,MIN($D$2,YEAR(Register!$U412)*12+MONTH(Register!$U412)-1)))-(YEAR(Register!$O412)*12+MONTH(Register!$O412))+1))/Register!$Q412,2))</f>
        <v/>
      </c>
      <c r="G414" s="27">
        <f>IF(OR(Register!$N412&lt;&gt;"Yes",Register!$O412="",N(Register!$Q412)=0),0,ROUND((Register!$M412-Register!$R412)*MIN(Register!$Q412,MAX(0,MIN(G$4,IF(Register!$U412="",$D$2,MIN($D$2,YEAR(Register!$U412)*12+MONTH(Register!$U412)-1)))-(YEAR(Register!$O412)*12+MONTH(Register!$O412))+1))/Register!$Q412,2)-ROUND((Register!$M412-Register!$R412)*MIN(Register!$Q412,MAX(0,MIN(G$4-1,IF(Register!$U412="",$D$2,MIN($D$2,YEAR(Register!$U412)*12+MONTH(Register!$U412)-1)))-(YEAR(Register!$O412)*12+MONTH(Register!$O412))+1))/Register!$Q412,2))</f>
        <v/>
      </c>
      <c r="H414" s="27">
        <f>IF(OR(Register!$N412&lt;&gt;"Yes",Register!$O412="",N(Register!$Q412)=0),0,ROUND((Register!$M412-Register!$R412)*MIN(Register!$Q412,MAX(0,MIN(H$4,IF(Register!$U412="",$D$2,MIN($D$2,YEAR(Register!$U412)*12+MONTH(Register!$U412)-1)))-(YEAR(Register!$O412)*12+MONTH(Register!$O412))+1))/Register!$Q412,2)-ROUND((Register!$M412-Register!$R412)*MIN(Register!$Q412,MAX(0,MIN(H$4-1,IF(Register!$U412="",$D$2,MIN($D$2,YEAR(Register!$U412)*12+MONTH(Register!$U412)-1)))-(YEAR(Register!$O412)*12+MONTH(Register!$O412))+1))/Register!$Q412,2))</f>
        <v/>
      </c>
      <c r="I414" s="27">
        <f>IF(OR(Register!$N412&lt;&gt;"Yes",Register!$O412="",N(Register!$Q412)=0),0,ROUND((Register!$M412-Register!$R412)*MIN(Register!$Q412,MAX(0,MIN(I$4,IF(Register!$U412="",$D$2,MIN($D$2,YEAR(Register!$U412)*12+MONTH(Register!$U412)-1)))-(YEAR(Register!$O412)*12+MONTH(Register!$O412))+1))/Register!$Q412,2)-ROUND((Register!$M412-Register!$R412)*MIN(Register!$Q412,MAX(0,MIN(I$4-1,IF(Register!$U412="",$D$2,MIN($D$2,YEAR(Register!$U412)*12+MONTH(Register!$U412)-1)))-(YEAR(Register!$O412)*12+MONTH(Register!$O412))+1))/Register!$Q412,2))</f>
        <v/>
      </c>
      <c r="J414" s="27">
        <f>IF(OR(Register!$N412&lt;&gt;"Yes",Register!$O412="",N(Register!$Q412)=0),0,ROUND((Register!$M412-Register!$R412)*MIN(Register!$Q412,MAX(0,MIN(J$4,IF(Register!$U412="",$D$2,MIN($D$2,YEAR(Register!$U412)*12+MONTH(Register!$U412)-1)))-(YEAR(Register!$O412)*12+MONTH(Register!$O412))+1))/Register!$Q412,2)-ROUND((Register!$M412-Register!$R412)*MIN(Register!$Q412,MAX(0,MIN(J$4-1,IF(Register!$U412="",$D$2,MIN($D$2,YEAR(Register!$U412)*12+MONTH(Register!$U412)-1)))-(YEAR(Register!$O412)*12+MONTH(Register!$O412))+1))/Register!$Q412,2))</f>
        <v/>
      </c>
      <c r="K414" s="27">
        <f>IF(OR(Register!$N412&lt;&gt;"Yes",Register!$O412="",N(Register!$Q412)=0),0,ROUND((Register!$M412-Register!$R412)*MIN(Register!$Q412,MAX(0,MIN(K$4,IF(Register!$U412="",$D$2,MIN($D$2,YEAR(Register!$U412)*12+MONTH(Register!$U412)-1)))-(YEAR(Register!$O412)*12+MONTH(Register!$O412))+1))/Register!$Q412,2)-ROUND((Register!$M412-Register!$R412)*MIN(Register!$Q412,MAX(0,MIN(K$4-1,IF(Register!$U412="",$D$2,MIN($D$2,YEAR(Register!$U412)*12+MONTH(Register!$U412)-1)))-(YEAR(Register!$O412)*12+MONTH(Register!$O412))+1))/Register!$Q412,2))</f>
        <v/>
      </c>
      <c r="L414" s="27">
        <f>IF(OR(Register!$N412&lt;&gt;"Yes",Register!$O412="",N(Register!$Q412)=0),0,ROUND((Register!$M412-Register!$R412)*MIN(Register!$Q412,MAX(0,MIN(L$4,IF(Register!$U412="",$D$2,MIN($D$2,YEAR(Register!$U412)*12+MONTH(Register!$U412)-1)))-(YEAR(Register!$O412)*12+MONTH(Register!$O412))+1))/Register!$Q412,2)-ROUND((Register!$M412-Register!$R412)*MIN(Register!$Q412,MAX(0,MIN(L$4-1,IF(Register!$U412="",$D$2,MIN($D$2,YEAR(Register!$U412)*12+MONTH(Register!$U412)-1)))-(YEAR(Register!$O412)*12+MONTH(Register!$O412))+1))/Register!$Q412,2))</f>
        <v/>
      </c>
      <c r="M414" s="27">
        <f>IF(OR(Register!$N412&lt;&gt;"Yes",Register!$O412="",N(Register!$Q412)=0),0,ROUND((Register!$M412-Register!$R412)*MIN(Register!$Q412,MAX(0,MIN(M$4,IF(Register!$U412="",$D$2,MIN($D$2,YEAR(Register!$U412)*12+MONTH(Register!$U412)-1)))-(YEAR(Register!$O412)*12+MONTH(Register!$O412))+1))/Register!$Q412,2)-ROUND((Register!$M412-Register!$R412)*MIN(Register!$Q412,MAX(0,MIN(M$4-1,IF(Register!$U412="",$D$2,MIN($D$2,YEAR(Register!$U412)*12+MONTH(Register!$U412)-1)))-(YEAR(Register!$O412)*12+MONTH(Register!$O412))+1))/Register!$Q412,2))</f>
        <v/>
      </c>
      <c r="N414" s="27">
        <f>IF(OR(Register!$N412&lt;&gt;"Yes",Register!$O412="",N(Register!$Q412)=0),0,ROUND((Register!$M412-Register!$R412)*MIN(Register!$Q412,MAX(0,MIN(N$4,IF(Register!$U412="",$D$2,MIN($D$2,YEAR(Register!$U412)*12+MONTH(Register!$U412)-1)))-(YEAR(Register!$O412)*12+MONTH(Register!$O412))+1))/Register!$Q412,2)-ROUND((Register!$M412-Register!$R412)*MIN(Register!$Q412,MAX(0,MIN(N$4-1,IF(Register!$U412="",$D$2,MIN($D$2,YEAR(Register!$U412)*12+MONTH(Register!$U412)-1)))-(YEAR(Register!$O412)*12+MONTH(Register!$O412))+1))/Register!$Q412,2))</f>
        <v/>
      </c>
      <c r="O414" s="27">
        <f>IF(OR(Register!$N412&lt;&gt;"Yes",Register!$O412="",N(Register!$Q412)=0),0,ROUND((Register!$M412-Register!$R412)*MIN(Register!$Q412,MAX(0,MIN(O$4,IF(Register!$U412="",$D$2,MIN($D$2,YEAR(Register!$U412)*12+MONTH(Register!$U412)-1)))-(YEAR(Register!$O412)*12+MONTH(Register!$O412))+1))/Register!$Q412,2)-ROUND((Register!$M412-Register!$R412)*MIN(Register!$Q412,MAX(0,MIN(O$4-1,IF(Register!$U412="",$D$2,MIN($D$2,YEAR(Register!$U412)*12+MONTH(Register!$U412)-1)))-(YEAR(Register!$O412)*12+MONTH(Register!$O412))+1))/Register!$Q412,2))</f>
        <v/>
      </c>
      <c r="P414" s="27">
        <f>IF(OR(Register!$N412&lt;&gt;"Yes",Register!$O412="",N(Register!$Q412)=0),0,ROUND((Register!$M412-Register!$R412)*MIN(Register!$Q412,MAX(0,MIN(P$4,IF(Register!$U412="",$D$2,MIN($D$2,YEAR(Register!$U412)*12+MONTH(Register!$U412)-1)))-(YEAR(Register!$O412)*12+MONTH(Register!$O412))+1))/Register!$Q412,2)-ROUND((Register!$M412-Register!$R412)*MIN(Register!$Q412,MAX(0,MIN(P$4-1,IF(Register!$U412="",$D$2,MIN($D$2,YEAR(Register!$U412)*12+MONTH(Register!$U412)-1)))-(YEAR(Register!$O412)*12+MONTH(Register!$O412))+1))/Register!$Q412,2))</f>
        <v/>
      </c>
      <c r="Q414" s="27">
        <f>E414+F414+G414+H414+I414+J414+K414+L414+M414+N414+O414+P414</f>
        <v/>
      </c>
    </row>
    <row r="415">
      <c r="A415" s="28">
        <f>IF(Register!$A413="","",Register!$A413)</f>
        <v/>
      </c>
      <c r="B415" s="28">
        <f>IF(Register!$D413="","",Register!$D413)</f>
        <v/>
      </c>
      <c r="C415" s="28">
        <f>IF(Register!$F413="","",Register!$F413)</f>
        <v/>
      </c>
      <c r="D415" s="28">
        <f>IF(C415="","",IF(C415=Settings!$A$9,Settings!$B$9,IF(C415=Settings!$A$10,Settings!$B$10,IF(C415=Settings!$A$11,Settings!$B$11,IF(C415=Settings!$A$12,Settings!$B$12,IF(C415=Settings!$A$13,Settings!$B$13,IF(C415=Settings!$A$14,Settings!$B$14,IF(C415=Settings!$A$15,Settings!$B$15,IF(C415=Settings!$A$16,Settings!$B$16,IF(C415=Settings!$A$17,Settings!$B$17,IF(C415=Settings!$A$18,Settings!$B$18,"")))))))))))</f>
        <v/>
      </c>
      <c r="E415" s="27">
        <f>IF(OR(Register!$N413&lt;&gt;"Yes",Register!$O413="",N(Register!$Q413)=0),0,ROUND((Register!$M413-Register!$R413)*MIN(Register!$Q413,MAX(0,MIN(E$4,IF(Register!$U413="",$D$2,MIN($D$2,YEAR(Register!$U413)*12+MONTH(Register!$U413)-1)))-(YEAR(Register!$O413)*12+MONTH(Register!$O413))+1))/Register!$Q413,2)-ROUND((Register!$M413-Register!$R413)*MIN(Register!$Q413,MAX(0,MIN(E$4-1,IF(Register!$U413="",$D$2,MIN($D$2,YEAR(Register!$U413)*12+MONTH(Register!$U413)-1)))-(YEAR(Register!$O413)*12+MONTH(Register!$O413))+1))/Register!$Q413,2))</f>
        <v/>
      </c>
      <c r="F415" s="27">
        <f>IF(OR(Register!$N413&lt;&gt;"Yes",Register!$O413="",N(Register!$Q413)=0),0,ROUND((Register!$M413-Register!$R413)*MIN(Register!$Q413,MAX(0,MIN(F$4,IF(Register!$U413="",$D$2,MIN($D$2,YEAR(Register!$U413)*12+MONTH(Register!$U413)-1)))-(YEAR(Register!$O413)*12+MONTH(Register!$O413))+1))/Register!$Q413,2)-ROUND((Register!$M413-Register!$R413)*MIN(Register!$Q413,MAX(0,MIN(F$4-1,IF(Register!$U413="",$D$2,MIN($D$2,YEAR(Register!$U413)*12+MONTH(Register!$U413)-1)))-(YEAR(Register!$O413)*12+MONTH(Register!$O413))+1))/Register!$Q413,2))</f>
        <v/>
      </c>
      <c r="G415" s="27">
        <f>IF(OR(Register!$N413&lt;&gt;"Yes",Register!$O413="",N(Register!$Q413)=0),0,ROUND((Register!$M413-Register!$R413)*MIN(Register!$Q413,MAX(0,MIN(G$4,IF(Register!$U413="",$D$2,MIN($D$2,YEAR(Register!$U413)*12+MONTH(Register!$U413)-1)))-(YEAR(Register!$O413)*12+MONTH(Register!$O413))+1))/Register!$Q413,2)-ROUND((Register!$M413-Register!$R413)*MIN(Register!$Q413,MAX(0,MIN(G$4-1,IF(Register!$U413="",$D$2,MIN($D$2,YEAR(Register!$U413)*12+MONTH(Register!$U413)-1)))-(YEAR(Register!$O413)*12+MONTH(Register!$O413))+1))/Register!$Q413,2))</f>
        <v/>
      </c>
      <c r="H415" s="27">
        <f>IF(OR(Register!$N413&lt;&gt;"Yes",Register!$O413="",N(Register!$Q413)=0),0,ROUND((Register!$M413-Register!$R413)*MIN(Register!$Q413,MAX(0,MIN(H$4,IF(Register!$U413="",$D$2,MIN($D$2,YEAR(Register!$U413)*12+MONTH(Register!$U413)-1)))-(YEAR(Register!$O413)*12+MONTH(Register!$O413))+1))/Register!$Q413,2)-ROUND((Register!$M413-Register!$R413)*MIN(Register!$Q413,MAX(0,MIN(H$4-1,IF(Register!$U413="",$D$2,MIN($D$2,YEAR(Register!$U413)*12+MONTH(Register!$U413)-1)))-(YEAR(Register!$O413)*12+MONTH(Register!$O413))+1))/Register!$Q413,2))</f>
        <v/>
      </c>
      <c r="I415" s="27">
        <f>IF(OR(Register!$N413&lt;&gt;"Yes",Register!$O413="",N(Register!$Q413)=0),0,ROUND((Register!$M413-Register!$R413)*MIN(Register!$Q413,MAX(0,MIN(I$4,IF(Register!$U413="",$D$2,MIN($D$2,YEAR(Register!$U413)*12+MONTH(Register!$U413)-1)))-(YEAR(Register!$O413)*12+MONTH(Register!$O413))+1))/Register!$Q413,2)-ROUND((Register!$M413-Register!$R413)*MIN(Register!$Q413,MAX(0,MIN(I$4-1,IF(Register!$U413="",$D$2,MIN($D$2,YEAR(Register!$U413)*12+MONTH(Register!$U413)-1)))-(YEAR(Register!$O413)*12+MONTH(Register!$O413))+1))/Register!$Q413,2))</f>
        <v/>
      </c>
      <c r="J415" s="27">
        <f>IF(OR(Register!$N413&lt;&gt;"Yes",Register!$O413="",N(Register!$Q413)=0),0,ROUND((Register!$M413-Register!$R413)*MIN(Register!$Q413,MAX(0,MIN(J$4,IF(Register!$U413="",$D$2,MIN($D$2,YEAR(Register!$U413)*12+MONTH(Register!$U413)-1)))-(YEAR(Register!$O413)*12+MONTH(Register!$O413))+1))/Register!$Q413,2)-ROUND((Register!$M413-Register!$R413)*MIN(Register!$Q413,MAX(0,MIN(J$4-1,IF(Register!$U413="",$D$2,MIN($D$2,YEAR(Register!$U413)*12+MONTH(Register!$U413)-1)))-(YEAR(Register!$O413)*12+MONTH(Register!$O413))+1))/Register!$Q413,2))</f>
        <v/>
      </c>
      <c r="K415" s="27">
        <f>IF(OR(Register!$N413&lt;&gt;"Yes",Register!$O413="",N(Register!$Q413)=0),0,ROUND((Register!$M413-Register!$R413)*MIN(Register!$Q413,MAX(0,MIN(K$4,IF(Register!$U413="",$D$2,MIN($D$2,YEAR(Register!$U413)*12+MONTH(Register!$U413)-1)))-(YEAR(Register!$O413)*12+MONTH(Register!$O413))+1))/Register!$Q413,2)-ROUND((Register!$M413-Register!$R413)*MIN(Register!$Q413,MAX(0,MIN(K$4-1,IF(Register!$U413="",$D$2,MIN($D$2,YEAR(Register!$U413)*12+MONTH(Register!$U413)-1)))-(YEAR(Register!$O413)*12+MONTH(Register!$O413))+1))/Register!$Q413,2))</f>
        <v/>
      </c>
      <c r="L415" s="27">
        <f>IF(OR(Register!$N413&lt;&gt;"Yes",Register!$O413="",N(Register!$Q413)=0),0,ROUND((Register!$M413-Register!$R413)*MIN(Register!$Q413,MAX(0,MIN(L$4,IF(Register!$U413="",$D$2,MIN($D$2,YEAR(Register!$U413)*12+MONTH(Register!$U413)-1)))-(YEAR(Register!$O413)*12+MONTH(Register!$O413))+1))/Register!$Q413,2)-ROUND((Register!$M413-Register!$R413)*MIN(Register!$Q413,MAX(0,MIN(L$4-1,IF(Register!$U413="",$D$2,MIN($D$2,YEAR(Register!$U413)*12+MONTH(Register!$U413)-1)))-(YEAR(Register!$O413)*12+MONTH(Register!$O413))+1))/Register!$Q413,2))</f>
        <v/>
      </c>
      <c r="M415" s="27">
        <f>IF(OR(Register!$N413&lt;&gt;"Yes",Register!$O413="",N(Register!$Q413)=0),0,ROUND((Register!$M413-Register!$R413)*MIN(Register!$Q413,MAX(0,MIN(M$4,IF(Register!$U413="",$D$2,MIN($D$2,YEAR(Register!$U413)*12+MONTH(Register!$U413)-1)))-(YEAR(Register!$O413)*12+MONTH(Register!$O413))+1))/Register!$Q413,2)-ROUND((Register!$M413-Register!$R413)*MIN(Register!$Q413,MAX(0,MIN(M$4-1,IF(Register!$U413="",$D$2,MIN($D$2,YEAR(Register!$U413)*12+MONTH(Register!$U413)-1)))-(YEAR(Register!$O413)*12+MONTH(Register!$O413))+1))/Register!$Q413,2))</f>
        <v/>
      </c>
      <c r="N415" s="27">
        <f>IF(OR(Register!$N413&lt;&gt;"Yes",Register!$O413="",N(Register!$Q413)=0),0,ROUND((Register!$M413-Register!$R413)*MIN(Register!$Q413,MAX(0,MIN(N$4,IF(Register!$U413="",$D$2,MIN($D$2,YEAR(Register!$U413)*12+MONTH(Register!$U413)-1)))-(YEAR(Register!$O413)*12+MONTH(Register!$O413))+1))/Register!$Q413,2)-ROUND((Register!$M413-Register!$R413)*MIN(Register!$Q413,MAX(0,MIN(N$4-1,IF(Register!$U413="",$D$2,MIN($D$2,YEAR(Register!$U413)*12+MONTH(Register!$U413)-1)))-(YEAR(Register!$O413)*12+MONTH(Register!$O413))+1))/Register!$Q413,2))</f>
        <v/>
      </c>
      <c r="O415" s="27">
        <f>IF(OR(Register!$N413&lt;&gt;"Yes",Register!$O413="",N(Register!$Q413)=0),0,ROUND((Register!$M413-Register!$R413)*MIN(Register!$Q413,MAX(0,MIN(O$4,IF(Register!$U413="",$D$2,MIN($D$2,YEAR(Register!$U413)*12+MONTH(Register!$U413)-1)))-(YEAR(Register!$O413)*12+MONTH(Register!$O413))+1))/Register!$Q413,2)-ROUND((Register!$M413-Register!$R413)*MIN(Register!$Q413,MAX(0,MIN(O$4-1,IF(Register!$U413="",$D$2,MIN($D$2,YEAR(Register!$U413)*12+MONTH(Register!$U413)-1)))-(YEAR(Register!$O413)*12+MONTH(Register!$O413))+1))/Register!$Q413,2))</f>
        <v/>
      </c>
      <c r="P415" s="27">
        <f>IF(OR(Register!$N413&lt;&gt;"Yes",Register!$O413="",N(Register!$Q413)=0),0,ROUND((Register!$M413-Register!$R413)*MIN(Register!$Q413,MAX(0,MIN(P$4,IF(Register!$U413="",$D$2,MIN($D$2,YEAR(Register!$U413)*12+MONTH(Register!$U413)-1)))-(YEAR(Register!$O413)*12+MONTH(Register!$O413))+1))/Register!$Q413,2)-ROUND((Register!$M413-Register!$R413)*MIN(Register!$Q413,MAX(0,MIN(P$4-1,IF(Register!$U413="",$D$2,MIN($D$2,YEAR(Register!$U413)*12+MONTH(Register!$U413)-1)))-(YEAR(Register!$O413)*12+MONTH(Register!$O413))+1))/Register!$Q413,2))</f>
        <v/>
      </c>
      <c r="Q415" s="27">
        <f>E415+F415+G415+H415+I415+J415+K415+L415+M415+N415+O415+P415</f>
        <v/>
      </c>
    </row>
    <row r="416">
      <c r="A416" s="28">
        <f>IF(Register!$A414="","",Register!$A414)</f>
        <v/>
      </c>
      <c r="B416" s="28">
        <f>IF(Register!$D414="","",Register!$D414)</f>
        <v/>
      </c>
      <c r="C416" s="28">
        <f>IF(Register!$F414="","",Register!$F414)</f>
        <v/>
      </c>
      <c r="D416" s="28">
        <f>IF(C416="","",IF(C416=Settings!$A$9,Settings!$B$9,IF(C416=Settings!$A$10,Settings!$B$10,IF(C416=Settings!$A$11,Settings!$B$11,IF(C416=Settings!$A$12,Settings!$B$12,IF(C416=Settings!$A$13,Settings!$B$13,IF(C416=Settings!$A$14,Settings!$B$14,IF(C416=Settings!$A$15,Settings!$B$15,IF(C416=Settings!$A$16,Settings!$B$16,IF(C416=Settings!$A$17,Settings!$B$17,IF(C416=Settings!$A$18,Settings!$B$18,"")))))))))))</f>
        <v/>
      </c>
      <c r="E416" s="27">
        <f>IF(OR(Register!$N414&lt;&gt;"Yes",Register!$O414="",N(Register!$Q414)=0),0,ROUND((Register!$M414-Register!$R414)*MIN(Register!$Q414,MAX(0,MIN(E$4,IF(Register!$U414="",$D$2,MIN($D$2,YEAR(Register!$U414)*12+MONTH(Register!$U414)-1)))-(YEAR(Register!$O414)*12+MONTH(Register!$O414))+1))/Register!$Q414,2)-ROUND((Register!$M414-Register!$R414)*MIN(Register!$Q414,MAX(0,MIN(E$4-1,IF(Register!$U414="",$D$2,MIN($D$2,YEAR(Register!$U414)*12+MONTH(Register!$U414)-1)))-(YEAR(Register!$O414)*12+MONTH(Register!$O414))+1))/Register!$Q414,2))</f>
        <v/>
      </c>
      <c r="F416" s="27">
        <f>IF(OR(Register!$N414&lt;&gt;"Yes",Register!$O414="",N(Register!$Q414)=0),0,ROUND((Register!$M414-Register!$R414)*MIN(Register!$Q414,MAX(0,MIN(F$4,IF(Register!$U414="",$D$2,MIN($D$2,YEAR(Register!$U414)*12+MONTH(Register!$U414)-1)))-(YEAR(Register!$O414)*12+MONTH(Register!$O414))+1))/Register!$Q414,2)-ROUND((Register!$M414-Register!$R414)*MIN(Register!$Q414,MAX(0,MIN(F$4-1,IF(Register!$U414="",$D$2,MIN($D$2,YEAR(Register!$U414)*12+MONTH(Register!$U414)-1)))-(YEAR(Register!$O414)*12+MONTH(Register!$O414))+1))/Register!$Q414,2))</f>
        <v/>
      </c>
      <c r="G416" s="27">
        <f>IF(OR(Register!$N414&lt;&gt;"Yes",Register!$O414="",N(Register!$Q414)=0),0,ROUND((Register!$M414-Register!$R414)*MIN(Register!$Q414,MAX(0,MIN(G$4,IF(Register!$U414="",$D$2,MIN($D$2,YEAR(Register!$U414)*12+MONTH(Register!$U414)-1)))-(YEAR(Register!$O414)*12+MONTH(Register!$O414))+1))/Register!$Q414,2)-ROUND((Register!$M414-Register!$R414)*MIN(Register!$Q414,MAX(0,MIN(G$4-1,IF(Register!$U414="",$D$2,MIN($D$2,YEAR(Register!$U414)*12+MONTH(Register!$U414)-1)))-(YEAR(Register!$O414)*12+MONTH(Register!$O414))+1))/Register!$Q414,2))</f>
        <v/>
      </c>
      <c r="H416" s="27">
        <f>IF(OR(Register!$N414&lt;&gt;"Yes",Register!$O414="",N(Register!$Q414)=0),0,ROUND((Register!$M414-Register!$R414)*MIN(Register!$Q414,MAX(0,MIN(H$4,IF(Register!$U414="",$D$2,MIN($D$2,YEAR(Register!$U414)*12+MONTH(Register!$U414)-1)))-(YEAR(Register!$O414)*12+MONTH(Register!$O414))+1))/Register!$Q414,2)-ROUND((Register!$M414-Register!$R414)*MIN(Register!$Q414,MAX(0,MIN(H$4-1,IF(Register!$U414="",$D$2,MIN($D$2,YEAR(Register!$U414)*12+MONTH(Register!$U414)-1)))-(YEAR(Register!$O414)*12+MONTH(Register!$O414))+1))/Register!$Q414,2))</f>
        <v/>
      </c>
      <c r="I416" s="27">
        <f>IF(OR(Register!$N414&lt;&gt;"Yes",Register!$O414="",N(Register!$Q414)=0),0,ROUND((Register!$M414-Register!$R414)*MIN(Register!$Q414,MAX(0,MIN(I$4,IF(Register!$U414="",$D$2,MIN($D$2,YEAR(Register!$U414)*12+MONTH(Register!$U414)-1)))-(YEAR(Register!$O414)*12+MONTH(Register!$O414))+1))/Register!$Q414,2)-ROUND((Register!$M414-Register!$R414)*MIN(Register!$Q414,MAX(0,MIN(I$4-1,IF(Register!$U414="",$D$2,MIN($D$2,YEAR(Register!$U414)*12+MONTH(Register!$U414)-1)))-(YEAR(Register!$O414)*12+MONTH(Register!$O414))+1))/Register!$Q414,2))</f>
        <v/>
      </c>
      <c r="J416" s="27">
        <f>IF(OR(Register!$N414&lt;&gt;"Yes",Register!$O414="",N(Register!$Q414)=0),0,ROUND((Register!$M414-Register!$R414)*MIN(Register!$Q414,MAX(0,MIN(J$4,IF(Register!$U414="",$D$2,MIN($D$2,YEAR(Register!$U414)*12+MONTH(Register!$U414)-1)))-(YEAR(Register!$O414)*12+MONTH(Register!$O414))+1))/Register!$Q414,2)-ROUND((Register!$M414-Register!$R414)*MIN(Register!$Q414,MAX(0,MIN(J$4-1,IF(Register!$U414="",$D$2,MIN($D$2,YEAR(Register!$U414)*12+MONTH(Register!$U414)-1)))-(YEAR(Register!$O414)*12+MONTH(Register!$O414))+1))/Register!$Q414,2))</f>
        <v/>
      </c>
      <c r="K416" s="27">
        <f>IF(OR(Register!$N414&lt;&gt;"Yes",Register!$O414="",N(Register!$Q414)=0),0,ROUND((Register!$M414-Register!$R414)*MIN(Register!$Q414,MAX(0,MIN(K$4,IF(Register!$U414="",$D$2,MIN($D$2,YEAR(Register!$U414)*12+MONTH(Register!$U414)-1)))-(YEAR(Register!$O414)*12+MONTH(Register!$O414))+1))/Register!$Q414,2)-ROUND((Register!$M414-Register!$R414)*MIN(Register!$Q414,MAX(0,MIN(K$4-1,IF(Register!$U414="",$D$2,MIN($D$2,YEAR(Register!$U414)*12+MONTH(Register!$U414)-1)))-(YEAR(Register!$O414)*12+MONTH(Register!$O414))+1))/Register!$Q414,2))</f>
        <v/>
      </c>
      <c r="L416" s="27">
        <f>IF(OR(Register!$N414&lt;&gt;"Yes",Register!$O414="",N(Register!$Q414)=0),0,ROUND((Register!$M414-Register!$R414)*MIN(Register!$Q414,MAX(0,MIN(L$4,IF(Register!$U414="",$D$2,MIN($D$2,YEAR(Register!$U414)*12+MONTH(Register!$U414)-1)))-(YEAR(Register!$O414)*12+MONTH(Register!$O414))+1))/Register!$Q414,2)-ROUND((Register!$M414-Register!$R414)*MIN(Register!$Q414,MAX(0,MIN(L$4-1,IF(Register!$U414="",$D$2,MIN($D$2,YEAR(Register!$U414)*12+MONTH(Register!$U414)-1)))-(YEAR(Register!$O414)*12+MONTH(Register!$O414))+1))/Register!$Q414,2))</f>
        <v/>
      </c>
      <c r="M416" s="27">
        <f>IF(OR(Register!$N414&lt;&gt;"Yes",Register!$O414="",N(Register!$Q414)=0),0,ROUND((Register!$M414-Register!$R414)*MIN(Register!$Q414,MAX(0,MIN(M$4,IF(Register!$U414="",$D$2,MIN($D$2,YEAR(Register!$U414)*12+MONTH(Register!$U414)-1)))-(YEAR(Register!$O414)*12+MONTH(Register!$O414))+1))/Register!$Q414,2)-ROUND((Register!$M414-Register!$R414)*MIN(Register!$Q414,MAX(0,MIN(M$4-1,IF(Register!$U414="",$D$2,MIN($D$2,YEAR(Register!$U414)*12+MONTH(Register!$U414)-1)))-(YEAR(Register!$O414)*12+MONTH(Register!$O414))+1))/Register!$Q414,2))</f>
        <v/>
      </c>
      <c r="N416" s="27">
        <f>IF(OR(Register!$N414&lt;&gt;"Yes",Register!$O414="",N(Register!$Q414)=0),0,ROUND((Register!$M414-Register!$R414)*MIN(Register!$Q414,MAX(0,MIN(N$4,IF(Register!$U414="",$D$2,MIN($D$2,YEAR(Register!$U414)*12+MONTH(Register!$U414)-1)))-(YEAR(Register!$O414)*12+MONTH(Register!$O414))+1))/Register!$Q414,2)-ROUND((Register!$M414-Register!$R414)*MIN(Register!$Q414,MAX(0,MIN(N$4-1,IF(Register!$U414="",$D$2,MIN($D$2,YEAR(Register!$U414)*12+MONTH(Register!$U414)-1)))-(YEAR(Register!$O414)*12+MONTH(Register!$O414))+1))/Register!$Q414,2))</f>
        <v/>
      </c>
      <c r="O416" s="27">
        <f>IF(OR(Register!$N414&lt;&gt;"Yes",Register!$O414="",N(Register!$Q414)=0),0,ROUND((Register!$M414-Register!$R414)*MIN(Register!$Q414,MAX(0,MIN(O$4,IF(Register!$U414="",$D$2,MIN($D$2,YEAR(Register!$U414)*12+MONTH(Register!$U414)-1)))-(YEAR(Register!$O414)*12+MONTH(Register!$O414))+1))/Register!$Q414,2)-ROUND((Register!$M414-Register!$R414)*MIN(Register!$Q414,MAX(0,MIN(O$4-1,IF(Register!$U414="",$D$2,MIN($D$2,YEAR(Register!$U414)*12+MONTH(Register!$U414)-1)))-(YEAR(Register!$O414)*12+MONTH(Register!$O414))+1))/Register!$Q414,2))</f>
        <v/>
      </c>
      <c r="P416" s="27">
        <f>IF(OR(Register!$N414&lt;&gt;"Yes",Register!$O414="",N(Register!$Q414)=0),0,ROUND((Register!$M414-Register!$R414)*MIN(Register!$Q414,MAX(0,MIN(P$4,IF(Register!$U414="",$D$2,MIN($D$2,YEAR(Register!$U414)*12+MONTH(Register!$U414)-1)))-(YEAR(Register!$O414)*12+MONTH(Register!$O414))+1))/Register!$Q414,2)-ROUND((Register!$M414-Register!$R414)*MIN(Register!$Q414,MAX(0,MIN(P$4-1,IF(Register!$U414="",$D$2,MIN($D$2,YEAR(Register!$U414)*12+MONTH(Register!$U414)-1)))-(YEAR(Register!$O414)*12+MONTH(Register!$O414))+1))/Register!$Q414,2))</f>
        <v/>
      </c>
      <c r="Q416" s="27">
        <f>E416+F416+G416+H416+I416+J416+K416+L416+M416+N416+O416+P416</f>
        <v/>
      </c>
    </row>
    <row r="417">
      <c r="A417" s="28">
        <f>IF(Register!$A415="","",Register!$A415)</f>
        <v/>
      </c>
      <c r="B417" s="28">
        <f>IF(Register!$D415="","",Register!$D415)</f>
        <v/>
      </c>
      <c r="C417" s="28">
        <f>IF(Register!$F415="","",Register!$F415)</f>
        <v/>
      </c>
      <c r="D417" s="28">
        <f>IF(C417="","",IF(C417=Settings!$A$9,Settings!$B$9,IF(C417=Settings!$A$10,Settings!$B$10,IF(C417=Settings!$A$11,Settings!$B$11,IF(C417=Settings!$A$12,Settings!$B$12,IF(C417=Settings!$A$13,Settings!$B$13,IF(C417=Settings!$A$14,Settings!$B$14,IF(C417=Settings!$A$15,Settings!$B$15,IF(C417=Settings!$A$16,Settings!$B$16,IF(C417=Settings!$A$17,Settings!$B$17,IF(C417=Settings!$A$18,Settings!$B$18,"")))))))))))</f>
        <v/>
      </c>
      <c r="E417" s="27">
        <f>IF(OR(Register!$N415&lt;&gt;"Yes",Register!$O415="",N(Register!$Q415)=0),0,ROUND((Register!$M415-Register!$R415)*MIN(Register!$Q415,MAX(0,MIN(E$4,IF(Register!$U415="",$D$2,MIN($D$2,YEAR(Register!$U415)*12+MONTH(Register!$U415)-1)))-(YEAR(Register!$O415)*12+MONTH(Register!$O415))+1))/Register!$Q415,2)-ROUND((Register!$M415-Register!$R415)*MIN(Register!$Q415,MAX(0,MIN(E$4-1,IF(Register!$U415="",$D$2,MIN($D$2,YEAR(Register!$U415)*12+MONTH(Register!$U415)-1)))-(YEAR(Register!$O415)*12+MONTH(Register!$O415))+1))/Register!$Q415,2))</f>
        <v/>
      </c>
      <c r="F417" s="27">
        <f>IF(OR(Register!$N415&lt;&gt;"Yes",Register!$O415="",N(Register!$Q415)=0),0,ROUND((Register!$M415-Register!$R415)*MIN(Register!$Q415,MAX(0,MIN(F$4,IF(Register!$U415="",$D$2,MIN($D$2,YEAR(Register!$U415)*12+MONTH(Register!$U415)-1)))-(YEAR(Register!$O415)*12+MONTH(Register!$O415))+1))/Register!$Q415,2)-ROUND((Register!$M415-Register!$R415)*MIN(Register!$Q415,MAX(0,MIN(F$4-1,IF(Register!$U415="",$D$2,MIN($D$2,YEAR(Register!$U415)*12+MONTH(Register!$U415)-1)))-(YEAR(Register!$O415)*12+MONTH(Register!$O415))+1))/Register!$Q415,2))</f>
        <v/>
      </c>
      <c r="G417" s="27">
        <f>IF(OR(Register!$N415&lt;&gt;"Yes",Register!$O415="",N(Register!$Q415)=0),0,ROUND((Register!$M415-Register!$R415)*MIN(Register!$Q415,MAX(0,MIN(G$4,IF(Register!$U415="",$D$2,MIN($D$2,YEAR(Register!$U415)*12+MONTH(Register!$U415)-1)))-(YEAR(Register!$O415)*12+MONTH(Register!$O415))+1))/Register!$Q415,2)-ROUND((Register!$M415-Register!$R415)*MIN(Register!$Q415,MAX(0,MIN(G$4-1,IF(Register!$U415="",$D$2,MIN($D$2,YEAR(Register!$U415)*12+MONTH(Register!$U415)-1)))-(YEAR(Register!$O415)*12+MONTH(Register!$O415))+1))/Register!$Q415,2))</f>
        <v/>
      </c>
      <c r="H417" s="27">
        <f>IF(OR(Register!$N415&lt;&gt;"Yes",Register!$O415="",N(Register!$Q415)=0),0,ROUND((Register!$M415-Register!$R415)*MIN(Register!$Q415,MAX(0,MIN(H$4,IF(Register!$U415="",$D$2,MIN($D$2,YEAR(Register!$U415)*12+MONTH(Register!$U415)-1)))-(YEAR(Register!$O415)*12+MONTH(Register!$O415))+1))/Register!$Q415,2)-ROUND((Register!$M415-Register!$R415)*MIN(Register!$Q415,MAX(0,MIN(H$4-1,IF(Register!$U415="",$D$2,MIN($D$2,YEAR(Register!$U415)*12+MONTH(Register!$U415)-1)))-(YEAR(Register!$O415)*12+MONTH(Register!$O415))+1))/Register!$Q415,2))</f>
        <v/>
      </c>
      <c r="I417" s="27">
        <f>IF(OR(Register!$N415&lt;&gt;"Yes",Register!$O415="",N(Register!$Q415)=0),0,ROUND((Register!$M415-Register!$R415)*MIN(Register!$Q415,MAX(0,MIN(I$4,IF(Register!$U415="",$D$2,MIN($D$2,YEAR(Register!$U415)*12+MONTH(Register!$U415)-1)))-(YEAR(Register!$O415)*12+MONTH(Register!$O415))+1))/Register!$Q415,2)-ROUND((Register!$M415-Register!$R415)*MIN(Register!$Q415,MAX(0,MIN(I$4-1,IF(Register!$U415="",$D$2,MIN($D$2,YEAR(Register!$U415)*12+MONTH(Register!$U415)-1)))-(YEAR(Register!$O415)*12+MONTH(Register!$O415))+1))/Register!$Q415,2))</f>
        <v/>
      </c>
      <c r="J417" s="27">
        <f>IF(OR(Register!$N415&lt;&gt;"Yes",Register!$O415="",N(Register!$Q415)=0),0,ROUND((Register!$M415-Register!$R415)*MIN(Register!$Q415,MAX(0,MIN(J$4,IF(Register!$U415="",$D$2,MIN($D$2,YEAR(Register!$U415)*12+MONTH(Register!$U415)-1)))-(YEAR(Register!$O415)*12+MONTH(Register!$O415))+1))/Register!$Q415,2)-ROUND((Register!$M415-Register!$R415)*MIN(Register!$Q415,MAX(0,MIN(J$4-1,IF(Register!$U415="",$D$2,MIN($D$2,YEAR(Register!$U415)*12+MONTH(Register!$U415)-1)))-(YEAR(Register!$O415)*12+MONTH(Register!$O415))+1))/Register!$Q415,2))</f>
        <v/>
      </c>
      <c r="K417" s="27">
        <f>IF(OR(Register!$N415&lt;&gt;"Yes",Register!$O415="",N(Register!$Q415)=0),0,ROUND((Register!$M415-Register!$R415)*MIN(Register!$Q415,MAX(0,MIN(K$4,IF(Register!$U415="",$D$2,MIN($D$2,YEAR(Register!$U415)*12+MONTH(Register!$U415)-1)))-(YEAR(Register!$O415)*12+MONTH(Register!$O415))+1))/Register!$Q415,2)-ROUND((Register!$M415-Register!$R415)*MIN(Register!$Q415,MAX(0,MIN(K$4-1,IF(Register!$U415="",$D$2,MIN($D$2,YEAR(Register!$U415)*12+MONTH(Register!$U415)-1)))-(YEAR(Register!$O415)*12+MONTH(Register!$O415))+1))/Register!$Q415,2))</f>
        <v/>
      </c>
      <c r="L417" s="27">
        <f>IF(OR(Register!$N415&lt;&gt;"Yes",Register!$O415="",N(Register!$Q415)=0),0,ROUND((Register!$M415-Register!$R415)*MIN(Register!$Q415,MAX(0,MIN(L$4,IF(Register!$U415="",$D$2,MIN($D$2,YEAR(Register!$U415)*12+MONTH(Register!$U415)-1)))-(YEAR(Register!$O415)*12+MONTH(Register!$O415))+1))/Register!$Q415,2)-ROUND((Register!$M415-Register!$R415)*MIN(Register!$Q415,MAX(0,MIN(L$4-1,IF(Register!$U415="",$D$2,MIN($D$2,YEAR(Register!$U415)*12+MONTH(Register!$U415)-1)))-(YEAR(Register!$O415)*12+MONTH(Register!$O415))+1))/Register!$Q415,2))</f>
        <v/>
      </c>
      <c r="M417" s="27">
        <f>IF(OR(Register!$N415&lt;&gt;"Yes",Register!$O415="",N(Register!$Q415)=0),0,ROUND((Register!$M415-Register!$R415)*MIN(Register!$Q415,MAX(0,MIN(M$4,IF(Register!$U415="",$D$2,MIN($D$2,YEAR(Register!$U415)*12+MONTH(Register!$U415)-1)))-(YEAR(Register!$O415)*12+MONTH(Register!$O415))+1))/Register!$Q415,2)-ROUND((Register!$M415-Register!$R415)*MIN(Register!$Q415,MAX(0,MIN(M$4-1,IF(Register!$U415="",$D$2,MIN($D$2,YEAR(Register!$U415)*12+MONTH(Register!$U415)-1)))-(YEAR(Register!$O415)*12+MONTH(Register!$O415))+1))/Register!$Q415,2))</f>
        <v/>
      </c>
      <c r="N417" s="27">
        <f>IF(OR(Register!$N415&lt;&gt;"Yes",Register!$O415="",N(Register!$Q415)=0),0,ROUND((Register!$M415-Register!$R415)*MIN(Register!$Q415,MAX(0,MIN(N$4,IF(Register!$U415="",$D$2,MIN($D$2,YEAR(Register!$U415)*12+MONTH(Register!$U415)-1)))-(YEAR(Register!$O415)*12+MONTH(Register!$O415))+1))/Register!$Q415,2)-ROUND((Register!$M415-Register!$R415)*MIN(Register!$Q415,MAX(0,MIN(N$4-1,IF(Register!$U415="",$D$2,MIN($D$2,YEAR(Register!$U415)*12+MONTH(Register!$U415)-1)))-(YEAR(Register!$O415)*12+MONTH(Register!$O415))+1))/Register!$Q415,2))</f>
        <v/>
      </c>
      <c r="O417" s="27">
        <f>IF(OR(Register!$N415&lt;&gt;"Yes",Register!$O415="",N(Register!$Q415)=0),0,ROUND((Register!$M415-Register!$R415)*MIN(Register!$Q415,MAX(0,MIN(O$4,IF(Register!$U415="",$D$2,MIN($D$2,YEAR(Register!$U415)*12+MONTH(Register!$U415)-1)))-(YEAR(Register!$O415)*12+MONTH(Register!$O415))+1))/Register!$Q415,2)-ROUND((Register!$M415-Register!$R415)*MIN(Register!$Q415,MAX(0,MIN(O$4-1,IF(Register!$U415="",$D$2,MIN($D$2,YEAR(Register!$U415)*12+MONTH(Register!$U415)-1)))-(YEAR(Register!$O415)*12+MONTH(Register!$O415))+1))/Register!$Q415,2))</f>
        <v/>
      </c>
      <c r="P417" s="27">
        <f>IF(OR(Register!$N415&lt;&gt;"Yes",Register!$O415="",N(Register!$Q415)=0),0,ROUND((Register!$M415-Register!$R415)*MIN(Register!$Q415,MAX(0,MIN(P$4,IF(Register!$U415="",$D$2,MIN($D$2,YEAR(Register!$U415)*12+MONTH(Register!$U415)-1)))-(YEAR(Register!$O415)*12+MONTH(Register!$O415))+1))/Register!$Q415,2)-ROUND((Register!$M415-Register!$R415)*MIN(Register!$Q415,MAX(0,MIN(P$4-1,IF(Register!$U415="",$D$2,MIN($D$2,YEAR(Register!$U415)*12+MONTH(Register!$U415)-1)))-(YEAR(Register!$O415)*12+MONTH(Register!$O415))+1))/Register!$Q415,2))</f>
        <v/>
      </c>
      <c r="Q417" s="27">
        <f>E417+F417+G417+H417+I417+J417+K417+L417+M417+N417+O417+P417</f>
        <v/>
      </c>
    </row>
    <row r="418">
      <c r="A418" s="28">
        <f>IF(Register!$A416="","",Register!$A416)</f>
        <v/>
      </c>
      <c r="B418" s="28">
        <f>IF(Register!$D416="","",Register!$D416)</f>
        <v/>
      </c>
      <c r="C418" s="28">
        <f>IF(Register!$F416="","",Register!$F416)</f>
        <v/>
      </c>
      <c r="D418" s="28">
        <f>IF(C418="","",IF(C418=Settings!$A$9,Settings!$B$9,IF(C418=Settings!$A$10,Settings!$B$10,IF(C418=Settings!$A$11,Settings!$B$11,IF(C418=Settings!$A$12,Settings!$B$12,IF(C418=Settings!$A$13,Settings!$B$13,IF(C418=Settings!$A$14,Settings!$B$14,IF(C418=Settings!$A$15,Settings!$B$15,IF(C418=Settings!$A$16,Settings!$B$16,IF(C418=Settings!$A$17,Settings!$B$17,IF(C418=Settings!$A$18,Settings!$B$18,"")))))))))))</f>
        <v/>
      </c>
      <c r="E418" s="27">
        <f>IF(OR(Register!$N416&lt;&gt;"Yes",Register!$O416="",N(Register!$Q416)=0),0,ROUND((Register!$M416-Register!$R416)*MIN(Register!$Q416,MAX(0,MIN(E$4,IF(Register!$U416="",$D$2,MIN($D$2,YEAR(Register!$U416)*12+MONTH(Register!$U416)-1)))-(YEAR(Register!$O416)*12+MONTH(Register!$O416))+1))/Register!$Q416,2)-ROUND((Register!$M416-Register!$R416)*MIN(Register!$Q416,MAX(0,MIN(E$4-1,IF(Register!$U416="",$D$2,MIN($D$2,YEAR(Register!$U416)*12+MONTH(Register!$U416)-1)))-(YEAR(Register!$O416)*12+MONTH(Register!$O416))+1))/Register!$Q416,2))</f>
        <v/>
      </c>
      <c r="F418" s="27">
        <f>IF(OR(Register!$N416&lt;&gt;"Yes",Register!$O416="",N(Register!$Q416)=0),0,ROUND((Register!$M416-Register!$R416)*MIN(Register!$Q416,MAX(0,MIN(F$4,IF(Register!$U416="",$D$2,MIN($D$2,YEAR(Register!$U416)*12+MONTH(Register!$U416)-1)))-(YEAR(Register!$O416)*12+MONTH(Register!$O416))+1))/Register!$Q416,2)-ROUND((Register!$M416-Register!$R416)*MIN(Register!$Q416,MAX(0,MIN(F$4-1,IF(Register!$U416="",$D$2,MIN($D$2,YEAR(Register!$U416)*12+MONTH(Register!$U416)-1)))-(YEAR(Register!$O416)*12+MONTH(Register!$O416))+1))/Register!$Q416,2))</f>
        <v/>
      </c>
      <c r="G418" s="27">
        <f>IF(OR(Register!$N416&lt;&gt;"Yes",Register!$O416="",N(Register!$Q416)=0),0,ROUND((Register!$M416-Register!$R416)*MIN(Register!$Q416,MAX(0,MIN(G$4,IF(Register!$U416="",$D$2,MIN($D$2,YEAR(Register!$U416)*12+MONTH(Register!$U416)-1)))-(YEAR(Register!$O416)*12+MONTH(Register!$O416))+1))/Register!$Q416,2)-ROUND((Register!$M416-Register!$R416)*MIN(Register!$Q416,MAX(0,MIN(G$4-1,IF(Register!$U416="",$D$2,MIN($D$2,YEAR(Register!$U416)*12+MONTH(Register!$U416)-1)))-(YEAR(Register!$O416)*12+MONTH(Register!$O416))+1))/Register!$Q416,2))</f>
        <v/>
      </c>
      <c r="H418" s="27">
        <f>IF(OR(Register!$N416&lt;&gt;"Yes",Register!$O416="",N(Register!$Q416)=0),0,ROUND((Register!$M416-Register!$R416)*MIN(Register!$Q416,MAX(0,MIN(H$4,IF(Register!$U416="",$D$2,MIN($D$2,YEAR(Register!$U416)*12+MONTH(Register!$U416)-1)))-(YEAR(Register!$O416)*12+MONTH(Register!$O416))+1))/Register!$Q416,2)-ROUND((Register!$M416-Register!$R416)*MIN(Register!$Q416,MAX(0,MIN(H$4-1,IF(Register!$U416="",$D$2,MIN($D$2,YEAR(Register!$U416)*12+MONTH(Register!$U416)-1)))-(YEAR(Register!$O416)*12+MONTH(Register!$O416))+1))/Register!$Q416,2))</f>
        <v/>
      </c>
      <c r="I418" s="27">
        <f>IF(OR(Register!$N416&lt;&gt;"Yes",Register!$O416="",N(Register!$Q416)=0),0,ROUND((Register!$M416-Register!$R416)*MIN(Register!$Q416,MAX(0,MIN(I$4,IF(Register!$U416="",$D$2,MIN($D$2,YEAR(Register!$U416)*12+MONTH(Register!$U416)-1)))-(YEAR(Register!$O416)*12+MONTH(Register!$O416))+1))/Register!$Q416,2)-ROUND((Register!$M416-Register!$R416)*MIN(Register!$Q416,MAX(0,MIN(I$4-1,IF(Register!$U416="",$D$2,MIN($D$2,YEAR(Register!$U416)*12+MONTH(Register!$U416)-1)))-(YEAR(Register!$O416)*12+MONTH(Register!$O416))+1))/Register!$Q416,2))</f>
        <v/>
      </c>
      <c r="J418" s="27">
        <f>IF(OR(Register!$N416&lt;&gt;"Yes",Register!$O416="",N(Register!$Q416)=0),0,ROUND((Register!$M416-Register!$R416)*MIN(Register!$Q416,MAX(0,MIN(J$4,IF(Register!$U416="",$D$2,MIN($D$2,YEAR(Register!$U416)*12+MONTH(Register!$U416)-1)))-(YEAR(Register!$O416)*12+MONTH(Register!$O416))+1))/Register!$Q416,2)-ROUND((Register!$M416-Register!$R416)*MIN(Register!$Q416,MAX(0,MIN(J$4-1,IF(Register!$U416="",$D$2,MIN($D$2,YEAR(Register!$U416)*12+MONTH(Register!$U416)-1)))-(YEAR(Register!$O416)*12+MONTH(Register!$O416))+1))/Register!$Q416,2))</f>
        <v/>
      </c>
      <c r="K418" s="27">
        <f>IF(OR(Register!$N416&lt;&gt;"Yes",Register!$O416="",N(Register!$Q416)=0),0,ROUND((Register!$M416-Register!$R416)*MIN(Register!$Q416,MAX(0,MIN(K$4,IF(Register!$U416="",$D$2,MIN($D$2,YEAR(Register!$U416)*12+MONTH(Register!$U416)-1)))-(YEAR(Register!$O416)*12+MONTH(Register!$O416))+1))/Register!$Q416,2)-ROUND((Register!$M416-Register!$R416)*MIN(Register!$Q416,MAX(0,MIN(K$4-1,IF(Register!$U416="",$D$2,MIN($D$2,YEAR(Register!$U416)*12+MONTH(Register!$U416)-1)))-(YEAR(Register!$O416)*12+MONTH(Register!$O416))+1))/Register!$Q416,2))</f>
        <v/>
      </c>
      <c r="L418" s="27">
        <f>IF(OR(Register!$N416&lt;&gt;"Yes",Register!$O416="",N(Register!$Q416)=0),0,ROUND((Register!$M416-Register!$R416)*MIN(Register!$Q416,MAX(0,MIN(L$4,IF(Register!$U416="",$D$2,MIN($D$2,YEAR(Register!$U416)*12+MONTH(Register!$U416)-1)))-(YEAR(Register!$O416)*12+MONTH(Register!$O416))+1))/Register!$Q416,2)-ROUND((Register!$M416-Register!$R416)*MIN(Register!$Q416,MAX(0,MIN(L$4-1,IF(Register!$U416="",$D$2,MIN($D$2,YEAR(Register!$U416)*12+MONTH(Register!$U416)-1)))-(YEAR(Register!$O416)*12+MONTH(Register!$O416))+1))/Register!$Q416,2))</f>
        <v/>
      </c>
      <c r="M418" s="27">
        <f>IF(OR(Register!$N416&lt;&gt;"Yes",Register!$O416="",N(Register!$Q416)=0),0,ROUND((Register!$M416-Register!$R416)*MIN(Register!$Q416,MAX(0,MIN(M$4,IF(Register!$U416="",$D$2,MIN($D$2,YEAR(Register!$U416)*12+MONTH(Register!$U416)-1)))-(YEAR(Register!$O416)*12+MONTH(Register!$O416))+1))/Register!$Q416,2)-ROUND((Register!$M416-Register!$R416)*MIN(Register!$Q416,MAX(0,MIN(M$4-1,IF(Register!$U416="",$D$2,MIN($D$2,YEAR(Register!$U416)*12+MONTH(Register!$U416)-1)))-(YEAR(Register!$O416)*12+MONTH(Register!$O416))+1))/Register!$Q416,2))</f>
        <v/>
      </c>
      <c r="N418" s="27">
        <f>IF(OR(Register!$N416&lt;&gt;"Yes",Register!$O416="",N(Register!$Q416)=0),0,ROUND((Register!$M416-Register!$R416)*MIN(Register!$Q416,MAX(0,MIN(N$4,IF(Register!$U416="",$D$2,MIN($D$2,YEAR(Register!$U416)*12+MONTH(Register!$U416)-1)))-(YEAR(Register!$O416)*12+MONTH(Register!$O416))+1))/Register!$Q416,2)-ROUND((Register!$M416-Register!$R416)*MIN(Register!$Q416,MAX(0,MIN(N$4-1,IF(Register!$U416="",$D$2,MIN($D$2,YEAR(Register!$U416)*12+MONTH(Register!$U416)-1)))-(YEAR(Register!$O416)*12+MONTH(Register!$O416))+1))/Register!$Q416,2))</f>
        <v/>
      </c>
      <c r="O418" s="27">
        <f>IF(OR(Register!$N416&lt;&gt;"Yes",Register!$O416="",N(Register!$Q416)=0),0,ROUND((Register!$M416-Register!$R416)*MIN(Register!$Q416,MAX(0,MIN(O$4,IF(Register!$U416="",$D$2,MIN($D$2,YEAR(Register!$U416)*12+MONTH(Register!$U416)-1)))-(YEAR(Register!$O416)*12+MONTH(Register!$O416))+1))/Register!$Q416,2)-ROUND((Register!$M416-Register!$R416)*MIN(Register!$Q416,MAX(0,MIN(O$4-1,IF(Register!$U416="",$D$2,MIN($D$2,YEAR(Register!$U416)*12+MONTH(Register!$U416)-1)))-(YEAR(Register!$O416)*12+MONTH(Register!$O416))+1))/Register!$Q416,2))</f>
        <v/>
      </c>
      <c r="P418" s="27">
        <f>IF(OR(Register!$N416&lt;&gt;"Yes",Register!$O416="",N(Register!$Q416)=0),0,ROUND((Register!$M416-Register!$R416)*MIN(Register!$Q416,MAX(0,MIN(P$4,IF(Register!$U416="",$D$2,MIN($D$2,YEAR(Register!$U416)*12+MONTH(Register!$U416)-1)))-(YEAR(Register!$O416)*12+MONTH(Register!$O416))+1))/Register!$Q416,2)-ROUND((Register!$M416-Register!$R416)*MIN(Register!$Q416,MAX(0,MIN(P$4-1,IF(Register!$U416="",$D$2,MIN($D$2,YEAR(Register!$U416)*12+MONTH(Register!$U416)-1)))-(YEAR(Register!$O416)*12+MONTH(Register!$O416))+1))/Register!$Q416,2))</f>
        <v/>
      </c>
      <c r="Q418" s="27">
        <f>E418+F418+G418+H418+I418+J418+K418+L418+M418+N418+O418+P418</f>
        <v/>
      </c>
    </row>
    <row r="419">
      <c r="A419" s="28">
        <f>IF(Register!$A417="","",Register!$A417)</f>
        <v/>
      </c>
      <c r="B419" s="28">
        <f>IF(Register!$D417="","",Register!$D417)</f>
        <v/>
      </c>
      <c r="C419" s="28">
        <f>IF(Register!$F417="","",Register!$F417)</f>
        <v/>
      </c>
      <c r="D419" s="28">
        <f>IF(C419="","",IF(C419=Settings!$A$9,Settings!$B$9,IF(C419=Settings!$A$10,Settings!$B$10,IF(C419=Settings!$A$11,Settings!$B$11,IF(C419=Settings!$A$12,Settings!$B$12,IF(C419=Settings!$A$13,Settings!$B$13,IF(C419=Settings!$A$14,Settings!$B$14,IF(C419=Settings!$A$15,Settings!$B$15,IF(C419=Settings!$A$16,Settings!$B$16,IF(C419=Settings!$A$17,Settings!$B$17,IF(C419=Settings!$A$18,Settings!$B$18,"")))))))))))</f>
        <v/>
      </c>
      <c r="E419" s="27">
        <f>IF(OR(Register!$N417&lt;&gt;"Yes",Register!$O417="",N(Register!$Q417)=0),0,ROUND((Register!$M417-Register!$R417)*MIN(Register!$Q417,MAX(0,MIN(E$4,IF(Register!$U417="",$D$2,MIN($D$2,YEAR(Register!$U417)*12+MONTH(Register!$U417)-1)))-(YEAR(Register!$O417)*12+MONTH(Register!$O417))+1))/Register!$Q417,2)-ROUND((Register!$M417-Register!$R417)*MIN(Register!$Q417,MAX(0,MIN(E$4-1,IF(Register!$U417="",$D$2,MIN($D$2,YEAR(Register!$U417)*12+MONTH(Register!$U417)-1)))-(YEAR(Register!$O417)*12+MONTH(Register!$O417))+1))/Register!$Q417,2))</f>
        <v/>
      </c>
      <c r="F419" s="27">
        <f>IF(OR(Register!$N417&lt;&gt;"Yes",Register!$O417="",N(Register!$Q417)=0),0,ROUND((Register!$M417-Register!$R417)*MIN(Register!$Q417,MAX(0,MIN(F$4,IF(Register!$U417="",$D$2,MIN($D$2,YEAR(Register!$U417)*12+MONTH(Register!$U417)-1)))-(YEAR(Register!$O417)*12+MONTH(Register!$O417))+1))/Register!$Q417,2)-ROUND((Register!$M417-Register!$R417)*MIN(Register!$Q417,MAX(0,MIN(F$4-1,IF(Register!$U417="",$D$2,MIN($D$2,YEAR(Register!$U417)*12+MONTH(Register!$U417)-1)))-(YEAR(Register!$O417)*12+MONTH(Register!$O417))+1))/Register!$Q417,2))</f>
        <v/>
      </c>
      <c r="G419" s="27">
        <f>IF(OR(Register!$N417&lt;&gt;"Yes",Register!$O417="",N(Register!$Q417)=0),0,ROUND((Register!$M417-Register!$R417)*MIN(Register!$Q417,MAX(0,MIN(G$4,IF(Register!$U417="",$D$2,MIN($D$2,YEAR(Register!$U417)*12+MONTH(Register!$U417)-1)))-(YEAR(Register!$O417)*12+MONTH(Register!$O417))+1))/Register!$Q417,2)-ROUND((Register!$M417-Register!$R417)*MIN(Register!$Q417,MAX(0,MIN(G$4-1,IF(Register!$U417="",$D$2,MIN($D$2,YEAR(Register!$U417)*12+MONTH(Register!$U417)-1)))-(YEAR(Register!$O417)*12+MONTH(Register!$O417))+1))/Register!$Q417,2))</f>
        <v/>
      </c>
      <c r="H419" s="27">
        <f>IF(OR(Register!$N417&lt;&gt;"Yes",Register!$O417="",N(Register!$Q417)=0),0,ROUND((Register!$M417-Register!$R417)*MIN(Register!$Q417,MAX(0,MIN(H$4,IF(Register!$U417="",$D$2,MIN($D$2,YEAR(Register!$U417)*12+MONTH(Register!$U417)-1)))-(YEAR(Register!$O417)*12+MONTH(Register!$O417))+1))/Register!$Q417,2)-ROUND((Register!$M417-Register!$R417)*MIN(Register!$Q417,MAX(0,MIN(H$4-1,IF(Register!$U417="",$D$2,MIN($D$2,YEAR(Register!$U417)*12+MONTH(Register!$U417)-1)))-(YEAR(Register!$O417)*12+MONTH(Register!$O417))+1))/Register!$Q417,2))</f>
        <v/>
      </c>
      <c r="I419" s="27">
        <f>IF(OR(Register!$N417&lt;&gt;"Yes",Register!$O417="",N(Register!$Q417)=0),0,ROUND((Register!$M417-Register!$R417)*MIN(Register!$Q417,MAX(0,MIN(I$4,IF(Register!$U417="",$D$2,MIN($D$2,YEAR(Register!$U417)*12+MONTH(Register!$U417)-1)))-(YEAR(Register!$O417)*12+MONTH(Register!$O417))+1))/Register!$Q417,2)-ROUND((Register!$M417-Register!$R417)*MIN(Register!$Q417,MAX(0,MIN(I$4-1,IF(Register!$U417="",$D$2,MIN($D$2,YEAR(Register!$U417)*12+MONTH(Register!$U417)-1)))-(YEAR(Register!$O417)*12+MONTH(Register!$O417))+1))/Register!$Q417,2))</f>
        <v/>
      </c>
      <c r="J419" s="27">
        <f>IF(OR(Register!$N417&lt;&gt;"Yes",Register!$O417="",N(Register!$Q417)=0),0,ROUND((Register!$M417-Register!$R417)*MIN(Register!$Q417,MAX(0,MIN(J$4,IF(Register!$U417="",$D$2,MIN($D$2,YEAR(Register!$U417)*12+MONTH(Register!$U417)-1)))-(YEAR(Register!$O417)*12+MONTH(Register!$O417))+1))/Register!$Q417,2)-ROUND((Register!$M417-Register!$R417)*MIN(Register!$Q417,MAX(0,MIN(J$4-1,IF(Register!$U417="",$D$2,MIN($D$2,YEAR(Register!$U417)*12+MONTH(Register!$U417)-1)))-(YEAR(Register!$O417)*12+MONTH(Register!$O417))+1))/Register!$Q417,2))</f>
        <v/>
      </c>
      <c r="K419" s="27">
        <f>IF(OR(Register!$N417&lt;&gt;"Yes",Register!$O417="",N(Register!$Q417)=0),0,ROUND((Register!$M417-Register!$R417)*MIN(Register!$Q417,MAX(0,MIN(K$4,IF(Register!$U417="",$D$2,MIN($D$2,YEAR(Register!$U417)*12+MONTH(Register!$U417)-1)))-(YEAR(Register!$O417)*12+MONTH(Register!$O417))+1))/Register!$Q417,2)-ROUND((Register!$M417-Register!$R417)*MIN(Register!$Q417,MAX(0,MIN(K$4-1,IF(Register!$U417="",$D$2,MIN($D$2,YEAR(Register!$U417)*12+MONTH(Register!$U417)-1)))-(YEAR(Register!$O417)*12+MONTH(Register!$O417))+1))/Register!$Q417,2))</f>
        <v/>
      </c>
      <c r="L419" s="27">
        <f>IF(OR(Register!$N417&lt;&gt;"Yes",Register!$O417="",N(Register!$Q417)=0),0,ROUND((Register!$M417-Register!$R417)*MIN(Register!$Q417,MAX(0,MIN(L$4,IF(Register!$U417="",$D$2,MIN($D$2,YEAR(Register!$U417)*12+MONTH(Register!$U417)-1)))-(YEAR(Register!$O417)*12+MONTH(Register!$O417))+1))/Register!$Q417,2)-ROUND((Register!$M417-Register!$R417)*MIN(Register!$Q417,MAX(0,MIN(L$4-1,IF(Register!$U417="",$D$2,MIN($D$2,YEAR(Register!$U417)*12+MONTH(Register!$U417)-1)))-(YEAR(Register!$O417)*12+MONTH(Register!$O417))+1))/Register!$Q417,2))</f>
        <v/>
      </c>
      <c r="M419" s="27">
        <f>IF(OR(Register!$N417&lt;&gt;"Yes",Register!$O417="",N(Register!$Q417)=0),0,ROUND((Register!$M417-Register!$R417)*MIN(Register!$Q417,MAX(0,MIN(M$4,IF(Register!$U417="",$D$2,MIN($D$2,YEAR(Register!$U417)*12+MONTH(Register!$U417)-1)))-(YEAR(Register!$O417)*12+MONTH(Register!$O417))+1))/Register!$Q417,2)-ROUND((Register!$M417-Register!$R417)*MIN(Register!$Q417,MAX(0,MIN(M$4-1,IF(Register!$U417="",$D$2,MIN($D$2,YEAR(Register!$U417)*12+MONTH(Register!$U417)-1)))-(YEAR(Register!$O417)*12+MONTH(Register!$O417))+1))/Register!$Q417,2))</f>
        <v/>
      </c>
      <c r="N419" s="27">
        <f>IF(OR(Register!$N417&lt;&gt;"Yes",Register!$O417="",N(Register!$Q417)=0),0,ROUND((Register!$M417-Register!$R417)*MIN(Register!$Q417,MAX(0,MIN(N$4,IF(Register!$U417="",$D$2,MIN($D$2,YEAR(Register!$U417)*12+MONTH(Register!$U417)-1)))-(YEAR(Register!$O417)*12+MONTH(Register!$O417))+1))/Register!$Q417,2)-ROUND((Register!$M417-Register!$R417)*MIN(Register!$Q417,MAX(0,MIN(N$4-1,IF(Register!$U417="",$D$2,MIN($D$2,YEAR(Register!$U417)*12+MONTH(Register!$U417)-1)))-(YEAR(Register!$O417)*12+MONTH(Register!$O417))+1))/Register!$Q417,2))</f>
        <v/>
      </c>
      <c r="O419" s="27">
        <f>IF(OR(Register!$N417&lt;&gt;"Yes",Register!$O417="",N(Register!$Q417)=0),0,ROUND((Register!$M417-Register!$R417)*MIN(Register!$Q417,MAX(0,MIN(O$4,IF(Register!$U417="",$D$2,MIN($D$2,YEAR(Register!$U417)*12+MONTH(Register!$U417)-1)))-(YEAR(Register!$O417)*12+MONTH(Register!$O417))+1))/Register!$Q417,2)-ROUND((Register!$M417-Register!$R417)*MIN(Register!$Q417,MAX(0,MIN(O$4-1,IF(Register!$U417="",$D$2,MIN($D$2,YEAR(Register!$U417)*12+MONTH(Register!$U417)-1)))-(YEAR(Register!$O417)*12+MONTH(Register!$O417))+1))/Register!$Q417,2))</f>
        <v/>
      </c>
      <c r="P419" s="27">
        <f>IF(OR(Register!$N417&lt;&gt;"Yes",Register!$O417="",N(Register!$Q417)=0),0,ROUND((Register!$M417-Register!$R417)*MIN(Register!$Q417,MAX(0,MIN(P$4,IF(Register!$U417="",$D$2,MIN($D$2,YEAR(Register!$U417)*12+MONTH(Register!$U417)-1)))-(YEAR(Register!$O417)*12+MONTH(Register!$O417))+1))/Register!$Q417,2)-ROUND((Register!$M417-Register!$R417)*MIN(Register!$Q417,MAX(0,MIN(P$4-1,IF(Register!$U417="",$D$2,MIN($D$2,YEAR(Register!$U417)*12+MONTH(Register!$U417)-1)))-(YEAR(Register!$O417)*12+MONTH(Register!$O417))+1))/Register!$Q417,2))</f>
        <v/>
      </c>
      <c r="Q419" s="27">
        <f>E419+F419+G419+H419+I419+J419+K419+L419+M419+N419+O419+P419</f>
        <v/>
      </c>
    </row>
    <row r="420">
      <c r="A420" s="28">
        <f>IF(Register!$A418="","",Register!$A418)</f>
        <v/>
      </c>
      <c r="B420" s="28">
        <f>IF(Register!$D418="","",Register!$D418)</f>
        <v/>
      </c>
      <c r="C420" s="28">
        <f>IF(Register!$F418="","",Register!$F418)</f>
        <v/>
      </c>
      <c r="D420" s="28">
        <f>IF(C420="","",IF(C420=Settings!$A$9,Settings!$B$9,IF(C420=Settings!$A$10,Settings!$B$10,IF(C420=Settings!$A$11,Settings!$B$11,IF(C420=Settings!$A$12,Settings!$B$12,IF(C420=Settings!$A$13,Settings!$B$13,IF(C420=Settings!$A$14,Settings!$B$14,IF(C420=Settings!$A$15,Settings!$B$15,IF(C420=Settings!$A$16,Settings!$B$16,IF(C420=Settings!$A$17,Settings!$B$17,IF(C420=Settings!$A$18,Settings!$B$18,"")))))))))))</f>
        <v/>
      </c>
      <c r="E420" s="27">
        <f>IF(OR(Register!$N418&lt;&gt;"Yes",Register!$O418="",N(Register!$Q418)=0),0,ROUND((Register!$M418-Register!$R418)*MIN(Register!$Q418,MAX(0,MIN(E$4,IF(Register!$U418="",$D$2,MIN($D$2,YEAR(Register!$U418)*12+MONTH(Register!$U418)-1)))-(YEAR(Register!$O418)*12+MONTH(Register!$O418))+1))/Register!$Q418,2)-ROUND((Register!$M418-Register!$R418)*MIN(Register!$Q418,MAX(0,MIN(E$4-1,IF(Register!$U418="",$D$2,MIN($D$2,YEAR(Register!$U418)*12+MONTH(Register!$U418)-1)))-(YEAR(Register!$O418)*12+MONTH(Register!$O418))+1))/Register!$Q418,2))</f>
        <v/>
      </c>
      <c r="F420" s="27">
        <f>IF(OR(Register!$N418&lt;&gt;"Yes",Register!$O418="",N(Register!$Q418)=0),0,ROUND((Register!$M418-Register!$R418)*MIN(Register!$Q418,MAX(0,MIN(F$4,IF(Register!$U418="",$D$2,MIN($D$2,YEAR(Register!$U418)*12+MONTH(Register!$U418)-1)))-(YEAR(Register!$O418)*12+MONTH(Register!$O418))+1))/Register!$Q418,2)-ROUND((Register!$M418-Register!$R418)*MIN(Register!$Q418,MAX(0,MIN(F$4-1,IF(Register!$U418="",$D$2,MIN($D$2,YEAR(Register!$U418)*12+MONTH(Register!$U418)-1)))-(YEAR(Register!$O418)*12+MONTH(Register!$O418))+1))/Register!$Q418,2))</f>
        <v/>
      </c>
      <c r="G420" s="27">
        <f>IF(OR(Register!$N418&lt;&gt;"Yes",Register!$O418="",N(Register!$Q418)=0),0,ROUND((Register!$M418-Register!$R418)*MIN(Register!$Q418,MAX(0,MIN(G$4,IF(Register!$U418="",$D$2,MIN($D$2,YEAR(Register!$U418)*12+MONTH(Register!$U418)-1)))-(YEAR(Register!$O418)*12+MONTH(Register!$O418))+1))/Register!$Q418,2)-ROUND((Register!$M418-Register!$R418)*MIN(Register!$Q418,MAX(0,MIN(G$4-1,IF(Register!$U418="",$D$2,MIN($D$2,YEAR(Register!$U418)*12+MONTH(Register!$U418)-1)))-(YEAR(Register!$O418)*12+MONTH(Register!$O418))+1))/Register!$Q418,2))</f>
        <v/>
      </c>
      <c r="H420" s="27">
        <f>IF(OR(Register!$N418&lt;&gt;"Yes",Register!$O418="",N(Register!$Q418)=0),0,ROUND((Register!$M418-Register!$R418)*MIN(Register!$Q418,MAX(0,MIN(H$4,IF(Register!$U418="",$D$2,MIN($D$2,YEAR(Register!$U418)*12+MONTH(Register!$U418)-1)))-(YEAR(Register!$O418)*12+MONTH(Register!$O418))+1))/Register!$Q418,2)-ROUND((Register!$M418-Register!$R418)*MIN(Register!$Q418,MAX(0,MIN(H$4-1,IF(Register!$U418="",$D$2,MIN($D$2,YEAR(Register!$U418)*12+MONTH(Register!$U418)-1)))-(YEAR(Register!$O418)*12+MONTH(Register!$O418))+1))/Register!$Q418,2))</f>
        <v/>
      </c>
      <c r="I420" s="27">
        <f>IF(OR(Register!$N418&lt;&gt;"Yes",Register!$O418="",N(Register!$Q418)=0),0,ROUND((Register!$M418-Register!$R418)*MIN(Register!$Q418,MAX(0,MIN(I$4,IF(Register!$U418="",$D$2,MIN($D$2,YEAR(Register!$U418)*12+MONTH(Register!$U418)-1)))-(YEAR(Register!$O418)*12+MONTH(Register!$O418))+1))/Register!$Q418,2)-ROUND((Register!$M418-Register!$R418)*MIN(Register!$Q418,MAX(0,MIN(I$4-1,IF(Register!$U418="",$D$2,MIN($D$2,YEAR(Register!$U418)*12+MONTH(Register!$U418)-1)))-(YEAR(Register!$O418)*12+MONTH(Register!$O418))+1))/Register!$Q418,2))</f>
        <v/>
      </c>
      <c r="J420" s="27">
        <f>IF(OR(Register!$N418&lt;&gt;"Yes",Register!$O418="",N(Register!$Q418)=0),0,ROUND((Register!$M418-Register!$R418)*MIN(Register!$Q418,MAX(0,MIN(J$4,IF(Register!$U418="",$D$2,MIN($D$2,YEAR(Register!$U418)*12+MONTH(Register!$U418)-1)))-(YEAR(Register!$O418)*12+MONTH(Register!$O418))+1))/Register!$Q418,2)-ROUND((Register!$M418-Register!$R418)*MIN(Register!$Q418,MAX(0,MIN(J$4-1,IF(Register!$U418="",$D$2,MIN($D$2,YEAR(Register!$U418)*12+MONTH(Register!$U418)-1)))-(YEAR(Register!$O418)*12+MONTH(Register!$O418))+1))/Register!$Q418,2))</f>
        <v/>
      </c>
      <c r="K420" s="27">
        <f>IF(OR(Register!$N418&lt;&gt;"Yes",Register!$O418="",N(Register!$Q418)=0),0,ROUND((Register!$M418-Register!$R418)*MIN(Register!$Q418,MAX(0,MIN(K$4,IF(Register!$U418="",$D$2,MIN($D$2,YEAR(Register!$U418)*12+MONTH(Register!$U418)-1)))-(YEAR(Register!$O418)*12+MONTH(Register!$O418))+1))/Register!$Q418,2)-ROUND((Register!$M418-Register!$R418)*MIN(Register!$Q418,MAX(0,MIN(K$4-1,IF(Register!$U418="",$D$2,MIN($D$2,YEAR(Register!$U418)*12+MONTH(Register!$U418)-1)))-(YEAR(Register!$O418)*12+MONTH(Register!$O418))+1))/Register!$Q418,2))</f>
        <v/>
      </c>
      <c r="L420" s="27">
        <f>IF(OR(Register!$N418&lt;&gt;"Yes",Register!$O418="",N(Register!$Q418)=0),0,ROUND((Register!$M418-Register!$R418)*MIN(Register!$Q418,MAX(0,MIN(L$4,IF(Register!$U418="",$D$2,MIN($D$2,YEAR(Register!$U418)*12+MONTH(Register!$U418)-1)))-(YEAR(Register!$O418)*12+MONTH(Register!$O418))+1))/Register!$Q418,2)-ROUND((Register!$M418-Register!$R418)*MIN(Register!$Q418,MAX(0,MIN(L$4-1,IF(Register!$U418="",$D$2,MIN($D$2,YEAR(Register!$U418)*12+MONTH(Register!$U418)-1)))-(YEAR(Register!$O418)*12+MONTH(Register!$O418))+1))/Register!$Q418,2))</f>
        <v/>
      </c>
      <c r="M420" s="27">
        <f>IF(OR(Register!$N418&lt;&gt;"Yes",Register!$O418="",N(Register!$Q418)=0),0,ROUND((Register!$M418-Register!$R418)*MIN(Register!$Q418,MAX(0,MIN(M$4,IF(Register!$U418="",$D$2,MIN($D$2,YEAR(Register!$U418)*12+MONTH(Register!$U418)-1)))-(YEAR(Register!$O418)*12+MONTH(Register!$O418))+1))/Register!$Q418,2)-ROUND((Register!$M418-Register!$R418)*MIN(Register!$Q418,MAX(0,MIN(M$4-1,IF(Register!$U418="",$D$2,MIN($D$2,YEAR(Register!$U418)*12+MONTH(Register!$U418)-1)))-(YEAR(Register!$O418)*12+MONTH(Register!$O418))+1))/Register!$Q418,2))</f>
        <v/>
      </c>
      <c r="N420" s="27">
        <f>IF(OR(Register!$N418&lt;&gt;"Yes",Register!$O418="",N(Register!$Q418)=0),0,ROUND((Register!$M418-Register!$R418)*MIN(Register!$Q418,MAX(0,MIN(N$4,IF(Register!$U418="",$D$2,MIN($D$2,YEAR(Register!$U418)*12+MONTH(Register!$U418)-1)))-(YEAR(Register!$O418)*12+MONTH(Register!$O418))+1))/Register!$Q418,2)-ROUND((Register!$M418-Register!$R418)*MIN(Register!$Q418,MAX(0,MIN(N$4-1,IF(Register!$U418="",$D$2,MIN($D$2,YEAR(Register!$U418)*12+MONTH(Register!$U418)-1)))-(YEAR(Register!$O418)*12+MONTH(Register!$O418))+1))/Register!$Q418,2))</f>
        <v/>
      </c>
      <c r="O420" s="27">
        <f>IF(OR(Register!$N418&lt;&gt;"Yes",Register!$O418="",N(Register!$Q418)=0),0,ROUND((Register!$M418-Register!$R418)*MIN(Register!$Q418,MAX(0,MIN(O$4,IF(Register!$U418="",$D$2,MIN($D$2,YEAR(Register!$U418)*12+MONTH(Register!$U418)-1)))-(YEAR(Register!$O418)*12+MONTH(Register!$O418))+1))/Register!$Q418,2)-ROUND((Register!$M418-Register!$R418)*MIN(Register!$Q418,MAX(0,MIN(O$4-1,IF(Register!$U418="",$D$2,MIN($D$2,YEAR(Register!$U418)*12+MONTH(Register!$U418)-1)))-(YEAR(Register!$O418)*12+MONTH(Register!$O418))+1))/Register!$Q418,2))</f>
        <v/>
      </c>
      <c r="P420" s="27">
        <f>IF(OR(Register!$N418&lt;&gt;"Yes",Register!$O418="",N(Register!$Q418)=0),0,ROUND((Register!$M418-Register!$R418)*MIN(Register!$Q418,MAX(0,MIN(P$4,IF(Register!$U418="",$D$2,MIN($D$2,YEAR(Register!$U418)*12+MONTH(Register!$U418)-1)))-(YEAR(Register!$O418)*12+MONTH(Register!$O418))+1))/Register!$Q418,2)-ROUND((Register!$M418-Register!$R418)*MIN(Register!$Q418,MAX(0,MIN(P$4-1,IF(Register!$U418="",$D$2,MIN($D$2,YEAR(Register!$U418)*12+MONTH(Register!$U418)-1)))-(YEAR(Register!$O418)*12+MONTH(Register!$O418))+1))/Register!$Q418,2))</f>
        <v/>
      </c>
      <c r="Q420" s="27">
        <f>E420+F420+G420+H420+I420+J420+K420+L420+M420+N420+O420+P420</f>
        <v/>
      </c>
    </row>
    <row r="421">
      <c r="A421" s="28">
        <f>IF(Register!$A419="","",Register!$A419)</f>
        <v/>
      </c>
      <c r="B421" s="28">
        <f>IF(Register!$D419="","",Register!$D419)</f>
        <v/>
      </c>
      <c r="C421" s="28">
        <f>IF(Register!$F419="","",Register!$F419)</f>
        <v/>
      </c>
      <c r="D421" s="28">
        <f>IF(C421="","",IF(C421=Settings!$A$9,Settings!$B$9,IF(C421=Settings!$A$10,Settings!$B$10,IF(C421=Settings!$A$11,Settings!$B$11,IF(C421=Settings!$A$12,Settings!$B$12,IF(C421=Settings!$A$13,Settings!$B$13,IF(C421=Settings!$A$14,Settings!$B$14,IF(C421=Settings!$A$15,Settings!$B$15,IF(C421=Settings!$A$16,Settings!$B$16,IF(C421=Settings!$A$17,Settings!$B$17,IF(C421=Settings!$A$18,Settings!$B$18,"")))))))))))</f>
        <v/>
      </c>
      <c r="E421" s="27">
        <f>IF(OR(Register!$N419&lt;&gt;"Yes",Register!$O419="",N(Register!$Q419)=0),0,ROUND((Register!$M419-Register!$R419)*MIN(Register!$Q419,MAX(0,MIN(E$4,IF(Register!$U419="",$D$2,MIN($D$2,YEAR(Register!$U419)*12+MONTH(Register!$U419)-1)))-(YEAR(Register!$O419)*12+MONTH(Register!$O419))+1))/Register!$Q419,2)-ROUND((Register!$M419-Register!$R419)*MIN(Register!$Q419,MAX(0,MIN(E$4-1,IF(Register!$U419="",$D$2,MIN($D$2,YEAR(Register!$U419)*12+MONTH(Register!$U419)-1)))-(YEAR(Register!$O419)*12+MONTH(Register!$O419))+1))/Register!$Q419,2))</f>
        <v/>
      </c>
      <c r="F421" s="27">
        <f>IF(OR(Register!$N419&lt;&gt;"Yes",Register!$O419="",N(Register!$Q419)=0),0,ROUND((Register!$M419-Register!$R419)*MIN(Register!$Q419,MAX(0,MIN(F$4,IF(Register!$U419="",$D$2,MIN($D$2,YEAR(Register!$U419)*12+MONTH(Register!$U419)-1)))-(YEAR(Register!$O419)*12+MONTH(Register!$O419))+1))/Register!$Q419,2)-ROUND((Register!$M419-Register!$R419)*MIN(Register!$Q419,MAX(0,MIN(F$4-1,IF(Register!$U419="",$D$2,MIN($D$2,YEAR(Register!$U419)*12+MONTH(Register!$U419)-1)))-(YEAR(Register!$O419)*12+MONTH(Register!$O419))+1))/Register!$Q419,2))</f>
        <v/>
      </c>
      <c r="G421" s="27">
        <f>IF(OR(Register!$N419&lt;&gt;"Yes",Register!$O419="",N(Register!$Q419)=0),0,ROUND((Register!$M419-Register!$R419)*MIN(Register!$Q419,MAX(0,MIN(G$4,IF(Register!$U419="",$D$2,MIN($D$2,YEAR(Register!$U419)*12+MONTH(Register!$U419)-1)))-(YEAR(Register!$O419)*12+MONTH(Register!$O419))+1))/Register!$Q419,2)-ROUND((Register!$M419-Register!$R419)*MIN(Register!$Q419,MAX(0,MIN(G$4-1,IF(Register!$U419="",$D$2,MIN($D$2,YEAR(Register!$U419)*12+MONTH(Register!$U419)-1)))-(YEAR(Register!$O419)*12+MONTH(Register!$O419))+1))/Register!$Q419,2))</f>
        <v/>
      </c>
      <c r="H421" s="27">
        <f>IF(OR(Register!$N419&lt;&gt;"Yes",Register!$O419="",N(Register!$Q419)=0),0,ROUND((Register!$M419-Register!$R419)*MIN(Register!$Q419,MAX(0,MIN(H$4,IF(Register!$U419="",$D$2,MIN($D$2,YEAR(Register!$U419)*12+MONTH(Register!$U419)-1)))-(YEAR(Register!$O419)*12+MONTH(Register!$O419))+1))/Register!$Q419,2)-ROUND((Register!$M419-Register!$R419)*MIN(Register!$Q419,MAX(0,MIN(H$4-1,IF(Register!$U419="",$D$2,MIN($D$2,YEAR(Register!$U419)*12+MONTH(Register!$U419)-1)))-(YEAR(Register!$O419)*12+MONTH(Register!$O419))+1))/Register!$Q419,2))</f>
        <v/>
      </c>
      <c r="I421" s="27">
        <f>IF(OR(Register!$N419&lt;&gt;"Yes",Register!$O419="",N(Register!$Q419)=0),0,ROUND((Register!$M419-Register!$R419)*MIN(Register!$Q419,MAX(0,MIN(I$4,IF(Register!$U419="",$D$2,MIN($D$2,YEAR(Register!$U419)*12+MONTH(Register!$U419)-1)))-(YEAR(Register!$O419)*12+MONTH(Register!$O419))+1))/Register!$Q419,2)-ROUND((Register!$M419-Register!$R419)*MIN(Register!$Q419,MAX(0,MIN(I$4-1,IF(Register!$U419="",$D$2,MIN($D$2,YEAR(Register!$U419)*12+MONTH(Register!$U419)-1)))-(YEAR(Register!$O419)*12+MONTH(Register!$O419))+1))/Register!$Q419,2))</f>
        <v/>
      </c>
      <c r="J421" s="27">
        <f>IF(OR(Register!$N419&lt;&gt;"Yes",Register!$O419="",N(Register!$Q419)=0),0,ROUND((Register!$M419-Register!$R419)*MIN(Register!$Q419,MAX(0,MIN(J$4,IF(Register!$U419="",$D$2,MIN($D$2,YEAR(Register!$U419)*12+MONTH(Register!$U419)-1)))-(YEAR(Register!$O419)*12+MONTH(Register!$O419))+1))/Register!$Q419,2)-ROUND((Register!$M419-Register!$R419)*MIN(Register!$Q419,MAX(0,MIN(J$4-1,IF(Register!$U419="",$D$2,MIN($D$2,YEAR(Register!$U419)*12+MONTH(Register!$U419)-1)))-(YEAR(Register!$O419)*12+MONTH(Register!$O419))+1))/Register!$Q419,2))</f>
        <v/>
      </c>
      <c r="K421" s="27">
        <f>IF(OR(Register!$N419&lt;&gt;"Yes",Register!$O419="",N(Register!$Q419)=0),0,ROUND((Register!$M419-Register!$R419)*MIN(Register!$Q419,MAX(0,MIN(K$4,IF(Register!$U419="",$D$2,MIN($D$2,YEAR(Register!$U419)*12+MONTH(Register!$U419)-1)))-(YEAR(Register!$O419)*12+MONTH(Register!$O419))+1))/Register!$Q419,2)-ROUND((Register!$M419-Register!$R419)*MIN(Register!$Q419,MAX(0,MIN(K$4-1,IF(Register!$U419="",$D$2,MIN($D$2,YEAR(Register!$U419)*12+MONTH(Register!$U419)-1)))-(YEAR(Register!$O419)*12+MONTH(Register!$O419))+1))/Register!$Q419,2))</f>
        <v/>
      </c>
      <c r="L421" s="27">
        <f>IF(OR(Register!$N419&lt;&gt;"Yes",Register!$O419="",N(Register!$Q419)=0),0,ROUND((Register!$M419-Register!$R419)*MIN(Register!$Q419,MAX(0,MIN(L$4,IF(Register!$U419="",$D$2,MIN($D$2,YEAR(Register!$U419)*12+MONTH(Register!$U419)-1)))-(YEAR(Register!$O419)*12+MONTH(Register!$O419))+1))/Register!$Q419,2)-ROUND((Register!$M419-Register!$R419)*MIN(Register!$Q419,MAX(0,MIN(L$4-1,IF(Register!$U419="",$D$2,MIN($D$2,YEAR(Register!$U419)*12+MONTH(Register!$U419)-1)))-(YEAR(Register!$O419)*12+MONTH(Register!$O419))+1))/Register!$Q419,2))</f>
        <v/>
      </c>
      <c r="M421" s="27">
        <f>IF(OR(Register!$N419&lt;&gt;"Yes",Register!$O419="",N(Register!$Q419)=0),0,ROUND((Register!$M419-Register!$R419)*MIN(Register!$Q419,MAX(0,MIN(M$4,IF(Register!$U419="",$D$2,MIN($D$2,YEAR(Register!$U419)*12+MONTH(Register!$U419)-1)))-(YEAR(Register!$O419)*12+MONTH(Register!$O419))+1))/Register!$Q419,2)-ROUND((Register!$M419-Register!$R419)*MIN(Register!$Q419,MAX(0,MIN(M$4-1,IF(Register!$U419="",$D$2,MIN($D$2,YEAR(Register!$U419)*12+MONTH(Register!$U419)-1)))-(YEAR(Register!$O419)*12+MONTH(Register!$O419))+1))/Register!$Q419,2))</f>
        <v/>
      </c>
      <c r="N421" s="27">
        <f>IF(OR(Register!$N419&lt;&gt;"Yes",Register!$O419="",N(Register!$Q419)=0),0,ROUND((Register!$M419-Register!$R419)*MIN(Register!$Q419,MAX(0,MIN(N$4,IF(Register!$U419="",$D$2,MIN($D$2,YEAR(Register!$U419)*12+MONTH(Register!$U419)-1)))-(YEAR(Register!$O419)*12+MONTH(Register!$O419))+1))/Register!$Q419,2)-ROUND((Register!$M419-Register!$R419)*MIN(Register!$Q419,MAX(0,MIN(N$4-1,IF(Register!$U419="",$D$2,MIN($D$2,YEAR(Register!$U419)*12+MONTH(Register!$U419)-1)))-(YEAR(Register!$O419)*12+MONTH(Register!$O419))+1))/Register!$Q419,2))</f>
        <v/>
      </c>
      <c r="O421" s="27">
        <f>IF(OR(Register!$N419&lt;&gt;"Yes",Register!$O419="",N(Register!$Q419)=0),0,ROUND((Register!$M419-Register!$R419)*MIN(Register!$Q419,MAX(0,MIN(O$4,IF(Register!$U419="",$D$2,MIN($D$2,YEAR(Register!$U419)*12+MONTH(Register!$U419)-1)))-(YEAR(Register!$O419)*12+MONTH(Register!$O419))+1))/Register!$Q419,2)-ROUND((Register!$M419-Register!$R419)*MIN(Register!$Q419,MAX(0,MIN(O$4-1,IF(Register!$U419="",$D$2,MIN($D$2,YEAR(Register!$U419)*12+MONTH(Register!$U419)-1)))-(YEAR(Register!$O419)*12+MONTH(Register!$O419))+1))/Register!$Q419,2))</f>
        <v/>
      </c>
      <c r="P421" s="27">
        <f>IF(OR(Register!$N419&lt;&gt;"Yes",Register!$O419="",N(Register!$Q419)=0),0,ROUND((Register!$M419-Register!$R419)*MIN(Register!$Q419,MAX(0,MIN(P$4,IF(Register!$U419="",$D$2,MIN($D$2,YEAR(Register!$U419)*12+MONTH(Register!$U419)-1)))-(YEAR(Register!$O419)*12+MONTH(Register!$O419))+1))/Register!$Q419,2)-ROUND((Register!$M419-Register!$R419)*MIN(Register!$Q419,MAX(0,MIN(P$4-1,IF(Register!$U419="",$D$2,MIN($D$2,YEAR(Register!$U419)*12+MONTH(Register!$U419)-1)))-(YEAR(Register!$O419)*12+MONTH(Register!$O419))+1))/Register!$Q419,2))</f>
        <v/>
      </c>
      <c r="Q421" s="27">
        <f>E421+F421+G421+H421+I421+J421+K421+L421+M421+N421+O421+P421</f>
        <v/>
      </c>
    </row>
    <row r="422">
      <c r="A422" s="28">
        <f>IF(Register!$A420="","",Register!$A420)</f>
        <v/>
      </c>
      <c r="B422" s="28">
        <f>IF(Register!$D420="","",Register!$D420)</f>
        <v/>
      </c>
      <c r="C422" s="28">
        <f>IF(Register!$F420="","",Register!$F420)</f>
        <v/>
      </c>
      <c r="D422" s="28">
        <f>IF(C422="","",IF(C422=Settings!$A$9,Settings!$B$9,IF(C422=Settings!$A$10,Settings!$B$10,IF(C422=Settings!$A$11,Settings!$B$11,IF(C422=Settings!$A$12,Settings!$B$12,IF(C422=Settings!$A$13,Settings!$B$13,IF(C422=Settings!$A$14,Settings!$B$14,IF(C422=Settings!$A$15,Settings!$B$15,IF(C422=Settings!$A$16,Settings!$B$16,IF(C422=Settings!$A$17,Settings!$B$17,IF(C422=Settings!$A$18,Settings!$B$18,"")))))))))))</f>
        <v/>
      </c>
      <c r="E422" s="27">
        <f>IF(OR(Register!$N420&lt;&gt;"Yes",Register!$O420="",N(Register!$Q420)=0),0,ROUND((Register!$M420-Register!$R420)*MIN(Register!$Q420,MAX(0,MIN(E$4,IF(Register!$U420="",$D$2,MIN($D$2,YEAR(Register!$U420)*12+MONTH(Register!$U420)-1)))-(YEAR(Register!$O420)*12+MONTH(Register!$O420))+1))/Register!$Q420,2)-ROUND((Register!$M420-Register!$R420)*MIN(Register!$Q420,MAX(0,MIN(E$4-1,IF(Register!$U420="",$D$2,MIN($D$2,YEAR(Register!$U420)*12+MONTH(Register!$U420)-1)))-(YEAR(Register!$O420)*12+MONTH(Register!$O420))+1))/Register!$Q420,2))</f>
        <v/>
      </c>
      <c r="F422" s="27">
        <f>IF(OR(Register!$N420&lt;&gt;"Yes",Register!$O420="",N(Register!$Q420)=0),0,ROUND((Register!$M420-Register!$R420)*MIN(Register!$Q420,MAX(0,MIN(F$4,IF(Register!$U420="",$D$2,MIN($D$2,YEAR(Register!$U420)*12+MONTH(Register!$U420)-1)))-(YEAR(Register!$O420)*12+MONTH(Register!$O420))+1))/Register!$Q420,2)-ROUND((Register!$M420-Register!$R420)*MIN(Register!$Q420,MAX(0,MIN(F$4-1,IF(Register!$U420="",$D$2,MIN($D$2,YEAR(Register!$U420)*12+MONTH(Register!$U420)-1)))-(YEAR(Register!$O420)*12+MONTH(Register!$O420))+1))/Register!$Q420,2))</f>
        <v/>
      </c>
      <c r="G422" s="27">
        <f>IF(OR(Register!$N420&lt;&gt;"Yes",Register!$O420="",N(Register!$Q420)=0),0,ROUND((Register!$M420-Register!$R420)*MIN(Register!$Q420,MAX(0,MIN(G$4,IF(Register!$U420="",$D$2,MIN($D$2,YEAR(Register!$U420)*12+MONTH(Register!$U420)-1)))-(YEAR(Register!$O420)*12+MONTH(Register!$O420))+1))/Register!$Q420,2)-ROUND((Register!$M420-Register!$R420)*MIN(Register!$Q420,MAX(0,MIN(G$4-1,IF(Register!$U420="",$D$2,MIN($D$2,YEAR(Register!$U420)*12+MONTH(Register!$U420)-1)))-(YEAR(Register!$O420)*12+MONTH(Register!$O420))+1))/Register!$Q420,2))</f>
        <v/>
      </c>
      <c r="H422" s="27">
        <f>IF(OR(Register!$N420&lt;&gt;"Yes",Register!$O420="",N(Register!$Q420)=0),0,ROUND((Register!$M420-Register!$R420)*MIN(Register!$Q420,MAX(0,MIN(H$4,IF(Register!$U420="",$D$2,MIN($D$2,YEAR(Register!$U420)*12+MONTH(Register!$U420)-1)))-(YEAR(Register!$O420)*12+MONTH(Register!$O420))+1))/Register!$Q420,2)-ROUND((Register!$M420-Register!$R420)*MIN(Register!$Q420,MAX(0,MIN(H$4-1,IF(Register!$U420="",$D$2,MIN($D$2,YEAR(Register!$U420)*12+MONTH(Register!$U420)-1)))-(YEAR(Register!$O420)*12+MONTH(Register!$O420))+1))/Register!$Q420,2))</f>
        <v/>
      </c>
      <c r="I422" s="27">
        <f>IF(OR(Register!$N420&lt;&gt;"Yes",Register!$O420="",N(Register!$Q420)=0),0,ROUND((Register!$M420-Register!$R420)*MIN(Register!$Q420,MAX(0,MIN(I$4,IF(Register!$U420="",$D$2,MIN($D$2,YEAR(Register!$U420)*12+MONTH(Register!$U420)-1)))-(YEAR(Register!$O420)*12+MONTH(Register!$O420))+1))/Register!$Q420,2)-ROUND((Register!$M420-Register!$R420)*MIN(Register!$Q420,MAX(0,MIN(I$4-1,IF(Register!$U420="",$D$2,MIN($D$2,YEAR(Register!$U420)*12+MONTH(Register!$U420)-1)))-(YEAR(Register!$O420)*12+MONTH(Register!$O420))+1))/Register!$Q420,2))</f>
        <v/>
      </c>
      <c r="J422" s="27">
        <f>IF(OR(Register!$N420&lt;&gt;"Yes",Register!$O420="",N(Register!$Q420)=0),0,ROUND((Register!$M420-Register!$R420)*MIN(Register!$Q420,MAX(0,MIN(J$4,IF(Register!$U420="",$D$2,MIN($D$2,YEAR(Register!$U420)*12+MONTH(Register!$U420)-1)))-(YEAR(Register!$O420)*12+MONTH(Register!$O420))+1))/Register!$Q420,2)-ROUND((Register!$M420-Register!$R420)*MIN(Register!$Q420,MAX(0,MIN(J$4-1,IF(Register!$U420="",$D$2,MIN($D$2,YEAR(Register!$U420)*12+MONTH(Register!$U420)-1)))-(YEAR(Register!$O420)*12+MONTH(Register!$O420))+1))/Register!$Q420,2))</f>
        <v/>
      </c>
      <c r="K422" s="27">
        <f>IF(OR(Register!$N420&lt;&gt;"Yes",Register!$O420="",N(Register!$Q420)=0),0,ROUND((Register!$M420-Register!$R420)*MIN(Register!$Q420,MAX(0,MIN(K$4,IF(Register!$U420="",$D$2,MIN($D$2,YEAR(Register!$U420)*12+MONTH(Register!$U420)-1)))-(YEAR(Register!$O420)*12+MONTH(Register!$O420))+1))/Register!$Q420,2)-ROUND((Register!$M420-Register!$R420)*MIN(Register!$Q420,MAX(0,MIN(K$4-1,IF(Register!$U420="",$D$2,MIN($D$2,YEAR(Register!$U420)*12+MONTH(Register!$U420)-1)))-(YEAR(Register!$O420)*12+MONTH(Register!$O420))+1))/Register!$Q420,2))</f>
        <v/>
      </c>
      <c r="L422" s="27">
        <f>IF(OR(Register!$N420&lt;&gt;"Yes",Register!$O420="",N(Register!$Q420)=0),0,ROUND((Register!$M420-Register!$R420)*MIN(Register!$Q420,MAX(0,MIN(L$4,IF(Register!$U420="",$D$2,MIN($D$2,YEAR(Register!$U420)*12+MONTH(Register!$U420)-1)))-(YEAR(Register!$O420)*12+MONTH(Register!$O420))+1))/Register!$Q420,2)-ROUND((Register!$M420-Register!$R420)*MIN(Register!$Q420,MAX(0,MIN(L$4-1,IF(Register!$U420="",$D$2,MIN($D$2,YEAR(Register!$U420)*12+MONTH(Register!$U420)-1)))-(YEAR(Register!$O420)*12+MONTH(Register!$O420))+1))/Register!$Q420,2))</f>
        <v/>
      </c>
      <c r="M422" s="27">
        <f>IF(OR(Register!$N420&lt;&gt;"Yes",Register!$O420="",N(Register!$Q420)=0),0,ROUND((Register!$M420-Register!$R420)*MIN(Register!$Q420,MAX(0,MIN(M$4,IF(Register!$U420="",$D$2,MIN($D$2,YEAR(Register!$U420)*12+MONTH(Register!$U420)-1)))-(YEAR(Register!$O420)*12+MONTH(Register!$O420))+1))/Register!$Q420,2)-ROUND((Register!$M420-Register!$R420)*MIN(Register!$Q420,MAX(0,MIN(M$4-1,IF(Register!$U420="",$D$2,MIN($D$2,YEAR(Register!$U420)*12+MONTH(Register!$U420)-1)))-(YEAR(Register!$O420)*12+MONTH(Register!$O420))+1))/Register!$Q420,2))</f>
        <v/>
      </c>
      <c r="N422" s="27">
        <f>IF(OR(Register!$N420&lt;&gt;"Yes",Register!$O420="",N(Register!$Q420)=0),0,ROUND((Register!$M420-Register!$R420)*MIN(Register!$Q420,MAX(0,MIN(N$4,IF(Register!$U420="",$D$2,MIN($D$2,YEAR(Register!$U420)*12+MONTH(Register!$U420)-1)))-(YEAR(Register!$O420)*12+MONTH(Register!$O420))+1))/Register!$Q420,2)-ROUND((Register!$M420-Register!$R420)*MIN(Register!$Q420,MAX(0,MIN(N$4-1,IF(Register!$U420="",$D$2,MIN($D$2,YEAR(Register!$U420)*12+MONTH(Register!$U420)-1)))-(YEAR(Register!$O420)*12+MONTH(Register!$O420))+1))/Register!$Q420,2))</f>
        <v/>
      </c>
      <c r="O422" s="27">
        <f>IF(OR(Register!$N420&lt;&gt;"Yes",Register!$O420="",N(Register!$Q420)=0),0,ROUND((Register!$M420-Register!$R420)*MIN(Register!$Q420,MAX(0,MIN(O$4,IF(Register!$U420="",$D$2,MIN($D$2,YEAR(Register!$U420)*12+MONTH(Register!$U420)-1)))-(YEAR(Register!$O420)*12+MONTH(Register!$O420))+1))/Register!$Q420,2)-ROUND((Register!$M420-Register!$R420)*MIN(Register!$Q420,MAX(0,MIN(O$4-1,IF(Register!$U420="",$D$2,MIN($D$2,YEAR(Register!$U420)*12+MONTH(Register!$U420)-1)))-(YEAR(Register!$O420)*12+MONTH(Register!$O420))+1))/Register!$Q420,2))</f>
        <v/>
      </c>
      <c r="P422" s="27">
        <f>IF(OR(Register!$N420&lt;&gt;"Yes",Register!$O420="",N(Register!$Q420)=0),0,ROUND((Register!$M420-Register!$R420)*MIN(Register!$Q420,MAX(0,MIN(P$4,IF(Register!$U420="",$D$2,MIN($D$2,YEAR(Register!$U420)*12+MONTH(Register!$U420)-1)))-(YEAR(Register!$O420)*12+MONTH(Register!$O420))+1))/Register!$Q420,2)-ROUND((Register!$M420-Register!$R420)*MIN(Register!$Q420,MAX(0,MIN(P$4-1,IF(Register!$U420="",$D$2,MIN($D$2,YEAR(Register!$U420)*12+MONTH(Register!$U420)-1)))-(YEAR(Register!$O420)*12+MONTH(Register!$O420))+1))/Register!$Q420,2))</f>
        <v/>
      </c>
      <c r="Q422" s="27">
        <f>E422+F422+G422+H422+I422+J422+K422+L422+M422+N422+O422+P422</f>
        <v/>
      </c>
    </row>
    <row r="423">
      <c r="A423" s="28">
        <f>IF(Register!$A421="","",Register!$A421)</f>
        <v/>
      </c>
      <c r="B423" s="28">
        <f>IF(Register!$D421="","",Register!$D421)</f>
        <v/>
      </c>
      <c r="C423" s="28">
        <f>IF(Register!$F421="","",Register!$F421)</f>
        <v/>
      </c>
      <c r="D423" s="28">
        <f>IF(C423="","",IF(C423=Settings!$A$9,Settings!$B$9,IF(C423=Settings!$A$10,Settings!$B$10,IF(C423=Settings!$A$11,Settings!$B$11,IF(C423=Settings!$A$12,Settings!$B$12,IF(C423=Settings!$A$13,Settings!$B$13,IF(C423=Settings!$A$14,Settings!$B$14,IF(C423=Settings!$A$15,Settings!$B$15,IF(C423=Settings!$A$16,Settings!$B$16,IF(C423=Settings!$A$17,Settings!$B$17,IF(C423=Settings!$A$18,Settings!$B$18,"")))))))))))</f>
        <v/>
      </c>
      <c r="E423" s="27">
        <f>IF(OR(Register!$N421&lt;&gt;"Yes",Register!$O421="",N(Register!$Q421)=0),0,ROUND((Register!$M421-Register!$R421)*MIN(Register!$Q421,MAX(0,MIN(E$4,IF(Register!$U421="",$D$2,MIN($D$2,YEAR(Register!$U421)*12+MONTH(Register!$U421)-1)))-(YEAR(Register!$O421)*12+MONTH(Register!$O421))+1))/Register!$Q421,2)-ROUND((Register!$M421-Register!$R421)*MIN(Register!$Q421,MAX(0,MIN(E$4-1,IF(Register!$U421="",$D$2,MIN($D$2,YEAR(Register!$U421)*12+MONTH(Register!$U421)-1)))-(YEAR(Register!$O421)*12+MONTH(Register!$O421))+1))/Register!$Q421,2))</f>
        <v/>
      </c>
      <c r="F423" s="27">
        <f>IF(OR(Register!$N421&lt;&gt;"Yes",Register!$O421="",N(Register!$Q421)=0),0,ROUND((Register!$M421-Register!$R421)*MIN(Register!$Q421,MAX(0,MIN(F$4,IF(Register!$U421="",$D$2,MIN($D$2,YEAR(Register!$U421)*12+MONTH(Register!$U421)-1)))-(YEAR(Register!$O421)*12+MONTH(Register!$O421))+1))/Register!$Q421,2)-ROUND((Register!$M421-Register!$R421)*MIN(Register!$Q421,MAX(0,MIN(F$4-1,IF(Register!$U421="",$D$2,MIN($D$2,YEAR(Register!$U421)*12+MONTH(Register!$U421)-1)))-(YEAR(Register!$O421)*12+MONTH(Register!$O421))+1))/Register!$Q421,2))</f>
        <v/>
      </c>
      <c r="G423" s="27">
        <f>IF(OR(Register!$N421&lt;&gt;"Yes",Register!$O421="",N(Register!$Q421)=0),0,ROUND((Register!$M421-Register!$R421)*MIN(Register!$Q421,MAX(0,MIN(G$4,IF(Register!$U421="",$D$2,MIN($D$2,YEAR(Register!$U421)*12+MONTH(Register!$U421)-1)))-(YEAR(Register!$O421)*12+MONTH(Register!$O421))+1))/Register!$Q421,2)-ROUND((Register!$M421-Register!$R421)*MIN(Register!$Q421,MAX(0,MIN(G$4-1,IF(Register!$U421="",$D$2,MIN($D$2,YEAR(Register!$U421)*12+MONTH(Register!$U421)-1)))-(YEAR(Register!$O421)*12+MONTH(Register!$O421))+1))/Register!$Q421,2))</f>
        <v/>
      </c>
      <c r="H423" s="27">
        <f>IF(OR(Register!$N421&lt;&gt;"Yes",Register!$O421="",N(Register!$Q421)=0),0,ROUND((Register!$M421-Register!$R421)*MIN(Register!$Q421,MAX(0,MIN(H$4,IF(Register!$U421="",$D$2,MIN($D$2,YEAR(Register!$U421)*12+MONTH(Register!$U421)-1)))-(YEAR(Register!$O421)*12+MONTH(Register!$O421))+1))/Register!$Q421,2)-ROUND((Register!$M421-Register!$R421)*MIN(Register!$Q421,MAX(0,MIN(H$4-1,IF(Register!$U421="",$D$2,MIN($D$2,YEAR(Register!$U421)*12+MONTH(Register!$U421)-1)))-(YEAR(Register!$O421)*12+MONTH(Register!$O421))+1))/Register!$Q421,2))</f>
        <v/>
      </c>
      <c r="I423" s="27">
        <f>IF(OR(Register!$N421&lt;&gt;"Yes",Register!$O421="",N(Register!$Q421)=0),0,ROUND((Register!$M421-Register!$R421)*MIN(Register!$Q421,MAX(0,MIN(I$4,IF(Register!$U421="",$D$2,MIN($D$2,YEAR(Register!$U421)*12+MONTH(Register!$U421)-1)))-(YEAR(Register!$O421)*12+MONTH(Register!$O421))+1))/Register!$Q421,2)-ROUND((Register!$M421-Register!$R421)*MIN(Register!$Q421,MAX(0,MIN(I$4-1,IF(Register!$U421="",$D$2,MIN($D$2,YEAR(Register!$U421)*12+MONTH(Register!$U421)-1)))-(YEAR(Register!$O421)*12+MONTH(Register!$O421))+1))/Register!$Q421,2))</f>
        <v/>
      </c>
      <c r="J423" s="27">
        <f>IF(OR(Register!$N421&lt;&gt;"Yes",Register!$O421="",N(Register!$Q421)=0),0,ROUND((Register!$M421-Register!$R421)*MIN(Register!$Q421,MAX(0,MIN(J$4,IF(Register!$U421="",$D$2,MIN($D$2,YEAR(Register!$U421)*12+MONTH(Register!$U421)-1)))-(YEAR(Register!$O421)*12+MONTH(Register!$O421))+1))/Register!$Q421,2)-ROUND((Register!$M421-Register!$R421)*MIN(Register!$Q421,MAX(0,MIN(J$4-1,IF(Register!$U421="",$D$2,MIN($D$2,YEAR(Register!$U421)*12+MONTH(Register!$U421)-1)))-(YEAR(Register!$O421)*12+MONTH(Register!$O421))+1))/Register!$Q421,2))</f>
        <v/>
      </c>
      <c r="K423" s="27">
        <f>IF(OR(Register!$N421&lt;&gt;"Yes",Register!$O421="",N(Register!$Q421)=0),0,ROUND((Register!$M421-Register!$R421)*MIN(Register!$Q421,MAX(0,MIN(K$4,IF(Register!$U421="",$D$2,MIN($D$2,YEAR(Register!$U421)*12+MONTH(Register!$U421)-1)))-(YEAR(Register!$O421)*12+MONTH(Register!$O421))+1))/Register!$Q421,2)-ROUND((Register!$M421-Register!$R421)*MIN(Register!$Q421,MAX(0,MIN(K$4-1,IF(Register!$U421="",$D$2,MIN($D$2,YEAR(Register!$U421)*12+MONTH(Register!$U421)-1)))-(YEAR(Register!$O421)*12+MONTH(Register!$O421))+1))/Register!$Q421,2))</f>
        <v/>
      </c>
      <c r="L423" s="27">
        <f>IF(OR(Register!$N421&lt;&gt;"Yes",Register!$O421="",N(Register!$Q421)=0),0,ROUND((Register!$M421-Register!$R421)*MIN(Register!$Q421,MAX(0,MIN(L$4,IF(Register!$U421="",$D$2,MIN($D$2,YEAR(Register!$U421)*12+MONTH(Register!$U421)-1)))-(YEAR(Register!$O421)*12+MONTH(Register!$O421))+1))/Register!$Q421,2)-ROUND((Register!$M421-Register!$R421)*MIN(Register!$Q421,MAX(0,MIN(L$4-1,IF(Register!$U421="",$D$2,MIN($D$2,YEAR(Register!$U421)*12+MONTH(Register!$U421)-1)))-(YEAR(Register!$O421)*12+MONTH(Register!$O421))+1))/Register!$Q421,2))</f>
        <v/>
      </c>
      <c r="M423" s="27">
        <f>IF(OR(Register!$N421&lt;&gt;"Yes",Register!$O421="",N(Register!$Q421)=0),0,ROUND((Register!$M421-Register!$R421)*MIN(Register!$Q421,MAX(0,MIN(M$4,IF(Register!$U421="",$D$2,MIN($D$2,YEAR(Register!$U421)*12+MONTH(Register!$U421)-1)))-(YEAR(Register!$O421)*12+MONTH(Register!$O421))+1))/Register!$Q421,2)-ROUND((Register!$M421-Register!$R421)*MIN(Register!$Q421,MAX(0,MIN(M$4-1,IF(Register!$U421="",$D$2,MIN($D$2,YEAR(Register!$U421)*12+MONTH(Register!$U421)-1)))-(YEAR(Register!$O421)*12+MONTH(Register!$O421))+1))/Register!$Q421,2))</f>
        <v/>
      </c>
      <c r="N423" s="27">
        <f>IF(OR(Register!$N421&lt;&gt;"Yes",Register!$O421="",N(Register!$Q421)=0),0,ROUND((Register!$M421-Register!$R421)*MIN(Register!$Q421,MAX(0,MIN(N$4,IF(Register!$U421="",$D$2,MIN($D$2,YEAR(Register!$U421)*12+MONTH(Register!$U421)-1)))-(YEAR(Register!$O421)*12+MONTH(Register!$O421))+1))/Register!$Q421,2)-ROUND((Register!$M421-Register!$R421)*MIN(Register!$Q421,MAX(0,MIN(N$4-1,IF(Register!$U421="",$D$2,MIN($D$2,YEAR(Register!$U421)*12+MONTH(Register!$U421)-1)))-(YEAR(Register!$O421)*12+MONTH(Register!$O421))+1))/Register!$Q421,2))</f>
        <v/>
      </c>
      <c r="O423" s="27">
        <f>IF(OR(Register!$N421&lt;&gt;"Yes",Register!$O421="",N(Register!$Q421)=0),0,ROUND((Register!$M421-Register!$R421)*MIN(Register!$Q421,MAX(0,MIN(O$4,IF(Register!$U421="",$D$2,MIN($D$2,YEAR(Register!$U421)*12+MONTH(Register!$U421)-1)))-(YEAR(Register!$O421)*12+MONTH(Register!$O421))+1))/Register!$Q421,2)-ROUND((Register!$M421-Register!$R421)*MIN(Register!$Q421,MAX(0,MIN(O$4-1,IF(Register!$U421="",$D$2,MIN($D$2,YEAR(Register!$U421)*12+MONTH(Register!$U421)-1)))-(YEAR(Register!$O421)*12+MONTH(Register!$O421))+1))/Register!$Q421,2))</f>
        <v/>
      </c>
      <c r="P423" s="27">
        <f>IF(OR(Register!$N421&lt;&gt;"Yes",Register!$O421="",N(Register!$Q421)=0),0,ROUND((Register!$M421-Register!$R421)*MIN(Register!$Q421,MAX(0,MIN(P$4,IF(Register!$U421="",$D$2,MIN($D$2,YEAR(Register!$U421)*12+MONTH(Register!$U421)-1)))-(YEAR(Register!$O421)*12+MONTH(Register!$O421))+1))/Register!$Q421,2)-ROUND((Register!$M421-Register!$R421)*MIN(Register!$Q421,MAX(0,MIN(P$4-1,IF(Register!$U421="",$D$2,MIN($D$2,YEAR(Register!$U421)*12+MONTH(Register!$U421)-1)))-(YEAR(Register!$O421)*12+MONTH(Register!$O421))+1))/Register!$Q421,2))</f>
        <v/>
      </c>
      <c r="Q423" s="27">
        <f>E423+F423+G423+H423+I423+J423+K423+L423+M423+N423+O423+P423</f>
        <v/>
      </c>
    </row>
    <row r="424">
      <c r="A424" s="28">
        <f>IF(Register!$A422="","",Register!$A422)</f>
        <v/>
      </c>
      <c r="B424" s="28">
        <f>IF(Register!$D422="","",Register!$D422)</f>
        <v/>
      </c>
      <c r="C424" s="28">
        <f>IF(Register!$F422="","",Register!$F422)</f>
        <v/>
      </c>
      <c r="D424" s="28">
        <f>IF(C424="","",IF(C424=Settings!$A$9,Settings!$B$9,IF(C424=Settings!$A$10,Settings!$B$10,IF(C424=Settings!$A$11,Settings!$B$11,IF(C424=Settings!$A$12,Settings!$B$12,IF(C424=Settings!$A$13,Settings!$B$13,IF(C424=Settings!$A$14,Settings!$B$14,IF(C424=Settings!$A$15,Settings!$B$15,IF(C424=Settings!$A$16,Settings!$B$16,IF(C424=Settings!$A$17,Settings!$B$17,IF(C424=Settings!$A$18,Settings!$B$18,"")))))))))))</f>
        <v/>
      </c>
      <c r="E424" s="27">
        <f>IF(OR(Register!$N422&lt;&gt;"Yes",Register!$O422="",N(Register!$Q422)=0),0,ROUND((Register!$M422-Register!$R422)*MIN(Register!$Q422,MAX(0,MIN(E$4,IF(Register!$U422="",$D$2,MIN($D$2,YEAR(Register!$U422)*12+MONTH(Register!$U422)-1)))-(YEAR(Register!$O422)*12+MONTH(Register!$O422))+1))/Register!$Q422,2)-ROUND((Register!$M422-Register!$R422)*MIN(Register!$Q422,MAX(0,MIN(E$4-1,IF(Register!$U422="",$D$2,MIN($D$2,YEAR(Register!$U422)*12+MONTH(Register!$U422)-1)))-(YEAR(Register!$O422)*12+MONTH(Register!$O422))+1))/Register!$Q422,2))</f>
        <v/>
      </c>
      <c r="F424" s="27">
        <f>IF(OR(Register!$N422&lt;&gt;"Yes",Register!$O422="",N(Register!$Q422)=0),0,ROUND((Register!$M422-Register!$R422)*MIN(Register!$Q422,MAX(0,MIN(F$4,IF(Register!$U422="",$D$2,MIN($D$2,YEAR(Register!$U422)*12+MONTH(Register!$U422)-1)))-(YEAR(Register!$O422)*12+MONTH(Register!$O422))+1))/Register!$Q422,2)-ROUND((Register!$M422-Register!$R422)*MIN(Register!$Q422,MAX(0,MIN(F$4-1,IF(Register!$U422="",$D$2,MIN($D$2,YEAR(Register!$U422)*12+MONTH(Register!$U422)-1)))-(YEAR(Register!$O422)*12+MONTH(Register!$O422))+1))/Register!$Q422,2))</f>
        <v/>
      </c>
      <c r="G424" s="27">
        <f>IF(OR(Register!$N422&lt;&gt;"Yes",Register!$O422="",N(Register!$Q422)=0),0,ROUND((Register!$M422-Register!$R422)*MIN(Register!$Q422,MAX(0,MIN(G$4,IF(Register!$U422="",$D$2,MIN($D$2,YEAR(Register!$U422)*12+MONTH(Register!$U422)-1)))-(YEAR(Register!$O422)*12+MONTH(Register!$O422))+1))/Register!$Q422,2)-ROUND((Register!$M422-Register!$R422)*MIN(Register!$Q422,MAX(0,MIN(G$4-1,IF(Register!$U422="",$D$2,MIN($D$2,YEAR(Register!$U422)*12+MONTH(Register!$U422)-1)))-(YEAR(Register!$O422)*12+MONTH(Register!$O422))+1))/Register!$Q422,2))</f>
        <v/>
      </c>
      <c r="H424" s="27">
        <f>IF(OR(Register!$N422&lt;&gt;"Yes",Register!$O422="",N(Register!$Q422)=0),0,ROUND((Register!$M422-Register!$R422)*MIN(Register!$Q422,MAX(0,MIN(H$4,IF(Register!$U422="",$D$2,MIN($D$2,YEAR(Register!$U422)*12+MONTH(Register!$U422)-1)))-(YEAR(Register!$O422)*12+MONTH(Register!$O422))+1))/Register!$Q422,2)-ROUND((Register!$M422-Register!$R422)*MIN(Register!$Q422,MAX(0,MIN(H$4-1,IF(Register!$U422="",$D$2,MIN($D$2,YEAR(Register!$U422)*12+MONTH(Register!$U422)-1)))-(YEAR(Register!$O422)*12+MONTH(Register!$O422))+1))/Register!$Q422,2))</f>
        <v/>
      </c>
      <c r="I424" s="27">
        <f>IF(OR(Register!$N422&lt;&gt;"Yes",Register!$O422="",N(Register!$Q422)=0),0,ROUND((Register!$M422-Register!$R422)*MIN(Register!$Q422,MAX(0,MIN(I$4,IF(Register!$U422="",$D$2,MIN($D$2,YEAR(Register!$U422)*12+MONTH(Register!$U422)-1)))-(YEAR(Register!$O422)*12+MONTH(Register!$O422))+1))/Register!$Q422,2)-ROUND((Register!$M422-Register!$R422)*MIN(Register!$Q422,MAX(0,MIN(I$4-1,IF(Register!$U422="",$D$2,MIN($D$2,YEAR(Register!$U422)*12+MONTH(Register!$U422)-1)))-(YEAR(Register!$O422)*12+MONTH(Register!$O422))+1))/Register!$Q422,2))</f>
        <v/>
      </c>
      <c r="J424" s="27">
        <f>IF(OR(Register!$N422&lt;&gt;"Yes",Register!$O422="",N(Register!$Q422)=0),0,ROUND((Register!$M422-Register!$R422)*MIN(Register!$Q422,MAX(0,MIN(J$4,IF(Register!$U422="",$D$2,MIN($D$2,YEAR(Register!$U422)*12+MONTH(Register!$U422)-1)))-(YEAR(Register!$O422)*12+MONTH(Register!$O422))+1))/Register!$Q422,2)-ROUND((Register!$M422-Register!$R422)*MIN(Register!$Q422,MAX(0,MIN(J$4-1,IF(Register!$U422="",$D$2,MIN($D$2,YEAR(Register!$U422)*12+MONTH(Register!$U422)-1)))-(YEAR(Register!$O422)*12+MONTH(Register!$O422))+1))/Register!$Q422,2))</f>
        <v/>
      </c>
      <c r="K424" s="27">
        <f>IF(OR(Register!$N422&lt;&gt;"Yes",Register!$O422="",N(Register!$Q422)=0),0,ROUND((Register!$M422-Register!$R422)*MIN(Register!$Q422,MAX(0,MIN(K$4,IF(Register!$U422="",$D$2,MIN($D$2,YEAR(Register!$U422)*12+MONTH(Register!$U422)-1)))-(YEAR(Register!$O422)*12+MONTH(Register!$O422))+1))/Register!$Q422,2)-ROUND((Register!$M422-Register!$R422)*MIN(Register!$Q422,MAX(0,MIN(K$4-1,IF(Register!$U422="",$D$2,MIN($D$2,YEAR(Register!$U422)*12+MONTH(Register!$U422)-1)))-(YEAR(Register!$O422)*12+MONTH(Register!$O422))+1))/Register!$Q422,2))</f>
        <v/>
      </c>
      <c r="L424" s="27">
        <f>IF(OR(Register!$N422&lt;&gt;"Yes",Register!$O422="",N(Register!$Q422)=0),0,ROUND((Register!$M422-Register!$R422)*MIN(Register!$Q422,MAX(0,MIN(L$4,IF(Register!$U422="",$D$2,MIN($D$2,YEAR(Register!$U422)*12+MONTH(Register!$U422)-1)))-(YEAR(Register!$O422)*12+MONTH(Register!$O422))+1))/Register!$Q422,2)-ROUND((Register!$M422-Register!$R422)*MIN(Register!$Q422,MAX(0,MIN(L$4-1,IF(Register!$U422="",$D$2,MIN($D$2,YEAR(Register!$U422)*12+MONTH(Register!$U422)-1)))-(YEAR(Register!$O422)*12+MONTH(Register!$O422))+1))/Register!$Q422,2))</f>
        <v/>
      </c>
      <c r="M424" s="27">
        <f>IF(OR(Register!$N422&lt;&gt;"Yes",Register!$O422="",N(Register!$Q422)=0),0,ROUND((Register!$M422-Register!$R422)*MIN(Register!$Q422,MAX(0,MIN(M$4,IF(Register!$U422="",$D$2,MIN($D$2,YEAR(Register!$U422)*12+MONTH(Register!$U422)-1)))-(YEAR(Register!$O422)*12+MONTH(Register!$O422))+1))/Register!$Q422,2)-ROUND((Register!$M422-Register!$R422)*MIN(Register!$Q422,MAX(0,MIN(M$4-1,IF(Register!$U422="",$D$2,MIN($D$2,YEAR(Register!$U422)*12+MONTH(Register!$U422)-1)))-(YEAR(Register!$O422)*12+MONTH(Register!$O422))+1))/Register!$Q422,2))</f>
        <v/>
      </c>
      <c r="N424" s="27">
        <f>IF(OR(Register!$N422&lt;&gt;"Yes",Register!$O422="",N(Register!$Q422)=0),0,ROUND((Register!$M422-Register!$R422)*MIN(Register!$Q422,MAX(0,MIN(N$4,IF(Register!$U422="",$D$2,MIN($D$2,YEAR(Register!$U422)*12+MONTH(Register!$U422)-1)))-(YEAR(Register!$O422)*12+MONTH(Register!$O422))+1))/Register!$Q422,2)-ROUND((Register!$M422-Register!$R422)*MIN(Register!$Q422,MAX(0,MIN(N$4-1,IF(Register!$U422="",$D$2,MIN($D$2,YEAR(Register!$U422)*12+MONTH(Register!$U422)-1)))-(YEAR(Register!$O422)*12+MONTH(Register!$O422))+1))/Register!$Q422,2))</f>
        <v/>
      </c>
      <c r="O424" s="27">
        <f>IF(OR(Register!$N422&lt;&gt;"Yes",Register!$O422="",N(Register!$Q422)=0),0,ROUND((Register!$M422-Register!$R422)*MIN(Register!$Q422,MAX(0,MIN(O$4,IF(Register!$U422="",$D$2,MIN($D$2,YEAR(Register!$U422)*12+MONTH(Register!$U422)-1)))-(YEAR(Register!$O422)*12+MONTH(Register!$O422))+1))/Register!$Q422,2)-ROUND((Register!$M422-Register!$R422)*MIN(Register!$Q422,MAX(0,MIN(O$4-1,IF(Register!$U422="",$D$2,MIN($D$2,YEAR(Register!$U422)*12+MONTH(Register!$U422)-1)))-(YEAR(Register!$O422)*12+MONTH(Register!$O422))+1))/Register!$Q422,2))</f>
        <v/>
      </c>
      <c r="P424" s="27">
        <f>IF(OR(Register!$N422&lt;&gt;"Yes",Register!$O422="",N(Register!$Q422)=0),0,ROUND((Register!$M422-Register!$R422)*MIN(Register!$Q422,MAX(0,MIN(P$4,IF(Register!$U422="",$D$2,MIN($D$2,YEAR(Register!$U422)*12+MONTH(Register!$U422)-1)))-(YEAR(Register!$O422)*12+MONTH(Register!$O422))+1))/Register!$Q422,2)-ROUND((Register!$M422-Register!$R422)*MIN(Register!$Q422,MAX(0,MIN(P$4-1,IF(Register!$U422="",$D$2,MIN($D$2,YEAR(Register!$U422)*12+MONTH(Register!$U422)-1)))-(YEAR(Register!$O422)*12+MONTH(Register!$O422))+1))/Register!$Q422,2))</f>
        <v/>
      </c>
      <c r="Q424" s="27">
        <f>E424+F424+G424+H424+I424+J424+K424+L424+M424+N424+O424+P424</f>
        <v/>
      </c>
    </row>
    <row r="425">
      <c r="A425" s="28">
        <f>IF(Register!$A423="","",Register!$A423)</f>
        <v/>
      </c>
      <c r="B425" s="28">
        <f>IF(Register!$D423="","",Register!$D423)</f>
        <v/>
      </c>
      <c r="C425" s="28">
        <f>IF(Register!$F423="","",Register!$F423)</f>
        <v/>
      </c>
      <c r="D425" s="28">
        <f>IF(C425="","",IF(C425=Settings!$A$9,Settings!$B$9,IF(C425=Settings!$A$10,Settings!$B$10,IF(C425=Settings!$A$11,Settings!$B$11,IF(C425=Settings!$A$12,Settings!$B$12,IF(C425=Settings!$A$13,Settings!$B$13,IF(C425=Settings!$A$14,Settings!$B$14,IF(C425=Settings!$A$15,Settings!$B$15,IF(C425=Settings!$A$16,Settings!$B$16,IF(C425=Settings!$A$17,Settings!$B$17,IF(C425=Settings!$A$18,Settings!$B$18,"")))))))))))</f>
        <v/>
      </c>
      <c r="E425" s="27">
        <f>IF(OR(Register!$N423&lt;&gt;"Yes",Register!$O423="",N(Register!$Q423)=0),0,ROUND((Register!$M423-Register!$R423)*MIN(Register!$Q423,MAX(0,MIN(E$4,IF(Register!$U423="",$D$2,MIN($D$2,YEAR(Register!$U423)*12+MONTH(Register!$U423)-1)))-(YEAR(Register!$O423)*12+MONTH(Register!$O423))+1))/Register!$Q423,2)-ROUND((Register!$M423-Register!$R423)*MIN(Register!$Q423,MAX(0,MIN(E$4-1,IF(Register!$U423="",$D$2,MIN($D$2,YEAR(Register!$U423)*12+MONTH(Register!$U423)-1)))-(YEAR(Register!$O423)*12+MONTH(Register!$O423))+1))/Register!$Q423,2))</f>
        <v/>
      </c>
      <c r="F425" s="27">
        <f>IF(OR(Register!$N423&lt;&gt;"Yes",Register!$O423="",N(Register!$Q423)=0),0,ROUND((Register!$M423-Register!$R423)*MIN(Register!$Q423,MAX(0,MIN(F$4,IF(Register!$U423="",$D$2,MIN($D$2,YEAR(Register!$U423)*12+MONTH(Register!$U423)-1)))-(YEAR(Register!$O423)*12+MONTH(Register!$O423))+1))/Register!$Q423,2)-ROUND((Register!$M423-Register!$R423)*MIN(Register!$Q423,MAX(0,MIN(F$4-1,IF(Register!$U423="",$D$2,MIN($D$2,YEAR(Register!$U423)*12+MONTH(Register!$U423)-1)))-(YEAR(Register!$O423)*12+MONTH(Register!$O423))+1))/Register!$Q423,2))</f>
        <v/>
      </c>
      <c r="G425" s="27">
        <f>IF(OR(Register!$N423&lt;&gt;"Yes",Register!$O423="",N(Register!$Q423)=0),0,ROUND((Register!$M423-Register!$R423)*MIN(Register!$Q423,MAX(0,MIN(G$4,IF(Register!$U423="",$D$2,MIN($D$2,YEAR(Register!$U423)*12+MONTH(Register!$U423)-1)))-(YEAR(Register!$O423)*12+MONTH(Register!$O423))+1))/Register!$Q423,2)-ROUND((Register!$M423-Register!$R423)*MIN(Register!$Q423,MAX(0,MIN(G$4-1,IF(Register!$U423="",$D$2,MIN($D$2,YEAR(Register!$U423)*12+MONTH(Register!$U423)-1)))-(YEAR(Register!$O423)*12+MONTH(Register!$O423))+1))/Register!$Q423,2))</f>
        <v/>
      </c>
      <c r="H425" s="27">
        <f>IF(OR(Register!$N423&lt;&gt;"Yes",Register!$O423="",N(Register!$Q423)=0),0,ROUND((Register!$M423-Register!$R423)*MIN(Register!$Q423,MAX(0,MIN(H$4,IF(Register!$U423="",$D$2,MIN($D$2,YEAR(Register!$U423)*12+MONTH(Register!$U423)-1)))-(YEAR(Register!$O423)*12+MONTH(Register!$O423))+1))/Register!$Q423,2)-ROUND((Register!$M423-Register!$R423)*MIN(Register!$Q423,MAX(0,MIN(H$4-1,IF(Register!$U423="",$D$2,MIN($D$2,YEAR(Register!$U423)*12+MONTH(Register!$U423)-1)))-(YEAR(Register!$O423)*12+MONTH(Register!$O423))+1))/Register!$Q423,2))</f>
        <v/>
      </c>
      <c r="I425" s="27">
        <f>IF(OR(Register!$N423&lt;&gt;"Yes",Register!$O423="",N(Register!$Q423)=0),0,ROUND((Register!$M423-Register!$R423)*MIN(Register!$Q423,MAX(0,MIN(I$4,IF(Register!$U423="",$D$2,MIN($D$2,YEAR(Register!$U423)*12+MONTH(Register!$U423)-1)))-(YEAR(Register!$O423)*12+MONTH(Register!$O423))+1))/Register!$Q423,2)-ROUND((Register!$M423-Register!$R423)*MIN(Register!$Q423,MAX(0,MIN(I$4-1,IF(Register!$U423="",$D$2,MIN($D$2,YEAR(Register!$U423)*12+MONTH(Register!$U423)-1)))-(YEAR(Register!$O423)*12+MONTH(Register!$O423))+1))/Register!$Q423,2))</f>
        <v/>
      </c>
      <c r="J425" s="27">
        <f>IF(OR(Register!$N423&lt;&gt;"Yes",Register!$O423="",N(Register!$Q423)=0),0,ROUND((Register!$M423-Register!$R423)*MIN(Register!$Q423,MAX(0,MIN(J$4,IF(Register!$U423="",$D$2,MIN($D$2,YEAR(Register!$U423)*12+MONTH(Register!$U423)-1)))-(YEAR(Register!$O423)*12+MONTH(Register!$O423))+1))/Register!$Q423,2)-ROUND((Register!$M423-Register!$R423)*MIN(Register!$Q423,MAX(0,MIN(J$4-1,IF(Register!$U423="",$D$2,MIN($D$2,YEAR(Register!$U423)*12+MONTH(Register!$U423)-1)))-(YEAR(Register!$O423)*12+MONTH(Register!$O423))+1))/Register!$Q423,2))</f>
        <v/>
      </c>
      <c r="K425" s="27">
        <f>IF(OR(Register!$N423&lt;&gt;"Yes",Register!$O423="",N(Register!$Q423)=0),0,ROUND((Register!$M423-Register!$R423)*MIN(Register!$Q423,MAX(0,MIN(K$4,IF(Register!$U423="",$D$2,MIN($D$2,YEAR(Register!$U423)*12+MONTH(Register!$U423)-1)))-(YEAR(Register!$O423)*12+MONTH(Register!$O423))+1))/Register!$Q423,2)-ROUND((Register!$M423-Register!$R423)*MIN(Register!$Q423,MAX(0,MIN(K$4-1,IF(Register!$U423="",$D$2,MIN($D$2,YEAR(Register!$U423)*12+MONTH(Register!$U423)-1)))-(YEAR(Register!$O423)*12+MONTH(Register!$O423))+1))/Register!$Q423,2))</f>
        <v/>
      </c>
      <c r="L425" s="27">
        <f>IF(OR(Register!$N423&lt;&gt;"Yes",Register!$O423="",N(Register!$Q423)=0),0,ROUND((Register!$M423-Register!$R423)*MIN(Register!$Q423,MAX(0,MIN(L$4,IF(Register!$U423="",$D$2,MIN($D$2,YEAR(Register!$U423)*12+MONTH(Register!$U423)-1)))-(YEAR(Register!$O423)*12+MONTH(Register!$O423))+1))/Register!$Q423,2)-ROUND((Register!$M423-Register!$R423)*MIN(Register!$Q423,MAX(0,MIN(L$4-1,IF(Register!$U423="",$D$2,MIN($D$2,YEAR(Register!$U423)*12+MONTH(Register!$U423)-1)))-(YEAR(Register!$O423)*12+MONTH(Register!$O423))+1))/Register!$Q423,2))</f>
        <v/>
      </c>
      <c r="M425" s="27">
        <f>IF(OR(Register!$N423&lt;&gt;"Yes",Register!$O423="",N(Register!$Q423)=0),0,ROUND((Register!$M423-Register!$R423)*MIN(Register!$Q423,MAX(0,MIN(M$4,IF(Register!$U423="",$D$2,MIN($D$2,YEAR(Register!$U423)*12+MONTH(Register!$U423)-1)))-(YEAR(Register!$O423)*12+MONTH(Register!$O423))+1))/Register!$Q423,2)-ROUND((Register!$M423-Register!$R423)*MIN(Register!$Q423,MAX(0,MIN(M$4-1,IF(Register!$U423="",$D$2,MIN($D$2,YEAR(Register!$U423)*12+MONTH(Register!$U423)-1)))-(YEAR(Register!$O423)*12+MONTH(Register!$O423))+1))/Register!$Q423,2))</f>
        <v/>
      </c>
      <c r="N425" s="27">
        <f>IF(OR(Register!$N423&lt;&gt;"Yes",Register!$O423="",N(Register!$Q423)=0),0,ROUND((Register!$M423-Register!$R423)*MIN(Register!$Q423,MAX(0,MIN(N$4,IF(Register!$U423="",$D$2,MIN($D$2,YEAR(Register!$U423)*12+MONTH(Register!$U423)-1)))-(YEAR(Register!$O423)*12+MONTH(Register!$O423))+1))/Register!$Q423,2)-ROUND((Register!$M423-Register!$R423)*MIN(Register!$Q423,MAX(0,MIN(N$4-1,IF(Register!$U423="",$D$2,MIN($D$2,YEAR(Register!$U423)*12+MONTH(Register!$U423)-1)))-(YEAR(Register!$O423)*12+MONTH(Register!$O423))+1))/Register!$Q423,2))</f>
        <v/>
      </c>
      <c r="O425" s="27">
        <f>IF(OR(Register!$N423&lt;&gt;"Yes",Register!$O423="",N(Register!$Q423)=0),0,ROUND((Register!$M423-Register!$R423)*MIN(Register!$Q423,MAX(0,MIN(O$4,IF(Register!$U423="",$D$2,MIN($D$2,YEAR(Register!$U423)*12+MONTH(Register!$U423)-1)))-(YEAR(Register!$O423)*12+MONTH(Register!$O423))+1))/Register!$Q423,2)-ROUND((Register!$M423-Register!$R423)*MIN(Register!$Q423,MAX(0,MIN(O$4-1,IF(Register!$U423="",$D$2,MIN($D$2,YEAR(Register!$U423)*12+MONTH(Register!$U423)-1)))-(YEAR(Register!$O423)*12+MONTH(Register!$O423))+1))/Register!$Q423,2))</f>
        <v/>
      </c>
      <c r="P425" s="27">
        <f>IF(OR(Register!$N423&lt;&gt;"Yes",Register!$O423="",N(Register!$Q423)=0),0,ROUND((Register!$M423-Register!$R423)*MIN(Register!$Q423,MAX(0,MIN(P$4,IF(Register!$U423="",$D$2,MIN($D$2,YEAR(Register!$U423)*12+MONTH(Register!$U423)-1)))-(YEAR(Register!$O423)*12+MONTH(Register!$O423))+1))/Register!$Q423,2)-ROUND((Register!$M423-Register!$R423)*MIN(Register!$Q423,MAX(0,MIN(P$4-1,IF(Register!$U423="",$D$2,MIN($D$2,YEAR(Register!$U423)*12+MONTH(Register!$U423)-1)))-(YEAR(Register!$O423)*12+MONTH(Register!$O423))+1))/Register!$Q423,2))</f>
        <v/>
      </c>
      <c r="Q425" s="27">
        <f>E425+F425+G425+H425+I425+J425+K425+L425+M425+N425+O425+P425</f>
        <v/>
      </c>
    </row>
    <row r="426">
      <c r="A426" s="28">
        <f>IF(Register!$A424="","",Register!$A424)</f>
        <v/>
      </c>
      <c r="B426" s="28">
        <f>IF(Register!$D424="","",Register!$D424)</f>
        <v/>
      </c>
      <c r="C426" s="28">
        <f>IF(Register!$F424="","",Register!$F424)</f>
        <v/>
      </c>
      <c r="D426" s="28">
        <f>IF(C426="","",IF(C426=Settings!$A$9,Settings!$B$9,IF(C426=Settings!$A$10,Settings!$B$10,IF(C426=Settings!$A$11,Settings!$B$11,IF(C426=Settings!$A$12,Settings!$B$12,IF(C426=Settings!$A$13,Settings!$B$13,IF(C426=Settings!$A$14,Settings!$B$14,IF(C426=Settings!$A$15,Settings!$B$15,IF(C426=Settings!$A$16,Settings!$B$16,IF(C426=Settings!$A$17,Settings!$B$17,IF(C426=Settings!$A$18,Settings!$B$18,"")))))))))))</f>
        <v/>
      </c>
      <c r="E426" s="27">
        <f>IF(OR(Register!$N424&lt;&gt;"Yes",Register!$O424="",N(Register!$Q424)=0),0,ROUND((Register!$M424-Register!$R424)*MIN(Register!$Q424,MAX(0,MIN(E$4,IF(Register!$U424="",$D$2,MIN($D$2,YEAR(Register!$U424)*12+MONTH(Register!$U424)-1)))-(YEAR(Register!$O424)*12+MONTH(Register!$O424))+1))/Register!$Q424,2)-ROUND((Register!$M424-Register!$R424)*MIN(Register!$Q424,MAX(0,MIN(E$4-1,IF(Register!$U424="",$D$2,MIN($D$2,YEAR(Register!$U424)*12+MONTH(Register!$U424)-1)))-(YEAR(Register!$O424)*12+MONTH(Register!$O424))+1))/Register!$Q424,2))</f>
        <v/>
      </c>
      <c r="F426" s="27">
        <f>IF(OR(Register!$N424&lt;&gt;"Yes",Register!$O424="",N(Register!$Q424)=0),0,ROUND((Register!$M424-Register!$R424)*MIN(Register!$Q424,MAX(0,MIN(F$4,IF(Register!$U424="",$D$2,MIN($D$2,YEAR(Register!$U424)*12+MONTH(Register!$U424)-1)))-(YEAR(Register!$O424)*12+MONTH(Register!$O424))+1))/Register!$Q424,2)-ROUND((Register!$M424-Register!$R424)*MIN(Register!$Q424,MAX(0,MIN(F$4-1,IF(Register!$U424="",$D$2,MIN($D$2,YEAR(Register!$U424)*12+MONTH(Register!$U424)-1)))-(YEAR(Register!$O424)*12+MONTH(Register!$O424))+1))/Register!$Q424,2))</f>
        <v/>
      </c>
      <c r="G426" s="27">
        <f>IF(OR(Register!$N424&lt;&gt;"Yes",Register!$O424="",N(Register!$Q424)=0),0,ROUND((Register!$M424-Register!$R424)*MIN(Register!$Q424,MAX(0,MIN(G$4,IF(Register!$U424="",$D$2,MIN($D$2,YEAR(Register!$U424)*12+MONTH(Register!$U424)-1)))-(YEAR(Register!$O424)*12+MONTH(Register!$O424))+1))/Register!$Q424,2)-ROUND((Register!$M424-Register!$R424)*MIN(Register!$Q424,MAX(0,MIN(G$4-1,IF(Register!$U424="",$D$2,MIN($D$2,YEAR(Register!$U424)*12+MONTH(Register!$U424)-1)))-(YEAR(Register!$O424)*12+MONTH(Register!$O424))+1))/Register!$Q424,2))</f>
        <v/>
      </c>
      <c r="H426" s="27">
        <f>IF(OR(Register!$N424&lt;&gt;"Yes",Register!$O424="",N(Register!$Q424)=0),0,ROUND((Register!$M424-Register!$R424)*MIN(Register!$Q424,MAX(0,MIN(H$4,IF(Register!$U424="",$D$2,MIN($D$2,YEAR(Register!$U424)*12+MONTH(Register!$U424)-1)))-(YEAR(Register!$O424)*12+MONTH(Register!$O424))+1))/Register!$Q424,2)-ROUND((Register!$M424-Register!$R424)*MIN(Register!$Q424,MAX(0,MIN(H$4-1,IF(Register!$U424="",$D$2,MIN($D$2,YEAR(Register!$U424)*12+MONTH(Register!$U424)-1)))-(YEAR(Register!$O424)*12+MONTH(Register!$O424))+1))/Register!$Q424,2))</f>
        <v/>
      </c>
      <c r="I426" s="27">
        <f>IF(OR(Register!$N424&lt;&gt;"Yes",Register!$O424="",N(Register!$Q424)=0),0,ROUND((Register!$M424-Register!$R424)*MIN(Register!$Q424,MAX(0,MIN(I$4,IF(Register!$U424="",$D$2,MIN($D$2,YEAR(Register!$U424)*12+MONTH(Register!$U424)-1)))-(YEAR(Register!$O424)*12+MONTH(Register!$O424))+1))/Register!$Q424,2)-ROUND((Register!$M424-Register!$R424)*MIN(Register!$Q424,MAX(0,MIN(I$4-1,IF(Register!$U424="",$D$2,MIN($D$2,YEAR(Register!$U424)*12+MONTH(Register!$U424)-1)))-(YEAR(Register!$O424)*12+MONTH(Register!$O424))+1))/Register!$Q424,2))</f>
        <v/>
      </c>
      <c r="J426" s="27">
        <f>IF(OR(Register!$N424&lt;&gt;"Yes",Register!$O424="",N(Register!$Q424)=0),0,ROUND((Register!$M424-Register!$R424)*MIN(Register!$Q424,MAX(0,MIN(J$4,IF(Register!$U424="",$D$2,MIN($D$2,YEAR(Register!$U424)*12+MONTH(Register!$U424)-1)))-(YEAR(Register!$O424)*12+MONTH(Register!$O424))+1))/Register!$Q424,2)-ROUND((Register!$M424-Register!$R424)*MIN(Register!$Q424,MAX(0,MIN(J$4-1,IF(Register!$U424="",$D$2,MIN($D$2,YEAR(Register!$U424)*12+MONTH(Register!$U424)-1)))-(YEAR(Register!$O424)*12+MONTH(Register!$O424))+1))/Register!$Q424,2))</f>
        <v/>
      </c>
      <c r="K426" s="27">
        <f>IF(OR(Register!$N424&lt;&gt;"Yes",Register!$O424="",N(Register!$Q424)=0),0,ROUND((Register!$M424-Register!$R424)*MIN(Register!$Q424,MAX(0,MIN(K$4,IF(Register!$U424="",$D$2,MIN($D$2,YEAR(Register!$U424)*12+MONTH(Register!$U424)-1)))-(YEAR(Register!$O424)*12+MONTH(Register!$O424))+1))/Register!$Q424,2)-ROUND((Register!$M424-Register!$R424)*MIN(Register!$Q424,MAX(0,MIN(K$4-1,IF(Register!$U424="",$D$2,MIN($D$2,YEAR(Register!$U424)*12+MONTH(Register!$U424)-1)))-(YEAR(Register!$O424)*12+MONTH(Register!$O424))+1))/Register!$Q424,2))</f>
        <v/>
      </c>
      <c r="L426" s="27">
        <f>IF(OR(Register!$N424&lt;&gt;"Yes",Register!$O424="",N(Register!$Q424)=0),0,ROUND((Register!$M424-Register!$R424)*MIN(Register!$Q424,MAX(0,MIN(L$4,IF(Register!$U424="",$D$2,MIN($D$2,YEAR(Register!$U424)*12+MONTH(Register!$U424)-1)))-(YEAR(Register!$O424)*12+MONTH(Register!$O424))+1))/Register!$Q424,2)-ROUND((Register!$M424-Register!$R424)*MIN(Register!$Q424,MAX(0,MIN(L$4-1,IF(Register!$U424="",$D$2,MIN($D$2,YEAR(Register!$U424)*12+MONTH(Register!$U424)-1)))-(YEAR(Register!$O424)*12+MONTH(Register!$O424))+1))/Register!$Q424,2))</f>
        <v/>
      </c>
      <c r="M426" s="27">
        <f>IF(OR(Register!$N424&lt;&gt;"Yes",Register!$O424="",N(Register!$Q424)=0),0,ROUND((Register!$M424-Register!$R424)*MIN(Register!$Q424,MAX(0,MIN(M$4,IF(Register!$U424="",$D$2,MIN($D$2,YEAR(Register!$U424)*12+MONTH(Register!$U424)-1)))-(YEAR(Register!$O424)*12+MONTH(Register!$O424))+1))/Register!$Q424,2)-ROUND((Register!$M424-Register!$R424)*MIN(Register!$Q424,MAX(0,MIN(M$4-1,IF(Register!$U424="",$D$2,MIN($D$2,YEAR(Register!$U424)*12+MONTH(Register!$U424)-1)))-(YEAR(Register!$O424)*12+MONTH(Register!$O424))+1))/Register!$Q424,2))</f>
        <v/>
      </c>
      <c r="N426" s="27">
        <f>IF(OR(Register!$N424&lt;&gt;"Yes",Register!$O424="",N(Register!$Q424)=0),0,ROUND((Register!$M424-Register!$R424)*MIN(Register!$Q424,MAX(0,MIN(N$4,IF(Register!$U424="",$D$2,MIN($D$2,YEAR(Register!$U424)*12+MONTH(Register!$U424)-1)))-(YEAR(Register!$O424)*12+MONTH(Register!$O424))+1))/Register!$Q424,2)-ROUND((Register!$M424-Register!$R424)*MIN(Register!$Q424,MAX(0,MIN(N$4-1,IF(Register!$U424="",$D$2,MIN($D$2,YEAR(Register!$U424)*12+MONTH(Register!$U424)-1)))-(YEAR(Register!$O424)*12+MONTH(Register!$O424))+1))/Register!$Q424,2))</f>
        <v/>
      </c>
      <c r="O426" s="27">
        <f>IF(OR(Register!$N424&lt;&gt;"Yes",Register!$O424="",N(Register!$Q424)=0),0,ROUND((Register!$M424-Register!$R424)*MIN(Register!$Q424,MAX(0,MIN(O$4,IF(Register!$U424="",$D$2,MIN($D$2,YEAR(Register!$U424)*12+MONTH(Register!$U424)-1)))-(YEAR(Register!$O424)*12+MONTH(Register!$O424))+1))/Register!$Q424,2)-ROUND((Register!$M424-Register!$R424)*MIN(Register!$Q424,MAX(0,MIN(O$4-1,IF(Register!$U424="",$D$2,MIN($D$2,YEAR(Register!$U424)*12+MONTH(Register!$U424)-1)))-(YEAR(Register!$O424)*12+MONTH(Register!$O424))+1))/Register!$Q424,2))</f>
        <v/>
      </c>
      <c r="P426" s="27">
        <f>IF(OR(Register!$N424&lt;&gt;"Yes",Register!$O424="",N(Register!$Q424)=0),0,ROUND((Register!$M424-Register!$R424)*MIN(Register!$Q424,MAX(0,MIN(P$4,IF(Register!$U424="",$D$2,MIN($D$2,YEAR(Register!$U424)*12+MONTH(Register!$U424)-1)))-(YEAR(Register!$O424)*12+MONTH(Register!$O424))+1))/Register!$Q424,2)-ROUND((Register!$M424-Register!$R424)*MIN(Register!$Q424,MAX(0,MIN(P$4-1,IF(Register!$U424="",$D$2,MIN($D$2,YEAR(Register!$U424)*12+MONTH(Register!$U424)-1)))-(YEAR(Register!$O424)*12+MONTH(Register!$O424))+1))/Register!$Q424,2))</f>
        <v/>
      </c>
      <c r="Q426" s="27">
        <f>E426+F426+G426+H426+I426+J426+K426+L426+M426+N426+O426+P426</f>
        <v/>
      </c>
    </row>
    <row r="427">
      <c r="A427" s="28">
        <f>IF(Register!$A425="","",Register!$A425)</f>
        <v/>
      </c>
      <c r="B427" s="28">
        <f>IF(Register!$D425="","",Register!$D425)</f>
        <v/>
      </c>
      <c r="C427" s="28">
        <f>IF(Register!$F425="","",Register!$F425)</f>
        <v/>
      </c>
      <c r="D427" s="28">
        <f>IF(C427="","",IF(C427=Settings!$A$9,Settings!$B$9,IF(C427=Settings!$A$10,Settings!$B$10,IF(C427=Settings!$A$11,Settings!$B$11,IF(C427=Settings!$A$12,Settings!$B$12,IF(C427=Settings!$A$13,Settings!$B$13,IF(C427=Settings!$A$14,Settings!$B$14,IF(C427=Settings!$A$15,Settings!$B$15,IF(C427=Settings!$A$16,Settings!$B$16,IF(C427=Settings!$A$17,Settings!$B$17,IF(C427=Settings!$A$18,Settings!$B$18,"")))))))))))</f>
        <v/>
      </c>
      <c r="E427" s="27">
        <f>IF(OR(Register!$N425&lt;&gt;"Yes",Register!$O425="",N(Register!$Q425)=0),0,ROUND((Register!$M425-Register!$R425)*MIN(Register!$Q425,MAX(0,MIN(E$4,IF(Register!$U425="",$D$2,MIN($D$2,YEAR(Register!$U425)*12+MONTH(Register!$U425)-1)))-(YEAR(Register!$O425)*12+MONTH(Register!$O425))+1))/Register!$Q425,2)-ROUND((Register!$M425-Register!$R425)*MIN(Register!$Q425,MAX(0,MIN(E$4-1,IF(Register!$U425="",$D$2,MIN($D$2,YEAR(Register!$U425)*12+MONTH(Register!$U425)-1)))-(YEAR(Register!$O425)*12+MONTH(Register!$O425))+1))/Register!$Q425,2))</f>
        <v/>
      </c>
      <c r="F427" s="27">
        <f>IF(OR(Register!$N425&lt;&gt;"Yes",Register!$O425="",N(Register!$Q425)=0),0,ROUND((Register!$M425-Register!$R425)*MIN(Register!$Q425,MAX(0,MIN(F$4,IF(Register!$U425="",$D$2,MIN($D$2,YEAR(Register!$U425)*12+MONTH(Register!$U425)-1)))-(YEAR(Register!$O425)*12+MONTH(Register!$O425))+1))/Register!$Q425,2)-ROUND((Register!$M425-Register!$R425)*MIN(Register!$Q425,MAX(0,MIN(F$4-1,IF(Register!$U425="",$D$2,MIN($D$2,YEAR(Register!$U425)*12+MONTH(Register!$U425)-1)))-(YEAR(Register!$O425)*12+MONTH(Register!$O425))+1))/Register!$Q425,2))</f>
        <v/>
      </c>
      <c r="G427" s="27">
        <f>IF(OR(Register!$N425&lt;&gt;"Yes",Register!$O425="",N(Register!$Q425)=0),0,ROUND((Register!$M425-Register!$R425)*MIN(Register!$Q425,MAX(0,MIN(G$4,IF(Register!$U425="",$D$2,MIN($D$2,YEAR(Register!$U425)*12+MONTH(Register!$U425)-1)))-(YEAR(Register!$O425)*12+MONTH(Register!$O425))+1))/Register!$Q425,2)-ROUND((Register!$M425-Register!$R425)*MIN(Register!$Q425,MAX(0,MIN(G$4-1,IF(Register!$U425="",$D$2,MIN($D$2,YEAR(Register!$U425)*12+MONTH(Register!$U425)-1)))-(YEAR(Register!$O425)*12+MONTH(Register!$O425))+1))/Register!$Q425,2))</f>
        <v/>
      </c>
      <c r="H427" s="27">
        <f>IF(OR(Register!$N425&lt;&gt;"Yes",Register!$O425="",N(Register!$Q425)=0),0,ROUND((Register!$M425-Register!$R425)*MIN(Register!$Q425,MAX(0,MIN(H$4,IF(Register!$U425="",$D$2,MIN($D$2,YEAR(Register!$U425)*12+MONTH(Register!$U425)-1)))-(YEAR(Register!$O425)*12+MONTH(Register!$O425))+1))/Register!$Q425,2)-ROUND((Register!$M425-Register!$R425)*MIN(Register!$Q425,MAX(0,MIN(H$4-1,IF(Register!$U425="",$D$2,MIN($D$2,YEAR(Register!$U425)*12+MONTH(Register!$U425)-1)))-(YEAR(Register!$O425)*12+MONTH(Register!$O425))+1))/Register!$Q425,2))</f>
        <v/>
      </c>
      <c r="I427" s="27">
        <f>IF(OR(Register!$N425&lt;&gt;"Yes",Register!$O425="",N(Register!$Q425)=0),0,ROUND((Register!$M425-Register!$R425)*MIN(Register!$Q425,MAX(0,MIN(I$4,IF(Register!$U425="",$D$2,MIN($D$2,YEAR(Register!$U425)*12+MONTH(Register!$U425)-1)))-(YEAR(Register!$O425)*12+MONTH(Register!$O425))+1))/Register!$Q425,2)-ROUND((Register!$M425-Register!$R425)*MIN(Register!$Q425,MAX(0,MIN(I$4-1,IF(Register!$U425="",$D$2,MIN($D$2,YEAR(Register!$U425)*12+MONTH(Register!$U425)-1)))-(YEAR(Register!$O425)*12+MONTH(Register!$O425))+1))/Register!$Q425,2))</f>
        <v/>
      </c>
      <c r="J427" s="27">
        <f>IF(OR(Register!$N425&lt;&gt;"Yes",Register!$O425="",N(Register!$Q425)=0),0,ROUND((Register!$M425-Register!$R425)*MIN(Register!$Q425,MAX(0,MIN(J$4,IF(Register!$U425="",$D$2,MIN($D$2,YEAR(Register!$U425)*12+MONTH(Register!$U425)-1)))-(YEAR(Register!$O425)*12+MONTH(Register!$O425))+1))/Register!$Q425,2)-ROUND((Register!$M425-Register!$R425)*MIN(Register!$Q425,MAX(0,MIN(J$4-1,IF(Register!$U425="",$D$2,MIN($D$2,YEAR(Register!$U425)*12+MONTH(Register!$U425)-1)))-(YEAR(Register!$O425)*12+MONTH(Register!$O425))+1))/Register!$Q425,2))</f>
        <v/>
      </c>
      <c r="K427" s="27">
        <f>IF(OR(Register!$N425&lt;&gt;"Yes",Register!$O425="",N(Register!$Q425)=0),0,ROUND((Register!$M425-Register!$R425)*MIN(Register!$Q425,MAX(0,MIN(K$4,IF(Register!$U425="",$D$2,MIN($D$2,YEAR(Register!$U425)*12+MONTH(Register!$U425)-1)))-(YEAR(Register!$O425)*12+MONTH(Register!$O425))+1))/Register!$Q425,2)-ROUND((Register!$M425-Register!$R425)*MIN(Register!$Q425,MAX(0,MIN(K$4-1,IF(Register!$U425="",$D$2,MIN($D$2,YEAR(Register!$U425)*12+MONTH(Register!$U425)-1)))-(YEAR(Register!$O425)*12+MONTH(Register!$O425))+1))/Register!$Q425,2))</f>
        <v/>
      </c>
      <c r="L427" s="27">
        <f>IF(OR(Register!$N425&lt;&gt;"Yes",Register!$O425="",N(Register!$Q425)=0),0,ROUND((Register!$M425-Register!$R425)*MIN(Register!$Q425,MAX(0,MIN(L$4,IF(Register!$U425="",$D$2,MIN($D$2,YEAR(Register!$U425)*12+MONTH(Register!$U425)-1)))-(YEAR(Register!$O425)*12+MONTH(Register!$O425))+1))/Register!$Q425,2)-ROUND((Register!$M425-Register!$R425)*MIN(Register!$Q425,MAX(0,MIN(L$4-1,IF(Register!$U425="",$D$2,MIN($D$2,YEAR(Register!$U425)*12+MONTH(Register!$U425)-1)))-(YEAR(Register!$O425)*12+MONTH(Register!$O425))+1))/Register!$Q425,2))</f>
        <v/>
      </c>
      <c r="M427" s="27">
        <f>IF(OR(Register!$N425&lt;&gt;"Yes",Register!$O425="",N(Register!$Q425)=0),0,ROUND((Register!$M425-Register!$R425)*MIN(Register!$Q425,MAX(0,MIN(M$4,IF(Register!$U425="",$D$2,MIN($D$2,YEAR(Register!$U425)*12+MONTH(Register!$U425)-1)))-(YEAR(Register!$O425)*12+MONTH(Register!$O425))+1))/Register!$Q425,2)-ROUND((Register!$M425-Register!$R425)*MIN(Register!$Q425,MAX(0,MIN(M$4-1,IF(Register!$U425="",$D$2,MIN($D$2,YEAR(Register!$U425)*12+MONTH(Register!$U425)-1)))-(YEAR(Register!$O425)*12+MONTH(Register!$O425))+1))/Register!$Q425,2))</f>
        <v/>
      </c>
      <c r="N427" s="27">
        <f>IF(OR(Register!$N425&lt;&gt;"Yes",Register!$O425="",N(Register!$Q425)=0),0,ROUND((Register!$M425-Register!$R425)*MIN(Register!$Q425,MAX(0,MIN(N$4,IF(Register!$U425="",$D$2,MIN($D$2,YEAR(Register!$U425)*12+MONTH(Register!$U425)-1)))-(YEAR(Register!$O425)*12+MONTH(Register!$O425))+1))/Register!$Q425,2)-ROUND((Register!$M425-Register!$R425)*MIN(Register!$Q425,MAX(0,MIN(N$4-1,IF(Register!$U425="",$D$2,MIN($D$2,YEAR(Register!$U425)*12+MONTH(Register!$U425)-1)))-(YEAR(Register!$O425)*12+MONTH(Register!$O425))+1))/Register!$Q425,2))</f>
        <v/>
      </c>
      <c r="O427" s="27">
        <f>IF(OR(Register!$N425&lt;&gt;"Yes",Register!$O425="",N(Register!$Q425)=0),0,ROUND((Register!$M425-Register!$R425)*MIN(Register!$Q425,MAX(0,MIN(O$4,IF(Register!$U425="",$D$2,MIN($D$2,YEAR(Register!$U425)*12+MONTH(Register!$U425)-1)))-(YEAR(Register!$O425)*12+MONTH(Register!$O425))+1))/Register!$Q425,2)-ROUND((Register!$M425-Register!$R425)*MIN(Register!$Q425,MAX(0,MIN(O$4-1,IF(Register!$U425="",$D$2,MIN($D$2,YEAR(Register!$U425)*12+MONTH(Register!$U425)-1)))-(YEAR(Register!$O425)*12+MONTH(Register!$O425))+1))/Register!$Q425,2))</f>
        <v/>
      </c>
      <c r="P427" s="27">
        <f>IF(OR(Register!$N425&lt;&gt;"Yes",Register!$O425="",N(Register!$Q425)=0),0,ROUND((Register!$M425-Register!$R425)*MIN(Register!$Q425,MAX(0,MIN(P$4,IF(Register!$U425="",$D$2,MIN($D$2,YEAR(Register!$U425)*12+MONTH(Register!$U425)-1)))-(YEAR(Register!$O425)*12+MONTH(Register!$O425))+1))/Register!$Q425,2)-ROUND((Register!$M425-Register!$R425)*MIN(Register!$Q425,MAX(0,MIN(P$4-1,IF(Register!$U425="",$D$2,MIN($D$2,YEAR(Register!$U425)*12+MONTH(Register!$U425)-1)))-(YEAR(Register!$O425)*12+MONTH(Register!$O425))+1))/Register!$Q425,2))</f>
        <v/>
      </c>
      <c r="Q427" s="27">
        <f>E427+F427+G427+H427+I427+J427+K427+L427+M427+N427+O427+P427</f>
        <v/>
      </c>
    </row>
    <row r="428">
      <c r="A428" s="28">
        <f>IF(Register!$A426="","",Register!$A426)</f>
        <v/>
      </c>
      <c r="B428" s="28">
        <f>IF(Register!$D426="","",Register!$D426)</f>
        <v/>
      </c>
      <c r="C428" s="28">
        <f>IF(Register!$F426="","",Register!$F426)</f>
        <v/>
      </c>
      <c r="D428" s="28">
        <f>IF(C428="","",IF(C428=Settings!$A$9,Settings!$B$9,IF(C428=Settings!$A$10,Settings!$B$10,IF(C428=Settings!$A$11,Settings!$B$11,IF(C428=Settings!$A$12,Settings!$B$12,IF(C428=Settings!$A$13,Settings!$B$13,IF(C428=Settings!$A$14,Settings!$B$14,IF(C428=Settings!$A$15,Settings!$B$15,IF(C428=Settings!$A$16,Settings!$B$16,IF(C428=Settings!$A$17,Settings!$B$17,IF(C428=Settings!$A$18,Settings!$B$18,"")))))))))))</f>
        <v/>
      </c>
      <c r="E428" s="27">
        <f>IF(OR(Register!$N426&lt;&gt;"Yes",Register!$O426="",N(Register!$Q426)=0),0,ROUND((Register!$M426-Register!$R426)*MIN(Register!$Q426,MAX(0,MIN(E$4,IF(Register!$U426="",$D$2,MIN($D$2,YEAR(Register!$U426)*12+MONTH(Register!$U426)-1)))-(YEAR(Register!$O426)*12+MONTH(Register!$O426))+1))/Register!$Q426,2)-ROUND((Register!$M426-Register!$R426)*MIN(Register!$Q426,MAX(0,MIN(E$4-1,IF(Register!$U426="",$D$2,MIN($D$2,YEAR(Register!$U426)*12+MONTH(Register!$U426)-1)))-(YEAR(Register!$O426)*12+MONTH(Register!$O426))+1))/Register!$Q426,2))</f>
        <v/>
      </c>
      <c r="F428" s="27">
        <f>IF(OR(Register!$N426&lt;&gt;"Yes",Register!$O426="",N(Register!$Q426)=0),0,ROUND((Register!$M426-Register!$R426)*MIN(Register!$Q426,MAX(0,MIN(F$4,IF(Register!$U426="",$D$2,MIN($D$2,YEAR(Register!$U426)*12+MONTH(Register!$U426)-1)))-(YEAR(Register!$O426)*12+MONTH(Register!$O426))+1))/Register!$Q426,2)-ROUND((Register!$M426-Register!$R426)*MIN(Register!$Q426,MAX(0,MIN(F$4-1,IF(Register!$U426="",$D$2,MIN($D$2,YEAR(Register!$U426)*12+MONTH(Register!$U426)-1)))-(YEAR(Register!$O426)*12+MONTH(Register!$O426))+1))/Register!$Q426,2))</f>
        <v/>
      </c>
      <c r="G428" s="27">
        <f>IF(OR(Register!$N426&lt;&gt;"Yes",Register!$O426="",N(Register!$Q426)=0),0,ROUND((Register!$M426-Register!$R426)*MIN(Register!$Q426,MAX(0,MIN(G$4,IF(Register!$U426="",$D$2,MIN($D$2,YEAR(Register!$U426)*12+MONTH(Register!$U426)-1)))-(YEAR(Register!$O426)*12+MONTH(Register!$O426))+1))/Register!$Q426,2)-ROUND((Register!$M426-Register!$R426)*MIN(Register!$Q426,MAX(0,MIN(G$4-1,IF(Register!$U426="",$D$2,MIN($D$2,YEAR(Register!$U426)*12+MONTH(Register!$U426)-1)))-(YEAR(Register!$O426)*12+MONTH(Register!$O426))+1))/Register!$Q426,2))</f>
        <v/>
      </c>
      <c r="H428" s="27">
        <f>IF(OR(Register!$N426&lt;&gt;"Yes",Register!$O426="",N(Register!$Q426)=0),0,ROUND((Register!$M426-Register!$R426)*MIN(Register!$Q426,MAX(0,MIN(H$4,IF(Register!$U426="",$D$2,MIN($D$2,YEAR(Register!$U426)*12+MONTH(Register!$U426)-1)))-(YEAR(Register!$O426)*12+MONTH(Register!$O426))+1))/Register!$Q426,2)-ROUND((Register!$M426-Register!$R426)*MIN(Register!$Q426,MAX(0,MIN(H$4-1,IF(Register!$U426="",$D$2,MIN($D$2,YEAR(Register!$U426)*12+MONTH(Register!$U426)-1)))-(YEAR(Register!$O426)*12+MONTH(Register!$O426))+1))/Register!$Q426,2))</f>
        <v/>
      </c>
      <c r="I428" s="27">
        <f>IF(OR(Register!$N426&lt;&gt;"Yes",Register!$O426="",N(Register!$Q426)=0),0,ROUND((Register!$M426-Register!$R426)*MIN(Register!$Q426,MAX(0,MIN(I$4,IF(Register!$U426="",$D$2,MIN($D$2,YEAR(Register!$U426)*12+MONTH(Register!$U426)-1)))-(YEAR(Register!$O426)*12+MONTH(Register!$O426))+1))/Register!$Q426,2)-ROUND((Register!$M426-Register!$R426)*MIN(Register!$Q426,MAX(0,MIN(I$4-1,IF(Register!$U426="",$D$2,MIN($D$2,YEAR(Register!$U426)*12+MONTH(Register!$U426)-1)))-(YEAR(Register!$O426)*12+MONTH(Register!$O426))+1))/Register!$Q426,2))</f>
        <v/>
      </c>
      <c r="J428" s="27">
        <f>IF(OR(Register!$N426&lt;&gt;"Yes",Register!$O426="",N(Register!$Q426)=0),0,ROUND((Register!$M426-Register!$R426)*MIN(Register!$Q426,MAX(0,MIN(J$4,IF(Register!$U426="",$D$2,MIN($D$2,YEAR(Register!$U426)*12+MONTH(Register!$U426)-1)))-(YEAR(Register!$O426)*12+MONTH(Register!$O426))+1))/Register!$Q426,2)-ROUND((Register!$M426-Register!$R426)*MIN(Register!$Q426,MAX(0,MIN(J$4-1,IF(Register!$U426="",$D$2,MIN($D$2,YEAR(Register!$U426)*12+MONTH(Register!$U426)-1)))-(YEAR(Register!$O426)*12+MONTH(Register!$O426))+1))/Register!$Q426,2))</f>
        <v/>
      </c>
      <c r="K428" s="27">
        <f>IF(OR(Register!$N426&lt;&gt;"Yes",Register!$O426="",N(Register!$Q426)=0),0,ROUND((Register!$M426-Register!$R426)*MIN(Register!$Q426,MAX(0,MIN(K$4,IF(Register!$U426="",$D$2,MIN($D$2,YEAR(Register!$U426)*12+MONTH(Register!$U426)-1)))-(YEAR(Register!$O426)*12+MONTH(Register!$O426))+1))/Register!$Q426,2)-ROUND((Register!$M426-Register!$R426)*MIN(Register!$Q426,MAX(0,MIN(K$4-1,IF(Register!$U426="",$D$2,MIN($D$2,YEAR(Register!$U426)*12+MONTH(Register!$U426)-1)))-(YEAR(Register!$O426)*12+MONTH(Register!$O426))+1))/Register!$Q426,2))</f>
        <v/>
      </c>
      <c r="L428" s="27">
        <f>IF(OR(Register!$N426&lt;&gt;"Yes",Register!$O426="",N(Register!$Q426)=0),0,ROUND((Register!$M426-Register!$R426)*MIN(Register!$Q426,MAX(0,MIN(L$4,IF(Register!$U426="",$D$2,MIN($D$2,YEAR(Register!$U426)*12+MONTH(Register!$U426)-1)))-(YEAR(Register!$O426)*12+MONTH(Register!$O426))+1))/Register!$Q426,2)-ROUND((Register!$M426-Register!$R426)*MIN(Register!$Q426,MAX(0,MIN(L$4-1,IF(Register!$U426="",$D$2,MIN($D$2,YEAR(Register!$U426)*12+MONTH(Register!$U426)-1)))-(YEAR(Register!$O426)*12+MONTH(Register!$O426))+1))/Register!$Q426,2))</f>
        <v/>
      </c>
      <c r="M428" s="27">
        <f>IF(OR(Register!$N426&lt;&gt;"Yes",Register!$O426="",N(Register!$Q426)=0),0,ROUND((Register!$M426-Register!$R426)*MIN(Register!$Q426,MAX(0,MIN(M$4,IF(Register!$U426="",$D$2,MIN($D$2,YEAR(Register!$U426)*12+MONTH(Register!$U426)-1)))-(YEAR(Register!$O426)*12+MONTH(Register!$O426))+1))/Register!$Q426,2)-ROUND((Register!$M426-Register!$R426)*MIN(Register!$Q426,MAX(0,MIN(M$4-1,IF(Register!$U426="",$D$2,MIN($D$2,YEAR(Register!$U426)*12+MONTH(Register!$U426)-1)))-(YEAR(Register!$O426)*12+MONTH(Register!$O426))+1))/Register!$Q426,2))</f>
        <v/>
      </c>
      <c r="N428" s="27">
        <f>IF(OR(Register!$N426&lt;&gt;"Yes",Register!$O426="",N(Register!$Q426)=0),0,ROUND((Register!$M426-Register!$R426)*MIN(Register!$Q426,MAX(0,MIN(N$4,IF(Register!$U426="",$D$2,MIN($D$2,YEAR(Register!$U426)*12+MONTH(Register!$U426)-1)))-(YEAR(Register!$O426)*12+MONTH(Register!$O426))+1))/Register!$Q426,2)-ROUND((Register!$M426-Register!$R426)*MIN(Register!$Q426,MAX(0,MIN(N$4-1,IF(Register!$U426="",$D$2,MIN($D$2,YEAR(Register!$U426)*12+MONTH(Register!$U426)-1)))-(YEAR(Register!$O426)*12+MONTH(Register!$O426))+1))/Register!$Q426,2))</f>
        <v/>
      </c>
      <c r="O428" s="27">
        <f>IF(OR(Register!$N426&lt;&gt;"Yes",Register!$O426="",N(Register!$Q426)=0),0,ROUND((Register!$M426-Register!$R426)*MIN(Register!$Q426,MAX(0,MIN(O$4,IF(Register!$U426="",$D$2,MIN($D$2,YEAR(Register!$U426)*12+MONTH(Register!$U426)-1)))-(YEAR(Register!$O426)*12+MONTH(Register!$O426))+1))/Register!$Q426,2)-ROUND((Register!$M426-Register!$R426)*MIN(Register!$Q426,MAX(0,MIN(O$4-1,IF(Register!$U426="",$D$2,MIN($D$2,YEAR(Register!$U426)*12+MONTH(Register!$U426)-1)))-(YEAR(Register!$O426)*12+MONTH(Register!$O426))+1))/Register!$Q426,2))</f>
        <v/>
      </c>
      <c r="P428" s="27">
        <f>IF(OR(Register!$N426&lt;&gt;"Yes",Register!$O426="",N(Register!$Q426)=0),0,ROUND((Register!$M426-Register!$R426)*MIN(Register!$Q426,MAX(0,MIN(P$4,IF(Register!$U426="",$D$2,MIN($D$2,YEAR(Register!$U426)*12+MONTH(Register!$U426)-1)))-(YEAR(Register!$O426)*12+MONTH(Register!$O426))+1))/Register!$Q426,2)-ROUND((Register!$M426-Register!$R426)*MIN(Register!$Q426,MAX(0,MIN(P$4-1,IF(Register!$U426="",$D$2,MIN($D$2,YEAR(Register!$U426)*12+MONTH(Register!$U426)-1)))-(YEAR(Register!$O426)*12+MONTH(Register!$O426))+1))/Register!$Q426,2))</f>
        <v/>
      </c>
      <c r="Q428" s="27">
        <f>E428+F428+G428+H428+I428+J428+K428+L428+M428+N428+O428+P428</f>
        <v/>
      </c>
    </row>
    <row r="429">
      <c r="A429" s="28">
        <f>IF(Register!$A427="","",Register!$A427)</f>
        <v/>
      </c>
      <c r="B429" s="28">
        <f>IF(Register!$D427="","",Register!$D427)</f>
        <v/>
      </c>
      <c r="C429" s="28">
        <f>IF(Register!$F427="","",Register!$F427)</f>
        <v/>
      </c>
      <c r="D429" s="28">
        <f>IF(C429="","",IF(C429=Settings!$A$9,Settings!$B$9,IF(C429=Settings!$A$10,Settings!$B$10,IF(C429=Settings!$A$11,Settings!$B$11,IF(C429=Settings!$A$12,Settings!$B$12,IF(C429=Settings!$A$13,Settings!$B$13,IF(C429=Settings!$A$14,Settings!$B$14,IF(C429=Settings!$A$15,Settings!$B$15,IF(C429=Settings!$A$16,Settings!$B$16,IF(C429=Settings!$A$17,Settings!$B$17,IF(C429=Settings!$A$18,Settings!$B$18,"")))))))))))</f>
        <v/>
      </c>
      <c r="E429" s="27">
        <f>IF(OR(Register!$N427&lt;&gt;"Yes",Register!$O427="",N(Register!$Q427)=0),0,ROUND((Register!$M427-Register!$R427)*MIN(Register!$Q427,MAX(0,MIN(E$4,IF(Register!$U427="",$D$2,MIN($D$2,YEAR(Register!$U427)*12+MONTH(Register!$U427)-1)))-(YEAR(Register!$O427)*12+MONTH(Register!$O427))+1))/Register!$Q427,2)-ROUND((Register!$M427-Register!$R427)*MIN(Register!$Q427,MAX(0,MIN(E$4-1,IF(Register!$U427="",$D$2,MIN($D$2,YEAR(Register!$U427)*12+MONTH(Register!$U427)-1)))-(YEAR(Register!$O427)*12+MONTH(Register!$O427))+1))/Register!$Q427,2))</f>
        <v/>
      </c>
      <c r="F429" s="27">
        <f>IF(OR(Register!$N427&lt;&gt;"Yes",Register!$O427="",N(Register!$Q427)=0),0,ROUND((Register!$M427-Register!$R427)*MIN(Register!$Q427,MAX(0,MIN(F$4,IF(Register!$U427="",$D$2,MIN($D$2,YEAR(Register!$U427)*12+MONTH(Register!$U427)-1)))-(YEAR(Register!$O427)*12+MONTH(Register!$O427))+1))/Register!$Q427,2)-ROUND((Register!$M427-Register!$R427)*MIN(Register!$Q427,MAX(0,MIN(F$4-1,IF(Register!$U427="",$D$2,MIN($D$2,YEAR(Register!$U427)*12+MONTH(Register!$U427)-1)))-(YEAR(Register!$O427)*12+MONTH(Register!$O427))+1))/Register!$Q427,2))</f>
        <v/>
      </c>
      <c r="G429" s="27">
        <f>IF(OR(Register!$N427&lt;&gt;"Yes",Register!$O427="",N(Register!$Q427)=0),0,ROUND((Register!$M427-Register!$R427)*MIN(Register!$Q427,MAX(0,MIN(G$4,IF(Register!$U427="",$D$2,MIN($D$2,YEAR(Register!$U427)*12+MONTH(Register!$U427)-1)))-(YEAR(Register!$O427)*12+MONTH(Register!$O427))+1))/Register!$Q427,2)-ROUND((Register!$M427-Register!$R427)*MIN(Register!$Q427,MAX(0,MIN(G$4-1,IF(Register!$U427="",$D$2,MIN($D$2,YEAR(Register!$U427)*12+MONTH(Register!$U427)-1)))-(YEAR(Register!$O427)*12+MONTH(Register!$O427))+1))/Register!$Q427,2))</f>
        <v/>
      </c>
      <c r="H429" s="27">
        <f>IF(OR(Register!$N427&lt;&gt;"Yes",Register!$O427="",N(Register!$Q427)=0),0,ROUND((Register!$M427-Register!$R427)*MIN(Register!$Q427,MAX(0,MIN(H$4,IF(Register!$U427="",$D$2,MIN($D$2,YEAR(Register!$U427)*12+MONTH(Register!$U427)-1)))-(YEAR(Register!$O427)*12+MONTH(Register!$O427))+1))/Register!$Q427,2)-ROUND((Register!$M427-Register!$R427)*MIN(Register!$Q427,MAX(0,MIN(H$4-1,IF(Register!$U427="",$D$2,MIN($D$2,YEAR(Register!$U427)*12+MONTH(Register!$U427)-1)))-(YEAR(Register!$O427)*12+MONTH(Register!$O427))+1))/Register!$Q427,2))</f>
        <v/>
      </c>
      <c r="I429" s="27">
        <f>IF(OR(Register!$N427&lt;&gt;"Yes",Register!$O427="",N(Register!$Q427)=0),0,ROUND((Register!$M427-Register!$R427)*MIN(Register!$Q427,MAX(0,MIN(I$4,IF(Register!$U427="",$D$2,MIN($D$2,YEAR(Register!$U427)*12+MONTH(Register!$U427)-1)))-(YEAR(Register!$O427)*12+MONTH(Register!$O427))+1))/Register!$Q427,2)-ROUND((Register!$M427-Register!$R427)*MIN(Register!$Q427,MAX(0,MIN(I$4-1,IF(Register!$U427="",$D$2,MIN($D$2,YEAR(Register!$U427)*12+MONTH(Register!$U427)-1)))-(YEAR(Register!$O427)*12+MONTH(Register!$O427))+1))/Register!$Q427,2))</f>
        <v/>
      </c>
      <c r="J429" s="27">
        <f>IF(OR(Register!$N427&lt;&gt;"Yes",Register!$O427="",N(Register!$Q427)=0),0,ROUND((Register!$M427-Register!$R427)*MIN(Register!$Q427,MAX(0,MIN(J$4,IF(Register!$U427="",$D$2,MIN($D$2,YEAR(Register!$U427)*12+MONTH(Register!$U427)-1)))-(YEAR(Register!$O427)*12+MONTH(Register!$O427))+1))/Register!$Q427,2)-ROUND((Register!$M427-Register!$R427)*MIN(Register!$Q427,MAX(0,MIN(J$4-1,IF(Register!$U427="",$D$2,MIN($D$2,YEAR(Register!$U427)*12+MONTH(Register!$U427)-1)))-(YEAR(Register!$O427)*12+MONTH(Register!$O427))+1))/Register!$Q427,2))</f>
        <v/>
      </c>
      <c r="K429" s="27">
        <f>IF(OR(Register!$N427&lt;&gt;"Yes",Register!$O427="",N(Register!$Q427)=0),0,ROUND((Register!$M427-Register!$R427)*MIN(Register!$Q427,MAX(0,MIN(K$4,IF(Register!$U427="",$D$2,MIN($D$2,YEAR(Register!$U427)*12+MONTH(Register!$U427)-1)))-(YEAR(Register!$O427)*12+MONTH(Register!$O427))+1))/Register!$Q427,2)-ROUND((Register!$M427-Register!$R427)*MIN(Register!$Q427,MAX(0,MIN(K$4-1,IF(Register!$U427="",$D$2,MIN($D$2,YEAR(Register!$U427)*12+MONTH(Register!$U427)-1)))-(YEAR(Register!$O427)*12+MONTH(Register!$O427))+1))/Register!$Q427,2))</f>
        <v/>
      </c>
      <c r="L429" s="27">
        <f>IF(OR(Register!$N427&lt;&gt;"Yes",Register!$O427="",N(Register!$Q427)=0),0,ROUND((Register!$M427-Register!$R427)*MIN(Register!$Q427,MAX(0,MIN(L$4,IF(Register!$U427="",$D$2,MIN($D$2,YEAR(Register!$U427)*12+MONTH(Register!$U427)-1)))-(YEAR(Register!$O427)*12+MONTH(Register!$O427))+1))/Register!$Q427,2)-ROUND((Register!$M427-Register!$R427)*MIN(Register!$Q427,MAX(0,MIN(L$4-1,IF(Register!$U427="",$D$2,MIN($D$2,YEAR(Register!$U427)*12+MONTH(Register!$U427)-1)))-(YEAR(Register!$O427)*12+MONTH(Register!$O427))+1))/Register!$Q427,2))</f>
        <v/>
      </c>
      <c r="M429" s="27">
        <f>IF(OR(Register!$N427&lt;&gt;"Yes",Register!$O427="",N(Register!$Q427)=0),0,ROUND((Register!$M427-Register!$R427)*MIN(Register!$Q427,MAX(0,MIN(M$4,IF(Register!$U427="",$D$2,MIN($D$2,YEAR(Register!$U427)*12+MONTH(Register!$U427)-1)))-(YEAR(Register!$O427)*12+MONTH(Register!$O427))+1))/Register!$Q427,2)-ROUND((Register!$M427-Register!$R427)*MIN(Register!$Q427,MAX(0,MIN(M$4-1,IF(Register!$U427="",$D$2,MIN($D$2,YEAR(Register!$U427)*12+MONTH(Register!$U427)-1)))-(YEAR(Register!$O427)*12+MONTH(Register!$O427))+1))/Register!$Q427,2))</f>
        <v/>
      </c>
      <c r="N429" s="27">
        <f>IF(OR(Register!$N427&lt;&gt;"Yes",Register!$O427="",N(Register!$Q427)=0),0,ROUND((Register!$M427-Register!$R427)*MIN(Register!$Q427,MAX(0,MIN(N$4,IF(Register!$U427="",$D$2,MIN($D$2,YEAR(Register!$U427)*12+MONTH(Register!$U427)-1)))-(YEAR(Register!$O427)*12+MONTH(Register!$O427))+1))/Register!$Q427,2)-ROUND((Register!$M427-Register!$R427)*MIN(Register!$Q427,MAX(0,MIN(N$4-1,IF(Register!$U427="",$D$2,MIN($D$2,YEAR(Register!$U427)*12+MONTH(Register!$U427)-1)))-(YEAR(Register!$O427)*12+MONTH(Register!$O427))+1))/Register!$Q427,2))</f>
        <v/>
      </c>
      <c r="O429" s="27">
        <f>IF(OR(Register!$N427&lt;&gt;"Yes",Register!$O427="",N(Register!$Q427)=0),0,ROUND((Register!$M427-Register!$R427)*MIN(Register!$Q427,MAX(0,MIN(O$4,IF(Register!$U427="",$D$2,MIN($D$2,YEAR(Register!$U427)*12+MONTH(Register!$U427)-1)))-(YEAR(Register!$O427)*12+MONTH(Register!$O427))+1))/Register!$Q427,2)-ROUND((Register!$M427-Register!$R427)*MIN(Register!$Q427,MAX(0,MIN(O$4-1,IF(Register!$U427="",$D$2,MIN($D$2,YEAR(Register!$U427)*12+MONTH(Register!$U427)-1)))-(YEAR(Register!$O427)*12+MONTH(Register!$O427))+1))/Register!$Q427,2))</f>
        <v/>
      </c>
      <c r="P429" s="27">
        <f>IF(OR(Register!$N427&lt;&gt;"Yes",Register!$O427="",N(Register!$Q427)=0),0,ROUND((Register!$M427-Register!$R427)*MIN(Register!$Q427,MAX(0,MIN(P$4,IF(Register!$U427="",$D$2,MIN($D$2,YEAR(Register!$U427)*12+MONTH(Register!$U427)-1)))-(YEAR(Register!$O427)*12+MONTH(Register!$O427))+1))/Register!$Q427,2)-ROUND((Register!$M427-Register!$R427)*MIN(Register!$Q427,MAX(0,MIN(P$4-1,IF(Register!$U427="",$D$2,MIN($D$2,YEAR(Register!$U427)*12+MONTH(Register!$U427)-1)))-(YEAR(Register!$O427)*12+MONTH(Register!$O427))+1))/Register!$Q427,2))</f>
        <v/>
      </c>
      <c r="Q429" s="27">
        <f>E429+F429+G429+H429+I429+J429+K429+L429+M429+N429+O429+P429</f>
        <v/>
      </c>
    </row>
    <row r="430">
      <c r="A430" s="28">
        <f>IF(Register!$A428="","",Register!$A428)</f>
        <v/>
      </c>
      <c r="B430" s="28">
        <f>IF(Register!$D428="","",Register!$D428)</f>
        <v/>
      </c>
      <c r="C430" s="28">
        <f>IF(Register!$F428="","",Register!$F428)</f>
        <v/>
      </c>
      <c r="D430" s="28">
        <f>IF(C430="","",IF(C430=Settings!$A$9,Settings!$B$9,IF(C430=Settings!$A$10,Settings!$B$10,IF(C430=Settings!$A$11,Settings!$B$11,IF(C430=Settings!$A$12,Settings!$B$12,IF(C430=Settings!$A$13,Settings!$B$13,IF(C430=Settings!$A$14,Settings!$B$14,IF(C430=Settings!$A$15,Settings!$B$15,IF(C430=Settings!$A$16,Settings!$B$16,IF(C430=Settings!$A$17,Settings!$B$17,IF(C430=Settings!$A$18,Settings!$B$18,"")))))))))))</f>
        <v/>
      </c>
      <c r="E430" s="27">
        <f>IF(OR(Register!$N428&lt;&gt;"Yes",Register!$O428="",N(Register!$Q428)=0),0,ROUND((Register!$M428-Register!$R428)*MIN(Register!$Q428,MAX(0,MIN(E$4,IF(Register!$U428="",$D$2,MIN($D$2,YEAR(Register!$U428)*12+MONTH(Register!$U428)-1)))-(YEAR(Register!$O428)*12+MONTH(Register!$O428))+1))/Register!$Q428,2)-ROUND((Register!$M428-Register!$R428)*MIN(Register!$Q428,MAX(0,MIN(E$4-1,IF(Register!$U428="",$D$2,MIN($D$2,YEAR(Register!$U428)*12+MONTH(Register!$U428)-1)))-(YEAR(Register!$O428)*12+MONTH(Register!$O428))+1))/Register!$Q428,2))</f>
        <v/>
      </c>
      <c r="F430" s="27">
        <f>IF(OR(Register!$N428&lt;&gt;"Yes",Register!$O428="",N(Register!$Q428)=0),0,ROUND((Register!$M428-Register!$R428)*MIN(Register!$Q428,MAX(0,MIN(F$4,IF(Register!$U428="",$D$2,MIN($D$2,YEAR(Register!$U428)*12+MONTH(Register!$U428)-1)))-(YEAR(Register!$O428)*12+MONTH(Register!$O428))+1))/Register!$Q428,2)-ROUND((Register!$M428-Register!$R428)*MIN(Register!$Q428,MAX(0,MIN(F$4-1,IF(Register!$U428="",$D$2,MIN($D$2,YEAR(Register!$U428)*12+MONTH(Register!$U428)-1)))-(YEAR(Register!$O428)*12+MONTH(Register!$O428))+1))/Register!$Q428,2))</f>
        <v/>
      </c>
      <c r="G430" s="27">
        <f>IF(OR(Register!$N428&lt;&gt;"Yes",Register!$O428="",N(Register!$Q428)=0),0,ROUND((Register!$M428-Register!$R428)*MIN(Register!$Q428,MAX(0,MIN(G$4,IF(Register!$U428="",$D$2,MIN($D$2,YEAR(Register!$U428)*12+MONTH(Register!$U428)-1)))-(YEAR(Register!$O428)*12+MONTH(Register!$O428))+1))/Register!$Q428,2)-ROUND((Register!$M428-Register!$R428)*MIN(Register!$Q428,MAX(0,MIN(G$4-1,IF(Register!$U428="",$D$2,MIN($D$2,YEAR(Register!$U428)*12+MONTH(Register!$U428)-1)))-(YEAR(Register!$O428)*12+MONTH(Register!$O428))+1))/Register!$Q428,2))</f>
        <v/>
      </c>
      <c r="H430" s="27">
        <f>IF(OR(Register!$N428&lt;&gt;"Yes",Register!$O428="",N(Register!$Q428)=0),0,ROUND((Register!$M428-Register!$R428)*MIN(Register!$Q428,MAX(0,MIN(H$4,IF(Register!$U428="",$D$2,MIN($D$2,YEAR(Register!$U428)*12+MONTH(Register!$U428)-1)))-(YEAR(Register!$O428)*12+MONTH(Register!$O428))+1))/Register!$Q428,2)-ROUND((Register!$M428-Register!$R428)*MIN(Register!$Q428,MAX(0,MIN(H$4-1,IF(Register!$U428="",$D$2,MIN($D$2,YEAR(Register!$U428)*12+MONTH(Register!$U428)-1)))-(YEAR(Register!$O428)*12+MONTH(Register!$O428))+1))/Register!$Q428,2))</f>
        <v/>
      </c>
      <c r="I430" s="27">
        <f>IF(OR(Register!$N428&lt;&gt;"Yes",Register!$O428="",N(Register!$Q428)=0),0,ROUND((Register!$M428-Register!$R428)*MIN(Register!$Q428,MAX(0,MIN(I$4,IF(Register!$U428="",$D$2,MIN($D$2,YEAR(Register!$U428)*12+MONTH(Register!$U428)-1)))-(YEAR(Register!$O428)*12+MONTH(Register!$O428))+1))/Register!$Q428,2)-ROUND((Register!$M428-Register!$R428)*MIN(Register!$Q428,MAX(0,MIN(I$4-1,IF(Register!$U428="",$D$2,MIN($D$2,YEAR(Register!$U428)*12+MONTH(Register!$U428)-1)))-(YEAR(Register!$O428)*12+MONTH(Register!$O428))+1))/Register!$Q428,2))</f>
        <v/>
      </c>
      <c r="J430" s="27">
        <f>IF(OR(Register!$N428&lt;&gt;"Yes",Register!$O428="",N(Register!$Q428)=0),0,ROUND((Register!$M428-Register!$R428)*MIN(Register!$Q428,MAX(0,MIN(J$4,IF(Register!$U428="",$D$2,MIN($D$2,YEAR(Register!$U428)*12+MONTH(Register!$U428)-1)))-(YEAR(Register!$O428)*12+MONTH(Register!$O428))+1))/Register!$Q428,2)-ROUND((Register!$M428-Register!$R428)*MIN(Register!$Q428,MAX(0,MIN(J$4-1,IF(Register!$U428="",$D$2,MIN($D$2,YEAR(Register!$U428)*12+MONTH(Register!$U428)-1)))-(YEAR(Register!$O428)*12+MONTH(Register!$O428))+1))/Register!$Q428,2))</f>
        <v/>
      </c>
      <c r="K430" s="27">
        <f>IF(OR(Register!$N428&lt;&gt;"Yes",Register!$O428="",N(Register!$Q428)=0),0,ROUND((Register!$M428-Register!$R428)*MIN(Register!$Q428,MAX(0,MIN(K$4,IF(Register!$U428="",$D$2,MIN($D$2,YEAR(Register!$U428)*12+MONTH(Register!$U428)-1)))-(YEAR(Register!$O428)*12+MONTH(Register!$O428))+1))/Register!$Q428,2)-ROUND((Register!$M428-Register!$R428)*MIN(Register!$Q428,MAX(0,MIN(K$4-1,IF(Register!$U428="",$D$2,MIN($D$2,YEAR(Register!$U428)*12+MONTH(Register!$U428)-1)))-(YEAR(Register!$O428)*12+MONTH(Register!$O428))+1))/Register!$Q428,2))</f>
        <v/>
      </c>
      <c r="L430" s="27">
        <f>IF(OR(Register!$N428&lt;&gt;"Yes",Register!$O428="",N(Register!$Q428)=0),0,ROUND((Register!$M428-Register!$R428)*MIN(Register!$Q428,MAX(0,MIN(L$4,IF(Register!$U428="",$D$2,MIN($D$2,YEAR(Register!$U428)*12+MONTH(Register!$U428)-1)))-(YEAR(Register!$O428)*12+MONTH(Register!$O428))+1))/Register!$Q428,2)-ROUND((Register!$M428-Register!$R428)*MIN(Register!$Q428,MAX(0,MIN(L$4-1,IF(Register!$U428="",$D$2,MIN($D$2,YEAR(Register!$U428)*12+MONTH(Register!$U428)-1)))-(YEAR(Register!$O428)*12+MONTH(Register!$O428))+1))/Register!$Q428,2))</f>
        <v/>
      </c>
      <c r="M430" s="27">
        <f>IF(OR(Register!$N428&lt;&gt;"Yes",Register!$O428="",N(Register!$Q428)=0),0,ROUND((Register!$M428-Register!$R428)*MIN(Register!$Q428,MAX(0,MIN(M$4,IF(Register!$U428="",$D$2,MIN($D$2,YEAR(Register!$U428)*12+MONTH(Register!$U428)-1)))-(YEAR(Register!$O428)*12+MONTH(Register!$O428))+1))/Register!$Q428,2)-ROUND((Register!$M428-Register!$R428)*MIN(Register!$Q428,MAX(0,MIN(M$4-1,IF(Register!$U428="",$D$2,MIN($D$2,YEAR(Register!$U428)*12+MONTH(Register!$U428)-1)))-(YEAR(Register!$O428)*12+MONTH(Register!$O428))+1))/Register!$Q428,2))</f>
        <v/>
      </c>
      <c r="N430" s="27">
        <f>IF(OR(Register!$N428&lt;&gt;"Yes",Register!$O428="",N(Register!$Q428)=0),0,ROUND((Register!$M428-Register!$R428)*MIN(Register!$Q428,MAX(0,MIN(N$4,IF(Register!$U428="",$D$2,MIN($D$2,YEAR(Register!$U428)*12+MONTH(Register!$U428)-1)))-(YEAR(Register!$O428)*12+MONTH(Register!$O428))+1))/Register!$Q428,2)-ROUND((Register!$M428-Register!$R428)*MIN(Register!$Q428,MAX(0,MIN(N$4-1,IF(Register!$U428="",$D$2,MIN($D$2,YEAR(Register!$U428)*12+MONTH(Register!$U428)-1)))-(YEAR(Register!$O428)*12+MONTH(Register!$O428))+1))/Register!$Q428,2))</f>
        <v/>
      </c>
      <c r="O430" s="27">
        <f>IF(OR(Register!$N428&lt;&gt;"Yes",Register!$O428="",N(Register!$Q428)=0),0,ROUND((Register!$M428-Register!$R428)*MIN(Register!$Q428,MAX(0,MIN(O$4,IF(Register!$U428="",$D$2,MIN($D$2,YEAR(Register!$U428)*12+MONTH(Register!$U428)-1)))-(YEAR(Register!$O428)*12+MONTH(Register!$O428))+1))/Register!$Q428,2)-ROUND((Register!$M428-Register!$R428)*MIN(Register!$Q428,MAX(0,MIN(O$4-1,IF(Register!$U428="",$D$2,MIN($D$2,YEAR(Register!$U428)*12+MONTH(Register!$U428)-1)))-(YEAR(Register!$O428)*12+MONTH(Register!$O428))+1))/Register!$Q428,2))</f>
        <v/>
      </c>
      <c r="P430" s="27">
        <f>IF(OR(Register!$N428&lt;&gt;"Yes",Register!$O428="",N(Register!$Q428)=0),0,ROUND((Register!$M428-Register!$R428)*MIN(Register!$Q428,MAX(0,MIN(P$4,IF(Register!$U428="",$D$2,MIN($D$2,YEAR(Register!$U428)*12+MONTH(Register!$U428)-1)))-(YEAR(Register!$O428)*12+MONTH(Register!$O428))+1))/Register!$Q428,2)-ROUND((Register!$M428-Register!$R428)*MIN(Register!$Q428,MAX(0,MIN(P$4-1,IF(Register!$U428="",$D$2,MIN($D$2,YEAR(Register!$U428)*12+MONTH(Register!$U428)-1)))-(YEAR(Register!$O428)*12+MONTH(Register!$O428))+1))/Register!$Q428,2))</f>
        <v/>
      </c>
      <c r="Q430" s="27">
        <f>E430+F430+G430+H430+I430+J430+K430+L430+M430+N430+O430+P430</f>
        <v/>
      </c>
    </row>
    <row r="431">
      <c r="A431" s="28">
        <f>IF(Register!$A429="","",Register!$A429)</f>
        <v/>
      </c>
      <c r="B431" s="28">
        <f>IF(Register!$D429="","",Register!$D429)</f>
        <v/>
      </c>
      <c r="C431" s="28">
        <f>IF(Register!$F429="","",Register!$F429)</f>
        <v/>
      </c>
      <c r="D431" s="28">
        <f>IF(C431="","",IF(C431=Settings!$A$9,Settings!$B$9,IF(C431=Settings!$A$10,Settings!$B$10,IF(C431=Settings!$A$11,Settings!$B$11,IF(C431=Settings!$A$12,Settings!$B$12,IF(C431=Settings!$A$13,Settings!$B$13,IF(C431=Settings!$A$14,Settings!$B$14,IF(C431=Settings!$A$15,Settings!$B$15,IF(C431=Settings!$A$16,Settings!$B$16,IF(C431=Settings!$A$17,Settings!$B$17,IF(C431=Settings!$A$18,Settings!$B$18,"")))))))))))</f>
        <v/>
      </c>
      <c r="E431" s="27">
        <f>IF(OR(Register!$N429&lt;&gt;"Yes",Register!$O429="",N(Register!$Q429)=0),0,ROUND((Register!$M429-Register!$R429)*MIN(Register!$Q429,MAX(0,MIN(E$4,IF(Register!$U429="",$D$2,MIN($D$2,YEAR(Register!$U429)*12+MONTH(Register!$U429)-1)))-(YEAR(Register!$O429)*12+MONTH(Register!$O429))+1))/Register!$Q429,2)-ROUND((Register!$M429-Register!$R429)*MIN(Register!$Q429,MAX(0,MIN(E$4-1,IF(Register!$U429="",$D$2,MIN($D$2,YEAR(Register!$U429)*12+MONTH(Register!$U429)-1)))-(YEAR(Register!$O429)*12+MONTH(Register!$O429))+1))/Register!$Q429,2))</f>
        <v/>
      </c>
      <c r="F431" s="27">
        <f>IF(OR(Register!$N429&lt;&gt;"Yes",Register!$O429="",N(Register!$Q429)=0),0,ROUND((Register!$M429-Register!$R429)*MIN(Register!$Q429,MAX(0,MIN(F$4,IF(Register!$U429="",$D$2,MIN($D$2,YEAR(Register!$U429)*12+MONTH(Register!$U429)-1)))-(YEAR(Register!$O429)*12+MONTH(Register!$O429))+1))/Register!$Q429,2)-ROUND((Register!$M429-Register!$R429)*MIN(Register!$Q429,MAX(0,MIN(F$4-1,IF(Register!$U429="",$D$2,MIN($D$2,YEAR(Register!$U429)*12+MONTH(Register!$U429)-1)))-(YEAR(Register!$O429)*12+MONTH(Register!$O429))+1))/Register!$Q429,2))</f>
        <v/>
      </c>
      <c r="G431" s="27">
        <f>IF(OR(Register!$N429&lt;&gt;"Yes",Register!$O429="",N(Register!$Q429)=0),0,ROUND((Register!$M429-Register!$R429)*MIN(Register!$Q429,MAX(0,MIN(G$4,IF(Register!$U429="",$D$2,MIN($D$2,YEAR(Register!$U429)*12+MONTH(Register!$U429)-1)))-(YEAR(Register!$O429)*12+MONTH(Register!$O429))+1))/Register!$Q429,2)-ROUND((Register!$M429-Register!$R429)*MIN(Register!$Q429,MAX(0,MIN(G$4-1,IF(Register!$U429="",$D$2,MIN($D$2,YEAR(Register!$U429)*12+MONTH(Register!$U429)-1)))-(YEAR(Register!$O429)*12+MONTH(Register!$O429))+1))/Register!$Q429,2))</f>
        <v/>
      </c>
      <c r="H431" s="27">
        <f>IF(OR(Register!$N429&lt;&gt;"Yes",Register!$O429="",N(Register!$Q429)=0),0,ROUND((Register!$M429-Register!$R429)*MIN(Register!$Q429,MAX(0,MIN(H$4,IF(Register!$U429="",$D$2,MIN($D$2,YEAR(Register!$U429)*12+MONTH(Register!$U429)-1)))-(YEAR(Register!$O429)*12+MONTH(Register!$O429))+1))/Register!$Q429,2)-ROUND((Register!$M429-Register!$R429)*MIN(Register!$Q429,MAX(0,MIN(H$4-1,IF(Register!$U429="",$D$2,MIN($D$2,YEAR(Register!$U429)*12+MONTH(Register!$U429)-1)))-(YEAR(Register!$O429)*12+MONTH(Register!$O429))+1))/Register!$Q429,2))</f>
        <v/>
      </c>
      <c r="I431" s="27">
        <f>IF(OR(Register!$N429&lt;&gt;"Yes",Register!$O429="",N(Register!$Q429)=0),0,ROUND((Register!$M429-Register!$R429)*MIN(Register!$Q429,MAX(0,MIN(I$4,IF(Register!$U429="",$D$2,MIN($D$2,YEAR(Register!$U429)*12+MONTH(Register!$U429)-1)))-(YEAR(Register!$O429)*12+MONTH(Register!$O429))+1))/Register!$Q429,2)-ROUND((Register!$M429-Register!$R429)*MIN(Register!$Q429,MAX(0,MIN(I$4-1,IF(Register!$U429="",$D$2,MIN($D$2,YEAR(Register!$U429)*12+MONTH(Register!$U429)-1)))-(YEAR(Register!$O429)*12+MONTH(Register!$O429))+1))/Register!$Q429,2))</f>
        <v/>
      </c>
      <c r="J431" s="27">
        <f>IF(OR(Register!$N429&lt;&gt;"Yes",Register!$O429="",N(Register!$Q429)=0),0,ROUND((Register!$M429-Register!$R429)*MIN(Register!$Q429,MAX(0,MIN(J$4,IF(Register!$U429="",$D$2,MIN($D$2,YEAR(Register!$U429)*12+MONTH(Register!$U429)-1)))-(YEAR(Register!$O429)*12+MONTH(Register!$O429))+1))/Register!$Q429,2)-ROUND((Register!$M429-Register!$R429)*MIN(Register!$Q429,MAX(0,MIN(J$4-1,IF(Register!$U429="",$D$2,MIN($D$2,YEAR(Register!$U429)*12+MONTH(Register!$U429)-1)))-(YEAR(Register!$O429)*12+MONTH(Register!$O429))+1))/Register!$Q429,2))</f>
        <v/>
      </c>
      <c r="K431" s="27">
        <f>IF(OR(Register!$N429&lt;&gt;"Yes",Register!$O429="",N(Register!$Q429)=0),0,ROUND((Register!$M429-Register!$R429)*MIN(Register!$Q429,MAX(0,MIN(K$4,IF(Register!$U429="",$D$2,MIN($D$2,YEAR(Register!$U429)*12+MONTH(Register!$U429)-1)))-(YEAR(Register!$O429)*12+MONTH(Register!$O429))+1))/Register!$Q429,2)-ROUND((Register!$M429-Register!$R429)*MIN(Register!$Q429,MAX(0,MIN(K$4-1,IF(Register!$U429="",$D$2,MIN($D$2,YEAR(Register!$U429)*12+MONTH(Register!$U429)-1)))-(YEAR(Register!$O429)*12+MONTH(Register!$O429))+1))/Register!$Q429,2))</f>
        <v/>
      </c>
      <c r="L431" s="27">
        <f>IF(OR(Register!$N429&lt;&gt;"Yes",Register!$O429="",N(Register!$Q429)=0),0,ROUND((Register!$M429-Register!$R429)*MIN(Register!$Q429,MAX(0,MIN(L$4,IF(Register!$U429="",$D$2,MIN($D$2,YEAR(Register!$U429)*12+MONTH(Register!$U429)-1)))-(YEAR(Register!$O429)*12+MONTH(Register!$O429))+1))/Register!$Q429,2)-ROUND((Register!$M429-Register!$R429)*MIN(Register!$Q429,MAX(0,MIN(L$4-1,IF(Register!$U429="",$D$2,MIN($D$2,YEAR(Register!$U429)*12+MONTH(Register!$U429)-1)))-(YEAR(Register!$O429)*12+MONTH(Register!$O429))+1))/Register!$Q429,2))</f>
        <v/>
      </c>
      <c r="M431" s="27">
        <f>IF(OR(Register!$N429&lt;&gt;"Yes",Register!$O429="",N(Register!$Q429)=0),0,ROUND((Register!$M429-Register!$R429)*MIN(Register!$Q429,MAX(0,MIN(M$4,IF(Register!$U429="",$D$2,MIN($D$2,YEAR(Register!$U429)*12+MONTH(Register!$U429)-1)))-(YEAR(Register!$O429)*12+MONTH(Register!$O429))+1))/Register!$Q429,2)-ROUND((Register!$M429-Register!$R429)*MIN(Register!$Q429,MAX(0,MIN(M$4-1,IF(Register!$U429="",$D$2,MIN($D$2,YEAR(Register!$U429)*12+MONTH(Register!$U429)-1)))-(YEAR(Register!$O429)*12+MONTH(Register!$O429))+1))/Register!$Q429,2))</f>
        <v/>
      </c>
      <c r="N431" s="27">
        <f>IF(OR(Register!$N429&lt;&gt;"Yes",Register!$O429="",N(Register!$Q429)=0),0,ROUND((Register!$M429-Register!$R429)*MIN(Register!$Q429,MAX(0,MIN(N$4,IF(Register!$U429="",$D$2,MIN($D$2,YEAR(Register!$U429)*12+MONTH(Register!$U429)-1)))-(YEAR(Register!$O429)*12+MONTH(Register!$O429))+1))/Register!$Q429,2)-ROUND((Register!$M429-Register!$R429)*MIN(Register!$Q429,MAX(0,MIN(N$4-1,IF(Register!$U429="",$D$2,MIN($D$2,YEAR(Register!$U429)*12+MONTH(Register!$U429)-1)))-(YEAR(Register!$O429)*12+MONTH(Register!$O429))+1))/Register!$Q429,2))</f>
        <v/>
      </c>
      <c r="O431" s="27">
        <f>IF(OR(Register!$N429&lt;&gt;"Yes",Register!$O429="",N(Register!$Q429)=0),0,ROUND((Register!$M429-Register!$R429)*MIN(Register!$Q429,MAX(0,MIN(O$4,IF(Register!$U429="",$D$2,MIN($D$2,YEAR(Register!$U429)*12+MONTH(Register!$U429)-1)))-(YEAR(Register!$O429)*12+MONTH(Register!$O429))+1))/Register!$Q429,2)-ROUND((Register!$M429-Register!$R429)*MIN(Register!$Q429,MAX(0,MIN(O$4-1,IF(Register!$U429="",$D$2,MIN($D$2,YEAR(Register!$U429)*12+MONTH(Register!$U429)-1)))-(YEAR(Register!$O429)*12+MONTH(Register!$O429))+1))/Register!$Q429,2))</f>
        <v/>
      </c>
      <c r="P431" s="27">
        <f>IF(OR(Register!$N429&lt;&gt;"Yes",Register!$O429="",N(Register!$Q429)=0),0,ROUND((Register!$M429-Register!$R429)*MIN(Register!$Q429,MAX(0,MIN(P$4,IF(Register!$U429="",$D$2,MIN($D$2,YEAR(Register!$U429)*12+MONTH(Register!$U429)-1)))-(YEAR(Register!$O429)*12+MONTH(Register!$O429))+1))/Register!$Q429,2)-ROUND((Register!$M429-Register!$R429)*MIN(Register!$Q429,MAX(0,MIN(P$4-1,IF(Register!$U429="",$D$2,MIN($D$2,YEAR(Register!$U429)*12+MONTH(Register!$U429)-1)))-(YEAR(Register!$O429)*12+MONTH(Register!$O429))+1))/Register!$Q429,2))</f>
        <v/>
      </c>
      <c r="Q431" s="27">
        <f>E431+F431+G431+H431+I431+J431+K431+L431+M431+N431+O431+P431</f>
        <v/>
      </c>
    </row>
    <row r="432">
      <c r="A432" s="28">
        <f>IF(Register!$A430="","",Register!$A430)</f>
        <v/>
      </c>
      <c r="B432" s="28">
        <f>IF(Register!$D430="","",Register!$D430)</f>
        <v/>
      </c>
      <c r="C432" s="28">
        <f>IF(Register!$F430="","",Register!$F430)</f>
        <v/>
      </c>
      <c r="D432" s="28">
        <f>IF(C432="","",IF(C432=Settings!$A$9,Settings!$B$9,IF(C432=Settings!$A$10,Settings!$B$10,IF(C432=Settings!$A$11,Settings!$B$11,IF(C432=Settings!$A$12,Settings!$B$12,IF(C432=Settings!$A$13,Settings!$B$13,IF(C432=Settings!$A$14,Settings!$B$14,IF(C432=Settings!$A$15,Settings!$B$15,IF(C432=Settings!$A$16,Settings!$B$16,IF(C432=Settings!$A$17,Settings!$B$17,IF(C432=Settings!$A$18,Settings!$B$18,"")))))))))))</f>
        <v/>
      </c>
      <c r="E432" s="27">
        <f>IF(OR(Register!$N430&lt;&gt;"Yes",Register!$O430="",N(Register!$Q430)=0),0,ROUND((Register!$M430-Register!$R430)*MIN(Register!$Q430,MAX(0,MIN(E$4,IF(Register!$U430="",$D$2,MIN($D$2,YEAR(Register!$U430)*12+MONTH(Register!$U430)-1)))-(YEAR(Register!$O430)*12+MONTH(Register!$O430))+1))/Register!$Q430,2)-ROUND((Register!$M430-Register!$R430)*MIN(Register!$Q430,MAX(0,MIN(E$4-1,IF(Register!$U430="",$D$2,MIN($D$2,YEAR(Register!$U430)*12+MONTH(Register!$U430)-1)))-(YEAR(Register!$O430)*12+MONTH(Register!$O430))+1))/Register!$Q430,2))</f>
        <v/>
      </c>
      <c r="F432" s="27">
        <f>IF(OR(Register!$N430&lt;&gt;"Yes",Register!$O430="",N(Register!$Q430)=0),0,ROUND((Register!$M430-Register!$R430)*MIN(Register!$Q430,MAX(0,MIN(F$4,IF(Register!$U430="",$D$2,MIN($D$2,YEAR(Register!$U430)*12+MONTH(Register!$U430)-1)))-(YEAR(Register!$O430)*12+MONTH(Register!$O430))+1))/Register!$Q430,2)-ROUND((Register!$M430-Register!$R430)*MIN(Register!$Q430,MAX(0,MIN(F$4-1,IF(Register!$U430="",$D$2,MIN($D$2,YEAR(Register!$U430)*12+MONTH(Register!$U430)-1)))-(YEAR(Register!$O430)*12+MONTH(Register!$O430))+1))/Register!$Q430,2))</f>
        <v/>
      </c>
      <c r="G432" s="27">
        <f>IF(OR(Register!$N430&lt;&gt;"Yes",Register!$O430="",N(Register!$Q430)=0),0,ROUND((Register!$M430-Register!$R430)*MIN(Register!$Q430,MAX(0,MIN(G$4,IF(Register!$U430="",$D$2,MIN($D$2,YEAR(Register!$U430)*12+MONTH(Register!$U430)-1)))-(YEAR(Register!$O430)*12+MONTH(Register!$O430))+1))/Register!$Q430,2)-ROUND((Register!$M430-Register!$R430)*MIN(Register!$Q430,MAX(0,MIN(G$4-1,IF(Register!$U430="",$D$2,MIN($D$2,YEAR(Register!$U430)*12+MONTH(Register!$U430)-1)))-(YEAR(Register!$O430)*12+MONTH(Register!$O430))+1))/Register!$Q430,2))</f>
        <v/>
      </c>
      <c r="H432" s="27">
        <f>IF(OR(Register!$N430&lt;&gt;"Yes",Register!$O430="",N(Register!$Q430)=0),0,ROUND((Register!$M430-Register!$R430)*MIN(Register!$Q430,MAX(0,MIN(H$4,IF(Register!$U430="",$D$2,MIN($D$2,YEAR(Register!$U430)*12+MONTH(Register!$U430)-1)))-(YEAR(Register!$O430)*12+MONTH(Register!$O430))+1))/Register!$Q430,2)-ROUND((Register!$M430-Register!$R430)*MIN(Register!$Q430,MAX(0,MIN(H$4-1,IF(Register!$U430="",$D$2,MIN($D$2,YEAR(Register!$U430)*12+MONTH(Register!$U430)-1)))-(YEAR(Register!$O430)*12+MONTH(Register!$O430))+1))/Register!$Q430,2))</f>
        <v/>
      </c>
      <c r="I432" s="27">
        <f>IF(OR(Register!$N430&lt;&gt;"Yes",Register!$O430="",N(Register!$Q430)=0),0,ROUND((Register!$M430-Register!$R430)*MIN(Register!$Q430,MAX(0,MIN(I$4,IF(Register!$U430="",$D$2,MIN($D$2,YEAR(Register!$U430)*12+MONTH(Register!$U430)-1)))-(YEAR(Register!$O430)*12+MONTH(Register!$O430))+1))/Register!$Q430,2)-ROUND((Register!$M430-Register!$R430)*MIN(Register!$Q430,MAX(0,MIN(I$4-1,IF(Register!$U430="",$D$2,MIN($D$2,YEAR(Register!$U430)*12+MONTH(Register!$U430)-1)))-(YEAR(Register!$O430)*12+MONTH(Register!$O430))+1))/Register!$Q430,2))</f>
        <v/>
      </c>
      <c r="J432" s="27">
        <f>IF(OR(Register!$N430&lt;&gt;"Yes",Register!$O430="",N(Register!$Q430)=0),0,ROUND((Register!$M430-Register!$R430)*MIN(Register!$Q430,MAX(0,MIN(J$4,IF(Register!$U430="",$D$2,MIN($D$2,YEAR(Register!$U430)*12+MONTH(Register!$U430)-1)))-(YEAR(Register!$O430)*12+MONTH(Register!$O430))+1))/Register!$Q430,2)-ROUND((Register!$M430-Register!$R430)*MIN(Register!$Q430,MAX(0,MIN(J$4-1,IF(Register!$U430="",$D$2,MIN($D$2,YEAR(Register!$U430)*12+MONTH(Register!$U430)-1)))-(YEAR(Register!$O430)*12+MONTH(Register!$O430))+1))/Register!$Q430,2))</f>
        <v/>
      </c>
      <c r="K432" s="27">
        <f>IF(OR(Register!$N430&lt;&gt;"Yes",Register!$O430="",N(Register!$Q430)=0),0,ROUND((Register!$M430-Register!$R430)*MIN(Register!$Q430,MAX(0,MIN(K$4,IF(Register!$U430="",$D$2,MIN($D$2,YEAR(Register!$U430)*12+MONTH(Register!$U430)-1)))-(YEAR(Register!$O430)*12+MONTH(Register!$O430))+1))/Register!$Q430,2)-ROUND((Register!$M430-Register!$R430)*MIN(Register!$Q430,MAX(0,MIN(K$4-1,IF(Register!$U430="",$D$2,MIN($D$2,YEAR(Register!$U430)*12+MONTH(Register!$U430)-1)))-(YEAR(Register!$O430)*12+MONTH(Register!$O430))+1))/Register!$Q430,2))</f>
        <v/>
      </c>
      <c r="L432" s="27">
        <f>IF(OR(Register!$N430&lt;&gt;"Yes",Register!$O430="",N(Register!$Q430)=0),0,ROUND((Register!$M430-Register!$R430)*MIN(Register!$Q430,MAX(0,MIN(L$4,IF(Register!$U430="",$D$2,MIN($D$2,YEAR(Register!$U430)*12+MONTH(Register!$U430)-1)))-(YEAR(Register!$O430)*12+MONTH(Register!$O430))+1))/Register!$Q430,2)-ROUND((Register!$M430-Register!$R430)*MIN(Register!$Q430,MAX(0,MIN(L$4-1,IF(Register!$U430="",$D$2,MIN($D$2,YEAR(Register!$U430)*12+MONTH(Register!$U430)-1)))-(YEAR(Register!$O430)*12+MONTH(Register!$O430))+1))/Register!$Q430,2))</f>
        <v/>
      </c>
      <c r="M432" s="27">
        <f>IF(OR(Register!$N430&lt;&gt;"Yes",Register!$O430="",N(Register!$Q430)=0),0,ROUND((Register!$M430-Register!$R430)*MIN(Register!$Q430,MAX(0,MIN(M$4,IF(Register!$U430="",$D$2,MIN($D$2,YEAR(Register!$U430)*12+MONTH(Register!$U430)-1)))-(YEAR(Register!$O430)*12+MONTH(Register!$O430))+1))/Register!$Q430,2)-ROUND((Register!$M430-Register!$R430)*MIN(Register!$Q430,MAX(0,MIN(M$4-1,IF(Register!$U430="",$D$2,MIN($D$2,YEAR(Register!$U430)*12+MONTH(Register!$U430)-1)))-(YEAR(Register!$O430)*12+MONTH(Register!$O430))+1))/Register!$Q430,2))</f>
        <v/>
      </c>
      <c r="N432" s="27">
        <f>IF(OR(Register!$N430&lt;&gt;"Yes",Register!$O430="",N(Register!$Q430)=0),0,ROUND((Register!$M430-Register!$R430)*MIN(Register!$Q430,MAX(0,MIN(N$4,IF(Register!$U430="",$D$2,MIN($D$2,YEAR(Register!$U430)*12+MONTH(Register!$U430)-1)))-(YEAR(Register!$O430)*12+MONTH(Register!$O430))+1))/Register!$Q430,2)-ROUND((Register!$M430-Register!$R430)*MIN(Register!$Q430,MAX(0,MIN(N$4-1,IF(Register!$U430="",$D$2,MIN($D$2,YEAR(Register!$U430)*12+MONTH(Register!$U430)-1)))-(YEAR(Register!$O430)*12+MONTH(Register!$O430))+1))/Register!$Q430,2))</f>
        <v/>
      </c>
      <c r="O432" s="27">
        <f>IF(OR(Register!$N430&lt;&gt;"Yes",Register!$O430="",N(Register!$Q430)=0),0,ROUND((Register!$M430-Register!$R430)*MIN(Register!$Q430,MAX(0,MIN(O$4,IF(Register!$U430="",$D$2,MIN($D$2,YEAR(Register!$U430)*12+MONTH(Register!$U430)-1)))-(YEAR(Register!$O430)*12+MONTH(Register!$O430))+1))/Register!$Q430,2)-ROUND((Register!$M430-Register!$R430)*MIN(Register!$Q430,MAX(0,MIN(O$4-1,IF(Register!$U430="",$D$2,MIN($D$2,YEAR(Register!$U430)*12+MONTH(Register!$U430)-1)))-(YEAR(Register!$O430)*12+MONTH(Register!$O430))+1))/Register!$Q430,2))</f>
        <v/>
      </c>
      <c r="P432" s="27">
        <f>IF(OR(Register!$N430&lt;&gt;"Yes",Register!$O430="",N(Register!$Q430)=0),0,ROUND((Register!$M430-Register!$R430)*MIN(Register!$Q430,MAX(0,MIN(P$4,IF(Register!$U430="",$D$2,MIN($D$2,YEAR(Register!$U430)*12+MONTH(Register!$U430)-1)))-(YEAR(Register!$O430)*12+MONTH(Register!$O430))+1))/Register!$Q430,2)-ROUND((Register!$M430-Register!$R430)*MIN(Register!$Q430,MAX(0,MIN(P$4-1,IF(Register!$U430="",$D$2,MIN($D$2,YEAR(Register!$U430)*12+MONTH(Register!$U430)-1)))-(YEAR(Register!$O430)*12+MONTH(Register!$O430))+1))/Register!$Q430,2))</f>
        <v/>
      </c>
      <c r="Q432" s="27">
        <f>E432+F432+G432+H432+I432+J432+K432+L432+M432+N432+O432+P432</f>
        <v/>
      </c>
    </row>
    <row r="433">
      <c r="A433" s="28">
        <f>IF(Register!$A431="","",Register!$A431)</f>
        <v/>
      </c>
      <c r="B433" s="28">
        <f>IF(Register!$D431="","",Register!$D431)</f>
        <v/>
      </c>
      <c r="C433" s="28">
        <f>IF(Register!$F431="","",Register!$F431)</f>
        <v/>
      </c>
      <c r="D433" s="28">
        <f>IF(C433="","",IF(C433=Settings!$A$9,Settings!$B$9,IF(C433=Settings!$A$10,Settings!$B$10,IF(C433=Settings!$A$11,Settings!$B$11,IF(C433=Settings!$A$12,Settings!$B$12,IF(C433=Settings!$A$13,Settings!$B$13,IF(C433=Settings!$A$14,Settings!$B$14,IF(C433=Settings!$A$15,Settings!$B$15,IF(C433=Settings!$A$16,Settings!$B$16,IF(C433=Settings!$A$17,Settings!$B$17,IF(C433=Settings!$A$18,Settings!$B$18,"")))))))))))</f>
        <v/>
      </c>
      <c r="E433" s="27">
        <f>IF(OR(Register!$N431&lt;&gt;"Yes",Register!$O431="",N(Register!$Q431)=0),0,ROUND((Register!$M431-Register!$R431)*MIN(Register!$Q431,MAX(0,MIN(E$4,IF(Register!$U431="",$D$2,MIN($D$2,YEAR(Register!$U431)*12+MONTH(Register!$U431)-1)))-(YEAR(Register!$O431)*12+MONTH(Register!$O431))+1))/Register!$Q431,2)-ROUND((Register!$M431-Register!$R431)*MIN(Register!$Q431,MAX(0,MIN(E$4-1,IF(Register!$U431="",$D$2,MIN($D$2,YEAR(Register!$U431)*12+MONTH(Register!$U431)-1)))-(YEAR(Register!$O431)*12+MONTH(Register!$O431))+1))/Register!$Q431,2))</f>
        <v/>
      </c>
      <c r="F433" s="27">
        <f>IF(OR(Register!$N431&lt;&gt;"Yes",Register!$O431="",N(Register!$Q431)=0),0,ROUND((Register!$M431-Register!$R431)*MIN(Register!$Q431,MAX(0,MIN(F$4,IF(Register!$U431="",$D$2,MIN($D$2,YEAR(Register!$U431)*12+MONTH(Register!$U431)-1)))-(YEAR(Register!$O431)*12+MONTH(Register!$O431))+1))/Register!$Q431,2)-ROUND((Register!$M431-Register!$R431)*MIN(Register!$Q431,MAX(0,MIN(F$4-1,IF(Register!$U431="",$D$2,MIN($D$2,YEAR(Register!$U431)*12+MONTH(Register!$U431)-1)))-(YEAR(Register!$O431)*12+MONTH(Register!$O431))+1))/Register!$Q431,2))</f>
        <v/>
      </c>
      <c r="G433" s="27">
        <f>IF(OR(Register!$N431&lt;&gt;"Yes",Register!$O431="",N(Register!$Q431)=0),0,ROUND((Register!$M431-Register!$R431)*MIN(Register!$Q431,MAX(0,MIN(G$4,IF(Register!$U431="",$D$2,MIN($D$2,YEAR(Register!$U431)*12+MONTH(Register!$U431)-1)))-(YEAR(Register!$O431)*12+MONTH(Register!$O431))+1))/Register!$Q431,2)-ROUND((Register!$M431-Register!$R431)*MIN(Register!$Q431,MAX(0,MIN(G$4-1,IF(Register!$U431="",$D$2,MIN($D$2,YEAR(Register!$U431)*12+MONTH(Register!$U431)-1)))-(YEAR(Register!$O431)*12+MONTH(Register!$O431))+1))/Register!$Q431,2))</f>
        <v/>
      </c>
      <c r="H433" s="27">
        <f>IF(OR(Register!$N431&lt;&gt;"Yes",Register!$O431="",N(Register!$Q431)=0),0,ROUND((Register!$M431-Register!$R431)*MIN(Register!$Q431,MAX(0,MIN(H$4,IF(Register!$U431="",$D$2,MIN($D$2,YEAR(Register!$U431)*12+MONTH(Register!$U431)-1)))-(YEAR(Register!$O431)*12+MONTH(Register!$O431))+1))/Register!$Q431,2)-ROUND((Register!$M431-Register!$R431)*MIN(Register!$Q431,MAX(0,MIN(H$4-1,IF(Register!$U431="",$D$2,MIN($D$2,YEAR(Register!$U431)*12+MONTH(Register!$U431)-1)))-(YEAR(Register!$O431)*12+MONTH(Register!$O431))+1))/Register!$Q431,2))</f>
        <v/>
      </c>
      <c r="I433" s="27">
        <f>IF(OR(Register!$N431&lt;&gt;"Yes",Register!$O431="",N(Register!$Q431)=0),0,ROUND((Register!$M431-Register!$R431)*MIN(Register!$Q431,MAX(0,MIN(I$4,IF(Register!$U431="",$D$2,MIN($D$2,YEAR(Register!$U431)*12+MONTH(Register!$U431)-1)))-(YEAR(Register!$O431)*12+MONTH(Register!$O431))+1))/Register!$Q431,2)-ROUND((Register!$M431-Register!$R431)*MIN(Register!$Q431,MAX(0,MIN(I$4-1,IF(Register!$U431="",$D$2,MIN($D$2,YEAR(Register!$U431)*12+MONTH(Register!$U431)-1)))-(YEAR(Register!$O431)*12+MONTH(Register!$O431))+1))/Register!$Q431,2))</f>
        <v/>
      </c>
      <c r="J433" s="27">
        <f>IF(OR(Register!$N431&lt;&gt;"Yes",Register!$O431="",N(Register!$Q431)=0),0,ROUND((Register!$M431-Register!$R431)*MIN(Register!$Q431,MAX(0,MIN(J$4,IF(Register!$U431="",$D$2,MIN($D$2,YEAR(Register!$U431)*12+MONTH(Register!$U431)-1)))-(YEAR(Register!$O431)*12+MONTH(Register!$O431))+1))/Register!$Q431,2)-ROUND((Register!$M431-Register!$R431)*MIN(Register!$Q431,MAX(0,MIN(J$4-1,IF(Register!$U431="",$D$2,MIN($D$2,YEAR(Register!$U431)*12+MONTH(Register!$U431)-1)))-(YEAR(Register!$O431)*12+MONTH(Register!$O431))+1))/Register!$Q431,2))</f>
        <v/>
      </c>
      <c r="K433" s="27">
        <f>IF(OR(Register!$N431&lt;&gt;"Yes",Register!$O431="",N(Register!$Q431)=0),0,ROUND((Register!$M431-Register!$R431)*MIN(Register!$Q431,MAX(0,MIN(K$4,IF(Register!$U431="",$D$2,MIN($D$2,YEAR(Register!$U431)*12+MONTH(Register!$U431)-1)))-(YEAR(Register!$O431)*12+MONTH(Register!$O431))+1))/Register!$Q431,2)-ROUND((Register!$M431-Register!$R431)*MIN(Register!$Q431,MAX(0,MIN(K$4-1,IF(Register!$U431="",$D$2,MIN($D$2,YEAR(Register!$U431)*12+MONTH(Register!$U431)-1)))-(YEAR(Register!$O431)*12+MONTH(Register!$O431))+1))/Register!$Q431,2))</f>
        <v/>
      </c>
      <c r="L433" s="27">
        <f>IF(OR(Register!$N431&lt;&gt;"Yes",Register!$O431="",N(Register!$Q431)=0),0,ROUND((Register!$M431-Register!$R431)*MIN(Register!$Q431,MAX(0,MIN(L$4,IF(Register!$U431="",$D$2,MIN($D$2,YEAR(Register!$U431)*12+MONTH(Register!$U431)-1)))-(YEAR(Register!$O431)*12+MONTH(Register!$O431))+1))/Register!$Q431,2)-ROUND((Register!$M431-Register!$R431)*MIN(Register!$Q431,MAX(0,MIN(L$4-1,IF(Register!$U431="",$D$2,MIN($D$2,YEAR(Register!$U431)*12+MONTH(Register!$U431)-1)))-(YEAR(Register!$O431)*12+MONTH(Register!$O431))+1))/Register!$Q431,2))</f>
        <v/>
      </c>
      <c r="M433" s="27">
        <f>IF(OR(Register!$N431&lt;&gt;"Yes",Register!$O431="",N(Register!$Q431)=0),0,ROUND((Register!$M431-Register!$R431)*MIN(Register!$Q431,MAX(0,MIN(M$4,IF(Register!$U431="",$D$2,MIN($D$2,YEAR(Register!$U431)*12+MONTH(Register!$U431)-1)))-(YEAR(Register!$O431)*12+MONTH(Register!$O431))+1))/Register!$Q431,2)-ROUND((Register!$M431-Register!$R431)*MIN(Register!$Q431,MAX(0,MIN(M$4-1,IF(Register!$U431="",$D$2,MIN($D$2,YEAR(Register!$U431)*12+MONTH(Register!$U431)-1)))-(YEAR(Register!$O431)*12+MONTH(Register!$O431))+1))/Register!$Q431,2))</f>
        <v/>
      </c>
      <c r="N433" s="27">
        <f>IF(OR(Register!$N431&lt;&gt;"Yes",Register!$O431="",N(Register!$Q431)=0),0,ROUND((Register!$M431-Register!$R431)*MIN(Register!$Q431,MAX(0,MIN(N$4,IF(Register!$U431="",$D$2,MIN($D$2,YEAR(Register!$U431)*12+MONTH(Register!$U431)-1)))-(YEAR(Register!$O431)*12+MONTH(Register!$O431))+1))/Register!$Q431,2)-ROUND((Register!$M431-Register!$R431)*MIN(Register!$Q431,MAX(0,MIN(N$4-1,IF(Register!$U431="",$D$2,MIN($D$2,YEAR(Register!$U431)*12+MONTH(Register!$U431)-1)))-(YEAR(Register!$O431)*12+MONTH(Register!$O431))+1))/Register!$Q431,2))</f>
        <v/>
      </c>
      <c r="O433" s="27">
        <f>IF(OR(Register!$N431&lt;&gt;"Yes",Register!$O431="",N(Register!$Q431)=0),0,ROUND((Register!$M431-Register!$R431)*MIN(Register!$Q431,MAX(0,MIN(O$4,IF(Register!$U431="",$D$2,MIN($D$2,YEAR(Register!$U431)*12+MONTH(Register!$U431)-1)))-(YEAR(Register!$O431)*12+MONTH(Register!$O431))+1))/Register!$Q431,2)-ROUND((Register!$M431-Register!$R431)*MIN(Register!$Q431,MAX(0,MIN(O$4-1,IF(Register!$U431="",$D$2,MIN($D$2,YEAR(Register!$U431)*12+MONTH(Register!$U431)-1)))-(YEAR(Register!$O431)*12+MONTH(Register!$O431))+1))/Register!$Q431,2))</f>
        <v/>
      </c>
      <c r="P433" s="27">
        <f>IF(OR(Register!$N431&lt;&gt;"Yes",Register!$O431="",N(Register!$Q431)=0),0,ROUND((Register!$M431-Register!$R431)*MIN(Register!$Q431,MAX(0,MIN(P$4,IF(Register!$U431="",$D$2,MIN($D$2,YEAR(Register!$U431)*12+MONTH(Register!$U431)-1)))-(YEAR(Register!$O431)*12+MONTH(Register!$O431))+1))/Register!$Q431,2)-ROUND((Register!$M431-Register!$R431)*MIN(Register!$Q431,MAX(0,MIN(P$4-1,IF(Register!$U431="",$D$2,MIN($D$2,YEAR(Register!$U431)*12+MONTH(Register!$U431)-1)))-(YEAR(Register!$O431)*12+MONTH(Register!$O431))+1))/Register!$Q431,2))</f>
        <v/>
      </c>
      <c r="Q433" s="27">
        <f>E433+F433+G433+H433+I433+J433+K433+L433+M433+N433+O433+P433</f>
        <v/>
      </c>
    </row>
    <row r="434">
      <c r="A434" s="28">
        <f>IF(Register!$A432="","",Register!$A432)</f>
        <v/>
      </c>
      <c r="B434" s="28">
        <f>IF(Register!$D432="","",Register!$D432)</f>
        <v/>
      </c>
      <c r="C434" s="28">
        <f>IF(Register!$F432="","",Register!$F432)</f>
        <v/>
      </c>
      <c r="D434" s="28">
        <f>IF(C434="","",IF(C434=Settings!$A$9,Settings!$B$9,IF(C434=Settings!$A$10,Settings!$B$10,IF(C434=Settings!$A$11,Settings!$B$11,IF(C434=Settings!$A$12,Settings!$B$12,IF(C434=Settings!$A$13,Settings!$B$13,IF(C434=Settings!$A$14,Settings!$B$14,IF(C434=Settings!$A$15,Settings!$B$15,IF(C434=Settings!$A$16,Settings!$B$16,IF(C434=Settings!$A$17,Settings!$B$17,IF(C434=Settings!$A$18,Settings!$B$18,"")))))))))))</f>
        <v/>
      </c>
      <c r="E434" s="27">
        <f>IF(OR(Register!$N432&lt;&gt;"Yes",Register!$O432="",N(Register!$Q432)=0),0,ROUND((Register!$M432-Register!$R432)*MIN(Register!$Q432,MAX(0,MIN(E$4,IF(Register!$U432="",$D$2,MIN($D$2,YEAR(Register!$U432)*12+MONTH(Register!$U432)-1)))-(YEAR(Register!$O432)*12+MONTH(Register!$O432))+1))/Register!$Q432,2)-ROUND((Register!$M432-Register!$R432)*MIN(Register!$Q432,MAX(0,MIN(E$4-1,IF(Register!$U432="",$D$2,MIN($D$2,YEAR(Register!$U432)*12+MONTH(Register!$U432)-1)))-(YEAR(Register!$O432)*12+MONTH(Register!$O432))+1))/Register!$Q432,2))</f>
        <v/>
      </c>
      <c r="F434" s="27">
        <f>IF(OR(Register!$N432&lt;&gt;"Yes",Register!$O432="",N(Register!$Q432)=0),0,ROUND((Register!$M432-Register!$R432)*MIN(Register!$Q432,MAX(0,MIN(F$4,IF(Register!$U432="",$D$2,MIN($D$2,YEAR(Register!$U432)*12+MONTH(Register!$U432)-1)))-(YEAR(Register!$O432)*12+MONTH(Register!$O432))+1))/Register!$Q432,2)-ROUND((Register!$M432-Register!$R432)*MIN(Register!$Q432,MAX(0,MIN(F$4-1,IF(Register!$U432="",$D$2,MIN($D$2,YEAR(Register!$U432)*12+MONTH(Register!$U432)-1)))-(YEAR(Register!$O432)*12+MONTH(Register!$O432))+1))/Register!$Q432,2))</f>
        <v/>
      </c>
      <c r="G434" s="27">
        <f>IF(OR(Register!$N432&lt;&gt;"Yes",Register!$O432="",N(Register!$Q432)=0),0,ROUND((Register!$M432-Register!$R432)*MIN(Register!$Q432,MAX(0,MIN(G$4,IF(Register!$U432="",$D$2,MIN($D$2,YEAR(Register!$U432)*12+MONTH(Register!$U432)-1)))-(YEAR(Register!$O432)*12+MONTH(Register!$O432))+1))/Register!$Q432,2)-ROUND((Register!$M432-Register!$R432)*MIN(Register!$Q432,MAX(0,MIN(G$4-1,IF(Register!$U432="",$D$2,MIN($D$2,YEAR(Register!$U432)*12+MONTH(Register!$U432)-1)))-(YEAR(Register!$O432)*12+MONTH(Register!$O432))+1))/Register!$Q432,2))</f>
        <v/>
      </c>
      <c r="H434" s="27">
        <f>IF(OR(Register!$N432&lt;&gt;"Yes",Register!$O432="",N(Register!$Q432)=0),0,ROUND((Register!$M432-Register!$R432)*MIN(Register!$Q432,MAX(0,MIN(H$4,IF(Register!$U432="",$D$2,MIN($D$2,YEAR(Register!$U432)*12+MONTH(Register!$U432)-1)))-(YEAR(Register!$O432)*12+MONTH(Register!$O432))+1))/Register!$Q432,2)-ROUND((Register!$M432-Register!$R432)*MIN(Register!$Q432,MAX(0,MIN(H$4-1,IF(Register!$U432="",$D$2,MIN($D$2,YEAR(Register!$U432)*12+MONTH(Register!$U432)-1)))-(YEAR(Register!$O432)*12+MONTH(Register!$O432))+1))/Register!$Q432,2))</f>
        <v/>
      </c>
      <c r="I434" s="27">
        <f>IF(OR(Register!$N432&lt;&gt;"Yes",Register!$O432="",N(Register!$Q432)=0),0,ROUND((Register!$M432-Register!$R432)*MIN(Register!$Q432,MAX(0,MIN(I$4,IF(Register!$U432="",$D$2,MIN($D$2,YEAR(Register!$U432)*12+MONTH(Register!$U432)-1)))-(YEAR(Register!$O432)*12+MONTH(Register!$O432))+1))/Register!$Q432,2)-ROUND((Register!$M432-Register!$R432)*MIN(Register!$Q432,MAX(0,MIN(I$4-1,IF(Register!$U432="",$D$2,MIN($D$2,YEAR(Register!$U432)*12+MONTH(Register!$U432)-1)))-(YEAR(Register!$O432)*12+MONTH(Register!$O432))+1))/Register!$Q432,2))</f>
        <v/>
      </c>
      <c r="J434" s="27">
        <f>IF(OR(Register!$N432&lt;&gt;"Yes",Register!$O432="",N(Register!$Q432)=0),0,ROUND((Register!$M432-Register!$R432)*MIN(Register!$Q432,MAX(0,MIN(J$4,IF(Register!$U432="",$D$2,MIN($D$2,YEAR(Register!$U432)*12+MONTH(Register!$U432)-1)))-(YEAR(Register!$O432)*12+MONTH(Register!$O432))+1))/Register!$Q432,2)-ROUND((Register!$M432-Register!$R432)*MIN(Register!$Q432,MAX(0,MIN(J$4-1,IF(Register!$U432="",$D$2,MIN($D$2,YEAR(Register!$U432)*12+MONTH(Register!$U432)-1)))-(YEAR(Register!$O432)*12+MONTH(Register!$O432))+1))/Register!$Q432,2))</f>
        <v/>
      </c>
      <c r="K434" s="27">
        <f>IF(OR(Register!$N432&lt;&gt;"Yes",Register!$O432="",N(Register!$Q432)=0),0,ROUND((Register!$M432-Register!$R432)*MIN(Register!$Q432,MAX(0,MIN(K$4,IF(Register!$U432="",$D$2,MIN($D$2,YEAR(Register!$U432)*12+MONTH(Register!$U432)-1)))-(YEAR(Register!$O432)*12+MONTH(Register!$O432))+1))/Register!$Q432,2)-ROUND((Register!$M432-Register!$R432)*MIN(Register!$Q432,MAX(0,MIN(K$4-1,IF(Register!$U432="",$D$2,MIN($D$2,YEAR(Register!$U432)*12+MONTH(Register!$U432)-1)))-(YEAR(Register!$O432)*12+MONTH(Register!$O432))+1))/Register!$Q432,2))</f>
        <v/>
      </c>
      <c r="L434" s="27">
        <f>IF(OR(Register!$N432&lt;&gt;"Yes",Register!$O432="",N(Register!$Q432)=0),0,ROUND((Register!$M432-Register!$R432)*MIN(Register!$Q432,MAX(0,MIN(L$4,IF(Register!$U432="",$D$2,MIN($D$2,YEAR(Register!$U432)*12+MONTH(Register!$U432)-1)))-(YEAR(Register!$O432)*12+MONTH(Register!$O432))+1))/Register!$Q432,2)-ROUND((Register!$M432-Register!$R432)*MIN(Register!$Q432,MAX(0,MIN(L$4-1,IF(Register!$U432="",$D$2,MIN($D$2,YEAR(Register!$U432)*12+MONTH(Register!$U432)-1)))-(YEAR(Register!$O432)*12+MONTH(Register!$O432))+1))/Register!$Q432,2))</f>
        <v/>
      </c>
      <c r="M434" s="27">
        <f>IF(OR(Register!$N432&lt;&gt;"Yes",Register!$O432="",N(Register!$Q432)=0),0,ROUND((Register!$M432-Register!$R432)*MIN(Register!$Q432,MAX(0,MIN(M$4,IF(Register!$U432="",$D$2,MIN($D$2,YEAR(Register!$U432)*12+MONTH(Register!$U432)-1)))-(YEAR(Register!$O432)*12+MONTH(Register!$O432))+1))/Register!$Q432,2)-ROUND((Register!$M432-Register!$R432)*MIN(Register!$Q432,MAX(0,MIN(M$4-1,IF(Register!$U432="",$D$2,MIN($D$2,YEAR(Register!$U432)*12+MONTH(Register!$U432)-1)))-(YEAR(Register!$O432)*12+MONTH(Register!$O432))+1))/Register!$Q432,2))</f>
        <v/>
      </c>
      <c r="N434" s="27">
        <f>IF(OR(Register!$N432&lt;&gt;"Yes",Register!$O432="",N(Register!$Q432)=0),0,ROUND((Register!$M432-Register!$R432)*MIN(Register!$Q432,MAX(0,MIN(N$4,IF(Register!$U432="",$D$2,MIN($D$2,YEAR(Register!$U432)*12+MONTH(Register!$U432)-1)))-(YEAR(Register!$O432)*12+MONTH(Register!$O432))+1))/Register!$Q432,2)-ROUND((Register!$M432-Register!$R432)*MIN(Register!$Q432,MAX(0,MIN(N$4-1,IF(Register!$U432="",$D$2,MIN($D$2,YEAR(Register!$U432)*12+MONTH(Register!$U432)-1)))-(YEAR(Register!$O432)*12+MONTH(Register!$O432))+1))/Register!$Q432,2))</f>
        <v/>
      </c>
      <c r="O434" s="27">
        <f>IF(OR(Register!$N432&lt;&gt;"Yes",Register!$O432="",N(Register!$Q432)=0),0,ROUND((Register!$M432-Register!$R432)*MIN(Register!$Q432,MAX(0,MIN(O$4,IF(Register!$U432="",$D$2,MIN($D$2,YEAR(Register!$U432)*12+MONTH(Register!$U432)-1)))-(YEAR(Register!$O432)*12+MONTH(Register!$O432))+1))/Register!$Q432,2)-ROUND((Register!$M432-Register!$R432)*MIN(Register!$Q432,MAX(0,MIN(O$4-1,IF(Register!$U432="",$D$2,MIN($D$2,YEAR(Register!$U432)*12+MONTH(Register!$U432)-1)))-(YEAR(Register!$O432)*12+MONTH(Register!$O432))+1))/Register!$Q432,2))</f>
        <v/>
      </c>
      <c r="P434" s="27">
        <f>IF(OR(Register!$N432&lt;&gt;"Yes",Register!$O432="",N(Register!$Q432)=0),0,ROUND((Register!$M432-Register!$R432)*MIN(Register!$Q432,MAX(0,MIN(P$4,IF(Register!$U432="",$D$2,MIN($D$2,YEAR(Register!$U432)*12+MONTH(Register!$U432)-1)))-(YEAR(Register!$O432)*12+MONTH(Register!$O432))+1))/Register!$Q432,2)-ROUND((Register!$M432-Register!$R432)*MIN(Register!$Q432,MAX(0,MIN(P$4-1,IF(Register!$U432="",$D$2,MIN($D$2,YEAR(Register!$U432)*12+MONTH(Register!$U432)-1)))-(YEAR(Register!$O432)*12+MONTH(Register!$O432))+1))/Register!$Q432,2))</f>
        <v/>
      </c>
      <c r="Q434" s="27">
        <f>E434+F434+G434+H434+I434+J434+K434+L434+M434+N434+O434+P434</f>
        <v/>
      </c>
    </row>
    <row r="435">
      <c r="A435" s="28">
        <f>IF(Register!$A433="","",Register!$A433)</f>
        <v/>
      </c>
      <c r="B435" s="28">
        <f>IF(Register!$D433="","",Register!$D433)</f>
        <v/>
      </c>
      <c r="C435" s="28">
        <f>IF(Register!$F433="","",Register!$F433)</f>
        <v/>
      </c>
      <c r="D435" s="28">
        <f>IF(C435="","",IF(C435=Settings!$A$9,Settings!$B$9,IF(C435=Settings!$A$10,Settings!$B$10,IF(C435=Settings!$A$11,Settings!$B$11,IF(C435=Settings!$A$12,Settings!$B$12,IF(C435=Settings!$A$13,Settings!$B$13,IF(C435=Settings!$A$14,Settings!$B$14,IF(C435=Settings!$A$15,Settings!$B$15,IF(C435=Settings!$A$16,Settings!$B$16,IF(C435=Settings!$A$17,Settings!$B$17,IF(C435=Settings!$A$18,Settings!$B$18,"")))))))))))</f>
        <v/>
      </c>
      <c r="E435" s="27">
        <f>IF(OR(Register!$N433&lt;&gt;"Yes",Register!$O433="",N(Register!$Q433)=0),0,ROUND((Register!$M433-Register!$R433)*MIN(Register!$Q433,MAX(0,MIN(E$4,IF(Register!$U433="",$D$2,MIN($D$2,YEAR(Register!$U433)*12+MONTH(Register!$U433)-1)))-(YEAR(Register!$O433)*12+MONTH(Register!$O433))+1))/Register!$Q433,2)-ROUND((Register!$M433-Register!$R433)*MIN(Register!$Q433,MAX(0,MIN(E$4-1,IF(Register!$U433="",$D$2,MIN($D$2,YEAR(Register!$U433)*12+MONTH(Register!$U433)-1)))-(YEAR(Register!$O433)*12+MONTH(Register!$O433))+1))/Register!$Q433,2))</f>
        <v/>
      </c>
      <c r="F435" s="27">
        <f>IF(OR(Register!$N433&lt;&gt;"Yes",Register!$O433="",N(Register!$Q433)=0),0,ROUND((Register!$M433-Register!$R433)*MIN(Register!$Q433,MAX(0,MIN(F$4,IF(Register!$U433="",$D$2,MIN($D$2,YEAR(Register!$U433)*12+MONTH(Register!$U433)-1)))-(YEAR(Register!$O433)*12+MONTH(Register!$O433))+1))/Register!$Q433,2)-ROUND((Register!$M433-Register!$R433)*MIN(Register!$Q433,MAX(0,MIN(F$4-1,IF(Register!$U433="",$D$2,MIN($D$2,YEAR(Register!$U433)*12+MONTH(Register!$U433)-1)))-(YEAR(Register!$O433)*12+MONTH(Register!$O433))+1))/Register!$Q433,2))</f>
        <v/>
      </c>
      <c r="G435" s="27">
        <f>IF(OR(Register!$N433&lt;&gt;"Yes",Register!$O433="",N(Register!$Q433)=0),0,ROUND((Register!$M433-Register!$R433)*MIN(Register!$Q433,MAX(0,MIN(G$4,IF(Register!$U433="",$D$2,MIN($D$2,YEAR(Register!$U433)*12+MONTH(Register!$U433)-1)))-(YEAR(Register!$O433)*12+MONTH(Register!$O433))+1))/Register!$Q433,2)-ROUND((Register!$M433-Register!$R433)*MIN(Register!$Q433,MAX(0,MIN(G$4-1,IF(Register!$U433="",$D$2,MIN($D$2,YEAR(Register!$U433)*12+MONTH(Register!$U433)-1)))-(YEAR(Register!$O433)*12+MONTH(Register!$O433))+1))/Register!$Q433,2))</f>
        <v/>
      </c>
      <c r="H435" s="27">
        <f>IF(OR(Register!$N433&lt;&gt;"Yes",Register!$O433="",N(Register!$Q433)=0),0,ROUND((Register!$M433-Register!$R433)*MIN(Register!$Q433,MAX(0,MIN(H$4,IF(Register!$U433="",$D$2,MIN($D$2,YEAR(Register!$U433)*12+MONTH(Register!$U433)-1)))-(YEAR(Register!$O433)*12+MONTH(Register!$O433))+1))/Register!$Q433,2)-ROUND((Register!$M433-Register!$R433)*MIN(Register!$Q433,MAX(0,MIN(H$4-1,IF(Register!$U433="",$D$2,MIN($D$2,YEAR(Register!$U433)*12+MONTH(Register!$U433)-1)))-(YEAR(Register!$O433)*12+MONTH(Register!$O433))+1))/Register!$Q433,2))</f>
        <v/>
      </c>
      <c r="I435" s="27">
        <f>IF(OR(Register!$N433&lt;&gt;"Yes",Register!$O433="",N(Register!$Q433)=0),0,ROUND((Register!$M433-Register!$R433)*MIN(Register!$Q433,MAX(0,MIN(I$4,IF(Register!$U433="",$D$2,MIN($D$2,YEAR(Register!$U433)*12+MONTH(Register!$U433)-1)))-(YEAR(Register!$O433)*12+MONTH(Register!$O433))+1))/Register!$Q433,2)-ROUND((Register!$M433-Register!$R433)*MIN(Register!$Q433,MAX(0,MIN(I$4-1,IF(Register!$U433="",$D$2,MIN($D$2,YEAR(Register!$U433)*12+MONTH(Register!$U433)-1)))-(YEAR(Register!$O433)*12+MONTH(Register!$O433))+1))/Register!$Q433,2))</f>
        <v/>
      </c>
      <c r="J435" s="27">
        <f>IF(OR(Register!$N433&lt;&gt;"Yes",Register!$O433="",N(Register!$Q433)=0),0,ROUND((Register!$M433-Register!$R433)*MIN(Register!$Q433,MAX(0,MIN(J$4,IF(Register!$U433="",$D$2,MIN($D$2,YEAR(Register!$U433)*12+MONTH(Register!$U433)-1)))-(YEAR(Register!$O433)*12+MONTH(Register!$O433))+1))/Register!$Q433,2)-ROUND((Register!$M433-Register!$R433)*MIN(Register!$Q433,MAX(0,MIN(J$4-1,IF(Register!$U433="",$D$2,MIN($D$2,YEAR(Register!$U433)*12+MONTH(Register!$U433)-1)))-(YEAR(Register!$O433)*12+MONTH(Register!$O433))+1))/Register!$Q433,2))</f>
        <v/>
      </c>
      <c r="K435" s="27">
        <f>IF(OR(Register!$N433&lt;&gt;"Yes",Register!$O433="",N(Register!$Q433)=0),0,ROUND((Register!$M433-Register!$R433)*MIN(Register!$Q433,MAX(0,MIN(K$4,IF(Register!$U433="",$D$2,MIN($D$2,YEAR(Register!$U433)*12+MONTH(Register!$U433)-1)))-(YEAR(Register!$O433)*12+MONTH(Register!$O433))+1))/Register!$Q433,2)-ROUND((Register!$M433-Register!$R433)*MIN(Register!$Q433,MAX(0,MIN(K$4-1,IF(Register!$U433="",$D$2,MIN($D$2,YEAR(Register!$U433)*12+MONTH(Register!$U433)-1)))-(YEAR(Register!$O433)*12+MONTH(Register!$O433))+1))/Register!$Q433,2))</f>
        <v/>
      </c>
      <c r="L435" s="27">
        <f>IF(OR(Register!$N433&lt;&gt;"Yes",Register!$O433="",N(Register!$Q433)=0),0,ROUND((Register!$M433-Register!$R433)*MIN(Register!$Q433,MAX(0,MIN(L$4,IF(Register!$U433="",$D$2,MIN($D$2,YEAR(Register!$U433)*12+MONTH(Register!$U433)-1)))-(YEAR(Register!$O433)*12+MONTH(Register!$O433))+1))/Register!$Q433,2)-ROUND((Register!$M433-Register!$R433)*MIN(Register!$Q433,MAX(0,MIN(L$4-1,IF(Register!$U433="",$D$2,MIN($D$2,YEAR(Register!$U433)*12+MONTH(Register!$U433)-1)))-(YEAR(Register!$O433)*12+MONTH(Register!$O433))+1))/Register!$Q433,2))</f>
        <v/>
      </c>
      <c r="M435" s="27">
        <f>IF(OR(Register!$N433&lt;&gt;"Yes",Register!$O433="",N(Register!$Q433)=0),0,ROUND((Register!$M433-Register!$R433)*MIN(Register!$Q433,MAX(0,MIN(M$4,IF(Register!$U433="",$D$2,MIN($D$2,YEAR(Register!$U433)*12+MONTH(Register!$U433)-1)))-(YEAR(Register!$O433)*12+MONTH(Register!$O433))+1))/Register!$Q433,2)-ROUND((Register!$M433-Register!$R433)*MIN(Register!$Q433,MAX(0,MIN(M$4-1,IF(Register!$U433="",$D$2,MIN($D$2,YEAR(Register!$U433)*12+MONTH(Register!$U433)-1)))-(YEAR(Register!$O433)*12+MONTH(Register!$O433))+1))/Register!$Q433,2))</f>
        <v/>
      </c>
      <c r="N435" s="27">
        <f>IF(OR(Register!$N433&lt;&gt;"Yes",Register!$O433="",N(Register!$Q433)=0),0,ROUND((Register!$M433-Register!$R433)*MIN(Register!$Q433,MAX(0,MIN(N$4,IF(Register!$U433="",$D$2,MIN($D$2,YEAR(Register!$U433)*12+MONTH(Register!$U433)-1)))-(YEAR(Register!$O433)*12+MONTH(Register!$O433))+1))/Register!$Q433,2)-ROUND((Register!$M433-Register!$R433)*MIN(Register!$Q433,MAX(0,MIN(N$4-1,IF(Register!$U433="",$D$2,MIN($D$2,YEAR(Register!$U433)*12+MONTH(Register!$U433)-1)))-(YEAR(Register!$O433)*12+MONTH(Register!$O433))+1))/Register!$Q433,2))</f>
        <v/>
      </c>
      <c r="O435" s="27">
        <f>IF(OR(Register!$N433&lt;&gt;"Yes",Register!$O433="",N(Register!$Q433)=0),0,ROUND((Register!$M433-Register!$R433)*MIN(Register!$Q433,MAX(0,MIN(O$4,IF(Register!$U433="",$D$2,MIN($D$2,YEAR(Register!$U433)*12+MONTH(Register!$U433)-1)))-(YEAR(Register!$O433)*12+MONTH(Register!$O433))+1))/Register!$Q433,2)-ROUND((Register!$M433-Register!$R433)*MIN(Register!$Q433,MAX(0,MIN(O$4-1,IF(Register!$U433="",$D$2,MIN($D$2,YEAR(Register!$U433)*12+MONTH(Register!$U433)-1)))-(YEAR(Register!$O433)*12+MONTH(Register!$O433))+1))/Register!$Q433,2))</f>
        <v/>
      </c>
      <c r="P435" s="27">
        <f>IF(OR(Register!$N433&lt;&gt;"Yes",Register!$O433="",N(Register!$Q433)=0),0,ROUND((Register!$M433-Register!$R433)*MIN(Register!$Q433,MAX(0,MIN(P$4,IF(Register!$U433="",$D$2,MIN($D$2,YEAR(Register!$U433)*12+MONTH(Register!$U433)-1)))-(YEAR(Register!$O433)*12+MONTH(Register!$O433))+1))/Register!$Q433,2)-ROUND((Register!$M433-Register!$R433)*MIN(Register!$Q433,MAX(0,MIN(P$4-1,IF(Register!$U433="",$D$2,MIN($D$2,YEAR(Register!$U433)*12+MONTH(Register!$U433)-1)))-(YEAR(Register!$O433)*12+MONTH(Register!$O433))+1))/Register!$Q433,2))</f>
        <v/>
      </c>
      <c r="Q435" s="27">
        <f>E435+F435+G435+H435+I435+J435+K435+L435+M435+N435+O435+P435</f>
        <v/>
      </c>
    </row>
    <row r="436">
      <c r="A436" s="28">
        <f>IF(Register!$A434="","",Register!$A434)</f>
        <v/>
      </c>
      <c r="B436" s="28">
        <f>IF(Register!$D434="","",Register!$D434)</f>
        <v/>
      </c>
      <c r="C436" s="28">
        <f>IF(Register!$F434="","",Register!$F434)</f>
        <v/>
      </c>
      <c r="D436" s="28">
        <f>IF(C436="","",IF(C436=Settings!$A$9,Settings!$B$9,IF(C436=Settings!$A$10,Settings!$B$10,IF(C436=Settings!$A$11,Settings!$B$11,IF(C436=Settings!$A$12,Settings!$B$12,IF(C436=Settings!$A$13,Settings!$B$13,IF(C436=Settings!$A$14,Settings!$B$14,IF(C436=Settings!$A$15,Settings!$B$15,IF(C436=Settings!$A$16,Settings!$B$16,IF(C436=Settings!$A$17,Settings!$B$17,IF(C436=Settings!$A$18,Settings!$B$18,"")))))))))))</f>
        <v/>
      </c>
      <c r="E436" s="27">
        <f>IF(OR(Register!$N434&lt;&gt;"Yes",Register!$O434="",N(Register!$Q434)=0),0,ROUND((Register!$M434-Register!$R434)*MIN(Register!$Q434,MAX(0,MIN(E$4,IF(Register!$U434="",$D$2,MIN($D$2,YEAR(Register!$U434)*12+MONTH(Register!$U434)-1)))-(YEAR(Register!$O434)*12+MONTH(Register!$O434))+1))/Register!$Q434,2)-ROUND((Register!$M434-Register!$R434)*MIN(Register!$Q434,MAX(0,MIN(E$4-1,IF(Register!$U434="",$D$2,MIN($D$2,YEAR(Register!$U434)*12+MONTH(Register!$U434)-1)))-(YEAR(Register!$O434)*12+MONTH(Register!$O434))+1))/Register!$Q434,2))</f>
        <v/>
      </c>
      <c r="F436" s="27">
        <f>IF(OR(Register!$N434&lt;&gt;"Yes",Register!$O434="",N(Register!$Q434)=0),0,ROUND((Register!$M434-Register!$R434)*MIN(Register!$Q434,MAX(0,MIN(F$4,IF(Register!$U434="",$D$2,MIN($D$2,YEAR(Register!$U434)*12+MONTH(Register!$U434)-1)))-(YEAR(Register!$O434)*12+MONTH(Register!$O434))+1))/Register!$Q434,2)-ROUND((Register!$M434-Register!$R434)*MIN(Register!$Q434,MAX(0,MIN(F$4-1,IF(Register!$U434="",$D$2,MIN($D$2,YEAR(Register!$U434)*12+MONTH(Register!$U434)-1)))-(YEAR(Register!$O434)*12+MONTH(Register!$O434))+1))/Register!$Q434,2))</f>
        <v/>
      </c>
      <c r="G436" s="27">
        <f>IF(OR(Register!$N434&lt;&gt;"Yes",Register!$O434="",N(Register!$Q434)=0),0,ROUND((Register!$M434-Register!$R434)*MIN(Register!$Q434,MAX(0,MIN(G$4,IF(Register!$U434="",$D$2,MIN($D$2,YEAR(Register!$U434)*12+MONTH(Register!$U434)-1)))-(YEAR(Register!$O434)*12+MONTH(Register!$O434))+1))/Register!$Q434,2)-ROUND((Register!$M434-Register!$R434)*MIN(Register!$Q434,MAX(0,MIN(G$4-1,IF(Register!$U434="",$D$2,MIN($D$2,YEAR(Register!$U434)*12+MONTH(Register!$U434)-1)))-(YEAR(Register!$O434)*12+MONTH(Register!$O434))+1))/Register!$Q434,2))</f>
        <v/>
      </c>
      <c r="H436" s="27">
        <f>IF(OR(Register!$N434&lt;&gt;"Yes",Register!$O434="",N(Register!$Q434)=0),0,ROUND((Register!$M434-Register!$R434)*MIN(Register!$Q434,MAX(0,MIN(H$4,IF(Register!$U434="",$D$2,MIN($D$2,YEAR(Register!$U434)*12+MONTH(Register!$U434)-1)))-(YEAR(Register!$O434)*12+MONTH(Register!$O434))+1))/Register!$Q434,2)-ROUND((Register!$M434-Register!$R434)*MIN(Register!$Q434,MAX(0,MIN(H$4-1,IF(Register!$U434="",$D$2,MIN($D$2,YEAR(Register!$U434)*12+MONTH(Register!$U434)-1)))-(YEAR(Register!$O434)*12+MONTH(Register!$O434))+1))/Register!$Q434,2))</f>
        <v/>
      </c>
      <c r="I436" s="27">
        <f>IF(OR(Register!$N434&lt;&gt;"Yes",Register!$O434="",N(Register!$Q434)=0),0,ROUND((Register!$M434-Register!$R434)*MIN(Register!$Q434,MAX(0,MIN(I$4,IF(Register!$U434="",$D$2,MIN($D$2,YEAR(Register!$U434)*12+MONTH(Register!$U434)-1)))-(YEAR(Register!$O434)*12+MONTH(Register!$O434))+1))/Register!$Q434,2)-ROUND((Register!$M434-Register!$R434)*MIN(Register!$Q434,MAX(0,MIN(I$4-1,IF(Register!$U434="",$D$2,MIN($D$2,YEAR(Register!$U434)*12+MONTH(Register!$U434)-1)))-(YEAR(Register!$O434)*12+MONTH(Register!$O434))+1))/Register!$Q434,2))</f>
        <v/>
      </c>
      <c r="J436" s="27">
        <f>IF(OR(Register!$N434&lt;&gt;"Yes",Register!$O434="",N(Register!$Q434)=0),0,ROUND((Register!$M434-Register!$R434)*MIN(Register!$Q434,MAX(0,MIN(J$4,IF(Register!$U434="",$D$2,MIN($D$2,YEAR(Register!$U434)*12+MONTH(Register!$U434)-1)))-(YEAR(Register!$O434)*12+MONTH(Register!$O434))+1))/Register!$Q434,2)-ROUND((Register!$M434-Register!$R434)*MIN(Register!$Q434,MAX(0,MIN(J$4-1,IF(Register!$U434="",$D$2,MIN($D$2,YEAR(Register!$U434)*12+MONTH(Register!$U434)-1)))-(YEAR(Register!$O434)*12+MONTH(Register!$O434))+1))/Register!$Q434,2))</f>
        <v/>
      </c>
      <c r="K436" s="27">
        <f>IF(OR(Register!$N434&lt;&gt;"Yes",Register!$O434="",N(Register!$Q434)=0),0,ROUND((Register!$M434-Register!$R434)*MIN(Register!$Q434,MAX(0,MIN(K$4,IF(Register!$U434="",$D$2,MIN($D$2,YEAR(Register!$U434)*12+MONTH(Register!$U434)-1)))-(YEAR(Register!$O434)*12+MONTH(Register!$O434))+1))/Register!$Q434,2)-ROUND((Register!$M434-Register!$R434)*MIN(Register!$Q434,MAX(0,MIN(K$4-1,IF(Register!$U434="",$D$2,MIN($D$2,YEAR(Register!$U434)*12+MONTH(Register!$U434)-1)))-(YEAR(Register!$O434)*12+MONTH(Register!$O434))+1))/Register!$Q434,2))</f>
        <v/>
      </c>
      <c r="L436" s="27">
        <f>IF(OR(Register!$N434&lt;&gt;"Yes",Register!$O434="",N(Register!$Q434)=0),0,ROUND((Register!$M434-Register!$R434)*MIN(Register!$Q434,MAX(0,MIN(L$4,IF(Register!$U434="",$D$2,MIN($D$2,YEAR(Register!$U434)*12+MONTH(Register!$U434)-1)))-(YEAR(Register!$O434)*12+MONTH(Register!$O434))+1))/Register!$Q434,2)-ROUND((Register!$M434-Register!$R434)*MIN(Register!$Q434,MAX(0,MIN(L$4-1,IF(Register!$U434="",$D$2,MIN($D$2,YEAR(Register!$U434)*12+MONTH(Register!$U434)-1)))-(YEAR(Register!$O434)*12+MONTH(Register!$O434))+1))/Register!$Q434,2))</f>
        <v/>
      </c>
      <c r="M436" s="27">
        <f>IF(OR(Register!$N434&lt;&gt;"Yes",Register!$O434="",N(Register!$Q434)=0),0,ROUND((Register!$M434-Register!$R434)*MIN(Register!$Q434,MAX(0,MIN(M$4,IF(Register!$U434="",$D$2,MIN($D$2,YEAR(Register!$U434)*12+MONTH(Register!$U434)-1)))-(YEAR(Register!$O434)*12+MONTH(Register!$O434))+1))/Register!$Q434,2)-ROUND((Register!$M434-Register!$R434)*MIN(Register!$Q434,MAX(0,MIN(M$4-1,IF(Register!$U434="",$D$2,MIN($D$2,YEAR(Register!$U434)*12+MONTH(Register!$U434)-1)))-(YEAR(Register!$O434)*12+MONTH(Register!$O434))+1))/Register!$Q434,2))</f>
        <v/>
      </c>
      <c r="N436" s="27">
        <f>IF(OR(Register!$N434&lt;&gt;"Yes",Register!$O434="",N(Register!$Q434)=0),0,ROUND((Register!$M434-Register!$R434)*MIN(Register!$Q434,MAX(0,MIN(N$4,IF(Register!$U434="",$D$2,MIN($D$2,YEAR(Register!$U434)*12+MONTH(Register!$U434)-1)))-(YEAR(Register!$O434)*12+MONTH(Register!$O434))+1))/Register!$Q434,2)-ROUND((Register!$M434-Register!$R434)*MIN(Register!$Q434,MAX(0,MIN(N$4-1,IF(Register!$U434="",$D$2,MIN($D$2,YEAR(Register!$U434)*12+MONTH(Register!$U434)-1)))-(YEAR(Register!$O434)*12+MONTH(Register!$O434))+1))/Register!$Q434,2))</f>
        <v/>
      </c>
      <c r="O436" s="27">
        <f>IF(OR(Register!$N434&lt;&gt;"Yes",Register!$O434="",N(Register!$Q434)=0),0,ROUND((Register!$M434-Register!$R434)*MIN(Register!$Q434,MAX(0,MIN(O$4,IF(Register!$U434="",$D$2,MIN($D$2,YEAR(Register!$U434)*12+MONTH(Register!$U434)-1)))-(YEAR(Register!$O434)*12+MONTH(Register!$O434))+1))/Register!$Q434,2)-ROUND((Register!$M434-Register!$R434)*MIN(Register!$Q434,MAX(0,MIN(O$4-1,IF(Register!$U434="",$D$2,MIN($D$2,YEAR(Register!$U434)*12+MONTH(Register!$U434)-1)))-(YEAR(Register!$O434)*12+MONTH(Register!$O434))+1))/Register!$Q434,2))</f>
        <v/>
      </c>
      <c r="P436" s="27">
        <f>IF(OR(Register!$N434&lt;&gt;"Yes",Register!$O434="",N(Register!$Q434)=0),0,ROUND((Register!$M434-Register!$R434)*MIN(Register!$Q434,MAX(0,MIN(P$4,IF(Register!$U434="",$D$2,MIN($D$2,YEAR(Register!$U434)*12+MONTH(Register!$U434)-1)))-(YEAR(Register!$O434)*12+MONTH(Register!$O434))+1))/Register!$Q434,2)-ROUND((Register!$M434-Register!$R434)*MIN(Register!$Q434,MAX(0,MIN(P$4-1,IF(Register!$U434="",$D$2,MIN($D$2,YEAR(Register!$U434)*12+MONTH(Register!$U434)-1)))-(YEAR(Register!$O434)*12+MONTH(Register!$O434))+1))/Register!$Q434,2))</f>
        <v/>
      </c>
      <c r="Q436" s="27">
        <f>E436+F436+G436+H436+I436+J436+K436+L436+M436+N436+O436+P436</f>
        <v/>
      </c>
    </row>
    <row r="437">
      <c r="A437" s="28">
        <f>IF(Register!$A435="","",Register!$A435)</f>
        <v/>
      </c>
      <c r="B437" s="28">
        <f>IF(Register!$D435="","",Register!$D435)</f>
        <v/>
      </c>
      <c r="C437" s="28">
        <f>IF(Register!$F435="","",Register!$F435)</f>
        <v/>
      </c>
      <c r="D437" s="28">
        <f>IF(C437="","",IF(C437=Settings!$A$9,Settings!$B$9,IF(C437=Settings!$A$10,Settings!$B$10,IF(C437=Settings!$A$11,Settings!$B$11,IF(C437=Settings!$A$12,Settings!$B$12,IF(C437=Settings!$A$13,Settings!$B$13,IF(C437=Settings!$A$14,Settings!$B$14,IF(C437=Settings!$A$15,Settings!$B$15,IF(C437=Settings!$A$16,Settings!$B$16,IF(C437=Settings!$A$17,Settings!$B$17,IF(C437=Settings!$A$18,Settings!$B$18,"")))))))))))</f>
        <v/>
      </c>
      <c r="E437" s="27">
        <f>IF(OR(Register!$N435&lt;&gt;"Yes",Register!$O435="",N(Register!$Q435)=0),0,ROUND((Register!$M435-Register!$R435)*MIN(Register!$Q435,MAX(0,MIN(E$4,IF(Register!$U435="",$D$2,MIN($D$2,YEAR(Register!$U435)*12+MONTH(Register!$U435)-1)))-(YEAR(Register!$O435)*12+MONTH(Register!$O435))+1))/Register!$Q435,2)-ROUND((Register!$M435-Register!$R435)*MIN(Register!$Q435,MAX(0,MIN(E$4-1,IF(Register!$U435="",$D$2,MIN($D$2,YEAR(Register!$U435)*12+MONTH(Register!$U435)-1)))-(YEAR(Register!$O435)*12+MONTH(Register!$O435))+1))/Register!$Q435,2))</f>
        <v/>
      </c>
      <c r="F437" s="27">
        <f>IF(OR(Register!$N435&lt;&gt;"Yes",Register!$O435="",N(Register!$Q435)=0),0,ROUND((Register!$M435-Register!$R435)*MIN(Register!$Q435,MAX(0,MIN(F$4,IF(Register!$U435="",$D$2,MIN($D$2,YEAR(Register!$U435)*12+MONTH(Register!$U435)-1)))-(YEAR(Register!$O435)*12+MONTH(Register!$O435))+1))/Register!$Q435,2)-ROUND((Register!$M435-Register!$R435)*MIN(Register!$Q435,MAX(0,MIN(F$4-1,IF(Register!$U435="",$D$2,MIN($D$2,YEAR(Register!$U435)*12+MONTH(Register!$U435)-1)))-(YEAR(Register!$O435)*12+MONTH(Register!$O435))+1))/Register!$Q435,2))</f>
        <v/>
      </c>
      <c r="G437" s="27">
        <f>IF(OR(Register!$N435&lt;&gt;"Yes",Register!$O435="",N(Register!$Q435)=0),0,ROUND((Register!$M435-Register!$R435)*MIN(Register!$Q435,MAX(0,MIN(G$4,IF(Register!$U435="",$D$2,MIN($D$2,YEAR(Register!$U435)*12+MONTH(Register!$U435)-1)))-(YEAR(Register!$O435)*12+MONTH(Register!$O435))+1))/Register!$Q435,2)-ROUND((Register!$M435-Register!$R435)*MIN(Register!$Q435,MAX(0,MIN(G$4-1,IF(Register!$U435="",$D$2,MIN($D$2,YEAR(Register!$U435)*12+MONTH(Register!$U435)-1)))-(YEAR(Register!$O435)*12+MONTH(Register!$O435))+1))/Register!$Q435,2))</f>
        <v/>
      </c>
      <c r="H437" s="27">
        <f>IF(OR(Register!$N435&lt;&gt;"Yes",Register!$O435="",N(Register!$Q435)=0),0,ROUND((Register!$M435-Register!$R435)*MIN(Register!$Q435,MAX(0,MIN(H$4,IF(Register!$U435="",$D$2,MIN($D$2,YEAR(Register!$U435)*12+MONTH(Register!$U435)-1)))-(YEAR(Register!$O435)*12+MONTH(Register!$O435))+1))/Register!$Q435,2)-ROUND((Register!$M435-Register!$R435)*MIN(Register!$Q435,MAX(0,MIN(H$4-1,IF(Register!$U435="",$D$2,MIN($D$2,YEAR(Register!$U435)*12+MONTH(Register!$U435)-1)))-(YEAR(Register!$O435)*12+MONTH(Register!$O435))+1))/Register!$Q435,2))</f>
        <v/>
      </c>
      <c r="I437" s="27">
        <f>IF(OR(Register!$N435&lt;&gt;"Yes",Register!$O435="",N(Register!$Q435)=0),0,ROUND((Register!$M435-Register!$R435)*MIN(Register!$Q435,MAX(0,MIN(I$4,IF(Register!$U435="",$D$2,MIN($D$2,YEAR(Register!$U435)*12+MONTH(Register!$U435)-1)))-(YEAR(Register!$O435)*12+MONTH(Register!$O435))+1))/Register!$Q435,2)-ROUND((Register!$M435-Register!$R435)*MIN(Register!$Q435,MAX(0,MIN(I$4-1,IF(Register!$U435="",$D$2,MIN($D$2,YEAR(Register!$U435)*12+MONTH(Register!$U435)-1)))-(YEAR(Register!$O435)*12+MONTH(Register!$O435))+1))/Register!$Q435,2))</f>
        <v/>
      </c>
      <c r="J437" s="27">
        <f>IF(OR(Register!$N435&lt;&gt;"Yes",Register!$O435="",N(Register!$Q435)=0),0,ROUND((Register!$M435-Register!$R435)*MIN(Register!$Q435,MAX(0,MIN(J$4,IF(Register!$U435="",$D$2,MIN($D$2,YEAR(Register!$U435)*12+MONTH(Register!$U435)-1)))-(YEAR(Register!$O435)*12+MONTH(Register!$O435))+1))/Register!$Q435,2)-ROUND((Register!$M435-Register!$R435)*MIN(Register!$Q435,MAX(0,MIN(J$4-1,IF(Register!$U435="",$D$2,MIN($D$2,YEAR(Register!$U435)*12+MONTH(Register!$U435)-1)))-(YEAR(Register!$O435)*12+MONTH(Register!$O435))+1))/Register!$Q435,2))</f>
        <v/>
      </c>
      <c r="K437" s="27">
        <f>IF(OR(Register!$N435&lt;&gt;"Yes",Register!$O435="",N(Register!$Q435)=0),0,ROUND((Register!$M435-Register!$R435)*MIN(Register!$Q435,MAX(0,MIN(K$4,IF(Register!$U435="",$D$2,MIN($D$2,YEAR(Register!$U435)*12+MONTH(Register!$U435)-1)))-(YEAR(Register!$O435)*12+MONTH(Register!$O435))+1))/Register!$Q435,2)-ROUND((Register!$M435-Register!$R435)*MIN(Register!$Q435,MAX(0,MIN(K$4-1,IF(Register!$U435="",$D$2,MIN($D$2,YEAR(Register!$U435)*12+MONTH(Register!$U435)-1)))-(YEAR(Register!$O435)*12+MONTH(Register!$O435))+1))/Register!$Q435,2))</f>
        <v/>
      </c>
      <c r="L437" s="27">
        <f>IF(OR(Register!$N435&lt;&gt;"Yes",Register!$O435="",N(Register!$Q435)=0),0,ROUND((Register!$M435-Register!$R435)*MIN(Register!$Q435,MAX(0,MIN(L$4,IF(Register!$U435="",$D$2,MIN($D$2,YEAR(Register!$U435)*12+MONTH(Register!$U435)-1)))-(YEAR(Register!$O435)*12+MONTH(Register!$O435))+1))/Register!$Q435,2)-ROUND((Register!$M435-Register!$R435)*MIN(Register!$Q435,MAX(0,MIN(L$4-1,IF(Register!$U435="",$D$2,MIN($D$2,YEAR(Register!$U435)*12+MONTH(Register!$U435)-1)))-(YEAR(Register!$O435)*12+MONTH(Register!$O435))+1))/Register!$Q435,2))</f>
        <v/>
      </c>
      <c r="M437" s="27">
        <f>IF(OR(Register!$N435&lt;&gt;"Yes",Register!$O435="",N(Register!$Q435)=0),0,ROUND((Register!$M435-Register!$R435)*MIN(Register!$Q435,MAX(0,MIN(M$4,IF(Register!$U435="",$D$2,MIN($D$2,YEAR(Register!$U435)*12+MONTH(Register!$U435)-1)))-(YEAR(Register!$O435)*12+MONTH(Register!$O435))+1))/Register!$Q435,2)-ROUND((Register!$M435-Register!$R435)*MIN(Register!$Q435,MAX(0,MIN(M$4-1,IF(Register!$U435="",$D$2,MIN($D$2,YEAR(Register!$U435)*12+MONTH(Register!$U435)-1)))-(YEAR(Register!$O435)*12+MONTH(Register!$O435))+1))/Register!$Q435,2))</f>
        <v/>
      </c>
      <c r="N437" s="27">
        <f>IF(OR(Register!$N435&lt;&gt;"Yes",Register!$O435="",N(Register!$Q435)=0),0,ROUND((Register!$M435-Register!$R435)*MIN(Register!$Q435,MAX(0,MIN(N$4,IF(Register!$U435="",$D$2,MIN($D$2,YEAR(Register!$U435)*12+MONTH(Register!$U435)-1)))-(YEAR(Register!$O435)*12+MONTH(Register!$O435))+1))/Register!$Q435,2)-ROUND((Register!$M435-Register!$R435)*MIN(Register!$Q435,MAX(0,MIN(N$4-1,IF(Register!$U435="",$D$2,MIN($D$2,YEAR(Register!$U435)*12+MONTH(Register!$U435)-1)))-(YEAR(Register!$O435)*12+MONTH(Register!$O435))+1))/Register!$Q435,2))</f>
        <v/>
      </c>
      <c r="O437" s="27">
        <f>IF(OR(Register!$N435&lt;&gt;"Yes",Register!$O435="",N(Register!$Q435)=0),0,ROUND((Register!$M435-Register!$R435)*MIN(Register!$Q435,MAX(0,MIN(O$4,IF(Register!$U435="",$D$2,MIN($D$2,YEAR(Register!$U435)*12+MONTH(Register!$U435)-1)))-(YEAR(Register!$O435)*12+MONTH(Register!$O435))+1))/Register!$Q435,2)-ROUND((Register!$M435-Register!$R435)*MIN(Register!$Q435,MAX(0,MIN(O$4-1,IF(Register!$U435="",$D$2,MIN($D$2,YEAR(Register!$U435)*12+MONTH(Register!$U435)-1)))-(YEAR(Register!$O435)*12+MONTH(Register!$O435))+1))/Register!$Q435,2))</f>
        <v/>
      </c>
      <c r="P437" s="27">
        <f>IF(OR(Register!$N435&lt;&gt;"Yes",Register!$O435="",N(Register!$Q435)=0),0,ROUND((Register!$M435-Register!$R435)*MIN(Register!$Q435,MAX(0,MIN(P$4,IF(Register!$U435="",$D$2,MIN($D$2,YEAR(Register!$U435)*12+MONTH(Register!$U435)-1)))-(YEAR(Register!$O435)*12+MONTH(Register!$O435))+1))/Register!$Q435,2)-ROUND((Register!$M435-Register!$R435)*MIN(Register!$Q435,MAX(0,MIN(P$4-1,IF(Register!$U435="",$D$2,MIN($D$2,YEAR(Register!$U435)*12+MONTH(Register!$U435)-1)))-(YEAR(Register!$O435)*12+MONTH(Register!$O435))+1))/Register!$Q435,2))</f>
        <v/>
      </c>
      <c r="Q437" s="27">
        <f>E437+F437+G437+H437+I437+J437+K437+L437+M437+N437+O437+P437</f>
        <v/>
      </c>
    </row>
    <row r="438">
      <c r="A438" s="28">
        <f>IF(Register!$A436="","",Register!$A436)</f>
        <v/>
      </c>
      <c r="B438" s="28">
        <f>IF(Register!$D436="","",Register!$D436)</f>
        <v/>
      </c>
      <c r="C438" s="28">
        <f>IF(Register!$F436="","",Register!$F436)</f>
        <v/>
      </c>
      <c r="D438" s="28">
        <f>IF(C438="","",IF(C438=Settings!$A$9,Settings!$B$9,IF(C438=Settings!$A$10,Settings!$B$10,IF(C438=Settings!$A$11,Settings!$B$11,IF(C438=Settings!$A$12,Settings!$B$12,IF(C438=Settings!$A$13,Settings!$B$13,IF(C438=Settings!$A$14,Settings!$B$14,IF(C438=Settings!$A$15,Settings!$B$15,IF(C438=Settings!$A$16,Settings!$B$16,IF(C438=Settings!$A$17,Settings!$B$17,IF(C438=Settings!$A$18,Settings!$B$18,"")))))))))))</f>
        <v/>
      </c>
      <c r="E438" s="27">
        <f>IF(OR(Register!$N436&lt;&gt;"Yes",Register!$O436="",N(Register!$Q436)=0),0,ROUND((Register!$M436-Register!$R436)*MIN(Register!$Q436,MAX(0,MIN(E$4,IF(Register!$U436="",$D$2,MIN($D$2,YEAR(Register!$U436)*12+MONTH(Register!$U436)-1)))-(YEAR(Register!$O436)*12+MONTH(Register!$O436))+1))/Register!$Q436,2)-ROUND((Register!$M436-Register!$R436)*MIN(Register!$Q436,MAX(0,MIN(E$4-1,IF(Register!$U436="",$D$2,MIN($D$2,YEAR(Register!$U436)*12+MONTH(Register!$U436)-1)))-(YEAR(Register!$O436)*12+MONTH(Register!$O436))+1))/Register!$Q436,2))</f>
        <v/>
      </c>
      <c r="F438" s="27">
        <f>IF(OR(Register!$N436&lt;&gt;"Yes",Register!$O436="",N(Register!$Q436)=0),0,ROUND((Register!$M436-Register!$R436)*MIN(Register!$Q436,MAX(0,MIN(F$4,IF(Register!$U436="",$D$2,MIN($D$2,YEAR(Register!$U436)*12+MONTH(Register!$U436)-1)))-(YEAR(Register!$O436)*12+MONTH(Register!$O436))+1))/Register!$Q436,2)-ROUND((Register!$M436-Register!$R436)*MIN(Register!$Q436,MAX(0,MIN(F$4-1,IF(Register!$U436="",$D$2,MIN($D$2,YEAR(Register!$U436)*12+MONTH(Register!$U436)-1)))-(YEAR(Register!$O436)*12+MONTH(Register!$O436))+1))/Register!$Q436,2))</f>
        <v/>
      </c>
      <c r="G438" s="27">
        <f>IF(OR(Register!$N436&lt;&gt;"Yes",Register!$O436="",N(Register!$Q436)=0),0,ROUND((Register!$M436-Register!$R436)*MIN(Register!$Q436,MAX(0,MIN(G$4,IF(Register!$U436="",$D$2,MIN($D$2,YEAR(Register!$U436)*12+MONTH(Register!$U436)-1)))-(YEAR(Register!$O436)*12+MONTH(Register!$O436))+1))/Register!$Q436,2)-ROUND((Register!$M436-Register!$R436)*MIN(Register!$Q436,MAX(0,MIN(G$4-1,IF(Register!$U436="",$D$2,MIN($D$2,YEAR(Register!$U436)*12+MONTH(Register!$U436)-1)))-(YEAR(Register!$O436)*12+MONTH(Register!$O436))+1))/Register!$Q436,2))</f>
        <v/>
      </c>
      <c r="H438" s="27">
        <f>IF(OR(Register!$N436&lt;&gt;"Yes",Register!$O436="",N(Register!$Q436)=0),0,ROUND((Register!$M436-Register!$R436)*MIN(Register!$Q436,MAX(0,MIN(H$4,IF(Register!$U436="",$D$2,MIN($D$2,YEAR(Register!$U436)*12+MONTH(Register!$U436)-1)))-(YEAR(Register!$O436)*12+MONTH(Register!$O436))+1))/Register!$Q436,2)-ROUND((Register!$M436-Register!$R436)*MIN(Register!$Q436,MAX(0,MIN(H$4-1,IF(Register!$U436="",$D$2,MIN($D$2,YEAR(Register!$U436)*12+MONTH(Register!$U436)-1)))-(YEAR(Register!$O436)*12+MONTH(Register!$O436))+1))/Register!$Q436,2))</f>
        <v/>
      </c>
      <c r="I438" s="27">
        <f>IF(OR(Register!$N436&lt;&gt;"Yes",Register!$O436="",N(Register!$Q436)=0),0,ROUND((Register!$M436-Register!$R436)*MIN(Register!$Q436,MAX(0,MIN(I$4,IF(Register!$U436="",$D$2,MIN($D$2,YEAR(Register!$U436)*12+MONTH(Register!$U436)-1)))-(YEAR(Register!$O436)*12+MONTH(Register!$O436))+1))/Register!$Q436,2)-ROUND((Register!$M436-Register!$R436)*MIN(Register!$Q436,MAX(0,MIN(I$4-1,IF(Register!$U436="",$D$2,MIN($D$2,YEAR(Register!$U436)*12+MONTH(Register!$U436)-1)))-(YEAR(Register!$O436)*12+MONTH(Register!$O436))+1))/Register!$Q436,2))</f>
        <v/>
      </c>
      <c r="J438" s="27">
        <f>IF(OR(Register!$N436&lt;&gt;"Yes",Register!$O436="",N(Register!$Q436)=0),0,ROUND((Register!$M436-Register!$R436)*MIN(Register!$Q436,MAX(0,MIN(J$4,IF(Register!$U436="",$D$2,MIN($D$2,YEAR(Register!$U436)*12+MONTH(Register!$U436)-1)))-(YEAR(Register!$O436)*12+MONTH(Register!$O436))+1))/Register!$Q436,2)-ROUND((Register!$M436-Register!$R436)*MIN(Register!$Q436,MAX(0,MIN(J$4-1,IF(Register!$U436="",$D$2,MIN($D$2,YEAR(Register!$U436)*12+MONTH(Register!$U436)-1)))-(YEAR(Register!$O436)*12+MONTH(Register!$O436))+1))/Register!$Q436,2))</f>
        <v/>
      </c>
      <c r="K438" s="27">
        <f>IF(OR(Register!$N436&lt;&gt;"Yes",Register!$O436="",N(Register!$Q436)=0),0,ROUND((Register!$M436-Register!$R436)*MIN(Register!$Q436,MAX(0,MIN(K$4,IF(Register!$U436="",$D$2,MIN($D$2,YEAR(Register!$U436)*12+MONTH(Register!$U436)-1)))-(YEAR(Register!$O436)*12+MONTH(Register!$O436))+1))/Register!$Q436,2)-ROUND((Register!$M436-Register!$R436)*MIN(Register!$Q436,MAX(0,MIN(K$4-1,IF(Register!$U436="",$D$2,MIN($D$2,YEAR(Register!$U436)*12+MONTH(Register!$U436)-1)))-(YEAR(Register!$O436)*12+MONTH(Register!$O436))+1))/Register!$Q436,2))</f>
        <v/>
      </c>
      <c r="L438" s="27">
        <f>IF(OR(Register!$N436&lt;&gt;"Yes",Register!$O436="",N(Register!$Q436)=0),0,ROUND((Register!$M436-Register!$R436)*MIN(Register!$Q436,MAX(0,MIN(L$4,IF(Register!$U436="",$D$2,MIN($D$2,YEAR(Register!$U436)*12+MONTH(Register!$U436)-1)))-(YEAR(Register!$O436)*12+MONTH(Register!$O436))+1))/Register!$Q436,2)-ROUND((Register!$M436-Register!$R436)*MIN(Register!$Q436,MAX(0,MIN(L$4-1,IF(Register!$U436="",$D$2,MIN($D$2,YEAR(Register!$U436)*12+MONTH(Register!$U436)-1)))-(YEAR(Register!$O436)*12+MONTH(Register!$O436))+1))/Register!$Q436,2))</f>
        <v/>
      </c>
      <c r="M438" s="27">
        <f>IF(OR(Register!$N436&lt;&gt;"Yes",Register!$O436="",N(Register!$Q436)=0),0,ROUND((Register!$M436-Register!$R436)*MIN(Register!$Q436,MAX(0,MIN(M$4,IF(Register!$U436="",$D$2,MIN($D$2,YEAR(Register!$U436)*12+MONTH(Register!$U436)-1)))-(YEAR(Register!$O436)*12+MONTH(Register!$O436))+1))/Register!$Q436,2)-ROUND((Register!$M436-Register!$R436)*MIN(Register!$Q436,MAX(0,MIN(M$4-1,IF(Register!$U436="",$D$2,MIN($D$2,YEAR(Register!$U436)*12+MONTH(Register!$U436)-1)))-(YEAR(Register!$O436)*12+MONTH(Register!$O436))+1))/Register!$Q436,2))</f>
        <v/>
      </c>
      <c r="N438" s="27">
        <f>IF(OR(Register!$N436&lt;&gt;"Yes",Register!$O436="",N(Register!$Q436)=0),0,ROUND((Register!$M436-Register!$R436)*MIN(Register!$Q436,MAX(0,MIN(N$4,IF(Register!$U436="",$D$2,MIN($D$2,YEAR(Register!$U436)*12+MONTH(Register!$U436)-1)))-(YEAR(Register!$O436)*12+MONTH(Register!$O436))+1))/Register!$Q436,2)-ROUND((Register!$M436-Register!$R436)*MIN(Register!$Q436,MAX(0,MIN(N$4-1,IF(Register!$U436="",$D$2,MIN($D$2,YEAR(Register!$U436)*12+MONTH(Register!$U436)-1)))-(YEAR(Register!$O436)*12+MONTH(Register!$O436))+1))/Register!$Q436,2))</f>
        <v/>
      </c>
      <c r="O438" s="27">
        <f>IF(OR(Register!$N436&lt;&gt;"Yes",Register!$O436="",N(Register!$Q436)=0),0,ROUND((Register!$M436-Register!$R436)*MIN(Register!$Q436,MAX(0,MIN(O$4,IF(Register!$U436="",$D$2,MIN($D$2,YEAR(Register!$U436)*12+MONTH(Register!$U436)-1)))-(YEAR(Register!$O436)*12+MONTH(Register!$O436))+1))/Register!$Q436,2)-ROUND((Register!$M436-Register!$R436)*MIN(Register!$Q436,MAX(0,MIN(O$4-1,IF(Register!$U436="",$D$2,MIN($D$2,YEAR(Register!$U436)*12+MONTH(Register!$U436)-1)))-(YEAR(Register!$O436)*12+MONTH(Register!$O436))+1))/Register!$Q436,2))</f>
        <v/>
      </c>
      <c r="P438" s="27">
        <f>IF(OR(Register!$N436&lt;&gt;"Yes",Register!$O436="",N(Register!$Q436)=0),0,ROUND((Register!$M436-Register!$R436)*MIN(Register!$Q436,MAX(0,MIN(P$4,IF(Register!$U436="",$D$2,MIN($D$2,YEAR(Register!$U436)*12+MONTH(Register!$U436)-1)))-(YEAR(Register!$O436)*12+MONTH(Register!$O436))+1))/Register!$Q436,2)-ROUND((Register!$M436-Register!$R436)*MIN(Register!$Q436,MAX(0,MIN(P$4-1,IF(Register!$U436="",$D$2,MIN($D$2,YEAR(Register!$U436)*12+MONTH(Register!$U436)-1)))-(YEAR(Register!$O436)*12+MONTH(Register!$O436))+1))/Register!$Q436,2))</f>
        <v/>
      </c>
      <c r="Q438" s="27">
        <f>E438+F438+G438+H438+I438+J438+K438+L438+M438+N438+O438+P438</f>
        <v/>
      </c>
    </row>
    <row r="439">
      <c r="A439" s="28">
        <f>IF(Register!$A437="","",Register!$A437)</f>
        <v/>
      </c>
      <c r="B439" s="28">
        <f>IF(Register!$D437="","",Register!$D437)</f>
        <v/>
      </c>
      <c r="C439" s="28">
        <f>IF(Register!$F437="","",Register!$F437)</f>
        <v/>
      </c>
      <c r="D439" s="28">
        <f>IF(C439="","",IF(C439=Settings!$A$9,Settings!$B$9,IF(C439=Settings!$A$10,Settings!$B$10,IF(C439=Settings!$A$11,Settings!$B$11,IF(C439=Settings!$A$12,Settings!$B$12,IF(C439=Settings!$A$13,Settings!$B$13,IF(C439=Settings!$A$14,Settings!$B$14,IF(C439=Settings!$A$15,Settings!$B$15,IF(C439=Settings!$A$16,Settings!$B$16,IF(C439=Settings!$A$17,Settings!$B$17,IF(C439=Settings!$A$18,Settings!$B$18,"")))))))))))</f>
        <v/>
      </c>
      <c r="E439" s="27">
        <f>IF(OR(Register!$N437&lt;&gt;"Yes",Register!$O437="",N(Register!$Q437)=0),0,ROUND((Register!$M437-Register!$R437)*MIN(Register!$Q437,MAX(0,MIN(E$4,IF(Register!$U437="",$D$2,MIN($D$2,YEAR(Register!$U437)*12+MONTH(Register!$U437)-1)))-(YEAR(Register!$O437)*12+MONTH(Register!$O437))+1))/Register!$Q437,2)-ROUND((Register!$M437-Register!$R437)*MIN(Register!$Q437,MAX(0,MIN(E$4-1,IF(Register!$U437="",$D$2,MIN($D$2,YEAR(Register!$U437)*12+MONTH(Register!$U437)-1)))-(YEAR(Register!$O437)*12+MONTH(Register!$O437))+1))/Register!$Q437,2))</f>
        <v/>
      </c>
      <c r="F439" s="27">
        <f>IF(OR(Register!$N437&lt;&gt;"Yes",Register!$O437="",N(Register!$Q437)=0),0,ROUND((Register!$M437-Register!$R437)*MIN(Register!$Q437,MAX(0,MIN(F$4,IF(Register!$U437="",$D$2,MIN($D$2,YEAR(Register!$U437)*12+MONTH(Register!$U437)-1)))-(YEAR(Register!$O437)*12+MONTH(Register!$O437))+1))/Register!$Q437,2)-ROUND((Register!$M437-Register!$R437)*MIN(Register!$Q437,MAX(0,MIN(F$4-1,IF(Register!$U437="",$D$2,MIN($D$2,YEAR(Register!$U437)*12+MONTH(Register!$U437)-1)))-(YEAR(Register!$O437)*12+MONTH(Register!$O437))+1))/Register!$Q437,2))</f>
        <v/>
      </c>
      <c r="G439" s="27">
        <f>IF(OR(Register!$N437&lt;&gt;"Yes",Register!$O437="",N(Register!$Q437)=0),0,ROUND((Register!$M437-Register!$R437)*MIN(Register!$Q437,MAX(0,MIN(G$4,IF(Register!$U437="",$D$2,MIN($D$2,YEAR(Register!$U437)*12+MONTH(Register!$U437)-1)))-(YEAR(Register!$O437)*12+MONTH(Register!$O437))+1))/Register!$Q437,2)-ROUND((Register!$M437-Register!$R437)*MIN(Register!$Q437,MAX(0,MIN(G$4-1,IF(Register!$U437="",$D$2,MIN($D$2,YEAR(Register!$U437)*12+MONTH(Register!$U437)-1)))-(YEAR(Register!$O437)*12+MONTH(Register!$O437))+1))/Register!$Q437,2))</f>
        <v/>
      </c>
      <c r="H439" s="27">
        <f>IF(OR(Register!$N437&lt;&gt;"Yes",Register!$O437="",N(Register!$Q437)=0),0,ROUND((Register!$M437-Register!$R437)*MIN(Register!$Q437,MAX(0,MIN(H$4,IF(Register!$U437="",$D$2,MIN($D$2,YEAR(Register!$U437)*12+MONTH(Register!$U437)-1)))-(YEAR(Register!$O437)*12+MONTH(Register!$O437))+1))/Register!$Q437,2)-ROUND((Register!$M437-Register!$R437)*MIN(Register!$Q437,MAX(0,MIN(H$4-1,IF(Register!$U437="",$D$2,MIN($D$2,YEAR(Register!$U437)*12+MONTH(Register!$U437)-1)))-(YEAR(Register!$O437)*12+MONTH(Register!$O437))+1))/Register!$Q437,2))</f>
        <v/>
      </c>
      <c r="I439" s="27">
        <f>IF(OR(Register!$N437&lt;&gt;"Yes",Register!$O437="",N(Register!$Q437)=0),0,ROUND((Register!$M437-Register!$R437)*MIN(Register!$Q437,MAX(0,MIN(I$4,IF(Register!$U437="",$D$2,MIN($D$2,YEAR(Register!$U437)*12+MONTH(Register!$U437)-1)))-(YEAR(Register!$O437)*12+MONTH(Register!$O437))+1))/Register!$Q437,2)-ROUND((Register!$M437-Register!$R437)*MIN(Register!$Q437,MAX(0,MIN(I$4-1,IF(Register!$U437="",$D$2,MIN($D$2,YEAR(Register!$U437)*12+MONTH(Register!$U437)-1)))-(YEAR(Register!$O437)*12+MONTH(Register!$O437))+1))/Register!$Q437,2))</f>
        <v/>
      </c>
      <c r="J439" s="27">
        <f>IF(OR(Register!$N437&lt;&gt;"Yes",Register!$O437="",N(Register!$Q437)=0),0,ROUND((Register!$M437-Register!$R437)*MIN(Register!$Q437,MAX(0,MIN(J$4,IF(Register!$U437="",$D$2,MIN($D$2,YEAR(Register!$U437)*12+MONTH(Register!$U437)-1)))-(YEAR(Register!$O437)*12+MONTH(Register!$O437))+1))/Register!$Q437,2)-ROUND((Register!$M437-Register!$R437)*MIN(Register!$Q437,MAX(0,MIN(J$4-1,IF(Register!$U437="",$D$2,MIN($D$2,YEAR(Register!$U437)*12+MONTH(Register!$U437)-1)))-(YEAR(Register!$O437)*12+MONTH(Register!$O437))+1))/Register!$Q437,2))</f>
        <v/>
      </c>
      <c r="K439" s="27">
        <f>IF(OR(Register!$N437&lt;&gt;"Yes",Register!$O437="",N(Register!$Q437)=0),0,ROUND((Register!$M437-Register!$R437)*MIN(Register!$Q437,MAX(0,MIN(K$4,IF(Register!$U437="",$D$2,MIN($D$2,YEAR(Register!$U437)*12+MONTH(Register!$U437)-1)))-(YEAR(Register!$O437)*12+MONTH(Register!$O437))+1))/Register!$Q437,2)-ROUND((Register!$M437-Register!$R437)*MIN(Register!$Q437,MAX(0,MIN(K$4-1,IF(Register!$U437="",$D$2,MIN($D$2,YEAR(Register!$U437)*12+MONTH(Register!$U437)-1)))-(YEAR(Register!$O437)*12+MONTH(Register!$O437))+1))/Register!$Q437,2))</f>
        <v/>
      </c>
      <c r="L439" s="27">
        <f>IF(OR(Register!$N437&lt;&gt;"Yes",Register!$O437="",N(Register!$Q437)=0),0,ROUND((Register!$M437-Register!$R437)*MIN(Register!$Q437,MAX(0,MIN(L$4,IF(Register!$U437="",$D$2,MIN($D$2,YEAR(Register!$U437)*12+MONTH(Register!$U437)-1)))-(YEAR(Register!$O437)*12+MONTH(Register!$O437))+1))/Register!$Q437,2)-ROUND((Register!$M437-Register!$R437)*MIN(Register!$Q437,MAX(0,MIN(L$4-1,IF(Register!$U437="",$D$2,MIN($D$2,YEAR(Register!$U437)*12+MONTH(Register!$U437)-1)))-(YEAR(Register!$O437)*12+MONTH(Register!$O437))+1))/Register!$Q437,2))</f>
        <v/>
      </c>
      <c r="M439" s="27">
        <f>IF(OR(Register!$N437&lt;&gt;"Yes",Register!$O437="",N(Register!$Q437)=0),0,ROUND((Register!$M437-Register!$R437)*MIN(Register!$Q437,MAX(0,MIN(M$4,IF(Register!$U437="",$D$2,MIN($D$2,YEAR(Register!$U437)*12+MONTH(Register!$U437)-1)))-(YEAR(Register!$O437)*12+MONTH(Register!$O437))+1))/Register!$Q437,2)-ROUND((Register!$M437-Register!$R437)*MIN(Register!$Q437,MAX(0,MIN(M$4-1,IF(Register!$U437="",$D$2,MIN($D$2,YEAR(Register!$U437)*12+MONTH(Register!$U437)-1)))-(YEAR(Register!$O437)*12+MONTH(Register!$O437))+1))/Register!$Q437,2))</f>
        <v/>
      </c>
      <c r="N439" s="27">
        <f>IF(OR(Register!$N437&lt;&gt;"Yes",Register!$O437="",N(Register!$Q437)=0),0,ROUND((Register!$M437-Register!$R437)*MIN(Register!$Q437,MAX(0,MIN(N$4,IF(Register!$U437="",$D$2,MIN($D$2,YEAR(Register!$U437)*12+MONTH(Register!$U437)-1)))-(YEAR(Register!$O437)*12+MONTH(Register!$O437))+1))/Register!$Q437,2)-ROUND((Register!$M437-Register!$R437)*MIN(Register!$Q437,MAX(0,MIN(N$4-1,IF(Register!$U437="",$D$2,MIN($D$2,YEAR(Register!$U437)*12+MONTH(Register!$U437)-1)))-(YEAR(Register!$O437)*12+MONTH(Register!$O437))+1))/Register!$Q437,2))</f>
        <v/>
      </c>
      <c r="O439" s="27">
        <f>IF(OR(Register!$N437&lt;&gt;"Yes",Register!$O437="",N(Register!$Q437)=0),0,ROUND((Register!$M437-Register!$R437)*MIN(Register!$Q437,MAX(0,MIN(O$4,IF(Register!$U437="",$D$2,MIN($D$2,YEAR(Register!$U437)*12+MONTH(Register!$U437)-1)))-(YEAR(Register!$O437)*12+MONTH(Register!$O437))+1))/Register!$Q437,2)-ROUND((Register!$M437-Register!$R437)*MIN(Register!$Q437,MAX(0,MIN(O$4-1,IF(Register!$U437="",$D$2,MIN($D$2,YEAR(Register!$U437)*12+MONTH(Register!$U437)-1)))-(YEAR(Register!$O437)*12+MONTH(Register!$O437))+1))/Register!$Q437,2))</f>
        <v/>
      </c>
      <c r="P439" s="27">
        <f>IF(OR(Register!$N437&lt;&gt;"Yes",Register!$O437="",N(Register!$Q437)=0),0,ROUND((Register!$M437-Register!$R437)*MIN(Register!$Q437,MAX(0,MIN(P$4,IF(Register!$U437="",$D$2,MIN($D$2,YEAR(Register!$U437)*12+MONTH(Register!$U437)-1)))-(YEAR(Register!$O437)*12+MONTH(Register!$O437))+1))/Register!$Q437,2)-ROUND((Register!$M437-Register!$R437)*MIN(Register!$Q437,MAX(0,MIN(P$4-1,IF(Register!$U437="",$D$2,MIN($D$2,YEAR(Register!$U437)*12+MONTH(Register!$U437)-1)))-(YEAR(Register!$O437)*12+MONTH(Register!$O437))+1))/Register!$Q437,2))</f>
        <v/>
      </c>
      <c r="Q439" s="27">
        <f>E439+F439+G439+H439+I439+J439+K439+L439+M439+N439+O439+P439</f>
        <v/>
      </c>
    </row>
    <row r="440">
      <c r="A440" s="28">
        <f>IF(Register!$A438="","",Register!$A438)</f>
        <v/>
      </c>
      <c r="B440" s="28">
        <f>IF(Register!$D438="","",Register!$D438)</f>
        <v/>
      </c>
      <c r="C440" s="28">
        <f>IF(Register!$F438="","",Register!$F438)</f>
        <v/>
      </c>
      <c r="D440" s="28">
        <f>IF(C440="","",IF(C440=Settings!$A$9,Settings!$B$9,IF(C440=Settings!$A$10,Settings!$B$10,IF(C440=Settings!$A$11,Settings!$B$11,IF(C440=Settings!$A$12,Settings!$B$12,IF(C440=Settings!$A$13,Settings!$B$13,IF(C440=Settings!$A$14,Settings!$B$14,IF(C440=Settings!$A$15,Settings!$B$15,IF(C440=Settings!$A$16,Settings!$B$16,IF(C440=Settings!$A$17,Settings!$B$17,IF(C440=Settings!$A$18,Settings!$B$18,"")))))))))))</f>
        <v/>
      </c>
      <c r="E440" s="27">
        <f>IF(OR(Register!$N438&lt;&gt;"Yes",Register!$O438="",N(Register!$Q438)=0),0,ROUND((Register!$M438-Register!$R438)*MIN(Register!$Q438,MAX(0,MIN(E$4,IF(Register!$U438="",$D$2,MIN($D$2,YEAR(Register!$U438)*12+MONTH(Register!$U438)-1)))-(YEAR(Register!$O438)*12+MONTH(Register!$O438))+1))/Register!$Q438,2)-ROUND((Register!$M438-Register!$R438)*MIN(Register!$Q438,MAX(0,MIN(E$4-1,IF(Register!$U438="",$D$2,MIN($D$2,YEAR(Register!$U438)*12+MONTH(Register!$U438)-1)))-(YEAR(Register!$O438)*12+MONTH(Register!$O438))+1))/Register!$Q438,2))</f>
        <v/>
      </c>
      <c r="F440" s="27">
        <f>IF(OR(Register!$N438&lt;&gt;"Yes",Register!$O438="",N(Register!$Q438)=0),0,ROUND((Register!$M438-Register!$R438)*MIN(Register!$Q438,MAX(0,MIN(F$4,IF(Register!$U438="",$D$2,MIN($D$2,YEAR(Register!$U438)*12+MONTH(Register!$U438)-1)))-(YEAR(Register!$O438)*12+MONTH(Register!$O438))+1))/Register!$Q438,2)-ROUND((Register!$M438-Register!$R438)*MIN(Register!$Q438,MAX(0,MIN(F$4-1,IF(Register!$U438="",$D$2,MIN($D$2,YEAR(Register!$U438)*12+MONTH(Register!$U438)-1)))-(YEAR(Register!$O438)*12+MONTH(Register!$O438))+1))/Register!$Q438,2))</f>
        <v/>
      </c>
      <c r="G440" s="27">
        <f>IF(OR(Register!$N438&lt;&gt;"Yes",Register!$O438="",N(Register!$Q438)=0),0,ROUND((Register!$M438-Register!$R438)*MIN(Register!$Q438,MAX(0,MIN(G$4,IF(Register!$U438="",$D$2,MIN($D$2,YEAR(Register!$U438)*12+MONTH(Register!$U438)-1)))-(YEAR(Register!$O438)*12+MONTH(Register!$O438))+1))/Register!$Q438,2)-ROUND((Register!$M438-Register!$R438)*MIN(Register!$Q438,MAX(0,MIN(G$4-1,IF(Register!$U438="",$D$2,MIN($D$2,YEAR(Register!$U438)*12+MONTH(Register!$U438)-1)))-(YEAR(Register!$O438)*12+MONTH(Register!$O438))+1))/Register!$Q438,2))</f>
        <v/>
      </c>
      <c r="H440" s="27">
        <f>IF(OR(Register!$N438&lt;&gt;"Yes",Register!$O438="",N(Register!$Q438)=0),0,ROUND((Register!$M438-Register!$R438)*MIN(Register!$Q438,MAX(0,MIN(H$4,IF(Register!$U438="",$D$2,MIN($D$2,YEAR(Register!$U438)*12+MONTH(Register!$U438)-1)))-(YEAR(Register!$O438)*12+MONTH(Register!$O438))+1))/Register!$Q438,2)-ROUND((Register!$M438-Register!$R438)*MIN(Register!$Q438,MAX(0,MIN(H$4-1,IF(Register!$U438="",$D$2,MIN($D$2,YEAR(Register!$U438)*12+MONTH(Register!$U438)-1)))-(YEAR(Register!$O438)*12+MONTH(Register!$O438))+1))/Register!$Q438,2))</f>
        <v/>
      </c>
      <c r="I440" s="27">
        <f>IF(OR(Register!$N438&lt;&gt;"Yes",Register!$O438="",N(Register!$Q438)=0),0,ROUND((Register!$M438-Register!$R438)*MIN(Register!$Q438,MAX(0,MIN(I$4,IF(Register!$U438="",$D$2,MIN($D$2,YEAR(Register!$U438)*12+MONTH(Register!$U438)-1)))-(YEAR(Register!$O438)*12+MONTH(Register!$O438))+1))/Register!$Q438,2)-ROUND((Register!$M438-Register!$R438)*MIN(Register!$Q438,MAX(0,MIN(I$4-1,IF(Register!$U438="",$D$2,MIN($D$2,YEAR(Register!$U438)*12+MONTH(Register!$U438)-1)))-(YEAR(Register!$O438)*12+MONTH(Register!$O438))+1))/Register!$Q438,2))</f>
        <v/>
      </c>
      <c r="J440" s="27">
        <f>IF(OR(Register!$N438&lt;&gt;"Yes",Register!$O438="",N(Register!$Q438)=0),0,ROUND((Register!$M438-Register!$R438)*MIN(Register!$Q438,MAX(0,MIN(J$4,IF(Register!$U438="",$D$2,MIN($D$2,YEAR(Register!$U438)*12+MONTH(Register!$U438)-1)))-(YEAR(Register!$O438)*12+MONTH(Register!$O438))+1))/Register!$Q438,2)-ROUND((Register!$M438-Register!$R438)*MIN(Register!$Q438,MAX(0,MIN(J$4-1,IF(Register!$U438="",$D$2,MIN($D$2,YEAR(Register!$U438)*12+MONTH(Register!$U438)-1)))-(YEAR(Register!$O438)*12+MONTH(Register!$O438))+1))/Register!$Q438,2))</f>
        <v/>
      </c>
      <c r="K440" s="27">
        <f>IF(OR(Register!$N438&lt;&gt;"Yes",Register!$O438="",N(Register!$Q438)=0),0,ROUND((Register!$M438-Register!$R438)*MIN(Register!$Q438,MAX(0,MIN(K$4,IF(Register!$U438="",$D$2,MIN($D$2,YEAR(Register!$U438)*12+MONTH(Register!$U438)-1)))-(YEAR(Register!$O438)*12+MONTH(Register!$O438))+1))/Register!$Q438,2)-ROUND((Register!$M438-Register!$R438)*MIN(Register!$Q438,MAX(0,MIN(K$4-1,IF(Register!$U438="",$D$2,MIN($D$2,YEAR(Register!$U438)*12+MONTH(Register!$U438)-1)))-(YEAR(Register!$O438)*12+MONTH(Register!$O438))+1))/Register!$Q438,2))</f>
        <v/>
      </c>
      <c r="L440" s="27">
        <f>IF(OR(Register!$N438&lt;&gt;"Yes",Register!$O438="",N(Register!$Q438)=0),0,ROUND((Register!$M438-Register!$R438)*MIN(Register!$Q438,MAX(0,MIN(L$4,IF(Register!$U438="",$D$2,MIN($D$2,YEAR(Register!$U438)*12+MONTH(Register!$U438)-1)))-(YEAR(Register!$O438)*12+MONTH(Register!$O438))+1))/Register!$Q438,2)-ROUND((Register!$M438-Register!$R438)*MIN(Register!$Q438,MAX(0,MIN(L$4-1,IF(Register!$U438="",$D$2,MIN($D$2,YEAR(Register!$U438)*12+MONTH(Register!$U438)-1)))-(YEAR(Register!$O438)*12+MONTH(Register!$O438))+1))/Register!$Q438,2))</f>
        <v/>
      </c>
      <c r="M440" s="27">
        <f>IF(OR(Register!$N438&lt;&gt;"Yes",Register!$O438="",N(Register!$Q438)=0),0,ROUND((Register!$M438-Register!$R438)*MIN(Register!$Q438,MAX(0,MIN(M$4,IF(Register!$U438="",$D$2,MIN($D$2,YEAR(Register!$U438)*12+MONTH(Register!$U438)-1)))-(YEAR(Register!$O438)*12+MONTH(Register!$O438))+1))/Register!$Q438,2)-ROUND((Register!$M438-Register!$R438)*MIN(Register!$Q438,MAX(0,MIN(M$4-1,IF(Register!$U438="",$D$2,MIN($D$2,YEAR(Register!$U438)*12+MONTH(Register!$U438)-1)))-(YEAR(Register!$O438)*12+MONTH(Register!$O438))+1))/Register!$Q438,2))</f>
        <v/>
      </c>
      <c r="N440" s="27">
        <f>IF(OR(Register!$N438&lt;&gt;"Yes",Register!$O438="",N(Register!$Q438)=0),0,ROUND((Register!$M438-Register!$R438)*MIN(Register!$Q438,MAX(0,MIN(N$4,IF(Register!$U438="",$D$2,MIN($D$2,YEAR(Register!$U438)*12+MONTH(Register!$U438)-1)))-(YEAR(Register!$O438)*12+MONTH(Register!$O438))+1))/Register!$Q438,2)-ROUND((Register!$M438-Register!$R438)*MIN(Register!$Q438,MAX(0,MIN(N$4-1,IF(Register!$U438="",$D$2,MIN($D$2,YEAR(Register!$U438)*12+MONTH(Register!$U438)-1)))-(YEAR(Register!$O438)*12+MONTH(Register!$O438))+1))/Register!$Q438,2))</f>
        <v/>
      </c>
      <c r="O440" s="27">
        <f>IF(OR(Register!$N438&lt;&gt;"Yes",Register!$O438="",N(Register!$Q438)=0),0,ROUND((Register!$M438-Register!$R438)*MIN(Register!$Q438,MAX(0,MIN(O$4,IF(Register!$U438="",$D$2,MIN($D$2,YEAR(Register!$U438)*12+MONTH(Register!$U438)-1)))-(YEAR(Register!$O438)*12+MONTH(Register!$O438))+1))/Register!$Q438,2)-ROUND((Register!$M438-Register!$R438)*MIN(Register!$Q438,MAX(0,MIN(O$4-1,IF(Register!$U438="",$D$2,MIN($D$2,YEAR(Register!$U438)*12+MONTH(Register!$U438)-1)))-(YEAR(Register!$O438)*12+MONTH(Register!$O438))+1))/Register!$Q438,2))</f>
        <v/>
      </c>
      <c r="P440" s="27">
        <f>IF(OR(Register!$N438&lt;&gt;"Yes",Register!$O438="",N(Register!$Q438)=0),0,ROUND((Register!$M438-Register!$R438)*MIN(Register!$Q438,MAX(0,MIN(P$4,IF(Register!$U438="",$D$2,MIN($D$2,YEAR(Register!$U438)*12+MONTH(Register!$U438)-1)))-(YEAR(Register!$O438)*12+MONTH(Register!$O438))+1))/Register!$Q438,2)-ROUND((Register!$M438-Register!$R438)*MIN(Register!$Q438,MAX(0,MIN(P$4-1,IF(Register!$U438="",$D$2,MIN($D$2,YEAR(Register!$U438)*12+MONTH(Register!$U438)-1)))-(YEAR(Register!$O438)*12+MONTH(Register!$O438))+1))/Register!$Q438,2))</f>
        <v/>
      </c>
      <c r="Q440" s="27">
        <f>E440+F440+G440+H440+I440+J440+K440+L440+M440+N440+O440+P440</f>
        <v/>
      </c>
    </row>
    <row r="441">
      <c r="A441" s="28">
        <f>IF(Register!$A439="","",Register!$A439)</f>
        <v/>
      </c>
      <c r="B441" s="28">
        <f>IF(Register!$D439="","",Register!$D439)</f>
        <v/>
      </c>
      <c r="C441" s="28">
        <f>IF(Register!$F439="","",Register!$F439)</f>
        <v/>
      </c>
      <c r="D441" s="28">
        <f>IF(C441="","",IF(C441=Settings!$A$9,Settings!$B$9,IF(C441=Settings!$A$10,Settings!$B$10,IF(C441=Settings!$A$11,Settings!$B$11,IF(C441=Settings!$A$12,Settings!$B$12,IF(C441=Settings!$A$13,Settings!$B$13,IF(C441=Settings!$A$14,Settings!$B$14,IF(C441=Settings!$A$15,Settings!$B$15,IF(C441=Settings!$A$16,Settings!$B$16,IF(C441=Settings!$A$17,Settings!$B$17,IF(C441=Settings!$A$18,Settings!$B$18,"")))))))))))</f>
        <v/>
      </c>
      <c r="E441" s="27">
        <f>IF(OR(Register!$N439&lt;&gt;"Yes",Register!$O439="",N(Register!$Q439)=0),0,ROUND((Register!$M439-Register!$R439)*MIN(Register!$Q439,MAX(0,MIN(E$4,IF(Register!$U439="",$D$2,MIN($D$2,YEAR(Register!$U439)*12+MONTH(Register!$U439)-1)))-(YEAR(Register!$O439)*12+MONTH(Register!$O439))+1))/Register!$Q439,2)-ROUND((Register!$M439-Register!$R439)*MIN(Register!$Q439,MAX(0,MIN(E$4-1,IF(Register!$U439="",$D$2,MIN($D$2,YEAR(Register!$U439)*12+MONTH(Register!$U439)-1)))-(YEAR(Register!$O439)*12+MONTH(Register!$O439))+1))/Register!$Q439,2))</f>
        <v/>
      </c>
      <c r="F441" s="27">
        <f>IF(OR(Register!$N439&lt;&gt;"Yes",Register!$O439="",N(Register!$Q439)=0),0,ROUND((Register!$M439-Register!$R439)*MIN(Register!$Q439,MAX(0,MIN(F$4,IF(Register!$U439="",$D$2,MIN($D$2,YEAR(Register!$U439)*12+MONTH(Register!$U439)-1)))-(YEAR(Register!$O439)*12+MONTH(Register!$O439))+1))/Register!$Q439,2)-ROUND((Register!$M439-Register!$R439)*MIN(Register!$Q439,MAX(0,MIN(F$4-1,IF(Register!$U439="",$D$2,MIN($D$2,YEAR(Register!$U439)*12+MONTH(Register!$U439)-1)))-(YEAR(Register!$O439)*12+MONTH(Register!$O439))+1))/Register!$Q439,2))</f>
        <v/>
      </c>
      <c r="G441" s="27">
        <f>IF(OR(Register!$N439&lt;&gt;"Yes",Register!$O439="",N(Register!$Q439)=0),0,ROUND((Register!$M439-Register!$R439)*MIN(Register!$Q439,MAX(0,MIN(G$4,IF(Register!$U439="",$D$2,MIN($D$2,YEAR(Register!$U439)*12+MONTH(Register!$U439)-1)))-(YEAR(Register!$O439)*12+MONTH(Register!$O439))+1))/Register!$Q439,2)-ROUND((Register!$M439-Register!$R439)*MIN(Register!$Q439,MAX(0,MIN(G$4-1,IF(Register!$U439="",$D$2,MIN($D$2,YEAR(Register!$U439)*12+MONTH(Register!$U439)-1)))-(YEAR(Register!$O439)*12+MONTH(Register!$O439))+1))/Register!$Q439,2))</f>
        <v/>
      </c>
      <c r="H441" s="27">
        <f>IF(OR(Register!$N439&lt;&gt;"Yes",Register!$O439="",N(Register!$Q439)=0),0,ROUND((Register!$M439-Register!$R439)*MIN(Register!$Q439,MAX(0,MIN(H$4,IF(Register!$U439="",$D$2,MIN($D$2,YEAR(Register!$U439)*12+MONTH(Register!$U439)-1)))-(YEAR(Register!$O439)*12+MONTH(Register!$O439))+1))/Register!$Q439,2)-ROUND((Register!$M439-Register!$R439)*MIN(Register!$Q439,MAX(0,MIN(H$4-1,IF(Register!$U439="",$D$2,MIN($D$2,YEAR(Register!$U439)*12+MONTH(Register!$U439)-1)))-(YEAR(Register!$O439)*12+MONTH(Register!$O439))+1))/Register!$Q439,2))</f>
        <v/>
      </c>
      <c r="I441" s="27">
        <f>IF(OR(Register!$N439&lt;&gt;"Yes",Register!$O439="",N(Register!$Q439)=0),0,ROUND((Register!$M439-Register!$R439)*MIN(Register!$Q439,MAX(0,MIN(I$4,IF(Register!$U439="",$D$2,MIN($D$2,YEAR(Register!$U439)*12+MONTH(Register!$U439)-1)))-(YEAR(Register!$O439)*12+MONTH(Register!$O439))+1))/Register!$Q439,2)-ROUND((Register!$M439-Register!$R439)*MIN(Register!$Q439,MAX(0,MIN(I$4-1,IF(Register!$U439="",$D$2,MIN($D$2,YEAR(Register!$U439)*12+MONTH(Register!$U439)-1)))-(YEAR(Register!$O439)*12+MONTH(Register!$O439))+1))/Register!$Q439,2))</f>
        <v/>
      </c>
      <c r="J441" s="27">
        <f>IF(OR(Register!$N439&lt;&gt;"Yes",Register!$O439="",N(Register!$Q439)=0),0,ROUND((Register!$M439-Register!$R439)*MIN(Register!$Q439,MAX(0,MIN(J$4,IF(Register!$U439="",$D$2,MIN($D$2,YEAR(Register!$U439)*12+MONTH(Register!$U439)-1)))-(YEAR(Register!$O439)*12+MONTH(Register!$O439))+1))/Register!$Q439,2)-ROUND((Register!$M439-Register!$R439)*MIN(Register!$Q439,MAX(0,MIN(J$4-1,IF(Register!$U439="",$D$2,MIN($D$2,YEAR(Register!$U439)*12+MONTH(Register!$U439)-1)))-(YEAR(Register!$O439)*12+MONTH(Register!$O439))+1))/Register!$Q439,2))</f>
        <v/>
      </c>
      <c r="K441" s="27">
        <f>IF(OR(Register!$N439&lt;&gt;"Yes",Register!$O439="",N(Register!$Q439)=0),0,ROUND((Register!$M439-Register!$R439)*MIN(Register!$Q439,MAX(0,MIN(K$4,IF(Register!$U439="",$D$2,MIN($D$2,YEAR(Register!$U439)*12+MONTH(Register!$U439)-1)))-(YEAR(Register!$O439)*12+MONTH(Register!$O439))+1))/Register!$Q439,2)-ROUND((Register!$M439-Register!$R439)*MIN(Register!$Q439,MAX(0,MIN(K$4-1,IF(Register!$U439="",$D$2,MIN($D$2,YEAR(Register!$U439)*12+MONTH(Register!$U439)-1)))-(YEAR(Register!$O439)*12+MONTH(Register!$O439))+1))/Register!$Q439,2))</f>
        <v/>
      </c>
      <c r="L441" s="27">
        <f>IF(OR(Register!$N439&lt;&gt;"Yes",Register!$O439="",N(Register!$Q439)=0),0,ROUND((Register!$M439-Register!$R439)*MIN(Register!$Q439,MAX(0,MIN(L$4,IF(Register!$U439="",$D$2,MIN($D$2,YEAR(Register!$U439)*12+MONTH(Register!$U439)-1)))-(YEAR(Register!$O439)*12+MONTH(Register!$O439))+1))/Register!$Q439,2)-ROUND((Register!$M439-Register!$R439)*MIN(Register!$Q439,MAX(0,MIN(L$4-1,IF(Register!$U439="",$D$2,MIN($D$2,YEAR(Register!$U439)*12+MONTH(Register!$U439)-1)))-(YEAR(Register!$O439)*12+MONTH(Register!$O439))+1))/Register!$Q439,2))</f>
        <v/>
      </c>
      <c r="M441" s="27">
        <f>IF(OR(Register!$N439&lt;&gt;"Yes",Register!$O439="",N(Register!$Q439)=0),0,ROUND((Register!$M439-Register!$R439)*MIN(Register!$Q439,MAX(0,MIN(M$4,IF(Register!$U439="",$D$2,MIN($D$2,YEAR(Register!$U439)*12+MONTH(Register!$U439)-1)))-(YEAR(Register!$O439)*12+MONTH(Register!$O439))+1))/Register!$Q439,2)-ROUND((Register!$M439-Register!$R439)*MIN(Register!$Q439,MAX(0,MIN(M$4-1,IF(Register!$U439="",$D$2,MIN($D$2,YEAR(Register!$U439)*12+MONTH(Register!$U439)-1)))-(YEAR(Register!$O439)*12+MONTH(Register!$O439))+1))/Register!$Q439,2))</f>
        <v/>
      </c>
      <c r="N441" s="27">
        <f>IF(OR(Register!$N439&lt;&gt;"Yes",Register!$O439="",N(Register!$Q439)=0),0,ROUND((Register!$M439-Register!$R439)*MIN(Register!$Q439,MAX(0,MIN(N$4,IF(Register!$U439="",$D$2,MIN($D$2,YEAR(Register!$U439)*12+MONTH(Register!$U439)-1)))-(YEAR(Register!$O439)*12+MONTH(Register!$O439))+1))/Register!$Q439,2)-ROUND((Register!$M439-Register!$R439)*MIN(Register!$Q439,MAX(0,MIN(N$4-1,IF(Register!$U439="",$D$2,MIN($D$2,YEAR(Register!$U439)*12+MONTH(Register!$U439)-1)))-(YEAR(Register!$O439)*12+MONTH(Register!$O439))+1))/Register!$Q439,2))</f>
        <v/>
      </c>
      <c r="O441" s="27">
        <f>IF(OR(Register!$N439&lt;&gt;"Yes",Register!$O439="",N(Register!$Q439)=0),0,ROUND((Register!$M439-Register!$R439)*MIN(Register!$Q439,MAX(0,MIN(O$4,IF(Register!$U439="",$D$2,MIN($D$2,YEAR(Register!$U439)*12+MONTH(Register!$U439)-1)))-(YEAR(Register!$O439)*12+MONTH(Register!$O439))+1))/Register!$Q439,2)-ROUND((Register!$M439-Register!$R439)*MIN(Register!$Q439,MAX(0,MIN(O$4-1,IF(Register!$U439="",$D$2,MIN($D$2,YEAR(Register!$U439)*12+MONTH(Register!$U439)-1)))-(YEAR(Register!$O439)*12+MONTH(Register!$O439))+1))/Register!$Q439,2))</f>
        <v/>
      </c>
      <c r="P441" s="27">
        <f>IF(OR(Register!$N439&lt;&gt;"Yes",Register!$O439="",N(Register!$Q439)=0),0,ROUND((Register!$M439-Register!$R439)*MIN(Register!$Q439,MAX(0,MIN(P$4,IF(Register!$U439="",$D$2,MIN($D$2,YEAR(Register!$U439)*12+MONTH(Register!$U439)-1)))-(YEAR(Register!$O439)*12+MONTH(Register!$O439))+1))/Register!$Q439,2)-ROUND((Register!$M439-Register!$R439)*MIN(Register!$Q439,MAX(0,MIN(P$4-1,IF(Register!$U439="",$D$2,MIN($D$2,YEAR(Register!$U439)*12+MONTH(Register!$U439)-1)))-(YEAR(Register!$O439)*12+MONTH(Register!$O439))+1))/Register!$Q439,2))</f>
        <v/>
      </c>
      <c r="Q441" s="27">
        <f>E441+F441+G441+H441+I441+J441+K441+L441+M441+N441+O441+P441</f>
        <v/>
      </c>
    </row>
    <row r="442">
      <c r="A442" s="28">
        <f>IF(Register!$A440="","",Register!$A440)</f>
        <v/>
      </c>
      <c r="B442" s="28">
        <f>IF(Register!$D440="","",Register!$D440)</f>
        <v/>
      </c>
      <c r="C442" s="28">
        <f>IF(Register!$F440="","",Register!$F440)</f>
        <v/>
      </c>
      <c r="D442" s="28">
        <f>IF(C442="","",IF(C442=Settings!$A$9,Settings!$B$9,IF(C442=Settings!$A$10,Settings!$B$10,IF(C442=Settings!$A$11,Settings!$B$11,IF(C442=Settings!$A$12,Settings!$B$12,IF(C442=Settings!$A$13,Settings!$B$13,IF(C442=Settings!$A$14,Settings!$B$14,IF(C442=Settings!$A$15,Settings!$B$15,IF(C442=Settings!$A$16,Settings!$B$16,IF(C442=Settings!$A$17,Settings!$B$17,IF(C442=Settings!$A$18,Settings!$B$18,"")))))))))))</f>
        <v/>
      </c>
      <c r="E442" s="27">
        <f>IF(OR(Register!$N440&lt;&gt;"Yes",Register!$O440="",N(Register!$Q440)=0),0,ROUND((Register!$M440-Register!$R440)*MIN(Register!$Q440,MAX(0,MIN(E$4,IF(Register!$U440="",$D$2,MIN($D$2,YEAR(Register!$U440)*12+MONTH(Register!$U440)-1)))-(YEAR(Register!$O440)*12+MONTH(Register!$O440))+1))/Register!$Q440,2)-ROUND((Register!$M440-Register!$R440)*MIN(Register!$Q440,MAX(0,MIN(E$4-1,IF(Register!$U440="",$D$2,MIN($D$2,YEAR(Register!$U440)*12+MONTH(Register!$U440)-1)))-(YEAR(Register!$O440)*12+MONTH(Register!$O440))+1))/Register!$Q440,2))</f>
        <v/>
      </c>
      <c r="F442" s="27">
        <f>IF(OR(Register!$N440&lt;&gt;"Yes",Register!$O440="",N(Register!$Q440)=0),0,ROUND((Register!$M440-Register!$R440)*MIN(Register!$Q440,MAX(0,MIN(F$4,IF(Register!$U440="",$D$2,MIN($D$2,YEAR(Register!$U440)*12+MONTH(Register!$U440)-1)))-(YEAR(Register!$O440)*12+MONTH(Register!$O440))+1))/Register!$Q440,2)-ROUND((Register!$M440-Register!$R440)*MIN(Register!$Q440,MAX(0,MIN(F$4-1,IF(Register!$U440="",$D$2,MIN($D$2,YEAR(Register!$U440)*12+MONTH(Register!$U440)-1)))-(YEAR(Register!$O440)*12+MONTH(Register!$O440))+1))/Register!$Q440,2))</f>
        <v/>
      </c>
      <c r="G442" s="27">
        <f>IF(OR(Register!$N440&lt;&gt;"Yes",Register!$O440="",N(Register!$Q440)=0),0,ROUND((Register!$M440-Register!$R440)*MIN(Register!$Q440,MAX(0,MIN(G$4,IF(Register!$U440="",$D$2,MIN($D$2,YEAR(Register!$U440)*12+MONTH(Register!$U440)-1)))-(YEAR(Register!$O440)*12+MONTH(Register!$O440))+1))/Register!$Q440,2)-ROUND((Register!$M440-Register!$R440)*MIN(Register!$Q440,MAX(0,MIN(G$4-1,IF(Register!$U440="",$D$2,MIN($D$2,YEAR(Register!$U440)*12+MONTH(Register!$U440)-1)))-(YEAR(Register!$O440)*12+MONTH(Register!$O440))+1))/Register!$Q440,2))</f>
        <v/>
      </c>
      <c r="H442" s="27">
        <f>IF(OR(Register!$N440&lt;&gt;"Yes",Register!$O440="",N(Register!$Q440)=0),0,ROUND((Register!$M440-Register!$R440)*MIN(Register!$Q440,MAX(0,MIN(H$4,IF(Register!$U440="",$D$2,MIN($D$2,YEAR(Register!$U440)*12+MONTH(Register!$U440)-1)))-(YEAR(Register!$O440)*12+MONTH(Register!$O440))+1))/Register!$Q440,2)-ROUND((Register!$M440-Register!$R440)*MIN(Register!$Q440,MAX(0,MIN(H$4-1,IF(Register!$U440="",$D$2,MIN($D$2,YEAR(Register!$U440)*12+MONTH(Register!$U440)-1)))-(YEAR(Register!$O440)*12+MONTH(Register!$O440))+1))/Register!$Q440,2))</f>
        <v/>
      </c>
      <c r="I442" s="27">
        <f>IF(OR(Register!$N440&lt;&gt;"Yes",Register!$O440="",N(Register!$Q440)=0),0,ROUND((Register!$M440-Register!$R440)*MIN(Register!$Q440,MAX(0,MIN(I$4,IF(Register!$U440="",$D$2,MIN($D$2,YEAR(Register!$U440)*12+MONTH(Register!$U440)-1)))-(YEAR(Register!$O440)*12+MONTH(Register!$O440))+1))/Register!$Q440,2)-ROUND((Register!$M440-Register!$R440)*MIN(Register!$Q440,MAX(0,MIN(I$4-1,IF(Register!$U440="",$D$2,MIN($D$2,YEAR(Register!$U440)*12+MONTH(Register!$U440)-1)))-(YEAR(Register!$O440)*12+MONTH(Register!$O440))+1))/Register!$Q440,2))</f>
        <v/>
      </c>
      <c r="J442" s="27">
        <f>IF(OR(Register!$N440&lt;&gt;"Yes",Register!$O440="",N(Register!$Q440)=0),0,ROUND((Register!$M440-Register!$R440)*MIN(Register!$Q440,MAX(0,MIN(J$4,IF(Register!$U440="",$D$2,MIN($D$2,YEAR(Register!$U440)*12+MONTH(Register!$U440)-1)))-(YEAR(Register!$O440)*12+MONTH(Register!$O440))+1))/Register!$Q440,2)-ROUND((Register!$M440-Register!$R440)*MIN(Register!$Q440,MAX(0,MIN(J$4-1,IF(Register!$U440="",$D$2,MIN($D$2,YEAR(Register!$U440)*12+MONTH(Register!$U440)-1)))-(YEAR(Register!$O440)*12+MONTH(Register!$O440))+1))/Register!$Q440,2))</f>
        <v/>
      </c>
      <c r="K442" s="27">
        <f>IF(OR(Register!$N440&lt;&gt;"Yes",Register!$O440="",N(Register!$Q440)=0),0,ROUND((Register!$M440-Register!$R440)*MIN(Register!$Q440,MAX(0,MIN(K$4,IF(Register!$U440="",$D$2,MIN($D$2,YEAR(Register!$U440)*12+MONTH(Register!$U440)-1)))-(YEAR(Register!$O440)*12+MONTH(Register!$O440))+1))/Register!$Q440,2)-ROUND((Register!$M440-Register!$R440)*MIN(Register!$Q440,MAX(0,MIN(K$4-1,IF(Register!$U440="",$D$2,MIN($D$2,YEAR(Register!$U440)*12+MONTH(Register!$U440)-1)))-(YEAR(Register!$O440)*12+MONTH(Register!$O440))+1))/Register!$Q440,2))</f>
        <v/>
      </c>
      <c r="L442" s="27">
        <f>IF(OR(Register!$N440&lt;&gt;"Yes",Register!$O440="",N(Register!$Q440)=0),0,ROUND((Register!$M440-Register!$R440)*MIN(Register!$Q440,MAX(0,MIN(L$4,IF(Register!$U440="",$D$2,MIN($D$2,YEAR(Register!$U440)*12+MONTH(Register!$U440)-1)))-(YEAR(Register!$O440)*12+MONTH(Register!$O440))+1))/Register!$Q440,2)-ROUND((Register!$M440-Register!$R440)*MIN(Register!$Q440,MAX(0,MIN(L$4-1,IF(Register!$U440="",$D$2,MIN($D$2,YEAR(Register!$U440)*12+MONTH(Register!$U440)-1)))-(YEAR(Register!$O440)*12+MONTH(Register!$O440))+1))/Register!$Q440,2))</f>
        <v/>
      </c>
      <c r="M442" s="27">
        <f>IF(OR(Register!$N440&lt;&gt;"Yes",Register!$O440="",N(Register!$Q440)=0),0,ROUND((Register!$M440-Register!$R440)*MIN(Register!$Q440,MAX(0,MIN(M$4,IF(Register!$U440="",$D$2,MIN($D$2,YEAR(Register!$U440)*12+MONTH(Register!$U440)-1)))-(YEAR(Register!$O440)*12+MONTH(Register!$O440))+1))/Register!$Q440,2)-ROUND((Register!$M440-Register!$R440)*MIN(Register!$Q440,MAX(0,MIN(M$4-1,IF(Register!$U440="",$D$2,MIN($D$2,YEAR(Register!$U440)*12+MONTH(Register!$U440)-1)))-(YEAR(Register!$O440)*12+MONTH(Register!$O440))+1))/Register!$Q440,2))</f>
        <v/>
      </c>
      <c r="N442" s="27">
        <f>IF(OR(Register!$N440&lt;&gt;"Yes",Register!$O440="",N(Register!$Q440)=0),0,ROUND((Register!$M440-Register!$R440)*MIN(Register!$Q440,MAX(0,MIN(N$4,IF(Register!$U440="",$D$2,MIN($D$2,YEAR(Register!$U440)*12+MONTH(Register!$U440)-1)))-(YEAR(Register!$O440)*12+MONTH(Register!$O440))+1))/Register!$Q440,2)-ROUND((Register!$M440-Register!$R440)*MIN(Register!$Q440,MAX(0,MIN(N$4-1,IF(Register!$U440="",$D$2,MIN($D$2,YEAR(Register!$U440)*12+MONTH(Register!$U440)-1)))-(YEAR(Register!$O440)*12+MONTH(Register!$O440))+1))/Register!$Q440,2))</f>
        <v/>
      </c>
      <c r="O442" s="27">
        <f>IF(OR(Register!$N440&lt;&gt;"Yes",Register!$O440="",N(Register!$Q440)=0),0,ROUND((Register!$M440-Register!$R440)*MIN(Register!$Q440,MAX(0,MIN(O$4,IF(Register!$U440="",$D$2,MIN($D$2,YEAR(Register!$U440)*12+MONTH(Register!$U440)-1)))-(YEAR(Register!$O440)*12+MONTH(Register!$O440))+1))/Register!$Q440,2)-ROUND((Register!$M440-Register!$R440)*MIN(Register!$Q440,MAX(0,MIN(O$4-1,IF(Register!$U440="",$D$2,MIN($D$2,YEAR(Register!$U440)*12+MONTH(Register!$U440)-1)))-(YEAR(Register!$O440)*12+MONTH(Register!$O440))+1))/Register!$Q440,2))</f>
        <v/>
      </c>
      <c r="P442" s="27">
        <f>IF(OR(Register!$N440&lt;&gt;"Yes",Register!$O440="",N(Register!$Q440)=0),0,ROUND((Register!$M440-Register!$R440)*MIN(Register!$Q440,MAX(0,MIN(P$4,IF(Register!$U440="",$D$2,MIN($D$2,YEAR(Register!$U440)*12+MONTH(Register!$U440)-1)))-(YEAR(Register!$O440)*12+MONTH(Register!$O440))+1))/Register!$Q440,2)-ROUND((Register!$M440-Register!$R440)*MIN(Register!$Q440,MAX(0,MIN(P$4-1,IF(Register!$U440="",$D$2,MIN($D$2,YEAR(Register!$U440)*12+MONTH(Register!$U440)-1)))-(YEAR(Register!$O440)*12+MONTH(Register!$O440))+1))/Register!$Q440,2))</f>
        <v/>
      </c>
      <c r="Q442" s="27">
        <f>E442+F442+G442+H442+I442+J442+K442+L442+M442+N442+O442+P442</f>
        <v/>
      </c>
    </row>
    <row r="443">
      <c r="A443" s="28">
        <f>IF(Register!$A441="","",Register!$A441)</f>
        <v/>
      </c>
      <c r="B443" s="28">
        <f>IF(Register!$D441="","",Register!$D441)</f>
        <v/>
      </c>
      <c r="C443" s="28">
        <f>IF(Register!$F441="","",Register!$F441)</f>
        <v/>
      </c>
      <c r="D443" s="28">
        <f>IF(C443="","",IF(C443=Settings!$A$9,Settings!$B$9,IF(C443=Settings!$A$10,Settings!$B$10,IF(C443=Settings!$A$11,Settings!$B$11,IF(C443=Settings!$A$12,Settings!$B$12,IF(C443=Settings!$A$13,Settings!$B$13,IF(C443=Settings!$A$14,Settings!$B$14,IF(C443=Settings!$A$15,Settings!$B$15,IF(C443=Settings!$A$16,Settings!$B$16,IF(C443=Settings!$A$17,Settings!$B$17,IF(C443=Settings!$A$18,Settings!$B$18,"")))))))))))</f>
        <v/>
      </c>
      <c r="E443" s="27">
        <f>IF(OR(Register!$N441&lt;&gt;"Yes",Register!$O441="",N(Register!$Q441)=0),0,ROUND((Register!$M441-Register!$R441)*MIN(Register!$Q441,MAX(0,MIN(E$4,IF(Register!$U441="",$D$2,MIN($D$2,YEAR(Register!$U441)*12+MONTH(Register!$U441)-1)))-(YEAR(Register!$O441)*12+MONTH(Register!$O441))+1))/Register!$Q441,2)-ROUND((Register!$M441-Register!$R441)*MIN(Register!$Q441,MAX(0,MIN(E$4-1,IF(Register!$U441="",$D$2,MIN($D$2,YEAR(Register!$U441)*12+MONTH(Register!$U441)-1)))-(YEAR(Register!$O441)*12+MONTH(Register!$O441))+1))/Register!$Q441,2))</f>
        <v/>
      </c>
      <c r="F443" s="27">
        <f>IF(OR(Register!$N441&lt;&gt;"Yes",Register!$O441="",N(Register!$Q441)=0),0,ROUND((Register!$M441-Register!$R441)*MIN(Register!$Q441,MAX(0,MIN(F$4,IF(Register!$U441="",$D$2,MIN($D$2,YEAR(Register!$U441)*12+MONTH(Register!$U441)-1)))-(YEAR(Register!$O441)*12+MONTH(Register!$O441))+1))/Register!$Q441,2)-ROUND((Register!$M441-Register!$R441)*MIN(Register!$Q441,MAX(0,MIN(F$4-1,IF(Register!$U441="",$D$2,MIN($D$2,YEAR(Register!$U441)*12+MONTH(Register!$U441)-1)))-(YEAR(Register!$O441)*12+MONTH(Register!$O441))+1))/Register!$Q441,2))</f>
        <v/>
      </c>
      <c r="G443" s="27">
        <f>IF(OR(Register!$N441&lt;&gt;"Yes",Register!$O441="",N(Register!$Q441)=0),0,ROUND((Register!$M441-Register!$R441)*MIN(Register!$Q441,MAX(0,MIN(G$4,IF(Register!$U441="",$D$2,MIN($D$2,YEAR(Register!$U441)*12+MONTH(Register!$U441)-1)))-(YEAR(Register!$O441)*12+MONTH(Register!$O441))+1))/Register!$Q441,2)-ROUND((Register!$M441-Register!$R441)*MIN(Register!$Q441,MAX(0,MIN(G$4-1,IF(Register!$U441="",$D$2,MIN($D$2,YEAR(Register!$U441)*12+MONTH(Register!$U441)-1)))-(YEAR(Register!$O441)*12+MONTH(Register!$O441))+1))/Register!$Q441,2))</f>
        <v/>
      </c>
      <c r="H443" s="27">
        <f>IF(OR(Register!$N441&lt;&gt;"Yes",Register!$O441="",N(Register!$Q441)=0),0,ROUND((Register!$M441-Register!$R441)*MIN(Register!$Q441,MAX(0,MIN(H$4,IF(Register!$U441="",$D$2,MIN($D$2,YEAR(Register!$U441)*12+MONTH(Register!$U441)-1)))-(YEAR(Register!$O441)*12+MONTH(Register!$O441))+1))/Register!$Q441,2)-ROUND((Register!$M441-Register!$R441)*MIN(Register!$Q441,MAX(0,MIN(H$4-1,IF(Register!$U441="",$D$2,MIN($D$2,YEAR(Register!$U441)*12+MONTH(Register!$U441)-1)))-(YEAR(Register!$O441)*12+MONTH(Register!$O441))+1))/Register!$Q441,2))</f>
        <v/>
      </c>
      <c r="I443" s="27">
        <f>IF(OR(Register!$N441&lt;&gt;"Yes",Register!$O441="",N(Register!$Q441)=0),0,ROUND((Register!$M441-Register!$R441)*MIN(Register!$Q441,MAX(0,MIN(I$4,IF(Register!$U441="",$D$2,MIN($D$2,YEAR(Register!$U441)*12+MONTH(Register!$U441)-1)))-(YEAR(Register!$O441)*12+MONTH(Register!$O441))+1))/Register!$Q441,2)-ROUND((Register!$M441-Register!$R441)*MIN(Register!$Q441,MAX(0,MIN(I$4-1,IF(Register!$U441="",$D$2,MIN($D$2,YEAR(Register!$U441)*12+MONTH(Register!$U441)-1)))-(YEAR(Register!$O441)*12+MONTH(Register!$O441))+1))/Register!$Q441,2))</f>
        <v/>
      </c>
      <c r="J443" s="27">
        <f>IF(OR(Register!$N441&lt;&gt;"Yes",Register!$O441="",N(Register!$Q441)=0),0,ROUND((Register!$M441-Register!$R441)*MIN(Register!$Q441,MAX(0,MIN(J$4,IF(Register!$U441="",$D$2,MIN($D$2,YEAR(Register!$U441)*12+MONTH(Register!$U441)-1)))-(YEAR(Register!$O441)*12+MONTH(Register!$O441))+1))/Register!$Q441,2)-ROUND((Register!$M441-Register!$R441)*MIN(Register!$Q441,MAX(0,MIN(J$4-1,IF(Register!$U441="",$D$2,MIN($D$2,YEAR(Register!$U441)*12+MONTH(Register!$U441)-1)))-(YEAR(Register!$O441)*12+MONTH(Register!$O441))+1))/Register!$Q441,2))</f>
        <v/>
      </c>
      <c r="K443" s="27">
        <f>IF(OR(Register!$N441&lt;&gt;"Yes",Register!$O441="",N(Register!$Q441)=0),0,ROUND((Register!$M441-Register!$R441)*MIN(Register!$Q441,MAX(0,MIN(K$4,IF(Register!$U441="",$D$2,MIN($D$2,YEAR(Register!$U441)*12+MONTH(Register!$U441)-1)))-(YEAR(Register!$O441)*12+MONTH(Register!$O441))+1))/Register!$Q441,2)-ROUND((Register!$M441-Register!$R441)*MIN(Register!$Q441,MAX(0,MIN(K$4-1,IF(Register!$U441="",$D$2,MIN($D$2,YEAR(Register!$U441)*12+MONTH(Register!$U441)-1)))-(YEAR(Register!$O441)*12+MONTH(Register!$O441))+1))/Register!$Q441,2))</f>
        <v/>
      </c>
      <c r="L443" s="27">
        <f>IF(OR(Register!$N441&lt;&gt;"Yes",Register!$O441="",N(Register!$Q441)=0),0,ROUND((Register!$M441-Register!$R441)*MIN(Register!$Q441,MAX(0,MIN(L$4,IF(Register!$U441="",$D$2,MIN($D$2,YEAR(Register!$U441)*12+MONTH(Register!$U441)-1)))-(YEAR(Register!$O441)*12+MONTH(Register!$O441))+1))/Register!$Q441,2)-ROUND((Register!$M441-Register!$R441)*MIN(Register!$Q441,MAX(0,MIN(L$4-1,IF(Register!$U441="",$D$2,MIN($D$2,YEAR(Register!$U441)*12+MONTH(Register!$U441)-1)))-(YEAR(Register!$O441)*12+MONTH(Register!$O441))+1))/Register!$Q441,2))</f>
        <v/>
      </c>
      <c r="M443" s="27">
        <f>IF(OR(Register!$N441&lt;&gt;"Yes",Register!$O441="",N(Register!$Q441)=0),0,ROUND((Register!$M441-Register!$R441)*MIN(Register!$Q441,MAX(0,MIN(M$4,IF(Register!$U441="",$D$2,MIN($D$2,YEAR(Register!$U441)*12+MONTH(Register!$U441)-1)))-(YEAR(Register!$O441)*12+MONTH(Register!$O441))+1))/Register!$Q441,2)-ROUND((Register!$M441-Register!$R441)*MIN(Register!$Q441,MAX(0,MIN(M$4-1,IF(Register!$U441="",$D$2,MIN($D$2,YEAR(Register!$U441)*12+MONTH(Register!$U441)-1)))-(YEAR(Register!$O441)*12+MONTH(Register!$O441))+1))/Register!$Q441,2))</f>
        <v/>
      </c>
      <c r="N443" s="27">
        <f>IF(OR(Register!$N441&lt;&gt;"Yes",Register!$O441="",N(Register!$Q441)=0),0,ROUND((Register!$M441-Register!$R441)*MIN(Register!$Q441,MAX(0,MIN(N$4,IF(Register!$U441="",$D$2,MIN($D$2,YEAR(Register!$U441)*12+MONTH(Register!$U441)-1)))-(YEAR(Register!$O441)*12+MONTH(Register!$O441))+1))/Register!$Q441,2)-ROUND((Register!$M441-Register!$R441)*MIN(Register!$Q441,MAX(0,MIN(N$4-1,IF(Register!$U441="",$D$2,MIN($D$2,YEAR(Register!$U441)*12+MONTH(Register!$U441)-1)))-(YEAR(Register!$O441)*12+MONTH(Register!$O441))+1))/Register!$Q441,2))</f>
        <v/>
      </c>
      <c r="O443" s="27">
        <f>IF(OR(Register!$N441&lt;&gt;"Yes",Register!$O441="",N(Register!$Q441)=0),0,ROUND((Register!$M441-Register!$R441)*MIN(Register!$Q441,MAX(0,MIN(O$4,IF(Register!$U441="",$D$2,MIN($D$2,YEAR(Register!$U441)*12+MONTH(Register!$U441)-1)))-(YEAR(Register!$O441)*12+MONTH(Register!$O441))+1))/Register!$Q441,2)-ROUND((Register!$M441-Register!$R441)*MIN(Register!$Q441,MAX(0,MIN(O$4-1,IF(Register!$U441="",$D$2,MIN($D$2,YEAR(Register!$U441)*12+MONTH(Register!$U441)-1)))-(YEAR(Register!$O441)*12+MONTH(Register!$O441))+1))/Register!$Q441,2))</f>
        <v/>
      </c>
      <c r="P443" s="27">
        <f>IF(OR(Register!$N441&lt;&gt;"Yes",Register!$O441="",N(Register!$Q441)=0),0,ROUND((Register!$M441-Register!$R441)*MIN(Register!$Q441,MAX(0,MIN(P$4,IF(Register!$U441="",$D$2,MIN($D$2,YEAR(Register!$U441)*12+MONTH(Register!$U441)-1)))-(YEAR(Register!$O441)*12+MONTH(Register!$O441))+1))/Register!$Q441,2)-ROUND((Register!$M441-Register!$R441)*MIN(Register!$Q441,MAX(0,MIN(P$4-1,IF(Register!$U441="",$D$2,MIN($D$2,YEAR(Register!$U441)*12+MONTH(Register!$U441)-1)))-(YEAR(Register!$O441)*12+MONTH(Register!$O441))+1))/Register!$Q441,2))</f>
        <v/>
      </c>
      <c r="Q443" s="27">
        <f>E443+F443+G443+H443+I443+J443+K443+L443+M443+N443+O443+P443</f>
        <v/>
      </c>
    </row>
    <row r="444">
      <c r="A444" s="28">
        <f>IF(Register!$A442="","",Register!$A442)</f>
        <v/>
      </c>
      <c r="B444" s="28">
        <f>IF(Register!$D442="","",Register!$D442)</f>
        <v/>
      </c>
      <c r="C444" s="28">
        <f>IF(Register!$F442="","",Register!$F442)</f>
        <v/>
      </c>
      <c r="D444" s="28">
        <f>IF(C444="","",IF(C444=Settings!$A$9,Settings!$B$9,IF(C444=Settings!$A$10,Settings!$B$10,IF(C444=Settings!$A$11,Settings!$B$11,IF(C444=Settings!$A$12,Settings!$B$12,IF(C444=Settings!$A$13,Settings!$B$13,IF(C444=Settings!$A$14,Settings!$B$14,IF(C444=Settings!$A$15,Settings!$B$15,IF(C444=Settings!$A$16,Settings!$B$16,IF(C444=Settings!$A$17,Settings!$B$17,IF(C444=Settings!$A$18,Settings!$B$18,"")))))))))))</f>
        <v/>
      </c>
      <c r="E444" s="27">
        <f>IF(OR(Register!$N442&lt;&gt;"Yes",Register!$O442="",N(Register!$Q442)=0),0,ROUND((Register!$M442-Register!$R442)*MIN(Register!$Q442,MAX(0,MIN(E$4,IF(Register!$U442="",$D$2,MIN($D$2,YEAR(Register!$U442)*12+MONTH(Register!$U442)-1)))-(YEAR(Register!$O442)*12+MONTH(Register!$O442))+1))/Register!$Q442,2)-ROUND((Register!$M442-Register!$R442)*MIN(Register!$Q442,MAX(0,MIN(E$4-1,IF(Register!$U442="",$D$2,MIN($D$2,YEAR(Register!$U442)*12+MONTH(Register!$U442)-1)))-(YEAR(Register!$O442)*12+MONTH(Register!$O442))+1))/Register!$Q442,2))</f>
        <v/>
      </c>
      <c r="F444" s="27">
        <f>IF(OR(Register!$N442&lt;&gt;"Yes",Register!$O442="",N(Register!$Q442)=0),0,ROUND((Register!$M442-Register!$R442)*MIN(Register!$Q442,MAX(0,MIN(F$4,IF(Register!$U442="",$D$2,MIN($D$2,YEAR(Register!$U442)*12+MONTH(Register!$U442)-1)))-(YEAR(Register!$O442)*12+MONTH(Register!$O442))+1))/Register!$Q442,2)-ROUND((Register!$M442-Register!$R442)*MIN(Register!$Q442,MAX(0,MIN(F$4-1,IF(Register!$U442="",$D$2,MIN($D$2,YEAR(Register!$U442)*12+MONTH(Register!$U442)-1)))-(YEAR(Register!$O442)*12+MONTH(Register!$O442))+1))/Register!$Q442,2))</f>
        <v/>
      </c>
      <c r="G444" s="27">
        <f>IF(OR(Register!$N442&lt;&gt;"Yes",Register!$O442="",N(Register!$Q442)=0),0,ROUND((Register!$M442-Register!$R442)*MIN(Register!$Q442,MAX(0,MIN(G$4,IF(Register!$U442="",$D$2,MIN($D$2,YEAR(Register!$U442)*12+MONTH(Register!$U442)-1)))-(YEAR(Register!$O442)*12+MONTH(Register!$O442))+1))/Register!$Q442,2)-ROUND((Register!$M442-Register!$R442)*MIN(Register!$Q442,MAX(0,MIN(G$4-1,IF(Register!$U442="",$D$2,MIN($D$2,YEAR(Register!$U442)*12+MONTH(Register!$U442)-1)))-(YEAR(Register!$O442)*12+MONTH(Register!$O442))+1))/Register!$Q442,2))</f>
        <v/>
      </c>
      <c r="H444" s="27">
        <f>IF(OR(Register!$N442&lt;&gt;"Yes",Register!$O442="",N(Register!$Q442)=0),0,ROUND((Register!$M442-Register!$R442)*MIN(Register!$Q442,MAX(0,MIN(H$4,IF(Register!$U442="",$D$2,MIN($D$2,YEAR(Register!$U442)*12+MONTH(Register!$U442)-1)))-(YEAR(Register!$O442)*12+MONTH(Register!$O442))+1))/Register!$Q442,2)-ROUND((Register!$M442-Register!$R442)*MIN(Register!$Q442,MAX(0,MIN(H$4-1,IF(Register!$U442="",$D$2,MIN($D$2,YEAR(Register!$U442)*12+MONTH(Register!$U442)-1)))-(YEAR(Register!$O442)*12+MONTH(Register!$O442))+1))/Register!$Q442,2))</f>
        <v/>
      </c>
      <c r="I444" s="27">
        <f>IF(OR(Register!$N442&lt;&gt;"Yes",Register!$O442="",N(Register!$Q442)=0),0,ROUND((Register!$M442-Register!$R442)*MIN(Register!$Q442,MAX(0,MIN(I$4,IF(Register!$U442="",$D$2,MIN($D$2,YEAR(Register!$U442)*12+MONTH(Register!$U442)-1)))-(YEAR(Register!$O442)*12+MONTH(Register!$O442))+1))/Register!$Q442,2)-ROUND((Register!$M442-Register!$R442)*MIN(Register!$Q442,MAX(0,MIN(I$4-1,IF(Register!$U442="",$D$2,MIN($D$2,YEAR(Register!$U442)*12+MONTH(Register!$U442)-1)))-(YEAR(Register!$O442)*12+MONTH(Register!$O442))+1))/Register!$Q442,2))</f>
        <v/>
      </c>
      <c r="J444" s="27">
        <f>IF(OR(Register!$N442&lt;&gt;"Yes",Register!$O442="",N(Register!$Q442)=0),0,ROUND((Register!$M442-Register!$R442)*MIN(Register!$Q442,MAX(0,MIN(J$4,IF(Register!$U442="",$D$2,MIN($D$2,YEAR(Register!$U442)*12+MONTH(Register!$U442)-1)))-(YEAR(Register!$O442)*12+MONTH(Register!$O442))+1))/Register!$Q442,2)-ROUND((Register!$M442-Register!$R442)*MIN(Register!$Q442,MAX(0,MIN(J$4-1,IF(Register!$U442="",$D$2,MIN($D$2,YEAR(Register!$U442)*12+MONTH(Register!$U442)-1)))-(YEAR(Register!$O442)*12+MONTH(Register!$O442))+1))/Register!$Q442,2))</f>
        <v/>
      </c>
      <c r="K444" s="27">
        <f>IF(OR(Register!$N442&lt;&gt;"Yes",Register!$O442="",N(Register!$Q442)=0),0,ROUND((Register!$M442-Register!$R442)*MIN(Register!$Q442,MAX(0,MIN(K$4,IF(Register!$U442="",$D$2,MIN($D$2,YEAR(Register!$U442)*12+MONTH(Register!$U442)-1)))-(YEAR(Register!$O442)*12+MONTH(Register!$O442))+1))/Register!$Q442,2)-ROUND((Register!$M442-Register!$R442)*MIN(Register!$Q442,MAX(0,MIN(K$4-1,IF(Register!$U442="",$D$2,MIN($D$2,YEAR(Register!$U442)*12+MONTH(Register!$U442)-1)))-(YEAR(Register!$O442)*12+MONTH(Register!$O442))+1))/Register!$Q442,2))</f>
        <v/>
      </c>
      <c r="L444" s="27">
        <f>IF(OR(Register!$N442&lt;&gt;"Yes",Register!$O442="",N(Register!$Q442)=0),0,ROUND((Register!$M442-Register!$R442)*MIN(Register!$Q442,MAX(0,MIN(L$4,IF(Register!$U442="",$D$2,MIN($D$2,YEAR(Register!$U442)*12+MONTH(Register!$U442)-1)))-(YEAR(Register!$O442)*12+MONTH(Register!$O442))+1))/Register!$Q442,2)-ROUND((Register!$M442-Register!$R442)*MIN(Register!$Q442,MAX(0,MIN(L$4-1,IF(Register!$U442="",$D$2,MIN($D$2,YEAR(Register!$U442)*12+MONTH(Register!$U442)-1)))-(YEAR(Register!$O442)*12+MONTH(Register!$O442))+1))/Register!$Q442,2))</f>
        <v/>
      </c>
      <c r="M444" s="27">
        <f>IF(OR(Register!$N442&lt;&gt;"Yes",Register!$O442="",N(Register!$Q442)=0),0,ROUND((Register!$M442-Register!$R442)*MIN(Register!$Q442,MAX(0,MIN(M$4,IF(Register!$U442="",$D$2,MIN($D$2,YEAR(Register!$U442)*12+MONTH(Register!$U442)-1)))-(YEAR(Register!$O442)*12+MONTH(Register!$O442))+1))/Register!$Q442,2)-ROUND((Register!$M442-Register!$R442)*MIN(Register!$Q442,MAX(0,MIN(M$4-1,IF(Register!$U442="",$D$2,MIN($D$2,YEAR(Register!$U442)*12+MONTH(Register!$U442)-1)))-(YEAR(Register!$O442)*12+MONTH(Register!$O442))+1))/Register!$Q442,2))</f>
        <v/>
      </c>
      <c r="N444" s="27">
        <f>IF(OR(Register!$N442&lt;&gt;"Yes",Register!$O442="",N(Register!$Q442)=0),0,ROUND((Register!$M442-Register!$R442)*MIN(Register!$Q442,MAX(0,MIN(N$4,IF(Register!$U442="",$D$2,MIN($D$2,YEAR(Register!$U442)*12+MONTH(Register!$U442)-1)))-(YEAR(Register!$O442)*12+MONTH(Register!$O442))+1))/Register!$Q442,2)-ROUND((Register!$M442-Register!$R442)*MIN(Register!$Q442,MAX(0,MIN(N$4-1,IF(Register!$U442="",$D$2,MIN($D$2,YEAR(Register!$U442)*12+MONTH(Register!$U442)-1)))-(YEAR(Register!$O442)*12+MONTH(Register!$O442))+1))/Register!$Q442,2))</f>
        <v/>
      </c>
      <c r="O444" s="27">
        <f>IF(OR(Register!$N442&lt;&gt;"Yes",Register!$O442="",N(Register!$Q442)=0),0,ROUND((Register!$M442-Register!$R442)*MIN(Register!$Q442,MAX(0,MIN(O$4,IF(Register!$U442="",$D$2,MIN($D$2,YEAR(Register!$U442)*12+MONTH(Register!$U442)-1)))-(YEAR(Register!$O442)*12+MONTH(Register!$O442))+1))/Register!$Q442,2)-ROUND((Register!$M442-Register!$R442)*MIN(Register!$Q442,MAX(0,MIN(O$4-1,IF(Register!$U442="",$D$2,MIN($D$2,YEAR(Register!$U442)*12+MONTH(Register!$U442)-1)))-(YEAR(Register!$O442)*12+MONTH(Register!$O442))+1))/Register!$Q442,2))</f>
        <v/>
      </c>
      <c r="P444" s="27">
        <f>IF(OR(Register!$N442&lt;&gt;"Yes",Register!$O442="",N(Register!$Q442)=0),0,ROUND((Register!$M442-Register!$R442)*MIN(Register!$Q442,MAX(0,MIN(P$4,IF(Register!$U442="",$D$2,MIN($D$2,YEAR(Register!$U442)*12+MONTH(Register!$U442)-1)))-(YEAR(Register!$O442)*12+MONTH(Register!$O442))+1))/Register!$Q442,2)-ROUND((Register!$M442-Register!$R442)*MIN(Register!$Q442,MAX(0,MIN(P$4-1,IF(Register!$U442="",$D$2,MIN($D$2,YEAR(Register!$U442)*12+MONTH(Register!$U442)-1)))-(YEAR(Register!$O442)*12+MONTH(Register!$O442))+1))/Register!$Q442,2))</f>
        <v/>
      </c>
      <c r="Q444" s="27">
        <f>E444+F444+G444+H444+I444+J444+K444+L444+M444+N444+O444+P444</f>
        <v/>
      </c>
    </row>
    <row r="445">
      <c r="A445" s="28">
        <f>IF(Register!$A443="","",Register!$A443)</f>
        <v/>
      </c>
      <c r="B445" s="28">
        <f>IF(Register!$D443="","",Register!$D443)</f>
        <v/>
      </c>
      <c r="C445" s="28">
        <f>IF(Register!$F443="","",Register!$F443)</f>
        <v/>
      </c>
      <c r="D445" s="28">
        <f>IF(C445="","",IF(C445=Settings!$A$9,Settings!$B$9,IF(C445=Settings!$A$10,Settings!$B$10,IF(C445=Settings!$A$11,Settings!$B$11,IF(C445=Settings!$A$12,Settings!$B$12,IF(C445=Settings!$A$13,Settings!$B$13,IF(C445=Settings!$A$14,Settings!$B$14,IF(C445=Settings!$A$15,Settings!$B$15,IF(C445=Settings!$A$16,Settings!$B$16,IF(C445=Settings!$A$17,Settings!$B$17,IF(C445=Settings!$A$18,Settings!$B$18,"")))))))))))</f>
        <v/>
      </c>
      <c r="E445" s="27">
        <f>IF(OR(Register!$N443&lt;&gt;"Yes",Register!$O443="",N(Register!$Q443)=0),0,ROUND((Register!$M443-Register!$R443)*MIN(Register!$Q443,MAX(0,MIN(E$4,IF(Register!$U443="",$D$2,MIN($D$2,YEAR(Register!$U443)*12+MONTH(Register!$U443)-1)))-(YEAR(Register!$O443)*12+MONTH(Register!$O443))+1))/Register!$Q443,2)-ROUND((Register!$M443-Register!$R443)*MIN(Register!$Q443,MAX(0,MIN(E$4-1,IF(Register!$U443="",$D$2,MIN($D$2,YEAR(Register!$U443)*12+MONTH(Register!$U443)-1)))-(YEAR(Register!$O443)*12+MONTH(Register!$O443))+1))/Register!$Q443,2))</f>
        <v/>
      </c>
      <c r="F445" s="27">
        <f>IF(OR(Register!$N443&lt;&gt;"Yes",Register!$O443="",N(Register!$Q443)=0),0,ROUND((Register!$M443-Register!$R443)*MIN(Register!$Q443,MAX(0,MIN(F$4,IF(Register!$U443="",$D$2,MIN($D$2,YEAR(Register!$U443)*12+MONTH(Register!$U443)-1)))-(YEAR(Register!$O443)*12+MONTH(Register!$O443))+1))/Register!$Q443,2)-ROUND((Register!$M443-Register!$R443)*MIN(Register!$Q443,MAX(0,MIN(F$4-1,IF(Register!$U443="",$D$2,MIN($D$2,YEAR(Register!$U443)*12+MONTH(Register!$U443)-1)))-(YEAR(Register!$O443)*12+MONTH(Register!$O443))+1))/Register!$Q443,2))</f>
        <v/>
      </c>
      <c r="G445" s="27">
        <f>IF(OR(Register!$N443&lt;&gt;"Yes",Register!$O443="",N(Register!$Q443)=0),0,ROUND((Register!$M443-Register!$R443)*MIN(Register!$Q443,MAX(0,MIN(G$4,IF(Register!$U443="",$D$2,MIN($D$2,YEAR(Register!$U443)*12+MONTH(Register!$U443)-1)))-(YEAR(Register!$O443)*12+MONTH(Register!$O443))+1))/Register!$Q443,2)-ROUND((Register!$M443-Register!$R443)*MIN(Register!$Q443,MAX(0,MIN(G$4-1,IF(Register!$U443="",$D$2,MIN($D$2,YEAR(Register!$U443)*12+MONTH(Register!$U443)-1)))-(YEAR(Register!$O443)*12+MONTH(Register!$O443))+1))/Register!$Q443,2))</f>
        <v/>
      </c>
      <c r="H445" s="27">
        <f>IF(OR(Register!$N443&lt;&gt;"Yes",Register!$O443="",N(Register!$Q443)=0),0,ROUND((Register!$M443-Register!$R443)*MIN(Register!$Q443,MAX(0,MIN(H$4,IF(Register!$U443="",$D$2,MIN($D$2,YEAR(Register!$U443)*12+MONTH(Register!$U443)-1)))-(YEAR(Register!$O443)*12+MONTH(Register!$O443))+1))/Register!$Q443,2)-ROUND((Register!$M443-Register!$R443)*MIN(Register!$Q443,MAX(0,MIN(H$4-1,IF(Register!$U443="",$D$2,MIN($D$2,YEAR(Register!$U443)*12+MONTH(Register!$U443)-1)))-(YEAR(Register!$O443)*12+MONTH(Register!$O443))+1))/Register!$Q443,2))</f>
        <v/>
      </c>
      <c r="I445" s="27">
        <f>IF(OR(Register!$N443&lt;&gt;"Yes",Register!$O443="",N(Register!$Q443)=0),0,ROUND((Register!$M443-Register!$R443)*MIN(Register!$Q443,MAX(0,MIN(I$4,IF(Register!$U443="",$D$2,MIN($D$2,YEAR(Register!$U443)*12+MONTH(Register!$U443)-1)))-(YEAR(Register!$O443)*12+MONTH(Register!$O443))+1))/Register!$Q443,2)-ROUND((Register!$M443-Register!$R443)*MIN(Register!$Q443,MAX(0,MIN(I$4-1,IF(Register!$U443="",$D$2,MIN($D$2,YEAR(Register!$U443)*12+MONTH(Register!$U443)-1)))-(YEAR(Register!$O443)*12+MONTH(Register!$O443))+1))/Register!$Q443,2))</f>
        <v/>
      </c>
      <c r="J445" s="27">
        <f>IF(OR(Register!$N443&lt;&gt;"Yes",Register!$O443="",N(Register!$Q443)=0),0,ROUND((Register!$M443-Register!$R443)*MIN(Register!$Q443,MAX(0,MIN(J$4,IF(Register!$U443="",$D$2,MIN($D$2,YEAR(Register!$U443)*12+MONTH(Register!$U443)-1)))-(YEAR(Register!$O443)*12+MONTH(Register!$O443))+1))/Register!$Q443,2)-ROUND((Register!$M443-Register!$R443)*MIN(Register!$Q443,MAX(0,MIN(J$4-1,IF(Register!$U443="",$D$2,MIN($D$2,YEAR(Register!$U443)*12+MONTH(Register!$U443)-1)))-(YEAR(Register!$O443)*12+MONTH(Register!$O443))+1))/Register!$Q443,2))</f>
        <v/>
      </c>
      <c r="K445" s="27">
        <f>IF(OR(Register!$N443&lt;&gt;"Yes",Register!$O443="",N(Register!$Q443)=0),0,ROUND((Register!$M443-Register!$R443)*MIN(Register!$Q443,MAX(0,MIN(K$4,IF(Register!$U443="",$D$2,MIN($D$2,YEAR(Register!$U443)*12+MONTH(Register!$U443)-1)))-(YEAR(Register!$O443)*12+MONTH(Register!$O443))+1))/Register!$Q443,2)-ROUND((Register!$M443-Register!$R443)*MIN(Register!$Q443,MAX(0,MIN(K$4-1,IF(Register!$U443="",$D$2,MIN($D$2,YEAR(Register!$U443)*12+MONTH(Register!$U443)-1)))-(YEAR(Register!$O443)*12+MONTH(Register!$O443))+1))/Register!$Q443,2))</f>
        <v/>
      </c>
      <c r="L445" s="27">
        <f>IF(OR(Register!$N443&lt;&gt;"Yes",Register!$O443="",N(Register!$Q443)=0),0,ROUND((Register!$M443-Register!$R443)*MIN(Register!$Q443,MAX(0,MIN(L$4,IF(Register!$U443="",$D$2,MIN($D$2,YEAR(Register!$U443)*12+MONTH(Register!$U443)-1)))-(YEAR(Register!$O443)*12+MONTH(Register!$O443))+1))/Register!$Q443,2)-ROUND((Register!$M443-Register!$R443)*MIN(Register!$Q443,MAX(0,MIN(L$4-1,IF(Register!$U443="",$D$2,MIN($D$2,YEAR(Register!$U443)*12+MONTH(Register!$U443)-1)))-(YEAR(Register!$O443)*12+MONTH(Register!$O443))+1))/Register!$Q443,2))</f>
        <v/>
      </c>
      <c r="M445" s="27">
        <f>IF(OR(Register!$N443&lt;&gt;"Yes",Register!$O443="",N(Register!$Q443)=0),0,ROUND((Register!$M443-Register!$R443)*MIN(Register!$Q443,MAX(0,MIN(M$4,IF(Register!$U443="",$D$2,MIN($D$2,YEAR(Register!$U443)*12+MONTH(Register!$U443)-1)))-(YEAR(Register!$O443)*12+MONTH(Register!$O443))+1))/Register!$Q443,2)-ROUND((Register!$M443-Register!$R443)*MIN(Register!$Q443,MAX(0,MIN(M$4-1,IF(Register!$U443="",$D$2,MIN($D$2,YEAR(Register!$U443)*12+MONTH(Register!$U443)-1)))-(YEAR(Register!$O443)*12+MONTH(Register!$O443))+1))/Register!$Q443,2))</f>
        <v/>
      </c>
      <c r="N445" s="27">
        <f>IF(OR(Register!$N443&lt;&gt;"Yes",Register!$O443="",N(Register!$Q443)=0),0,ROUND((Register!$M443-Register!$R443)*MIN(Register!$Q443,MAX(0,MIN(N$4,IF(Register!$U443="",$D$2,MIN($D$2,YEAR(Register!$U443)*12+MONTH(Register!$U443)-1)))-(YEAR(Register!$O443)*12+MONTH(Register!$O443))+1))/Register!$Q443,2)-ROUND((Register!$M443-Register!$R443)*MIN(Register!$Q443,MAX(0,MIN(N$4-1,IF(Register!$U443="",$D$2,MIN($D$2,YEAR(Register!$U443)*12+MONTH(Register!$U443)-1)))-(YEAR(Register!$O443)*12+MONTH(Register!$O443))+1))/Register!$Q443,2))</f>
        <v/>
      </c>
      <c r="O445" s="27">
        <f>IF(OR(Register!$N443&lt;&gt;"Yes",Register!$O443="",N(Register!$Q443)=0),0,ROUND((Register!$M443-Register!$R443)*MIN(Register!$Q443,MAX(0,MIN(O$4,IF(Register!$U443="",$D$2,MIN($D$2,YEAR(Register!$U443)*12+MONTH(Register!$U443)-1)))-(YEAR(Register!$O443)*12+MONTH(Register!$O443))+1))/Register!$Q443,2)-ROUND((Register!$M443-Register!$R443)*MIN(Register!$Q443,MAX(0,MIN(O$4-1,IF(Register!$U443="",$D$2,MIN($D$2,YEAR(Register!$U443)*12+MONTH(Register!$U443)-1)))-(YEAR(Register!$O443)*12+MONTH(Register!$O443))+1))/Register!$Q443,2))</f>
        <v/>
      </c>
      <c r="P445" s="27">
        <f>IF(OR(Register!$N443&lt;&gt;"Yes",Register!$O443="",N(Register!$Q443)=0),0,ROUND((Register!$M443-Register!$R443)*MIN(Register!$Q443,MAX(0,MIN(P$4,IF(Register!$U443="",$D$2,MIN($D$2,YEAR(Register!$U443)*12+MONTH(Register!$U443)-1)))-(YEAR(Register!$O443)*12+MONTH(Register!$O443))+1))/Register!$Q443,2)-ROUND((Register!$M443-Register!$R443)*MIN(Register!$Q443,MAX(0,MIN(P$4-1,IF(Register!$U443="",$D$2,MIN($D$2,YEAR(Register!$U443)*12+MONTH(Register!$U443)-1)))-(YEAR(Register!$O443)*12+MONTH(Register!$O443))+1))/Register!$Q443,2))</f>
        <v/>
      </c>
      <c r="Q445" s="27">
        <f>E445+F445+G445+H445+I445+J445+K445+L445+M445+N445+O445+P445</f>
        <v/>
      </c>
    </row>
    <row r="446">
      <c r="A446" s="28">
        <f>IF(Register!$A444="","",Register!$A444)</f>
        <v/>
      </c>
      <c r="B446" s="28">
        <f>IF(Register!$D444="","",Register!$D444)</f>
        <v/>
      </c>
      <c r="C446" s="28">
        <f>IF(Register!$F444="","",Register!$F444)</f>
        <v/>
      </c>
      <c r="D446" s="28">
        <f>IF(C446="","",IF(C446=Settings!$A$9,Settings!$B$9,IF(C446=Settings!$A$10,Settings!$B$10,IF(C446=Settings!$A$11,Settings!$B$11,IF(C446=Settings!$A$12,Settings!$B$12,IF(C446=Settings!$A$13,Settings!$B$13,IF(C446=Settings!$A$14,Settings!$B$14,IF(C446=Settings!$A$15,Settings!$B$15,IF(C446=Settings!$A$16,Settings!$B$16,IF(C446=Settings!$A$17,Settings!$B$17,IF(C446=Settings!$A$18,Settings!$B$18,"")))))))))))</f>
        <v/>
      </c>
      <c r="E446" s="27">
        <f>IF(OR(Register!$N444&lt;&gt;"Yes",Register!$O444="",N(Register!$Q444)=0),0,ROUND((Register!$M444-Register!$R444)*MIN(Register!$Q444,MAX(0,MIN(E$4,IF(Register!$U444="",$D$2,MIN($D$2,YEAR(Register!$U444)*12+MONTH(Register!$U444)-1)))-(YEAR(Register!$O444)*12+MONTH(Register!$O444))+1))/Register!$Q444,2)-ROUND((Register!$M444-Register!$R444)*MIN(Register!$Q444,MAX(0,MIN(E$4-1,IF(Register!$U444="",$D$2,MIN($D$2,YEAR(Register!$U444)*12+MONTH(Register!$U444)-1)))-(YEAR(Register!$O444)*12+MONTH(Register!$O444))+1))/Register!$Q444,2))</f>
        <v/>
      </c>
      <c r="F446" s="27">
        <f>IF(OR(Register!$N444&lt;&gt;"Yes",Register!$O444="",N(Register!$Q444)=0),0,ROUND((Register!$M444-Register!$R444)*MIN(Register!$Q444,MAX(0,MIN(F$4,IF(Register!$U444="",$D$2,MIN($D$2,YEAR(Register!$U444)*12+MONTH(Register!$U444)-1)))-(YEAR(Register!$O444)*12+MONTH(Register!$O444))+1))/Register!$Q444,2)-ROUND((Register!$M444-Register!$R444)*MIN(Register!$Q444,MAX(0,MIN(F$4-1,IF(Register!$U444="",$D$2,MIN($D$2,YEAR(Register!$U444)*12+MONTH(Register!$U444)-1)))-(YEAR(Register!$O444)*12+MONTH(Register!$O444))+1))/Register!$Q444,2))</f>
        <v/>
      </c>
      <c r="G446" s="27">
        <f>IF(OR(Register!$N444&lt;&gt;"Yes",Register!$O444="",N(Register!$Q444)=0),0,ROUND((Register!$M444-Register!$R444)*MIN(Register!$Q444,MAX(0,MIN(G$4,IF(Register!$U444="",$D$2,MIN($D$2,YEAR(Register!$U444)*12+MONTH(Register!$U444)-1)))-(YEAR(Register!$O444)*12+MONTH(Register!$O444))+1))/Register!$Q444,2)-ROUND((Register!$M444-Register!$R444)*MIN(Register!$Q444,MAX(0,MIN(G$4-1,IF(Register!$U444="",$D$2,MIN($D$2,YEAR(Register!$U444)*12+MONTH(Register!$U444)-1)))-(YEAR(Register!$O444)*12+MONTH(Register!$O444))+1))/Register!$Q444,2))</f>
        <v/>
      </c>
      <c r="H446" s="27">
        <f>IF(OR(Register!$N444&lt;&gt;"Yes",Register!$O444="",N(Register!$Q444)=0),0,ROUND((Register!$M444-Register!$R444)*MIN(Register!$Q444,MAX(0,MIN(H$4,IF(Register!$U444="",$D$2,MIN($D$2,YEAR(Register!$U444)*12+MONTH(Register!$U444)-1)))-(YEAR(Register!$O444)*12+MONTH(Register!$O444))+1))/Register!$Q444,2)-ROUND((Register!$M444-Register!$R444)*MIN(Register!$Q444,MAX(0,MIN(H$4-1,IF(Register!$U444="",$D$2,MIN($D$2,YEAR(Register!$U444)*12+MONTH(Register!$U444)-1)))-(YEAR(Register!$O444)*12+MONTH(Register!$O444))+1))/Register!$Q444,2))</f>
        <v/>
      </c>
      <c r="I446" s="27">
        <f>IF(OR(Register!$N444&lt;&gt;"Yes",Register!$O444="",N(Register!$Q444)=0),0,ROUND((Register!$M444-Register!$R444)*MIN(Register!$Q444,MAX(0,MIN(I$4,IF(Register!$U444="",$D$2,MIN($D$2,YEAR(Register!$U444)*12+MONTH(Register!$U444)-1)))-(YEAR(Register!$O444)*12+MONTH(Register!$O444))+1))/Register!$Q444,2)-ROUND((Register!$M444-Register!$R444)*MIN(Register!$Q444,MAX(0,MIN(I$4-1,IF(Register!$U444="",$D$2,MIN($D$2,YEAR(Register!$U444)*12+MONTH(Register!$U444)-1)))-(YEAR(Register!$O444)*12+MONTH(Register!$O444))+1))/Register!$Q444,2))</f>
        <v/>
      </c>
      <c r="J446" s="27">
        <f>IF(OR(Register!$N444&lt;&gt;"Yes",Register!$O444="",N(Register!$Q444)=0),0,ROUND((Register!$M444-Register!$R444)*MIN(Register!$Q444,MAX(0,MIN(J$4,IF(Register!$U444="",$D$2,MIN($D$2,YEAR(Register!$U444)*12+MONTH(Register!$U444)-1)))-(YEAR(Register!$O444)*12+MONTH(Register!$O444))+1))/Register!$Q444,2)-ROUND((Register!$M444-Register!$R444)*MIN(Register!$Q444,MAX(0,MIN(J$4-1,IF(Register!$U444="",$D$2,MIN($D$2,YEAR(Register!$U444)*12+MONTH(Register!$U444)-1)))-(YEAR(Register!$O444)*12+MONTH(Register!$O444))+1))/Register!$Q444,2))</f>
        <v/>
      </c>
      <c r="K446" s="27">
        <f>IF(OR(Register!$N444&lt;&gt;"Yes",Register!$O444="",N(Register!$Q444)=0),0,ROUND((Register!$M444-Register!$R444)*MIN(Register!$Q444,MAX(0,MIN(K$4,IF(Register!$U444="",$D$2,MIN($D$2,YEAR(Register!$U444)*12+MONTH(Register!$U444)-1)))-(YEAR(Register!$O444)*12+MONTH(Register!$O444))+1))/Register!$Q444,2)-ROUND((Register!$M444-Register!$R444)*MIN(Register!$Q444,MAX(0,MIN(K$4-1,IF(Register!$U444="",$D$2,MIN($D$2,YEAR(Register!$U444)*12+MONTH(Register!$U444)-1)))-(YEAR(Register!$O444)*12+MONTH(Register!$O444))+1))/Register!$Q444,2))</f>
        <v/>
      </c>
      <c r="L446" s="27">
        <f>IF(OR(Register!$N444&lt;&gt;"Yes",Register!$O444="",N(Register!$Q444)=0),0,ROUND((Register!$M444-Register!$R444)*MIN(Register!$Q444,MAX(0,MIN(L$4,IF(Register!$U444="",$D$2,MIN($D$2,YEAR(Register!$U444)*12+MONTH(Register!$U444)-1)))-(YEAR(Register!$O444)*12+MONTH(Register!$O444))+1))/Register!$Q444,2)-ROUND((Register!$M444-Register!$R444)*MIN(Register!$Q444,MAX(0,MIN(L$4-1,IF(Register!$U444="",$D$2,MIN($D$2,YEAR(Register!$U444)*12+MONTH(Register!$U444)-1)))-(YEAR(Register!$O444)*12+MONTH(Register!$O444))+1))/Register!$Q444,2))</f>
        <v/>
      </c>
      <c r="M446" s="27">
        <f>IF(OR(Register!$N444&lt;&gt;"Yes",Register!$O444="",N(Register!$Q444)=0),0,ROUND((Register!$M444-Register!$R444)*MIN(Register!$Q444,MAX(0,MIN(M$4,IF(Register!$U444="",$D$2,MIN($D$2,YEAR(Register!$U444)*12+MONTH(Register!$U444)-1)))-(YEAR(Register!$O444)*12+MONTH(Register!$O444))+1))/Register!$Q444,2)-ROUND((Register!$M444-Register!$R444)*MIN(Register!$Q444,MAX(0,MIN(M$4-1,IF(Register!$U444="",$D$2,MIN($D$2,YEAR(Register!$U444)*12+MONTH(Register!$U444)-1)))-(YEAR(Register!$O444)*12+MONTH(Register!$O444))+1))/Register!$Q444,2))</f>
        <v/>
      </c>
      <c r="N446" s="27">
        <f>IF(OR(Register!$N444&lt;&gt;"Yes",Register!$O444="",N(Register!$Q444)=0),0,ROUND((Register!$M444-Register!$R444)*MIN(Register!$Q444,MAX(0,MIN(N$4,IF(Register!$U444="",$D$2,MIN($D$2,YEAR(Register!$U444)*12+MONTH(Register!$U444)-1)))-(YEAR(Register!$O444)*12+MONTH(Register!$O444))+1))/Register!$Q444,2)-ROUND((Register!$M444-Register!$R444)*MIN(Register!$Q444,MAX(0,MIN(N$4-1,IF(Register!$U444="",$D$2,MIN($D$2,YEAR(Register!$U444)*12+MONTH(Register!$U444)-1)))-(YEAR(Register!$O444)*12+MONTH(Register!$O444))+1))/Register!$Q444,2))</f>
        <v/>
      </c>
      <c r="O446" s="27">
        <f>IF(OR(Register!$N444&lt;&gt;"Yes",Register!$O444="",N(Register!$Q444)=0),0,ROUND((Register!$M444-Register!$R444)*MIN(Register!$Q444,MAX(0,MIN(O$4,IF(Register!$U444="",$D$2,MIN($D$2,YEAR(Register!$U444)*12+MONTH(Register!$U444)-1)))-(YEAR(Register!$O444)*12+MONTH(Register!$O444))+1))/Register!$Q444,2)-ROUND((Register!$M444-Register!$R444)*MIN(Register!$Q444,MAX(0,MIN(O$4-1,IF(Register!$U444="",$D$2,MIN($D$2,YEAR(Register!$U444)*12+MONTH(Register!$U444)-1)))-(YEAR(Register!$O444)*12+MONTH(Register!$O444))+1))/Register!$Q444,2))</f>
        <v/>
      </c>
      <c r="P446" s="27">
        <f>IF(OR(Register!$N444&lt;&gt;"Yes",Register!$O444="",N(Register!$Q444)=0),0,ROUND((Register!$M444-Register!$R444)*MIN(Register!$Q444,MAX(0,MIN(P$4,IF(Register!$U444="",$D$2,MIN($D$2,YEAR(Register!$U444)*12+MONTH(Register!$U444)-1)))-(YEAR(Register!$O444)*12+MONTH(Register!$O444))+1))/Register!$Q444,2)-ROUND((Register!$M444-Register!$R444)*MIN(Register!$Q444,MAX(0,MIN(P$4-1,IF(Register!$U444="",$D$2,MIN($D$2,YEAR(Register!$U444)*12+MONTH(Register!$U444)-1)))-(YEAR(Register!$O444)*12+MONTH(Register!$O444))+1))/Register!$Q444,2))</f>
        <v/>
      </c>
      <c r="Q446" s="27">
        <f>E446+F446+G446+H446+I446+J446+K446+L446+M446+N446+O446+P446</f>
        <v/>
      </c>
    </row>
    <row r="447">
      <c r="A447" s="28">
        <f>IF(Register!$A445="","",Register!$A445)</f>
        <v/>
      </c>
      <c r="B447" s="28">
        <f>IF(Register!$D445="","",Register!$D445)</f>
        <v/>
      </c>
      <c r="C447" s="28">
        <f>IF(Register!$F445="","",Register!$F445)</f>
        <v/>
      </c>
      <c r="D447" s="28">
        <f>IF(C447="","",IF(C447=Settings!$A$9,Settings!$B$9,IF(C447=Settings!$A$10,Settings!$B$10,IF(C447=Settings!$A$11,Settings!$B$11,IF(C447=Settings!$A$12,Settings!$B$12,IF(C447=Settings!$A$13,Settings!$B$13,IF(C447=Settings!$A$14,Settings!$B$14,IF(C447=Settings!$A$15,Settings!$B$15,IF(C447=Settings!$A$16,Settings!$B$16,IF(C447=Settings!$A$17,Settings!$B$17,IF(C447=Settings!$A$18,Settings!$B$18,"")))))))))))</f>
        <v/>
      </c>
      <c r="E447" s="27">
        <f>IF(OR(Register!$N445&lt;&gt;"Yes",Register!$O445="",N(Register!$Q445)=0),0,ROUND((Register!$M445-Register!$R445)*MIN(Register!$Q445,MAX(0,MIN(E$4,IF(Register!$U445="",$D$2,MIN($D$2,YEAR(Register!$U445)*12+MONTH(Register!$U445)-1)))-(YEAR(Register!$O445)*12+MONTH(Register!$O445))+1))/Register!$Q445,2)-ROUND((Register!$M445-Register!$R445)*MIN(Register!$Q445,MAX(0,MIN(E$4-1,IF(Register!$U445="",$D$2,MIN($D$2,YEAR(Register!$U445)*12+MONTH(Register!$U445)-1)))-(YEAR(Register!$O445)*12+MONTH(Register!$O445))+1))/Register!$Q445,2))</f>
        <v/>
      </c>
      <c r="F447" s="27">
        <f>IF(OR(Register!$N445&lt;&gt;"Yes",Register!$O445="",N(Register!$Q445)=0),0,ROUND((Register!$M445-Register!$R445)*MIN(Register!$Q445,MAX(0,MIN(F$4,IF(Register!$U445="",$D$2,MIN($D$2,YEAR(Register!$U445)*12+MONTH(Register!$U445)-1)))-(YEAR(Register!$O445)*12+MONTH(Register!$O445))+1))/Register!$Q445,2)-ROUND((Register!$M445-Register!$R445)*MIN(Register!$Q445,MAX(0,MIN(F$4-1,IF(Register!$U445="",$D$2,MIN($D$2,YEAR(Register!$U445)*12+MONTH(Register!$U445)-1)))-(YEAR(Register!$O445)*12+MONTH(Register!$O445))+1))/Register!$Q445,2))</f>
        <v/>
      </c>
      <c r="G447" s="27">
        <f>IF(OR(Register!$N445&lt;&gt;"Yes",Register!$O445="",N(Register!$Q445)=0),0,ROUND((Register!$M445-Register!$R445)*MIN(Register!$Q445,MAX(0,MIN(G$4,IF(Register!$U445="",$D$2,MIN($D$2,YEAR(Register!$U445)*12+MONTH(Register!$U445)-1)))-(YEAR(Register!$O445)*12+MONTH(Register!$O445))+1))/Register!$Q445,2)-ROUND((Register!$M445-Register!$R445)*MIN(Register!$Q445,MAX(0,MIN(G$4-1,IF(Register!$U445="",$D$2,MIN($D$2,YEAR(Register!$U445)*12+MONTH(Register!$U445)-1)))-(YEAR(Register!$O445)*12+MONTH(Register!$O445))+1))/Register!$Q445,2))</f>
        <v/>
      </c>
      <c r="H447" s="27">
        <f>IF(OR(Register!$N445&lt;&gt;"Yes",Register!$O445="",N(Register!$Q445)=0),0,ROUND((Register!$M445-Register!$R445)*MIN(Register!$Q445,MAX(0,MIN(H$4,IF(Register!$U445="",$D$2,MIN($D$2,YEAR(Register!$U445)*12+MONTH(Register!$U445)-1)))-(YEAR(Register!$O445)*12+MONTH(Register!$O445))+1))/Register!$Q445,2)-ROUND((Register!$M445-Register!$R445)*MIN(Register!$Q445,MAX(0,MIN(H$4-1,IF(Register!$U445="",$D$2,MIN($D$2,YEAR(Register!$U445)*12+MONTH(Register!$U445)-1)))-(YEAR(Register!$O445)*12+MONTH(Register!$O445))+1))/Register!$Q445,2))</f>
        <v/>
      </c>
      <c r="I447" s="27">
        <f>IF(OR(Register!$N445&lt;&gt;"Yes",Register!$O445="",N(Register!$Q445)=0),0,ROUND((Register!$M445-Register!$R445)*MIN(Register!$Q445,MAX(0,MIN(I$4,IF(Register!$U445="",$D$2,MIN($D$2,YEAR(Register!$U445)*12+MONTH(Register!$U445)-1)))-(YEAR(Register!$O445)*12+MONTH(Register!$O445))+1))/Register!$Q445,2)-ROUND((Register!$M445-Register!$R445)*MIN(Register!$Q445,MAX(0,MIN(I$4-1,IF(Register!$U445="",$D$2,MIN($D$2,YEAR(Register!$U445)*12+MONTH(Register!$U445)-1)))-(YEAR(Register!$O445)*12+MONTH(Register!$O445))+1))/Register!$Q445,2))</f>
        <v/>
      </c>
      <c r="J447" s="27">
        <f>IF(OR(Register!$N445&lt;&gt;"Yes",Register!$O445="",N(Register!$Q445)=0),0,ROUND((Register!$M445-Register!$R445)*MIN(Register!$Q445,MAX(0,MIN(J$4,IF(Register!$U445="",$D$2,MIN($D$2,YEAR(Register!$U445)*12+MONTH(Register!$U445)-1)))-(YEAR(Register!$O445)*12+MONTH(Register!$O445))+1))/Register!$Q445,2)-ROUND((Register!$M445-Register!$R445)*MIN(Register!$Q445,MAX(0,MIN(J$4-1,IF(Register!$U445="",$D$2,MIN($D$2,YEAR(Register!$U445)*12+MONTH(Register!$U445)-1)))-(YEAR(Register!$O445)*12+MONTH(Register!$O445))+1))/Register!$Q445,2))</f>
        <v/>
      </c>
      <c r="K447" s="27">
        <f>IF(OR(Register!$N445&lt;&gt;"Yes",Register!$O445="",N(Register!$Q445)=0),0,ROUND((Register!$M445-Register!$R445)*MIN(Register!$Q445,MAX(0,MIN(K$4,IF(Register!$U445="",$D$2,MIN($D$2,YEAR(Register!$U445)*12+MONTH(Register!$U445)-1)))-(YEAR(Register!$O445)*12+MONTH(Register!$O445))+1))/Register!$Q445,2)-ROUND((Register!$M445-Register!$R445)*MIN(Register!$Q445,MAX(0,MIN(K$4-1,IF(Register!$U445="",$D$2,MIN($D$2,YEAR(Register!$U445)*12+MONTH(Register!$U445)-1)))-(YEAR(Register!$O445)*12+MONTH(Register!$O445))+1))/Register!$Q445,2))</f>
        <v/>
      </c>
      <c r="L447" s="27">
        <f>IF(OR(Register!$N445&lt;&gt;"Yes",Register!$O445="",N(Register!$Q445)=0),0,ROUND((Register!$M445-Register!$R445)*MIN(Register!$Q445,MAX(0,MIN(L$4,IF(Register!$U445="",$D$2,MIN($D$2,YEAR(Register!$U445)*12+MONTH(Register!$U445)-1)))-(YEAR(Register!$O445)*12+MONTH(Register!$O445))+1))/Register!$Q445,2)-ROUND((Register!$M445-Register!$R445)*MIN(Register!$Q445,MAX(0,MIN(L$4-1,IF(Register!$U445="",$D$2,MIN($D$2,YEAR(Register!$U445)*12+MONTH(Register!$U445)-1)))-(YEAR(Register!$O445)*12+MONTH(Register!$O445))+1))/Register!$Q445,2))</f>
        <v/>
      </c>
      <c r="M447" s="27">
        <f>IF(OR(Register!$N445&lt;&gt;"Yes",Register!$O445="",N(Register!$Q445)=0),0,ROUND((Register!$M445-Register!$R445)*MIN(Register!$Q445,MAX(0,MIN(M$4,IF(Register!$U445="",$D$2,MIN($D$2,YEAR(Register!$U445)*12+MONTH(Register!$U445)-1)))-(YEAR(Register!$O445)*12+MONTH(Register!$O445))+1))/Register!$Q445,2)-ROUND((Register!$M445-Register!$R445)*MIN(Register!$Q445,MAX(0,MIN(M$4-1,IF(Register!$U445="",$D$2,MIN($D$2,YEAR(Register!$U445)*12+MONTH(Register!$U445)-1)))-(YEAR(Register!$O445)*12+MONTH(Register!$O445))+1))/Register!$Q445,2))</f>
        <v/>
      </c>
      <c r="N447" s="27">
        <f>IF(OR(Register!$N445&lt;&gt;"Yes",Register!$O445="",N(Register!$Q445)=0),0,ROUND((Register!$M445-Register!$R445)*MIN(Register!$Q445,MAX(0,MIN(N$4,IF(Register!$U445="",$D$2,MIN($D$2,YEAR(Register!$U445)*12+MONTH(Register!$U445)-1)))-(YEAR(Register!$O445)*12+MONTH(Register!$O445))+1))/Register!$Q445,2)-ROUND((Register!$M445-Register!$R445)*MIN(Register!$Q445,MAX(0,MIN(N$4-1,IF(Register!$U445="",$D$2,MIN($D$2,YEAR(Register!$U445)*12+MONTH(Register!$U445)-1)))-(YEAR(Register!$O445)*12+MONTH(Register!$O445))+1))/Register!$Q445,2))</f>
        <v/>
      </c>
      <c r="O447" s="27">
        <f>IF(OR(Register!$N445&lt;&gt;"Yes",Register!$O445="",N(Register!$Q445)=0),0,ROUND((Register!$M445-Register!$R445)*MIN(Register!$Q445,MAX(0,MIN(O$4,IF(Register!$U445="",$D$2,MIN($D$2,YEAR(Register!$U445)*12+MONTH(Register!$U445)-1)))-(YEAR(Register!$O445)*12+MONTH(Register!$O445))+1))/Register!$Q445,2)-ROUND((Register!$M445-Register!$R445)*MIN(Register!$Q445,MAX(0,MIN(O$4-1,IF(Register!$U445="",$D$2,MIN($D$2,YEAR(Register!$U445)*12+MONTH(Register!$U445)-1)))-(YEAR(Register!$O445)*12+MONTH(Register!$O445))+1))/Register!$Q445,2))</f>
        <v/>
      </c>
      <c r="P447" s="27">
        <f>IF(OR(Register!$N445&lt;&gt;"Yes",Register!$O445="",N(Register!$Q445)=0),0,ROUND((Register!$M445-Register!$R445)*MIN(Register!$Q445,MAX(0,MIN(P$4,IF(Register!$U445="",$D$2,MIN($D$2,YEAR(Register!$U445)*12+MONTH(Register!$U445)-1)))-(YEAR(Register!$O445)*12+MONTH(Register!$O445))+1))/Register!$Q445,2)-ROUND((Register!$M445-Register!$R445)*MIN(Register!$Q445,MAX(0,MIN(P$4-1,IF(Register!$U445="",$D$2,MIN($D$2,YEAR(Register!$U445)*12+MONTH(Register!$U445)-1)))-(YEAR(Register!$O445)*12+MONTH(Register!$O445))+1))/Register!$Q445,2))</f>
        <v/>
      </c>
      <c r="Q447" s="27">
        <f>E447+F447+G447+H447+I447+J447+K447+L447+M447+N447+O447+P447</f>
        <v/>
      </c>
    </row>
    <row r="448">
      <c r="A448" s="28">
        <f>IF(Register!$A446="","",Register!$A446)</f>
        <v/>
      </c>
      <c r="B448" s="28">
        <f>IF(Register!$D446="","",Register!$D446)</f>
        <v/>
      </c>
      <c r="C448" s="28">
        <f>IF(Register!$F446="","",Register!$F446)</f>
        <v/>
      </c>
      <c r="D448" s="28">
        <f>IF(C448="","",IF(C448=Settings!$A$9,Settings!$B$9,IF(C448=Settings!$A$10,Settings!$B$10,IF(C448=Settings!$A$11,Settings!$B$11,IF(C448=Settings!$A$12,Settings!$B$12,IF(C448=Settings!$A$13,Settings!$B$13,IF(C448=Settings!$A$14,Settings!$B$14,IF(C448=Settings!$A$15,Settings!$B$15,IF(C448=Settings!$A$16,Settings!$B$16,IF(C448=Settings!$A$17,Settings!$B$17,IF(C448=Settings!$A$18,Settings!$B$18,"")))))))))))</f>
        <v/>
      </c>
      <c r="E448" s="27">
        <f>IF(OR(Register!$N446&lt;&gt;"Yes",Register!$O446="",N(Register!$Q446)=0),0,ROUND((Register!$M446-Register!$R446)*MIN(Register!$Q446,MAX(0,MIN(E$4,IF(Register!$U446="",$D$2,MIN($D$2,YEAR(Register!$U446)*12+MONTH(Register!$U446)-1)))-(YEAR(Register!$O446)*12+MONTH(Register!$O446))+1))/Register!$Q446,2)-ROUND((Register!$M446-Register!$R446)*MIN(Register!$Q446,MAX(0,MIN(E$4-1,IF(Register!$U446="",$D$2,MIN($D$2,YEAR(Register!$U446)*12+MONTH(Register!$U446)-1)))-(YEAR(Register!$O446)*12+MONTH(Register!$O446))+1))/Register!$Q446,2))</f>
        <v/>
      </c>
      <c r="F448" s="27">
        <f>IF(OR(Register!$N446&lt;&gt;"Yes",Register!$O446="",N(Register!$Q446)=0),0,ROUND((Register!$M446-Register!$R446)*MIN(Register!$Q446,MAX(0,MIN(F$4,IF(Register!$U446="",$D$2,MIN($D$2,YEAR(Register!$U446)*12+MONTH(Register!$U446)-1)))-(YEAR(Register!$O446)*12+MONTH(Register!$O446))+1))/Register!$Q446,2)-ROUND((Register!$M446-Register!$R446)*MIN(Register!$Q446,MAX(0,MIN(F$4-1,IF(Register!$U446="",$D$2,MIN($D$2,YEAR(Register!$U446)*12+MONTH(Register!$U446)-1)))-(YEAR(Register!$O446)*12+MONTH(Register!$O446))+1))/Register!$Q446,2))</f>
        <v/>
      </c>
      <c r="G448" s="27">
        <f>IF(OR(Register!$N446&lt;&gt;"Yes",Register!$O446="",N(Register!$Q446)=0),0,ROUND((Register!$M446-Register!$R446)*MIN(Register!$Q446,MAX(0,MIN(G$4,IF(Register!$U446="",$D$2,MIN($D$2,YEAR(Register!$U446)*12+MONTH(Register!$U446)-1)))-(YEAR(Register!$O446)*12+MONTH(Register!$O446))+1))/Register!$Q446,2)-ROUND((Register!$M446-Register!$R446)*MIN(Register!$Q446,MAX(0,MIN(G$4-1,IF(Register!$U446="",$D$2,MIN($D$2,YEAR(Register!$U446)*12+MONTH(Register!$U446)-1)))-(YEAR(Register!$O446)*12+MONTH(Register!$O446))+1))/Register!$Q446,2))</f>
        <v/>
      </c>
      <c r="H448" s="27">
        <f>IF(OR(Register!$N446&lt;&gt;"Yes",Register!$O446="",N(Register!$Q446)=0),0,ROUND((Register!$M446-Register!$R446)*MIN(Register!$Q446,MAX(0,MIN(H$4,IF(Register!$U446="",$D$2,MIN($D$2,YEAR(Register!$U446)*12+MONTH(Register!$U446)-1)))-(YEAR(Register!$O446)*12+MONTH(Register!$O446))+1))/Register!$Q446,2)-ROUND((Register!$M446-Register!$R446)*MIN(Register!$Q446,MAX(0,MIN(H$4-1,IF(Register!$U446="",$D$2,MIN($D$2,YEAR(Register!$U446)*12+MONTH(Register!$U446)-1)))-(YEAR(Register!$O446)*12+MONTH(Register!$O446))+1))/Register!$Q446,2))</f>
        <v/>
      </c>
      <c r="I448" s="27">
        <f>IF(OR(Register!$N446&lt;&gt;"Yes",Register!$O446="",N(Register!$Q446)=0),0,ROUND((Register!$M446-Register!$R446)*MIN(Register!$Q446,MAX(0,MIN(I$4,IF(Register!$U446="",$D$2,MIN($D$2,YEAR(Register!$U446)*12+MONTH(Register!$U446)-1)))-(YEAR(Register!$O446)*12+MONTH(Register!$O446))+1))/Register!$Q446,2)-ROUND((Register!$M446-Register!$R446)*MIN(Register!$Q446,MAX(0,MIN(I$4-1,IF(Register!$U446="",$D$2,MIN($D$2,YEAR(Register!$U446)*12+MONTH(Register!$U446)-1)))-(YEAR(Register!$O446)*12+MONTH(Register!$O446))+1))/Register!$Q446,2))</f>
        <v/>
      </c>
      <c r="J448" s="27">
        <f>IF(OR(Register!$N446&lt;&gt;"Yes",Register!$O446="",N(Register!$Q446)=0),0,ROUND((Register!$M446-Register!$R446)*MIN(Register!$Q446,MAX(0,MIN(J$4,IF(Register!$U446="",$D$2,MIN($D$2,YEAR(Register!$U446)*12+MONTH(Register!$U446)-1)))-(YEAR(Register!$O446)*12+MONTH(Register!$O446))+1))/Register!$Q446,2)-ROUND((Register!$M446-Register!$R446)*MIN(Register!$Q446,MAX(0,MIN(J$4-1,IF(Register!$U446="",$D$2,MIN($D$2,YEAR(Register!$U446)*12+MONTH(Register!$U446)-1)))-(YEAR(Register!$O446)*12+MONTH(Register!$O446))+1))/Register!$Q446,2))</f>
        <v/>
      </c>
      <c r="K448" s="27">
        <f>IF(OR(Register!$N446&lt;&gt;"Yes",Register!$O446="",N(Register!$Q446)=0),0,ROUND((Register!$M446-Register!$R446)*MIN(Register!$Q446,MAX(0,MIN(K$4,IF(Register!$U446="",$D$2,MIN($D$2,YEAR(Register!$U446)*12+MONTH(Register!$U446)-1)))-(YEAR(Register!$O446)*12+MONTH(Register!$O446))+1))/Register!$Q446,2)-ROUND((Register!$M446-Register!$R446)*MIN(Register!$Q446,MAX(0,MIN(K$4-1,IF(Register!$U446="",$D$2,MIN($D$2,YEAR(Register!$U446)*12+MONTH(Register!$U446)-1)))-(YEAR(Register!$O446)*12+MONTH(Register!$O446))+1))/Register!$Q446,2))</f>
        <v/>
      </c>
      <c r="L448" s="27">
        <f>IF(OR(Register!$N446&lt;&gt;"Yes",Register!$O446="",N(Register!$Q446)=0),0,ROUND((Register!$M446-Register!$R446)*MIN(Register!$Q446,MAX(0,MIN(L$4,IF(Register!$U446="",$D$2,MIN($D$2,YEAR(Register!$U446)*12+MONTH(Register!$U446)-1)))-(YEAR(Register!$O446)*12+MONTH(Register!$O446))+1))/Register!$Q446,2)-ROUND((Register!$M446-Register!$R446)*MIN(Register!$Q446,MAX(0,MIN(L$4-1,IF(Register!$U446="",$D$2,MIN($D$2,YEAR(Register!$U446)*12+MONTH(Register!$U446)-1)))-(YEAR(Register!$O446)*12+MONTH(Register!$O446))+1))/Register!$Q446,2))</f>
        <v/>
      </c>
      <c r="M448" s="27">
        <f>IF(OR(Register!$N446&lt;&gt;"Yes",Register!$O446="",N(Register!$Q446)=0),0,ROUND((Register!$M446-Register!$R446)*MIN(Register!$Q446,MAX(0,MIN(M$4,IF(Register!$U446="",$D$2,MIN($D$2,YEAR(Register!$U446)*12+MONTH(Register!$U446)-1)))-(YEAR(Register!$O446)*12+MONTH(Register!$O446))+1))/Register!$Q446,2)-ROUND((Register!$M446-Register!$R446)*MIN(Register!$Q446,MAX(0,MIN(M$4-1,IF(Register!$U446="",$D$2,MIN($D$2,YEAR(Register!$U446)*12+MONTH(Register!$U446)-1)))-(YEAR(Register!$O446)*12+MONTH(Register!$O446))+1))/Register!$Q446,2))</f>
        <v/>
      </c>
      <c r="N448" s="27">
        <f>IF(OR(Register!$N446&lt;&gt;"Yes",Register!$O446="",N(Register!$Q446)=0),0,ROUND((Register!$M446-Register!$R446)*MIN(Register!$Q446,MAX(0,MIN(N$4,IF(Register!$U446="",$D$2,MIN($D$2,YEAR(Register!$U446)*12+MONTH(Register!$U446)-1)))-(YEAR(Register!$O446)*12+MONTH(Register!$O446))+1))/Register!$Q446,2)-ROUND((Register!$M446-Register!$R446)*MIN(Register!$Q446,MAX(0,MIN(N$4-1,IF(Register!$U446="",$D$2,MIN($D$2,YEAR(Register!$U446)*12+MONTH(Register!$U446)-1)))-(YEAR(Register!$O446)*12+MONTH(Register!$O446))+1))/Register!$Q446,2))</f>
        <v/>
      </c>
      <c r="O448" s="27">
        <f>IF(OR(Register!$N446&lt;&gt;"Yes",Register!$O446="",N(Register!$Q446)=0),0,ROUND((Register!$M446-Register!$R446)*MIN(Register!$Q446,MAX(0,MIN(O$4,IF(Register!$U446="",$D$2,MIN($D$2,YEAR(Register!$U446)*12+MONTH(Register!$U446)-1)))-(YEAR(Register!$O446)*12+MONTH(Register!$O446))+1))/Register!$Q446,2)-ROUND((Register!$M446-Register!$R446)*MIN(Register!$Q446,MAX(0,MIN(O$4-1,IF(Register!$U446="",$D$2,MIN($D$2,YEAR(Register!$U446)*12+MONTH(Register!$U446)-1)))-(YEAR(Register!$O446)*12+MONTH(Register!$O446))+1))/Register!$Q446,2))</f>
        <v/>
      </c>
      <c r="P448" s="27">
        <f>IF(OR(Register!$N446&lt;&gt;"Yes",Register!$O446="",N(Register!$Q446)=0),0,ROUND((Register!$M446-Register!$R446)*MIN(Register!$Q446,MAX(0,MIN(P$4,IF(Register!$U446="",$D$2,MIN($D$2,YEAR(Register!$U446)*12+MONTH(Register!$U446)-1)))-(YEAR(Register!$O446)*12+MONTH(Register!$O446))+1))/Register!$Q446,2)-ROUND((Register!$M446-Register!$R446)*MIN(Register!$Q446,MAX(0,MIN(P$4-1,IF(Register!$U446="",$D$2,MIN($D$2,YEAR(Register!$U446)*12+MONTH(Register!$U446)-1)))-(YEAR(Register!$O446)*12+MONTH(Register!$O446))+1))/Register!$Q446,2))</f>
        <v/>
      </c>
      <c r="Q448" s="27">
        <f>E448+F448+G448+H448+I448+J448+K448+L448+M448+N448+O448+P448</f>
        <v/>
      </c>
    </row>
    <row r="449">
      <c r="A449" s="28">
        <f>IF(Register!$A447="","",Register!$A447)</f>
        <v/>
      </c>
      <c r="B449" s="28">
        <f>IF(Register!$D447="","",Register!$D447)</f>
        <v/>
      </c>
      <c r="C449" s="28">
        <f>IF(Register!$F447="","",Register!$F447)</f>
        <v/>
      </c>
      <c r="D449" s="28">
        <f>IF(C449="","",IF(C449=Settings!$A$9,Settings!$B$9,IF(C449=Settings!$A$10,Settings!$B$10,IF(C449=Settings!$A$11,Settings!$B$11,IF(C449=Settings!$A$12,Settings!$B$12,IF(C449=Settings!$A$13,Settings!$B$13,IF(C449=Settings!$A$14,Settings!$B$14,IF(C449=Settings!$A$15,Settings!$B$15,IF(C449=Settings!$A$16,Settings!$B$16,IF(C449=Settings!$A$17,Settings!$B$17,IF(C449=Settings!$A$18,Settings!$B$18,"")))))))))))</f>
        <v/>
      </c>
      <c r="E449" s="27">
        <f>IF(OR(Register!$N447&lt;&gt;"Yes",Register!$O447="",N(Register!$Q447)=0),0,ROUND((Register!$M447-Register!$R447)*MIN(Register!$Q447,MAX(0,MIN(E$4,IF(Register!$U447="",$D$2,MIN($D$2,YEAR(Register!$U447)*12+MONTH(Register!$U447)-1)))-(YEAR(Register!$O447)*12+MONTH(Register!$O447))+1))/Register!$Q447,2)-ROUND((Register!$M447-Register!$R447)*MIN(Register!$Q447,MAX(0,MIN(E$4-1,IF(Register!$U447="",$D$2,MIN($D$2,YEAR(Register!$U447)*12+MONTH(Register!$U447)-1)))-(YEAR(Register!$O447)*12+MONTH(Register!$O447))+1))/Register!$Q447,2))</f>
        <v/>
      </c>
      <c r="F449" s="27">
        <f>IF(OR(Register!$N447&lt;&gt;"Yes",Register!$O447="",N(Register!$Q447)=0),0,ROUND((Register!$M447-Register!$R447)*MIN(Register!$Q447,MAX(0,MIN(F$4,IF(Register!$U447="",$D$2,MIN($D$2,YEAR(Register!$U447)*12+MONTH(Register!$U447)-1)))-(YEAR(Register!$O447)*12+MONTH(Register!$O447))+1))/Register!$Q447,2)-ROUND((Register!$M447-Register!$R447)*MIN(Register!$Q447,MAX(0,MIN(F$4-1,IF(Register!$U447="",$D$2,MIN($D$2,YEAR(Register!$U447)*12+MONTH(Register!$U447)-1)))-(YEAR(Register!$O447)*12+MONTH(Register!$O447))+1))/Register!$Q447,2))</f>
        <v/>
      </c>
      <c r="G449" s="27">
        <f>IF(OR(Register!$N447&lt;&gt;"Yes",Register!$O447="",N(Register!$Q447)=0),0,ROUND((Register!$M447-Register!$R447)*MIN(Register!$Q447,MAX(0,MIN(G$4,IF(Register!$U447="",$D$2,MIN($D$2,YEAR(Register!$U447)*12+MONTH(Register!$U447)-1)))-(YEAR(Register!$O447)*12+MONTH(Register!$O447))+1))/Register!$Q447,2)-ROUND((Register!$M447-Register!$R447)*MIN(Register!$Q447,MAX(0,MIN(G$4-1,IF(Register!$U447="",$D$2,MIN($D$2,YEAR(Register!$U447)*12+MONTH(Register!$U447)-1)))-(YEAR(Register!$O447)*12+MONTH(Register!$O447))+1))/Register!$Q447,2))</f>
        <v/>
      </c>
      <c r="H449" s="27">
        <f>IF(OR(Register!$N447&lt;&gt;"Yes",Register!$O447="",N(Register!$Q447)=0),0,ROUND((Register!$M447-Register!$R447)*MIN(Register!$Q447,MAX(0,MIN(H$4,IF(Register!$U447="",$D$2,MIN($D$2,YEAR(Register!$U447)*12+MONTH(Register!$U447)-1)))-(YEAR(Register!$O447)*12+MONTH(Register!$O447))+1))/Register!$Q447,2)-ROUND((Register!$M447-Register!$R447)*MIN(Register!$Q447,MAX(0,MIN(H$4-1,IF(Register!$U447="",$D$2,MIN($D$2,YEAR(Register!$U447)*12+MONTH(Register!$U447)-1)))-(YEAR(Register!$O447)*12+MONTH(Register!$O447))+1))/Register!$Q447,2))</f>
        <v/>
      </c>
      <c r="I449" s="27">
        <f>IF(OR(Register!$N447&lt;&gt;"Yes",Register!$O447="",N(Register!$Q447)=0),0,ROUND((Register!$M447-Register!$R447)*MIN(Register!$Q447,MAX(0,MIN(I$4,IF(Register!$U447="",$D$2,MIN($D$2,YEAR(Register!$U447)*12+MONTH(Register!$U447)-1)))-(YEAR(Register!$O447)*12+MONTH(Register!$O447))+1))/Register!$Q447,2)-ROUND((Register!$M447-Register!$R447)*MIN(Register!$Q447,MAX(0,MIN(I$4-1,IF(Register!$U447="",$D$2,MIN($D$2,YEAR(Register!$U447)*12+MONTH(Register!$U447)-1)))-(YEAR(Register!$O447)*12+MONTH(Register!$O447))+1))/Register!$Q447,2))</f>
        <v/>
      </c>
      <c r="J449" s="27">
        <f>IF(OR(Register!$N447&lt;&gt;"Yes",Register!$O447="",N(Register!$Q447)=0),0,ROUND((Register!$M447-Register!$R447)*MIN(Register!$Q447,MAX(0,MIN(J$4,IF(Register!$U447="",$D$2,MIN($D$2,YEAR(Register!$U447)*12+MONTH(Register!$U447)-1)))-(YEAR(Register!$O447)*12+MONTH(Register!$O447))+1))/Register!$Q447,2)-ROUND((Register!$M447-Register!$R447)*MIN(Register!$Q447,MAX(0,MIN(J$4-1,IF(Register!$U447="",$D$2,MIN($D$2,YEAR(Register!$U447)*12+MONTH(Register!$U447)-1)))-(YEAR(Register!$O447)*12+MONTH(Register!$O447))+1))/Register!$Q447,2))</f>
        <v/>
      </c>
      <c r="K449" s="27">
        <f>IF(OR(Register!$N447&lt;&gt;"Yes",Register!$O447="",N(Register!$Q447)=0),0,ROUND((Register!$M447-Register!$R447)*MIN(Register!$Q447,MAX(0,MIN(K$4,IF(Register!$U447="",$D$2,MIN($D$2,YEAR(Register!$U447)*12+MONTH(Register!$U447)-1)))-(YEAR(Register!$O447)*12+MONTH(Register!$O447))+1))/Register!$Q447,2)-ROUND((Register!$M447-Register!$R447)*MIN(Register!$Q447,MAX(0,MIN(K$4-1,IF(Register!$U447="",$D$2,MIN($D$2,YEAR(Register!$U447)*12+MONTH(Register!$U447)-1)))-(YEAR(Register!$O447)*12+MONTH(Register!$O447))+1))/Register!$Q447,2))</f>
        <v/>
      </c>
      <c r="L449" s="27">
        <f>IF(OR(Register!$N447&lt;&gt;"Yes",Register!$O447="",N(Register!$Q447)=0),0,ROUND((Register!$M447-Register!$R447)*MIN(Register!$Q447,MAX(0,MIN(L$4,IF(Register!$U447="",$D$2,MIN($D$2,YEAR(Register!$U447)*12+MONTH(Register!$U447)-1)))-(YEAR(Register!$O447)*12+MONTH(Register!$O447))+1))/Register!$Q447,2)-ROUND((Register!$M447-Register!$R447)*MIN(Register!$Q447,MAX(0,MIN(L$4-1,IF(Register!$U447="",$D$2,MIN($D$2,YEAR(Register!$U447)*12+MONTH(Register!$U447)-1)))-(YEAR(Register!$O447)*12+MONTH(Register!$O447))+1))/Register!$Q447,2))</f>
        <v/>
      </c>
      <c r="M449" s="27">
        <f>IF(OR(Register!$N447&lt;&gt;"Yes",Register!$O447="",N(Register!$Q447)=0),0,ROUND((Register!$M447-Register!$R447)*MIN(Register!$Q447,MAX(0,MIN(M$4,IF(Register!$U447="",$D$2,MIN($D$2,YEAR(Register!$U447)*12+MONTH(Register!$U447)-1)))-(YEAR(Register!$O447)*12+MONTH(Register!$O447))+1))/Register!$Q447,2)-ROUND((Register!$M447-Register!$R447)*MIN(Register!$Q447,MAX(0,MIN(M$4-1,IF(Register!$U447="",$D$2,MIN($D$2,YEAR(Register!$U447)*12+MONTH(Register!$U447)-1)))-(YEAR(Register!$O447)*12+MONTH(Register!$O447))+1))/Register!$Q447,2))</f>
        <v/>
      </c>
      <c r="N449" s="27">
        <f>IF(OR(Register!$N447&lt;&gt;"Yes",Register!$O447="",N(Register!$Q447)=0),0,ROUND((Register!$M447-Register!$R447)*MIN(Register!$Q447,MAX(0,MIN(N$4,IF(Register!$U447="",$D$2,MIN($D$2,YEAR(Register!$U447)*12+MONTH(Register!$U447)-1)))-(YEAR(Register!$O447)*12+MONTH(Register!$O447))+1))/Register!$Q447,2)-ROUND((Register!$M447-Register!$R447)*MIN(Register!$Q447,MAX(0,MIN(N$4-1,IF(Register!$U447="",$D$2,MIN($D$2,YEAR(Register!$U447)*12+MONTH(Register!$U447)-1)))-(YEAR(Register!$O447)*12+MONTH(Register!$O447))+1))/Register!$Q447,2))</f>
        <v/>
      </c>
      <c r="O449" s="27">
        <f>IF(OR(Register!$N447&lt;&gt;"Yes",Register!$O447="",N(Register!$Q447)=0),0,ROUND((Register!$M447-Register!$R447)*MIN(Register!$Q447,MAX(0,MIN(O$4,IF(Register!$U447="",$D$2,MIN($D$2,YEAR(Register!$U447)*12+MONTH(Register!$U447)-1)))-(YEAR(Register!$O447)*12+MONTH(Register!$O447))+1))/Register!$Q447,2)-ROUND((Register!$M447-Register!$R447)*MIN(Register!$Q447,MAX(0,MIN(O$4-1,IF(Register!$U447="",$D$2,MIN($D$2,YEAR(Register!$U447)*12+MONTH(Register!$U447)-1)))-(YEAR(Register!$O447)*12+MONTH(Register!$O447))+1))/Register!$Q447,2))</f>
        <v/>
      </c>
      <c r="P449" s="27">
        <f>IF(OR(Register!$N447&lt;&gt;"Yes",Register!$O447="",N(Register!$Q447)=0),0,ROUND((Register!$M447-Register!$R447)*MIN(Register!$Q447,MAX(0,MIN(P$4,IF(Register!$U447="",$D$2,MIN($D$2,YEAR(Register!$U447)*12+MONTH(Register!$U447)-1)))-(YEAR(Register!$O447)*12+MONTH(Register!$O447))+1))/Register!$Q447,2)-ROUND((Register!$M447-Register!$R447)*MIN(Register!$Q447,MAX(0,MIN(P$4-1,IF(Register!$U447="",$D$2,MIN($D$2,YEAR(Register!$U447)*12+MONTH(Register!$U447)-1)))-(YEAR(Register!$O447)*12+MONTH(Register!$O447))+1))/Register!$Q447,2))</f>
        <v/>
      </c>
      <c r="Q449" s="27">
        <f>E449+F449+G449+H449+I449+J449+K449+L449+M449+N449+O449+P449</f>
        <v/>
      </c>
    </row>
    <row r="450">
      <c r="A450" s="28">
        <f>IF(Register!$A448="","",Register!$A448)</f>
        <v/>
      </c>
      <c r="B450" s="28">
        <f>IF(Register!$D448="","",Register!$D448)</f>
        <v/>
      </c>
      <c r="C450" s="28">
        <f>IF(Register!$F448="","",Register!$F448)</f>
        <v/>
      </c>
      <c r="D450" s="28">
        <f>IF(C450="","",IF(C450=Settings!$A$9,Settings!$B$9,IF(C450=Settings!$A$10,Settings!$B$10,IF(C450=Settings!$A$11,Settings!$B$11,IF(C450=Settings!$A$12,Settings!$B$12,IF(C450=Settings!$A$13,Settings!$B$13,IF(C450=Settings!$A$14,Settings!$B$14,IF(C450=Settings!$A$15,Settings!$B$15,IF(C450=Settings!$A$16,Settings!$B$16,IF(C450=Settings!$A$17,Settings!$B$17,IF(C450=Settings!$A$18,Settings!$B$18,"")))))))))))</f>
        <v/>
      </c>
      <c r="E450" s="27">
        <f>IF(OR(Register!$N448&lt;&gt;"Yes",Register!$O448="",N(Register!$Q448)=0),0,ROUND((Register!$M448-Register!$R448)*MIN(Register!$Q448,MAX(0,MIN(E$4,IF(Register!$U448="",$D$2,MIN($D$2,YEAR(Register!$U448)*12+MONTH(Register!$U448)-1)))-(YEAR(Register!$O448)*12+MONTH(Register!$O448))+1))/Register!$Q448,2)-ROUND((Register!$M448-Register!$R448)*MIN(Register!$Q448,MAX(0,MIN(E$4-1,IF(Register!$U448="",$D$2,MIN($D$2,YEAR(Register!$U448)*12+MONTH(Register!$U448)-1)))-(YEAR(Register!$O448)*12+MONTH(Register!$O448))+1))/Register!$Q448,2))</f>
        <v/>
      </c>
      <c r="F450" s="27">
        <f>IF(OR(Register!$N448&lt;&gt;"Yes",Register!$O448="",N(Register!$Q448)=0),0,ROUND((Register!$M448-Register!$R448)*MIN(Register!$Q448,MAX(0,MIN(F$4,IF(Register!$U448="",$D$2,MIN($D$2,YEAR(Register!$U448)*12+MONTH(Register!$U448)-1)))-(YEAR(Register!$O448)*12+MONTH(Register!$O448))+1))/Register!$Q448,2)-ROUND((Register!$M448-Register!$R448)*MIN(Register!$Q448,MAX(0,MIN(F$4-1,IF(Register!$U448="",$D$2,MIN($D$2,YEAR(Register!$U448)*12+MONTH(Register!$U448)-1)))-(YEAR(Register!$O448)*12+MONTH(Register!$O448))+1))/Register!$Q448,2))</f>
        <v/>
      </c>
      <c r="G450" s="27">
        <f>IF(OR(Register!$N448&lt;&gt;"Yes",Register!$O448="",N(Register!$Q448)=0),0,ROUND((Register!$M448-Register!$R448)*MIN(Register!$Q448,MAX(0,MIN(G$4,IF(Register!$U448="",$D$2,MIN($D$2,YEAR(Register!$U448)*12+MONTH(Register!$U448)-1)))-(YEAR(Register!$O448)*12+MONTH(Register!$O448))+1))/Register!$Q448,2)-ROUND((Register!$M448-Register!$R448)*MIN(Register!$Q448,MAX(0,MIN(G$4-1,IF(Register!$U448="",$D$2,MIN($D$2,YEAR(Register!$U448)*12+MONTH(Register!$U448)-1)))-(YEAR(Register!$O448)*12+MONTH(Register!$O448))+1))/Register!$Q448,2))</f>
        <v/>
      </c>
      <c r="H450" s="27">
        <f>IF(OR(Register!$N448&lt;&gt;"Yes",Register!$O448="",N(Register!$Q448)=0),0,ROUND((Register!$M448-Register!$R448)*MIN(Register!$Q448,MAX(0,MIN(H$4,IF(Register!$U448="",$D$2,MIN($D$2,YEAR(Register!$U448)*12+MONTH(Register!$U448)-1)))-(YEAR(Register!$O448)*12+MONTH(Register!$O448))+1))/Register!$Q448,2)-ROUND((Register!$M448-Register!$R448)*MIN(Register!$Q448,MAX(0,MIN(H$4-1,IF(Register!$U448="",$D$2,MIN($D$2,YEAR(Register!$U448)*12+MONTH(Register!$U448)-1)))-(YEAR(Register!$O448)*12+MONTH(Register!$O448))+1))/Register!$Q448,2))</f>
        <v/>
      </c>
      <c r="I450" s="27">
        <f>IF(OR(Register!$N448&lt;&gt;"Yes",Register!$O448="",N(Register!$Q448)=0),0,ROUND((Register!$M448-Register!$R448)*MIN(Register!$Q448,MAX(0,MIN(I$4,IF(Register!$U448="",$D$2,MIN($D$2,YEAR(Register!$U448)*12+MONTH(Register!$U448)-1)))-(YEAR(Register!$O448)*12+MONTH(Register!$O448))+1))/Register!$Q448,2)-ROUND((Register!$M448-Register!$R448)*MIN(Register!$Q448,MAX(0,MIN(I$4-1,IF(Register!$U448="",$D$2,MIN($D$2,YEAR(Register!$U448)*12+MONTH(Register!$U448)-1)))-(YEAR(Register!$O448)*12+MONTH(Register!$O448))+1))/Register!$Q448,2))</f>
        <v/>
      </c>
      <c r="J450" s="27">
        <f>IF(OR(Register!$N448&lt;&gt;"Yes",Register!$O448="",N(Register!$Q448)=0),0,ROUND((Register!$M448-Register!$R448)*MIN(Register!$Q448,MAX(0,MIN(J$4,IF(Register!$U448="",$D$2,MIN($D$2,YEAR(Register!$U448)*12+MONTH(Register!$U448)-1)))-(YEAR(Register!$O448)*12+MONTH(Register!$O448))+1))/Register!$Q448,2)-ROUND((Register!$M448-Register!$R448)*MIN(Register!$Q448,MAX(0,MIN(J$4-1,IF(Register!$U448="",$D$2,MIN($D$2,YEAR(Register!$U448)*12+MONTH(Register!$U448)-1)))-(YEAR(Register!$O448)*12+MONTH(Register!$O448))+1))/Register!$Q448,2))</f>
        <v/>
      </c>
      <c r="K450" s="27">
        <f>IF(OR(Register!$N448&lt;&gt;"Yes",Register!$O448="",N(Register!$Q448)=0),0,ROUND((Register!$M448-Register!$R448)*MIN(Register!$Q448,MAX(0,MIN(K$4,IF(Register!$U448="",$D$2,MIN($D$2,YEAR(Register!$U448)*12+MONTH(Register!$U448)-1)))-(YEAR(Register!$O448)*12+MONTH(Register!$O448))+1))/Register!$Q448,2)-ROUND((Register!$M448-Register!$R448)*MIN(Register!$Q448,MAX(0,MIN(K$4-1,IF(Register!$U448="",$D$2,MIN($D$2,YEAR(Register!$U448)*12+MONTH(Register!$U448)-1)))-(YEAR(Register!$O448)*12+MONTH(Register!$O448))+1))/Register!$Q448,2))</f>
        <v/>
      </c>
      <c r="L450" s="27">
        <f>IF(OR(Register!$N448&lt;&gt;"Yes",Register!$O448="",N(Register!$Q448)=0),0,ROUND((Register!$M448-Register!$R448)*MIN(Register!$Q448,MAX(0,MIN(L$4,IF(Register!$U448="",$D$2,MIN($D$2,YEAR(Register!$U448)*12+MONTH(Register!$U448)-1)))-(YEAR(Register!$O448)*12+MONTH(Register!$O448))+1))/Register!$Q448,2)-ROUND((Register!$M448-Register!$R448)*MIN(Register!$Q448,MAX(0,MIN(L$4-1,IF(Register!$U448="",$D$2,MIN($D$2,YEAR(Register!$U448)*12+MONTH(Register!$U448)-1)))-(YEAR(Register!$O448)*12+MONTH(Register!$O448))+1))/Register!$Q448,2))</f>
        <v/>
      </c>
      <c r="M450" s="27">
        <f>IF(OR(Register!$N448&lt;&gt;"Yes",Register!$O448="",N(Register!$Q448)=0),0,ROUND((Register!$M448-Register!$R448)*MIN(Register!$Q448,MAX(0,MIN(M$4,IF(Register!$U448="",$D$2,MIN($D$2,YEAR(Register!$U448)*12+MONTH(Register!$U448)-1)))-(YEAR(Register!$O448)*12+MONTH(Register!$O448))+1))/Register!$Q448,2)-ROUND((Register!$M448-Register!$R448)*MIN(Register!$Q448,MAX(0,MIN(M$4-1,IF(Register!$U448="",$D$2,MIN($D$2,YEAR(Register!$U448)*12+MONTH(Register!$U448)-1)))-(YEAR(Register!$O448)*12+MONTH(Register!$O448))+1))/Register!$Q448,2))</f>
        <v/>
      </c>
      <c r="N450" s="27">
        <f>IF(OR(Register!$N448&lt;&gt;"Yes",Register!$O448="",N(Register!$Q448)=0),0,ROUND((Register!$M448-Register!$R448)*MIN(Register!$Q448,MAX(0,MIN(N$4,IF(Register!$U448="",$D$2,MIN($D$2,YEAR(Register!$U448)*12+MONTH(Register!$U448)-1)))-(YEAR(Register!$O448)*12+MONTH(Register!$O448))+1))/Register!$Q448,2)-ROUND((Register!$M448-Register!$R448)*MIN(Register!$Q448,MAX(0,MIN(N$4-1,IF(Register!$U448="",$D$2,MIN($D$2,YEAR(Register!$U448)*12+MONTH(Register!$U448)-1)))-(YEAR(Register!$O448)*12+MONTH(Register!$O448))+1))/Register!$Q448,2))</f>
        <v/>
      </c>
      <c r="O450" s="27">
        <f>IF(OR(Register!$N448&lt;&gt;"Yes",Register!$O448="",N(Register!$Q448)=0),0,ROUND((Register!$M448-Register!$R448)*MIN(Register!$Q448,MAX(0,MIN(O$4,IF(Register!$U448="",$D$2,MIN($D$2,YEAR(Register!$U448)*12+MONTH(Register!$U448)-1)))-(YEAR(Register!$O448)*12+MONTH(Register!$O448))+1))/Register!$Q448,2)-ROUND((Register!$M448-Register!$R448)*MIN(Register!$Q448,MAX(0,MIN(O$4-1,IF(Register!$U448="",$D$2,MIN($D$2,YEAR(Register!$U448)*12+MONTH(Register!$U448)-1)))-(YEAR(Register!$O448)*12+MONTH(Register!$O448))+1))/Register!$Q448,2))</f>
        <v/>
      </c>
      <c r="P450" s="27">
        <f>IF(OR(Register!$N448&lt;&gt;"Yes",Register!$O448="",N(Register!$Q448)=0),0,ROUND((Register!$M448-Register!$R448)*MIN(Register!$Q448,MAX(0,MIN(P$4,IF(Register!$U448="",$D$2,MIN($D$2,YEAR(Register!$U448)*12+MONTH(Register!$U448)-1)))-(YEAR(Register!$O448)*12+MONTH(Register!$O448))+1))/Register!$Q448,2)-ROUND((Register!$M448-Register!$R448)*MIN(Register!$Q448,MAX(0,MIN(P$4-1,IF(Register!$U448="",$D$2,MIN($D$2,YEAR(Register!$U448)*12+MONTH(Register!$U448)-1)))-(YEAR(Register!$O448)*12+MONTH(Register!$O448))+1))/Register!$Q448,2))</f>
        <v/>
      </c>
      <c r="Q450" s="27">
        <f>E450+F450+G450+H450+I450+J450+K450+L450+M450+N450+O450+P450</f>
        <v/>
      </c>
    </row>
    <row r="451">
      <c r="A451" s="28">
        <f>IF(Register!$A449="","",Register!$A449)</f>
        <v/>
      </c>
      <c r="B451" s="28">
        <f>IF(Register!$D449="","",Register!$D449)</f>
        <v/>
      </c>
      <c r="C451" s="28">
        <f>IF(Register!$F449="","",Register!$F449)</f>
        <v/>
      </c>
      <c r="D451" s="28">
        <f>IF(C451="","",IF(C451=Settings!$A$9,Settings!$B$9,IF(C451=Settings!$A$10,Settings!$B$10,IF(C451=Settings!$A$11,Settings!$B$11,IF(C451=Settings!$A$12,Settings!$B$12,IF(C451=Settings!$A$13,Settings!$B$13,IF(C451=Settings!$A$14,Settings!$B$14,IF(C451=Settings!$A$15,Settings!$B$15,IF(C451=Settings!$A$16,Settings!$B$16,IF(C451=Settings!$A$17,Settings!$B$17,IF(C451=Settings!$A$18,Settings!$B$18,"")))))))))))</f>
        <v/>
      </c>
      <c r="E451" s="27">
        <f>IF(OR(Register!$N449&lt;&gt;"Yes",Register!$O449="",N(Register!$Q449)=0),0,ROUND((Register!$M449-Register!$R449)*MIN(Register!$Q449,MAX(0,MIN(E$4,IF(Register!$U449="",$D$2,MIN($D$2,YEAR(Register!$U449)*12+MONTH(Register!$U449)-1)))-(YEAR(Register!$O449)*12+MONTH(Register!$O449))+1))/Register!$Q449,2)-ROUND((Register!$M449-Register!$R449)*MIN(Register!$Q449,MAX(0,MIN(E$4-1,IF(Register!$U449="",$D$2,MIN($D$2,YEAR(Register!$U449)*12+MONTH(Register!$U449)-1)))-(YEAR(Register!$O449)*12+MONTH(Register!$O449))+1))/Register!$Q449,2))</f>
        <v/>
      </c>
      <c r="F451" s="27">
        <f>IF(OR(Register!$N449&lt;&gt;"Yes",Register!$O449="",N(Register!$Q449)=0),0,ROUND((Register!$M449-Register!$R449)*MIN(Register!$Q449,MAX(0,MIN(F$4,IF(Register!$U449="",$D$2,MIN($D$2,YEAR(Register!$U449)*12+MONTH(Register!$U449)-1)))-(YEAR(Register!$O449)*12+MONTH(Register!$O449))+1))/Register!$Q449,2)-ROUND((Register!$M449-Register!$R449)*MIN(Register!$Q449,MAX(0,MIN(F$4-1,IF(Register!$U449="",$D$2,MIN($D$2,YEAR(Register!$U449)*12+MONTH(Register!$U449)-1)))-(YEAR(Register!$O449)*12+MONTH(Register!$O449))+1))/Register!$Q449,2))</f>
        <v/>
      </c>
      <c r="G451" s="27">
        <f>IF(OR(Register!$N449&lt;&gt;"Yes",Register!$O449="",N(Register!$Q449)=0),0,ROUND((Register!$M449-Register!$R449)*MIN(Register!$Q449,MAX(0,MIN(G$4,IF(Register!$U449="",$D$2,MIN($D$2,YEAR(Register!$U449)*12+MONTH(Register!$U449)-1)))-(YEAR(Register!$O449)*12+MONTH(Register!$O449))+1))/Register!$Q449,2)-ROUND((Register!$M449-Register!$R449)*MIN(Register!$Q449,MAX(0,MIN(G$4-1,IF(Register!$U449="",$D$2,MIN($D$2,YEAR(Register!$U449)*12+MONTH(Register!$U449)-1)))-(YEAR(Register!$O449)*12+MONTH(Register!$O449))+1))/Register!$Q449,2))</f>
        <v/>
      </c>
      <c r="H451" s="27">
        <f>IF(OR(Register!$N449&lt;&gt;"Yes",Register!$O449="",N(Register!$Q449)=0),0,ROUND((Register!$M449-Register!$R449)*MIN(Register!$Q449,MAX(0,MIN(H$4,IF(Register!$U449="",$D$2,MIN($D$2,YEAR(Register!$U449)*12+MONTH(Register!$U449)-1)))-(YEAR(Register!$O449)*12+MONTH(Register!$O449))+1))/Register!$Q449,2)-ROUND((Register!$M449-Register!$R449)*MIN(Register!$Q449,MAX(0,MIN(H$4-1,IF(Register!$U449="",$D$2,MIN($D$2,YEAR(Register!$U449)*12+MONTH(Register!$U449)-1)))-(YEAR(Register!$O449)*12+MONTH(Register!$O449))+1))/Register!$Q449,2))</f>
        <v/>
      </c>
      <c r="I451" s="27">
        <f>IF(OR(Register!$N449&lt;&gt;"Yes",Register!$O449="",N(Register!$Q449)=0),0,ROUND((Register!$M449-Register!$R449)*MIN(Register!$Q449,MAX(0,MIN(I$4,IF(Register!$U449="",$D$2,MIN($D$2,YEAR(Register!$U449)*12+MONTH(Register!$U449)-1)))-(YEAR(Register!$O449)*12+MONTH(Register!$O449))+1))/Register!$Q449,2)-ROUND((Register!$M449-Register!$R449)*MIN(Register!$Q449,MAX(0,MIN(I$4-1,IF(Register!$U449="",$D$2,MIN($D$2,YEAR(Register!$U449)*12+MONTH(Register!$U449)-1)))-(YEAR(Register!$O449)*12+MONTH(Register!$O449))+1))/Register!$Q449,2))</f>
        <v/>
      </c>
      <c r="J451" s="27">
        <f>IF(OR(Register!$N449&lt;&gt;"Yes",Register!$O449="",N(Register!$Q449)=0),0,ROUND((Register!$M449-Register!$R449)*MIN(Register!$Q449,MAX(0,MIN(J$4,IF(Register!$U449="",$D$2,MIN($D$2,YEAR(Register!$U449)*12+MONTH(Register!$U449)-1)))-(YEAR(Register!$O449)*12+MONTH(Register!$O449))+1))/Register!$Q449,2)-ROUND((Register!$M449-Register!$R449)*MIN(Register!$Q449,MAX(0,MIN(J$4-1,IF(Register!$U449="",$D$2,MIN($D$2,YEAR(Register!$U449)*12+MONTH(Register!$U449)-1)))-(YEAR(Register!$O449)*12+MONTH(Register!$O449))+1))/Register!$Q449,2))</f>
        <v/>
      </c>
      <c r="K451" s="27">
        <f>IF(OR(Register!$N449&lt;&gt;"Yes",Register!$O449="",N(Register!$Q449)=0),0,ROUND((Register!$M449-Register!$R449)*MIN(Register!$Q449,MAX(0,MIN(K$4,IF(Register!$U449="",$D$2,MIN($D$2,YEAR(Register!$U449)*12+MONTH(Register!$U449)-1)))-(YEAR(Register!$O449)*12+MONTH(Register!$O449))+1))/Register!$Q449,2)-ROUND((Register!$M449-Register!$R449)*MIN(Register!$Q449,MAX(0,MIN(K$4-1,IF(Register!$U449="",$D$2,MIN($D$2,YEAR(Register!$U449)*12+MONTH(Register!$U449)-1)))-(YEAR(Register!$O449)*12+MONTH(Register!$O449))+1))/Register!$Q449,2))</f>
        <v/>
      </c>
      <c r="L451" s="27">
        <f>IF(OR(Register!$N449&lt;&gt;"Yes",Register!$O449="",N(Register!$Q449)=0),0,ROUND((Register!$M449-Register!$R449)*MIN(Register!$Q449,MAX(0,MIN(L$4,IF(Register!$U449="",$D$2,MIN($D$2,YEAR(Register!$U449)*12+MONTH(Register!$U449)-1)))-(YEAR(Register!$O449)*12+MONTH(Register!$O449))+1))/Register!$Q449,2)-ROUND((Register!$M449-Register!$R449)*MIN(Register!$Q449,MAX(0,MIN(L$4-1,IF(Register!$U449="",$D$2,MIN($D$2,YEAR(Register!$U449)*12+MONTH(Register!$U449)-1)))-(YEAR(Register!$O449)*12+MONTH(Register!$O449))+1))/Register!$Q449,2))</f>
        <v/>
      </c>
      <c r="M451" s="27">
        <f>IF(OR(Register!$N449&lt;&gt;"Yes",Register!$O449="",N(Register!$Q449)=0),0,ROUND((Register!$M449-Register!$R449)*MIN(Register!$Q449,MAX(0,MIN(M$4,IF(Register!$U449="",$D$2,MIN($D$2,YEAR(Register!$U449)*12+MONTH(Register!$U449)-1)))-(YEAR(Register!$O449)*12+MONTH(Register!$O449))+1))/Register!$Q449,2)-ROUND((Register!$M449-Register!$R449)*MIN(Register!$Q449,MAX(0,MIN(M$4-1,IF(Register!$U449="",$D$2,MIN($D$2,YEAR(Register!$U449)*12+MONTH(Register!$U449)-1)))-(YEAR(Register!$O449)*12+MONTH(Register!$O449))+1))/Register!$Q449,2))</f>
        <v/>
      </c>
      <c r="N451" s="27">
        <f>IF(OR(Register!$N449&lt;&gt;"Yes",Register!$O449="",N(Register!$Q449)=0),0,ROUND((Register!$M449-Register!$R449)*MIN(Register!$Q449,MAX(0,MIN(N$4,IF(Register!$U449="",$D$2,MIN($D$2,YEAR(Register!$U449)*12+MONTH(Register!$U449)-1)))-(YEAR(Register!$O449)*12+MONTH(Register!$O449))+1))/Register!$Q449,2)-ROUND((Register!$M449-Register!$R449)*MIN(Register!$Q449,MAX(0,MIN(N$4-1,IF(Register!$U449="",$D$2,MIN($D$2,YEAR(Register!$U449)*12+MONTH(Register!$U449)-1)))-(YEAR(Register!$O449)*12+MONTH(Register!$O449))+1))/Register!$Q449,2))</f>
        <v/>
      </c>
      <c r="O451" s="27">
        <f>IF(OR(Register!$N449&lt;&gt;"Yes",Register!$O449="",N(Register!$Q449)=0),0,ROUND((Register!$M449-Register!$R449)*MIN(Register!$Q449,MAX(0,MIN(O$4,IF(Register!$U449="",$D$2,MIN($D$2,YEAR(Register!$U449)*12+MONTH(Register!$U449)-1)))-(YEAR(Register!$O449)*12+MONTH(Register!$O449))+1))/Register!$Q449,2)-ROUND((Register!$M449-Register!$R449)*MIN(Register!$Q449,MAX(0,MIN(O$4-1,IF(Register!$U449="",$D$2,MIN($D$2,YEAR(Register!$U449)*12+MONTH(Register!$U449)-1)))-(YEAR(Register!$O449)*12+MONTH(Register!$O449))+1))/Register!$Q449,2))</f>
        <v/>
      </c>
      <c r="P451" s="27">
        <f>IF(OR(Register!$N449&lt;&gt;"Yes",Register!$O449="",N(Register!$Q449)=0),0,ROUND((Register!$M449-Register!$R449)*MIN(Register!$Q449,MAX(0,MIN(P$4,IF(Register!$U449="",$D$2,MIN($D$2,YEAR(Register!$U449)*12+MONTH(Register!$U449)-1)))-(YEAR(Register!$O449)*12+MONTH(Register!$O449))+1))/Register!$Q449,2)-ROUND((Register!$M449-Register!$R449)*MIN(Register!$Q449,MAX(0,MIN(P$4-1,IF(Register!$U449="",$D$2,MIN($D$2,YEAR(Register!$U449)*12+MONTH(Register!$U449)-1)))-(YEAR(Register!$O449)*12+MONTH(Register!$O449))+1))/Register!$Q449,2))</f>
        <v/>
      </c>
      <c r="Q451" s="27">
        <f>E451+F451+G451+H451+I451+J451+K451+L451+M451+N451+O451+P451</f>
        <v/>
      </c>
    </row>
    <row r="452">
      <c r="A452" s="28">
        <f>IF(Register!$A450="","",Register!$A450)</f>
        <v/>
      </c>
      <c r="B452" s="28">
        <f>IF(Register!$D450="","",Register!$D450)</f>
        <v/>
      </c>
      <c r="C452" s="28">
        <f>IF(Register!$F450="","",Register!$F450)</f>
        <v/>
      </c>
      <c r="D452" s="28">
        <f>IF(C452="","",IF(C452=Settings!$A$9,Settings!$B$9,IF(C452=Settings!$A$10,Settings!$B$10,IF(C452=Settings!$A$11,Settings!$B$11,IF(C452=Settings!$A$12,Settings!$B$12,IF(C452=Settings!$A$13,Settings!$B$13,IF(C452=Settings!$A$14,Settings!$B$14,IF(C452=Settings!$A$15,Settings!$B$15,IF(C452=Settings!$A$16,Settings!$B$16,IF(C452=Settings!$A$17,Settings!$B$17,IF(C452=Settings!$A$18,Settings!$B$18,"")))))))))))</f>
        <v/>
      </c>
      <c r="E452" s="27">
        <f>IF(OR(Register!$N450&lt;&gt;"Yes",Register!$O450="",N(Register!$Q450)=0),0,ROUND((Register!$M450-Register!$R450)*MIN(Register!$Q450,MAX(0,MIN(E$4,IF(Register!$U450="",$D$2,MIN($D$2,YEAR(Register!$U450)*12+MONTH(Register!$U450)-1)))-(YEAR(Register!$O450)*12+MONTH(Register!$O450))+1))/Register!$Q450,2)-ROUND((Register!$M450-Register!$R450)*MIN(Register!$Q450,MAX(0,MIN(E$4-1,IF(Register!$U450="",$D$2,MIN($D$2,YEAR(Register!$U450)*12+MONTH(Register!$U450)-1)))-(YEAR(Register!$O450)*12+MONTH(Register!$O450))+1))/Register!$Q450,2))</f>
        <v/>
      </c>
      <c r="F452" s="27">
        <f>IF(OR(Register!$N450&lt;&gt;"Yes",Register!$O450="",N(Register!$Q450)=0),0,ROUND((Register!$M450-Register!$R450)*MIN(Register!$Q450,MAX(0,MIN(F$4,IF(Register!$U450="",$D$2,MIN($D$2,YEAR(Register!$U450)*12+MONTH(Register!$U450)-1)))-(YEAR(Register!$O450)*12+MONTH(Register!$O450))+1))/Register!$Q450,2)-ROUND((Register!$M450-Register!$R450)*MIN(Register!$Q450,MAX(0,MIN(F$4-1,IF(Register!$U450="",$D$2,MIN($D$2,YEAR(Register!$U450)*12+MONTH(Register!$U450)-1)))-(YEAR(Register!$O450)*12+MONTH(Register!$O450))+1))/Register!$Q450,2))</f>
        <v/>
      </c>
      <c r="G452" s="27">
        <f>IF(OR(Register!$N450&lt;&gt;"Yes",Register!$O450="",N(Register!$Q450)=0),0,ROUND((Register!$M450-Register!$R450)*MIN(Register!$Q450,MAX(0,MIN(G$4,IF(Register!$U450="",$D$2,MIN($D$2,YEAR(Register!$U450)*12+MONTH(Register!$U450)-1)))-(YEAR(Register!$O450)*12+MONTH(Register!$O450))+1))/Register!$Q450,2)-ROUND((Register!$M450-Register!$R450)*MIN(Register!$Q450,MAX(0,MIN(G$4-1,IF(Register!$U450="",$D$2,MIN($D$2,YEAR(Register!$U450)*12+MONTH(Register!$U450)-1)))-(YEAR(Register!$O450)*12+MONTH(Register!$O450))+1))/Register!$Q450,2))</f>
        <v/>
      </c>
      <c r="H452" s="27">
        <f>IF(OR(Register!$N450&lt;&gt;"Yes",Register!$O450="",N(Register!$Q450)=0),0,ROUND((Register!$M450-Register!$R450)*MIN(Register!$Q450,MAX(0,MIN(H$4,IF(Register!$U450="",$D$2,MIN($D$2,YEAR(Register!$U450)*12+MONTH(Register!$U450)-1)))-(YEAR(Register!$O450)*12+MONTH(Register!$O450))+1))/Register!$Q450,2)-ROUND((Register!$M450-Register!$R450)*MIN(Register!$Q450,MAX(0,MIN(H$4-1,IF(Register!$U450="",$D$2,MIN($D$2,YEAR(Register!$U450)*12+MONTH(Register!$U450)-1)))-(YEAR(Register!$O450)*12+MONTH(Register!$O450))+1))/Register!$Q450,2))</f>
        <v/>
      </c>
      <c r="I452" s="27">
        <f>IF(OR(Register!$N450&lt;&gt;"Yes",Register!$O450="",N(Register!$Q450)=0),0,ROUND((Register!$M450-Register!$R450)*MIN(Register!$Q450,MAX(0,MIN(I$4,IF(Register!$U450="",$D$2,MIN($D$2,YEAR(Register!$U450)*12+MONTH(Register!$U450)-1)))-(YEAR(Register!$O450)*12+MONTH(Register!$O450))+1))/Register!$Q450,2)-ROUND((Register!$M450-Register!$R450)*MIN(Register!$Q450,MAX(0,MIN(I$4-1,IF(Register!$U450="",$D$2,MIN($D$2,YEAR(Register!$U450)*12+MONTH(Register!$U450)-1)))-(YEAR(Register!$O450)*12+MONTH(Register!$O450))+1))/Register!$Q450,2))</f>
        <v/>
      </c>
      <c r="J452" s="27">
        <f>IF(OR(Register!$N450&lt;&gt;"Yes",Register!$O450="",N(Register!$Q450)=0),0,ROUND((Register!$M450-Register!$R450)*MIN(Register!$Q450,MAX(0,MIN(J$4,IF(Register!$U450="",$D$2,MIN($D$2,YEAR(Register!$U450)*12+MONTH(Register!$U450)-1)))-(YEAR(Register!$O450)*12+MONTH(Register!$O450))+1))/Register!$Q450,2)-ROUND((Register!$M450-Register!$R450)*MIN(Register!$Q450,MAX(0,MIN(J$4-1,IF(Register!$U450="",$D$2,MIN($D$2,YEAR(Register!$U450)*12+MONTH(Register!$U450)-1)))-(YEAR(Register!$O450)*12+MONTH(Register!$O450))+1))/Register!$Q450,2))</f>
        <v/>
      </c>
      <c r="K452" s="27">
        <f>IF(OR(Register!$N450&lt;&gt;"Yes",Register!$O450="",N(Register!$Q450)=0),0,ROUND((Register!$M450-Register!$R450)*MIN(Register!$Q450,MAX(0,MIN(K$4,IF(Register!$U450="",$D$2,MIN($D$2,YEAR(Register!$U450)*12+MONTH(Register!$U450)-1)))-(YEAR(Register!$O450)*12+MONTH(Register!$O450))+1))/Register!$Q450,2)-ROUND((Register!$M450-Register!$R450)*MIN(Register!$Q450,MAX(0,MIN(K$4-1,IF(Register!$U450="",$D$2,MIN($D$2,YEAR(Register!$U450)*12+MONTH(Register!$U450)-1)))-(YEAR(Register!$O450)*12+MONTH(Register!$O450))+1))/Register!$Q450,2))</f>
        <v/>
      </c>
      <c r="L452" s="27">
        <f>IF(OR(Register!$N450&lt;&gt;"Yes",Register!$O450="",N(Register!$Q450)=0),0,ROUND((Register!$M450-Register!$R450)*MIN(Register!$Q450,MAX(0,MIN(L$4,IF(Register!$U450="",$D$2,MIN($D$2,YEAR(Register!$U450)*12+MONTH(Register!$U450)-1)))-(YEAR(Register!$O450)*12+MONTH(Register!$O450))+1))/Register!$Q450,2)-ROUND((Register!$M450-Register!$R450)*MIN(Register!$Q450,MAX(0,MIN(L$4-1,IF(Register!$U450="",$D$2,MIN($D$2,YEAR(Register!$U450)*12+MONTH(Register!$U450)-1)))-(YEAR(Register!$O450)*12+MONTH(Register!$O450))+1))/Register!$Q450,2))</f>
        <v/>
      </c>
      <c r="M452" s="27">
        <f>IF(OR(Register!$N450&lt;&gt;"Yes",Register!$O450="",N(Register!$Q450)=0),0,ROUND((Register!$M450-Register!$R450)*MIN(Register!$Q450,MAX(0,MIN(M$4,IF(Register!$U450="",$D$2,MIN($D$2,YEAR(Register!$U450)*12+MONTH(Register!$U450)-1)))-(YEAR(Register!$O450)*12+MONTH(Register!$O450))+1))/Register!$Q450,2)-ROUND((Register!$M450-Register!$R450)*MIN(Register!$Q450,MAX(0,MIN(M$4-1,IF(Register!$U450="",$D$2,MIN($D$2,YEAR(Register!$U450)*12+MONTH(Register!$U450)-1)))-(YEAR(Register!$O450)*12+MONTH(Register!$O450))+1))/Register!$Q450,2))</f>
        <v/>
      </c>
      <c r="N452" s="27">
        <f>IF(OR(Register!$N450&lt;&gt;"Yes",Register!$O450="",N(Register!$Q450)=0),0,ROUND((Register!$M450-Register!$R450)*MIN(Register!$Q450,MAX(0,MIN(N$4,IF(Register!$U450="",$D$2,MIN($D$2,YEAR(Register!$U450)*12+MONTH(Register!$U450)-1)))-(YEAR(Register!$O450)*12+MONTH(Register!$O450))+1))/Register!$Q450,2)-ROUND((Register!$M450-Register!$R450)*MIN(Register!$Q450,MAX(0,MIN(N$4-1,IF(Register!$U450="",$D$2,MIN($D$2,YEAR(Register!$U450)*12+MONTH(Register!$U450)-1)))-(YEAR(Register!$O450)*12+MONTH(Register!$O450))+1))/Register!$Q450,2))</f>
        <v/>
      </c>
      <c r="O452" s="27">
        <f>IF(OR(Register!$N450&lt;&gt;"Yes",Register!$O450="",N(Register!$Q450)=0),0,ROUND((Register!$M450-Register!$R450)*MIN(Register!$Q450,MAX(0,MIN(O$4,IF(Register!$U450="",$D$2,MIN($D$2,YEAR(Register!$U450)*12+MONTH(Register!$U450)-1)))-(YEAR(Register!$O450)*12+MONTH(Register!$O450))+1))/Register!$Q450,2)-ROUND((Register!$M450-Register!$R450)*MIN(Register!$Q450,MAX(0,MIN(O$4-1,IF(Register!$U450="",$D$2,MIN($D$2,YEAR(Register!$U450)*12+MONTH(Register!$U450)-1)))-(YEAR(Register!$O450)*12+MONTH(Register!$O450))+1))/Register!$Q450,2))</f>
        <v/>
      </c>
      <c r="P452" s="27">
        <f>IF(OR(Register!$N450&lt;&gt;"Yes",Register!$O450="",N(Register!$Q450)=0),0,ROUND((Register!$M450-Register!$R450)*MIN(Register!$Q450,MAX(0,MIN(P$4,IF(Register!$U450="",$D$2,MIN($D$2,YEAR(Register!$U450)*12+MONTH(Register!$U450)-1)))-(YEAR(Register!$O450)*12+MONTH(Register!$O450))+1))/Register!$Q450,2)-ROUND((Register!$M450-Register!$R450)*MIN(Register!$Q450,MAX(0,MIN(P$4-1,IF(Register!$U450="",$D$2,MIN($D$2,YEAR(Register!$U450)*12+MONTH(Register!$U450)-1)))-(YEAR(Register!$O450)*12+MONTH(Register!$O450))+1))/Register!$Q450,2))</f>
        <v/>
      </c>
      <c r="Q452" s="27">
        <f>E452+F452+G452+H452+I452+J452+K452+L452+M452+N452+O452+P452</f>
        <v/>
      </c>
    </row>
    <row r="453">
      <c r="A453" s="28">
        <f>IF(Register!$A451="","",Register!$A451)</f>
        <v/>
      </c>
      <c r="B453" s="28">
        <f>IF(Register!$D451="","",Register!$D451)</f>
        <v/>
      </c>
      <c r="C453" s="28">
        <f>IF(Register!$F451="","",Register!$F451)</f>
        <v/>
      </c>
      <c r="D453" s="28">
        <f>IF(C453="","",IF(C453=Settings!$A$9,Settings!$B$9,IF(C453=Settings!$A$10,Settings!$B$10,IF(C453=Settings!$A$11,Settings!$B$11,IF(C453=Settings!$A$12,Settings!$B$12,IF(C453=Settings!$A$13,Settings!$B$13,IF(C453=Settings!$A$14,Settings!$B$14,IF(C453=Settings!$A$15,Settings!$B$15,IF(C453=Settings!$A$16,Settings!$B$16,IF(C453=Settings!$A$17,Settings!$B$17,IF(C453=Settings!$A$18,Settings!$B$18,"")))))))))))</f>
        <v/>
      </c>
      <c r="E453" s="27">
        <f>IF(OR(Register!$N451&lt;&gt;"Yes",Register!$O451="",N(Register!$Q451)=0),0,ROUND((Register!$M451-Register!$R451)*MIN(Register!$Q451,MAX(0,MIN(E$4,IF(Register!$U451="",$D$2,MIN($D$2,YEAR(Register!$U451)*12+MONTH(Register!$U451)-1)))-(YEAR(Register!$O451)*12+MONTH(Register!$O451))+1))/Register!$Q451,2)-ROUND((Register!$M451-Register!$R451)*MIN(Register!$Q451,MAX(0,MIN(E$4-1,IF(Register!$U451="",$D$2,MIN($D$2,YEAR(Register!$U451)*12+MONTH(Register!$U451)-1)))-(YEAR(Register!$O451)*12+MONTH(Register!$O451))+1))/Register!$Q451,2))</f>
        <v/>
      </c>
      <c r="F453" s="27">
        <f>IF(OR(Register!$N451&lt;&gt;"Yes",Register!$O451="",N(Register!$Q451)=0),0,ROUND((Register!$M451-Register!$R451)*MIN(Register!$Q451,MAX(0,MIN(F$4,IF(Register!$U451="",$D$2,MIN($D$2,YEAR(Register!$U451)*12+MONTH(Register!$U451)-1)))-(YEAR(Register!$O451)*12+MONTH(Register!$O451))+1))/Register!$Q451,2)-ROUND((Register!$M451-Register!$R451)*MIN(Register!$Q451,MAX(0,MIN(F$4-1,IF(Register!$U451="",$D$2,MIN($D$2,YEAR(Register!$U451)*12+MONTH(Register!$U451)-1)))-(YEAR(Register!$O451)*12+MONTH(Register!$O451))+1))/Register!$Q451,2))</f>
        <v/>
      </c>
      <c r="G453" s="27">
        <f>IF(OR(Register!$N451&lt;&gt;"Yes",Register!$O451="",N(Register!$Q451)=0),0,ROUND((Register!$M451-Register!$R451)*MIN(Register!$Q451,MAX(0,MIN(G$4,IF(Register!$U451="",$D$2,MIN($D$2,YEAR(Register!$U451)*12+MONTH(Register!$U451)-1)))-(YEAR(Register!$O451)*12+MONTH(Register!$O451))+1))/Register!$Q451,2)-ROUND((Register!$M451-Register!$R451)*MIN(Register!$Q451,MAX(0,MIN(G$4-1,IF(Register!$U451="",$D$2,MIN($D$2,YEAR(Register!$U451)*12+MONTH(Register!$U451)-1)))-(YEAR(Register!$O451)*12+MONTH(Register!$O451))+1))/Register!$Q451,2))</f>
        <v/>
      </c>
      <c r="H453" s="27">
        <f>IF(OR(Register!$N451&lt;&gt;"Yes",Register!$O451="",N(Register!$Q451)=0),0,ROUND((Register!$M451-Register!$R451)*MIN(Register!$Q451,MAX(0,MIN(H$4,IF(Register!$U451="",$D$2,MIN($D$2,YEAR(Register!$U451)*12+MONTH(Register!$U451)-1)))-(YEAR(Register!$O451)*12+MONTH(Register!$O451))+1))/Register!$Q451,2)-ROUND((Register!$M451-Register!$R451)*MIN(Register!$Q451,MAX(0,MIN(H$4-1,IF(Register!$U451="",$D$2,MIN($D$2,YEAR(Register!$U451)*12+MONTH(Register!$U451)-1)))-(YEAR(Register!$O451)*12+MONTH(Register!$O451))+1))/Register!$Q451,2))</f>
        <v/>
      </c>
      <c r="I453" s="27">
        <f>IF(OR(Register!$N451&lt;&gt;"Yes",Register!$O451="",N(Register!$Q451)=0),0,ROUND((Register!$M451-Register!$R451)*MIN(Register!$Q451,MAX(0,MIN(I$4,IF(Register!$U451="",$D$2,MIN($D$2,YEAR(Register!$U451)*12+MONTH(Register!$U451)-1)))-(YEAR(Register!$O451)*12+MONTH(Register!$O451))+1))/Register!$Q451,2)-ROUND((Register!$M451-Register!$R451)*MIN(Register!$Q451,MAX(0,MIN(I$4-1,IF(Register!$U451="",$D$2,MIN($D$2,YEAR(Register!$U451)*12+MONTH(Register!$U451)-1)))-(YEAR(Register!$O451)*12+MONTH(Register!$O451))+1))/Register!$Q451,2))</f>
        <v/>
      </c>
      <c r="J453" s="27">
        <f>IF(OR(Register!$N451&lt;&gt;"Yes",Register!$O451="",N(Register!$Q451)=0),0,ROUND((Register!$M451-Register!$R451)*MIN(Register!$Q451,MAX(0,MIN(J$4,IF(Register!$U451="",$D$2,MIN($D$2,YEAR(Register!$U451)*12+MONTH(Register!$U451)-1)))-(YEAR(Register!$O451)*12+MONTH(Register!$O451))+1))/Register!$Q451,2)-ROUND((Register!$M451-Register!$R451)*MIN(Register!$Q451,MAX(0,MIN(J$4-1,IF(Register!$U451="",$D$2,MIN($D$2,YEAR(Register!$U451)*12+MONTH(Register!$U451)-1)))-(YEAR(Register!$O451)*12+MONTH(Register!$O451))+1))/Register!$Q451,2))</f>
        <v/>
      </c>
      <c r="K453" s="27">
        <f>IF(OR(Register!$N451&lt;&gt;"Yes",Register!$O451="",N(Register!$Q451)=0),0,ROUND((Register!$M451-Register!$R451)*MIN(Register!$Q451,MAX(0,MIN(K$4,IF(Register!$U451="",$D$2,MIN($D$2,YEAR(Register!$U451)*12+MONTH(Register!$U451)-1)))-(YEAR(Register!$O451)*12+MONTH(Register!$O451))+1))/Register!$Q451,2)-ROUND((Register!$M451-Register!$R451)*MIN(Register!$Q451,MAX(0,MIN(K$4-1,IF(Register!$U451="",$D$2,MIN($D$2,YEAR(Register!$U451)*12+MONTH(Register!$U451)-1)))-(YEAR(Register!$O451)*12+MONTH(Register!$O451))+1))/Register!$Q451,2))</f>
        <v/>
      </c>
      <c r="L453" s="27">
        <f>IF(OR(Register!$N451&lt;&gt;"Yes",Register!$O451="",N(Register!$Q451)=0),0,ROUND((Register!$M451-Register!$R451)*MIN(Register!$Q451,MAX(0,MIN(L$4,IF(Register!$U451="",$D$2,MIN($D$2,YEAR(Register!$U451)*12+MONTH(Register!$U451)-1)))-(YEAR(Register!$O451)*12+MONTH(Register!$O451))+1))/Register!$Q451,2)-ROUND((Register!$M451-Register!$R451)*MIN(Register!$Q451,MAX(0,MIN(L$4-1,IF(Register!$U451="",$D$2,MIN($D$2,YEAR(Register!$U451)*12+MONTH(Register!$U451)-1)))-(YEAR(Register!$O451)*12+MONTH(Register!$O451))+1))/Register!$Q451,2))</f>
        <v/>
      </c>
      <c r="M453" s="27">
        <f>IF(OR(Register!$N451&lt;&gt;"Yes",Register!$O451="",N(Register!$Q451)=0),0,ROUND((Register!$M451-Register!$R451)*MIN(Register!$Q451,MAX(0,MIN(M$4,IF(Register!$U451="",$D$2,MIN($D$2,YEAR(Register!$U451)*12+MONTH(Register!$U451)-1)))-(YEAR(Register!$O451)*12+MONTH(Register!$O451))+1))/Register!$Q451,2)-ROUND((Register!$M451-Register!$R451)*MIN(Register!$Q451,MAX(0,MIN(M$4-1,IF(Register!$U451="",$D$2,MIN($D$2,YEAR(Register!$U451)*12+MONTH(Register!$U451)-1)))-(YEAR(Register!$O451)*12+MONTH(Register!$O451))+1))/Register!$Q451,2))</f>
        <v/>
      </c>
      <c r="N453" s="27">
        <f>IF(OR(Register!$N451&lt;&gt;"Yes",Register!$O451="",N(Register!$Q451)=0),0,ROUND((Register!$M451-Register!$R451)*MIN(Register!$Q451,MAX(0,MIN(N$4,IF(Register!$U451="",$D$2,MIN($D$2,YEAR(Register!$U451)*12+MONTH(Register!$U451)-1)))-(YEAR(Register!$O451)*12+MONTH(Register!$O451))+1))/Register!$Q451,2)-ROUND((Register!$M451-Register!$R451)*MIN(Register!$Q451,MAX(0,MIN(N$4-1,IF(Register!$U451="",$D$2,MIN($D$2,YEAR(Register!$U451)*12+MONTH(Register!$U451)-1)))-(YEAR(Register!$O451)*12+MONTH(Register!$O451))+1))/Register!$Q451,2))</f>
        <v/>
      </c>
      <c r="O453" s="27">
        <f>IF(OR(Register!$N451&lt;&gt;"Yes",Register!$O451="",N(Register!$Q451)=0),0,ROUND((Register!$M451-Register!$R451)*MIN(Register!$Q451,MAX(0,MIN(O$4,IF(Register!$U451="",$D$2,MIN($D$2,YEAR(Register!$U451)*12+MONTH(Register!$U451)-1)))-(YEAR(Register!$O451)*12+MONTH(Register!$O451))+1))/Register!$Q451,2)-ROUND((Register!$M451-Register!$R451)*MIN(Register!$Q451,MAX(0,MIN(O$4-1,IF(Register!$U451="",$D$2,MIN($D$2,YEAR(Register!$U451)*12+MONTH(Register!$U451)-1)))-(YEAR(Register!$O451)*12+MONTH(Register!$O451))+1))/Register!$Q451,2))</f>
        <v/>
      </c>
      <c r="P453" s="27">
        <f>IF(OR(Register!$N451&lt;&gt;"Yes",Register!$O451="",N(Register!$Q451)=0),0,ROUND((Register!$M451-Register!$R451)*MIN(Register!$Q451,MAX(0,MIN(P$4,IF(Register!$U451="",$D$2,MIN($D$2,YEAR(Register!$U451)*12+MONTH(Register!$U451)-1)))-(YEAR(Register!$O451)*12+MONTH(Register!$O451))+1))/Register!$Q451,2)-ROUND((Register!$M451-Register!$R451)*MIN(Register!$Q451,MAX(0,MIN(P$4-1,IF(Register!$U451="",$D$2,MIN($D$2,YEAR(Register!$U451)*12+MONTH(Register!$U451)-1)))-(YEAR(Register!$O451)*12+MONTH(Register!$O451))+1))/Register!$Q451,2))</f>
        <v/>
      </c>
      <c r="Q453" s="27">
        <f>E453+F453+G453+H453+I453+J453+K453+L453+M453+N453+O453+P453</f>
        <v/>
      </c>
    </row>
    <row r="454">
      <c r="A454" s="28">
        <f>IF(Register!$A452="","",Register!$A452)</f>
        <v/>
      </c>
      <c r="B454" s="28">
        <f>IF(Register!$D452="","",Register!$D452)</f>
        <v/>
      </c>
      <c r="C454" s="28">
        <f>IF(Register!$F452="","",Register!$F452)</f>
        <v/>
      </c>
      <c r="D454" s="28">
        <f>IF(C454="","",IF(C454=Settings!$A$9,Settings!$B$9,IF(C454=Settings!$A$10,Settings!$B$10,IF(C454=Settings!$A$11,Settings!$B$11,IF(C454=Settings!$A$12,Settings!$B$12,IF(C454=Settings!$A$13,Settings!$B$13,IF(C454=Settings!$A$14,Settings!$B$14,IF(C454=Settings!$A$15,Settings!$B$15,IF(C454=Settings!$A$16,Settings!$B$16,IF(C454=Settings!$A$17,Settings!$B$17,IF(C454=Settings!$A$18,Settings!$B$18,"")))))))))))</f>
        <v/>
      </c>
      <c r="E454" s="27">
        <f>IF(OR(Register!$N452&lt;&gt;"Yes",Register!$O452="",N(Register!$Q452)=0),0,ROUND((Register!$M452-Register!$R452)*MIN(Register!$Q452,MAX(0,MIN(E$4,IF(Register!$U452="",$D$2,MIN($D$2,YEAR(Register!$U452)*12+MONTH(Register!$U452)-1)))-(YEAR(Register!$O452)*12+MONTH(Register!$O452))+1))/Register!$Q452,2)-ROUND((Register!$M452-Register!$R452)*MIN(Register!$Q452,MAX(0,MIN(E$4-1,IF(Register!$U452="",$D$2,MIN($D$2,YEAR(Register!$U452)*12+MONTH(Register!$U452)-1)))-(YEAR(Register!$O452)*12+MONTH(Register!$O452))+1))/Register!$Q452,2))</f>
        <v/>
      </c>
      <c r="F454" s="27">
        <f>IF(OR(Register!$N452&lt;&gt;"Yes",Register!$O452="",N(Register!$Q452)=0),0,ROUND((Register!$M452-Register!$R452)*MIN(Register!$Q452,MAX(0,MIN(F$4,IF(Register!$U452="",$D$2,MIN($D$2,YEAR(Register!$U452)*12+MONTH(Register!$U452)-1)))-(YEAR(Register!$O452)*12+MONTH(Register!$O452))+1))/Register!$Q452,2)-ROUND((Register!$M452-Register!$R452)*MIN(Register!$Q452,MAX(0,MIN(F$4-1,IF(Register!$U452="",$D$2,MIN($D$2,YEAR(Register!$U452)*12+MONTH(Register!$U452)-1)))-(YEAR(Register!$O452)*12+MONTH(Register!$O452))+1))/Register!$Q452,2))</f>
        <v/>
      </c>
      <c r="G454" s="27">
        <f>IF(OR(Register!$N452&lt;&gt;"Yes",Register!$O452="",N(Register!$Q452)=0),0,ROUND((Register!$M452-Register!$R452)*MIN(Register!$Q452,MAX(0,MIN(G$4,IF(Register!$U452="",$D$2,MIN($D$2,YEAR(Register!$U452)*12+MONTH(Register!$U452)-1)))-(YEAR(Register!$O452)*12+MONTH(Register!$O452))+1))/Register!$Q452,2)-ROUND((Register!$M452-Register!$R452)*MIN(Register!$Q452,MAX(0,MIN(G$4-1,IF(Register!$U452="",$D$2,MIN($D$2,YEAR(Register!$U452)*12+MONTH(Register!$U452)-1)))-(YEAR(Register!$O452)*12+MONTH(Register!$O452))+1))/Register!$Q452,2))</f>
        <v/>
      </c>
      <c r="H454" s="27">
        <f>IF(OR(Register!$N452&lt;&gt;"Yes",Register!$O452="",N(Register!$Q452)=0),0,ROUND((Register!$M452-Register!$R452)*MIN(Register!$Q452,MAX(0,MIN(H$4,IF(Register!$U452="",$D$2,MIN($D$2,YEAR(Register!$U452)*12+MONTH(Register!$U452)-1)))-(YEAR(Register!$O452)*12+MONTH(Register!$O452))+1))/Register!$Q452,2)-ROUND((Register!$M452-Register!$R452)*MIN(Register!$Q452,MAX(0,MIN(H$4-1,IF(Register!$U452="",$D$2,MIN($D$2,YEAR(Register!$U452)*12+MONTH(Register!$U452)-1)))-(YEAR(Register!$O452)*12+MONTH(Register!$O452))+1))/Register!$Q452,2))</f>
        <v/>
      </c>
      <c r="I454" s="27">
        <f>IF(OR(Register!$N452&lt;&gt;"Yes",Register!$O452="",N(Register!$Q452)=0),0,ROUND((Register!$M452-Register!$R452)*MIN(Register!$Q452,MAX(0,MIN(I$4,IF(Register!$U452="",$D$2,MIN($D$2,YEAR(Register!$U452)*12+MONTH(Register!$U452)-1)))-(YEAR(Register!$O452)*12+MONTH(Register!$O452))+1))/Register!$Q452,2)-ROUND((Register!$M452-Register!$R452)*MIN(Register!$Q452,MAX(0,MIN(I$4-1,IF(Register!$U452="",$D$2,MIN($D$2,YEAR(Register!$U452)*12+MONTH(Register!$U452)-1)))-(YEAR(Register!$O452)*12+MONTH(Register!$O452))+1))/Register!$Q452,2))</f>
        <v/>
      </c>
      <c r="J454" s="27">
        <f>IF(OR(Register!$N452&lt;&gt;"Yes",Register!$O452="",N(Register!$Q452)=0),0,ROUND((Register!$M452-Register!$R452)*MIN(Register!$Q452,MAX(0,MIN(J$4,IF(Register!$U452="",$D$2,MIN($D$2,YEAR(Register!$U452)*12+MONTH(Register!$U452)-1)))-(YEAR(Register!$O452)*12+MONTH(Register!$O452))+1))/Register!$Q452,2)-ROUND((Register!$M452-Register!$R452)*MIN(Register!$Q452,MAX(0,MIN(J$4-1,IF(Register!$U452="",$D$2,MIN($D$2,YEAR(Register!$U452)*12+MONTH(Register!$U452)-1)))-(YEAR(Register!$O452)*12+MONTH(Register!$O452))+1))/Register!$Q452,2))</f>
        <v/>
      </c>
      <c r="K454" s="27">
        <f>IF(OR(Register!$N452&lt;&gt;"Yes",Register!$O452="",N(Register!$Q452)=0),0,ROUND((Register!$M452-Register!$R452)*MIN(Register!$Q452,MAX(0,MIN(K$4,IF(Register!$U452="",$D$2,MIN($D$2,YEAR(Register!$U452)*12+MONTH(Register!$U452)-1)))-(YEAR(Register!$O452)*12+MONTH(Register!$O452))+1))/Register!$Q452,2)-ROUND((Register!$M452-Register!$R452)*MIN(Register!$Q452,MAX(0,MIN(K$4-1,IF(Register!$U452="",$D$2,MIN($D$2,YEAR(Register!$U452)*12+MONTH(Register!$U452)-1)))-(YEAR(Register!$O452)*12+MONTH(Register!$O452))+1))/Register!$Q452,2))</f>
        <v/>
      </c>
      <c r="L454" s="27">
        <f>IF(OR(Register!$N452&lt;&gt;"Yes",Register!$O452="",N(Register!$Q452)=0),0,ROUND((Register!$M452-Register!$R452)*MIN(Register!$Q452,MAX(0,MIN(L$4,IF(Register!$U452="",$D$2,MIN($D$2,YEAR(Register!$U452)*12+MONTH(Register!$U452)-1)))-(YEAR(Register!$O452)*12+MONTH(Register!$O452))+1))/Register!$Q452,2)-ROUND((Register!$M452-Register!$R452)*MIN(Register!$Q452,MAX(0,MIN(L$4-1,IF(Register!$U452="",$D$2,MIN($D$2,YEAR(Register!$U452)*12+MONTH(Register!$U452)-1)))-(YEAR(Register!$O452)*12+MONTH(Register!$O452))+1))/Register!$Q452,2))</f>
        <v/>
      </c>
      <c r="M454" s="27">
        <f>IF(OR(Register!$N452&lt;&gt;"Yes",Register!$O452="",N(Register!$Q452)=0),0,ROUND((Register!$M452-Register!$R452)*MIN(Register!$Q452,MAX(0,MIN(M$4,IF(Register!$U452="",$D$2,MIN($D$2,YEAR(Register!$U452)*12+MONTH(Register!$U452)-1)))-(YEAR(Register!$O452)*12+MONTH(Register!$O452))+1))/Register!$Q452,2)-ROUND((Register!$M452-Register!$R452)*MIN(Register!$Q452,MAX(0,MIN(M$4-1,IF(Register!$U452="",$D$2,MIN($D$2,YEAR(Register!$U452)*12+MONTH(Register!$U452)-1)))-(YEAR(Register!$O452)*12+MONTH(Register!$O452))+1))/Register!$Q452,2))</f>
        <v/>
      </c>
      <c r="N454" s="27">
        <f>IF(OR(Register!$N452&lt;&gt;"Yes",Register!$O452="",N(Register!$Q452)=0),0,ROUND((Register!$M452-Register!$R452)*MIN(Register!$Q452,MAX(0,MIN(N$4,IF(Register!$U452="",$D$2,MIN($D$2,YEAR(Register!$U452)*12+MONTH(Register!$U452)-1)))-(YEAR(Register!$O452)*12+MONTH(Register!$O452))+1))/Register!$Q452,2)-ROUND((Register!$M452-Register!$R452)*MIN(Register!$Q452,MAX(0,MIN(N$4-1,IF(Register!$U452="",$D$2,MIN($D$2,YEAR(Register!$U452)*12+MONTH(Register!$U452)-1)))-(YEAR(Register!$O452)*12+MONTH(Register!$O452))+1))/Register!$Q452,2))</f>
        <v/>
      </c>
      <c r="O454" s="27">
        <f>IF(OR(Register!$N452&lt;&gt;"Yes",Register!$O452="",N(Register!$Q452)=0),0,ROUND((Register!$M452-Register!$R452)*MIN(Register!$Q452,MAX(0,MIN(O$4,IF(Register!$U452="",$D$2,MIN($D$2,YEAR(Register!$U452)*12+MONTH(Register!$U452)-1)))-(YEAR(Register!$O452)*12+MONTH(Register!$O452))+1))/Register!$Q452,2)-ROUND((Register!$M452-Register!$R452)*MIN(Register!$Q452,MAX(0,MIN(O$4-1,IF(Register!$U452="",$D$2,MIN($D$2,YEAR(Register!$U452)*12+MONTH(Register!$U452)-1)))-(YEAR(Register!$O452)*12+MONTH(Register!$O452))+1))/Register!$Q452,2))</f>
        <v/>
      </c>
      <c r="P454" s="27">
        <f>IF(OR(Register!$N452&lt;&gt;"Yes",Register!$O452="",N(Register!$Q452)=0),0,ROUND((Register!$M452-Register!$R452)*MIN(Register!$Q452,MAX(0,MIN(P$4,IF(Register!$U452="",$D$2,MIN($D$2,YEAR(Register!$U452)*12+MONTH(Register!$U452)-1)))-(YEAR(Register!$O452)*12+MONTH(Register!$O452))+1))/Register!$Q452,2)-ROUND((Register!$M452-Register!$R452)*MIN(Register!$Q452,MAX(0,MIN(P$4-1,IF(Register!$U452="",$D$2,MIN($D$2,YEAR(Register!$U452)*12+MONTH(Register!$U452)-1)))-(YEAR(Register!$O452)*12+MONTH(Register!$O452))+1))/Register!$Q452,2))</f>
        <v/>
      </c>
      <c r="Q454" s="27">
        <f>E454+F454+G454+H454+I454+J454+K454+L454+M454+N454+O454+P454</f>
        <v/>
      </c>
    </row>
    <row r="455">
      <c r="A455" s="28">
        <f>IF(Register!$A453="","",Register!$A453)</f>
        <v/>
      </c>
      <c r="B455" s="28">
        <f>IF(Register!$D453="","",Register!$D453)</f>
        <v/>
      </c>
      <c r="C455" s="28">
        <f>IF(Register!$F453="","",Register!$F453)</f>
        <v/>
      </c>
      <c r="D455" s="28">
        <f>IF(C455="","",IF(C455=Settings!$A$9,Settings!$B$9,IF(C455=Settings!$A$10,Settings!$B$10,IF(C455=Settings!$A$11,Settings!$B$11,IF(C455=Settings!$A$12,Settings!$B$12,IF(C455=Settings!$A$13,Settings!$B$13,IF(C455=Settings!$A$14,Settings!$B$14,IF(C455=Settings!$A$15,Settings!$B$15,IF(C455=Settings!$A$16,Settings!$B$16,IF(C455=Settings!$A$17,Settings!$B$17,IF(C455=Settings!$A$18,Settings!$B$18,"")))))))))))</f>
        <v/>
      </c>
      <c r="E455" s="27">
        <f>IF(OR(Register!$N453&lt;&gt;"Yes",Register!$O453="",N(Register!$Q453)=0),0,ROUND((Register!$M453-Register!$R453)*MIN(Register!$Q453,MAX(0,MIN(E$4,IF(Register!$U453="",$D$2,MIN($D$2,YEAR(Register!$U453)*12+MONTH(Register!$U453)-1)))-(YEAR(Register!$O453)*12+MONTH(Register!$O453))+1))/Register!$Q453,2)-ROUND((Register!$M453-Register!$R453)*MIN(Register!$Q453,MAX(0,MIN(E$4-1,IF(Register!$U453="",$D$2,MIN($D$2,YEAR(Register!$U453)*12+MONTH(Register!$U453)-1)))-(YEAR(Register!$O453)*12+MONTH(Register!$O453))+1))/Register!$Q453,2))</f>
        <v/>
      </c>
      <c r="F455" s="27">
        <f>IF(OR(Register!$N453&lt;&gt;"Yes",Register!$O453="",N(Register!$Q453)=0),0,ROUND((Register!$M453-Register!$R453)*MIN(Register!$Q453,MAX(0,MIN(F$4,IF(Register!$U453="",$D$2,MIN($D$2,YEAR(Register!$U453)*12+MONTH(Register!$U453)-1)))-(YEAR(Register!$O453)*12+MONTH(Register!$O453))+1))/Register!$Q453,2)-ROUND((Register!$M453-Register!$R453)*MIN(Register!$Q453,MAX(0,MIN(F$4-1,IF(Register!$U453="",$D$2,MIN($D$2,YEAR(Register!$U453)*12+MONTH(Register!$U453)-1)))-(YEAR(Register!$O453)*12+MONTH(Register!$O453))+1))/Register!$Q453,2))</f>
        <v/>
      </c>
      <c r="G455" s="27">
        <f>IF(OR(Register!$N453&lt;&gt;"Yes",Register!$O453="",N(Register!$Q453)=0),0,ROUND((Register!$M453-Register!$R453)*MIN(Register!$Q453,MAX(0,MIN(G$4,IF(Register!$U453="",$D$2,MIN($D$2,YEAR(Register!$U453)*12+MONTH(Register!$U453)-1)))-(YEAR(Register!$O453)*12+MONTH(Register!$O453))+1))/Register!$Q453,2)-ROUND((Register!$M453-Register!$R453)*MIN(Register!$Q453,MAX(0,MIN(G$4-1,IF(Register!$U453="",$D$2,MIN($D$2,YEAR(Register!$U453)*12+MONTH(Register!$U453)-1)))-(YEAR(Register!$O453)*12+MONTH(Register!$O453))+1))/Register!$Q453,2))</f>
        <v/>
      </c>
      <c r="H455" s="27">
        <f>IF(OR(Register!$N453&lt;&gt;"Yes",Register!$O453="",N(Register!$Q453)=0),0,ROUND((Register!$M453-Register!$R453)*MIN(Register!$Q453,MAX(0,MIN(H$4,IF(Register!$U453="",$D$2,MIN($D$2,YEAR(Register!$U453)*12+MONTH(Register!$U453)-1)))-(YEAR(Register!$O453)*12+MONTH(Register!$O453))+1))/Register!$Q453,2)-ROUND((Register!$M453-Register!$R453)*MIN(Register!$Q453,MAX(0,MIN(H$4-1,IF(Register!$U453="",$D$2,MIN($D$2,YEAR(Register!$U453)*12+MONTH(Register!$U453)-1)))-(YEAR(Register!$O453)*12+MONTH(Register!$O453))+1))/Register!$Q453,2))</f>
        <v/>
      </c>
      <c r="I455" s="27">
        <f>IF(OR(Register!$N453&lt;&gt;"Yes",Register!$O453="",N(Register!$Q453)=0),0,ROUND((Register!$M453-Register!$R453)*MIN(Register!$Q453,MAX(0,MIN(I$4,IF(Register!$U453="",$D$2,MIN($D$2,YEAR(Register!$U453)*12+MONTH(Register!$U453)-1)))-(YEAR(Register!$O453)*12+MONTH(Register!$O453))+1))/Register!$Q453,2)-ROUND((Register!$M453-Register!$R453)*MIN(Register!$Q453,MAX(0,MIN(I$4-1,IF(Register!$U453="",$D$2,MIN($D$2,YEAR(Register!$U453)*12+MONTH(Register!$U453)-1)))-(YEAR(Register!$O453)*12+MONTH(Register!$O453))+1))/Register!$Q453,2))</f>
        <v/>
      </c>
      <c r="J455" s="27">
        <f>IF(OR(Register!$N453&lt;&gt;"Yes",Register!$O453="",N(Register!$Q453)=0),0,ROUND((Register!$M453-Register!$R453)*MIN(Register!$Q453,MAX(0,MIN(J$4,IF(Register!$U453="",$D$2,MIN($D$2,YEAR(Register!$U453)*12+MONTH(Register!$U453)-1)))-(YEAR(Register!$O453)*12+MONTH(Register!$O453))+1))/Register!$Q453,2)-ROUND((Register!$M453-Register!$R453)*MIN(Register!$Q453,MAX(0,MIN(J$4-1,IF(Register!$U453="",$D$2,MIN($D$2,YEAR(Register!$U453)*12+MONTH(Register!$U453)-1)))-(YEAR(Register!$O453)*12+MONTH(Register!$O453))+1))/Register!$Q453,2))</f>
        <v/>
      </c>
      <c r="K455" s="27">
        <f>IF(OR(Register!$N453&lt;&gt;"Yes",Register!$O453="",N(Register!$Q453)=0),0,ROUND((Register!$M453-Register!$R453)*MIN(Register!$Q453,MAX(0,MIN(K$4,IF(Register!$U453="",$D$2,MIN($D$2,YEAR(Register!$U453)*12+MONTH(Register!$U453)-1)))-(YEAR(Register!$O453)*12+MONTH(Register!$O453))+1))/Register!$Q453,2)-ROUND((Register!$M453-Register!$R453)*MIN(Register!$Q453,MAX(0,MIN(K$4-1,IF(Register!$U453="",$D$2,MIN($D$2,YEAR(Register!$U453)*12+MONTH(Register!$U453)-1)))-(YEAR(Register!$O453)*12+MONTH(Register!$O453))+1))/Register!$Q453,2))</f>
        <v/>
      </c>
      <c r="L455" s="27">
        <f>IF(OR(Register!$N453&lt;&gt;"Yes",Register!$O453="",N(Register!$Q453)=0),0,ROUND((Register!$M453-Register!$R453)*MIN(Register!$Q453,MAX(0,MIN(L$4,IF(Register!$U453="",$D$2,MIN($D$2,YEAR(Register!$U453)*12+MONTH(Register!$U453)-1)))-(YEAR(Register!$O453)*12+MONTH(Register!$O453))+1))/Register!$Q453,2)-ROUND((Register!$M453-Register!$R453)*MIN(Register!$Q453,MAX(0,MIN(L$4-1,IF(Register!$U453="",$D$2,MIN($D$2,YEAR(Register!$U453)*12+MONTH(Register!$U453)-1)))-(YEAR(Register!$O453)*12+MONTH(Register!$O453))+1))/Register!$Q453,2))</f>
        <v/>
      </c>
      <c r="M455" s="27">
        <f>IF(OR(Register!$N453&lt;&gt;"Yes",Register!$O453="",N(Register!$Q453)=0),0,ROUND((Register!$M453-Register!$R453)*MIN(Register!$Q453,MAX(0,MIN(M$4,IF(Register!$U453="",$D$2,MIN($D$2,YEAR(Register!$U453)*12+MONTH(Register!$U453)-1)))-(YEAR(Register!$O453)*12+MONTH(Register!$O453))+1))/Register!$Q453,2)-ROUND((Register!$M453-Register!$R453)*MIN(Register!$Q453,MAX(0,MIN(M$4-1,IF(Register!$U453="",$D$2,MIN($D$2,YEAR(Register!$U453)*12+MONTH(Register!$U453)-1)))-(YEAR(Register!$O453)*12+MONTH(Register!$O453))+1))/Register!$Q453,2))</f>
        <v/>
      </c>
      <c r="N455" s="27">
        <f>IF(OR(Register!$N453&lt;&gt;"Yes",Register!$O453="",N(Register!$Q453)=0),0,ROUND((Register!$M453-Register!$R453)*MIN(Register!$Q453,MAX(0,MIN(N$4,IF(Register!$U453="",$D$2,MIN($D$2,YEAR(Register!$U453)*12+MONTH(Register!$U453)-1)))-(YEAR(Register!$O453)*12+MONTH(Register!$O453))+1))/Register!$Q453,2)-ROUND((Register!$M453-Register!$R453)*MIN(Register!$Q453,MAX(0,MIN(N$4-1,IF(Register!$U453="",$D$2,MIN($D$2,YEAR(Register!$U453)*12+MONTH(Register!$U453)-1)))-(YEAR(Register!$O453)*12+MONTH(Register!$O453))+1))/Register!$Q453,2))</f>
        <v/>
      </c>
      <c r="O455" s="27">
        <f>IF(OR(Register!$N453&lt;&gt;"Yes",Register!$O453="",N(Register!$Q453)=0),0,ROUND((Register!$M453-Register!$R453)*MIN(Register!$Q453,MAX(0,MIN(O$4,IF(Register!$U453="",$D$2,MIN($D$2,YEAR(Register!$U453)*12+MONTH(Register!$U453)-1)))-(YEAR(Register!$O453)*12+MONTH(Register!$O453))+1))/Register!$Q453,2)-ROUND((Register!$M453-Register!$R453)*MIN(Register!$Q453,MAX(0,MIN(O$4-1,IF(Register!$U453="",$D$2,MIN($D$2,YEAR(Register!$U453)*12+MONTH(Register!$U453)-1)))-(YEAR(Register!$O453)*12+MONTH(Register!$O453))+1))/Register!$Q453,2))</f>
        <v/>
      </c>
      <c r="P455" s="27">
        <f>IF(OR(Register!$N453&lt;&gt;"Yes",Register!$O453="",N(Register!$Q453)=0),0,ROUND((Register!$M453-Register!$R453)*MIN(Register!$Q453,MAX(0,MIN(P$4,IF(Register!$U453="",$D$2,MIN($D$2,YEAR(Register!$U453)*12+MONTH(Register!$U453)-1)))-(YEAR(Register!$O453)*12+MONTH(Register!$O453))+1))/Register!$Q453,2)-ROUND((Register!$M453-Register!$R453)*MIN(Register!$Q453,MAX(0,MIN(P$4-1,IF(Register!$U453="",$D$2,MIN($D$2,YEAR(Register!$U453)*12+MONTH(Register!$U453)-1)))-(YEAR(Register!$O453)*12+MONTH(Register!$O453))+1))/Register!$Q453,2))</f>
        <v/>
      </c>
      <c r="Q455" s="27">
        <f>E455+F455+G455+H455+I455+J455+K455+L455+M455+N455+O455+P455</f>
        <v/>
      </c>
    </row>
    <row r="456">
      <c r="A456" s="28">
        <f>IF(Register!$A454="","",Register!$A454)</f>
        <v/>
      </c>
      <c r="B456" s="28">
        <f>IF(Register!$D454="","",Register!$D454)</f>
        <v/>
      </c>
      <c r="C456" s="28">
        <f>IF(Register!$F454="","",Register!$F454)</f>
        <v/>
      </c>
      <c r="D456" s="28">
        <f>IF(C456="","",IF(C456=Settings!$A$9,Settings!$B$9,IF(C456=Settings!$A$10,Settings!$B$10,IF(C456=Settings!$A$11,Settings!$B$11,IF(C456=Settings!$A$12,Settings!$B$12,IF(C456=Settings!$A$13,Settings!$B$13,IF(C456=Settings!$A$14,Settings!$B$14,IF(C456=Settings!$A$15,Settings!$B$15,IF(C456=Settings!$A$16,Settings!$B$16,IF(C456=Settings!$A$17,Settings!$B$17,IF(C456=Settings!$A$18,Settings!$B$18,"")))))))))))</f>
        <v/>
      </c>
      <c r="E456" s="27">
        <f>IF(OR(Register!$N454&lt;&gt;"Yes",Register!$O454="",N(Register!$Q454)=0),0,ROUND((Register!$M454-Register!$R454)*MIN(Register!$Q454,MAX(0,MIN(E$4,IF(Register!$U454="",$D$2,MIN($D$2,YEAR(Register!$U454)*12+MONTH(Register!$U454)-1)))-(YEAR(Register!$O454)*12+MONTH(Register!$O454))+1))/Register!$Q454,2)-ROUND((Register!$M454-Register!$R454)*MIN(Register!$Q454,MAX(0,MIN(E$4-1,IF(Register!$U454="",$D$2,MIN($D$2,YEAR(Register!$U454)*12+MONTH(Register!$U454)-1)))-(YEAR(Register!$O454)*12+MONTH(Register!$O454))+1))/Register!$Q454,2))</f>
        <v/>
      </c>
      <c r="F456" s="27">
        <f>IF(OR(Register!$N454&lt;&gt;"Yes",Register!$O454="",N(Register!$Q454)=0),0,ROUND((Register!$M454-Register!$R454)*MIN(Register!$Q454,MAX(0,MIN(F$4,IF(Register!$U454="",$D$2,MIN($D$2,YEAR(Register!$U454)*12+MONTH(Register!$U454)-1)))-(YEAR(Register!$O454)*12+MONTH(Register!$O454))+1))/Register!$Q454,2)-ROUND((Register!$M454-Register!$R454)*MIN(Register!$Q454,MAX(0,MIN(F$4-1,IF(Register!$U454="",$D$2,MIN($D$2,YEAR(Register!$U454)*12+MONTH(Register!$U454)-1)))-(YEAR(Register!$O454)*12+MONTH(Register!$O454))+1))/Register!$Q454,2))</f>
        <v/>
      </c>
      <c r="G456" s="27">
        <f>IF(OR(Register!$N454&lt;&gt;"Yes",Register!$O454="",N(Register!$Q454)=0),0,ROUND((Register!$M454-Register!$R454)*MIN(Register!$Q454,MAX(0,MIN(G$4,IF(Register!$U454="",$D$2,MIN($D$2,YEAR(Register!$U454)*12+MONTH(Register!$U454)-1)))-(YEAR(Register!$O454)*12+MONTH(Register!$O454))+1))/Register!$Q454,2)-ROUND((Register!$M454-Register!$R454)*MIN(Register!$Q454,MAX(0,MIN(G$4-1,IF(Register!$U454="",$D$2,MIN($D$2,YEAR(Register!$U454)*12+MONTH(Register!$U454)-1)))-(YEAR(Register!$O454)*12+MONTH(Register!$O454))+1))/Register!$Q454,2))</f>
        <v/>
      </c>
      <c r="H456" s="27">
        <f>IF(OR(Register!$N454&lt;&gt;"Yes",Register!$O454="",N(Register!$Q454)=0),0,ROUND((Register!$M454-Register!$R454)*MIN(Register!$Q454,MAX(0,MIN(H$4,IF(Register!$U454="",$D$2,MIN($D$2,YEAR(Register!$U454)*12+MONTH(Register!$U454)-1)))-(YEAR(Register!$O454)*12+MONTH(Register!$O454))+1))/Register!$Q454,2)-ROUND((Register!$M454-Register!$R454)*MIN(Register!$Q454,MAX(0,MIN(H$4-1,IF(Register!$U454="",$D$2,MIN($D$2,YEAR(Register!$U454)*12+MONTH(Register!$U454)-1)))-(YEAR(Register!$O454)*12+MONTH(Register!$O454))+1))/Register!$Q454,2))</f>
        <v/>
      </c>
      <c r="I456" s="27">
        <f>IF(OR(Register!$N454&lt;&gt;"Yes",Register!$O454="",N(Register!$Q454)=0),0,ROUND((Register!$M454-Register!$R454)*MIN(Register!$Q454,MAX(0,MIN(I$4,IF(Register!$U454="",$D$2,MIN($D$2,YEAR(Register!$U454)*12+MONTH(Register!$U454)-1)))-(YEAR(Register!$O454)*12+MONTH(Register!$O454))+1))/Register!$Q454,2)-ROUND((Register!$M454-Register!$R454)*MIN(Register!$Q454,MAX(0,MIN(I$4-1,IF(Register!$U454="",$D$2,MIN($D$2,YEAR(Register!$U454)*12+MONTH(Register!$U454)-1)))-(YEAR(Register!$O454)*12+MONTH(Register!$O454))+1))/Register!$Q454,2))</f>
        <v/>
      </c>
      <c r="J456" s="27">
        <f>IF(OR(Register!$N454&lt;&gt;"Yes",Register!$O454="",N(Register!$Q454)=0),0,ROUND((Register!$M454-Register!$R454)*MIN(Register!$Q454,MAX(0,MIN(J$4,IF(Register!$U454="",$D$2,MIN($D$2,YEAR(Register!$U454)*12+MONTH(Register!$U454)-1)))-(YEAR(Register!$O454)*12+MONTH(Register!$O454))+1))/Register!$Q454,2)-ROUND((Register!$M454-Register!$R454)*MIN(Register!$Q454,MAX(0,MIN(J$4-1,IF(Register!$U454="",$D$2,MIN($D$2,YEAR(Register!$U454)*12+MONTH(Register!$U454)-1)))-(YEAR(Register!$O454)*12+MONTH(Register!$O454))+1))/Register!$Q454,2))</f>
        <v/>
      </c>
      <c r="K456" s="27">
        <f>IF(OR(Register!$N454&lt;&gt;"Yes",Register!$O454="",N(Register!$Q454)=0),0,ROUND((Register!$M454-Register!$R454)*MIN(Register!$Q454,MAX(0,MIN(K$4,IF(Register!$U454="",$D$2,MIN($D$2,YEAR(Register!$U454)*12+MONTH(Register!$U454)-1)))-(YEAR(Register!$O454)*12+MONTH(Register!$O454))+1))/Register!$Q454,2)-ROUND((Register!$M454-Register!$R454)*MIN(Register!$Q454,MAX(0,MIN(K$4-1,IF(Register!$U454="",$D$2,MIN($D$2,YEAR(Register!$U454)*12+MONTH(Register!$U454)-1)))-(YEAR(Register!$O454)*12+MONTH(Register!$O454))+1))/Register!$Q454,2))</f>
        <v/>
      </c>
      <c r="L456" s="27">
        <f>IF(OR(Register!$N454&lt;&gt;"Yes",Register!$O454="",N(Register!$Q454)=0),0,ROUND((Register!$M454-Register!$R454)*MIN(Register!$Q454,MAX(0,MIN(L$4,IF(Register!$U454="",$D$2,MIN($D$2,YEAR(Register!$U454)*12+MONTH(Register!$U454)-1)))-(YEAR(Register!$O454)*12+MONTH(Register!$O454))+1))/Register!$Q454,2)-ROUND((Register!$M454-Register!$R454)*MIN(Register!$Q454,MAX(0,MIN(L$4-1,IF(Register!$U454="",$D$2,MIN($D$2,YEAR(Register!$U454)*12+MONTH(Register!$U454)-1)))-(YEAR(Register!$O454)*12+MONTH(Register!$O454))+1))/Register!$Q454,2))</f>
        <v/>
      </c>
      <c r="M456" s="27">
        <f>IF(OR(Register!$N454&lt;&gt;"Yes",Register!$O454="",N(Register!$Q454)=0),0,ROUND((Register!$M454-Register!$R454)*MIN(Register!$Q454,MAX(0,MIN(M$4,IF(Register!$U454="",$D$2,MIN($D$2,YEAR(Register!$U454)*12+MONTH(Register!$U454)-1)))-(YEAR(Register!$O454)*12+MONTH(Register!$O454))+1))/Register!$Q454,2)-ROUND((Register!$M454-Register!$R454)*MIN(Register!$Q454,MAX(0,MIN(M$4-1,IF(Register!$U454="",$D$2,MIN($D$2,YEAR(Register!$U454)*12+MONTH(Register!$U454)-1)))-(YEAR(Register!$O454)*12+MONTH(Register!$O454))+1))/Register!$Q454,2))</f>
        <v/>
      </c>
      <c r="N456" s="27">
        <f>IF(OR(Register!$N454&lt;&gt;"Yes",Register!$O454="",N(Register!$Q454)=0),0,ROUND((Register!$M454-Register!$R454)*MIN(Register!$Q454,MAX(0,MIN(N$4,IF(Register!$U454="",$D$2,MIN($D$2,YEAR(Register!$U454)*12+MONTH(Register!$U454)-1)))-(YEAR(Register!$O454)*12+MONTH(Register!$O454))+1))/Register!$Q454,2)-ROUND((Register!$M454-Register!$R454)*MIN(Register!$Q454,MAX(0,MIN(N$4-1,IF(Register!$U454="",$D$2,MIN($D$2,YEAR(Register!$U454)*12+MONTH(Register!$U454)-1)))-(YEAR(Register!$O454)*12+MONTH(Register!$O454))+1))/Register!$Q454,2))</f>
        <v/>
      </c>
      <c r="O456" s="27">
        <f>IF(OR(Register!$N454&lt;&gt;"Yes",Register!$O454="",N(Register!$Q454)=0),0,ROUND((Register!$M454-Register!$R454)*MIN(Register!$Q454,MAX(0,MIN(O$4,IF(Register!$U454="",$D$2,MIN($D$2,YEAR(Register!$U454)*12+MONTH(Register!$U454)-1)))-(YEAR(Register!$O454)*12+MONTH(Register!$O454))+1))/Register!$Q454,2)-ROUND((Register!$M454-Register!$R454)*MIN(Register!$Q454,MAX(0,MIN(O$4-1,IF(Register!$U454="",$D$2,MIN($D$2,YEAR(Register!$U454)*12+MONTH(Register!$U454)-1)))-(YEAR(Register!$O454)*12+MONTH(Register!$O454))+1))/Register!$Q454,2))</f>
        <v/>
      </c>
      <c r="P456" s="27">
        <f>IF(OR(Register!$N454&lt;&gt;"Yes",Register!$O454="",N(Register!$Q454)=0),0,ROUND((Register!$M454-Register!$R454)*MIN(Register!$Q454,MAX(0,MIN(P$4,IF(Register!$U454="",$D$2,MIN($D$2,YEAR(Register!$U454)*12+MONTH(Register!$U454)-1)))-(YEAR(Register!$O454)*12+MONTH(Register!$O454))+1))/Register!$Q454,2)-ROUND((Register!$M454-Register!$R454)*MIN(Register!$Q454,MAX(0,MIN(P$4-1,IF(Register!$U454="",$D$2,MIN($D$2,YEAR(Register!$U454)*12+MONTH(Register!$U454)-1)))-(YEAR(Register!$O454)*12+MONTH(Register!$O454))+1))/Register!$Q454,2))</f>
        <v/>
      </c>
      <c r="Q456" s="27">
        <f>E456+F456+G456+H456+I456+J456+K456+L456+M456+N456+O456+P456</f>
        <v/>
      </c>
    </row>
    <row r="457">
      <c r="A457" s="28">
        <f>IF(Register!$A455="","",Register!$A455)</f>
        <v/>
      </c>
      <c r="B457" s="28">
        <f>IF(Register!$D455="","",Register!$D455)</f>
        <v/>
      </c>
      <c r="C457" s="28">
        <f>IF(Register!$F455="","",Register!$F455)</f>
        <v/>
      </c>
      <c r="D457" s="28">
        <f>IF(C457="","",IF(C457=Settings!$A$9,Settings!$B$9,IF(C457=Settings!$A$10,Settings!$B$10,IF(C457=Settings!$A$11,Settings!$B$11,IF(C457=Settings!$A$12,Settings!$B$12,IF(C457=Settings!$A$13,Settings!$B$13,IF(C457=Settings!$A$14,Settings!$B$14,IF(C457=Settings!$A$15,Settings!$B$15,IF(C457=Settings!$A$16,Settings!$B$16,IF(C457=Settings!$A$17,Settings!$B$17,IF(C457=Settings!$A$18,Settings!$B$18,"")))))))))))</f>
        <v/>
      </c>
      <c r="E457" s="27">
        <f>IF(OR(Register!$N455&lt;&gt;"Yes",Register!$O455="",N(Register!$Q455)=0),0,ROUND((Register!$M455-Register!$R455)*MIN(Register!$Q455,MAX(0,MIN(E$4,IF(Register!$U455="",$D$2,MIN($D$2,YEAR(Register!$U455)*12+MONTH(Register!$U455)-1)))-(YEAR(Register!$O455)*12+MONTH(Register!$O455))+1))/Register!$Q455,2)-ROUND((Register!$M455-Register!$R455)*MIN(Register!$Q455,MAX(0,MIN(E$4-1,IF(Register!$U455="",$D$2,MIN($D$2,YEAR(Register!$U455)*12+MONTH(Register!$U455)-1)))-(YEAR(Register!$O455)*12+MONTH(Register!$O455))+1))/Register!$Q455,2))</f>
        <v/>
      </c>
      <c r="F457" s="27">
        <f>IF(OR(Register!$N455&lt;&gt;"Yes",Register!$O455="",N(Register!$Q455)=0),0,ROUND((Register!$M455-Register!$R455)*MIN(Register!$Q455,MAX(0,MIN(F$4,IF(Register!$U455="",$D$2,MIN($D$2,YEAR(Register!$U455)*12+MONTH(Register!$U455)-1)))-(YEAR(Register!$O455)*12+MONTH(Register!$O455))+1))/Register!$Q455,2)-ROUND((Register!$M455-Register!$R455)*MIN(Register!$Q455,MAX(0,MIN(F$4-1,IF(Register!$U455="",$D$2,MIN($D$2,YEAR(Register!$U455)*12+MONTH(Register!$U455)-1)))-(YEAR(Register!$O455)*12+MONTH(Register!$O455))+1))/Register!$Q455,2))</f>
        <v/>
      </c>
      <c r="G457" s="27">
        <f>IF(OR(Register!$N455&lt;&gt;"Yes",Register!$O455="",N(Register!$Q455)=0),0,ROUND((Register!$M455-Register!$R455)*MIN(Register!$Q455,MAX(0,MIN(G$4,IF(Register!$U455="",$D$2,MIN($D$2,YEAR(Register!$U455)*12+MONTH(Register!$U455)-1)))-(YEAR(Register!$O455)*12+MONTH(Register!$O455))+1))/Register!$Q455,2)-ROUND((Register!$M455-Register!$R455)*MIN(Register!$Q455,MAX(0,MIN(G$4-1,IF(Register!$U455="",$D$2,MIN($D$2,YEAR(Register!$U455)*12+MONTH(Register!$U455)-1)))-(YEAR(Register!$O455)*12+MONTH(Register!$O455))+1))/Register!$Q455,2))</f>
        <v/>
      </c>
      <c r="H457" s="27">
        <f>IF(OR(Register!$N455&lt;&gt;"Yes",Register!$O455="",N(Register!$Q455)=0),0,ROUND((Register!$M455-Register!$R455)*MIN(Register!$Q455,MAX(0,MIN(H$4,IF(Register!$U455="",$D$2,MIN($D$2,YEAR(Register!$U455)*12+MONTH(Register!$U455)-1)))-(YEAR(Register!$O455)*12+MONTH(Register!$O455))+1))/Register!$Q455,2)-ROUND((Register!$M455-Register!$R455)*MIN(Register!$Q455,MAX(0,MIN(H$4-1,IF(Register!$U455="",$D$2,MIN($D$2,YEAR(Register!$U455)*12+MONTH(Register!$U455)-1)))-(YEAR(Register!$O455)*12+MONTH(Register!$O455))+1))/Register!$Q455,2))</f>
        <v/>
      </c>
      <c r="I457" s="27">
        <f>IF(OR(Register!$N455&lt;&gt;"Yes",Register!$O455="",N(Register!$Q455)=0),0,ROUND((Register!$M455-Register!$R455)*MIN(Register!$Q455,MAX(0,MIN(I$4,IF(Register!$U455="",$D$2,MIN($D$2,YEAR(Register!$U455)*12+MONTH(Register!$U455)-1)))-(YEAR(Register!$O455)*12+MONTH(Register!$O455))+1))/Register!$Q455,2)-ROUND((Register!$M455-Register!$R455)*MIN(Register!$Q455,MAX(0,MIN(I$4-1,IF(Register!$U455="",$D$2,MIN($D$2,YEAR(Register!$U455)*12+MONTH(Register!$U455)-1)))-(YEAR(Register!$O455)*12+MONTH(Register!$O455))+1))/Register!$Q455,2))</f>
        <v/>
      </c>
      <c r="J457" s="27">
        <f>IF(OR(Register!$N455&lt;&gt;"Yes",Register!$O455="",N(Register!$Q455)=0),0,ROUND((Register!$M455-Register!$R455)*MIN(Register!$Q455,MAX(0,MIN(J$4,IF(Register!$U455="",$D$2,MIN($D$2,YEAR(Register!$U455)*12+MONTH(Register!$U455)-1)))-(YEAR(Register!$O455)*12+MONTH(Register!$O455))+1))/Register!$Q455,2)-ROUND((Register!$M455-Register!$R455)*MIN(Register!$Q455,MAX(0,MIN(J$4-1,IF(Register!$U455="",$D$2,MIN($D$2,YEAR(Register!$U455)*12+MONTH(Register!$U455)-1)))-(YEAR(Register!$O455)*12+MONTH(Register!$O455))+1))/Register!$Q455,2))</f>
        <v/>
      </c>
      <c r="K457" s="27">
        <f>IF(OR(Register!$N455&lt;&gt;"Yes",Register!$O455="",N(Register!$Q455)=0),0,ROUND((Register!$M455-Register!$R455)*MIN(Register!$Q455,MAX(0,MIN(K$4,IF(Register!$U455="",$D$2,MIN($D$2,YEAR(Register!$U455)*12+MONTH(Register!$U455)-1)))-(YEAR(Register!$O455)*12+MONTH(Register!$O455))+1))/Register!$Q455,2)-ROUND((Register!$M455-Register!$R455)*MIN(Register!$Q455,MAX(0,MIN(K$4-1,IF(Register!$U455="",$D$2,MIN($D$2,YEAR(Register!$U455)*12+MONTH(Register!$U455)-1)))-(YEAR(Register!$O455)*12+MONTH(Register!$O455))+1))/Register!$Q455,2))</f>
        <v/>
      </c>
      <c r="L457" s="27">
        <f>IF(OR(Register!$N455&lt;&gt;"Yes",Register!$O455="",N(Register!$Q455)=0),0,ROUND((Register!$M455-Register!$R455)*MIN(Register!$Q455,MAX(0,MIN(L$4,IF(Register!$U455="",$D$2,MIN($D$2,YEAR(Register!$U455)*12+MONTH(Register!$U455)-1)))-(YEAR(Register!$O455)*12+MONTH(Register!$O455))+1))/Register!$Q455,2)-ROUND((Register!$M455-Register!$R455)*MIN(Register!$Q455,MAX(0,MIN(L$4-1,IF(Register!$U455="",$D$2,MIN($D$2,YEAR(Register!$U455)*12+MONTH(Register!$U455)-1)))-(YEAR(Register!$O455)*12+MONTH(Register!$O455))+1))/Register!$Q455,2))</f>
        <v/>
      </c>
      <c r="M457" s="27">
        <f>IF(OR(Register!$N455&lt;&gt;"Yes",Register!$O455="",N(Register!$Q455)=0),0,ROUND((Register!$M455-Register!$R455)*MIN(Register!$Q455,MAX(0,MIN(M$4,IF(Register!$U455="",$D$2,MIN($D$2,YEAR(Register!$U455)*12+MONTH(Register!$U455)-1)))-(YEAR(Register!$O455)*12+MONTH(Register!$O455))+1))/Register!$Q455,2)-ROUND((Register!$M455-Register!$R455)*MIN(Register!$Q455,MAX(0,MIN(M$4-1,IF(Register!$U455="",$D$2,MIN($D$2,YEAR(Register!$U455)*12+MONTH(Register!$U455)-1)))-(YEAR(Register!$O455)*12+MONTH(Register!$O455))+1))/Register!$Q455,2))</f>
        <v/>
      </c>
      <c r="N457" s="27">
        <f>IF(OR(Register!$N455&lt;&gt;"Yes",Register!$O455="",N(Register!$Q455)=0),0,ROUND((Register!$M455-Register!$R455)*MIN(Register!$Q455,MAX(0,MIN(N$4,IF(Register!$U455="",$D$2,MIN($D$2,YEAR(Register!$U455)*12+MONTH(Register!$U455)-1)))-(YEAR(Register!$O455)*12+MONTH(Register!$O455))+1))/Register!$Q455,2)-ROUND((Register!$M455-Register!$R455)*MIN(Register!$Q455,MAX(0,MIN(N$4-1,IF(Register!$U455="",$D$2,MIN($D$2,YEAR(Register!$U455)*12+MONTH(Register!$U455)-1)))-(YEAR(Register!$O455)*12+MONTH(Register!$O455))+1))/Register!$Q455,2))</f>
        <v/>
      </c>
      <c r="O457" s="27">
        <f>IF(OR(Register!$N455&lt;&gt;"Yes",Register!$O455="",N(Register!$Q455)=0),0,ROUND((Register!$M455-Register!$R455)*MIN(Register!$Q455,MAX(0,MIN(O$4,IF(Register!$U455="",$D$2,MIN($D$2,YEAR(Register!$U455)*12+MONTH(Register!$U455)-1)))-(YEAR(Register!$O455)*12+MONTH(Register!$O455))+1))/Register!$Q455,2)-ROUND((Register!$M455-Register!$R455)*MIN(Register!$Q455,MAX(0,MIN(O$4-1,IF(Register!$U455="",$D$2,MIN($D$2,YEAR(Register!$U455)*12+MONTH(Register!$U455)-1)))-(YEAR(Register!$O455)*12+MONTH(Register!$O455))+1))/Register!$Q455,2))</f>
        <v/>
      </c>
      <c r="P457" s="27">
        <f>IF(OR(Register!$N455&lt;&gt;"Yes",Register!$O455="",N(Register!$Q455)=0),0,ROUND((Register!$M455-Register!$R455)*MIN(Register!$Q455,MAX(0,MIN(P$4,IF(Register!$U455="",$D$2,MIN($D$2,YEAR(Register!$U455)*12+MONTH(Register!$U455)-1)))-(YEAR(Register!$O455)*12+MONTH(Register!$O455))+1))/Register!$Q455,2)-ROUND((Register!$M455-Register!$R455)*MIN(Register!$Q455,MAX(0,MIN(P$4-1,IF(Register!$U455="",$D$2,MIN($D$2,YEAR(Register!$U455)*12+MONTH(Register!$U455)-1)))-(YEAR(Register!$O455)*12+MONTH(Register!$O455))+1))/Register!$Q455,2))</f>
        <v/>
      </c>
      <c r="Q457" s="27">
        <f>E457+F457+G457+H457+I457+J457+K457+L457+M457+N457+O457+P457</f>
        <v/>
      </c>
    </row>
    <row r="458">
      <c r="A458" s="28">
        <f>IF(Register!$A456="","",Register!$A456)</f>
        <v/>
      </c>
      <c r="B458" s="28">
        <f>IF(Register!$D456="","",Register!$D456)</f>
        <v/>
      </c>
      <c r="C458" s="28">
        <f>IF(Register!$F456="","",Register!$F456)</f>
        <v/>
      </c>
      <c r="D458" s="28">
        <f>IF(C458="","",IF(C458=Settings!$A$9,Settings!$B$9,IF(C458=Settings!$A$10,Settings!$B$10,IF(C458=Settings!$A$11,Settings!$B$11,IF(C458=Settings!$A$12,Settings!$B$12,IF(C458=Settings!$A$13,Settings!$B$13,IF(C458=Settings!$A$14,Settings!$B$14,IF(C458=Settings!$A$15,Settings!$B$15,IF(C458=Settings!$A$16,Settings!$B$16,IF(C458=Settings!$A$17,Settings!$B$17,IF(C458=Settings!$A$18,Settings!$B$18,"")))))))))))</f>
        <v/>
      </c>
      <c r="E458" s="27">
        <f>IF(OR(Register!$N456&lt;&gt;"Yes",Register!$O456="",N(Register!$Q456)=0),0,ROUND((Register!$M456-Register!$R456)*MIN(Register!$Q456,MAX(0,MIN(E$4,IF(Register!$U456="",$D$2,MIN($D$2,YEAR(Register!$U456)*12+MONTH(Register!$U456)-1)))-(YEAR(Register!$O456)*12+MONTH(Register!$O456))+1))/Register!$Q456,2)-ROUND((Register!$M456-Register!$R456)*MIN(Register!$Q456,MAX(0,MIN(E$4-1,IF(Register!$U456="",$D$2,MIN($D$2,YEAR(Register!$U456)*12+MONTH(Register!$U456)-1)))-(YEAR(Register!$O456)*12+MONTH(Register!$O456))+1))/Register!$Q456,2))</f>
        <v/>
      </c>
      <c r="F458" s="27">
        <f>IF(OR(Register!$N456&lt;&gt;"Yes",Register!$O456="",N(Register!$Q456)=0),0,ROUND((Register!$M456-Register!$R456)*MIN(Register!$Q456,MAX(0,MIN(F$4,IF(Register!$U456="",$D$2,MIN($D$2,YEAR(Register!$U456)*12+MONTH(Register!$U456)-1)))-(YEAR(Register!$O456)*12+MONTH(Register!$O456))+1))/Register!$Q456,2)-ROUND((Register!$M456-Register!$R456)*MIN(Register!$Q456,MAX(0,MIN(F$4-1,IF(Register!$U456="",$D$2,MIN($D$2,YEAR(Register!$U456)*12+MONTH(Register!$U456)-1)))-(YEAR(Register!$O456)*12+MONTH(Register!$O456))+1))/Register!$Q456,2))</f>
        <v/>
      </c>
      <c r="G458" s="27">
        <f>IF(OR(Register!$N456&lt;&gt;"Yes",Register!$O456="",N(Register!$Q456)=0),0,ROUND((Register!$M456-Register!$R456)*MIN(Register!$Q456,MAX(0,MIN(G$4,IF(Register!$U456="",$D$2,MIN($D$2,YEAR(Register!$U456)*12+MONTH(Register!$U456)-1)))-(YEAR(Register!$O456)*12+MONTH(Register!$O456))+1))/Register!$Q456,2)-ROUND((Register!$M456-Register!$R456)*MIN(Register!$Q456,MAX(0,MIN(G$4-1,IF(Register!$U456="",$D$2,MIN($D$2,YEAR(Register!$U456)*12+MONTH(Register!$U456)-1)))-(YEAR(Register!$O456)*12+MONTH(Register!$O456))+1))/Register!$Q456,2))</f>
        <v/>
      </c>
      <c r="H458" s="27">
        <f>IF(OR(Register!$N456&lt;&gt;"Yes",Register!$O456="",N(Register!$Q456)=0),0,ROUND((Register!$M456-Register!$R456)*MIN(Register!$Q456,MAX(0,MIN(H$4,IF(Register!$U456="",$D$2,MIN($D$2,YEAR(Register!$U456)*12+MONTH(Register!$U456)-1)))-(YEAR(Register!$O456)*12+MONTH(Register!$O456))+1))/Register!$Q456,2)-ROUND((Register!$M456-Register!$R456)*MIN(Register!$Q456,MAX(0,MIN(H$4-1,IF(Register!$U456="",$D$2,MIN($D$2,YEAR(Register!$U456)*12+MONTH(Register!$U456)-1)))-(YEAR(Register!$O456)*12+MONTH(Register!$O456))+1))/Register!$Q456,2))</f>
        <v/>
      </c>
      <c r="I458" s="27">
        <f>IF(OR(Register!$N456&lt;&gt;"Yes",Register!$O456="",N(Register!$Q456)=0),0,ROUND((Register!$M456-Register!$R456)*MIN(Register!$Q456,MAX(0,MIN(I$4,IF(Register!$U456="",$D$2,MIN($D$2,YEAR(Register!$U456)*12+MONTH(Register!$U456)-1)))-(YEAR(Register!$O456)*12+MONTH(Register!$O456))+1))/Register!$Q456,2)-ROUND((Register!$M456-Register!$R456)*MIN(Register!$Q456,MAX(0,MIN(I$4-1,IF(Register!$U456="",$D$2,MIN($D$2,YEAR(Register!$U456)*12+MONTH(Register!$U456)-1)))-(YEAR(Register!$O456)*12+MONTH(Register!$O456))+1))/Register!$Q456,2))</f>
        <v/>
      </c>
      <c r="J458" s="27">
        <f>IF(OR(Register!$N456&lt;&gt;"Yes",Register!$O456="",N(Register!$Q456)=0),0,ROUND((Register!$M456-Register!$R456)*MIN(Register!$Q456,MAX(0,MIN(J$4,IF(Register!$U456="",$D$2,MIN($D$2,YEAR(Register!$U456)*12+MONTH(Register!$U456)-1)))-(YEAR(Register!$O456)*12+MONTH(Register!$O456))+1))/Register!$Q456,2)-ROUND((Register!$M456-Register!$R456)*MIN(Register!$Q456,MAX(0,MIN(J$4-1,IF(Register!$U456="",$D$2,MIN($D$2,YEAR(Register!$U456)*12+MONTH(Register!$U456)-1)))-(YEAR(Register!$O456)*12+MONTH(Register!$O456))+1))/Register!$Q456,2))</f>
        <v/>
      </c>
      <c r="K458" s="27">
        <f>IF(OR(Register!$N456&lt;&gt;"Yes",Register!$O456="",N(Register!$Q456)=0),0,ROUND((Register!$M456-Register!$R456)*MIN(Register!$Q456,MAX(0,MIN(K$4,IF(Register!$U456="",$D$2,MIN($D$2,YEAR(Register!$U456)*12+MONTH(Register!$U456)-1)))-(YEAR(Register!$O456)*12+MONTH(Register!$O456))+1))/Register!$Q456,2)-ROUND((Register!$M456-Register!$R456)*MIN(Register!$Q456,MAX(0,MIN(K$4-1,IF(Register!$U456="",$D$2,MIN($D$2,YEAR(Register!$U456)*12+MONTH(Register!$U456)-1)))-(YEAR(Register!$O456)*12+MONTH(Register!$O456))+1))/Register!$Q456,2))</f>
        <v/>
      </c>
      <c r="L458" s="27">
        <f>IF(OR(Register!$N456&lt;&gt;"Yes",Register!$O456="",N(Register!$Q456)=0),0,ROUND((Register!$M456-Register!$R456)*MIN(Register!$Q456,MAX(0,MIN(L$4,IF(Register!$U456="",$D$2,MIN($D$2,YEAR(Register!$U456)*12+MONTH(Register!$U456)-1)))-(YEAR(Register!$O456)*12+MONTH(Register!$O456))+1))/Register!$Q456,2)-ROUND((Register!$M456-Register!$R456)*MIN(Register!$Q456,MAX(0,MIN(L$4-1,IF(Register!$U456="",$D$2,MIN($D$2,YEAR(Register!$U456)*12+MONTH(Register!$U456)-1)))-(YEAR(Register!$O456)*12+MONTH(Register!$O456))+1))/Register!$Q456,2))</f>
        <v/>
      </c>
      <c r="M458" s="27">
        <f>IF(OR(Register!$N456&lt;&gt;"Yes",Register!$O456="",N(Register!$Q456)=0),0,ROUND((Register!$M456-Register!$R456)*MIN(Register!$Q456,MAX(0,MIN(M$4,IF(Register!$U456="",$D$2,MIN($D$2,YEAR(Register!$U456)*12+MONTH(Register!$U456)-1)))-(YEAR(Register!$O456)*12+MONTH(Register!$O456))+1))/Register!$Q456,2)-ROUND((Register!$M456-Register!$R456)*MIN(Register!$Q456,MAX(0,MIN(M$4-1,IF(Register!$U456="",$D$2,MIN($D$2,YEAR(Register!$U456)*12+MONTH(Register!$U456)-1)))-(YEAR(Register!$O456)*12+MONTH(Register!$O456))+1))/Register!$Q456,2))</f>
        <v/>
      </c>
      <c r="N458" s="27">
        <f>IF(OR(Register!$N456&lt;&gt;"Yes",Register!$O456="",N(Register!$Q456)=0),0,ROUND((Register!$M456-Register!$R456)*MIN(Register!$Q456,MAX(0,MIN(N$4,IF(Register!$U456="",$D$2,MIN($D$2,YEAR(Register!$U456)*12+MONTH(Register!$U456)-1)))-(YEAR(Register!$O456)*12+MONTH(Register!$O456))+1))/Register!$Q456,2)-ROUND((Register!$M456-Register!$R456)*MIN(Register!$Q456,MAX(0,MIN(N$4-1,IF(Register!$U456="",$D$2,MIN($D$2,YEAR(Register!$U456)*12+MONTH(Register!$U456)-1)))-(YEAR(Register!$O456)*12+MONTH(Register!$O456))+1))/Register!$Q456,2))</f>
        <v/>
      </c>
      <c r="O458" s="27">
        <f>IF(OR(Register!$N456&lt;&gt;"Yes",Register!$O456="",N(Register!$Q456)=0),0,ROUND((Register!$M456-Register!$R456)*MIN(Register!$Q456,MAX(0,MIN(O$4,IF(Register!$U456="",$D$2,MIN($D$2,YEAR(Register!$U456)*12+MONTH(Register!$U456)-1)))-(YEAR(Register!$O456)*12+MONTH(Register!$O456))+1))/Register!$Q456,2)-ROUND((Register!$M456-Register!$R456)*MIN(Register!$Q456,MAX(0,MIN(O$4-1,IF(Register!$U456="",$D$2,MIN($D$2,YEAR(Register!$U456)*12+MONTH(Register!$U456)-1)))-(YEAR(Register!$O456)*12+MONTH(Register!$O456))+1))/Register!$Q456,2))</f>
        <v/>
      </c>
      <c r="P458" s="27">
        <f>IF(OR(Register!$N456&lt;&gt;"Yes",Register!$O456="",N(Register!$Q456)=0),0,ROUND((Register!$M456-Register!$R456)*MIN(Register!$Q456,MAX(0,MIN(P$4,IF(Register!$U456="",$D$2,MIN($D$2,YEAR(Register!$U456)*12+MONTH(Register!$U456)-1)))-(YEAR(Register!$O456)*12+MONTH(Register!$O456))+1))/Register!$Q456,2)-ROUND((Register!$M456-Register!$R456)*MIN(Register!$Q456,MAX(0,MIN(P$4-1,IF(Register!$U456="",$D$2,MIN($D$2,YEAR(Register!$U456)*12+MONTH(Register!$U456)-1)))-(YEAR(Register!$O456)*12+MONTH(Register!$O456))+1))/Register!$Q456,2))</f>
        <v/>
      </c>
      <c r="Q458" s="27">
        <f>E458+F458+G458+H458+I458+J458+K458+L458+M458+N458+O458+P458</f>
        <v/>
      </c>
    </row>
    <row r="459">
      <c r="A459" s="28">
        <f>IF(Register!$A457="","",Register!$A457)</f>
        <v/>
      </c>
      <c r="B459" s="28">
        <f>IF(Register!$D457="","",Register!$D457)</f>
        <v/>
      </c>
      <c r="C459" s="28">
        <f>IF(Register!$F457="","",Register!$F457)</f>
        <v/>
      </c>
      <c r="D459" s="28">
        <f>IF(C459="","",IF(C459=Settings!$A$9,Settings!$B$9,IF(C459=Settings!$A$10,Settings!$B$10,IF(C459=Settings!$A$11,Settings!$B$11,IF(C459=Settings!$A$12,Settings!$B$12,IF(C459=Settings!$A$13,Settings!$B$13,IF(C459=Settings!$A$14,Settings!$B$14,IF(C459=Settings!$A$15,Settings!$B$15,IF(C459=Settings!$A$16,Settings!$B$16,IF(C459=Settings!$A$17,Settings!$B$17,IF(C459=Settings!$A$18,Settings!$B$18,"")))))))))))</f>
        <v/>
      </c>
      <c r="E459" s="27">
        <f>IF(OR(Register!$N457&lt;&gt;"Yes",Register!$O457="",N(Register!$Q457)=0),0,ROUND((Register!$M457-Register!$R457)*MIN(Register!$Q457,MAX(0,MIN(E$4,IF(Register!$U457="",$D$2,MIN($D$2,YEAR(Register!$U457)*12+MONTH(Register!$U457)-1)))-(YEAR(Register!$O457)*12+MONTH(Register!$O457))+1))/Register!$Q457,2)-ROUND((Register!$M457-Register!$R457)*MIN(Register!$Q457,MAX(0,MIN(E$4-1,IF(Register!$U457="",$D$2,MIN($D$2,YEAR(Register!$U457)*12+MONTH(Register!$U457)-1)))-(YEAR(Register!$O457)*12+MONTH(Register!$O457))+1))/Register!$Q457,2))</f>
        <v/>
      </c>
      <c r="F459" s="27">
        <f>IF(OR(Register!$N457&lt;&gt;"Yes",Register!$O457="",N(Register!$Q457)=0),0,ROUND((Register!$M457-Register!$R457)*MIN(Register!$Q457,MAX(0,MIN(F$4,IF(Register!$U457="",$D$2,MIN($D$2,YEAR(Register!$U457)*12+MONTH(Register!$U457)-1)))-(YEAR(Register!$O457)*12+MONTH(Register!$O457))+1))/Register!$Q457,2)-ROUND((Register!$M457-Register!$R457)*MIN(Register!$Q457,MAX(0,MIN(F$4-1,IF(Register!$U457="",$D$2,MIN($D$2,YEAR(Register!$U457)*12+MONTH(Register!$U457)-1)))-(YEAR(Register!$O457)*12+MONTH(Register!$O457))+1))/Register!$Q457,2))</f>
        <v/>
      </c>
      <c r="G459" s="27">
        <f>IF(OR(Register!$N457&lt;&gt;"Yes",Register!$O457="",N(Register!$Q457)=0),0,ROUND((Register!$M457-Register!$R457)*MIN(Register!$Q457,MAX(0,MIN(G$4,IF(Register!$U457="",$D$2,MIN($D$2,YEAR(Register!$U457)*12+MONTH(Register!$U457)-1)))-(YEAR(Register!$O457)*12+MONTH(Register!$O457))+1))/Register!$Q457,2)-ROUND((Register!$M457-Register!$R457)*MIN(Register!$Q457,MAX(0,MIN(G$4-1,IF(Register!$U457="",$D$2,MIN($D$2,YEAR(Register!$U457)*12+MONTH(Register!$U457)-1)))-(YEAR(Register!$O457)*12+MONTH(Register!$O457))+1))/Register!$Q457,2))</f>
        <v/>
      </c>
      <c r="H459" s="27">
        <f>IF(OR(Register!$N457&lt;&gt;"Yes",Register!$O457="",N(Register!$Q457)=0),0,ROUND((Register!$M457-Register!$R457)*MIN(Register!$Q457,MAX(0,MIN(H$4,IF(Register!$U457="",$D$2,MIN($D$2,YEAR(Register!$U457)*12+MONTH(Register!$U457)-1)))-(YEAR(Register!$O457)*12+MONTH(Register!$O457))+1))/Register!$Q457,2)-ROUND((Register!$M457-Register!$R457)*MIN(Register!$Q457,MAX(0,MIN(H$4-1,IF(Register!$U457="",$D$2,MIN($D$2,YEAR(Register!$U457)*12+MONTH(Register!$U457)-1)))-(YEAR(Register!$O457)*12+MONTH(Register!$O457))+1))/Register!$Q457,2))</f>
        <v/>
      </c>
      <c r="I459" s="27">
        <f>IF(OR(Register!$N457&lt;&gt;"Yes",Register!$O457="",N(Register!$Q457)=0),0,ROUND((Register!$M457-Register!$R457)*MIN(Register!$Q457,MAX(0,MIN(I$4,IF(Register!$U457="",$D$2,MIN($D$2,YEAR(Register!$U457)*12+MONTH(Register!$U457)-1)))-(YEAR(Register!$O457)*12+MONTH(Register!$O457))+1))/Register!$Q457,2)-ROUND((Register!$M457-Register!$R457)*MIN(Register!$Q457,MAX(0,MIN(I$4-1,IF(Register!$U457="",$D$2,MIN($D$2,YEAR(Register!$U457)*12+MONTH(Register!$U457)-1)))-(YEAR(Register!$O457)*12+MONTH(Register!$O457))+1))/Register!$Q457,2))</f>
        <v/>
      </c>
      <c r="J459" s="27">
        <f>IF(OR(Register!$N457&lt;&gt;"Yes",Register!$O457="",N(Register!$Q457)=0),0,ROUND((Register!$M457-Register!$R457)*MIN(Register!$Q457,MAX(0,MIN(J$4,IF(Register!$U457="",$D$2,MIN($D$2,YEAR(Register!$U457)*12+MONTH(Register!$U457)-1)))-(YEAR(Register!$O457)*12+MONTH(Register!$O457))+1))/Register!$Q457,2)-ROUND((Register!$M457-Register!$R457)*MIN(Register!$Q457,MAX(0,MIN(J$4-1,IF(Register!$U457="",$D$2,MIN($D$2,YEAR(Register!$U457)*12+MONTH(Register!$U457)-1)))-(YEAR(Register!$O457)*12+MONTH(Register!$O457))+1))/Register!$Q457,2))</f>
        <v/>
      </c>
      <c r="K459" s="27">
        <f>IF(OR(Register!$N457&lt;&gt;"Yes",Register!$O457="",N(Register!$Q457)=0),0,ROUND((Register!$M457-Register!$R457)*MIN(Register!$Q457,MAX(0,MIN(K$4,IF(Register!$U457="",$D$2,MIN($D$2,YEAR(Register!$U457)*12+MONTH(Register!$U457)-1)))-(YEAR(Register!$O457)*12+MONTH(Register!$O457))+1))/Register!$Q457,2)-ROUND((Register!$M457-Register!$R457)*MIN(Register!$Q457,MAX(0,MIN(K$4-1,IF(Register!$U457="",$D$2,MIN($D$2,YEAR(Register!$U457)*12+MONTH(Register!$U457)-1)))-(YEAR(Register!$O457)*12+MONTH(Register!$O457))+1))/Register!$Q457,2))</f>
        <v/>
      </c>
      <c r="L459" s="27">
        <f>IF(OR(Register!$N457&lt;&gt;"Yes",Register!$O457="",N(Register!$Q457)=0),0,ROUND((Register!$M457-Register!$R457)*MIN(Register!$Q457,MAX(0,MIN(L$4,IF(Register!$U457="",$D$2,MIN($D$2,YEAR(Register!$U457)*12+MONTH(Register!$U457)-1)))-(YEAR(Register!$O457)*12+MONTH(Register!$O457))+1))/Register!$Q457,2)-ROUND((Register!$M457-Register!$R457)*MIN(Register!$Q457,MAX(0,MIN(L$4-1,IF(Register!$U457="",$D$2,MIN($D$2,YEAR(Register!$U457)*12+MONTH(Register!$U457)-1)))-(YEAR(Register!$O457)*12+MONTH(Register!$O457))+1))/Register!$Q457,2))</f>
        <v/>
      </c>
      <c r="M459" s="27">
        <f>IF(OR(Register!$N457&lt;&gt;"Yes",Register!$O457="",N(Register!$Q457)=0),0,ROUND((Register!$M457-Register!$R457)*MIN(Register!$Q457,MAX(0,MIN(M$4,IF(Register!$U457="",$D$2,MIN($D$2,YEAR(Register!$U457)*12+MONTH(Register!$U457)-1)))-(YEAR(Register!$O457)*12+MONTH(Register!$O457))+1))/Register!$Q457,2)-ROUND((Register!$M457-Register!$R457)*MIN(Register!$Q457,MAX(0,MIN(M$4-1,IF(Register!$U457="",$D$2,MIN($D$2,YEAR(Register!$U457)*12+MONTH(Register!$U457)-1)))-(YEAR(Register!$O457)*12+MONTH(Register!$O457))+1))/Register!$Q457,2))</f>
        <v/>
      </c>
      <c r="N459" s="27">
        <f>IF(OR(Register!$N457&lt;&gt;"Yes",Register!$O457="",N(Register!$Q457)=0),0,ROUND((Register!$M457-Register!$R457)*MIN(Register!$Q457,MAX(0,MIN(N$4,IF(Register!$U457="",$D$2,MIN($D$2,YEAR(Register!$U457)*12+MONTH(Register!$U457)-1)))-(YEAR(Register!$O457)*12+MONTH(Register!$O457))+1))/Register!$Q457,2)-ROUND((Register!$M457-Register!$R457)*MIN(Register!$Q457,MAX(0,MIN(N$4-1,IF(Register!$U457="",$D$2,MIN($D$2,YEAR(Register!$U457)*12+MONTH(Register!$U457)-1)))-(YEAR(Register!$O457)*12+MONTH(Register!$O457))+1))/Register!$Q457,2))</f>
        <v/>
      </c>
      <c r="O459" s="27">
        <f>IF(OR(Register!$N457&lt;&gt;"Yes",Register!$O457="",N(Register!$Q457)=0),0,ROUND((Register!$M457-Register!$R457)*MIN(Register!$Q457,MAX(0,MIN(O$4,IF(Register!$U457="",$D$2,MIN($D$2,YEAR(Register!$U457)*12+MONTH(Register!$U457)-1)))-(YEAR(Register!$O457)*12+MONTH(Register!$O457))+1))/Register!$Q457,2)-ROUND((Register!$M457-Register!$R457)*MIN(Register!$Q457,MAX(0,MIN(O$4-1,IF(Register!$U457="",$D$2,MIN($D$2,YEAR(Register!$U457)*12+MONTH(Register!$U457)-1)))-(YEAR(Register!$O457)*12+MONTH(Register!$O457))+1))/Register!$Q457,2))</f>
        <v/>
      </c>
      <c r="P459" s="27">
        <f>IF(OR(Register!$N457&lt;&gt;"Yes",Register!$O457="",N(Register!$Q457)=0),0,ROUND((Register!$M457-Register!$R457)*MIN(Register!$Q457,MAX(0,MIN(P$4,IF(Register!$U457="",$D$2,MIN($D$2,YEAR(Register!$U457)*12+MONTH(Register!$U457)-1)))-(YEAR(Register!$O457)*12+MONTH(Register!$O457))+1))/Register!$Q457,2)-ROUND((Register!$M457-Register!$R457)*MIN(Register!$Q457,MAX(0,MIN(P$4-1,IF(Register!$U457="",$D$2,MIN($D$2,YEAR(Register!$U457)*12+MONTH(Register!$U457)-1)))-(YEAR(Register!$O457)*12+MONTH(Register!$O457))+1))/Register!$Q457,2))</f>
        <v/>
      </c>
      <c r="Q459" s="27">
        <f>E459+F459+G459+H459+I459+J459+K459+L459+M459+N459+O459+P459</f>
        <v/>
      </c>
    </row>
    <row r="460">
      <c r="A460" s="28">
        <f>IF(Register!$A458="","",Register!$A458)</f>
        <v/>
      </c>
      <c r="B460" s="28">
        <f>IF(Register!$D458="","",Register!$D458)</f>
        <v/>
      </c>
      <c r="C460" s="28">
        <f>IF(Register!$F458="","",Register!$F458)</f>
        <v/>
      </c>
      <c r="D460" s="28">
        <f>IF(C460="","",IF(C460=Settings!$A$9,Settings!$B$9,IF(C460=Settings!$A$10,Settings!$B$10,IF(C460=Settings!$A$11,Settings!$B$11,IF(C460=Settings!$A$12,Settings!$B$12,IF(C460=Settings!$A$13,Settings!$B$13,IF(C460=Settings!$A$14,Settings!$B$14,IF(C460=Settings!$A$15,Settings!$B$15,IF(C460=Settings!$A$16,Settings!$B$16,IF(C460=Settings!$A$17,Settings!$B$17,IF(C460=Settings!$A$18,Settings!$B$18,"")))))))))))</f>
        <v/>
      </c>
      <c r="E460" s="27">
        <f>IF(OR(Register!$N458&lt;&gt;"Yes",Register!$O458="",N(Register!$Q458)=0),0,ROUND((Register!$M458-Register!$R458)*MIN(Register!$Q458,MAX(0,MIN(E$4,IF(Register!$U458="",$D$2,MIN($D$2,YEAR(Register!$U458)*12+MONTH(Register!$U458)-1)))-(YEAR(Register!$O458)*12+MONTH(Register!$O458))+1))/Register!$Q458,2)-ROUND((Register!$M458-Register!$R458)*MIN(Register!$Q458,MAX(0,MIN(E$4-1,IF(Register!$U458="",$D$2,MIN($D$2,YEAR(Register!$U458)*12+MONTH(Register!$U458)-1)))-(YEAR(Register!$O458)*12+MONTH(Register!$O458))+1))/Register!$Q458,2))</f>
        <v/>
      </c>
      <c r="F460" s="27">
        <f>IF(OR(Register!$N458&lt;&gt;"Yes",Register!$O458="",N(Register!$Q458)=0),0,ROUND((Register!$M458-Register!$R458)*MIN(Register!$Q458,MAX(0,MIN(F$4,IF(Register!$U458="",$D$2,MIN($D$2,YEAR(Register!$U458)*12+MONTH(Register!$U458)-1)))-(YEAR(Register!$O458)*12+MONTH(Register!$O458))+1))/Register!$Q458,2)-ROUND((Register!$M458-Register!$R458)*MIN(Register!$Q458,MAX(0,MIN(F$4-1,IF(Register!$U458="",$D$2,MIN($D$2,YEAR(Register!$U458)*12+MONTH(Register!$U458)-1)))-(YEAR(Register!$O458)*12+MONTH(Register!$O458))+1))/Register!$Q458,2))</f>
        <v/>
      </c>
      <c r="G460" s="27">
        <f>IF(OR(Register!$N458&lt;&gt;"Yes",Register!$O458="",N(Register!$Q458)=0),0,ROUND((Register!$M458-Register!$R458)*MIN(Register!$Q458,MAX(0,MIN(G$4,IF(Register!$U458="",$D$2,MIN($D$2,YEAR(Register!$U458)*12+MONTH(Register!$U458)-1)))-(YEAR(Register!$O458)*12+MONTH(Register!$O458))+1))/Register!$Q458,2)-ROUND((Register!$M458-Register!$R458)*MIN(Register!$Q458,MAX(0,MIN(G$4-1,IF(Register!$U458="",$D$2,MIN($D$2,YEAR(Register!$U458)*12+MONTH(Register!$U458)-1)))-(YEAR(Register!$O458)*12+MONTH(Register!$O458))+1))/Register!$Q458,2))</f>
        <v/>
      </c>
      <c r="H460" s="27">
        <f>IF(OR(Register!$N458&lt;&gt;"Yes",Register!$O458="",N(Register!$Q458)=0),0,ROUND((Register!$M458-Register!$R458)*MIN(Register!$Q458,MAX(0,MIN(H$4,IF(Register!$U458="",$D$2,MIN($D$2,YEAR(Register!$U458)*12+MONTH(Register!$U458)-1)))-(YEAR(Register!$O458)*12+MONTH(Register!$O458))+1))/Register!$Q458,2)-ROUND((Register!$M458-Register!$R458)*MIN(Register!$Q458,MAX(0,MIN(H$4-1,IF(Register!$U458="",$D$2,MIN($D$2,YEAR(Register!$U458)*12+MONTH(Register!$U458)-1)))-(YEAR(Register!$O458)*12+MONTH(Register!$O458))+1))/Register!$Q458,2))</f>
        <v/>
      </c>
      <c r="I460" s="27">
        <f>IF(OR(Register!$N458&lt;&gt;"Yes",Register!$O458="",N(Register!$Q458)=0),0,ROUND((Register!$M458-Register!$R458)*MIN(Register!$Q458,MAX(0,MIN(I$4,IF(Register!$U458="",$D$2,MIN($D$2,YEAR(Register!$U458)*12+MONTH(Register!$U458)-1)))-(YEAR(Register!$O458)*12+MONTH(Register!$O458))+1))/Register!$Q458,2)-ROUND((Register!$M458-Register!$R458)*MIN(Register!$Q458,MAX(0,MIN(I$4-1,IF(Register!$U458="",$D$2,MIN($D$2,YEAR(Register!$U458)*12+MONTH(Register!$U458)-1)))-(YEAR(Register!$O458)*12+MONTH(Register!$O458))+1))/Register!$Q458,2))</f>
        <v/>
      </c>
      <c r="J460" s="27">
        <f>IF(OR(Register!$N458&lt;&gt;"Yes",Register!$O458="",N(Register!$Q458)=0),0,ROUND((Register!$M458-Register!$R458)*MIN(Register!$Q458,MAX(0,MIN(J$4,IF(Register!$U458="",$D$2,MIN($D$2,YEAR(Register!$U458)*12+MONTH(Register!$U458)-1)))-(YEAR(Register!$O458)*12+MONTH(Register!$O458))+1))/Register!$Q458,2)-ROUND((Register!$M458-Register!$R458)*MIN(Register!$Q458,MAX(0,MIN(J$4-1,IF(Register!$U458="",$D$2,MIN($D$2,YEAR(Register!$U458)*12+MONTH(Register!$U458)-1)))-(YEAR(Register!$O458)*12+MONTH(Register!$O458))+1))/Register!$Q458,2))</f>
        <v/>
      </c>
      <c r="K460" s="27">
        <f>IF(OR(Register!$N458&lt;&gt;"Yes",Register!$O458="",N(Register!$Q458)=0),0,ROUND((Register!$M458-Register!$R458)*MIN(Register!$Q458,MAX(0,MIN(K$4,IF(Register!$U458="",$D$2,MIN($D$2,YEAR(Register!$U458)*12+MONTH(Register!$U458)-1)))-(YEAR(Register!$O458)*12+MONTH(Register!$O458))+1))/Register!$Q458,2)-ROUND((Register!$M458-Register!$R458)*MIN(Register!$Q458,MAX(0,MIN(K$4-1,IF(Register!$U458="",$D$2,MIN($D$2,YEAR(Register!$U458)*12+MONTH(Register!$U458)-1)))-(YEAR(Register!$O458)*12+MONTH(Register!$O458))+1))/Register!$Q458,2))</f>
        <v/>
      </c>
      <c r="L460" s="27">
        <f>IF(OR(Register!$N458&lt;&gt;"Yes",Register!$O458="",N(Register!$Q458)=0),0,ROUND((Register!$M458-Register!$R458)*MIN(Register!$Q458,MAX(0,MIN(L$4,IF(Register!$U458="",$D$2,MIN($D$2,YEAR(Register!$U458)*12+MONTH(Register!$U458)-1)))-(YEAR(Register!$O458)*12+MONTH(Register!$O458))+1))/Register!$Q458,2)-ROUND((Register!$M458-Register!$R458)*MIN(Register!$Q458,MAX(0,MIN(L$4-1,IF(Register!$U458="",$D$2,MIN($D$2,YEAR(Register!$U458)*12+MONTH(Register!$U458)-1)))-(YEAR(Register!$O458)*12+MONTH(Register!$O458))+1))/Register!$Q458,2))</f>
        <v/>
      </c>
      <c r="M460" s="27">
        <f>IF(OR(Register!$N458&lt;&gt;"Yes",Register!$O458="",N(Register!$Q458)=0),0,ROUND((Register!$M458-Register!$R458)*MIN(Register!$Q458,MAX(0,MIN(M$4,IF(Register!$U458="",$D$2,MIN($D$2,YEAR(Register!$U458)*12+MONTH(Register!$U458)-1)))-(YEAR(Register!$O458)*12+MONTH(Register!$O458))+1))/Register!$Q458,2)-ROUND((Register!$M458-Register!$R458)*MIN(Register!$Q458,MAX(0,MIN(M$4-1,IF(Register!$U458="",$D$2,MIN($D$2,YEAR(Register!$U458)*12+MONTH(Register!$U458)-1)))-(YEAR(Register!$O458)*12+MONTH(Register!$O458))+1))/Register!$Q458,2))</f>
        <v/>
      </c>
      <c r="N460" s="27">
        <f>IF(OR(Register!$N458&lt;&gt;"Yes",Register!$O458="",N(Register!$Q458)=0),0,ROUND((Register!$M458-Register!$R458)*MIN(Register!$Q458,MAX(0,MIN(N$4,IF(Register!$U458="",$D$2,MIN($D$2,YEAR(Register!$U458)*12+MONTH(Register!$U458)-1)))-(YEAR(Register!$O458)*12+MONTH(Register!$O458))+1))/Register!$Q458,2)-ROUND((Register!$M458-Register!$R458)*MIN(Register!$Q458,MAX(0,MIN(N$4-1,IF(Register!$U458="",$D$2,MIN($D$2,YEAR(Register!$U458)*12+MONTH(Register!$U458)-1)))-(YEAR(Register!$O458)*12+MONTH(Register!$O458))+1))/Register!$Q458,2))</f>
        <v/>
      </c>
      <c r="O460" s="27">
        <f>IF(OR(Register!$N458&lt;&gt;"Yes",Register!$O458="",N(Register!$Q458)=0),0,ROUND((Register!$M458-Register!$R458)*MIN(Register!$Q458,MAX(0,MIN(O$4,IF(Register!$U458="",$D$2,MIN($D$2,YEAR(Register!$U458)*12+MONTH(Register!$U458)-1)))-(YEAR(Register!$O458)*12+MONTH(Register!$O458))+1))/Register!$Q458,2)-ROUND((Register!$M458-Register!$R458)*MIN(Register!$Q458,MAX(0,MIN(O$4-1,IF(Register!$U458="",$D$2,MIN($D$2,YEAR(Register!$U458)*12+MONTH(Register!$U458)-1)))-(YEAR(Register!$O458)*12+MONTH(Register!$O458))+1))/Register!$Q458,2))</f>
        <v/>
      </c>
      <c r="P460" s="27">
        <f>IF(OR(Register!$N458&lt;&gt;"Yes",Register!$O458="",N(Register!$Q458)=0),0,ROUND((Register!$M458-Register!$R458)*MIN(Register!$Q458,MAX(0,MIN(P$4,IF(Register!$U458="",$D$2,MIN($D$2,YEAR(Register!$U458)*12+MONTH(Register!$U458)-1)))-(YEAR(Register!$O458)*12+MONTH(Register!$O458))+1))/Register!$Q458,2)-ROUND((Register!$M458-Register!$R458)*MIN(Register!$Q458,MAX(0,MIN(P$4-1,IF(Register!$U458="",$D$2,MIN($D$2,YEAR(Register!$U458)*12+MONTH(Register!$U458)-1)))-(YEAR(Register!$O458)*12+MONTH(Register!$O458))+1))/Register!$Q458,2))</f>
        <v/>
      </c>
      <c r="Q460" s="27">
        <f>E460+F460+G460+H460+I460+J460+K460+L460+M460+N460+O460+P460</f>
        <v/>
      </c>
    </row>
    <row r="461">
      <c r="A461" s="28">
        <f>IF(Register!$A459="","",Register!$A459)</f>
        <v/>
      </c>
      <c r="B461" s="28">
        <f>IF(Register!$D459="","",Register!$D459)</f>
        <v/>
      </c>
      <c r="C461" s="28">
        <f>IF(Register!$F459="","",Register!$F459)</f>
        <v/>
      </c>
      <c r="D461" s="28">
        <f>IF(C461="","",IF(C461=Settings!$A$9,Settings!$B$9,IF(C461=Settings!$A$10,Settings!$B$10,IF(C461=Settings!$A$11,Settings!$B$11,IF(C461=Settings!$A$12,Settings!$B$12,IF(C461=Settings!$A$13,Settings!$B$13,IF(C461=Settings!$A$14,Settings!$B$14,IF(C461=Settings!$A$15,Settings!$B$15,IF(C461=Settings!$A$16,Settings!$B$16,IF(C461=Settings!$A$17,Settings!$B$17,IF(C461=Settings!$A$18,Settings!$B$18,"")))))))))))</f>
        <v/>
      </c>
      <c r="E461" s="27">
        <f>IF(OR(Register!$N459&lt;&gt;"Yes",Register!$O459="",N(Register!$Q459)=0),0,ROUND((Register!$M459-Register!$R459)*MIN(Register!$Q459,MAX(0,MIN(E$4,IF(Register!$U459="",$D$2,MIN($D$2,YEAR(Register!$U459)*12+MONTH(Register!$U459)-1)))-(YEAR(Register!$O459)*12+MONTH(Register!$O459))+1))/Register!$Q459,2)-ROUND((Register!$M459-Register!$R459)*MIN(Register!$Q459,MAX(0,MIN(E$4-1,IF(Register!$U459="",$D$2,MIN($D$2,YEAR(Register!$U459)*12+MONTH(Register!$U459)-1)))-(YEAR(Register!$O459)*12+MONTH(Register!$O459))+1))/Register!$Q459,2))</f>
        <v/>
      </c>
      <c r="F461" s="27">
        <f>IF(OR(Register!$N459&lt;&gt;"Yes",Register!$O459="",N(Register!$Q459)=0),0,ROUND((Register!$M459-Register!$R459)*MIN(Register!$Q459,MAX(0,MIN(F$4,IF(Register!$U459="",$D$2,MIN($D$2,YEAR(Register!$U459)*12+MONTH(Register!$U459)-1)))-(YEAR(Register!$O459)*12+MONTH(Register!$O459))+1))/Register!$Q459,2)-ROUND((Register!$M459-Register!$R459)*MIN(Register!$Q459,MAX(0,MIN(F$4-1,IF(Register!$U459="",$D$2,MIN($D$2,YEAR(Register!$U459)*12+MONTH(Register!$U459)-1)))-(YEAR(Register!$O459)*12+MONTH(Register!$O459))+1))/Register!$Q459,2))</f>
        <v/>
      </c>
      <c r="G461" s="27">
        <f>IF(OR(Register!$N459&lt;&gt;"Yes",Register!$O459="",N(Register!$Q459)=0),0,ROUND((Register!$M459-Register!$R459)*MIN(Register!$Q459,MAX(0,MIN(G$4,IF(Register!$U459="",$D$2,MIN($D$2,YEAR(Register!$U459)*12+MONTH(Register!$U459)-1)))-(YEAR(Register!$O459)*12+MONTH(Register!$O459))+1))/Register!$Q459,2)-ROUND((Register!$M459-Register!$R459)*MIN(Register!$Q459,MAX(0,MIN(G$4-1,IF(Register!$U459="",$D$2,MIN($D$2,YEAR(Register!$U459)*12+MONTH(Register!$U459)-1)))-(YEAR(Register!$O459)*12+MONTH(Register!$O459))+1))/Register!$Q459,2))</f>
        <v/>
      </c>
      <c r="H461" s="27">
        <f>IF(OR(Register!$N459&lt;&gt;"Yes",Register!$O459="",N(Register!$Q459)=0),0,ROUND((Register!$M459-Register!$R459)*MIN(Register!$Q459,MAX(0,MIN(H$4,IF(Register!$U459="",$D$2,MIN($D$2,YEAR(Register!$U459)*12+MONTH(Register!$U459)-1)))-(YEAR(Register!$O459)*12+MONTH(Register!$O459))+1))/Register!$Q459,2)-ROUND((Register!$M459-Register!$R459)*MIN(Register!$Q459,MAX(0,MIN(H$4-1,IF(Register!$U459="",$D$2,MIN($D$2,YEAR(Register!$U459)*12+MONTH(Register!$U459)-1)))-(YEAR(Register!$O459)*12+MONTH(Register!$O459))+1))/Register!$Q459,2))</f>
        <v/>
      </c>
      <c r="I461" s="27">
        <f>IF(OR(Register!$N459&lt;&gt;"Yes",Register!$O459="",N(Register!$Q459)=0),0,ROUND((Register!$M459-Register!$R459)*MIN(Register!$Q459,MAX(0,MIN(I$4,IF(Register!$U459="",$D$2,MIN($D$2,YEAR(Register!$U459)*12+MONTH(Register!$U459)-1)))-(YEAR(Register!$O459)*12+MONTH(Register!$O459))+1))/Register!$Q459,2)-ROUND((Register!$M459-Register!$R459)*MIN(Register!$Q459,MAX(0,MIN(I$4-1,IF(Register!$U459="",$D$2,MIN($D$2,YEAR(Register!$U459)*12+MONTH(Register!$U459)-1)))-(YEAR(Register!$O459)*12+MONTH(Register!$O459))+1))/Register!$Q459,2))</f>
        <v/>
      </c>
      <c r="J461" s="27">
        <f>IF(OR(Register!$N459&lt;&gt;"Yes",Register!$O459="",N(Register!$Q459)=0),0,ROUND((Register!$M459-Register!$R459)*MIN(Register!$Q459,MAX(0,MIN(J$4,IF(Register!$U459="",$D$2,MIN($D$2,YEAR(Register!$U459)*12+MONTH(Register!$U459)-1)))-(YEAR(Register!$O459)*12+MONTH(Register!$O459))+1))/Register!$Q459,2)-ROUND((Register!$M459-Register!$R459)*MIN(Register!$Q459,MAX(0,MIN(J$4-1,IF(Register!$U459="",$D$2,MIN($D$2,YEAR(Register!$U459)*12+MONTH(Register!$U459)-1)))-(YEAR(Register!$O459)*12+MONTH(Register!$O459))+1))/Register!$Q459,2))</f>
        <v/>
      </c>
      <c r="K461" s="27">
        <f>IF(OR(Register!$N459&lt;&gt;"Yes",Register!$O459="",N(Register!$Q459)=0),0,ROUND((Register!$M459-Register!$R459)*MIN(Register!$Q459,MAX(0,MIN(K$4,IF(Register!$U459="",$D$2,MIN($D$2,YEAR(Register!$U459)*12+MONTH(Register!$U459)-1)))-(YEAR(Register!$O459)*12+MONTH(Register!$O459))+1))/Register!$Q459,2)-ROUND((Register!$M459-Register!$R459)*MIN(Register!$Q459,MAX(0,MIN(K$4-1,IF(Register!$U459="",$D$2,MIN($D$2,YEAR(Register!$U459)*12+MONTH(Register!$U459)-1)))-(YEAR(Register!$O459)*12+MONTH(Register!$O459))+1))/Register!$Q459,2))</f>
        <v/>
      </c>
      <c r="L461" s="27">
        <f>IF(OR(Register!$N459&lt;&gt;"Yes",Register!$O459="",N(Register!$Q459)=0),0,ROUND((Register!$M459-Register!$R459)*MIN(Register!$Q459,MAX(0,MIN(L$4,IF(Register!$U459="",$D$2,MIN($D$2,YEAR(Register!$U459)*12+MONTH(Register!$U459)-1)))-(YEAR(Register!$O459)*12+MONTH(Register!$O459))+1))/Register!$Q459,2)-ROUND((Register!$M459-Register!$R459)*MIN(Register!$Q459,MAX(0,MIN(L$4-1,IF(Register!$U459="",$D$2,MIN($D$2,YEAR(Register!$U459)*12+MONTH(Register!$U459)-1)))-(YEAR(Register!$O459)*12+MONTH(Register!$O459))+1))/Register!$Q459,2))</f>
        <v/>
      </c>
      <c r="M461" s="27">
        <f>IF(OR(Register!$N459&lt;&gt;"Yes",Register!$O459="",N(Register!$Q459)=0),0,ROUND((Register!$M459-Register!$R459)*MIN(Register!$Q459,MAX(0,MIN(M$4,IF(Register!$U459="",$D$2,MIN($D$2,YEAR(Register!$U459)*12+MONTH(Register!$U459)-1)))-(YEAR(Register!$O459)*12+MONTH(Register!$O459))+1))/Register!$Q459,2)-ROUND((Register!$M459-Register!$R459)*MIN(Register!$Q459,MAX(0,MIN(M$4-1,IF(Register!$U459="",$D$2,MIN($D$2,YEAR(Register!$U459)*12+MONTH(Register!$U459)-1)))-(YEAR(Register!$O459)*12+MONTH(Register!$O459))+1))/Register!$Q459,2))</f>
        <v/>
      </c>
      <c r="N461" s="27">
        <f>IF(OR(Register!$N459&lt;&gt;"Yes",Register!$O459="",N(Register!$Q459)=0),0,ROUND((Register!$M459-Register!$R459)*MIN(Register!$Q459,MAX(0,MIN(N$4,IF(Register!$U459="",$D$2,MIN($D$2,YEAR(Register!$U459)*12+MONTH(Register!$U459)-1)))-(YEAR(Register!$O459)*12+MONTH(Register!$O459))+1))/Register!$Q459,2)-ROUND((Register!$M459-Register!$R459)*MIN(Register!$Q459,MAX(0,MIN(N$4-1,IF(Register!$U459="",$D$2,MIN($D$2,YEAR(Register!$U459)*12+MONTH(Register!$U459)-1)))-(YEAR(Register!$O459)*12+MONTH(Register!$O459))+1))/Register!$Q459,2))</f>
        <v/>
      </c>
      <c r="O461" s="27">
        <f>IF(OR(Register!$N459&lt;&gt;"Yes",Register!$O459="",N(Register!$Q459)=0),0,ROUND((Register!$M459-Register!$R459)*MIN(Register!$Q459,MAX(0,MIN(O$4,IF(Register!$U459="",$D$2,MIN($D$2,YEAR(Register!$U459)*12+MONTH(Register!$U459)-1)))-(YEAR(Register!$O459)*12+MONTH(Register!$O459))+1))/Register!$Q459,2)-ROUND((Register!$M459-Register!$R459)*MIN(Register!$Q459,MAX(0,MIN(O$4-1,IF(Register!$U459="",$D$2,MIN($D$2,YEAR(Register!$U459)*12+MONTH(Register!$U459)-1)))-(YEAR(Register!$O459)*12+MONTH(Register!$O459))+1))/Register!$Q459,2))</f>
        <v/>
      </c>
      <c r="P461" s="27">
        <f>IF(OR(Register!$N459&lt;&gt;"Yes",Register!$O459="",N(Register!$Q459)=0),0,ROUND((Register!$M459-Register!$R459)*MIN(Register!$Q459,MAX(0,MIN(P$4,IF(Register!$U459="",$D$2,MIN($D$2,YEAR(Register!$U459)*12+MONTH(Register!$U459)-1)))-(YEAR(Register!$O459)*12+MONTH(Register!$O459))+1))/Register!$Q459,2)-ROUND((Register!$M459-Register!$R459)*MIN(Register!$Q459,MAX(0,MIN(P$4-1,IF(Register!$U459="",$D$2,MIN($D$2,YEAR(Register!$U459)*12+MONTH(Register!$U459)-1)))-(YEAR(Register!$O459)*12+MONTH(Register!$O459))+1))/Register!$Q459,2))</f>
        <v/>
      </c>
      <c r="Q461" s="27">
        <f>E461+F461+G461+H461+I461+J461+K461+L461+M461+N461+O461+P461</f>
        <v/>
      </c>
    </row>
    <row r="462">
      <c r="A462" s="28">
        <f>IF(Register!$A460="","",Register!$A460)</f>
        <v/>
      </c>
      <c r="B462" s="28">
        <f>IF(Register!$D460="","",Register!$D460)</f>
        <v/>
      </c>
      <c r="C462" s="28">
        <f>IF(Register!$F460="","",Register!$F460)</f>
        <v/>
      </c>
      <c r="D462" s="28">
        <f>IF(C462="","",IF(C462=Settings!$A$9,Settings!$B$9,IF(C462=Settings!$A$10,Settings!$B$10,IF(C462=Settings!$A$11,Settings!$B$11,IF(C462=Settings!$A$12,Settings!$B$12,IF(C462=Settings!$A$13,Settings!$B$13,IF(C462=Settings!$A$14,Settings!$B$14,IF(C462=Settings!$A$15,Settings!$B$15,IF(C462=Settings!$A$16,Settings!$B$16,IF(C462=Settings!$A$17,Settings!$B$17,IF(C462=Settings!$A$18,Settings!$B$18,"")))))))))))</f>
        <v/>
      </c>
      <c r="E462" s="27">
        <f>IF(OR(Register!$N460&lt;&gt;"Yes",Register!$O460="",N(Register!$Q460)=0),0,ROUND((Register!$M460-Register!$R460)*MIN(Register!$Q460,MAX(0,MIN(E$4,IF(Register!$U460="",$D$2,MIN($D$2,YEAR(Register!$U460)*12+MONTH(Register!$U460)-1)))-(YEAR(Register!$O460)*12+MONTH(Register!$O460))+1))/Register!$Q460,2)-ROUND((Register!$M460-Register!$R460)*MIN(Register!$Q460,MAX(0,MIN(E$4-1,IF(Register!$U460="",$D$2,MIN($D$2,YEAR(Register!$U460)*12+MONTH(Register!$U460)-1)))-(YEAR(Register!$O460)*12+MONTH(Register!$O460))+1))/Register!$Q460,2))</f>
        <v/>
      </c>
      <c r="F462" s="27">
        <f>IF(OR(Register!$N460&lt;&gt;"Yes",Register!$O460="",N(Register!$Q460)=0),0,ROUND((Register!$M460-Register!$R460)*MIN(Register!$Q460,MAX(0,MIN(F$4,IF(Register!$U460="",$D$2,MIN($D$2,YEAR(Register!$U460)*12+MONTH(Register!$U460)-1)))-(YEAR(Register!$O460)*12+MONTH(Register!$O460))+1))/Register!$Q460,2)-ROUND((Register!$M460-Register!$R460)*MIN(Register!$Q460,MAX(0,MIN(F$4-1,IF(Register!$U460="",$D$2,MIN($D$2,YEAR(Register!$U460)*12+MONTH(Register!$U460)-1)))-(YEAR(Register!$O460)*12+MONTH(Register!$O460))+1))/Register!$Q460,2))</f>
        <v/>
      </c>
      <c r="G462" s="27">
        <f>IF(OR(Register!$N460&lt;&gt;"Yes",Register!$O460="",N(Register!$Q460)=0),0,ROUND((Register!$M460-Register!$R460)*MIN(Register!$Q460,MAX(0,MIN(G$4,IF(Register!$U460="",$D$2,MIN($D$2,YEAR(Register!$U460)*12+MONTH(Register!$U460)-1)))-(YEAR(Register!$O460)*12+MONTH(Register!$O460))+1))/Register!$Q460,2)-ROUND((Register!$M460-Register!$R460)*MIN(Register!$Q460,MAX(0,MIN(G$4-1,IF(Register!$U460="",$D$2,MIN($D$2,YEAR(Register!$U460)*12+MONTH(Register!$U460)-1)))-(YEAR(Register!$O460)*12+MONTH(Register!$O460))+1))/Register!$Q460,2))</f>
        <v/>
      </c>
      <c r="H462" s="27">
        <f>IF(OR(Register!$N460&lt;&gt;"Yes",Register!$O460="",N(Register!$Q460)=0),0,ROUND((Register!$M460-Register!$R460)*MIN(Register!$Q460,MAX(0,MIN(H$4,IF(Register!$U460="",$D$2,MIN($D$2,YEAR(Register!$U460)*12+MONTH(Register!$U460)-1)))-(YEAR(Register!$O460)*12+MONTH(Register!$O460))+1))/Register!$Q460,2)-ROUND((Register!$M460-Register!$R460)*MIN(Register!$Q460,MAX(0,MIN(H$4-1,IF(Register!$U460="",$D$2,MIN($D$2,YEAR(Register!$U460)*12+MONTH(Register!$U460)-1)))-(YEAR(Register!$O460)*12+MONTH(Register!$O460))+1))/Register!$Q460,2))</f>
        <v/>
      </c>
      <c r="I462" s="27">
        <f>IF(OR(Register!$N460&lt;&gt;"Yes",Register!$O460="",N(Register!$Q460)=0),0,ROUND((Register!$M460-Register!$R460)*MIN(Register!$Q460,MAX(0,MIN(I$4,IF(Register!$U460="",$D$2,MIN($D$2,YEAR(Register!$U460)*12+MONTH(Register!$U460)-1)))-(YEAR(Register!$O460)*12+MONTH(Register!$O460))+1))/Register!$Q460,2)-ROUND((Register!$M460-Register!$R460)*MIN(Register!$Q460,MAX(0,MIN(I$4-1,IF(Register!$U460="",$D$2,MIN($D$2,YEAR(Register!$U460)*12+MONTH(Register!$U460)-1)))-(YEAR(Register!$O460)*12+MONTH(Register!$O460))+1))/Register!$Q460,2))</f>
        <v/>
      </c>
      <c r="J462" s="27">
        <f>IF(OR(Register!$N460&lt;&gt;"Yes",Register!$O460="",N(Register!$Q460)=0),0,ROUND((Register!$M460-Register!$R460)*MIN(Register!$Q460,MAX(0,MIN(J$4,IF(Register!$U460="",$D$2,MIN($D$2,YEAR(Register!$U460)*12+MONTH(Register!$U460)-1)))-(YEAR(Register!$O460)*12+MONTH(Register!$O460))+1))/Register!$Q460,2)-ROUND((Register!$M460-Register!$R460)*MIN(Register!$Q460,MAX(0,MIN(J$4-1,IF(Register!$U460="",$D$2,MIN($D$2,YEAR(Register!$U460)*12+MONTH(Register!$U460)-1)))-(YEAR(Register!$O460)*12+MONTH(Register!$O460))+1))/Register!$Q460,2))</f>
        <v/>
      </c>
      <c r="K462" s="27">
        <f>IF(OR(Register!$N460&lt;&gt;"Yes",Register!$O460="",N(Register!$Q460)=0),0,ROUND((Register!$M460-Register!$R460)*MIN(Register!$Q460,MAX(0,MIN(K$4,IF(Register!$U460="",$D$2,MIN($D$2,YEAR(Register!$U460)*12+MONTH(Register!$U460)-1)))-(YEAR(Register!$O460)*12+MONTH(Register!$O460))+1))/Register!$Q460,2)-ROUND((Register!$M460-Register!$R460)*MIN(Register!$Q460,MAX(0,MIN(K$4-1,IF(Register!$U460="",$D$2,MIN($D$2,YEAR(Register!$U460)*12+MONTH(Register!$U460)-1)))-(YEAR(Register!$O460)*12+MONTH(Register!$O460))+1))/Register!$Q460,2))</f>
        <v/>
      </c>
      <c r="L462" s="27">
        <f>IF(OR(Register!$N460&lt;&gt;"Yes",Register!$O460="",N(Register!$Q460)=0),0,ROUND((Register!$M460-Register!$R460)*MIN(Register!$Q460,MAX(0,MIN(L$4,IF(Register!$U460="",$D$2,MIN($D$2,YEAR(Register!$U460)*12+MONTH(Register!$U460)-1)))-(YEAR(Register!$O460)*12+MONTH(Register!$O460))+1))/Register!$Q460,2)-ROUND((Register!$M460-Register!$R460)*MIN(Register!$Q460,MAX(0,MIN(L$4-1,IF(Register!$U460="",$D$2,MIN($D$2,YEAR(Register!$U460)*12+MONTH(Register!$U460)-1)))-(YEAR(Register!$O460)*12+MONTH(Register!$O460))+1))/Register!$Q460,2))</f>
        <v/>
      </c>
      <c r="M462" s="27">
        <f>IF(OR(Register!$N460&lt;&gt;"Yes",Register!$O460="",N(Register!$Q460)=0),0,ROUND((Register!$M460-Register!$R460)*MIN(Register!$Q460,MAX(0,MIN(M$4,IF(Register!$U460="",$D$2,MIN($D$2,YEAR(Register!$U460)*12+MONTH(Register!$U460)-1)))-(YEAR(Register!$O460)*12+MONTH(Register!$O460))+1))/Register!$Q460,2)-ROUND((Register!$M460-Register!$R460)*MIN(Register!$Q460,MAX(0,MIN(M$4-1,IF(Register!$U460="",$D$2,MIN($D$2,YEAR(Register!$U460)*12+MONTH(Register!$U460)-1)))-(YEAR(Register!$O460)*12+MONTH(Register!$O460))+1))/Register!$Q460,2))</f>
        <v/>
      </c>
      <c r="N462" s="27">
        <f>IF(OR(Register!$N460&lt;&gt;"Yes",Register!$O460="",N(Register!$Q460)=0),0,ROUND((Register!$M460-Register!$R460)*MIN(Register!$Q460,MAX(0,MIN(N$4,IF(Register!$U460="",$D$2,MIN($D$2,YEAR(Register!$U460)*12+MONTH(Register!$U460)-1)))-(YEAR(Register!$O460)*12+MONTH(Register!$O460))+1))/Register!$Q460,2)-ROUND((Register!$M460-Register!$R460)*MIN(Register!$Q460,MAX(0,MIN(N$4-1,IF(Register!$U460="",$D$2,MIN($D$2,YEAR(Register!$U460)*12+MONTH(Register!$U460)-1)))-(YEAR(Register!$O460)*12+MONTH(Register!$O460))+1))/Register!$Q460,2))</f>
        <v/>
      </c>
      <c r="O462" s="27">
        <f>IF(OR(Register!$N460&lt;&gt;"Yes",Register!$O460="",N(Register!$Q460)=0),0,ROUND((Register!$M460-Register!$R460)*MIN(Register!$Q460,MAX(0,MIN(O$4,IF(Register!$U460="",$D$2,MIN($D$2,YEAR(Register!$U460)*12+MONTH(Register!$U460)-1)))-(YEAR(Register!$O460)*12+MONTH(Register!$O460))+1))/Register!$Q460,2)-ROUND((Register!$M460-Register!$R460)*MIN(Register!$Q460,MAX(0,MIN(O$4-1,IF(Register!$U460="",$D$2,MIN($D$2,YEAR(Register!$U460)*12+MONTH(Register!$U460)-1)))-(YEAR(Register!$O460)*12+MONTH(Register!$O460))+1))/Register!$Q460,2))</f>
        <v/>
      </c>
      <c r="P462" s="27">
        <f>IF(OR(Register!$N460&lt;&gt;"Yes",Register!$O460="",N(Register!$Q460)=0),0,ROUND((Register!$M460-Register!$R460)*MIN(Register!$Q460,MAX(0,MIN(P$4,IF(Register!$U460="",$D$2,MIN($D$2,YEAR(Register!$U460)*12+MONTH(Register!$U460)-1)))-(YEAR(Register!$O460)*12+MONTH(Register!$O460))+1))/Register!$Q460,2)-ROUND((Register!$M460-Register!$R460)*MIN(Register!$Q460,MAX(0,MIN(P$4-1,IF(Register!$U460="",$D$2,MIN($D$2,YEAR(Register!$U460)*12+MONTH(Register!$U460)-1)))-(YEAR(Register!$O460)*12+MONTH(Register!$O460))+1))/Register!$Q460,2))</f>
        <v/>
      </c>
      <c r="Q462" s="27">
        <f>E462+F462+G462+H462+I462+J462+K462+L462+M462+N462+O462+P462</f>
        <v/>
      </c>
    </row>
    <row r="463">
      <c r="A463" s="28">
        <f>IF(Register!$A461="","",Register!$A461)</f>
        <v/>
      </c>
      <c r="B463" s="28">
        <f>IF(Register!$D461="","",Register!$D461)</f>
        <v/>
      </c>
      <c r="C463" s="28">
        <f>IF(Register!$F461="","",Register!$F461)</f>
        <v/>
      </c>
      <c r="D463" s="28">
        <f>IF(C463="","",IF(C463=Settings!$A$9,Settings!$B$9,IF(C463=Settings!$A$10,Settings!$B$10,IF(C463=Settings!$A$11,Settings!$B$11,IF(C463=Settings!$A$12,Settings!$B$12,IF(C463=Settings!$A$13,Settings!$B$13,IF(C463=Settings!$A$14,Settings!$B$14,IF(C463=Settings!$A$15,Settings!$B$15,IF(C463=Settings!$A$16,Settings!$B$16,IF(C463=Settings!$A$17,Settings!$B$17,IF(C463=Settings!$A$18,Settings!$B$18,"")))))))))))</f>
        <v/>
      </c>
      <c r="E463" s="27">
        <f>IF(OR(Register!$N461&lt;&gt;"Yes",Register!$O461="",N(Register!$Q461)=0),0,ROUND((Register!$M461-Register!$R461)*MIN(Register!$Q461,MAX(0,MIN(E$4,IF(Register!$U461="",$D$2,MIN($D$2,YEAR(Register!$U461)*12+MONTH(Register!$U461)-1)))-(YEAR(Register!$O461)*12+MONTH(Register!$O461))+1))/Register!$Q461,2)-ROUND((Register!$M461-Register!$R461)*MIN(Register!$Q461,MAX(0,MIN(E$4-1,IF(Register!$U461="",$D$2,MIN($D$2,YEAR(Register!$U461)*12+MONTH(Register!$U461)-1)))-(YEAR(Register!$O461)*12+MONTH(Register!$O461))+1))/Register!$Q461,2))</f>
        <v/>
      </c>
      <c r="F463" s="27">
        <f>IF(OR(Register!$N461&lt;&gt;"Yes",Register!$O461="",N(Register!$Q461)=0),0,ROUND((Register!$M461-Register!$R461)*MIN(Register!$Q461,MAX(0,MIN(F$4,IF(Register!$U461="",$D$2,MIN($D$2,YEAR(Register!$U461)*12+MONTH(Register!$U461)-1)))-(YEAR(Register!$O461)*12+MONTH(Register!$O461))+1))/Register!$Q461,2)-ROUND((Register!$M461-Register!$R461)*MIN(Register!$Q461,MAX(0,MIN(F$4-1,IF(Register!$U461="",$D$2,MIN($D$2,YEAR(Register!$U461)*12+MONTH(Register!$U461)-1)))-(YEAR(Register!$O461)*12+MONTH(Register!$O461))+1))/Register!$Q461,2))</f>
        <v/>
      </c>
      <c r="G463" s="27">
        <f>IF(OR(Register!$N461&lt;&gt;"Yes",Register!$O461="",N(Register!$Q461)=0),0,ROUND((Register!$M461-Register!$R461)*MIN(Register!$Q461,MAX(0,MIN(G$4,IF(Register!$U461="",$D$2,MIN($D$2,YEAR(Register!$U461)*12+MONTH(Register!$U461)-1)))-(YEAR(Register!$O461)*12+MONTH(Register!$O461))+1))/Register!$Q461,2)-ROUND((Register!$M461-Register!$R461)*MIN(Register!$Q461,MAX(0,MIN(G$4-1,IF(Register!$U461="",$D$2,MIN($D$2,YEAR(Register!$U461)*12+MONTH(Register!$U461)-1)))-(YEAR(Register!$O461)*12+MONTH(Register!$O461))+1))/Register!$Q461,2))</f>
        <v/>
      </c>
      <c r="H463" s="27">
        <f>IF(OR(Register!$N461&lt;&gt;"Yes",Register!$O461="",N(Register!$Q461)=0),0,ROUND((Register!$M461-Register!$R461)*MIN(Register!$Q461,MAX(0,MIN(H$4,IF(Register!$U461="",$D$2,MIN($D$2,YEAR(Register!$U461)*12+MONTH(Register!$U461)-1)))-(YEAR(Register!$O461)*12+MONTH(Register!$O461))+1))/Register!$Q461,2)-ROUND((Register!$M461-Register!$R461)*MIN(Register!$Q461,MAX(0,MIN(H$4-1,IF(Register!$U461="",$D$2,MIN($D$2,YEAR(Register!$U461)*12+MONTH(Register!$U461)-1)))-(YEAR(Register!$O461)*12+MONTH(Register!$O461))+1))/Register!$Q461,2))</f>
        <v/>
      </c>
      <c r="I463" s="27">
        <f>IF(OR(Register!$N461&lt;&gt;"Yes",Register!$O461="",N(Register!$Q461)=0),0,ROUND((Register!$M461-Register!$R461)*MIN(Register!$Q461,MAX(0,MIN(I$4,IF(Register!$U461="",$D$2,MIN($D$2,YEAR(Register!$U461)*12+MONTH(Register!$U461)-1)))-(YEAR(Register!$O461)*12+MONTH(Register!$O461))+1))/Register!$Q461,2)-ROUND((Register!$M461-Register!$R461)*MIN(Register!$Q461,MAX(0,MIN(I$4-1,IF(Register!$U461="",$D$2,MIN($D$2,YEAR(Register!$U461)*12+MONTH(Register!$U461)-1)))-(YEAR(Register!$O461)*12+MONTH(Register!$O461))+1))/Register!$Q461,2))</f>
        <v/>
      </c>
      <c r="J463" s="27">
        <f>IF(OR(Register!$N461&lt;&gt;"Yes",Register!$O461="",N(Register!$Q461)=0),0,ROUND((Register!$M461-Register!$R461)*MIN(Register!$Q461,MAX(0,MIN(J$4,IF(Register!$U461="",$D$2,MIN($D$2,YEAR(Register!$U461)*12+MONTH(Register!$U461)-1)))-(YEAR(Register!$O461)*12+MONTH(Register!$O461))+1))/Register!$Q461,2)-ROUND((Register!$M461-Register!$R461)*MIN(Register!$Q461,MAX(0,MIN(J$4-1,IF(Register!$U461="",$D$2,MIN($D$2,YEAR(Register!$U461)*12+MONTH(Register!$U461)-1)))-(YEAR(Register!$O461)*12+MONTH(Register!$O461))+1))/Register!$Q461,2))</f>
        <v/>
      </c>
      <c r="K463" s="27">
        <f>IF(OR(Register!$N461&lt;&gt;"Yes",Register!$O461="",N(Register!$Q461)=0),0,ROUND((Register!$M461-Register!$R461)*MIN(Register!$Q461,MAX(0,MIN(K$4,IF(Register!$U461="",$D$2,MIN($D$2,YEAR(Register!$U461)*12+MONTH(Register!$U461)-1)))-(YEAR(Register!$O461)*12+MONTH(Register!$O461))+1))/Register!$Q461,2)-ROUND((Register!$M461-Register!$R461)*MIN(Register!$Q461,MAX(0,MIN(K$4-1,IF(Register!$U461="",$D$2,MIN($D$2,YEAR(Register!$U461)*12+MONTH(Register!$U461)-1)))-(YEAR(Register!$O461)*12+MONTH(Register!$O461))+1))/Register!$Q461,2))</f>
        <v/>
      </c>
      <c r="L463" s="27">
        <f>IF(OR(Register!$N461&lt;&gt;"Yes",Register!$O461="",N(Register!$Q461)=0),0,ROUND((Register!$M461-Register!$R461)*MIN(Register!$Q461,MAX(0,MIN(L$4,IF(Register!$U461="",$D$2,MIN($D$2,YEAR(Register!$U461)*12+MONTH(Register!$U461)-1)))-(YEAR(Register!$O461)*12+MONTH(Register!$O461))+1))/Register!$Q461,2)-ROUND((Register!$M461-Register!$R461)*MIN(Register!$Q461,MAX(0,MIN(L$4-1,IF(Register!$U461="",$D$2,MIN($D$2,YEAR(Register!$U461)*12+MONTH(Register!$U461)-1)))-(YEAR(Register!$O461)*12+MONTH(Register!$O461))+1))/Register!$Q461,2))</f>
        <v/>
      </c>
      <c r="M463" s="27">
        <f>IF(OR(Register!$N461&lt;&gt;"Yes",Register!$O461="",N(Register!$Q461)=0),0,ROUND((Register!$M461-Register!$R461)*MIN(Register!$Q461,MAX(0,MIN(M$4,IF(Register!$U461="",$D$2,MIN($D$2,YEAR(Register!$U461)*12+MONTH(Register!$U461)-1)))-(YEAR(Register!$O461)*12+MONTH(Register!$O461))+1))/Register!$Q461,2)-ROUND((Register!$M461-Register!$R461)*MIN(Register!$Q461,MAX(0,MIN(M$4-1,IF(Register!$U461="",$D$2,MIN($D$2,YEAR(Register!$U461)*12+MONTH(Register!$U461)-1)))-(YEAR(Register!$O461)*12+MONTH(Register!$O461))+1))/Register!$Q461,2))</f>
        <v/>
      </c>
      <c r="N463" s="27">
        <f>IF(OR(Register!$N461&lt;&gt;"Yes",Register!$O461="",N(Register!$Q461)=0),0,ROUND((Register!$M461-Register!$R461)*MIN(Register!$Q461,MAX(0,MIN(N$4,IF(Register!$U461="",$D$2,MIN($D$2,YEAR(Register!$U461)*12+MONTH(Register!$U461)-1)))-(YEAR(Register!$O461)*12+MONTH(Register!$O461))+1))/Register!$Q461,2)-ROUND((Register!$M461-Register!$R461)*MIN(Register!$Q461,MAX(0,MIN(N$4-1,IF(Register!$U461="",$D$2,MIN($D$2,YEAR(Register!$U461)*12+MONTH(Register!$U461)-1)))-(YEAR(Register!$O461)*12+MONTH(Register!$O461))+1))/Register!$Q461,2))</f>
        <v/>
      </c>
      <c r="O463" s="27">
        <f>IF(OR(Register!$N461&lt;&gt;"Yes",Register!$O461="",N(Register!$Q461)=0),0,ROUND((Register!$M461-Register!$R461)*MIN(Register!$Q461,MAX(0,MIN(O$4,IF(Register!$U461="",$D$2,MIN($D$2,YEAR(Register!$U461)*12+MONTH(Register!$U461)-1)))-(YEAR(Register!$O461)*12+MONTH(Register!$O461))+1))/Register!$Q461,2)-ROUND((Register!$M461-Register!$R461)*MIN(Register!$Q461,MAX(0,MIN(O$4-1,IF(Register!$U461="",$D$2,MIN($D$2,YEAR(Register!$U461)*12+MONTH(Register!$U461)-1)))-(YEAR(Register!$O461)*12+MONTH(Register!$O461))+1))/Register!$Q461,2))</f>
        <v/>
      </c>
      <c r="P463" s="27">
        <f>IF(OR(Register!$N461&lt;&gt;"Yes",Register!$O461="",N(Register!$Q461)=0),0,ROUND((Register!$M461-Register!$R461)*MIN(Register!$Q461,MAX(0,MIN(P$4,IF(Register!$U461="",$D$2,MIN($D$2,YEAR(Register!$U461)*12+MONTH(Register!$U461)-1)))-(YEAR(Register!$O461)*12+MONTH(Register!$O461))+1))/Register!$Q461,2)-ROUND((Register!$M461-Register!$R461)*MIN(Register!$Q461,MAX(0,MIN(P$4-1,IF(Register!$U461="",$D$2,MIN($D$2,YEAR(Register!$U461)*12+MONTH(Register!$U461)-1)))-(YEAR(Register!$O461)*12+MONTH(Register!$O461))+1))/Register!$Q461,2))</f>
        <v/>
      </c>
      <c r="Q463" s="27">
        <f>E463+F463+G463+H463+I463+J463+K463+L463+M463+N463+O463+P463</f>
        <v/>
      </c>
    </row>
    <row r="464">
      <c r="A464" s="28">
        <f>IF(Register!$A462="","",Register!$A462)</f>
        <v/>
      </c>
      <c r="B464" s="28">
        <f>IF(Register!$D462="","",Register!$D462)</f>
        <v/>
      </c>
      <c r="C464" s="28">
        <f>IF(Register!$F462="","",Register!$F462)</f>
        <v/>
      </c>
      <c r="D464" s="28">
        <f>IF(C464="","",IF(C464=Settings!$A$9,Settings!$B$9,IF(C464=Settings!$A$10,Settings!$B$10,IF(C464=Settings!$A$11,Settings!$B$11,IF(C464=Settings!$A$12,Settings!$B$12,IF(C464=Settings!$A$13,Settings!$B$13,IF(C464=Settings!$A$14,Settings!$B$14,IF(C464=Settings!$A$15,Settings!$B$15,IF(C464=Settings!$A$16,Settings!$B$16,IF(C464=Settings!$A$17,Settings!$B$17,IF(C464=Settings!$A$18,Settings!$B$18,"")))))))))))</f>
        <v/>
      </c>
      <c r="E464" s="27">
        <f>IF(OR(Register!$N462&lt;&gt;"Yes",Register!$O462="",N(Register!$Q462)=0),0,ROUND((Register!$M462-Register!$R462)*MIN(Register!$Q462,MAX(0,MIN(E$4,IF(Register!$U462="",$D$2,MIN($D$2,YEAR(Register!$U462)*12+MONTH(Register!$U462)-1)))-(YEAR(Register!$O462)*12+MONTH(Register!$O462))+1))/Register!$Q462,2)-ROUND((Register!$M462-Register!$R462)*MIN(Register!$Q462,MAX(0,MIN(E$4-1,IF(Register!$U462="",$D$2,MIN($D$2,YEAR(Register!$U462)*12+MONTH(Register!$U462)-1)))-(YEAR(Register!$O462)*12+MONTH(Register!$O462))+1))/Register!$Q462,2))</f>
        <v/>
      </c>
      <c r="F464" s="27">
        <f>IF(OR(Register!$N462&lt;&gt;"Yes",Register!$O462="",N(Register!$Q462)=0),0,ROUND((Register!$M462-Register!$R462)*MIN(Register!$Q462,MAX(0,MIN(F$4,IF(Register!$U462="",$D$2,MIN($D$2,YEAR(Register!$U462)*12+MONTH(Register!$U462)-1)))-(YEAR(Register!$O462)*12+MONTH(Register!$O462))+1))/Register!$Q462,2)-ROUND((Register!$M462-Register!$R462)*MIN(Register!$Q462,MAX(0,MIN(F$4-1,IF(Register!$U462="",$D$2,MIN($D$2,YEAR(Register!$U462)*12+MONTH(Register!$U462)-1)))-(YEAR(Register!$O462)*12+MONTH(Register!$O462))+1))/Register!$Q462,2))</f>
        <v/>
      </c>
      <c r="G464" s="27">
        <f>IF(OR(Register!$N462&lt;&gt;"Yes",Register!$O462="",N(Register!$Q462)=0),0,ROUND((Register!$M462-Register!$R462)*MIN(Register!$Q462,MAX(0,MIN(G$4,IF(Register!$U462="",$D$2,MIN($D$2,YEAR(Register!$U462)*12+MONTH(Register!$U462)-1)))-(YEAR(Register!$O462)*12+MONTH(Register!$O462))+1))/Register!$Q462,2)-ROUND((Register!$M462-Register!$R462)*MIN(Register!$Q462,MAX(0,MIN(G$4-1,IF(Register!$U462="",$D$2,MIN($D$2,YEAR(Register!$U462)*12+MONTH(Register!$U462)-1)))-(YEAR(Register!$O462)*12+MONTH(Register!$O462))+1))/Register!$Q462,2))</f>
        <v/>
      </c>
      <c r="H464" s="27">
        <f>IF(OR(Register!$N462&lt;&gt;"Yes",Register!$O462="",N(Register!$Q462)=0),0,ROUND((Register!$M462-Register!$R462)*MIN(Register!$Q462,MAX(0,MIN(H$4,IF(Register!$U462="",$D$2,MIN($D$2,YEAR(Register!$U462)*12+MONTH(Register!$U462)-1)))-(YEAR(Register!$O462)*12+MONTH(Register!$O462))+1))/Register!$Q462,2)-ROUND((Register!$M462-Register!$R462)*MIN(Register!$Q462,MAX(0,MIN(H$4-1,IF(Register!$U462="",$D$2,MIN($D$2,YEAR(Register!$U462)*12+MONTH(Register!$U462)-1)))-(YEAR(Register!$O462)*12+MONTH(Register!$O462))+1))/Register!$Q462,2))</f>
        <v/>
      </c>
      <c r="I464" s="27">
        <f>IF(OR(Register!$N462&lt;&gt;"Yes",Register!$O462="",N(Register!$Q462)=0),0,ROUND((Register!$M462-Register!$R462)*MIN(Register!$Q462,MAX(0,MIN(I$4,IF(Register!$U462="",$D$2,MIN($D$2,YEAR(Register!$U462)*12+MONTH(Register!$U462)-1)))-(YEAR(Register!$O462)*12+MONTH(Register!$O462))+1))/Register!$Q462,2)-ROUND((Register!$M462-Register!$R462)*MIN(Register!$Q462,MAX(0,MIN(I$4-1,IF(Register!$U462="",$D$2,MIN($D$2,YEAR(Register!$U462)*12+MONTH(Register!$U462)-1)))-(YEAR(Register!$O462)*12+MONTH(Register!$O462))+1))/Register!$Q462,2))</f>
        <v/>
      </c>
      <c r="J464" s="27">
        <f>IF(OR(Register!$N462&lt;&gt;"Yes",Register!$O462="",N(Register!$Q462)=0),0,ROUND((Register!$M462-Register!$R462)*MIN(Register!$Q462,MAX(0,MIN(J$4,IF(Register!$U462="",$D$2,MIN($D$2,YEAR(Register!$U462)*12+MONTH(Register!$U462)-1)))-(YEAR(Register!$O462)*12+MONTH(Register!$O462))+1))/Register!$Q462,2)-ROUND((Register!$M462-Register!$R462)*MIN(Register!$Q462,MAX(0,MIN(J$4-1,IF(Register!$U462="",$D$2,MIN($D$2,YEAR(Register!$U462)*12+MONTH(Register!$U462)-1)))-(YEAR(Register!$O462)*12+MONTH(Register!$O462))+1))/Register!$Q462,2))</f>
        <v/>
      </c>
      <c r="K464" s="27">
        <f>IF(OR(Register!$N462&lt;&gt;"Yes",Register!$O462="",N(Register!$Q462)=0),0,ROUND((Register!$M462-Register!$R462)*MIN(Register!$Q462,MAX(0,MIN(K$4,IF(Register!$U462="",$D$2,MIN($D$2,YEAR(Register!$U462)*12+MONTH(Register!$U462)-1)))-(YEAR(Register!$O462)*12+MONTH(Register!$O462))+1))/Register!$Q462,2)-ROUND((Register!$M462-Register!$R462)*MIN(Register!$Q462,MAX(0,MIN(K$4-1,IF(Register!$U462="",$D$2,MIN($D$2,YEAR(Register!$U462)*12+MONTH(Register!$U462)-1)))-(YEAR(Register!$O462)*12+MONTH(Register!$O462))+1))/Register!$Q462,2))</f>
        <v/>
      </c>
      <c r="L464" s="27">
        <f>IF(OR(Register!$N462&lt;&gt;"Yes",Register!$O462="",N(Register!$Q462)=0),0,ROUND((Register!$M462-Register!$R462)*MIN(Register!$Q462,MAX(0,MIN(L$4,IF(Register!$U462="",$D$2,MIN($D$2,YEAR(Register!$U462)*12+MONTH(Register!$U462)-1)))-(YEAR(Register!$O462)*12+MONTH(Register!$O462))+1))/Register!$Q462,2)-ROUND((Register!$M462-Register!$R462)*MIN(Register!$Q462,MAX(0,MIN(L$4-1,IF(Register!$U462="",$D$2,MIN($D$2,YEAR(Register!$U462)*12+MONTH(Register!$U462)-1)))-(YEAR(Register!$O462)*12+MONTH(Register!$O462))+1))/Register!$Q462,2))</f>
        <v/>
      </c>
      <c r="M464" s="27">
        <f>IF(OR(Register!$N462&lt;&gt;"Yes",Register!$O462="",N(Register!$Q462)=0),0,ROUND((Register!$M462-Register!$R462)*MIN(Register!$Q462,MAX(0,MIN(M$4,IF(Register!$U462="",$D$2,MIN($D$2,YEAR(Register!$U462)*12+MONTH(Register!$U462)-1)))-(YEAR(Register!$O462)*12+MONTH(Register!$O462))+1))/Register!$Q462,2)-ROUND((Register!$M462-Register!$R462)*MIN(Register!$Q462,MAX(0,MIN(M$4-1,IF(Register!$U462="",$D$2,MIN($D$2,YEAR(Register!$U462)*12+MONTH(Register!$U462)-1)))-(YEAR(Register!$O462)*12+MONTH(Register!$O462))+1))/Register!$Q462,2))</f>
        <v/>
      </c>
      <c r="N464" s="27">
        <f>IF(OR(Register!$N462&lt;&gt;"Yes",Register!$O462="",N(Register!$Q462)=0),0,ROUND((Register!$M462-Register!$R462)*MIN(Register!$Q462,MAX(0,MIN(N$4,IF(Register!$U462="",$D$2,MIN($D$2,YEAR(Register!$U462)*12+MONTH(Register!$U462)-1)))-(YEAR(Register!$O462)*12+MONTH(Register!$O462))+1))/Register!$Q462,2)-ROUND((Register!$M462-Register!$R462)*MIN(Register!$Q462,MAX(0,MIN(N$4-1,IF(Register!$U462="",$D$2,MIN($D$2,YEAR(Register!$U462)*12+MONTH(Register!$U462)-1)))-(YEAR(Register!$O462)*12+MONTH(Register!$O462))+1))/Register!$Q462,2))</f>
        <v/>
      </c>
      <c r="O464" s="27">
        <f>IF(OR(Register!$N462&lt;&gt;"Yes",Register!$O462="",N(Register!$Q462)=0),0,ROUND((Register!$M462-Register!$R462)*MIN(Register!$Q462,MAX(0,MIN(O$4,IF(Register!$U462="",$D$2,MIN($D$2,YEAR(Register!$U462)*12+MONTH(Register!$U462)-1)))-(YEAR(Register!$O462)*12+MONTH(Register!$O462))+1))/Register!$Q462,2)-ROUND((Register!$M462-Register!$R462)*MIN(Register!$Q462,MAX(0,MIN(O$4-1,IF(Register!$U462="",$D$2,MIN($D$2,YEAR(Register!$U462)*12+MONTH(Register!$U462)-1)))-(YEAR(Register!$O462)*12+MONTH(Register!$O462))+1))/Register!$Q462,2))</f>
        <v/>
      </c>
      <c r="P464" s="27">
        <f>IF(OR(Register!$N462&lt;&gt;"Yes",Register!$O462="",N(Register!$Q462)=0),0,ROUND((Register!$M462-Register!$R462)*MIN(Register!$Q462,MAX(0,MIN(P$4,IF(Register!$U462="",$D$2,MIN($D$2,YEAR(Register!$U462)*12+MONTH(Register!$U462)-1)))-(YEAR(Register!$O462)*12+MONTH(Register!$O462))+1))/Register!$Q462,2)-ROUND((Register!$M462-Register!$R462)*MIN(Register!$Q462,MAX(0,MIN(P$4-1,IF(Register!$U462="",$D$2,MIN($D$2,YEAR(Register!$U462)*12+MONTH(Register!$U462)-1)))-(YEAR(Register!$O462)*12+MONTH(Register!$O462))+1))/Register!$Q462,2))</f>
        <v/>
      </c>
      <c r="Q464" s="27">
        <f>E464+F464+G464+H464+I464+J464+K464+L464+M464+N464+O464+P464</f>
        <v/>
      </c>
    </row>
    <row r="465">
      <c r="A465" s="28">
        <f>IF(Register!$A463="","",Register!$A463)</f>
        <v/>
      </c>
      <c r="B465" s="28">
        <f>IF(Register!$D463="","",Register!$D463)</f>
        <v/>
      </c>
      <c r="C465" s="28">
        <f>IF(Register!$F463="","",Register!$F463)</f>
        <v/>
      </c>
      <c r="D465" s="28">
        <f>IF(C465="","",IF(C465=Settings!$A$9,Settings!$B$9,IF(C465=Settings!$A$10,Settings!$B$10,IF(C465=Settings!$A$11,Settings!$B$11,IF(C465=Settings!$A$12,Settings!$B$12,IF(C465=Settings!$A$13,Settings!$B$13,IF(C465=Settings!$A$14,Settings!$B$14,IF(C465=Settings!$A$15,Settings!$B$15,IF(C465=Settings!$A$16,Settings!$B$16,IF(C465=Settings!$A$17,Settings!$B$17,IF(C465=Settings!$A$18,Settings!$B$18,"")))))))))))</f>
        <v/>
      </c>
      <c r="E465" s="27">
        <f>IF(OR(Register!$N463&lt;&gt;"Yes",Register!$O463="",N(Register!$Q463)=0),0,ROUND((Register!$M463-Register!$R463)*MIN(Register!$Q463,MAX(0,MIN(E$4,IF(Register!$U463="",$D$2,MIN($D$2,YEAR(Register!$U463)*12+MONTH(Register!$U463)-1)))-(YEAR(Register!$O463)*12+MONTH(Register!$O463))+1))/Register!$Q463,2)-ROUND((Register!$M463-Register!$R463)*MIN(Register!$Q463,MAX(0,MIN(E$4-1,IF(Register!$U463="",$D$2,MIN($D$2,YEAR(Register!$U463)*12+MONTH(Register!$U463)-1)))-(YEAR(Register!$O463)*12+MONTH(Register!$O463))+1))/Register!$Q463,2))</f>
        <v/>
      </c>
      <c r="F465" s="27">
        <f>IF(OR(Register!$N463&lt;&gt;"Yes",Register!$O463="",N(Register!$Q463)=0),0,ROUND((Register!$M463-Register!$R463)*MIN(Register!$Q463,MAX(0,MIN(F$4,IF(Register!$U463="",$D$2,MIN($D$2,YEAR(Register!$U463)*12+MONTH(Register!$U463)-1)))-(YEAR(Register!$O463)*12+MONTH(Register!$O463))+1))/Register!$Q463,2)-ROUND((Register!$M463-Register!$R463)*MIN(Register!$Q463,MAX(0,MIN(F$4-1,IF(Register!$U463="",$D$2,MIN($D$2,YEAR(Register!$U463)*12+MONTH(Register!$U463)-1)))-(YEAR(Register!$O463)*12+MONTH(Register!$O463))+1))/Register!$Q463,2))</f>
        <v/>
      </c>
      <c r="G465" s="27">
        <f>IF(OR(Register!$N463&lt;&gt;"Yes",Register!$O463="",N(Register!$Q463)=0),0,ROUND((Register!$M463-Register!$R463)*MIN(Register!$Q463,MAX(0,MIN(G$4,IF(Register!$U463="",$D$2,MIN($D$2,YEAR(Register!$U463)*12+MONTH(Register!$U463)-1)))-(YEAR(Register!$O463)*12+MONTH(Register!$O463))+1))/Register!$Q463,2)-ROUND((Register!$M463-Register!$R463)*MIN(Register!$Q463,MAX(0,MIN(G$4-1,IF(Register!$U463="",$D$2,MIN($D$2,YEAR(Register!$U463)*12+MONTH(Register!$U463)-1)))-(YEAR(Register!$O463)*12+MONTH(Register!$O463))+1))/Register!$Q463,2))</f>
        <v/>
      </c>
      <c r="H465" s="27">
        <f>IF(OR(Register!$N463&lt;&gt;"Yes",Register!$O463="",N(Register!$Q463)=0),0,ROUND((Register!$M463-Register!$R463)*MIN(Register!$Q463,MAX(0,MIN(H$4,IF(Register!$U463="",$D$2,MIN($D$2,YEAR(Register!$U463)*12+MONTH(Register!$U463)-1)))-(YEAR(Register!$O463)*12+MONTH(Register!$O463))+1))/Register!$Q463,2)-ROUND((Register!$M463-Register!$R463)*MIN(Register!$Q463,MAX(0,MIN(H$4-1,IF(Register!$U463="",$D$2,MIN($D$2,YEAR(Register!$U463)*12+MONTH(Register!$U463)-1)))-(YEAR(Register!$O463)*12+MONTH(Register!$O463))+1))/Register!$Q463,2))</f>
        <v/>
      </c>
      <c r="I465" s="27">
        <f>IF(OR(Register!$N463&lt;&gt;"Yes",Register!$O463="",N(Register!$Q463)=0),0,ROUND((Register!$M463-Register!$R463)*MIN(Register!$Q463,MAX(0,MIN(I$4,IF(Register!$U463="",$D$2,MIN($D$2,YEAR(Register!$U463)*12+MONTH(Register!$U463)-1)))-(YEAR(Register!$O463)*12+MONTH(Register!$O463))+1))/Register!$Q463,2)-ROUND((Register!$M463-Register!$R463)*MIN(Register!$Q463,MAX(0,MIN(I$4-1,IF(Register!$U463="",$D$2,MIN($D$2,YEAR(Register!$U463)*12+MONTH(Register!$U463)-1)))-(YEAR(Register!$O463)*12+MONTH(Register!$O463))+1))/Register!$Q463,2))</f>
        <v/>
      </c>
      <c r="J465" s="27">
        <f>IF(OR(Register!$N463&lt;&gt;"Yes",Register!$O463="",N(Register!$Q463)=0),0,ROUND((Register!$M463-Register!$R463)*MIN(Register!$Q463,MAX(0,MIN(J$4,IF(Register!$U463="",$D$2,MIN($D$2,YEAR(Register!$U463)*12+MONTH(Register!$U463)-1)))-(YEAR(Register!$O463)*12+MONTH(Register!$O463))+1))/Register!$Q463,2)-ROUND((Register!$M463-Register!$R463)*MIN(Register!$Q463,MAX(0,MIN(J$4-1,IF(Register!$U463="",$D$2,MIN($D$2,YEAR(Register!$U463)*12+MONTH(Register!$U463)-1)))-(YEAR(Register!$O463)*12+MONTH(Register!$O463))+1))/Register!$Q463,2))</f>
        <v/>
      </c>
      <c r="K465" s="27">
        <f>IF(OR(Register!$N463&lt;&gt;"Yes",Register!$O463="",N(Register!$Q463)=0),0,ROUND((Register!$M463-Register!$R463)*MIN(Register!$Q463,MAX(0,MIN(K$4,IF(Register!$U463="",$D$2,MIN($D$2,YEAR(Register!$U463)*12+MONTH(Register!$U463)-1)))-(YEAR(Register!$O463)*12+MONTH(Register!$O463))+1))/Register!$Q463,2)-ROUND((Register!$M463-Register!$R463)*MIN(Register!$Q463,MAX(0,MIN(K$4-1,IF(Register!$U463="",$D$2,MIN($D$2,YEAR(Register!$U463)*12+MONTH(Register!$U463)-1)))-(YEAR(Register!$O463)*12+MONTH(Register!$O463))+1))/Register!$Q463,2))</f>
        <v/>
      </c>
      <c r="L465" s="27">
        <f>IF(OR(Register!$N463&lt;&gt;"Yes",Register!$O463="",N(Register!$Q463)=0),0,ROUND((Register!$M463-Register!$R463)*MIN(Register!$Q463,MAX(0,MIN(L$4,IF(Register!$U463="",$D$2,MIN($D$2,YEAR(Register!$U463)*12+MONTH(Register!$U463)-1)))-(YEAR(Register!$O463)*12+MONTH(Register!$O463))+1))/Register!$Q463,2)-ROUND((Register!$M463-Register!$R463)*MIN(Register!$Q463,MAX(0,MIN(L$4-1,IF(Register!$U463="",$D$2,MIN($D$2,YEAR(Register!$U463)*12+MONTH(Register!$U463)-1)))-(YEAR(Register!$O463)*12+MONTH(Register!$O463))+1))/Register!$Q463,2))</f>
        <v/>
      </c>
      <c r="M465" s="27">
        <f>IF(OR(Register!$N463&lt;&gt;"Yes",Register!$O463="",N(Register!$Q463)=0),0,ROUND((Register!$M463-Register!$R463)*MIN(Register!$Q463,MAX(0,MIN(M$4,IF(Register!$U463="",$D$2,MIN($D$2,YEAR(Register!$U463)*12+MONTH(Register!$U463)-1)))-(YEAR(Register!$O463)*12+MONTH(Register!$O463))+1))/Register!$Q463,2)-ROUND((Register!$M463-Register!$R463)*MIN(Register!$Q463,MAX(0,MIN(M$4-1,IF(Register!$U463="",$D$2,MIN($D$2,YEAR(Register!$U463)*12+MONTH(Register!$U463)-1)))-(YEAR(Register!$O463)*12+MONTH(Register!$O463))+1))/Register!$Q463,2))</f>
        <v/>
      </c>
      <c r="N465" s="27">
        <f>IF(OR(Register!$N463&lt;&gt;"Yes",Register!$O463="",N(Register!$Q463)=0),0,ROUND((Register!$M463-Register!$R463)*MIN(Register!$Q463,MAX(0,MIN(N$4,IF(Register!$U463="",$D$2,MIN($D$2,YEAR(Register!$U463)*12+MONTH(Register!$U463)-1)))-(YEAR(Register!$O463)*12+MONTH(Register!$O463))+1))/Register!$Q463,2)-ROUND((Register!$M463-Register!$R463)*MIN(Register!$Q463,MAX(0,MIN(N$4-1,IF(Register!$U463="",$D$2,MIN($D$2,YEAR(Register!$U463)*12+MONTH(Register!$U463)-1)))-(YEAR(Register!$O463)*12+MONTH(Register!$O463))+1))/Register!$Q463,2))</f>
        <v/>
      </c>
      <c r="O465" s="27">
        <f>IF(OR(Register!$N463&lt;&gt;"Yes",Register!$O463="",N(Register!$Q463)=0),0,ROUND((Register!$M463-Register!$R463)*MIN(Register!$Q463,MAX(0,MIN(O$4,IF(Register!$U463="",$D$2,MIN($D$2,YEAR(Register!$U463)*12+MONTH(Register!$U463)-1)))-(YEAR(Register!$O463)*12+MONTH(Register!$O463))+1))/Register!$Q463,2)-ROUND((Register!$M463-Register!$R463)*MIN(Register!$Q463,MAX(0,MIN(O$4-1,IF(Register!$U463="",$D$2,MIN($D$2,YEAR(Register!$U463)*12+MONTH(Register!$U463)-1)))-(YEAR(Register!$O463)*12+MONTH(Register!$O463))+1))/Register!$Q463,2))</f>
        <v/>
      </c>
      <c r="P465" s="27">
        <f>IF(OR(Register!$N463&lt;&gt;"Yes",Register!$O463="",N(Register!$Q463)=0),0,ROUND((Register!$M463-Register!$R463)*MIN(Register!$Q463,MAX(0,MIN(P$4,IF(Register!$U463="",$D$2,MIN($D$2,YEAR(Register!$U463)*12+MONTH(Register!$U463)-1)))-(YEAR(Register!$O463)*12+MONTH(Register!$O463))+1))/Register!$Q463,2)-ROUND((Register!$M463-Register!$R463)*MIN(Register!$Q463,MAX(0,MIN(P$4-1,IF(Register!$U463="",$D$2,MIN($D$2,YEAR(Register!$U463)*12+MONTH(Register!$U463)-1)))-(YEAR(Register!$O463)*12+MONTH(Register!$O463))+1))/Register!$Q463,2))</f>
        <v/>
      </c>
      <c r="Q465" s="27">
        <f>E465+F465+G465+H465+I465+J465+K465+L465+M465+N465+O465+P465</f>
        <v/>
      </c>
    </row>
    <row r="466">
      <c r="A466" s="28">
        <f>IF(Register!$A464="","",Register!$A464)</f>
        <v/>
      </c>
      <c r="B466" s="28">
        <f>IF(Register!$D464="","",Register!$D464)</f>
        <v/>
      </c>
      <c r="C466" s="28">
        <f>IF(Register!$F464="","",Register!$F464)</f>
        <v/>
      </c>
      <c r="D466" s="28">
        <f>IF(C466="","",IF(C466=Settings!$A$9,Settings!$B$9,IF(C466=Settings!$A$10,Settings!$B$10,IF(C466=Settings!$A$11,Settings!$B$11,IF(C466=Settings!$A$12,Settings!$B$12,IF(C466=Settings!$A$13,Settings!$B$13,IF(C466=Settings!$A$14,Settings!$B$14,IF(C466=Settings!$A$15,Settings!$B$15,IF(C466=Settings!$A$16,Settings!$B$16,IF(C466=Settings!$A$17,Settings!$B$17,IF(C466=Settings!$A$18,Settings!$B$18,"")))))))))))</f>
        <v/>
      </c>
      <c r="E466" s="27">
        <f>IF(OR(Register!$N464&lt;&gt;"Yes",Register!$O464="",N(Register!$Q464)=0),0,ROUND((Register!$M464-Register!$R464)*MIN(Register!$Q464,MAX(0,MIN(E$4,IF(Register!$U464="",$D$2,MIN($D$2,YEAR(Register!$U464)*12+MONTH(Register!$U464)-1)))-(YEAR(Register!$O464)*12+MONTH(Register!$O464))+1))/Register!$Q464,2)-ROUND((Register!$M464-Register!$R464)*MIN(Register!$Q464,MAX(0,MIN(E$4-1,IF(Register!$U464="",$D$2,MIN($D$2,YEAR(Register!$U464)*12+MONTH(Register!$U464)-1)))-(YEAR(Register!$O464)*12+MONTH(Register!$O464))+1))/Register!$Q464,2))</f>
        <v/>
      </c>
      <c r="F466" s="27">
        <f>IF(OR(Register!$N464&lt;&gt;"Yes",Register!$O464="",N(Register!$Q464)=0),0,ROUND((Register!$M464-Register!$R464)*MIN(Register!$Q464,MAX(0,MIN(F$4,IF(Register!$U464="",$D$2,MIN($D$2,YEAR(Register!$U464)*12+MONTH(Register!$U464)-1)))-(YEAR(Register!$O464)*12+MONTH(Register!$O464))+1))/Register!$Q464,2)-ROUND((Register!$M464-Register!$R464)*MIN(Register!$Q464,MAX(0,MIN(F$4-1,IF(Register!$U464="",$D$2,MIN($D$2,YEAR(Register!$U464)*12+MONTH(Register!$U464)-1)))-(YEAR(Register!$O464)*12+MONTH(Register!$O464))+1))/Register!$Q464,2))</f>
        <v/>
      </c>
      <c r="G466" s="27">
        <f>IF(OR(Register!$N464&lt;&gt;"Yes",Register!$O464="",N(Register!$Q464)=0),0,ROUND((Register!$M464-Register!$R464)*MIN(Register!$Q464,MAX(0,MIN(G$4,IF(Register!$U464="",$D$2,MIN($D$2,YEAR(Register!$U464)*12+MONTH(Register!$U464)-1)))-(YEAR(Register!$O464)*12+MONTH(Register!$O464))+1))/Register!$Q464,2)-ROUND((Register!$M464-Register!$R464)*MIN(Register!$Q464,MAX(0,MIN(G$4-1,IF(Register!$U464="",$D$2,MIN($D$2,YEAR(Register!$U464)*12+MONTH(Register!$U464)-1)))-(YEAR(Register!$O464)*12+MONTH(Register!$O464))+1))/Register!$Q464,2))</f>
        <v/>
      </c>
      <c r="H466" s="27">
        <f>IF(OR(Register!$N464&lt;&gt;"Yes",Register!$O464="",N(Register!$Q464)=0),0,ROUND((Register!$M464-Register!$R464)*MIN(Register!$Q464,MAX(0,MIN(H$4,IF(Register!$U464="",$D$2,MIN($D$2,YEAR(Register!$U464)*12+MONTH(Register!$U464)-1)))-(YEAR(Register!$O464)*12+MONTH(Register!$O464))+1))/Register!$Q464,2)-ROUND((Register!$M464-Register!$R464)*MIN(Register!$Q464,MAX(0,MIN(H$4-1,IF(Register!$U464="",$D$2,MIN($D$2,YEAR(Register!$U464)*12+MONTH(Register!$U464)-1)))-(YEAR(Register!$O464)*12+MONTH(Register!$O464))+1))/Register!$Q464,2))</f>
        <v/>
      </c>
      <c r="I466" s="27">
        <f>IF(OR(Register!$N464&lt;&gt;"Yes",Register!$O464="",N(Register!$Q464)=0),0,ROUND((Register!$M464-Register!$R464)*MIN(Register!$Q464,MAX(0,MIN(I$4,IF(Register!$U464="",$D$2,MIN($D$2,YEAR(Register!$U464)*12+MONTH(Register!$U464)-1)))-(YEAR(Register!$O464)*12+MONTH(Register!$O464))+1))/Register!$Q464,2)-ROUND((Register!$M464-Register!$R464)*MIN(Register!$Q464,MAX(0,MIN(I$4-1,IF(Register!$U464="",$D$2,MIN($D$2,YEAR(Register!$U464)*12+MONTH(Register!$U464)-1)))-(YEAR(Register!$O464)*12+MONTH(Register!$O464))+1))/Register!$Q464,2))</f>
        <v/>
      </c>
      <c r="J466" s="27">
        <f>IF(OR(Register!$N464&lt;&gt;"Yes",Register!$O464="",N(Register!$Q464)=0),0,ROUND((Register!$M464-Register!$R464)*MIN(Register!$Q464,MAX(0,MIN(J$4,IF(Register!$U464="",$D$2,MIN($D$2,YEAR(Register!$U464)*12+MONTH(Register!$U464)-1)))-(YEAR(Register!$O464)*12+MONTH(Register!$O464))+1))/Register!$Q464,2)-ROUND((Register!$M464-Register!$R464)*MIN(Register!$Q464,MAX(0,MIN(J$4-1,IF(Register!$U464="",$D$2,MIN($D$2,YEAR(Register!$U464)*12+MONTH(Register!$U464)-1)))-(YEAR(Register!$O464)*12+MONTH(Register!$O464))+1))/Register!$Q464,2))</f>
        <v/>
      </c>
      <c r="K466" s="27">
        <f>IF(OR(Register!$N464&lt;&gt;"Yes",Register!$O464="",N(Register!$Q464)=0),0,ROUND((Register!$M464-Register!$R464)*MIN(Register!$Q464,MAX(0,MIN(K$4,IF(Register!$U464="",$D$2,MIN($D$2,YEAR(Register!$U464)*12+MONTH(Register!$U464)-1)))-(YEAR(Register!$O464)*12+MONTH(Register!$O464))+1))/Register!$Q464,2)-ROUND((Register!$M464-Register!$R464)*MIN(Register!$Q464,MAX(0,MIN(K$4-1,IF(Register!$U464="",$D$2,MIN($D$2,YEAR(Register!$U464)*12+MONTH(Register!$U464)-1)))-(YEAR(Register!$O464)*12+MONTH(Register!$O464))+1))/Register!$Q464,2))</f>
        <v/>
      </c>
      <c r="L466" s="27">
        <f>IF(OR(Register!$N464&lt;&gt;"Yes",Register!$O464="",N(Register!$Q464)=0),0,ROUND((Register!$M464-Register!$R464)*MIN(Register!$Q464,MAX(0,MIN(L$4,IF(Register!$U464="",$D$2,MIN($D$2,YEAR(Register!$U464)*12+MONTH(Register!$U464)-1)))-(YEAR(Register!$O464)*12+MONTH(Register!$O464))+1))/Register!$Q464,2)-ROUND((Register!$M464-Register!$R464)*MIN(Register!$Q464,MAX(0,MIN(L$4-1,IF(Register!$U464="",$D$2,MIN($D$2,YEAR(Register!$U464)*12+MONTH(Register!$U464)-1)))-(YEAR(Register!$O464)*12+MONTH(Register!$O464))+1))/Register!$Q464,2))</f>
        <v/>
      </c>
      <c r="M466" s="27">
        <f>IF(OR(Register!$N464&lt;&gt;"Yes",Register!$O464="",N(Register!$Q464)=0),0,ROUND((Register!$M464-Register!$R464)*MIN(Register!$Q464,MAX(0,MIN(M$4,IF(Register!$U464="",$D$2,MIN($D$2,YEAR(Register!$U464)*12+MONTH(Register!$U464)-1)))-(YEAR(Register!$O464)*12+MONTH(Register!$O464))+1))/Register!$Q464,2)-ROUND((Register!$M464-Register!$R464)*MIN(Register!$Q464,MAX(0,MIN(M$4-1,IF(Register!$U464="",$D$2,MIN($D$2,YEAR(Register!$U464)*12+MONTH(Register!$U464)-1)))-(YEAR(Register!$O464)*12+MONTH(Register!$O464))+1))/Register!$Q464,2))</f>
        <v/>
      </c>
      <c r="N466" s="27">
        <f>IF(OR(Register!$N464&lt;&gt;"Yes",Register!$O464="",N(Register!$Q464)=0),0,ROUND((Register!$M464-Register!$R464)*MIN(Register!$Q464,MAX(0,MIN(N$4,IF(Register!$U464="",$D$2,MIN($D$2,YEAR(Register!$U464)*12+MONTH(Register!$U464)-1)))-(YEAR(Register!$O464)*12+MONTH(Register!$O464))+1))/Register!$Q464,2)-ROUND((Register!$M464-Register!$R464)*MIN(Register!$Q464,MAX(0,MIN(N$4-1,IF(Register!$U464="",$D$2,MIN($D$2,YEAR(Register!$U464)*12+MONTH(Register!$U464)-1)))-(YEAR(Register!$O464)*12+MONTH(Register!$O464))+1))/Register!$Q464,2))</f>
        <v/>
      </c>
      <c r="O466" s="27">
        <f>IF(OR(Register!$N464&lt;&gt;"Yes",Register!$O464="",N(Register!$Q464)=0),0,ROUND((Register!$M464-Register!$R464)*MIN(Register!$Q464,MAX(0,MIN(O$4,IF(Register!$U464="",$D$2,MIN($D$2,YEAR(Register!$U464)*12+MONTH(Register!$U464)-1)))-(YEAR(Register!$O464)*12+MONTH(Register!$O464))+1))/Register!$Q464,2)-ROUND((Register!$M464-Register!$R464)*MIN(Register!$Q464,MAX(0,MIN(O$4-1,IF(Register!$U464="",$D$2,MIN($D$2,YEAR(Register!$U464)*12+MONTH(Register!$U464)-1)))-(YEAR(Register!$O464)*12+MONTH(Register!$O464))+1))/Register!$Q464,2))</f>
        <v/>
      </c>
      <c r="P466" s="27">
        <f>IF(OR(Register!$N464&lt;&gt;"Yes",Register!$O464="",N(Register!$Q464)=0),0,ROUND((Register!$M464-Register!$R464)*MIN(Register!$Q464,MAX(0,MIN(P$4,IF(Register!$U464="",$D$2,MIN($D$2,YEAR(Register!$U464)*12+MONTH(Register!$U464)-1)))-(YEAR(Register!$O464)*12+MONTH(Register!$O464))+1))/Register!$Q464,2)-ROUND((Register!$M464-Register!$R464)*MIN(Register!$Q464,MAX(0,MIN(P$4-1,IF(Register!$U464="",$D$2,MIN($D$2,YEAR(Register!$U464)*12+MONTH(Register!$U464)-1)))-(YEAR(Register!$O464)*12+MONTH(Register!$O464))+1))/Register!$Q464,2))</f>
        <v/>
      </c>
      <c r="Q466" s="27">
        <f>E466+F466+G466+H466+I466+J466+K466+L466+M466+N466+O466+P466</f>
        <v/>
      </c>
    </row>
    <row r="467">
      <c r="A467" s="28">
        <f>IF(Register!$A465="","",Register!$A465)</f>
        <v/>
      </c>
      <c r="B467" s="28">
        <f>IF(Register!$D465="","",Register!$D465)</f>
        <v/>
      </c>
      <c r="C467" s="28">
        <f>IF(Register!$F465="","",Register!$F465)</f>
        <v/>
      </c>
      <c r="D467" s="28">
        <f>IF(C467="","",IF(C467=Settings!$A$9,Settings!$B$9,IF(C467=Settings!$A$10,Settings!$B$10,IF(C467=Settings!$A$11,Settings!$B$11,IF(C467=Settings!$A$12,Settings!$B$12,IF(C467=Settings!$A$13,Settings!$B$13,IF(C467=Settings!$A$14,Settings!$B$14,IF(C467=Settings!$A$15,Settings!$B$15,IF(C467=Settings!$A$16,Settings!$B$16,IF(C467=Settings!$A$17,Settings!$B$17,IF(C467=Settings!$A$18,Settings!$B$18,"")))))))))))</f>
        <v/>
      </c>
      <c r="E467" s="27">
        <f>IF(OR(Register!$N465&lt;&gt;"Yes",Register!$O465="",N(Register!$Q465)=0),0,ROUND((Register!$M465-Register!$R465)*MIN(Register!$Q465,MAX(0,MIN(E$4,IF(Register!$U465="",$D$2,MIN($D$2,YEAR(Register!$U465)*12+MONTH(Register!$U465)-1)))-(YEAR(Register!$O465)*12+MONTH(Register!$O465))+1))/Register!$Q465,2)-ROUND((Register!$M465-Register!$R465)*MIN(Register!$Q465,MAX(0,MIN(E$4-1,IF(Register!$U465="",$D$2,MIN($D$2,YEAR(Register!$U465)*12+MONTH(Register!$U465)-1)))-(YEAR(Register!$O465)*12+MONTH(Register!$O465))+1))/Register!$Q465,2))</f>
        <v/>
      </c>
      <c r="F467" s="27">
        <f>IF(OR(Register!$N465&lt;&gt;"Yes",Register!$O465="",N(Register!$Q465)=0),0,ROUND((Register!$M465-Register!$R465)*MIN(Register!$Q465,MAX(0,MIN(F$4,IF(Register!$U465="",$D$2,MIN($D$2,YEAR(Register!$U465)*12+MONTH(Register!$U465)-1)))-(YEAR(Register!$O465)*12+MONTH(Register!$O465))+1))/Register!$Q465,2)-ROUND((Register!$M465-Register!$R465)*MIN(Register!$Q465,MAX(0,MIN(F$4-1,IF(Register!$U465="",$D$2,MIN($D$2,YEAR(Register!$U465)*12+MONTH(Register!$U465)-1)))-(YEAR(Register!$O465)*12+MONTH(Register!$O465))+1))/Register!$Q465,2))</f>
        <v/>
      </c>
      <c r="G467" s="27">
        <f>IF(OR(Register!$N465&lt;&gt;"Yes",Register!$O465="",N(Register!$Q465)=0),0,ROUND((Register!$M465-Register!$R465)*MIN(Register!$Q465,MAX(0,MIN(G$4,IF(Register!$U465="",$D$2,MIN($D$2,YEAR(Register!$U465)*12+MONTH(Register!$U465)-1)))-(YEAR(Register!$O465)*12+MONTH(Register!$O465))+1))/Register!$Q465,2)-ROUND((Register!$M465-Register!$R465)*MIN(Register!$Q465,MAX(0,MIN(G$4-1,IF(Register!$U465="",$D$2,MIN($D$2,YEAR(Register!$U465)*12+MONTH(Register!$U465)-1)))-(YEAR(Register!$O465)*12+MONTH(Register!$O465))+1))/Register!$Q465,2))</f>
        <v/>
      </c>
      <c r="H467" s="27">
        <f>IF(OR(Register!$N465&lt;&gt;"Yes",Register!$O465="",N(Register!$Q465)=0),0,ROUND((Register!$M465-Register!$R465)*MIN(Register!$Q465,MAX(0,MIN(H$4,IF(Register!$U465="",$D$2,MIN($D$2,YEAR(Register!$U465)*12+MONTH(Register!$U465)-1)))-(YEAR(Register!$O465)*12+MONTH(Register!$O465))+1))/Register!$Q465,2)-ROUND((Register!$M465-Register!$R465)*MIN(Register!$Q465,MAX(0,MIN(H$4-1,IF(Register!$U465="",$D$2,MIN($D$2,YEAR(Register!$U465)*12+MONTH(Register!$U465)-1)))-(YEAR(Register!$O465)*12+MONTH(Register!$O465))+1))/Register!$Q465,2))</f>
        <v/>
      </c>
      <c r="I467" s="27">
        <f>IF(OR(Register!$N465&lt;&gt;"Yes",Register!$O465="",N(Register!$Q465)=0),0,ROUND((Register!$M465-Register!$R465)*MIN(Register!$Q465,MAX(0,MIN(I$4,IF(Register!$U465="",$D$2,MIN($D$2,YEAR(Register!$U465)*12+MONTH(Register!$U465)-1)))-(YEAR(Register!$O465)*12+MONTH(Register!$O465))+1))/Register!$Q465,2)-ROUND((Register!$M465-Register!$R465)*MIN(Register!$Q465,MAX(0,MIN(I$4-1,IF(Register!$U465="",$D$2,MIN($D$2,YEAR(Register!$U465)*12+MONTH(Register!$U465)-1)))-(YEAR(Register!$O465)*12+MONTH(Register!$O465))+1))/Register!$Q465,2))</f>
        <v/>
      </c>
      <c r="J467" s="27">
        <f>IF(OR(Register!$N465&lt;&gt;"Yes",Register!$O465="",N(Register!$Q465)=0),0,ROUND((Register!$M465-Register!$R465)*MIN(Register!$Q465,MAX(0,MIN(J$4,IF(Register!$U465="",$D$2,MIN($D$2,YEAR(Register!$U465)*12+MONTH(Register!$U465)-1)))-(YEAR(Register!$O465)*12+MONTH(Register!$O465))+1))/Register!$Q465,2)-ROUND((Register!$M465-Register!$R465)*MIN(Register!$Q465,MAX(0,MIN(J$4-1,IF(Register!$U465="",$D$2,MIN($D$2,YEAR(Register!$U465)*12+MONTH(Register!$U465)-1)))-(YEAR(Register!$O465)*12+MONTH(Register!$O465))+1))/Register!$Q465,2))</f>
        <v/>
      </c>
      <c r="K467" s="27">
        <f>IF(OR(Register!$N465&lt;&gt;"Yes",Register!$O465="",N(Register!$Q465)=0),0,ROUND((Register!$M465-Register!$R465)*MIN(Register!$Q465,MAX(0,MIN(K$4,IF(Register!$U465="",$D$2,MIN($D$2,YEAR(Register!$U465)*12+MONTH(Register!$U465)-1)))-(YEAR(Register!$O465)*12+MONTH(Register!$O465))+1))/Register!$Q465,2)-ROUND((Register!$M465-Register!$R465)*MIN(Register!$Q465,MAX(0,MIN(K$4-1,IF(Register!$U465="",$D$2,MIN($D$2,YEAR(Register!$U465)*12+MONTH(Register!$U465)-1)))-(YEAR(Register!$O465)*12+MONTH(Register!$O465))+1))/Register!$Q465,2))</f>
        <v/>
      </c>
      <c r="L467" s="27">
        <f>IF(OR(Register!$N465&lt;&gt;"Yes",Register!$O465="",N(Register!$Q465)=0),0,ROUND((Register!$M465-Register!$R465)*MIN(Register!$Q465,MAX(0,MIN(L$4,IF(Register!$U465="",$D$2,MIN($D$2,YEAR(Register!$U465)*12+MONTH(Register!$U465)-1)))-(YEAR(Register!$O465)*12+MONTH(Register!$O465))+1))/Register!$Q465,2)-ROUND((Register!$M465-Register!$R465)*MIN(Register!$Q465,MAX(0,MIN(L$4-1,IF(Register!$U465="",$D$2,MIN($D$2,YEAR(Register!$U465)*12+MONTH(Register!$U465)-1)))-(YEAR(Register!$O465)*12+MONTH(Register!$O465))+1))/Register!$Q465,2))</f>
        <v/>
      </c>
      <c r="M467" s="27">
        <f>IF(OR(Register!$N465&lt;&gt;"Yes",Register!$O465="",N(Register!$Q465)=0),0,ROUND((Register!$M465-Register!$R465)*MIN(Register!$Q465,MAX(0,MIN(M$4,IF(Register!$U465="",$D$2,MIN($D$2,YEAR(Register!$U465)*12+MONTH(Register!$U465)-1)))-(YEAR(Register!$O465)*12+MONTH(Register!$O465))+1))/Register!$Q465,2)-ROUND((Register!$M465-Register!$R465)*MIN(Register!$Q465,MAX(0,MIN(M$4-1,IF(Register!$U465="",$D$2,MIN($D$2,YEAR(Register!$U465)*12+MONTH(Register!$U465)-1)))-(YEAR(Register!$O465)*12+MONTH(Register!$O465))+1))/Register!$Q465,2))</f>
        <v/>
      </c>
      <c r="N467" s="27">
        <f>IF(OR(Register!$N465&lt;&gt;"Yes",Register!$O465="",N(Register!$Q465)=0),0,ROUND((Register!$M465-Register!$R465)*MIN(Register!$Q465,MAX(0,MIN(N$4,IF(Register!$U465="",$D$2,MIN($D$2,YEAR(Register!$U465)*12+MONTH(Register!$U465)-1)))-(YEAR(Register!$O465)*12+MONTH(Register!$O465))+1))/Register!$Q465,2)-ROUND((Register!$M465-Register!$R465)*MIN(Register!$Q465,MAX(0,MIN(N$4-1,IF(Register!$U465="",$D$2,MIN($D$2,YEAR(Register!$U465)*12+MONTH(Register!$U465)-1)))-(YEAR(Register!$O465)*12+MONTH(Register!$O465))+1))/Register!$Q465,2))</f>
        <v/>
      </c>
      <c r="O467" s="27">
        <f>IF(OR(Register!$N465&lt;&gt;"Yes",Register!$O465="",N(Register!$Q465)=0),0,ROUND((Register!$M465-Register!$R465)*MIN(Register!$Q465,MAX(0,MIN(O$4,IF(Register!$U465="",$D$2,MIN($D$2,YEAR(Register!$U465)*12+MONTH(Register!$U465)-1)))-(YEAR(Register!$O465)*12+MONTH(Register!$O465))+1))/Register!$Q465,2)-ROUND((Register!$M465-Register!$R465)*MIN(Register!$Q465,MAX(0,MIN(O$4-1,IF(Register!$U465="",$D$2,MIN($D$2,YEAR(Register!$U465)*12+MONTH(Register!$U465)-1)))-(YEAR(Register!$O465)*12+MONTH(Register!$O465))+1))/Register!$Q465,2))</f>
        <v/>
      </c>
      <c r="P467" s="27">
        <f>IF(OR(Register!$N465&lt;&gt;"Yes",Register!$O465="",N(Register!$Q465)=0),0,ROUND((Register!$M465-Register!$R465)*MIN(Register!$Q465,MAX(0,MIN(P$4,IF(Register!$U465="",$D$2,MIN($D$2,YEAR(Register!$U465)*12+MONTH(Register!$U465)-1)))-(YEAR(Register!$O465)*12+MONTH(Register!$O465))+1))/Register!$Q465,2)-ROUND((Register!$M465-Register!$R465)*MIN(Register!$Q465,MAX(0,MIN(P$4-1,IF(Register!$U465="",$D$2,MIN($D$2,YEAR(Register!$U465)*12+MONTH(Register!$U465)-1)))-(YEAR(Register!$O465)*12+MONTH(Register!$O465))+1))/Register!$Q465,2))</f>
        <v/>
      </c>
      <c r="Q467" s="27">
        <f>E467+F467+G467+H467+I467+J467+K467+L467+M467+N467+O467+P467</f>
        <v/>
      </c>
    </row>
    <row r="468">
      <c r="A468" s="28">
        <f>IF(Register!$A466="","",Register!$A466)</f>
        <v/>
      </c>
      <c r="B468" s="28">
        <f>IF(Register!$D466="","",Register!$D466)</f>
        <v/>
      </c>
      <c r="C468" s="28">
        <f>IF(Register!$F466="","",Register!$F466)</f>
        <v/>
      </c>
      <c r="D468" s="28">
        <f>IF(C468="","",IF(C468=Settings!$A$9,Settings!$B$9,IF(C468=Settings!$A$10,Settings!$B$10,IF(C468=Settings!$A$11,Settings!$B$11,IF(C468=Settings!$A$12,Settings!$B$12,IF(C468=Settings!$A$13,Settings!$B$13,IF(C468=Settings!$A$14,Settings!$B$14,IF(C468=Settings!$A$15,Settings!$B$15,IF(C468=Settings!$A$16,Settings!$B$16,IF(C468=Settings!$A$17,Settings!$B$17,IF(C468=Settings!$A$18,Settings!$B$18,"")))))))))))</f>
        <v/>
      </c>
      <c r="E468" s="27">
        <f>IF(OR(Register!$N466&lt;&gt;"Yes",Register!$O466="",N(Register!$Q466)=0),0,ROUND((Register!$M466-Register!$R466)*MIN(Register!$Q466,MAX(0,MIN(E$4,IF(Register!$U466="",$D$2,MIN($D$2,YEAR(Register!$U466)*12+MONTH(Register!$U466)-1)))-(YEAR(Register!$O466)*12+MONTH(Register!$O466))+1))/Register!$Q466,2)-ROUND((Register!$M466-Register!$R466)*MIN(Register!$Q466,MAX(0,MIN(E$4-1,IF(Register!$U466="",$D$2,MIN($D$2,YEAR(Register!$U466)*12+MONTH(Register!$U466)-1)))-(YEAR(Register!$O466)*12+MONTH(Register!$O466))+1))/Register!$Q466,2))</f>
        <v/>
      </c>
      <c r="F468" s="27">
        <f>IF(OR(Register!$N466&lt;&gt;"Yes",Register!$O466="",N(Register!$Q466)=0),0,ROUND((Register!$M466-Register!$R466)*MIN(Register!$Q466,MAX(0,MIN(F$4,IF(Register!$U466="",$D$2,MIN($D$2,YEAR(Register!$U466)*12+MONTH(Register!$U466)-1)))-(YEAR(Register!$O466)*12+MONTH(Register!$O466))+1))/Register!$Q466,2)-ROUND((Register!$M466-Register!$R466)*MIN(Register!$Q466,MAX(0,MIN(F$4-1,IF(Register!$U466="",$D$2,MIN($D$2,YEAR(Register!$U466)*12+MONTH(Register!$U466)-1)))-(YEAR(Register!$O466)*12+MONTH(Register!$O466))+1))/Register!$Q466,2))</f>
        <v/>
      </c>
      <c r="G468" s="27">
        <f>IF(OR(Register!$N466&lt;&gt;"Yes",Register!$O466="",N(Register!$Q466)=0),0,ROUND((Register!$M466-Register!$R466)*MIN(Register!$Q466,MAX(0,MIN(G$4,IF(Register!$U466="",$D$2,MIN($D$2,YEAR(Register!$U466)*12+MONTH(Register!$U466)-1)))-(YEAR(Register!$O466)*12+MONTH(Register!$O466))+1))/Register!$Q466,2)-ROUND((Register!$M466-Register!$R466)*MIN(Register!$Q466,MAX(0,MIN(G$4-1,IF(Register!$U466="",$D$2,MIN($D$2,YEAR(Register!$U466)*12+MONTH(Register!$U466)-1)))-(YEAR(Register!$O466)*12+MONTH(Register!$O466))+1))/Register!$Q466,2))</f>
        <v/>
      </c>
      <c r="H468" s="27">
        <f>IF(OR(Register!$N466&lt;&gt;"Yes",Register!$O466="",N(Register!$Q466)=0),0,ROUND((Register!$M466-Register!$R466)*MIN(Register!$Q466,MAX(0,MIN(H$4,IF(Register!$U466="",$D$2,MIN($D$2,YEAR(Register!$U466)*12+MONTH(Register!$U466)-1)))-(YEAR(Register!$O466)*12+MONTH(Register!$O466))+1))/Register!$Q466,2)-ROUND((Register!$M466-Register!$R466)*MIN(Register!$Q466,MAX(0,MIN(H$4-1,IF(Register!$U466="",$D$2,MIN($D$2,YEAR(Register!$U466)*12+MONTH(Register!$U466)-1)))-(YEAR(Register!$O466)*12+MONTH(Register!$O466))+1))/Register!$Q466,2))</f>
        <v/>
      </c>
      <c r="I468" s="27">
        <f>IF(OR(Register!$N466&lt;&gt;"Yes",Register!$O466="",N(Register!$Q466)=0),0,ROUND((Register!$M466-Register!$R466)*MIN(Register!$Q466,MAX(0,MIN(I$4,IF(Register!$U466="",$D$2,MIN($D$2,YEAR(Register!$U466)*12+MONTH(Register!$U466)-1)))-(YEAR(Register!$O466)*12+MONTH(Register!$O466))+1))/Register!$Q466,2)-ROUND((Register!$M466-Register!$R466)*MIN(Register!$Q466,MAX(0,MIN(I$4-1,IF(Register!$U466="",$D$2,MIN($D$2,YEAR(Register!$U466)*12+MONTH(Register!$U466)-1)))-(YEAR(Register!$O466)*12+MONTH(Register!$O466))+1))/Register!$Q466,2))</f>
        <v/>
      </c>
      <c r="J468" s="27">
        <f>IF(OR(Register!$N466&lt;&gt;"Yes",Register!$O466="",N(Register!$Q466)=0),0,ROUND((Register!$M466-Register!$R466)*MIN(Register!$Q466,MAX(0,MIN(J$4,IF(Register!$U466="",$D$2,MIN($D$2,YEAR(Register!$U466)*12+MONTH(Register!$U466)-1)))-(YEAR(Register!$O466)*12+MONTH(Register!$O466))+1))/Register!$Q466,2)-ROUND((Register!$M466-Register!$R466)*MIN(Register!$Q466,MAX(0,MIN(J$4-1,IF(Register!$U466="",$D$2,MIN($D$2,YEAR(Register!$U466)*12+MONTH(Register!$U466)-1)))-(YEAR(Register!$O466)*12+MONTH(Register!$O466))+1))/Register!$Q466,2))</f>
        <v/>
      </c>
      <c r="K468" s="27">
        <f>IF(OR(Register!$N466&lt;&gt;"Yes",Register!$O466="",N(Register!$Q466)=0),0,ROUND((Register!$M466-Register!$R466)*MIN(Register!$Q466,MAX(0,MIN(K$4,IF(Register!$U466="",$D$2,MIN($D$2,YEAR(Register!$U466)*12+MONTH(Register!$U466)-1)))-(YEAR(Register!$O466)*12+MONTH(Register!$O466))+1))/Register!$Q466,2)-ROUND((Register!$M466-Register!$R466)*MIN(Register!$Q466,MAX(0,MIN(K$4-1,IF(Register!$U466="",$D$2,MIN($D$2,YEAR(Register!$U466)*12+MONTH(Register!$U466)-1)))-(YEAR(Register!$O466)*12+MONTH(Register!$O466))+1))/Register!$Q466,2))</f>
        <v/>
      </c>
      <c r="L468" s="27">
        <f>IF(OR(Register!$N466&lt;&gt;"Yes",Register!$O466="",N(Register!$Q466)=0),0,ROUND((Register!$M466-Register!$R466)*MIN(Register!$Q466,MAX(0,MIN(L$4,IF(Register!$U466="",$D$2,MIN($D$2,YEAR(Register!$U466)*12+MONTH(Register!$U466)-1)))-(YEAR(Register!$O466)*12+MONTH(Register!$O466))+1))/Register!$Q466,2)-ROUND((Register!$M466-Register!$R466)*MIN(Register!$Q466,MAX(0,MIN(L$4-1,IF(Register!$U466="",$D$2,MIN($D$2,YEAR(Register!$U466)*12+MONTH(Register!$U466)-1)))-(YEAR(Register!$O466)*12+MONTH(Register!$O466))+1))/Register!$Q466,2))</f>
        <v/>
      </c>
      <c r="M468" s="27">
        <f>IF(OR(Register!$N466&lt;&gt;"Yes",Register!$O466="",N(Register!$Q466)=0),0,ROUND((Register!$M466-Register!$R466)*MIN(Register!$Q466,MAX(0,MIN(M$4,IF(Register!$U466="",$D$2,MIN($D$2,YEAR(Register!$U466)*12+MONTH(Register!$U466)-1)))-(YEAR(Register!$O466)*12+MONTH(Register!$O466))+1))/Register!$Q466,2)-ROUND((Register!$M466-Register!$R466)*MIN(Register!$Q466,MAX(0,MIN(M$4-1,IF(Register!$U466="",$D$2,MIN($D$2,YEAR(Register!$U466)*12+MONTH(Register!$U466)-1)))-(YEAR(Register!$O466)*12+MONTH(Register!$O466))+1))/Register!$Q466,2))</f>
        <v/>
      </c>
      <c r="N468" s="27">
        <f>IF(OR(Register!$N466&lt;&gt;"Yes",Register!$O466="",N(Register!$Q466)=0),0,ROUND((Register!$M466-Register!$R466)*MIN(Register!$Q466,MAX(0,MIN(N$4,IF(Register!$U466="",$D$2,MIN($D$2,YEAR(Register!$U466)*12+MONTH(Register!$U466)-1)))-(YEAR(Register!$O466)*12+MONTH(Register!$O466))+1))/Register!$Q466,2)-ROUND((Register!$M466-Register!$R466)*MIN(Register!$Q466,MAX(0,MIN(N$4-1,IF(Register!$U466="",$D$2,MIN($D$2,YEAR(Register!$U466)*12+MONTH(Register!$U466)-1)))-(YEAR(Register!$O466)*12+MONTH(Register!$O466))+1))/Register!$Q466,2))</f>
        <v/>
      </c>
      <c r="O468" s="27">
        <f>IF(OR(Register!$N466&lt;&gt;"Yes",Register!$O466="",N(Register!$Q466)=0),0,ROUND((Register!$M466-Register!$R466)*MIN(Register!$Q466,MAX(0,MIN(O$4,IF(Register!$U466="",$D$2,MIN($D$2,YEAR(Register!$U466)*12+MONTH(Register!$U466)-1)))-(YEAR(Register!$O466)*12+MONTH(Register!$O466))+1))/Register!$Q466,2)-ROUND((Register!$M466-Register!$R466)*MIN(Register!$Q466,MAX(0,MIN(O$4-1,IF(Register!$U466="",$D$2,MIN($D$2,YEAR(Register!$U466)*12+MONTH(Register!$U466)-1)))-(YEAR(Register!$O466)*12+MONTH(Register!$O466))+1))/Register!$Q466,2))</f>
        <v/>
      </c>
      <c r="P468" s="27">
        <f>IF(OR(Register!$N466&lt;&gt;"Yes",Register!$O466="",N(Register!$Q466)=0),0,ROUND((Register!$M466-Register!$R466)*MIN(Register!$Q466,MAX(0,MIN(P$4,IF(Register!$U466="",$D$2,MIN($D$2,YEAR(Register!$U466)*12+MONTH(Register!$U466)-1)))-(YEAR(Register!$O466)*12+MONTH(Register!$O466))+1))/Register!$Q466,2)-ROUND((Register!$M466-Register!$R466)*MIN(Register!$Q466,MAX(0,MIN(P$4-1,IF(Register!$U466="",$D$2,MIN($D$2,YEAR(Register!$U466)*12+MONTH(Register!$U466)-1)))-(YEAR(Register!$O466)*12+MONTH(Register!$O466))+1))/Register!$Q466,2))</f>
        <v/>
      </c>
      <c r="Q468" s="27">
        <f>E468+F468+G468+H468+I468+J468+K468+L468+M468+N468+O468+P468</f>
        <v/>
      </c>
    </row>
    <row r="469">
      <c r="A469" s="28">
        <f>IF(Register!$A467="","",Register!$A467)</f>
        <v/>
      </c>
      <c r="B469" s="28">
        <f>IF(Register!$D467="","",Register!$D467)</f>
        <v/>
      </c>
      <c r="C469" s="28">
        <f>IF(Register!$F467="","",Register!$F467)</f>
        <v/>
      </c>
      <c r="D469" s="28">
        <f>IF(C469="","",IF(C469=Settings!$A$9,Settings!$B$9,IF(C469=Settings!$A$10,Settings!$B$10,IF(C469=Settings!$A$11,Settings!$B$11,IF(C469=Settings!$A$12,Settings!$B$12,IF(C469=Settings!$A$13,Settings!$B$13,IF(C469=Settings!$A$14,Settings!$B$14,IF(C469=Settings!$A$15,Settings!$B$15,IF(C469=Settings!$A$16,Settings!$B$16,IF(C469=Settings!$A$17,Settings!$B$17,IF(C469=Settings!$A$18,Settings!$B$18,"")))))))))))</f>
        <v/>
      </c>
      <c r="E469" s="27">
        <f>IF(OR(Register!$N467&lt;&gt;"Yes",Register!$O467="",N(Register!$Q467)=0),0,ROUND((Register!$M467-Register!$R467)*MIN(Register!$Q467,MAX(0,MIN(E$4,IF(Register!$U467="",$D$2,MIN($D$2,YEAR(Register!$U467)*12+MONTH(Register!$U467)-1)))-(YEAR(Register!$O467)*12+MONTH(Register!$O467))+1))/Register!$Q467,2)-ROUND((Register!$M467-Register!$R467)*MIN(Register!$Q467,MAX(0,MIN(E$4-1,IF(Register!$U467="",$D$2,MIN($D$2,YEAR(Register!$U467)*12+MONTH(Register!$U467)-1)))-(YEAR(Register!$O467)*12+MONTH(Register!$O467))+1))/Register!$Q467,2))</f>
        <v/>
      </c>
      <c r="F469" s="27">
        <f>IF(OR(Register!$N467&lt;&gt;"Yes",Register!$O467="",N(Register!$Q467)=0),0,ROUND((Register!$M467-Register!$R467)*MIN(Register!$Q467,MAX(0,MIN(F$4,IF(Register!$U467="",$D$2,MIN($D$2,YEAR(Register!$U467)*12+MONTH(Register!$U467)-1)))-(YEAR(Register!$O467)*12+MONTH(Register!$O467))+1))/Register!$Q467,2)-ROUND((Register!$M467-Register!$R467)*MIN(Register!$Q467,MAX(0,MIN(F$4-1,IF(Register!$U467="",$D$2,MIN($D$2,YEAR(Register!$U467)*12+MONTH(Register!$U467)-1)))-(YEAR(Register!$O467)*12+MONTH(Register!$O467))+1))/Register!$Q467,2))</f>
        <v/>
      </c>
      <c r="G469" s="27">
        <f>IF(OR(Register!$N467&lt;&gt;"Yes",Register!$O467="",N(Register!$Q467)=0),0,ROUND((Register!$M467-Register!$R467)*MIN(Register!$Q467,MAX(0,MIN(G$4,IF(Register!$U467="",$D$2,MIN($D$2,YEAR(Register!$U467)*12+MONTH(Register!$U467)-1)))-(YEAR(Register!$O467)*12+MONTH(Register!$O467))+1))/Register!$Q467,2)-ROUND((Register!$M467-Register!$R467)*MIN(Register!$Q467,MAX(0,MIN(G$4-1,IF(Register!$U467="",$D$2,MIN($D$2,YEAR(Register!$U467)*12+MONTH(Register!$U467)-1)))-(YEAR(Register!$O467)*12+MONTH(Register!$O467))+1))/Register!$Q467,2))</f>
        <v/>
      </c>
      <c r="H469" s="27">
        <f>IF(OR(Register!$N467&lt;&gt;"Yes",Register!$O467="",N(Register!$Q467)=0),0,ROUND((Register!$M467-Register!$R467)*MIN(Register!$Q467,MAX(0,MIN(H$4,IF(Register!$U467="",$D$2,MIN($D$2,YEAR(Register!$U467)*12+MONTH(Register!$U467)-1)))-(YEAR(Register!$O467)*12+MONTH(Register!$O467))+1))/Register!$Q467,2)-ROUND((Register!$M467-Register!$R467)*MIN(Register!$Q467,MAX(0,MIN(H$4-1,IF(Register!$U467="",$D$2,MIN($D$2,YEAR(Register!$U467)*12+MONTH(Register!$U467)-1)))-(YEAR(Register!$O467)*12+MONTH(Register!$O467))+1))/Register!$Q467,2))</f>
        <v/>
      </c>
      <c r="I469" s="27">
        <f>IF(OR(Register!$N467&lt;&gt;"Yes",Register!$O467="",N(Register!$Q467)=0),0,ROUND((Register!$M467-Register!$R467)*MIN(Register!$Q467,MAX(0,MIN(I$4,IF(Register!$U467="",$D$2,MIN($D$2,YEAR(Register!$U467)*12+MONTH(Register!$U467)-1)))-(YEAR(Register!$O467)*12+MONTH(Register!$O467))+1))/Register!$Q467,2)-ROUND((Register!$M467-Register!$R467)*MIN(Register!$Q467,MAX(0,MIN(I$4-1,IF(Register!$U467="",$D$2,MIN($D$2,YEAR(Register!$U467)*12+MONTH(Register!$U467)-1)))-(YEAR(Register!$O467)*12+MONTH(Register!$O467))+1))/Register!$Q467,2))</f>
        <v/>
      </c>
      <c r="J469" s="27">
        <f>IF(OR(Register!$N467&lt;&gt;"Yes",Register!$O467="",N(Register!$Q467)=0),0,ROUND((Register!$M467-Register!$R467)*MIN(Register!$Q467,MAX(0,MIN(J$4,IF(Register!$U467="",$D$2,MIN($D$2,YEAR(Register!$U467)*12+MONTH(Register!$U467)-1)))-(YEAR(Register!$O467)*12+MONTH(Register!$O467))+1))/Register!$Q467,2)-ROUND((Register!$M467-Register!$R467)*MIN(Register!$Q467,MAX(0,MIN(J$4-1,IF(Register!$U467="",$D$2,MIN($D$2,YEAR(Register!$U467)*12+MONTH(Register!$U467)-1)))-(YEAR(Register!$O467)*12+MONTH(Register!$O467))+1))/Register!$Q467,2))</f>
        <v/>
      </c>
      <c r="K469" s="27">
        <f>IF(OR(Register!$N467&lt;&gt;"Yes",Register!$O467="",N(Register!$Q467)=0),0,ROUND((Register!$M467-Register!$R467)*MIN(Register!$Q467,MAX(0,MIN(K$4,IF(Register!$U467="",$D$2,MIN($D$2,YEAR(Register!$U467)*12+MONTH(Register!$U467)-1)))-(YEAR(Register!$O467)*12+MONTH(Register!$O467))+1))/Register!$Q467,2)-ROUND((Register!$M467-Register!$R467)*MIN(Register!$Q467,MAX(0,MIN(K$4-1,IF(Register!$U467="",$D$2,MIN($D$2,YEAR(Register!$U467)*12+MONTH(Register!$U467)-1)))-(YEAR(Register!$O467)*12+MONTH(Register!$O467))+1))/Register!$Q467,2))</f>
        <v/>
      </c>
      <c r="L469" s="27">
        <f>IF(OR(Register!$N467&lt;&gt;"Yes",Register!$O467="",N(Register!$Q467)=0),0,ROUND((Register!$M467-Register!$R467)*MIN(Register!$Q467,MAX(0,MIN(L$4,IF(Register!$U467="",$D$2,MIN($D$2,YEAR(Register!$U467)*12+MONTH(Register!$U467)-1)))-(YEAR(Register!$O467)*12+MONTH(Register!$O467))+1))/Register!$Q467,2)-ROUND((Register!$M467-Register!$R467)*MIN(Register!$Q467,MAX(0,MIN(L$4-1,IF(Register!$U467="",$D$2,MIN($D$2,YEAR(Register!$U467)*12+MONTH(Register!$U467)-1)))-(YEAR(Register!$O467)*12+MONTH(Register!$O467))+1))/Register!$Q467,2))</f>
        <v/>
      </c>
      <c r="M469" s="27">
        <f>IF(OR(Register!$N467&lt;&gt;"Yes",Register!$O467="",N(Register!$Q467)=0),0,ROUND((Register!$M467-Register!$R467)*MIN(Register!$Q467,MAX(0,MIN(M$4,IF(Register!$U467="",$D$2,MIN($D$2,YEAR(Register!$U467)*12+MONTH(Register!$U467)-1)))-(YEAR(Register!$O467)*12+MONTH(Register!$O467))+1))/Register!$Q467,2)-ROUND((Register!$M467-Register!$R467)*MIN(Register!$Q467,MAX(0,MIN(M$4-1,IF(Register!$U467="",$D$2,MIN($D$2,YEAR(Register!$U467)*12+MONTH(Register!$U467)-1)))-(YEAR(Register!$O467)*12+MONTH(Register!$O467))+1))/Register!$Q467,2))</f>
        <v/>
      </c>
      <c r="N469" s="27">
        <f>IF(OR(Register!$N467&lt;&gt;"Yes",Register!$O467="",N(Register!$Q467)=0),0,ROUND((Register!$M467-Register!$R467)*MIN(Register!$Q467,MAX(0,MIN(N$4,IF(Register!$U467="",$D$2,MIN($D$2,YEAR(Register!$U467)*12+MONTH(Register!$U467)-1)))-(YEAR(Register!$O467)*12+MONTH(Register!$O467))+1))/Register!$Q467,2)-ROUND((Register!$M467-Register!$R467)*MIN(Register!$Q467,MAX(0,MIN(N$4-1,IF(Register!$U467="",$D$2,MIN($D$2,YEAR(Register!$U467)*12+MONTH(Register!$U467)-1)))-(YEAR(Register!$O467)*12+MONTH(Register!$O467))+1))/Register!$Q467,2))</f>
        <v/>
      </c>
      <c r="O469" s="27">
        <f>IF(OR(Register!$N467&lt;&gt;"Yes",Register!$O467="",N(Register!$Q467)=0),0,ROUND((Register!$M467-Register!$R467)*MIN(Register!$Q467,MAX(0,MIN(O$4,IF(Register!$U467="",$D$2,MIN($D$2,YEAR(Register!$U467)*12+MONTH(Register!$U467)-1)))-(YEAR(Register!$O467)*12+MONTH(Register!$O467))+1))/Register!$Q467,2)-ROUND((Register!$M467-Register!$R467)*MIN(Register!$Q467,MAX(0,MIN(O$4-1,IF(Register!$U467="",$D$2,MIN($D$2,YEAR(Register!$U467)*12+MONTH(Register!$U467)-1)))-(YEAR(Register!$O467)*12+MONTH(Register!$O467))+1))/Register!$Q467,2))</f>
        <v/>
      </c>
      <c r="P469" s="27">
        <f>IF(OR(Register!$N467&lt;&gt;"Yes",Register!$O467="",N(Register!$Q467)=0),0,ROUND((Register!$M467-Register!$R467)*MIN(Register!$Q467,MAX(0,MIN(P$4,IF(Register!$U467="",$D$2,MIN($D$2,YEAR(Register!$U467)*12+MONTH(Register!$U467)-1)))-(YEAR(Register!$O467)*12+MONTH(Register!$O467))+1))/Register!$Q467,2)-ROUND((Register!$M467-Register!$R467)*MIN(Register!$Q467,MAX(0,MIN(P$4-1,IF(Register!$U467="",$D$2,MIN($D$2,YEAR(Register!$U467)*12+MONTH(Register!$U467)-1)))-(YEAR(Register!$O467)*12+MONTH(Register!$O467))+1))/Register!$Q467,2))</f>
        <v/>
      </c>
      <c r="Q469" s="27">
        <f>E469+F469+G469+H469+I469+J469+K469+L469+M469+N469+O469+P469</f>
        <v/>
      </c>
    </row>
    <row r="470">
      <c r="A470" s="28">
        <f>IF(Register!$A468="","",Register!$A468)</f>
        <v/>
      </c>
      <c r="B470" s="28">
        <f>IF(Register!$D468="","",Register!$D468)</f>
        <v/>
      </c>
      <c r="C470" s="28">
        <f>IF(Register!$F468="","",Register!$F468)</f>
        <v/>
      </c>
      <c r="D470" s="28">
        <f>IF(C470="","",IF(C470=Settings!$A$9,Settings!$B$9,IF(C470=Settings!$A$10,Settings!$B$10,IF(C470=Settings!$A$11,Settings!$B$11,IF(C470=Settings!$A$12,Settings!$B$12,IF(C470=Settings!$A$13,Settings!$B$13,IF(C470=Settings!$A$14,Settings!$B$14,IF(C470=Settings!$A$15,Settings!$B$15,IF(C470=Settings!$A$16,Settings!$B$16,IF(C470=Settings!$A$17,Settings!$B$17,IF(C470=Settings!$A$18,Settings!$B$18,"")))))))))))</f>
        <v/>
      </c>
      <c r="E470" s="27">
        <f>IF(OR(Register!$N468&lt;&gt;"Yes",Register!$O468="",N(Register!$Q468)=0),0,ROUND((Register!$M468-Register!$R468)*MIN(Register!$Q468,MAX(0,MIN(E$4,IF(Register!$U468="",$D$2,MIN($D$2,YEAR(Register!$U468)*12+MONTH(Register!$U468)-1)))-(YEAR(Register!$O468)*12+MONTH(Register!$O468))+1))/Register!$Q468,2)-ROUND((Register!$M468-Register!$R468)*MIN(Register!$Q468,MAX(0,MIN(E$4-1,IF(Register!$U468="",$D$2,MIN($D$2,YEAR(Register!$U468)*12+MONTH(Register!$U468)-1)))-(YEAR(Register!$O468)*12+MONTH(Register!$O468))+1))/Register!$Q468,2))</f>
        <v/>
      </c>
      <c r="F470" s="27">
        <f>IF(OR(Register!$N468&lt;&gt;"Yes",Register!$O468="",N(Register!$Q468)=0),0,ROUND((Register!$M468-Register!$R468)*MIN(Register!$Q468,MAX(0,MIN(F$4,IF(Register!$U468="",$D$2,MIN($D$2,YEAR(Register!$U468)*12+MONTH(Register!$U468)-1)))-(YEAR(Register!$O468)*12+MONTH(Register!$O468))+1))/Register!$Q468,2)-ROUND((Register!$M468-Register!$R468)*MIN(Register!$Q468,MAX(0,MIN(F$4-1,IF(Register!$U468="",$D$2,MIN($D$2,YEAR(Register!$U468)*12+MONTH(Register!$U468)-1)))-(YEAR(Register!$O468)*12+MONTH(Register!$O468))+1))/Register!$Q468,2))</f>
        <v/>
      </c>
      <c r="G470" s="27">
        <f>IF(OR(Register!$N468&lt;&gt;"Yes",Register!$O468="",N(Register!$Q468)=0),0,ROUND((Register!$M468-Register!$R468)*MIN(Register!$Q468,MAX(0,MIN(G$4,IF(Register!$U468="",$D$2,MIN($D$2,YEAR(Register!$U468)*12+MONTH(Register!$U468)-1)))-(YEAR(Register!$O468)*12+MONTH(Register!$O468))+1))/Register!$Q468,2)-ROUND((Register!$M468-Register!$R468)*MIN(Register!$Q468,MAX(0,MIN(G$4-1,IF(Register!$U468="",$D$2,MIN($D$2,YEAR(Register!$U468)*12+MONTH(Register!$U468)-1)))-(YEAR(Register!$O468)*12+MONTH(Register!$O468))+1))/Register!$Q468,2))</f>
        <v/>
      </c>
      <c r="H470" s="27">
        <f>IF(OR(Register!$N468&lt;&gt;"Yes",Register!$O468="",N(Register!$Q468)=0),0,ROUND((Register!$M468-Register!$R468)*MIN(Register!$Q468,MAX(0,MIN(H$4,IF(Register!$U468="",$D$2,MIN($D$2,YEAR(Register!$U468)*12+MONTH(Register!$U468)-1)))-(YEAR(Register!$O468)*12+MONTH(Register!$O468))+1))/Register!$Q468,2)-ROUND((Register!$M468-Register!$R468)*MIN(Register!$Q468,MAX(0,MIN(H$4-1,IF(Register!$U468="",$D$2,MIN($D$2,YEAR(Register!$U468)*12+MONTH(Register!$U468)-1)))-(YEAR(Register!$O468)*12+MONTH(Register!$O468))+1))/Register!$Q468,2))</f>
        <v/>
      </c>
      <c r="I470" s="27">
        <f>IF(OR(Register!$N468&lt;&gt;"Yes",Register!$O468="",N(Register!$Q468)=0),0,ROUND((Register!$M468-Register!$R468)*MIN(Register!$Q468,MAX(0,MIN(I$4,IF(Register!$U468="",$D$2,MIN($D$2,YEAR(Register!$U468)*12+MONTH(Register!$U468)-1)))-(YEAR(Register!$O468)*12+MONTH(Register!$O468))+1))/Register!$Q468,2)-ROUND((Register!$M468-Register!$R468)*MIN(Register!$Q468,MAX(0,MIN(I$4-1,IF(Register!$U468="",$D$2,MIN($D$2,YEAR(Register!$U468)*12+MONTH(Register!$U468)-1)))-(YEAR(Register!$O468)*12+MONTH(Register!$O468))+1))/Register!$Q468,2))</f>
        <v/>
      </c>
      <c r="J470" s="27">
        <f>IF(OR(Register!$N468&lt;&gt;"Yes",Register!$O468="",N(Register!$Q468)=0),0,ROUND((Register!$M468-Register!$R468)*MIN(Register!$Q468,MAX(0,MIN(J$4,IF(Register!$U468="",$D$2,MIN($D$2,YEAR(Register!$U468)*12+MONTH(Register!$U468)-1)))-(YEAR(Register!$O468)*12+MONTH(Register!$O468))+1))/Register!$Q468,2)-ROUND((Register!$M468-Register!$R468)*MIN(Register!$Q468,MAX(0,MIN(J$4-1,IF(Register!$U468="",$D$2,MIN($D$2,YEAR(Register!$U468)*12+MONTH(Register!$U468)-1)))-(YEAR(Register!$O468)*12+MONTH(Register!$O468))+1))/Register!$Q468,2))</f>
        <v/>
      </c>
      <c r="K470" s="27">
        <f>IF(OR(Register!$N468&lt;&gt;"Yes",Register!$O468="",N(Register!$Q468)=0),0,ROUND((Register!$M468-Register!$R468)*MIN(Register!$Q468,MAX(0,MIN(K$4,IF(Register!$U468="",$D$2,MIN($D$2,YEAR(Register!$U468)*12+MONTH(Register!$U468)-1)))-(YEAR(Register!$O468)*12+MONTH(Register!$O468))+1))/Register!$Q468,2)-ROUND((Register!$M468-Register!$R468)*MIN(Register!$Q468,MAX(0,MIN(K$4-1,IF(Register!$U468="",$D$2,MIN($D$2,YEAR(Register!$U468)*12+MONTH(Register!$U468)-1)))-(YEAR(Register!$O468)*12+MONTH(Register!$O468))+1))/Register!$Q468,2))</f>
        <v/>
      </c>
      <c r="L470" s="27">
        <f>IF(OR(Register!$N468&lt;&gt;"Yes",Register!$O468="",N(Register!$Q468)=0),0,ROUND((Register!$M468-Register!$R468)*MIN(Register!$Q468,MAX(0,MIN(L$4,IF(Register!$U468="",$D$2,MIN($D$2,YEAR(Register!$U468)*12+MONTH(Register!$U468)-1)))-(YEAR(Register!$O468)*12+MONTH(Register!$O468))+1))/Register!$Q468,2)-ROUND((Register!$M468-Register!$R468)*MIN(Register!$Q468,MAX(0,MIN(L$4-1,IF(Register!$U468="",$D$2,MIN($D$2,YEAR(Register!$U468)*12+MONTH(Register!$U468)-1)))-(YEAR(Register!$O468)*12+MONTH(Register!$O468))+1))/Register!$Q468,2))</f>
        <v/>
      </c>
      <c r="M470" s="27">
        <f>IF(OR(Register!$N468&lt;&gt;"Yes",Register!$O468="",N(Register!$Q468)=0),0,ROUND((Register!$M468-Register!$R468)*MIN(Register!$Q468,MAX(0,MIN(M$4,IF(Register!$U468="",$D$2,MIN($D$2,YEAR(Register!$U468)*12+MONTH(Register!$U468)-1)))-(YEAR(Register!$O468)*12+MONTH(Register!$O468))+1))/Register!$Q468,2)-ROUND((Register!$M468-Register!$R468)*MIN(Register!$Q468,MAX(0,MIN(M$4-1,IF(Register!$U468="",$D$2,MIN($D$2,YEAR(Register!$U468)*12+MONTH(Register!$U468)-1)))-(YEAR(Register!$O468)*12+MONTH(Register!$O468))+1))/Register!$Q468,2))</f>
        <v/>
      </c>
      <c r="N470" s="27">
        <f>IF(OR(Register!$N468&lt;&gt;"Yes",Register!$O468="",N(Register!$Q468)=0),0,ROUND((Register!$M468-Register!$R468)*MIN(Register!$Q468,MAX(0,MIN(N$4,IF(Register!$U468="",$D$2,MIN($D$2,YEAR(Register!$U468)*12+MONTH(Register!$U468)-1)))-(YEAR(Register!$O468)*12+MONTH(Register!$O468))+1))/Register!$Q468,2)-ROUND((Register!$M468-Register!$R468)*MIN(Register!$Q468,MAX(0,MIN(N$4-1,IF(Register!$U468="",$D$2,MIN($D$2,YEAR(Register!$U468)*12+MONTH(Register!$U468)-1)))-(YEAR(Register!$O468)*12+MONTH(Register!$O468))+1))/Register!$Q468,2))</f>
        <v/>
      </c>
      <c r="O470" s="27">
        <f>IF(OR(Register!$N468&lt;&gt;"Yes",Register!$O468="",N(Register!$Q468)=0),0,ROUND((Register!$M468-Register!$R468)*MIN(Register!$Q468,MAX(0,MIN(O$4,IF(Register!$U468="",$D$2,MIN($D$2,YEAR(Register!$U468)*12+MONTH(Register!$U468)-1)))-(YEAR(Register!$O468)*12+MONTH(Register!$O468))+1))/Register!$Q468,2)-ROUND((Register!$M468-Register!$R468)*MIN(Register!$Q468,MAX(0,MIN(O$4-1,IF(Register!$U468="",$D$2,MIN($D$2,YEAR(Register!$U468)*12+MONTH(Register!$U468)-1)))-(YEAR(Register!$O468)*12+MONTH(Register!$O468))+1))/Register!$Q468,2))</f>
        <v/>
      </c>
      <c r="P470" s="27">
        <f>IF(OR(Register!$N468&lt;&gt;"Yes",Register!$O468="",N(Register!$Q468)=0),0,ROUND((Register!$M468-Register!$R468)*MIN(Register!$Q468,MAX(0,MIN(P$4,IF(Register!$U468="",$D$2,MIN($D$2,YEAR(Register!$U468)*12+MONTH(Register!$U468)-1)))-(YEAR(Register!$O468)*12+MONTH(Register!$O468))+1))/Register!$Q468,2)-ROUND((Register!$M468-Register!$R468)*MIN(Register!$Q468,MAX(0,MIN(P$4-1,IF(Register!$U468="",$D$2,MIN($D$2,YEAR(Register!$U468)*12+MONTH(Register!$U468)-1)))-(YEAR(Register!$O468)*12+MONTH(Register!$O468))+1))/Register!$Q468,2))</f>
        <v/>
      </c>
      <c r="Q470" s="27">
        <f>E470+F470+G470+H470+I470+J470+K470+L470+M470+N470+O470+P470</f>
        <v/>
      </c>
    </row>
    <row r="471">
      <c r="A471" s="28">
        <f>IF(Register!$A469="","",Register!$A469)</f>
        <v/>
      </c>
      <c r="B471" s="28">
        <f>IF(Register!$D469="","",Register!$D469)</f>
        <v/>
      </c>
      <c r="C471" s="28">
        <f>IF(Register!$F469="","",Register!$F469)</f>
        <v/>
      </c>
      <c r="D471" s="28">
        <f>IF(C471="","",IF(C471=Settings!$A$9,Settings!$B$9,IF(C471=Settings!$A$10,Settings!$B$10,IF(C471=Settings!$A$11,Settings!$B$11,IF(C471=Settings!$A$12,Settings!$B$12,IF(C471=Settings!$A$13,Settings!$B$13,IF(C471=Settings!$A$14,Settings!$B$14,IF(C471=Settings!$A$15,Settings!$B$15,IF(C471=Settings!$A$16,Settings!$B$16,IF(C471=Settings!$A$17,Settings!$B$17,IF(C471=Settings!$A$18,Settings!$B$18,"")))))))))))</f>
        <v/>
      </c>
      <c r="E471" s="27">
        <f>IF(OR(Register!$N469&lt;&gt;"Yes",Register!$O469="",N(Register!$Q469)=0),0,ROUND((Register!$M469-Register!$R469)*MIN(Register!$Q469,MAX(0,MIN(E$4,IF(Register!$U469="",$D$2,MIN($D$2,YEAR(Register!$U469)*12+MONTH(Register!$U469)-1)))-(YEAR(Register!$O469)*12+MONTH(Register!$O469))+1))/Register!$Q469,2)-ROUND((Register!$M469-Register!$R469)*MIN(Register!$Q469,MAX(0,MIN(E$4-1,IF(Register!$U469="",$D$2,MIN($D$2,YEAR(Register!$U469)*12+MONTH(Register!$U469)-1)))-(YEAR(Register!$O469)*12+MONTH(Register!$O469))+1))/Register!$Q469,2))</f>
        <v/>
      </c>
      <c r="F471" s="27">
        <f>IF(OR(Register!$N469&lt;&gt;"Yes",Register!$O469="",N(Register!$Q469)=0),0,ROUND((Register!$M469-Register!$R469)*MIN(Register!$Q469,MAX(0,MIN(F$4,IF(Register!$U469="",$D$2,MIN($D$2,YEAR(Register!$U469)*12+MONTH(Register!$U469)-1)))-(YEAR(Register!$O469)*12+MONTH(Register!$O469))+1))/Register!$Q469,2)-ROUND((Register!$M469-Register!$R469)*MIN(Register!$Q469,MAX(0,MIN(F$4-1,IF(Register!$U469="",$D$2,MIN($D$2,YEAR(Register!$U469)*12+MONTH(Register!$U469)-1)))-(YEAR(Register!$O469)*12+MONTH(Register!$O469))+1))/Register!$Q469,2))</f>
        <v/>
      </c>
      <c r="G471" s="27">
        <f>IF(OR(Register!$N469&lt;&gt;"Yes",Register!$O469="",N(Register!$Q469)=0),0,ROUND((Register!$M469-Register!$R469)*MIN(Register!$Q469,MAX(0,MIN(G$4,IF(Register!$U469="",$D$2,MIN($D$2,YEAR(Register!$U469)*12+MONTH(Register!$U469)-1)))-(YEAR(Register!$O469)*12+MONTH(Register!$O469))+1))/Register!$Q469,2)-ROUND((Register!$M469-Register!$R469)*MIN(Register!$Q469,MAX(0,MIN(G$4-1,IF(Register!$U469="",$D$2,MIN($D$2,YEAR(Register!$U469)*12+MONTH(Register!$U469)-1)))-(YEAR(Register!$O469)*12+MONTH(Register!$O469))+1))/Register!$Q469,2))</f>
        <v/>
      </c>
      <c r="H471" s="27">
        <f>IF(OR(Register!$N469&lt;&gt;"Yes",Register!$O469="",N(Register!$Q469)=0),0,ROUND((Register!$M469-Register!$R469)*MIN(Register!$Q469,MAX(0,MIN(H$4,IF(Register!$U469="",$D$2,MIN($D$2,YEAR(Register!$U469)*12+MONTH(Register!$U469)-1)))-(YEAR(Register!$O469)*12+MONTH(Register!$O469))+1))/Register!$Q469,2)-ROUND((Register!$M469-Register!$R469)*MIN(Register!$Q469,MAX(0,MIN(H$4-1,IF(Register!$U469="",$D$2,MIN($D$2,YEAR(Register!$U469)*12+MONTH(Register!$U469)-1)))-(YEAR(Register!$O469)*12+MONTH(Register!$O469))+1))/Register!$Q469,2))</f>
        <v/>
      </c>
      <c r="I471" s="27">
        <f>IF(OR(Register!$N469&lt;&gt;"Yes",Register!$O469="",N(Register!$Q469)=0),0,ROUND((Register!$M469-Register!$R469)*MIN(Register!$Q469,MAX(0,MIN(I$4,IF(Register!$U469="",$D$2,MIN($D$2,YEAR(Register!$U469)*12+MONTH(Register!$U469)-1)))-(YEAR(Register!$O469)*12+MONTH(Register!$O469))+1))/Register!$Q469,2)-ROUND((Register!$M469-Register!$R469)*MIN(Register!$Q469,MAX(0,MIN(I$4-1,IF(Register!$U469="",$D$2,MIN($D$2,YEAR(Register!$U469)*12+MONTH(Register!$U469)-1)))-(YEAR(Register!$O469)*12+MONTH(Register!$O469))+1))/Register!$Q469,2))</f>
        <v/>
      </c>
      <c r="J471" s="27">
        <f>IF(OR(Register!$N469&lt;&gt;"Yes",Register!$O469="",N(Register!$Q469)=0),0,ROUND((Register!$M469-Register!$R469)*MIN(Register!$Q469,MAX(0,MIN(J$4,IF(Register!$U469="",$D$2,MIN($D$2,YEAR(Register!$U469)*12+MONTH(Register!$U469)-1)))-(YEAR(Register!$O469)*12+MONTH(Register!$O469))+1))/Register!$Q469,2)-ROUND((Register!$M469-Register!$R469)*MIN(Register!$Q469,MAX(0,MIN(J$4-1,IF(Register!$U469="",$D$2,MIN($D$2,YEAR(Register!$U469)*12+MONTH(Register!$U469)-1)))-(YEAR(Register!$O469)*12+MONTH(Register!$O469))+1))/Register!$Q469,2))</f>
        <v/>
      </c>
      <c r="K471" s="27">
        <f>IF(OR(Register!$N469&lt;&gt;"Yes",Register!$O469="",N(Register!$Q469)=0),0,ROUND((Register!$M469-Register!$R469)*MIN(Register!$Q469,MAX(0,MIN(K$4,IF(Register!$U469="",$D$2,MIN($D$2,YEAR(Register!$U469)*12+MONTH(Register!$U469)-1)))-(YEAR(Register!$O469)*12+MONTH(Register!$O469))+1))/Register!$Q469,2)-ROUND((Register!$M469-Register!$R469)*MIN(Register!$Q469,MAX(0,MIN(K$4-1,IF(Register!$U469="",$D$2,MIN($D$2,YEAR(Register!$U469)*12+MONTH(Register!$U469)-1)))-(YEAR(Register!$O469)*12+MONTH(Register!$O469))+1))/Register!$Q469,2))</f>
        <v/>
      </c>
      <c r="L471" s="27">
        <f>IF(OR(Register!$N469&lt;&gt;"Yes",Register!$O469="",N(Register!$Q469)=0),0,ROUND((Register!$M469-Register!$R469)*MIN(Register!$Q469,MAX(0,MIN(L$4,IF(Register!$U469="",$D$2,MIN($D$2,YEAR(Register!$U469)*12+MONTH(Register!$U469)-1)))-(YEAR(Register!$O469)*12+MONTH(Register!$O469))+1))/Register!$Q469,2)-ROUND((Register!$M469-Register!$R469)*MIN(Register!$Q469,MAX(0,MIN(L$4-1,IF(Register!$U469="",$D$2,MIN($D$2,YEAR(Register!$U469)*12+MONTH(Register!$U469)-1)))-(YEAR(Register!$O469)*12+MONTH(Register!$O469))+1))/Register!$Q469,2))</f>
        <v/>
      </c>
      <c r="M471" s="27">
        <f>IF(OR(Register!$N469&lt;&gt;"Yes",Register!$O469="",N(Register!$Q469)=0),0,ROUND((Register!$M469-Register!$R469)*MIN(Register!$Q469,MAX(0,MIN(M$4,IF(Register!$U469="",$D$2,MIN($D$2,YEAR(Register!$U469)*12+MONTH(Register!$U469)-1)))-(YEAR(Register!$O469)*12+MONTH(Register!$O469))+1))/Register!$Q469,2)-ROUND((Register!$M469-Register!$R469)*MIN(Register!$Q469,MAX(0,MIN(M$4-1,IF(Register!$U469="",$D$2,MIN($D$2,YEAR(Register!$U469)*12+MONTH(Register!$U469)-1)))-(YEAR(Register!$O469)*12+MONTH(Register!$O469))+1))/Register!$Q469,2))</f>
        <v/>
      </c>
      <c r="N471" s="27">
        <f>IF(OR(Register!$N469&lt;&gt;"Yes",Register!$O469="",N(Register!$Q469)=0),0,ROUND((Register!$M469-Register!$R469)*MIN(Register!$Q469,MAX(0,MIN(N$4,IF(Register!$U469="",$D$2,MIN($D$2,YEAR(Register!$U469)*12+MONTH(Register!$U469)-1)))-(YEAR(Register!$O469)*12+MONTH(Register!$O469))+1))/Register!$Q469,2)-ROUND((Register!$M469-Register!$R469)*MIN(Register!$Q469,MAX(0,MIN(N$4-1,IF(Register!$U469="",$D$2,MIN($D$2,YEAR(Register!$U469)*12+MONTH(Register!$U469)-1)))-(YEAR(Register!$O469)*12+MONTH(Register!$O469))+1))/Register!$Q469,2))</f>
        <v/>
      </c>
      <c r="O471" s="27">
        <f>IF(OR(Register!$N469&lt;&gt;"Yes",Register!$O469="",N(Register!$Q469)=0),0,ROUND((Register!$M469-Register!$R469)*MIN(Register!$Q469,MAX(0,MIN(O$4,IF(Register!$U469="",$D$2,MIN($D$2,YEAR(Register!$U469)*12+MONTH(Register!$U469)-1)))-(YEAR(Register!$O469)*12+MONTH(Register!$O469))+1))/Register!$Q469,2)-ROUND((Register!$M469-Register!$R469)*MIN(Register!$Q469,MAX(0,MIN(O$4-1,IF(Register!$U469="",$D$2,MIN($D$2,YEAR(Register!$U469)*12+MONTH(Register!$U469)-1)))-(YEAR(Register!$O469)*12+MONTH(Register!$O469))+1))/Register!$Q469,2))</f>
        <v/>
      </c>
      <c r="P471" s="27">
        <f>IF(OR(Register!$N469&lt;&gt;"Yes",Register!$O469="",N(Register!$Q469)=0),0,ROUND((Register!$M469-Register!$R469)*MIN(Register!$Q469,MAX(0,MIN(P$4,IF(Register!$U469="",$D$2,MIN($D$2,YEAR(Register!$U469)*12+MONTH(Register!$U469)-1)))-(YEAR(Register!$O469)*12+MONTH(Register!$O469))+1))/Register!$Q469,2)-ROUND((Register!$M469-Register!$R469)*MIN(Register!$Q469,MAX(0,MIN(P$4-1,IF(Register!$U469="",$D$2,MIN($D$2,YEAR(Register!$U469)*12+MONTH(Register!$U469)-1)))-(YEAR(Register!$O469)*12+MONTH(Register!$O469))+1))/Register!$Q469,2))</f>
        <v/>
      </c>
      <c r="Q471" s="27">
        <f>E471+F471+G471+H471+I471+J471+K471+L471+M471+N471+O471+P471</f>
        <v/>
      </c>
    </row>
    <row r="472">
      <c r="A472" s="28">
        <f>IF(Register!$A470="","",Register!$A470)</f>
        <v/>
      </c>
      <c r="B472" s="28">
        <f>IF(Register!$D470="","",Register!$D470)</f>
        <v/>
      </c>
      <c r="C472" s="28">
        <f>IF(Register!$F470="","",Register!$F470)</f>
        <v/>
      </c>
      <c r="D472" s="28">
        <f>IF(C472="","",IF(C472=Settings!$A$9,Settings!$B$9,IF(C472=Settings!$A$10,Settings!$B$10,IF(C472=Settings!$A$11,Settings!$B$11,IF(C472=Settings!$A$12,Settings!$B$12,IF(C472=Settings!$A$13,Settings!$B$13,IF(C472=Settings!$A$14,Settings!$B$14,IF(C472=Settings!$A$15,Settings!$B$15,IF(C472=Settings!$A$16,Settings!$B$16,IF(C472=Settings!$A$17,Settings!$B$17,IF(C472=Settings!$A$18,Settings!$B$18,"")))))))))))</f>
        <v/>
      </c>
      <c r="E472" s="27">
        <f>IF(OR(Register!$N470&lt;&gt;"Yes",Register!$O470="",N(Register!$Q470)=0),0,ROUND((Register!$M470-Register!$R470)*MIN(Register!$Q470,MAX(0,MIN(E$4,IF(Register!$U470="",$D$2,MIN($D$2,YEAR(Register!$U470)*12+MONTH(Register!$U470)-1)))-(YEAR(Register!$O470)*12+MONTH(Register!$O470))+1))/Register!$Q470,2)-ROUND((Register!$M470-Register!$R470)*MIN(Register!$Q470,MAX(0,MIN(E$4-1,IF(Register!$U470="",$D$2,MIN($D$2,YEAR(Register!$U470)*12+MONTH(Register!$U470)-1)))-(YEAR(Register!$O470)*12+MONTH(Register!$O470))+1))/Register!$Q470,2))</f>
        <v/>
      </c>
      <c r="F472" s="27">
        <f>IF(OR(Register!$N470&lt;&gt;"Yes",Register!$O470="",N(Register!$Q470)=0),0,ROUND((Register!$M470-Register!$R470)*MIN(Register!$Q470,MAX(0,MIN(F$4,IF(Register!$U470="",$D$2,MIN($D$2,YEAR(Register!$U470)*12+MONTH(Register!$U470)-1)))-(YEAR(Register!$O470)*12+MONTH(Register!$O470))+1))/Register!$Q470,2)-ROUND((Register!$M470-Register!$R470)*MIN(Register!$Q470,MAX(0,MIN(F$4-1,IF(Register!$U470="",$D$2,MIN($D$2,YEAR(Register!$U470)*12+MONTH(Register!$U470)-1)))-(YEAR(Register!$O470)*12+MONTH(Register!$O470))+1))/Register!$Q470,2))</f>
        <v/>
      </c>
      <c r="G472" s="27">
        <f>IF(OR(Register!$N470&lt;&gt;"Yes",Register!$O470="",N(Register!$Q470)=0),0,ROUND((Register!$M470-Register!$R470)*MIN(Register!$Q470,MAX(0,MIN(G$4,IF(Register!$U470="",$D$2,MIN($D$2,YEAR(Register!$U470)*12+MONTH(Register!$U470)-1)))-(YEAR(Register!$O470)*12+MONTH(Register!$O470))+1))/Register!$Q470,2)-ROUND((Register!$M470-Register!$R470)*MIN(Register!$Q470,MAX(0,MIN(G$4-1,IF(Register!$U470="",$D$2,MIN($D$2,YEAR(Register!$U470)*12+MONTH(Register!$U470)-1)))-(YEAR(Register!$O470)*12+MONTH(Register!$O470))+1))/Register!$Q470,2))</f>
        <v/>
      </c>
      <c r="H472" s="27">
        <f>IF(OR(Register!$N470&lt;&gt;"Yes",Register!$O470="",N(Register!$Q470)=0),0,ROUND((Register!$M470-Register!$R470)*MIN(Register!$Q470,MAX(0,MIN(H$4,IF(Register!$U470="",$D$2,MIN($D$2,YEAR(Register!$U470)*12+MONTH(Register!$U470)-1)))-(YEAR(Register!$O470)*12+MONTH(Register!$O470))+1))/Register!$Q470,2)-ROUND((Register!$M470-Register!$R470)*MIN(Register!$Q470,MAX(0,MIN(H$4-1,IF(Register!$U470="",$D$2,MIN($D$2,YEAR(Register!$U470)*12+MONTH(Register!$U470)-1)))-(YEAR(Register!$O470)*12+MONTH(Register!$O470))+1))/Register!$Q470,2))</f>
        <v/>
      </c>
      <c r="I472" s="27">
        <f>IF(OR(Register!$N470&lt;&gt;"Yes",Register!$O470="",N(Register!$Q470)=0),0,ROUND((Register!$M470-Register!$R470)*MIN(Register!$Q470,MAX(0,MIN(I$4,IF(Register!$U470="",$D$2,MIN($D$2,YEAR(Register!$U470)*12+MONTH(Register!$U470)-1)))-(YEAR(Register!$O470)*12+MONTH(Register!$O470))+1))/Register!$Q470,2)-ROUND((Register!$M470-Register!$R470)*MIN(Register!$Q470,MAX(0,MIN(I$4-1,IF(Register!$U470="",$D$2,MIN($D$2,YEAR(Register!$U470)*12+MONTH(Register!$U470)-1)))-(YEAR(Register!$O470)*12+MONTH(Register!$O470))+1))/Register!$Q470,2))</f>
        <v/>
      </c>
      <c r="J472" s="27">
        <f>IF(OR(Register!$N470&lt;&gt;"Yes",Register!$O470="",N(Register!$Q470)=0),0,ROUND((Register!$M470-Register!$R470)*MIN(Register!$Q470,MAX(0,MIN(J$4,IF(Register!$U470="",$D$2,MIN($D$2,YEAR(Register!$U470)*12+MONTH(Register!$U470)-1)))-(YEAR(Register!$O470)*12+MONTH(Register!$O470))+1))/Register!$Q470,2)-ROUND((Register!$M470-Register!$R470)*MIN(Register!$Q470,MAX(0,MIN(J$4-1,IF(Register!$U470="",$D$2,MIN($D$2,YEAR(Register!$U470)*12+MONTH(Register!$U470)-1)))-(YEAR(Register!$O470)*12+MONTH(Register!$O470))+1))/Register!$Q470,2))</f>
        <v/>
      </c>
      <c r="K472" s="27">
        <f>IF(OR(Register!$N470&lt;&gt;"Yes",Register!$O470="",N(Register!$Q470)=0),0,ROUND((Register!$M470-Register!$R470)*MIN(Register!$Q470,MAX(0,MIN(K$4,IF(Register!$U470="",$D$2,MIN($D$2,YEAR(Register!$U470)*12+MONTH(Register!$U470)-1)))-(YEAR(Register!$O470)*12+MONTH(Register!$O470))+1))/Register!$Q470,2)-ROUND((Register!$M470-Register!$R470)*MIN(Register!$Q470,MAX(0,MIN(K$4-1,IF(Register!$U470="",$D$2,MIN($D$2,YEAR(Register!$U470)*12+MONTH(Register!$U470)-1)))-(YEAR(Register!$O470)*12+MONTH(Register!$O470))+1))/Register!$Q470,2))</f>
        <v/>
      </c>
      <c r="L472" s="27">
        <f>IF(OR(Register!$N470&lt;&gt;"Yes",Register!$O470="",N(Register!$Q470)=0),0,ROUND((Register!$M470-Register!$R470)*MIN(Register!$Q470,MAX(0,MIN(L$4,IF(Register!$U470="",$D$2,MIN($D$2,YEAR(Register!$U470)*12+MONTH(Register!$U470)-1)))-(YEAR(Register!$O470)*12+MONTH(Register!$O470))+1))/Register!$Q470,2)-ROUND((Register!$M470-Register!$R470)*MIN(Register!$Q470,MAX(0,MIN(L$4-1,IF(Register!$U470="",$D$2,MIN($D$2,YEAR(Register!$U470)*12+MONTH(Register!$U470)-1)))-(YEAR(Register!$O470)*12+MONTH(Register!$O470))+1))/Register!$Q470,2))</f>
        <v/>
      </c>
      <c r="M472" s="27">
        <f>IF(OR(Register!$N470&lt;&gt;"Yes",Register!$O470="",N(Register!$Q470)=0),0,ROUND((Register!$M470-Register!$R470)*MIN(Register!$Q470,MAX(0,MIN(M$4,IF(Register!$U470="",$D$2,MIN($D$2,YEAR(Register!$U470)*12+MONTH(Register!$U470)-1)))-(YEAR(Register!$O470)*12+MONTH(Register!$O470))+1))/Register!$Q470,2)-ROUND((Register!$M470-Register!$R470)*MIN(Register!$Q470,MAX(0,MIN(M$4-1,IF(Register!$U470="",$D$2,MIN($D$2,YEAR(Register!$U470)*12+MONTH(Register!$U470)-1)))-(YEAR(Register!$O470)*12+MONTH(Register!$O470))+1))/Register!$Q470,2))</f>
        <v/>
      </c>
      <c r="N472" s="27">
        <f>IF(OR(Register!$N470&lt;&gt;"Yes",Register!$O470="",N(Register!$Q470)=0),0,ROUND((Register!$M470-Register!$R470)*MIN(Register!$Q470,MAX(0,MIN(N$4,IF(Register!$U470="",$D$2,MIN($D$2,YEAR(Register!$U470)*12+MONTH(Register!$U470)-1)))-(YEAR(Register!$O470)*12+MONTH(Register!$O470))+1))/Register!$Q470,2)-ROUND((Register!$M470-Register!$R470)*MIN(Register!$Q470,MAX(0,MIN(N$4-1,IF(Register!$U470="",$D$2,MIN($D$2,YEAR(Register!$U470)*12+MONTH(Register!$U470)-1)))-(YEAR(Register!$O470)*12+MONTH(Register!$O470))+1))/Register!$Q470,2))</f>
        <v/>
      </c>
      <c r="O472" s="27">
        <f>IF(OR(Register!$N470&lt;&gt;"Yes",Register!$O470="",N(Register!$Q470)=0),0,ROUND((Register!$M470-Register!$R470)*MIN(Register!$Q470,MAX(0,MIN(O$4,IF(Register!$U470="",$D$2,MIN($D$2,YEAR(Register!$U470)*12+MONTH(Register!$U470)-1)))-(YEAR(Register!$O470)*12+MONTH(Register!$O470))+1))/Register!$Q470,2)-ROUND((Register!$M470-Register!$R470)*MIN(Register!$Q470,MAX(0,MIN(O$4-1,IF(Register!$U470="",$D$2,MIN($D$2,YEAR(Register!$U470)*12+MONTH(Register!$U470)-1)))-(YEAR(Register!$O470)*12+MONTH(Register!$O470))+1))/Register!$Q470,2))</f>
        <v/>
      </c>
      <c r="P472" s="27">
        <f>IF(OR(Register!$N470&lt;&gt;"Yes",Register!$O470="",N(Register!$Q470)=0),0,ROUND((Register!$M470-Register!$R470)*MIN(Register!$Q470,MAX(0,MIN(P$4,IF(Register!$U470="",$D$2,MIN($D$2,YEAR(Register!$U470)*12+MONTH(Register!$U470)-1)))-(YEAR(Register!$O470)*12+MONTH(Register!$O470))+1))/Register!$Q470,2)-ROUND((Register!$M470-Register!$R470)*MIN(Register!$Q470,MAX(0,MIN(P$4-1,IF(Register!$U470="",$D$2,MIN($D$2,YEAR(Register!$U470)*12+MONTH(Register!$U470)-1)))-(YEAR(Register!$O470)*12+MONTH(Register!$O470))+1))/Register!$Q470,2))</f>
        <v/>
      </c>
      <c r="Q472" s="27">
        <f>E472+F472+G472+H472+I472+J472+K472+L472+M472+N472+O472+P472</f>
        <v/>
      </c>
    </row>
    <row r="473">
      <c r="A473" s="28">
        <f>IF(Register!$A471="","",Register!$A471)</f>
        <v/>
      </c>
      <c r="B473" s="28">
        <f>IF(Register!$D471="","",Register!$D471)</f>
        <v/>
      </c>
      <c r="C473" s="28">
        <f>IF(Register!$F471="","",Register!$F471)</f>
        <v/>
      </c>
      <c r="D473" s="28">
        <f>IF(C473="","",IF(C473=Settings!$A$9,Settings!$B$9,IF(C473=Settings!$A$10,Settings!$B$10,IF(C473=Settings!$A$11,Settings!$B$11,IF(C473=Settings!$A$12,Settings!$B$12,IF(C473=Settings!$A$13,Settings!$B$13,IF(C473=Settings!$A$14,Settings!$B$14,IF(C473=Settings!$A$15,Settings!$B$15,IF(C473=Settings!$A$16,Settings!$B$16,IF(C473=Settings!$A$17,Settings!$B$17,IF(C473=Settings!$A$18,Settings!$B$18,"")))))))))))</f>
        <v/>
      </c>
      <c r="E473" s="27">
        <f>IF(OR(Register!$N471&lt;&gt;"Yes",Register!$O471="",N(Register!$Q471)=0),0,ROUND((Register!$M471-Register!$R471)*MIN(Register!$Q471,MAX(0,MIN(E$4,IF(Register!$U471="",$D$2,MIN($D$2,YEAR(Register!$U471)*12+MONTH(Register!$U471)-1)))-(YEAR(Register!$O471)*12+MONTH(Register!$O471))+1))/Register!$Q471,2)-ROUND((Register!$M471-Register!$R471)*MIN(Register!$Q471,MAX(0,MIN(E$4-1,IF(Register!$U471="",$D$2,MIN($D$2,YEAR(Register!$U471)*12+MONTH(Register!$U471)-1)))-(YEAR(Register!$O471)*12+MONTH(Register!$O471))+1))/Register!$Q471,2))</f>
        <v/>
      </c>
      <c r="F473" s="27">
        <f>IF(OR(Register!$N471&lt;&gt;"Yes",Register!$O471="",N(Register!$Q471)=0),0,ROUND((Register!$M471-Register!$R471)*MIN(Register!$Q471,MAX(0,MIN(F$4,IF(Register!$U471="",$D$2,MIN($D$2,YEAR(Register!$U471)*12+MONTH(Register!$U471)-1)))-(YEAR(Register!$O471)*12+MONTH(Register!$O471))+1))/Register!$Q471,2)-ROUND((Register!$M471-Register!$R471)*MIN(Register!$Q471,MAX(0,MIN(F$4-1,IF(Register!$U471="",$D$2,MIN($D$2,YEAR(Register!$U471)*12+MONTH(Register!$U471)-1)))-(YEAR(Register!$O471)*12+MONTH(Register!$O471))+1))/Register!$Q471,2))</f>
        <v/>
      </c>
      <c r="G473" s="27">
        <f>IF(OR(Register!$N471&lt;&gt;"Yes",Register!$O471="",N(Register!$Q471)=0),0,ROUND((Register!$M471-Register!$R471)*MIN(Register!$Q471,MAX(0,MIN(G$4,IF(Register!$U471="",$D$2,MIN($D$2,YEAR(Register!$U471)*12+MONTH(Register!$U471)-1)))-(YEAR(Register!$O471)*12+MONTH(Register!$O471))+1))/Register!$Q471,2)-ROUND((Register!$M471-Register!$R471)*MIN(Register!$Q471,MAX(0,MIN(G$4-1,IF(Register!$U471="",$D$2,MIN($D$2,YEAR(Register!$U471)*12+MONTH(Register!$U471)-1)))-(YEAR(Register!$O471)*12+MONTH(Register!$O471))+1))/Register!$Q471,2))</f>
        <v/>
      </c>
      <c r="H473" s="27">
        <f>IF(OR(Register!$N471&lt;&gt;"Yes",Register!$O471="",N(Register!$Q471)=0),0,ROUND((Register!$M471-Register!$R471)*MIN(Register!$Q471,MAX(0,MIN(H$4,IF(Register!$U471="",$D$2,MIN($D$2,YEAR(Register!$U471)*12+MONTH(Register!$U471)-1)))-(YEAR(Register!$O471)*12+MONTH(Register!$O471))+1))/Register!$Q471,2)-ROUND((Register!$M471-Register!$R471)*MIN(Register!$Q471,MAX(0,MIN(H$4-1,IF(Register!$U471="",$D$2,MIN($D$2,YEAR(Register!$U471)*12+MONTH(Register!$U471)-1)))-(YEAR(Register!$O471)*12+MONTH(Register!$O471))+1))/Register!$Q471,2))</f>
        <v/>
      </c>
      <c r="I473" s="27">
        <f>IF(OR(Register!$N471&lt;&gt;"Yes",Register!$O471="",N(Register!$Q471)=0),0,ROUND((Register!$M471-Register!$R471)*MIN(Register!$Q471,MAX(0,MIN(I$4,IF(Register!$U471="",$D$2,MIN($D$2,YEAR(Register!$U471)*12+MONTH(Register!$U471)-1)))-(YEAR(Register!$O471)*12+MONTH(Register!$O471))+1))/Register!$Q471,2)-ROUND((Register!$M471-Register!$R471)*MIN(Register!$Q471,MAX(0,MIN(I$4-1,IF(Register!$U471="",$D$2,MIN($D$2,YEAR(Register!$U471)*12+MONTH(Register!$U471)-1)))-(YEAR(Register!$O471)*12+MONTH(Register!$O471))+1))/Register!$Q471,2))</f>
        <v/>
      </c>
      <c r="J473" s="27">
        <f>IF(OR(Register!$N471&lt;&gt;"Yes",Register!$O471="",N(Register!$Q471)=0),0,ROUND((Register!$M471-Register!$R471)*MIN(Register!$Q471,MAX(0,MIN(J$4,IF(Register!$U471="",$D$2,MIN($D$2,YEAR(Register!$U471)*12+MONTH(Register!$U471)-1)))-(YEAR(Register!$O471)*12+MONTH(Register!$O471))+1))/Register!$Q471,2)-ROUND((Register!$M471-Register!$R471)*MIN(Register!$Q471,MAX(0,MIN(J$4-1,IF(Register!$U471="",$D$2,MIN($D$2,YEAR(Register!$U471)*12+MONTH(Register!$U471)-1)))-(YEAR(Register!$O471)*12+MONTH(Register!$O471))+1))/Register!$Q471,2))</f>
        <v/>
      </c>
      <c r="K473" s="27">
        <f>IF(OR(Register!$N471&lt;&gt;"Yes",Register!$O471="",N(Register!$Q471)=0),0,ROUND((Register!$M471-Register!$R471)*MIN(Register!$Q471,MAX(0,MIN(K$4,IF(Register!$U471="",$D$2,MIN($D$2,YEAR(Register!$U471)*12+MONTH(Register!$U471)-1)))-(YEAR(Register!$O471)*12+MONTH(Register!$O471))+1))/Register!$Q471,2)-ROUND((Register!$M471-Register!$R471)*MIN(Register!$Q471,MAX(0,MIN(K$4-1,IF(Register!$U471="",$D$2,MIN($D$2,YEAR(Register!$U471)*12+MONTH(Register!$U471)-1)))-(YEAR(Register!$O471)*12+MONTH(Register!$O471))+1))/Register!$Q471,2))</f>
        <v/>
      </c>
      <c r="L473" s="27">
        <f>IF(OR(Register!$N471&lt;&gt;"Yes",Register!$O471="",N(Register!$Q471)=0),0,ROUND((Register!$M471-Register!$R471)*MIN(Register!$Q471,MAX(0,MIN(L$4,IF(Register!$U471="",$D$2,MIN($D$2,YEAR(Register!$U471)*12+MONTH(Register!$U471)-1)))-(YEAR(Register!$O471)*12+MONTH(Register!$O471))+1))/Register!$Q471,2)-ROUND((Register!$M471-Register!$R471)*MIN(Register!$Q471,MAX(0,MIN(L$4-1,IF(Register!$U471="",$D$2,MIN($D$2,YEAR(Register!$U471)*12+MONTH(Register!$U471)-1)))-(YEAR(Register!$O471)*12+MONTH(Register!$O471))+1))/Register!$Q471,2))</f>
        <v/>
      </c>
      <c r="M473" s="27">
        <f>IF(OR(Register!$N471&lt;&gt;"Yes",Register!$O471="",N(Register!$Q471)=0),0,ROUND((Register!$M471-Register!$R471)*MIN(Register!$Q471,MAX(0,MIN(M$4,IF(Register!$U471="",$D$2,MIN($D$2,YEAR(Register!$U471)*12+MONTH(Register!$U471)-1)))-(YEAR(Register!$O471)*12+MONTH(Register!$O471))+1))/Register!$Q471,2)-ROUND((Register!$M471-Register!$R471)*MIN(Register!$Q471,MAX(0,MIN(M$4-1,IF(Register!$U471="",$D$2,MIN($D$2,YEAR(Register!$U471)*12+MONTH(Register!$U471)-1)))-(YEAR(Register!$O471)*12+MONTH(Register!$O471))+1))/Register!$Q471,2))</f>
        <v/>
      </c>
      <c r="N473" s="27">
        <f>IF(OR(Register!$N471&lt;&gt;"Yes",Register!$O471="",N(Register!$Q471)=0),0,ROUND((Register!$M471-Register!$R471)*MIN(Register!$Q471,MAX(0,MIN(N$4,IF(Register!$U471="",$D$2,MIN($D$2,YEAR(Register!$U471)*12+MONTH(Register!$U471)-1)))-(YEAR(Register!$O471)*12+MONTH(Register!$O471))+1))/Register!$Q471,2)-ROUND((Register!$M471-Register!$R471)*MIN(Register!$Q471,MAX(0,MIN(N$4-1,IF(Register!$U471="",$D$2,MIN($D$2,YEAR(Register!$U471)*12+MONTH(Register!$U471)-1)))-(YEAR(Register!$O471)*12+MONTH(Register!$O471))+1))/Register!$Q471,2))</f>
        <v/>
      </c>
      <c r="O473" s="27">
        <f>IF(OR(Register!$N471&lt;&gt;"Yes",Register!$O471="",N(Register!$Q471)=0),0,ROUND((Register!$M471-Register!$R471)*MIN(Register!$Q471,MAX(0,MIN(O$4,IF(Register!$U471="",$D$2,MIN($D$2,YEAR(Register!$U471)*12+MONTH(Register!$U471)-1)))-(YEAR(Register!$O471)*12+MONTH(Register!$O471))+1))/Register!$Q471,2)-ROUND((Register!$M471-Register!$R471)*MIN(Register!$Q471,MAX(0,MIN(O$4-1,IF(Register!$U471="",$D$2,MIN($D$2,YEAR(Register!$U471)*12+MONTH(Register!$U471)-1)))-(YEAR(Register!$O471)*12+MONTH(Register!$O471))+1))/Register!$Q471,2))</f>
        <v/>
      </c>
      <c r="P473" s="27">
        <f>IF(OR(Register!$N471&lt;&gt;"Yes",Register!$O471="",N(Register!$Q471)=0),0,ROUND((Register!$M471-Register!$R471)*MIN(Register!$Q471,MAX(0,MIN(P$4,IF(Register!$U471="",$D$2,MIN($D$2,YEAR(Register!$U471)*12+MONTH(Register!$U471)-1)))-(YEAR(Register!$O471)*12+MONTH(Register!$O471))+1))/Register!$Q471,2)-ROUND((Register!$M471-Register!$R471)*MIN(Register!$Q471,MAX(0,MIN(P$4-1,IF(Register!$U471="",$D$2,MIN($D$2,YEAR(Register!$U471)*12+MONTH(Register!$U471)-1)))-(YEAR(Register!$O471)*12+MONTH(Register!$O471))+1))/Register!$Q471,2))</f>
        <v/>
      </c>
      <c r="Q473" s="27">
        <f>E473+F473+G473+H473+I473+J473+K473+L473+M473+N473+O473+P473</f>
        <v/>
      </c>
    </row>
    <row r="474">
      <c r="A474" s="28">
        <f>IF(Register!$A472="","",Register!$A472)</f>
        <v/>
      </c>
      <c r="B474" s="28">
        <f>IF(Register!$D472="","",Register!$D472)</f>
        <v/>
      </c>
      <c r="C474" s="28">
        <f>IF(Register!$F472="","",Register!$F472)</f>
        <v/>
      </c>
      <c r="D474" s="28">
        <f>IF(C474="","",IF(C474=Settings!$A$9,Settings!$B$9,IF(C474=Settings!$A$10,Settings!$B$10,IF(C474=Settings!$A$11,Settings!$B$11,IF(C474=Settings!$A$12,Settings!$B$12,IF(C474=Settings!$A$13,Settings!$B$13,IF(C474=Settings!$A$14,Settings!$B$14,IF(C474=Settings!$A$15,Settings!$B$15,IF(C474=Settings!$A$16,Settings!$B$16,IF(C474=Settings!$A$17,Settings!$B$17,IF(C474=Settings!$A$18,Settings!$B$18,"")))))))))))</f>
        <v/>
      </c>
      <c r="E474" s="27">
        <f>IF(OR(Register!$N472&lt;&gt;"Yes",Register!$O472="",N(Register!$Q472)=0),0,ROUND((Register!$M472-Register!$R472)*MIN(Register!$Q472,MAX(0,MIN(E$4,IF(Register!$U472="",$D$2,MIN($D$2,YEAR(Register!$U472)*12+MONTH(Register!$U472)-1)))-(YEAR(Register!$O472)*12+MONTH(Register!$O472))+1))/Register!$Q472,2)-ROUND((Register!$M472-Register!$R472)*MIN(Register!$Q472,MAX(0,MIN(E$4-1,IF(Register!$U472="",$D$2,MIN($D$2,YEAR(Register!$U472)*12+MONTH(Register!$U472)-1)))-(YEAR(Register!$O472)*12+MONTH(Register!$O472))+1))/Register!$Q472,2))</f>
        <v/>
      </c>
      <c r="F474" s="27">
        <f>IF(OR(Register!$N472&lt;&gt;"Yes",Register!$O472="",N(Register!$Q472)=0),0,ROUND((Register!$M472-Register!$R472)*MIN(Register!$Q472,MAX(0,MIN(F$4,IF(Register!$U472="",$D$2,MIN($D$2,YEAR(Register!$U472)*12+MONTH(Register!$U472)-1)))-(YEAR(Register!$O472)*12+MONTH(Register!$O472))+1))/Register!$Q472,2)-ROUND((Register!$M472-Register!$R472)*MIN(Register!$Q472,MAX(0,MIN(F$4-1,IF(Register!$U472="",$D$2,MIN($D$2,YEAR(Register!$U472)*12+MONTH(Register!$U472)-1)))-(YEAR(Register!$O472)*12+MONTH(Register!$O472))+1))/Register!$Q472,2))</f>
        <v/>
      </c>
      <c r="G474" s="27">
        <f>IF(OR(Register!$N472&lt;&gt;"Yes",Register!$O472="",N(Register!$Q472)=0),0,ROUND((Register!$M472-Register!$R472)*MIN(Register!$Q472,MAX(0,MIN(G$4,IF(Register!$U472="",$D$2,MIN($D$2,YEAR(Register!$U472)*12+MONTH(Register!$U472)-1)))-(YEAR(Register!$O472)*12+MONTH(Register!$O472))+1))/Register!$Q472,2)-ROUND((Register!$M472-Register!$R472)*MIN(Register!$Q472,MAX(0,MIN(G$4-1,IF(Register!$U472="",$D$2,MIN($D$2,YEAR(Register!$U472)*12+MONTH(Register!$U472)-1)))-(YEAR(Register!$O472)*12+MONTH(Register!$O472))+1))/Register!$Q472,2))</f>
        <v/>
      </c>
      <c r="H474" s="27">
        <f>IF(OR(Register!$N472&lt;&gt;"Yes",Register!$O472="",N(Register!$Q472)=0),0,ROUND((Register!$M472-Register!$R472)*MIN(Register!$Q472,MAX(0,MIN(H$4,IF(Register!$U472="",$D$2,MIN($D$2,YEAR(Register!$U472)*12+MONTH(Register!$U472)-1)))-(YEAR(Register!$O472)*12+MONTH(Register!$O472))+1))/Register!$Q472,2)-ROUND((Register!$M472-Register!$R472)*MIN(Register!$Q472,MAX(0,MIN(H$4-1,IF(Register!$U472="",$D$2,MIN($D$2,YEAR(Register!$U472)*12+MONTH(Register!$U472)-1)))-(YEAR(Register!$O472)*12+MONTH(Register!$O472))+1))/Register!$Q472,2))</f>
        <v/>
      </c>
      <c r="I474" s="27">
        <f>IF(OR(Register!$N472&lt;&gt;"Yes",Register!$O472="",N(Register!$Q472)=0),0,ROUND((Register!$M472-Register!$R472)*MIN(Register!$Q472,MAX(0,MIN(I$4,IF(Register!$U472="",$D$2,MIN($D$2,YEAR(Register!$U472)*12+MONTH(Register!$U472)-1)))-(YEAR(Register!$O472)*12+MONTH(Register!$O472))+1))/Register!$Q472,2)-ROUND((Register!$M472-Register!$R472)*MIN(Register!$Q472,MAX(0,MIN(I$4-1,IF(Register!$U472="",$D$2,MIN($D$2,YEAR(Register!$U472)*12+MONTH(Register!$U472)-1)))-(YEAR(Register!$O472)*12+MONTH(Register!$O472))+1))/Register!$Q472,2))</f>
        <v/>
      </c>
      <c r="J474" s="27">
        <f>IF(OR(Register!$N472&lt;&gt;"Yes",Register!$O472="",N(Register!$Q472)=0),0,ROUND((Register!$M472-Register!$R472)*MIN(Register!$Q472,MAX(0,MIN(J$4,IF(Register!$U472="",$D$2,MIN($D$2,YEAR(Register!$U472)*12+MONTH(Register!$U472)-1)))-(YEAR(Register!$O472)*12+MONTH(Register!$O472))+1))/Register!$Q472,2)-ROUND((Register!$M472-Register!$R472)*MIN(Register!$Q472,MAX(0,MIN(J$4-1,IF(Register!$U472="",$D$2,MIN($D$2,YEAR(Register!$U472)*12+MONTH(Register!$U472)-1)))-(YEAR(Register!$O472)*12+MONTH(Register!$O472))+1))/Register!$Q472,2))</f>
        <v/>
      </c>
      <c r="K474" s="27">
        <f>IF(OR(Register!$N472&lt;&gt;"Yes",Register!$O472="",N(Register!$Q472)=0),0,ROUND((Register!$M472-Register!$R472)*MIN(Register!$Q472,MAX(0,MIN(K$4,IF(Register!$U472="",$D$2,MIN($D$2,YEAR(Register!$U472)*12+MONTH(Register!$U472)-1)))-(YEAR(Register!$O472)*12+MONTH(Register!$O472))+1))/Register!$Q472,2)-ROUND((Register!$M472-Register!$R472)*MIN(Register!$Q472,MAX(0,MIN(K$4-1,IF(Register!$U472="",$D$2,MIN($D$2,YEAR(Register!$U472)*12+MONTH(Register!$U472)-1)))-(YEAR(Register!$O472)*12+MONTH(Register!$O472))+1))/Register!$Q472,2))</f>
        <v/>
      </c>
      <c r="L474" s="27">
        <f>IF(OR(Register!$N472&lt;&gt;"Yes",Register!$O472="",N(Register!$Q472)=0),0,ROUND((Register!$M472-Register!$R472)*MIN(Register!$Q472,MAX(0,MIN(L$4,IF(Register!$U472="",$D$2,MIN($D$2,YEAR(Register!$U472)*12+MONTH(Register!$U472)-1)))-(YEAR(Register!$O472)*12+MONTH(Register!$O472))+1))/Register!$Q472,2)-ROUND((Register!$M472-Register!$R472)*MIN(Register!$Q472,MAX(0,MIN(L$4-1,IF(Register!$U472="",$D$2,MIN($D$2,YEAR(Register!$U472)*12+MONTH(Register!$U472)-1)))-(YEAR(Register!$O472)*12+MONTH(Register!$O472))+1))/Register!$Q472,2))</f>
        <v/>
      </c>
      <c r="M474" s="27">
        <f>IF(OR(Register!$N472&lt;&gt;"Yes",Register!$O472="",N(Register!$Q472)=0),0,ROUND((Register!$M472-Register!$R472)*MIN(Register!$Q472,MAX(0,MIN(M$4,IF(Register!$U472="",$D$2,MIN($D$2,YEAR(Register!$U472)*12+MONTH(Register!$U472)-1)))-(YEAR(Register!$O472)*12+MONTH(Register!$O472))+1))/Register!$Q472,2)-ROUND((Register!$M472-Register!$R472)*MIN(Register!$Q472,MAX(0,MIN(M$4-1,IF(Register!$U472="",$D$2,MIN($D$2,YEAR(Register!$U472)*12+MONTH(Register!$U472)-1)))-(YEAR(Register!$O472)*12+MONTH(Register!$O472))+1))/Register!$Q472,2))</f>
        <v/>
      </c>
      <c r="N474" s="27">
        <f>IF(OR(Register!$N472&lt;&gt;"Yes",Register!$O472="",N(Register!$Q472)=0),0,ROUND((Register!$M472-Register!$R472)*MIN(Register!$Q472,MAX(0,MIN(N$4,IF(Register!$U472="",$D$2,MIN($D$2,YEAR(Register!$U472)*12+MONTH(Register!$U472)-1)))-(YEAR(Register!$O472)*12+MONTH(Register!$O472))+1))/Register!$Q472,2)-ROUND((Register!$M472-Register!$R472)*MIN(Register!$Q472,MAX(0,MIN(N$4-1,IF(Register!$U472="",$D$2,MIN($D$2,YEAR(Register!$U472)*12+MONTH(Register!$U472)-1)))-(YEAR(Register!$O472)*12+MONTH(Register!$O472))+1))/Register!$Q472,2))</f>
        <v/>
      </c>
      <c r="O474" s="27">
        <f>IF(OR(Register!$N472&lt;&gt;"Yes",Register!$O472="",N(Register!$Q472)=0),0,ROUND((Register!$M472-Register!$R472)*MIN(Register!$Q472,MAX(0,MIN(O$4,IF(Register!$U472="",$D$2,MIN($D$2,YEAR(Register!$U472)*12+MONTH(Register!$U472)-1)))-(YEAR(Register!$O472)*12+MONTH(Register!$O472))+1))/Register!$Q472,2)-ROUND((Register!$M472-Register!$R472)*MIN(Register!$Q472,MAX(0,MIN(O$4-1,IF(Register!$U472="",$D$2,MIN($D$2,YEAR(Register!$U472)*12+MONTH(Register!$U472)-1)))-(YEAR(Register!$O472)*12+MONTH(Register!$O472))+1))/Register!$Q472,2))</f>
        <v/>
      </c>
      <c r="P474" s="27">
        <f>IF(OR(Register!$N472&lt;&gt;"Yes",Register!$O472="",N(Register!$Q472)=0),0,ROUND((Register!$M472-Register!$R472)*MIN(Register!$Q472,MAX(0,MIN(P$4,IF(Register!$U472="",$D$2,MIN($D$2,YEAR(Register!$U472)*12+MONTH(Register!$U472)-1)))-(YEAR(Register!$O472)*12+MONTH(Register!$O472))+1))/Register!$Q472,2)-ROUND((Register!$M472-Register!$R472)*MIN(Register!$Q472,MAX(0,MIN(P$4-1,IF(Register!$U472="",$D$2,MIN($D$2,YEAR(Register!$U472)*12+MONTH(Register!$U472)-1)))-(YEAR(Register!$O472)*12+MONTH(Register!$O472))+1))/Register!$Q472,2))</f>
        <v/>
      </c>
      <c r="Q474" s="27">
        <f>E474+F474+G474+H474+I474+J474+K474+L474+M474+N474+O474+P474</f>
        <v/>
      </c>
    </row>
    <row r="475">
      <c r="A475" s="28">
        <f>IF(Register!$A473="","",Register!$A473)</f>
        <v/>
      </c>
      <c r="B475" s="28">
        <f>IF(Register!$D473="","",Register!$D473)</f>
        <v/>
      </c>
      <c r="C475" s="28">
        <f>IF(Register!$F473="","",Register!$F473)</f>
        <v/>
      </c>
      <c r="D475" s="28">
        <f>IF(C475="","",IF(C475=Settings!$A$9,Settings!$B$9,IF(C475=Settings!$A$10,Settings!$B$10,IF(C475=Settings!$A$11,Settings!$B$11,IF(C475=Settings!$A$12,Settings!$B$12,IF(C475=Settings!$A$13,Settings!$B$13,IF(C475=Settings!$A$14,Settings!$B$14,IF(C475=Settings!$A$15,Settings!$B$15,IF(C475=Settings!$A$16,Settings!$B$16,IF(C475=Settings!$A$17,Settings!$B$17,IF(C475=Settings!$A$18,Settings!$B$18,"")))))))))))</f>
        <v/>
      </c>
      <c r="E475" s="27">
        <f>IF(OR(Register!$N473&lt;&gt;"Yes",Register!$O473="",N(Register!$Q473)=0),0,ROUND((Register!$M473-Register!$R473)*MIN(Register!$Q473,MAX(0,MIN(E$4,IF(Register!$U473="",$D$2,MIN($D$2,YEAR(Register!$U473)*12+MONTH(Register!$U473)-1)))-(YEAR(Register!$O473)*12+MONTH(Register!$O473))+1))/Register!$Q473,2)-ROUND((Register!$M473-Register!$R473)*MIN(Register!$Q473,MAX(0,MIN(E$4-1,IF(Register!$U473="",$D$2,MIN($D$2,YEAR(Register!$U473)*12+MONTH(Register!$U473)-1)))-(YEAR(Register!$O473)*12+MONTH(Register!$O473))+1))/Register!$Q473,2))</f>
        <v/>
      </c>
      <c r="F475" s="27">
        <f>IF(OR(Register!$N473&lt;&gt;"Yes",Register!$O473="",N(Register!$Q473)=0),0,ROUND((Register!$M473-Register!$R473)*MIN(Register!$Q473,MAX(0,MIN(F$4,IF(Register!$U473="",$D$2,MIN($D$2,YEAR(Register!$U473)*12+MONTH(Register!$U473)-1)))-(YEAR(Register!$O473)*12+MONTH(Register!$O473))+1))/Register!$Q473,2)-ROUND((Register!$M473-Register!$R473)*MIN(Register!$Q473,MAX(0,MIN(F$4-1,IF(Register!$U473="",$D$2,MIN($D$2,YEAR(Register!$U473)*12+MONTH(Register!$U473)-1)))-(YEAR(Register!$O473)*12+MONTH(Register!$O473))+1))/Register!$Q473,2))</f>
        <v/>
      </c>
      <c r="G475" s="27">
        <f>IF(OR(Register!$N473&lt;&gt;"Yes",Register!$O473="",N(Register!$Q473)=0),0,ROUND((Register!$M473-Register!$R473)*MIN(Register!$Q473,MAX(0,MIN(G$4,IF(Register!$U473="",$D$2,MIN($D$2,YEAR(Register!$U473)*12+MONTH(Register!$U473)-1)))-(YEAR(Register!$O473)*12+MONTH(Register!$O473))+1))/Register!$Q473,2)-ROUND((Register!$M473-Register!$R473)*MIN(Register!$Q473,MAX(0,MIN(G$4-1,IF(Register!$U473="",$D$2,MIN($D$2,YEAR(Register!$U473)*12+MONTH(Register!$U473)-1)))-(YEAR(Register!$O473)*12+MONTH(Register!$O473))+1))/Register!$Q473,2))</f>
        <v/>
      </c>
      <c r="H475" s="27">
        <f>IF(OR(Register!$N473&lt;&gt;"Yes",Register!$O473="",N(Register!$Q473)=0),0,ROUND((Register!$M473-Register!$R473)*MIN(Register!$Q473,MAX(0,MIN(H$4,IF(Register!$U473="",$D$2,MIN($D$2,YEAR(Register!$U473)*12+MONTH(Register!$U473)-1)))-(YEAR(Register!$O473)*12+MONTH(Register!$O473))+1))/Register!$Q473,2)-ROUND((Register!$M473-Register!$R473)*MIN(Register!$Q473,MAX(0,MIN(H$4-1,IF(Register!$U473="",$D$2,MIN($D$2,YEAR(Register!$U473)*12+MONTH(Register!$U473)-1)))-(YEAR(Register!$O473)*12+MONTH(Register!$O473))+1))/Register!$Q473,2))</f>
        <v/>
      </c>
      <c r="I475" s="27">
        <f>IF(OR(Register!$N473&lt;&gt;"Yes",Register!$O473="",N(Register!$Q473)=0),0,ROUND((Register!$M473-Register!$R473)*MIN(Register!$Q473,MAX(0,MIN(I$4,IF(Register!$U473="",$D$2,MIN($D$2,YEAR(Register!$U473)*12+MONTH(Register!$U473)-1)))-(YEAR(Register!$O473)*12+MONTH(Register!$O473))+1))/Register!$Q473,2)-ROUND((Register!$M473-Register!$R473)*MIN(Register!$Q473,MAX(0,MIN(I$4-1,IF(Register!$U473="",$D$2,MIN($D$2,YEAR(Register!$U473)*12+MONTH(Register!$U473)-1)))-(YEAR(Register!$O473)*12+MONTH(Register!$O473))+1))/Register!$Q473,2))</f>
        <v/>
      </c>
      <c r="J475" s="27">
        <f>IF(OR(Register!$N473&lt;&gt;"Yes",Register!$O473="",N(Register!$Q473)=0),0,ROUND((Register!$M473-Register!$R473)*MIN(Register!$Q473,MAX(0,MIN(J$4,IF(Register!$U473="",$D$2,MIN($D$2,YEAR(Register!$U473)*12+MONTH(Register!$U473)-1)))-(YEAR(Register!$O473)*12+MONTH(Register!$O473))+1))/Register!$Q473,2)-ROUND((Register!$M473-Register!$R473)*MIN(Register!$Q473,MAX(0,MIN(J$4-1,IF(Register!$U473="",$D$2,MIN($D$2,YEAR(Register!$U473)*12+MONTH(Register!$U473)-1)))-(YEAR(Register!$O473)*12+MONTH(Register!$O473))+1))/Register!$Q473,2))</f>
        <v/>
      </c>
      <c r="K475" s="27">
        <f>IF(OR(Register!$N473&lt;&gt;"Yes",Register!$O473="",N(Register!$Q473)=0),0,ROUND((Register!$M473-Register!$R473)*MIN(Register!$Q473,MAX(0,MIN(K$4,IF(Register!$U473="",$D$2,MIN($D$2,YEAR(Register!$U473)*12+MONTH(Register!$U473)-1)))-(YEAR(Register!$O473)*12+MONTH(Register!$O473))+1))/Register!$Q473,2)-ROUND((Register!$M473-Register!$R473)*MIN(Register!$Q473,MAX(0,MIN(K$4-1,IF(Register!$U473="",$D$2,MIN($D$2,YEAR(Register!$U473)*12+MONTH(Register!$U473)-1)))-(YEAR(Register!$O473)*12+MONTH(Register!$O473))+1))/Register!$Q473,2))</f>
        <v/>
      </c>
      <c r="L475" s="27">
        <f>IF(OR(Register!$N473&lt;&gt;"Yes",Register!$O473="",N(Register!$Q473)=0),0,ROUND((Register!$M473-Register!$R473)*MIN(Register!$Q473,MAX(0,MIN(L$4,IF(Register!$U473="",$D$2,MIN($D$2,YEAR(Register!$U473)*12+MONTH(Register!$U473)-1)))-(YEAR(Register!$O473)*12+MONTH(Register!$O473))+1))/Register!$Q473,2)-ROUND((Register!$M473-Register!$R473)*MIN(Register!$Q473,MAX(0,MIN(L$4-1,IF(Register!$U473="",$D$2,MIN($D$2,YEAR(Register!$U473)*12+MONTH(Register!$U473)-1)))-(YEAR(Register!$O473)*12+MONTH(Register!$O473))+1))/Register!$Q473,2))</f>
        <v/>
      </c>
      <c r="M475" s="27">
        <f>IF(OR(Register!$N473&lt;&gt;"Yes",Register!$O473="",N(Register!$Q473)=0),0,ROUND((Register!$M473-Register!$R473)*MIN(Register!$Q473,MAX(0,MIN(M$4,IF(Register!$U473="",$D$2,MIN($D$2,YEAR(Register!$U473)*12+MONTH(Register!$U473)-1)))-(YEAR(Register!$O473)*12+MONTH(Register!$O473))+1))/Register!$Q473,2)-ROUND((Register!$M473-Register!$R473)*MIN(Register!$Q473,MAX(0,MIN(M$4-1,IF(Register!$U473="",$D$2,MIN($D$2,YEAR(Register!$U473)*12+MONTH(Register!$U473)-1)))-(YEAR(Register!$O473)*12+MONTH(Register!$O473))+1))/Register!$Q473,2))</f>
        <v/>
      </c>
      <c r="N475" s="27">
        <f>IF(OR(Register!$N473&lt;&gt;"Yes",Register!$O473="",N(Register!$Q473)=0),0,ROUND((Register!$M473-Register!$R473)*MIN(Register!$Q473,MAX(0,MIN(N$4,IF(Register!$U473="",$D$2,MIN($D$2,YEAR(Register!$U473)*12+MONTH(Register!$U473)-1)))-(YEAR(Register!$O473)*12+MONTH(Register!$O473))+1))/Register!$Q473,2)-ROUND((Register!$M473-Register!$R473)*MIN(Register!$Q473,MAX(0,MIN(N$4-1,IF(Register!$U473="",$D$2,MIN($D$2,YEAR(Register!$U473)*12+MONTH(Register!$U473)-1)))-(YEAR(Register!$O473)*12+MONTH(Register!$O473))+1))/Register!$Q473,2))</f>
        <v/>
      </c>
      <c r="O475" s="27">
        <f>IF(OR(Register!$N473&lt;&gt;"Yes",Register!$O473="",N(Register!$Q473)=0),0,ROUND((Register!$M473-Register!$R473)*MIN(Register!$Q473,MAX(0,MIN(O$4,IF(Register!$U473="",$D$2,MIN($D$2,YEAR(Register!$U473)*12+MONTH(Register!$U473)-1)))-(YEAR(Register!$O473)*12+MONTH(Register!$O473))+1))/Register!$Q473,2)-ROUND((Register!$M473-Register!$R473)*MIN(Register!$Q473,MAX(0,MIN(O$4-1,IF(Register!$U473="",$D$2,MIN($D$2,YEAR(Register!$U473)*12+MONTH(Register!$U473)-1)))-(YEAR(Register!$O473)*12+MONTH(Register!$O473))+1))/Register!$Q473,2))</f>
        <v/>
      </c>
      <c r="P475" s="27">
        <f>IF(OR(Register!$N473&lt;&gt;"Yes",Register!$O473="",N(Register!$Q473)=0),0,ROUND((Register!$M473-Register!$R473)*MIN(Register!$Q473,MAX(0,MIN(P$4,IF(Register!$U473="",$D$2,MIN($D$2,YEAR(Register!$U473)*12+MONTH(Register!$U473)-1)))-(YEAR(Register!$O473)*12+MONTH(Register!$O473))+1))/Register!$Q473,2)-ROUND((Register!$M473-Register!$R473)*MIN(Register!$Q473,MAX(0,MIN(P$4-1,IF(Register!$U473="",$D$2,MIN($D$2,YEAR(Register!$U473)*12+MONTH(Register!$U473)-1)))-(YEAR(Register!$O473)*12+MONTH(Register!$O473))+1))/Register!$Q473,2))</f>
        <v/>
      </c>
      <c r="Q475" s="27">
        <f>E475+F475+G475+H475+I475+J475+K475+L475+M475+N475+O475+P475</f>
        <v/>
      </c>
    </row>
    <row r="476">
      <c r="A476" s="28">
        <f>IF(Register!$A474="","",Register!$A474)</f>
        <v/>
      </c>
      <c r="B476" s="28">
        <f>IF(Register!$D474="","",Register!$D474)</f>
        <v/>
      </c>
      <c r="C476" s="28">
        <f>IF(Register!$F474="","",Register!$F474)</f>
        <v/>
      </c>
      <c r="D476" s="28">
        <f>IF(C476="","",IF(C476=Settings!$A$9,Settings!$B$9,IF(C476=Settings!$A$10,Settings!$B$10,IF(C476=Settings!$A$11,Settings!$B$11,IF(C476=Settings!$A$12,Settings!$B$12,IF(C476=Settings!$A$13,Settings!$B$13,IF(C476=Settings!$A$14,Settings!$B$14,IF(C476=Settings!$A$15,Settings!$B$15,IF(C476=Settings!$A$16,Settings!$B$16,IF(C476=Settings!$A$17,Settings!$B$17,IF(C476=Settings!$A$18,Settings!$B$18,"")))))))))))</f>
        <v/>
      </c>
      <c r="E476" s="27">
        <f>IF(OR(Register!$N474&lt;&gt;"Yes",Register!$O474="",N(Register!$Q474)=0),0,ROUND((Register!$M474-Register!$R474)*MIN(Register!$Q474,MAX(0,MIN(E$4,IF(Register!$U474="",$D$2,MIN($D$2,YEAR(Register!$U474)*12+MONTH(Register!$U474)-1)))-(YEAR(Register!$O474)*12+MONTH(Register!$O474))+1))/Register!$Q474,2)-ROUND((Register!$M474-Register!$R474)*MIN(Register!$Q474,MAX(0,MIN(E$4-1,IF(Register!$U474="",$D$2,MIN($D$2,YEAR(Register!$U474)*12+MONTH(Register!$U474)-1)))-(YEAR(Register!$O474)*12+MONTH(Register!$O474))+1))/Register!$Q474,2))</f>
        <v/>
      </c>
      <c r="F476" s="27">
        <f>IF(OR(Register!$N474&lt;&gt;"Yes",Register!$O474="",N(Register!$Q474)=0),0,ROUND((Register!$M474-Register!$R474)*MIN(Register!$Q474,MAX(0,MIN(F$4,IF(Register!$U474="",$D$2,MIN($D$2,YEAR(Register!$U474)*12+MONTH(Register!$U474)-1)))-(YEAR(Register!$O474)*12+MONTH(Register!$O474))+1))/Register!$Q474,2)-ROUND((Register!$M474-Register!$R474)*MIN(Register!$Q474,MAX(0,MIN(F$4-1,IF(Register!$U474="",$D$2,MIN($D$2,YEAR(Register!$U474)*12+MONTH(Register!$U474)-1)))-(YEAR(Register!$O474)*12+MONTH(Register!$O474))+1))/Register!$Q474,2))</f>
        <v/>
      </c>
      <c r="G476" s="27">
        <f>IF(OR(Register!$N474&lt;&gt;"Yes",Register!$O474="",N(Register!$Q474)=0),0,ROUND((Register!$M474-Register!$R474)*MIN(Register!$Q474,MAX(0,MIN(G$4,IF(Register!$U474="",$D$2,MIN($D$2,YEAR(Register!$U474)*12+MONTH(Register!$U474)-1)))-(YEAR(Register!$O474)*12+MONTH(Register!$O474))+1))/Register!$Q474,2)-ROUND((Register!$M474-Register!$R474)*MIN(Register!$Q474,MAX(0,MIN(G$4-1,IF(Register!$U474="",$D$2,MIN($D$2,YEAR(Register!$U474)*12+MONTH(Register!$U474)-1)))-(YEAR(Register!$O474)*12+MONTH(Register!$O474))+1))/Register!$Q474,2))</f>
        <v/>
      </c>
      <c r="H476" s="27">
        <f>IF(OR(Register!$N474&lt;&gt;"Yes",Register!$O474="",N(Register!$Q474)=0),0,ROUND((Register!$M474-Register!$R474)*MIN(Register!$Q474,MAX(0,MIN(H$4,IF(Register!$U474="",$D$2,MIN($D$2,YEAR(Register!$U474)*12+MONTH(Register!$U474)-1)))-(YEAR(Register!$O474)*12+MONTH(Register!$O474))+1))/Register!$Q474,2)-ROUND((Register!$M474-Register!$R474)*MIN(Register!$Q474,MAX(0,MIN(H$4-1,IF(Register!$U474="",$D$2,MIN($D$2,YEAR(Register!$U474)*12+MONTH(Register!$U474)-1)))-(YEAR(Register!$O474)*12+MONTH(Register!$O474))+1))/Register!$Q474,2))</f>
        <v/>
      </c>
      <c r="I476" s="27">
        <f>IF(OR(Register!$N474&lt;&gt;"Yes",Register!$O474="",N(Register!$Q474)=0),0,ROUND((Register!$M474-Register!$R474)*MIN(Register!$Q474,MAX(0,MIN(I$4,IF(Register!$U474="",$D$2,MIN($D$2,YEAR(Register!$U474)*12+MONTH(Register!$U474)-1)))-(YEAR(Register!$O474)*12+MONTH(Register!$O474))+1))/Register!$Q474,2)-ROUND((Register!$M474-Register!$R474)*MIN(Register!$Q474,MAX(0,MIN(I$4-1,IF(Register!$U474="",$D$2,MIN($D$2,YEAR(Register!$U474)*12+MONTH(Register!$U474)-1)))-(YEAR(Register!$O474)*12+MONTH(Register!$O474))+1))/Register!$Q474,2))</f>
        <v/>
      </c>
      <c r="J476" s="27">
        <f>IF(OR(Register!$N474&lt;&gt;"Yes",Register!$O474="",N(Register!$Q474)=0),0,ROUND((Register!$M474-Register!$R474)*MIN(Register!$Q474,MAX(0,MIN(J$4,IF(Register!$U474="",$D$2,MIN($D$2,YEAR(Register!$U474)*12+MONTH(Register!$U474)-1)))-(YEAR(Register!$O474)*12+MONTH(Register!$O474))+1))/Register!$Q474,2)-ROUND((Register!$M474-Register!$R474)*MIN(Register!$Q474,MAX(0,MIN(J$4-1,IF(Register!$U474="",$D$2,MIN($D$2,YEAR(Register!$U474)*12+MONTH(Register!$U474)-1)))-(YEAR(Register!$O474)*12+MONTH(Register!$O474))+1))/Register!$Q474,2))</f>
        <v/>
      </c>
      <c r="K476" s="27">
        <f>IF(OR(Register!$N474&lt;&gt;"Yes",Register!$O474="",N(Register!$Q474)=0),0,ROUND((Register!$M474-Register!$R474)*MIN(Register!$Q474,MAX(0,MIN(K$4,IF(Register!$U474="",$D$2,MIN($D$2,YEAR(Register!$U474)*12+MONTH(Register!$U474)-1)))-(YEAR(Register!$O474)*12+MONTH(Register!$O474))+1))/Register!$Q474,2)-ROUND((Register!$M474-Register!$R474)*MIN(Register!$Q474,MAX(0,MIN(K$4-1,IF(Register!$U474="",$D$2,MIN($D$2,YEAR(Register!$U474)*12+MONTH(Register!$U474)-1)))-(YEAR(Register!$O474)*12+MONTH(Register!$O474))+1))/Register!$Q474,2))</f>
        <v/>
      </c>
      <c r="L476" s="27">
        <f>IF(OR(Register!$N474&lt;&gt;"Yes",Register!$O474="",N(Register!$Q474)=0),0,ROUND((Register!$M474-Register!$R474)*MIN(Register!$Q474,MAX(0,MIN(L$4,IF(Register!$U474="",$D$2,MIN($D$2,YEAR(Register!$U474)*12+MONTH(Register!$U474)-1)))-(YEAR(Register!$O474)*12+MONTH(Register!$O474))+1))/Register!$Q474,2)-ROUND((Register!$M474-Register!$R474)*MIN(Register!$Q474,MAX(0,MIN(L$4-1,IF(Register!$U474="",$D$2,MIN($D$2,YEAR(Register!$U474)*12+MONTH(Register!$U474)-1)))-(YEAR(Register!$O474)*12+MONTH(Register!$O474))+1))/Register!$Q474,2))</f>
        <v/>
      </c>
      <c r="M476" s="27">
        <f>IF(OR(Register!$N474&lt;&gt;"Yes",Register!$O474="",N(Register!$Q474)=0),0,ROUND((Register!$M474-Register!$R474)*MIN(Register!$Q474,MAX(0,MIN(M$4,IF(Register!$U474="",$D$2,MIN($D$2,YEAR(Register!$U474)*12+MONTH(Register!$U474)-1)))-(YEAR(Register!$O474)*12+MONTH(Register!$O474))+1))/Register!$Q474,2)-ROUND((Register!$M474-Register!$R474)*MIN(Register!$Q474,MAX(0,MIN(M$4-1,IF(Register!$U474="",$D$2,MIN($D$2,YEAR(Register!$U474)*12+MONTH(Register!$U474)-1)))-(YEAR(Register!$O474)*12+MONTH(Register!$O474))+1))/Register!$Q474,2))</f>
        <v/>
      </c>
      <c r="N476" s="27">
        <f>IF(OR(Register!$N474&lt;&gt;"Yes",Register!$O474="",N(Register!$Q474)=0),0,ROUND((Register!$M474-Register!$R474)*MIN(Register!$Q474,MAX(0,MIN(N$4,IF(Register!$U474="",$D$2,MIN($D$2,YEAR(Register!$U474)*12+MONTH(Register!$U474)-1)))-(YEAR(Register!$O474)*12+MONTH(Register!$O474))+1))/Register!$Q474,2)-ROUND((Register!$M474-Register!$R474)*MIN(Register!$Q474,MAX(0,MIN(N$4-1,IF(Register!$U474="",$D$2,MIN($D$2,YEAR(Register!$U474)*12+MONTH(Register!$U474)-1)))-(YEAR(Register!$O474)*12+MONTH(Register!$O474))+1))/Register!$Q474,2))</f>
        <v/>
      </c>
      <c r="O476" s="27">
        <f>IF(OR(Register!$N474&lt;&gt;"Yes",Register!$O474="",N(Register!$Q474)=0),0,ROUND((Register!$M474-Register!$R474)*MIN(Register!$Q474,MAX(0,MIN(O$4,IF(Register!$U474="",$D$2,MIN($D$2,YEAR(Register!$U474)*12+MONTH(Register!$U474)-1)))-(YEAR(Register!$O474)*12+MONTH(Register!$O474))+1))/Register!$Q474,2)-ROUND((Register!$M474-Register!$R474)*MIN(Register!$Q474,MAX(0,MIN(O$4-1,IF(Register!$U474="",$D$2,MIN($D$2,YEAR(Register!$U474)*12+MONTH(Register!$U474)-1)))-(YEAR(Register!$O474)*12+MONTH(Register!$O474))+1))/Register!$Q474,2))</f>
        <v/>
      </c>
      <c r="P476" s="27">
        <f>IF(OR(Register!$N474&lt;&gt;"Yes",Register!$O474="",N(Register!$Q474)=0),0,ROUND((Register!$M474-Register!$R474)*MIN(Register!$Q474,MAX(0,MIN(P$4,IF(Register!$U474="",$D$2,MIN($D$2,YEAR(Register!$U474)*12+MONTH(Register!$U474)-1)))-(YEAR(Register!$O474)*12+MONTH(Register!$O474))+1))/Register!$Q474,2)-ROUND((Register!$M474-Register!$R474)*MIN(Register!$Q474,MAX(0,MIN(P$4-1,IF(Register!$U474="",$D$2,MIN($D$2,YEAR(Register!$U474)*12+MONTH(Register!$U474)-1)))-(YEAR(Register!$O474)*12+MONTH(Register!$O474))+1))/Register!$Q474,2))</f>
        <v/>
      </c>
      <c r="Q476" s="27">
        <f>E476+F476+G476+H476+I476+J476+K476+L476+M476+N476+O476+P476</f>
        <v/>
      </c>
    </row>
    <row r="477">
      <c r="A477" s="28">
        <f>IF(Register!$A475="","",Register!$A475)</f>
        <v/>
      </c>
      <c r="B477" s="28">
        <f>IF(Register!$D475="","",Register!$D475)</f>
        <v/>
      </c>
      <c r="C477" s="28">
        <f>IF(Register!$F475="","",Register!$F475)</f>
        <v/>
      </c>
      <c r="D477" s="28">
        <f>IF(C477="","",IF(C477=Settings!$A$9,Settings!$B$9,IF(C477=Settings!$A$10,Settings!$B$10,IF(C477=Settings!$A$11,Settings!$B$11,IF(C477=Settings!$A$12,Settings!$B$12,IF(C477=Settings!$A$13,Settings!$B$13,IF(C477=Settings!$A$14,Settings!$B$14,IF(C477=Settings!$A$15,Settings!$B$15,IF(C477=Settings!$A$16,Settings!$B$16,IF(C477=Settings!$A$17,Settings!$B$17,IF(C477=Settings!$A$18,Settings!$B$18,"")))))))))))</f>
        <v/>
      </c>
      <c r="E477" s="27">
        <f>IF(OR(Register!$N475&lt;&gt;"Yes",Register!$O475="",N(Register!$Q475)=0),0,ROUND((Register!$M475-Register!$R475)*MIN(Register!$Q475,MAX(0,MIN(E$4,IF(Register!$U475="",$D$2,MIN($D$2,YEAR(Register!$U475)*12+MONTH(Register!$U475)-1)))-(YEAR(Register!$O475)*12+MONTH(Register!$O475))+1))/Register!$Q475,2)-ROUND((Register!$M475-Register!$R475)*MIN(Register!$Q475,MAX(0,MIN(E$4-1,IF(Register!$U475="",$D$2,MIN($D$2,YEAR(Register!$U475)*12+MONTH(Register!$U475)-1)))-(YEAR(Register!$O475)*12+MONTH(Register!$O475))+1))/Register!$Q475,2))</f>
        <v/>
      </c>
      <c r="F477" s="27">
        <f>IF(OR(Register!$N475&lt;&gt;"Yes",Register!$O475="",N(Register!$Q475)=0),0,ROUND((Register!$M475-Register!$R475)*MIN(Register!$Q475,MAX(0,MIN(F$4,IF(Register!$U475="",$D$2,MIN($D$2,YEAR(Register!$U475)*12+MONTH(Register!$U475)-1)))-(YEAR(Register!$O475)*12+MONTH(Register!$O475))+1))/Register!$Q475,2)-ROUND((Register!$M475-Register!$R475)*MIN(Register!$Q475,MAX(0,MIN(F$4-1,IF(Register!$U475="",$D$2,MIN($D$2,YEAR(Register!$U475)*12+MONTH(Register!$U475)-1)))-(YEAR(Register!$O475)*12+MONTH(Register!$O475))+1))/Register!$Q475,2))</f>
        <v/>
      </c>
      <c r="G477" s="27">
        <f>IF(OR(Register!$N475&lt;&gt;"Yes",Register!$O475="",N(Register!$Q475)=0),0,ROUND((Register!$M475-Register!$R475)*MIN(Register!$Q475,MAX(0,MIN(G$4,IF(Register!$U475="",$D$2,MIN($D$2,YEAR(Register!$U475)*12+MONTH(Register!$U475)-1)))-(YEAR(Register!$O475)*12+MONTH(Register!$O475))+1))/Register!$Q475,2)-ROUND((Register!$M475-Register!$R475)*MIN(Register!$Q475,MAX(0,MIN(G$4-1,IF(Register!$U475="",$D$2,MIN($D$2,YEAR(Register!$U475)*12+MONTH(Register!$U475)-1)))-(YEAR(Register!$O475)*12+MONTH(Register!$O475))+1))/Register!$Q475,2))</f>
        <v/>
      </c>
      <c r="H477" s="27">
        <f>IF(OR(Register!$N475&lt;&gt;"Yes",Register!$O475="",N(Register!$Q475)=0),0,ROUND((Register!$M475-Register!$R475)*MIN(Register!$Q475,MAX(0,MIN(H$4,IF(Register!$U475="",$D$2,MIN($D$2,YEAR(Register!$U475)*12+MONTH(Register!$U475)-1)))-(YEAR(Register!$O475)*12+MONTH(Register!$O475))+1))/Register!$Q475,2)-ROUND((Register!$M475-Register!$R475)*MIN(Register!$Q475,MAX(0,MIN(H$4-1,IF(Register!$U475="",$D$2,MIN($D$2,YEAR(Register!$U475)*12+MONTH(Register!$U475)-1)))-(YEAR(Register!$O475)*12+MONTH(Register!$O475))+1))/Register!$Q475,2))</f>
        <v/>
      </c>
      <c r="I477" s="27">
        <f>IF(OR(Register!$N475&lt;&gt;"Yes",Register!$O475="",N(Register!$Q475)=0),0,ROUND((Register!$M475-Register!$R475)*MIN(Register!$Q475,MAX(0,MIN(I$4,IF(Register!$U475="",$D$2,MIN($D$2,YEAR(Register!$U475)*12+MONTH(Register!$U475)-1)))-(YEAR(Register!$O475)*12+MONTH(Register!$O475))+1))/Register!$Q475,2)-ROUND((Register!$M475-Register!$R475)*MIN(Register!$Q475,MAX(0,MIN(I$4-1,IF(Register!$U475="",$D$2,MIN($D$2,YEAR(Register!$U475)*12+MONTH(Register!$U475)-1)))-(YEAR(Register!$O475)*12+MONTH(Register!$O475))+1))/Register!$Q475,2))</f>
        <v/>
      </c>
      <c r="J477" s="27">
        <f>IF(OR(Register!$N475&lt;&gt;"Yes",Register!$O475="",N(Register!$Q475)=0),0,ROUND((Register!$M475-Register!$R475)*MIN(Register!$Q475,MAX(0,MIN(J$4,IF(Register!$U475="",$D$2,MIN($D$2,YEAR(Register!$U475)*12+MONTH(Register!$U475)-1)))-(YEAR(Register!$O475)*12+MONTH(Register!$O475))+1))/Register!$Q475,2)-ROUND((Register!$M475-Register!$R475)*MIN(Register!$Q475,MAX(0,MIN(J$4-1,IF(Register!$U475="",$D$2,MIN($D$2,YEAR(Register!$U475)*12+MONTH(Register!$U475)-1)))-(YEAR(Register!$O475)*12+MONTH(Register!$O475))+1))/Register!$Q475,2))</f>
        <v/>
      </c>
      <c r="K477" s="27">
        <f>IF(OR(Register!$N475&lt;&gt;"Yes",Register!$O475="",N(Register!$Q475)=0),0,ROUND((Register!$M475-Register!$R475)*MIN(Register!$Q475,MAX(0,MIN(K$4,IF(Register!$U475="",$D$2,MIN($D$2,YEAR(Register!$U475)*12+MONTH(Register!$U475)-1)))-(YEAR(Register!$O475)*12+MONTH(Register!$O475))+1))/Register!$Q475,2)-ROUND((Register!$M475-Register!$R475)*MIN(Register!$Q475,MAX(0,MIN(K$4-1,IF(Register!$U475="",$D$2,MIN($D$2,YEAR(Register!$U475)*12+MONTH(Register!$U475)-1)))-(YEAR(Register!$O475)*12+MONTH(Register!$O475))+1))/Register!$Q475,2))</f>
        <v/>
      </c>
      <c r="L477" s="27">
        <f>IF(OR(Register!$N475&lt;&gt;"Yes",Register!$O475="",N(Register!$Q475)=0),0,ROUND((Register!$M475-Register!$R475)*MIN(Register!$Q475,MAX(0,MIN(L$4,IF(Register!$U475="",$D$2,MIN($D$2,YEAR(Register!$U475)*12+MONTH(Register!$U475)-1)))-(YEAR(Register!$O475)*12+MONTH(Register!$O475))+1))/Register!$Q475,2)-ROUND((Register!$M475-Register!$R475)*MIN(Register!$Q475,MAX(0,MIN(L$4-1,IF(Register!$U475="",$D$2,MIN($D$2,YEAR(Register!$U475)*12+MONTH(Register!$U475)-1)))-(YEAR(Register!$O475)*12+MONTH(Register!$O475))+1))/Register!$Q475,2))</f>
        <v/>
      </c>
      <c r="M477" s="27">
        <f>IF(OR(Register!$N475&lt;&gt;"Yes",Register!$O475="",N(Register!$Q475)=0),0,ROUND((Register!$M475-Register!$R475)*MIN(Register!$Q475,MAX(0,MIN(M$4,IF(Register!$U475="",$D$2,MIN($D$2,YEAR(Register!$U475)*12+MONTH(Register!$U475)-1)))-(YEAR(Register!$O475)*12+MONTH(Register!$O475))+1))/Register!$Q475,2)-ROUND((Register!$M475-Register!$R475)*MIN(Register!$Q475,MAX(0,MIN(M$4-1,IF(Register!$U475="",$D$2,MIN($D$2,YEAR(Register!$U475)*12+MONTH(Register!$U475)-1)))-(YEAR(Register!$O475)*12+MONTH(Register!$O475))+1))/Register!$Q475,2))</f>
        <v/>
      </c>
      <c r="N477" s="27">
        <f>IF(OR(Register!$N475&lt;&gt;"Yes",Register!$O475="",N(Register!$Q475)=0),0,ROUND((Register!$M475-Register!$R475)*MIN(Register!$Q475,MAX(0,MIN(N$4,IF(Register!$U475="",$D$2,MIN($D$2,YEAR(Register!$U475)*12+MONTH(Register!$U475)-1)))-(YEAR(Register!$O475)*12+MONTH(Register!$O475))+1))/Register!$Q475,2)-ROUND((Register!$M475-Register!$R475)*MIN(Register!$Q475,MAX(0,MIN(N$4-1,IF(Register!$U475="",$D$2,MIN($D$2,YEAR(Register!$U475)*12+MONTH(Register!$U475)-1)))-(YEAR(Register!$O475)*12+MONTH(Register!$O475))+1))/Register!$Q475,2))</f>
        <v/>
      </c>
      <c r="O477" s="27">
        <f>IF(OR(Register!$N475&lt;&gt;"Yes",Register!$O475="",N(Register!$Q475)=0),0,ROUND((Register!$M475-Register!$R475)*MIN(Register!$Q475,MAX(0,MIN(O$4,IF(Register!$U475="",$D$2,MIN($D$2,YEAR(Register!$U475)*12+MONTH(Register!$U475)-1)))-(YEAR(Register!$O475)*12+MONTH(Register!$O475))+1))/Register!$Q475,2)-ROUND((Register!$M475-Register!$R475)*MIN(Register!$Q475,MAX(0,MIN(O$4-1,IF(Register!$U475="",$D$2,MIN($D$2,YEAR(Register!$U475)*12+MONTH(Register!$U475)-1)))-(YEAR(Register!$O475)*12+MONTH(Register!$O475))+1))/Register!$Q475,2))</f>
        <v/>
      </c>
      <c r="P477" s="27">
        <f>IF(OR(Register!$N475&lt;&gt;"Yes",Register!$O475="",N(Register!$Q475)=0),0,ROUND((Register!$M475-Register!$R475)*MIN(Register!$Q475,MAX(0,MIN(P$4,IF(Register!$U475="",$D$2,MIN($D$2,YEAR(Register!$U475)*12+MONTH(Register!$U475)-1)))-(YEAR(Register!$O475)*12+MONTH(Register!$O475))+1))/Register!$Q475,2)-ROUND((Register!$M475-Register!$R475)*MIN(Register!$Q475,MAX(0,MIN(P$4-1,IF(Register!$U475="",$D$2,MIN($D$2,YEAR(Register!$U475)*12+MONTH(Register!$U475)-1)))-(YEAR(Register!$O475)*12+MONTH(Register!$O475))+1))/Register!$Q475,2))</f>
        <v/>
      </c>
      <c r="Q477" s="27">
        <f>E477+F477+G477+H477+I477+J477+K477+L477+M477+N477+O477+P477</f>
        <v/>
      </c>
    </row>
    <row r="478">
      <c r="A478" s="28">
        <f>IF(Register!$A476="","",Register!$A476)</f>
        <v/>
      </c>
      <c r="B478" s="28">
        <f>IF(Register!$D476="","",Register!$D476)</f>
        <v/>
      </c>
      <c r="C478" s="28">
        <f>IF(Register!$F476="","",Register!$F476)</f>
        <v/>
      </c>
      <c r="D478" s="28">
        <f>IF(C478="","",IF(C478=Settings!$A$9,Settings!$B$9,IF(C478=Settings!$A$10,Settings!$B$10,IF(C478=Settings!$A$11,Settings!$B$11,IF(C478=Settings!$A$12,Settings!$B$12,IF(C478=Settings!$A$13,Settings!$B$13,IF(C478=Settings!$A$14,Settings!$B$14,IF(C478=Settings!$A$15,Settings!$B$15,IF(C478=Settings!$A$16,Settings!$B$16,IF(C478=Settings!$A$17,Settings!$B$17,IF(C478=Settings!$A$18,Settings!$B$18,"")))))))))))</f>
        <v/>
      </c>
      <c r="E478" s="27">
        <f>IF(OR(Register!$N476&lt;&gt;"Yes",Register!$O476="",N(Register!$Q476)=0),0,ROUND((Register!$M476-Register!$R476)*MIN(Register!$Q476,MAX(0,MIN(E$4,IF(Register!$U476="",$D$2,MIN($D$2,YEAR(Register!$U476)*12+MONTH(Register!$U476)-1)))-(YEAR(Register!$O476)*12+MONTH(Register!$O476))+1))/Register!$Q476,2)-ROUND((Register!$M476-Register!$R476)*MIN(Register!$Q476,MAX(0,MIN(E$4-1,IF(Register!$U476="",$D$2,MIN($D$2,YEAR(Register!$U476)*12+MONTH(Register!$U476)-1)))-(YEAR(Register!$O476)*12+MONTH(Register!$O476))+1))/Register!$Q476,2))</f>
        <v/>
      </c>
      <c r="F478" s="27">
        <f>IF(OR(Register!$N476&lt;&gt;"Yes",Register!$O476="",N(Register!$Q476)=0),0,ROUND((Register!$M476-Register!$R476)*MIN(Register!$Q476,MAX(0,MIN(F$4,IF(Register!$U476="",$D$2,MIN($D$2,YEAR(Register!$U476)*12+MONTH(Register!$U476)-1)))-(YEAR(Register!$O476)*12+MONTH(Register!$O476))+1))/Register!$Q476,2)-ROUND((Register!$M476-Register!$R476)*MIN(Register!$Q476,MAX(0,MIN(F$4-1,IF(Register!$U476="",$D$2,MIN($D$2,YEAR(Register!$U476)*12+MONTH(Register!$U476)-1)))-(YEAR(Register!$O476)*12+MONTH(Register!$O476))+1))/Register!$Q476,2))</f>
        <v/>
      </c>
      <c r="G478" s="27">
        <f>IF(OR(Register!$N476&lt;&gt;"Yes",Register!$O476="",N(Register!$Q476)=0),0,ROUND((Register!$M476-Register!$R476)*MIN(Register!$Q476,MAX(0,MIN(G$4,IF(Register!$U476="",$D$2,MIN($D$2,YEAR(Register!$U476)*12+MONTH(Register!$U476)-1)))-(YEAR(Register!$O476)*12+MONTH(Register!$O476))+1))/Register!$Q476,2)-ROUND((Register!$M476-Register!$R476)*MIN(Register!$Q476,MAX(0,MIN(G$4-1,IF(Register!$U476="",$D$2,MIN($D$2,YEAR(Register!$U476)*12+MONTH(Register!$U476)-1)))-(YEAR(Register!$O476)*12+MONTH(Register!$O476))+1))/Register!$Q476,2))</f>
        <v/>
      </c>
      <c r="H478" s="27">
        <f>IF(OR(Register!$N476&lt;&gt;"Yes",Register!$O476="",N(Register!$Q476)=0),0,ROUND((Register!$M476-Register!$R476)*MIN(Register!$Q476,MAX(0,MIN(H$4,IF(Register!$U476="",$D$2,MIN($D$2,YEAR(Register!$U476)*12+MONTH(Register!$U476)-1)))-(YEAR(Register!$O476)*12+MONTH(Register!$O476))+1))/Register!$Q476,2)-ROUND((Register!$M476-Register!$R476)*MIN(Register!$Q476,MAX(0,MIN(H$4-1,IF(Register!$U476="",$D$2,MIN($D$2,YEAR(Register!$U476)*12+MONTH(Register!$U476)-1)))-(YEAR(Register!$O476)*12+MONTH(Register!$O476))+1))/Register!$Q476,2))</f>
        <v/>
      </c>
      <c r="I478" s="27">
        <f>IF(OR(Register!$N476&lt;&gt;"Yes",Register!$O476="",N(Register!$Q476)=0),0,ROUND((Register!$M476-Register!$R476)*MIN(Register!$Q476,MAX(0,MIN(I$4,IF(Register!$U476="",$D$2,MIN($D$2,YEAR(Register!$U476)*12+MONTH(Register!$U476)-1)))-(YEAR(Register!$O476)*12+MONTH(Register!$O476))+1))/Register!$Q476,2)-ROUND((Register!$M476-Register!$R476)*MIN(Register!$Q476,MAX(0,MIN(I$4-1,IF(Register!$U476="",$D$2,MIN($D$2,YEAR(Register!$U476)*12+MONTH(Register!$U476)-1)))-(YEAR(Register!$O476)*12+MONTH(Register!$O476))+1))/Register!$Q476,2))</f>
        <v/>
      </c>
      <c r="J478" s="27">
        <f>IF(OR(Register!$N476&lt;&gt;"Yes",Register!$O476="",N(Register!$Q476)=0),0,ROUND((Register!$M476-Register!$R476)*MIN(Register!$Q476,MAX(0,MIN(J$4,IF(Register!$U476="",$D$2,MIN($D$2,YEAR(Register!$U476)*12+MONTH(Register!$U476)-1)))-(YEAR(Register!$O476)*12+MONTH(Register!$O476))+1))/Register!$Q476,2)-ROUND((Register!$M476-Register!$R476)*MIN(Register!$Q476,MAX(0,MIN(J$4-1,IF(Register!$U476="",$D$2,MIN($D$2,YEAR(Register!$U476)*12+MONTH(Register!$U476)-1)))-(YEAR(Register!$O476)*12+MONTH(Register!$O476))+1))/Register!$Q476,2))</f>
        <v/>
      </c>
      <c r="K478" s="27">
        <f>IF(OR(Register!$N476&lt;&gt;"Yes",Register!$O476="",N(Register!$Q476)=0),0,ROUND((Register!$M476-Register!$R476)*MIN(Register!$Q476,MAX(0,MIN(K$4,IF(Register!$U476="",$D$2,MIN($D$2,YEAR(Register!$U476)*12+MONTH(Register!$U476)-1)))-(YEAR(Register!$O476)*12+MONTH(Register!$O476))+1))/Register!$Q476,2)-ROUND((Register!$M476-Register!$R476)*MIN(Register!$Q476,MAX(0,MIN(K$4-1,IF(Register!$U476="",$D$2,MIN($D$2,YEAR(Register!$U476)*12+MONTH(Register!$U476)-1)))-(YEAR(Register!$O476)*12+MONTH(Register!$O476))+1))/Register!$Q476,2))</f>
        <v/>
      </c>
      <c r="L478" s="27">
        <f>IF(OR(Register!$N476&lt;&gt;"Yes",Register!$O476="",N(Register!$Q476)=0),0,ROUND((Register!$M476-Register!$R476)*MIN(Register!$Q476,MAX(0,MIN(L$4,IF(Register!$U476="",$D$2,MIN($D$2,YEAR(Register!$U476)*12+MONTH(Register!$U476)-1)))-(YEAR(Register!$O476)*12+MONTH(Register!$O476))+1))/Register!$Q476,2)-ROUND((Register!$M476-Register!$R476)*MIN(Register!$Q476,MAX(0,MIN(L$4-1,IF(Register!$U476="",$D$2,MIN($D$2,YEAR(Register!$U476)*12+MONTH(Register!$U476)-1)))-(YEAR(Register!$O476)*12+MONTH(Register!$O476))+1))/Register!$Q476,2))</f>
        <v/>
      </c>
      <c r="M478" s="27">
        <f>IF(OR(Register!$N476&lt;&gt;"Yes",Register!$O476="",N(Register!$Q476)=0),0,ROUND((Register!$M476-Register!$R476)*MIN(Register!$Q476,MAX(0,MIN(M$4,IF(Register!$U476="",$D$2,MIN($D$2,YEAR(Register!$U476)*12+MONTH(Register!$U476)-1)))-(YEAR(Register!$O476)*12+MONTH(Register!$O476))+1))/Register!$Q476,2)-ROUND((Register!$M476-Register!$R476)*MIN(Register!$Q476,MAX(0,MIN(M$4-1,IF(Register!$U476="",$D$2,MIN($D$2,YEAR(Register!$U476)*12+MONTH(Register!$U476)-1)))-(YEAR(Register!$O476)*12+MONTH(Register!$O476))+1))/Register!$Q476,2))</f>
        <v/>
      </c>
      <c r="N478" s="27">
        <f>IF(OR(Register!$N476&lt;&gt;"Yes",Register!$O476="",N(Register!$Q476)=0),0,ROUND((Register!$M476-Register!$R476)*MIN(Register!$Q476,MAX(0,MIN(N$4,IF(Register!$U476="",$D$2,MIN($D$2,YEAR(Register!$U476)*12+MONTH(Register!$U476)-1)))-(YEAR(Register!$O476)*12+MONTH(Register!$O476))+1))/Register!$Q476,2)-ROUND((Register!$M476-Register!$R476)*MIN(Register!$Q476,MAX(0,MIN(N$4-1,IF(Register!$U476="",$D$2,MIN($D$2,YEAR(Register!$U476)*12+MONTH(Register!$U476)-1)))-(YEAR(Register!$O476)*12+MONTH(Register!$O476))+1))/Register!$Q476,2))</f>
        <v/>
      </c>
      <c r="O478" s="27">
        <f>IF(OR(Register!$N476&lt;&gt;"Yes",Register!$O476="",N(Register!$Q476)=0),0,ROUND((Register!$M476-Register!$R476)*MIN(Register!$Q476,MAX(0,MIN(O$4,IF(Register!$U476="",$D$2,MIN($D$2,YEAR(Register!$U476)*12+MONTH(Register!$U476)-1)))-(YEAR(Register!$O476)*12+MONTH(Register!$O476))+1))/Register!$Q476,2)-ROUND((Register!$M476-Register!$R476)*MIN(Register!$Q476,MAX(0,MIN(O$4-1,IF(Register!$U476="",$D$2,MIN($D$2,YEAR(Register!$U476)*12+MONTH(Register!$U476)-1)))-(YEAR(Register!$O476)*12+MONTH(Register!$O476))+1))/Register!$Q476,2))</f>
        <v/>
      </c>
      <c r="P478" s="27">
        <f>IF(OR(Register!$N476&lt;&gt;"Yes",Register!$O476="",N(Register!$Q476)=0),0,ROUND((Register!$M476-Register!$R476)*MIN(Register!$Q476,MAX(0,MIN(P$4,IF(Register!$U476="",$D$2,MIN($D$2,YEAR(Register!$U476)*12+MONTH(Register!$U476)-1)))-(YEAR(Register!$O476)*12+MONTH(Register!$O476))+1))/Register!$Q476,2)-ROUND((Register!$M476-Register!$R476)*MIN(Register!$Q476,MAX(0,MIN(P$4-1,IF(Register!$U476="",$D$2,MIN($D$2,YEAR(Register!$U476)*12+MONTH(Register!$U476)-1)))-(YEAR(Register!$O476)*12+MONTH(Register!$O476))+1))/Register!$Q476,2))</f>
        <v/>
      </c>
      <c r="Q478" s="27">
        <f>E478+F478+G478+H478+I478+J478+K478+L478+M478+N478+O478+P478</f>
        <v/>
      </c>
    </row>
    <row r="479">
      <c r="A479" s="28">
        <f>IF(Register!$A477="","",Register!$A477)</f>
        <v/>
      </c>
      <c r="B479" s="28">
        <f>IF(Register!$D477="","",Register!$D477)</f>
        <v/>
      </c>
      <c r="C479" s="28">
        <f>IF(Register!$F477="","",Register!$F477)</f>
        <v/>
      </c>
      <c r="D479" s="28">
        <f>IF(C479="","",IF(C479=Settings!$A$9,Settings!$B$9,IF(C479=Settings!$A$10,Settings!$B$10,IF(C479=Settings!$A$11,Settings!$B$11,IF(C479=Settings!$A$12,Settings!$B$12,IF(C479=Settings!$A$13,Settings!$B$13,IF(C479=Settings!$A$14,Settings!$B$14,IF(C479=Settings!$A$15,Settings!$B$15,IF(C479=Settings!$A$16,Settings!$B$16,IF(C479=Settings!$A$17,Settings!$B$17,IF(C479=Settings!$A$18,Settings!$B$18,"")))))))))))</f>
        <v/>
      </c>
      <c r="E479" s="27">
        <f>IF(OR(Register!$N477&lt;&gt;"Yes",Register!$O477="",N(Register!$Q477)=0),0,ROUND((Register!$M477-Register!$R477)*MIN(Register!$Q477,MAX(0,MIN(E$4,IF(Register!$U477="",$D$2,MIN($D$2,YEAR(Register!$U477)*12+MONTH(Register!$U477)-1)))-(YEAR(Register!$O477)*12+MONTH(Register!$O477))+1))/Register!$Q477,2)-ROUND((Register!$M477-Register!$R477)*MIN(Register!$Q477,MAX(0,MIN(E$4-1,IF(Register!$U477="",$D$2,MIN($D$2,YEAR(Register!$U477)*12+MONTH(Register!$U477)-1)))-(YEAR(Register!$O477)*12+MONTH(Register!$O477))+1))/Register!$Q477,2))</f>
        <v/>
      </c>
      <c r="F479" s="27">
        <f>IF(OR(Register!$N477&lt;&gt;"Yes",Register!$O477="",N(Register!$Q477)=0),0,ROUND((Register!$M477-Register!$R477)*MIN(Register!$Q477,MAX(0,MIN(F$4,IF(Register!$U477="",$D$2,MIN($D$2,YEAR(Register!$U477)*12+MONTH(Register!$U477)-1)))-(YEAR(Register!$O477)*12+MONTH(Register!$O477))+1))/Register!$Q477,2)-ROUND((Register!$M477-Register!$R477)*MIN(Register!$Q477,MAX(0,MIN(F$4-1,IF(Register!$U477="",$D$2,MIN($D$2,YEAR(Register!$U477)*12+MONTH(Register!$U477)-1)))-(YEAR(Register!$O477)*12+MONTH(Register!$O477))+1))/Register!$Q477,2))</f>
        <v/>
      </c>
      <c r="G479" s="27">
        <f>IF(OR(Register!$N477&lt;&gt;"Yes",Register!$O477="",N(Register!$Q477)=0),0,ROUND((Register!$M477-Register!$R477)*MIN(Register!$Q477,MAX(0,MIN(G$4,IF(Register!$U477="",$D$2,MIN($D$2,YEAR(Register!$U477)*12+MONTH(Register!$U477)-1)))-(YEAR(Register!$O477)*12+MONTH(Register!$O477))+1))/Register!$Q477,2)-ROUND((Register!$M477-Register!$R477)*MIN(Register!$Q477,MAX(0,MIN(G$4-1,IF(Register!$U477="",$D$2,MIN($D$2,YEAR(Register!$U477)*12+MONTH(Register!$U477)-1)))-(YEAR(Register!$O477)*12+MONTH(Register!$O477))+1))/Register!$Q477,2))</f>
        <v/>
      </c>
      <c r="H479" s="27">
        <f>IF(OR(Register!$N477&lt;&gt;"Yes",Register!$O477="",N(Register!$Q477)=0),0,ROUND((Register!$M477-Register!$R477)*MIN(Register!$Q477,MAX(0,MIN(H$4,IF(Register!$U477="",$D$2,MIN($D$2,YEAR(Register!$U477)*12+MONTH(Register!$U477)-1)))-(YEAR(Register!$O477)*12+MONTH(Register!$O477))+1))/Register!$Q477,2)-ROUND((Register!$M477-Register!$R477)*MIN(Register!$Q477,MAX(0,MIN(H$4-1,IF(Register!$U477="",$D$2,MIN($D$2,YEAR(Register!$U477)*12+MONTH(Register!$U477)-1)))-(YEAR(Register!$O477)*12+MONTH(Register!$O477))+1))/Register!$Q477,2))</f>
        <v/>
      </c>
      <c r="I479" s="27">
        <f>IF(OR(Register!$N477&lt;&gt;"Yes",Register!$O477="",N(Register!$Q477)=0),0,ROUND((Register!$M477-Register!$R477)*MIN(Register!$Q477,MAX(0,MIN(I$4,IF(Register!$U477="",$D$2,MIN($D$2,YEAR(Register!$U477)*12+MONTH(Register!$U477)-1)))-(YEAR(Register!$O477)*12+MONTH(Register!$O477))+1))/Register!$Q477,2)-ROUND((Register!$M477-Register!$R477)*MIN(Register!$Q477,MAX(0,MIN(I$4-1,IF(Register!$U477="",$D$2,MIN($D$2,YEAR(Register!$U477)*12+MONTH(Register!$U477)-1)))-(YEAR(Register!$O477)*12+MONTH(Register!$O477))+1))/Register!$Q477,2))</f>
        <v/>
      </c>
      <c r="J479" s="27">
        <f>IF(OR(Register!$N477&lt;&gt;"Yes",Register!$O477="",N(Register!$Q477)=0),0,ROUND((Register!$M477-Register!$R477)*MIN(Register!$Q477,MAX(0,MIN(J$4,IF(Register!$U477="",$D$2,MIN($D$2,YEAR(Register!$U477)*12+MONTH(Register!$U477)-1)))-(YEAR(Register!$O477)*12+MONTH(Register!$O477))+1))/Register!$Q477,2)-ROUND((Register!$M477-Register!$R477)*MIN(Register!$Q477,MAX(0,MIN(J$4-1,IF(Register!$U477="",$D$2,MIN($D$2,YEAR(Register!$U477)*12+MONTH(Register!$U477)-1)))-(YEAR(Register!$O477)*12+MONTH(Register!$O477))+1))/Register!$Q477,2))</f>
        <v/>
      </c>
      <c r="K479" s="27">
        <f>IF(OR(Register!$N477&lt;&gt;"Yes",Register!$O477="",N(Register!$Q477)=0),0,ROUND((Register!$M477-Register!$R477)*MIN(Register!$Q477,MAX(0,MIN(K$4,IF(Register!$U477="",$D$2,MIN($D$2,YEAR(Register!$U477)*12+MONTH(Register!$U477)-1)))-(YEAR(Register!$O477)*12+MONTH(Register!$O477))+1))/Register!$Q477,2)-ROUND((Register!$M477-Register!$R477)*MIN(Register!$Q477,MAX(0,MIN(K$4-1,IF(Register!$U477="",$D$2,MIN($D$2,YEAR(Register!$U477)*12+MONTH(Register!$U477)-1)))-(YEAR(Register!$O477)*12+MONTH(Register!$O477))+1))/Register!$Q477,2))</f>
        <v/>
      </c>
      <c r="L479" s="27">
        <f>IF(OR(Register!$N477&lt;&gt;"Yes",Register!$O477="",N(Register!$Q477)=0),0,ROUND((Register!$M477-Register!$R477)*MIN(Register!$Q477,MAX(0,MIN(L$4,IF(Register!$U477="",$D$2,MIN($D$2,YEAR(Register!$U477)*12+MONTH(Register!$U477)-1)))-(YEAR(Register!$O477)*12+MONTH(Register!$O477))+1))/Register!$Q477,2)-ROUND((Register!$M477-Register!$R477)*MIN(Register!$Q477,MAX(0,MIN(L$4-1,IF(Register!$U477="",$D$2,MIN($D$2,YEAR(Register!$U477)*12+MONTH(Register!$U477)-1)))-(YEAR(Register!$O477)*12+MONTH(Register!$O477))+1))/Register!$Q477,2))</f>
        <v/>
      </c>
      <c r="M479" s="27">
        <f>IF(OR(Register!$N477&lt;&gt;"Yes",Register!$O477="",N(Register!$Q477)=0),0,ROUND((Register!$M477-Register!$R477)*MIN(Register!$Q477,MAX(0,MIN(M$4,IF(Register!$U477="",$D$2,MIN($D$2,YEAR(Register!$U477)*12+MONTH(Register!$U477)-1)))-(YEAR(Register!$O477)*12+MONTH(Register!$O477))+1))/Register!$Q477,2)-ROUND((Register!$M477-Register!$R477)*MIN(Register!$Q477,MAX(0,MIN(M$4-1,IF(Register!$U477="",$D$2,MIN($D$2,YEAR(Register!$U477)*12+MONTH(Register!$U477)-1)))-(YEAR(Register!$O477)*12+MONTH(Register!$O477))+1))/Register!$Q477,2))</f>
        <v/>
      </c>
      <c r="N479" s="27">
        <f>IF(OR(Register!$N477&lt;&gt;"Yes",Register!$O477="",N(Register!$Q477)=0),0,ROUND((Register!$M477-Register!$R477)*MIN(Register!$Q477,MAX(0,MIN(N$4,IF(Register!$U477="",$D$2,MIN($D$2,YEAR(Register!$U477)*12+MONTH(Register!$U477)-1)))-(YEAR(Register!$O477)*12+MONTH(Register!$O477))+1))/Register!$Q477,2)-ROUND((Register!$M477-Register!$R477)*MIN(Register!$Q477,MAX(0,MIN(N$4-1,IF(Register!$U477="",$D$2,MIN($D$2,YEAR(Register!$U477)*12+MONTH(Register!$U477)-1)))-(YEAR(Register!$O477)*12+MONTH(Register!$O477))+1))/Register!$Q477,2))</f>
        <v/>
      </c>
      <c r="O479" s="27">
        <f>IF(OR(Register!$N477&lt;&gt;"Yes",Register!$O477="",N(Register!$Q477)=0),0,ROUND((Register!$M477-Register!$R477)*MIN(Register!$Q477,MAX(0,MIN(O$4,IF(Register!$U477="",$D$2,MIN($D$2,YEAR(Register!$U477)*12+MONTH(Register!$U477)-1)))-(YEAR(Register!$O477)*12+MONTH(Register!$O477))+1))/Register!$Q477,2)-ROUND((Register!$M477-Register!$R477)*MIN(Register!$Q477,MAX(0,MIN(O$4-1,IF(Register!$U477="",$D$2,MIN($D$2,YEAR(Register!$U477)*12+MONTH(Register!$U477)-1)))-(YEAR(Register!$O477)*12+MONTH(Register!$O477))+1))/Register!$Q477,2))</f>
        <v/>
      </c>
      <c r="P479" s="27">
        <f>IF(OR(Register!$N477&lt;&gt;"Yes",Register!$O477="",N(Register!$Q477)=0),0,ROUND((Register!$M477-Register!$R477)*MIN(Register!$Q477,MAX(0,MIN(P$4,IF(Register!$U477="",$D$2,MIN($D$2,YEAR(Register!$U477)*12+MONTH(Register!$U477)-1)))-(YEAR(Register!$O477)*12+MONTH(Register!$O477))+1))/Register!$Q477,2)-ROUND((Register!$M477-Register!$R477)*MIN(Register!$Q477,MAX(0,MIN(P$4-1,IF(Register!$U477="",$D$2,MIN($D$2,YEAR(Register!$U477)*12+MONTH(Register!$U477)-1)))-(YEAR(Register!$O477)*12+MONTH(Register!$O477))+1))/Register!$Q477,2))</f>
        <v/>
      </c>
      <c r="Q479" s="27">
        <f>E479+F479+G479+H479+I479+J479+K479+L479+M479+N479+O479+P479</f>
        <v/>
      </c>
    </row>
    <row r="480">
      <c r="A480" s="28">
        <f>IF(Register!$A478="","",Register!$A478)</f>
        <v/>
      </c>
      <c r="B480" s="28">
        <f>IF(Register!$D478="","",Register!$D478)</f>
        <v/>
      </c>
      <c r="C480" s="28">
        <f>IF(Register!$F478="","",Register!$F478)</f>
        <v/>
      </c>
      <c r="D480" s="28">
        <f>IF(C480="","",IF(C480=Settings!$A$9,Settings!$B$9,IF(C480=Settings!$A$10,Settings!$B$10,IF(C480=Settings!$A$11,Settings!$B$11,IF(C480=Settings!$A$12,Settings!$B$12,IF(C480=Settings!$A$13,Settings!$B$13,IF(C480=Settings!$A$14,Settings!$B$14,IF(C480=Settings!$A$15,Settings!$B$15,IF(C480=Settings!$A$16,Settings!$B$16,IF(C480=Settings!$A$17,Settings!$B$17,IF(C480=Settings!$A$18,Settings!$B$18,"")))))))))))</f>
        <v/>
      </c>
      <c r="E480" s="27">
        <f>IF(OR(Register!$N478&lt;&gt;"Yes",Register!$O478="",N(Register!$Q478)=0),0,ROUND((Register!$M478-Register!$R478)*MIN(Register!$Q478,MAX(0,MIN(E$4,IF(Register!$U478="",$D$2,MIN($D$2,YEAR(Register!$U478)*12+MONTH(Register!$U478)-1)))-(YEAR(Register!$O478)*12+MONTH(Register!$O478))+1))/Register!$Q478,2)-ROUND((Register!$M478-Register!$R478)*MIN(Register!$Q478,MAX(0,MIN(E$4-1,IF(Register!$U478="",$D$2,MIN($D$2,YEAR(Register!$U478)*12+MONTH(Register!$U478)-1)))-(YEAR(Register!$O478)*12+MONTH(Register!$O478))+1))/Register!$Q478,2))</f>
        <v/>
      </c>
      <c r="F480" s="27">
        <f>IF(OR(Register!$N478&lt;&gt;"Yes",Register!$O478="",N(Register!$Q478)=0),0,ROUND((Register!$M478-Register!$R478)*MIN(Register!$Q478,MAX(0,MIN(F$4,IF(Register!$U478="",$D$2,MIN($D$2,YEAR(Register!$U478)*12+MONTH(Register!$U478)-1)))-(YEAR(Register!$O478)*12+MONTH(Register!$O478))+1))/Register!$Q478,2)-ROUND((Register!$M478-Register!$R478)*MIN(Register!$Q478,MAX(0,MIN(F$4-1,IF(Register!$U478="",$D$2,MIN($D$2,YEAR(Register!$U478)*12+MONTH(Register!$U478)-1)))-(YEAR(Register!$O478)*12+MONTH(Register!$O478))+1))/Register!$Q478,2))</f>
        <v/>
      </c>
      <c r="G480" s="27">
        <f>IF(OR(Register!$N478&lt;&gt;"Yes",Register!$O478="",N(Register!$Q478)=0),0,ROUND((Register!$M478-Register!$R478)*MIN(Register!$Q478,MAX(0,MIN(G$4,IF(Register!$U478="",$D$2,MIN($D$2,YEAR(Register!$U478)*12+MONTH(Register!$U478)-1)))-(YEAR(Register!$O478)*12+MONTH(Register!$O478))+1))/Register!$Q478,2)-ROUND((Register!$M478-Register!$R478)*MIN(Register!$Q478,MAX(0,MIN(G$4-1,IF(Register!$U478="",$D$2,MIN($D$2,YEAR(Register!$U478)*12+MONTH(Register!$U478)-1)))-(YEAR(Register!$O478)*12+MONTH(Register!$O478))+1))/Register!$Q478,2))</f>
        <v/>
      </c>
      <c r="H480" s="27">
        <f>IF(OR(Register!$N478&lt;&gt;"Yes",Register!$O478="",N(Register!$Q478)=0),0,ROUND((Register!$M478-Register!$R478)*MIN(Register!$Q478,MAX(0,MIN(H$4,IF(Register!$U478="",$D$2,MIN($D$2,YEAR(Register!$U478)*12+MONTH(Register!$U478)-1)))-(YEAR(Register!$O478)*12+MONTH(Register!$O478))+1))/Register!$Q478,2)-ROUND((Register!$M478-Register!$R478)*MIN(Register!$Q478,MAX(0,MIN(H$4-1,IF(Register!$U478="",$D$2,MIN($D$2,YEAR(Register!$U478)*12+MONTH(Register!$U478)-1)))-(YEAR(Register!$O478)*12+MONTH(Register!$O478))+1))/Register!$Q478,2))</f>
        <v/>
      </c>
      <c r="I480" s="27">
        <f>IF(OR(Register!$N478&lt;&gt;"Yes",Register!$O478="",N(Register!$Q478)=0),0,ROUND((Register!$M478-Register!$R478)*MIN(Register!$Q478,MAX(0,MIN(I$4,IF(Register!$U478="",$D$2,MIN($D$2,YEAR(Register!$U478)*12+MONTH(Register!$U478)-1)))-(YEAR(Register!$O478)*12+MONTH(Register!$O478))+1))/Register!$Q478,2)-ROUND((Register!$M478-Register!$R478)*MIN(Register!$Q478,MAX(0,MIN(I$4-1,IF(Register!$U478="",$D$2,MIN($D$2,YEAR(Register!$U478)*12+MONTH(Register!$U478)-1)))-(YEAR(Register!$O478)*12+MONTH(Register!$O478))+1))/Register!$Q478,2))</f>
        <v/>
      </c>
      <c r="J480" s="27">
        <f>IF(OR(Register!$N478&lt;&gt;"Yes",Register!$O478="",N(Register!$Q478)=0),0,ROUND((Register!$M478-Register!$R478)*MIN(Register!$Q478,MAX(0,MIN(J$4,IF(Register!$U478="",$D$2,MIN($D$2,YEAR(Register!$U478)*12+MONTH(Register!$U478)-1)))-(YEAR(Register!$O478)*12+MONTH(Register!$O478))+1))/Register!$Q478,2)-ROUND((Register!$M478-Register!$R478)*MIN(Register!$Q478,MAX(0,MIN(J$4-1,IF(Register!$U478="",$D$2,MIN($D$2,YEAR(Register!$U478)*12+MONTH(Register!$U478)-1)))-(YEAR(Register!$O478)*12+MONTH(Register!$O478))+1))/Register!$Q478,2))</f>
        <v/>
      </c>
      <c r="K480" s="27">
        <f>IF(OR(Register!$N478&lt;&gt;"Yes",Register!$O478="",N(Register!$Q478)=0),0,ROUND((Register!$M478-Register!$R478)*MIN(Register!$Q478,MAX(0,MIN(K$4,IF(Register!$U478="",$D$2,MIN($D$2,YEAR(Register!$U478)*12+MONTH(Register!$U478)-1)))-(YEAR(Register!$O478)*12+MONTH(Register!$O478))+1))/Register!$Q478,2)-ROUND((Register!$M478-Register!$R478)*MIN(Register!$Q478,MAX(0,MIN(K$4-1,IF(Register!$U478="",$D$2,MIN($D$2,YEAR(Register!$U478)*12+MONTH(Register!$U478)-1)))-(YEAR(Register!$O478)*12+MONTH(Register!$O478))+1))/Register!$Q478,2))</f>
        <v/>
      </c>
      <c r="L480" s="27">
        <f>IF(OR(Register!$N478&lt;&gt;"Yes",Register!$O478="",N(Register!$Q478)=0),0,ROUND((Register!$M478-Register!$R478)*MIN(Register!$Q478,MAX(0,MIN(L$4,IF(Register!$U478="",$D$2,MIN($D$2,YEAR(Register!$U478)*12+MONTH(Register!$U478)-1)))-(YEAR(Register!$O478)*12+MONTH(Register!$O478))+1))/Register!$Q478,2)-ROUND((Register!$M478-Register!$R478)*MIN(Register!$Q478,MAX(0,MIN(L$4-1,IF(Register!$U478="",$D$2,MIN($D$2,YEAR(Register!$U478)*12+MONTH(Register!$U478)-1)))-(YEAR(Register!$O478)*12+MONTH(Register!$O478))+1))/Register!$Q478,2))</f>
        <v/>
      </c>
      <c r="M480" s="27">
        <f>IF(OR(Register!$N478&lt;&gt;"Yes",Register!$O478="",N(Register!$Q478)=0),0,ROUND((Register!$M478-Register!$R478)*MIN(Register!$Q478,MAX(0,MIN(M$4,IF(Register!$U478="",$D$2,MIN($D$2,YEAR(Register!$U478)*12+MONTH(Register!$U478)-1)))-(YEAR(Register!$O478)*12+MONTH(Register!$O478))+1))/Register!$Q478,2)-ROUND((Register!$M478-Register!$R478)*MIN(Register!$Q478,MAX(0,MIN(M$4-1,IF(Register!$U478="",$D$2,MIN($D$2,YEAR(Register!$U478)*12+MONTH(Register!$U478)-1)))-(YEAR(Register!$O478)*12+MONTH(Register!$O478))+1))/Register!$Q478,2))</f>
        <v/>
      </c>
      <c r="N480" s="27">
        <f>IF(OR(Register!$N478&lt;&gt;"Yes",Register!$O478="",N(Register!$Q478)=0),0,ROUND((Register!$M478-Register!$R478)*MIN(Register!$Q478,MAX(0,MIN(N$4,IF(Register!$U478="",$D$2,MIN($D$2,YEAR(Register!$U478)*12+MONTH(Register!$U478)-1)))-(YEAR(Register!$O478)*12+MONTH(Register!$O478))+1))/Register!$Q478,2)-ROUND((Register!$M478-Register!$R478)*MIN(Register!$Q478,MAX(0,MIN(N$4-1,IF(Register!$U478="",$D$2,MIN($D$2,YEAR(Register!$U478)*12+MONTH(Register!$U478)-1)))-(YEAR(Register!$O478)*12+MONTH(Register!$O478))+1))/Register!$Q478,2))</f>
        <v/>
      </c>
      <c r="O480" s="27">
        <f>IF(OR(Register!$N478&lt;&gt;"Yes",Register!$O478="",N(Register!$Q478)=0),0,ROUND((Register!$M478-Register!$R478)*MIN(Register!$Q478,MAX(0,MIN(O$4,IF(Register!$U478="",$D$2,MIN($D$2,YEAR(Register!$U478)*12+MONTH(Register!$U478)-1)))-(YEAR(Register!$O478)*12+MONTH(Register!$O478))+1))/Register!$Q478,2)-ROUND((Register!$M478-Register!$R478)*MIN(Register!$Q478,MAX(0,MIN(O$4-1,IF(Register!$U478="",$D$2,MIN($D$2,YEAR(Register!$U478)*12+MONTH(Register!$U478)-1)))-(YEAR(Register!$O478)*12+MONTH(Register!$O478))+1))/Register!$Q478,2))</f>
        <v/>
      </c>
      <c r="P480" s="27">
        <f>IF(OR(Register!$N478&lt;&gt;"Yes",Register!$O478="",N(Register!$Q478)=0),0,ROUND((Register!$M478-Register!$R478)*MIN(Register!$Q478,MAX(0,MIN(P$4,IF(Register!$U478="",$D$2,MIN($D$2,YEAR(Register!$U478)*12+MONTH(Register!$U478)-1)))-(YEAR(Register!$O478)*12+MONTH(Register!$O478))+1))/Register!$Q478,2)-ROUND((Register!$M478-Register!$R478)*MIN(Register!$Q478,MAX(0,MIN(P$4-1,IF(Register!$U478="",$D$2,MIN($D$2,YEAR(Register!$U478)*12+MONTH(Register!$U478)-1)))-(YEAR(Register!$O478)*12+MONTH(Register!$O478))+1))/Register!$Q478,2))</f>
        <v/>
      </c>
      <c r="Q480" s="27">
        <f>E480+F480+G480+H480+I480+J480+K480+L480+M480+N480+O480+P480</f>
        <v/>
      </c>
    </row>
    <row r="481">
      <c r="A481" s="28">
        <f>IF(Register!$A479="","",Register!$A479)</f>
        <v/>
      </c>
      <c r="B481" s="28">
        <f>IF(Register!$D479="","",Register!$D479)</f>
        <v/>
      </c>
      <c r="C481" s="28">
        <f>IF(Register!$F479="","",Register!$F479)</f>
        <v/>
      </c>
      <c r="D481" s="28">
        <f>IF(C481="","",IF(C481=Settings!$A$9,Settings!$B$9,IF(C481=Settings!$A$10,Settings!$B$10,IF(C481=Settings!$A$11,Settings!$B$11,IF(C481=Settings!$A$12,Settings!$B$12,IF(C481=Settings!$A$13,Settings!$B$13,IF(C481=Settings!$A$14,Settings!$B$14,IF(C481=Settings!$A$15,Settings!$B$15,IF(C481=Settings!$A$16,Settings!$B$16,IF(C481=Settings!$A$17,Settings!$B$17,IF(C481=Settings!$A$18,Settings!$B$18,"")))))))))))</f>
        <v/>
      </c>
      <c r="E481" s="27">
        <f>IF(OR(Register!$N479&lt;&gt;"Yes",Register!$O479="",N(Register!$Q479)=0),0,ROUND((Register!$M479-Register!$R479)*MIN(Register!$Q479,MAX(0,MIN(E$4,IF(Register!$U479="",$D$2,MIN($D$2,YEAR(Register!$U479)*12+MONTH(Register!$U479)-1)))-(YEAR(Register!$O479)*12+MONTH(Register!$O479))+1))/Register!$Q479,2)-ROUND((Register!$M479-Register!$R479)*MIN(Register!$Q479,MAX(0,MIN(E$4-1,IF(Register!$U479="",$D$2,MIN($D$2,YEAR(Register!$U479)*12+MONTH(Register!$U479)-1)))-(YEAR(Register!$O479)*12+MONTH(Register!$O479))+1))/Register!$Q479,2))</f>
        <v/>
      </c>
      <c r="F481" s="27">
        <f>IF(OR(Register!$N479&lt;&gt;"Yes",Register!$O479="",N(Register!$Q479)=0),0,ROUND((Register!$M479-Register!$R479)*MIN(Register!$Q479,MAX(0,MIN(F$4,IF(Register!$U479="",$D$2,MIN($D$2,YEAR(Register!$U479)*12+MONTH(Register!$U479)-1)))-(YEAR(Register!$O479)*12+MONTH(Register!$O479))+1))/Register!$Q479,2)-ROUND((Register!$M479-Register!$R479)*MIN(Register!$Q479,MAX(0,MIN(F$4-1,IF(Register!$U479="",$D$2,MIN($D$2,YEAR(Register!$U479)*12+MONTH(Register!$U479)-1)))-(YEAR(Register!$O479)*12+MONTH(Register!$O479))+1))/Register!$Q479,2))</f>
        <v/>
      </c>
      <c r="G481" s="27">
        <f>IF(OR(Register!$N479&lt;&gt;"Yes",Register!$O479="",N(Register!$Q479)=0),0,ROUND((Register!$M479-Register!$R479)*MIN(Register!$Q479,MAX(0,MIN(G$4,IF(Register!$U479="",$D$2,MIN($D$2,YEAR(Register!$U479)*12+MONTH(Register!$U479)-1)))-(YEAR(Register!$O479)*12+MONTH(Register!$O479))+1))/Register!$Q479,2)-ROUND((Register!$M479-Register!$R479)*MIN(Register!$Q479,MAX(0,MIN(G$4-1,IF(Register!$U479="",$D$2,MIN($D$2,YEAR(Register!$U479)*12+MONTH(Register!$U479)-1)))-(YEAR(Register!$O479)*12+MONTH(Register!$O479))+1))/Register!$Q479,2))</f>
        <v/>
      </c>
      <c r="H481" s="27">
        <f>IF(OR(Register!$N479&lt;&gt;"Yes",Register!$O479="",N(Register!$Q479)=0),0,ROUND((Register!$M479-Register!$R479)*MIN(Register!$Q479,MAX(0,MIN(H$4,IF(Register!$U479="",$D$2,MIN($D$2,YEAR(Register!$U479)*12+MONTH(Register!$U479)-1)))-(YEAR(Register!$O479)*12+MONTH(Register!$O479))+1))/Register!$Q479,2)-ROUND((Register!$M479-Register!$R479)*MIN(Register!$Q479,MAX(0,MIN(H$4-1,IF(Register!$U479="",$D$2,MIN($D$2,YEAR(Register!$U479)*12+MONTH(Register!$U479)-1)))-(YEAR(Register!$O479)*12+MONTH(Register!$O479))+1))/Register!$Q479,2))</f>
        <v/>
      </c>
      <c r="I481" s="27">
        <f>IF(OR(Register!$N479&lt;&gt;"Yes",Register!$O479="",N(Register!$Q479)=0),0,ROUND((Register!$M479-Register!$R479)*MIN(Register!$Q479,MAX(0,MIN(I$4,IF(Register!$U479="",$D$2,MIN($D$2,YEAR(Register!$U479)*12+MONTH(Register!$U479)-1)))-(YEAR(Register!$O479)*12+MONTH(Register!$O479))+1))/Register!$Q479,2)-ROUND((Register!$M479-Register!$R479)*MIN(Register!$Q479,MAX(0,MIN(I$4-1,IF(Register!$U479="",$D$2,MIN($D$2,YEAR(Register!$U479)*12+MONTH(Register!$U479)-1)))-(YEAR(Register!$O479)*12+MONTH(Register!$O479))+1))/Register!$Q479,2))</f>
        <v/>
      </c>
      <c r="J481" s="27">
        <f>IF(OR(Register!$N479&lt;&gt;"Yes",Register!$O479="",N(Register!$Q479)=0),0,ROUND((Register!$M479-Register!$R479)*MIN(Register!$Q479,MAX(0,MIN(J$4,IF(Register!$U479="",$D$2,MIN($D$2,YEAR(Register!$U479)*12+MONTH(Register!$U479)-1)))-(YEAR(Register!$O479)*12+MONTH(Register!$O479))+1))/Register!$Q479,2)-ROUND((Register!$M479-Register!$R479)*MIN(Register!$Q479,MAX(0,MIN(J$4-1,IF(Register!$U479="",$D$2,MIN($D$2,YEAR(Register!$U479)*12+MONTH(Register!$U479)-1)))-(YEAR(Register!$O479)*12+MONTH(Register!$O479))+1))/Register!$Q479,2))</f>
        <v/>
      </c>
      <c r="K481" s="27">
        <f>IF(OR(Register!$N479&lt;&gt;"Yes",Register!$O479="",N(Register!$Q479)=0),0,ROUND((Register!$M479-Register!$R479)*MIN(Register!$Q479,MAX(0,MIN(K$4,IF(Register!$U479="",$D$2,MIN($D$2,YEAR(Register!$U479)*12+MONTH(Register!$U479)-1)))-(YEAR(Register!$O479)*12+MONTH(Register!$O479))+1))/Register!$Q479,2)-ROUND((Register!$M479-Register!$R479)*MIN(Register!$Q479,MAX(0,MIN(K$4-1,IF(Register!$U479="",$D$2,MIN($D$2,YEAR(Register!$U479)*12+MONTH(Register!$U479)-1)))-(YEAR(Register!$O479)*12+MONTH(Register!$O479))+1))/Register!$Q479,2))</f>
        <v/>
      </c>
      <c r="L481" s="27">
        <f>IF(OR(Register!$N479&lt;&gt;"Yes",Register!$O479="",N(Register!$Q479)=0),0,ROUND((Register!$M479-Register!$R479)*MIN(Register!$Q479,MAX(0,MIN(L$4,IF(Register!$U479="",$D$2,MIN($D$2,YEAR(Register!$U479)*12+MONTH(Register!$U479)-1)))-(YEAR(Register!$O479)*12+MONTH(Register!$O479))+1))/Register!$Q479,2)-ROUND((Register!$M479-Register!$R479)*MIN(Register!$Q479,MAX(0,MIN(L$4-1,IF(Register!$U479="",$D$2,MIN($D$2,YEAR(Register!$U479)*12+MONTH(Register!$U479)-1)))-(YEAR(Register!$O479)*12+MONTH(Register!$O479))+1))/Register!$Q479,2))</f>
        <v/>
      </c>
      <c r="M481" s="27">
        <f>IF(OR(Register!$N479&lt;&gt;"Yes",Register!$O479="",N(Register!$Q479)=0),0,ROUND((Register!$M479-Register!$R479)*MIN(Register!$Q479,MAX(0,MIN(M$4,IF(Register!$U479="",$D$2,MIN($D$2,YEAR(Register!$U479)*12+MONTH(Register!$U479)-1)))-(YEAR(Register!$O479)*12+MONTH(Register!$O479))+1))/Register!$Q479,2)-ROUND((Register!$M479-Register!$R479)*MIN(Register!$Q479,MAX(0,MIN(M$4-1,IF(Register!$U479="",$D$2,MIN($D$2,YEAR(Register!$U479)*12+MONTH(Register!$U479)-1)))-(YEAR(Register!$O479)*12+MONTH(Register!$O479))+1))/Register!$Q479,2))</f>
        <v/>
      </c>
      <c r="N481" s="27">
        <f>IF(OR(Register!$N479&lt;&gt;"Yes",Register!$O479="",N(Register!$Q479)=0),0,ROUND((Register!$M479-Register!$R479)*MIN(Register!$Q479,MAX(0,MIN(N$4,IF(Register!$U479="",$D$2,MIN($D$2,YEAR(Register!$U479)*12+MONTH(Register!$U479)-1)))-(YEAR(Register!$O479)*12+MONTH(Register!$O479))+1))/Register!$Q479,2)-ROUND((Register!$M479-Register!$R479)*MIN(Register!$Q479,MAX(0,MIN(N$4-1,IF(Register!$U479="",$D$2,MIN($D$2,YEAR(Register!$U479)*12+MONTH(Register!$U479)-1)))-(YEAR(Register!$O479)*12+MONTH(Register!$O479))+1))/Register!$Q479,2))</f>
        <v/>
      </c>
      <c r="O481" s="27">
        <f>IF(OR(Register!$N479&lt;&gt;"Yes",Register!$O479="",N(Register!$Q479)=0),0,ROUND((Register!$M479-Register!$R479)*MIN(Register!$Q479,MAX(0,MIN(O$4,IF(Register!$U479="",$D$2,MIN($D$2,YEAR(Register!$U479)*12+MONTH(Register!$U479)-1)))-(YEAR(Register!$O479)*12+MONTH(Register!$O479))+1))/Register!$Q479,2)-ROUND((Register!$M479-Register!$R479)*MIN(Register!$Q479,MAX(0,MIN(O$4-1,IF(Register!$U479="",$D$2,MIN($D$2,YEAR(Register!$U479)*12+MONTH(Register!$U479)-1)))-(YEAR(Register!$O479)*12+MONTH(Register!$O479))+1))/Register!$Q479,2))</f>
        <v/>
      </c>
      <c r="P481" s="27">
        <f>IF(OR(Register!$N479&lt;&gt;"Yes",Register!$O479="",N(Register!$Q479)=0),0,ROUND((Register!$M479-Register!$R479)*MIN(Register!$Q479,MAX(0,MIN(P$4,IF(Register!$U479="",$D$2,MIN($D$2,YEAR(Register!$U479)*12+MONTH(Register!$U479)-1)))-(YEAR(Register!$O479)*12+MONTH(Register!$O479))+1))/Register!$Q479,2)-ROUND((Register!$M479-Register!$R479)*MIN(Register!$Q479,MAX(0,MIN(P$4-1,IF(Register!$U479="",$D$2,MIN($D$2,YEAR(Register!$U479)*12+MONTH(Register!$U479)-1)))-(YEAR(Register!$O479)*12+MONTH(Register!$O479))+1))/Register!$Q479,2))</f>
        <v/>
      </c>
      <c r="Q481" s="27">
        <f>E481+F481+G481+H481+I481+J481+K481+L481+M481+N481+O481+P481</f>
        <v/>
      </c>
    </row>
    <row r="482">
      <c r="A482" s="28">
        <f>IF(Register!$A480="","",Register!$A480)</f>
        <v/>
      </c>
      <c r="B482" s="28">
        <f>IF(Register!$D480="","",Register!$D480)</f>
        <v/>
      </c>
      <c r="C482" s="28">
        <f>IF(Register!$F480="","",Register!$F480)</f>
        <v/>
      </c>
      <c r="D482" s="28">
        <f>IF(C482="","",IF(C482=Settings!$A$9,Settings!$B$9,IF(C482=Settings!$A$10,Settings!$B$10,IF(C482=Settings!$A$11,Settings!$B$11,IF(C482=Settings!$A$12,Settings!$B$12,IF(C482=Settings!$A$13,Settings!$B$13,IF(C482=Settings!$A$14,Settings!$B$14,IF(C482=Settings!$A$15,Settings!$B$15,IF(C482=Settings!$A$16,Settings!$B$16,IF(C482=Settings!$A$17,Settings!$B$17,IF(C482=Settings!$A$18,Settings!$B$18,"")))))))))))</f>
        <v/>
      </c>
      <c r="E482" s="27">
        <f>IF(OR(Register!$N480&lt;&gt;"Yes",Register!$O480="",N(Register!$Q480)=0),0,ROUND((Register!$M480-Register!$R480)*MIN(Register!$Q480,MAX(0,MIN(E$4,IF(Register!$U480="",$D$2,MIN($D$2,YEAR(Register!$U480)*12+MONTH(Register!$U480)-1)))-(YEAR(Register!$O480)*12+MONTH(Register!$O480))+1))/Register!$Q480,2)-ROUND((Register!$M480-Register!$R480)*MIN(Register!$Q480,MAX(0,MIN(E$4-1,IF(Register!$U480="",$D$2,MIN($D$2,YEAR(Register!$U480)*12+MONTH(Register!$U480)-1)))-(YEAR(Register!$O480)*12+MONTH(Register!$O480))+1))/Register!$Q480,2))</f>
        <v/>
      </c>
      <c r="F482" s="27">
        <f>IF(OR(Register!$N480&lt;&gt;"Yes",Register!$O480="",N(Register!$Q480)=0),0,ROUND((Register!$M480-Register!$R480)*MIN(Register!$Q480,MAX(0,MIN(F$4,IF(Register!$U480="",$D$2,MIN($D$2,YEAR(Register!$U480)*12+MONTH(Register!$U480)-1)))-(YEAR(Register!$O480)*12+MONTH(Register!$O480))+1))/Register!$Q480,2)-ROUND((Register!$M480-Register!$R480)*MIN(Register!$Q480,MAX(0,MIN(F$4-1,IF(Register!$U480="",$D$2,MIN($D$2,YEAR(Register!$U480)*12+MONTH(Register!$U480)-1)))-(YEAR(Register!$O480)*12+MONTH(Register!$O480))+1))/Register!$Q480,2))</f>
        <v/>
      </c>
      <c r="G482" s="27">
        <f>IF(OR(Register!$N480&lt;&gt;"Yes",Register!$O480="",N(Register!$Q480)=0),0,ROUND((Register!$M480-Register!$R480)*MIN(Register!$Q480,MAX(0,MIN(G$4,IF(Register!$U480="",$D$2,MIN($D$2,YEAR(Register!$U480)*12+MONTH(Register!$U480)-1)))-(YEAR(Register!$O480)*12+MONTH(Register!$O480))+1))/Register!$Q480,2)-ROUND((Register!$M480-Register!$R480)*MIN(Register!$Q480,MAX(0,MIN(G$4-1,IF(Register!$U480="",$D$2,MIN($D$2,YEAR(Register!$U480)*12+MONTH(Register!$U480)-1)))-(YEAR(Register!$O480)*12+MONTH(Register!$O480))+1))/Register!$Q480,2))</f>
        <v/>
      </c>
      <c r="H482" s="27">
        <f>IF(OR(Register!$N480&lt;&gt;"Yes",Register!$O480="",N(Register!$Q480)=0),0,ROUND((Register!$M480-Register!$R480)*MIN(Register!$Q480,MAX(0,MIN(H$4,IF(Register!$U480="",$D$2,MIN($D$2,YEAR(Register!$U480)*12+MONTH(Register!$U480)-1)))-(YEAR(Register!$O480)*12+MONTH(Register!$O480))+1))/Register!$Q480,2)-ROUND((Register!$M480-Register!$R480)*MIN(Register!$Q480,MAX(0,MIN(H$4-1,IF(Register!$U480="",$D$2,MIN($D$2,YEAR(Register!$U480)*12+MONTH(Register!$U480)-1)))-(YEAR(Register!$O480)*12+MONTH(Register!$O480))+1))/Register!$Q480,2))</f>
        <v/>
      </c>
      <c r="I482" s="27">
        <f>IF(OR(Register!$N480&lt;&gt;"Yes",Register!$O480="",N(Register!$Q480)=0),0,ROUND((Register!$M480-Register!$R480)*MIN(Register!$Q480,MAX(0,MIN(I$4,IF(Register!$U480="",$D$2,MIN($D$2,YEAR(Register!$U480)*12+MONTH(Register!$U480)-1)))-(YEAR(Register!$O480)*12+MONTH(Register!$O480))+1))/Register!$Q480,2)-ROUND((Register!$M480-Register!$R480)*MIN(Register!$Q480,MAX(0,MIN(I$4-1,IF(Register!$U480="",$D$2,MIN($D$2,YEAR(Register!$U480)*12+MONTH(Register!$U480)-1)))-(YEAR(Register!$O480)*12+MONTH(Register!$O480))+1))/Register!$Q480,2))</f>
        <v/>
      </c>
      <c r="J482" s="27">
        <f>IF(OR(Register!$N480&lt;&gt;"Yes",Register!$O480="",N(Register!$Q480)=0),0,ROUND((Register!$M480-Register!$R480)*MIN(Register!$Q480,MAX(0,MIN(J$4,IF(Register!$U480="",$D$2,MIN($D$2,YEAR(Register!$U480)*12+MONTH(Register!$U480)-1)))-(YEAR(Register!$O480)*12+MONTH(Register!$O480))+1))/Register!$Q480,2)-ROUND((Register!$M480-Register!$R480)*MIN(Register!$Q480,MAX(0,MIN(J$4-1,IF(Register!$U480="",$D$2,MIN($D$2,YEAR(Register!$U480)*12+MONTH(Register!$U480)-1)))-(YEAR(Register!$O480)*12+MONTH(Register!$O480))+1))/Register!$Q480,2))</f>
        <v/>
      </c>
      <c r="K482" s="27">
        <f>IF(OR(Register!$N480&lt;&gt;"Yes",Register!$O480="",N(Register!$Q480)=0),0,ROUND((Register!$M480-Register!$R480)*MIN(Register!$Q480,MAX(0,MIN(K$4,IF(Register!$U480="",$D$2,MIN($D$2,YEAR(Register!$U480)*12+MONTH(Register!$U480)-1)))-(YEAR(Register!$O480)*12+MONTH(Register!$O480))+1))/Register!$Q480,2)-ROUND((Register!$M480-Register!$R480)*MIN(Register!$Q480,MAX(0,MIN(K$4-1,IF(Register!$U480="",$D$2,MIN($D$2,YEAR(Register!$U480)*12+MONTH(Register!$U480)-1)))-(YEAR(Register!$O480)*12+MONTH(Register!$O480))+1))/Register!$Q480,2))</f>
        <v/>
      </c>
      <c r="L482" s="27">
        <f>IF(OR(Register!$N480&lt;&gt;"Yes",Register!$O480="",N(Register!$Q480)=0),0,ROUND((Register!$M480-Register!$R480)*MIN(Register!$Q480,MAX(0,MIN(L$4,IF(Register!$U480="",$D$2,MIN($D$2,YEAR(Register!$U480)*12+MONTH(Register!$U480)-1)))-(YEAR(Register!$O480)*12+MONTH(Register!$O480))+1))/Register!$Q480,2)-ROUND((Register!$M480-Register!$R480)*MIN(Register!$Q480,MAX(0,MIN(L$4-1,IF(Register!$U480="",$D$2,MIN($D$2,YEAR(Register!$U480)*12+MONTH(Register!$U480)-1)))-(YEAR(Register!$O480)*12+MONTH(Register!$O480))+1))/Register!$Q480,2))</f>
        <v/>
      </c>
      <c r="M482" s="27">
        <f>IF(OR(Register!$N480&lt;&gt;"Yes",Register!$O480="",N(Register!$Q480)=0),0,ROUND((Register!$M480-Register!$R480)*MIN(Register!$Q480,MAX(0,MIN(M$4,IF(Register!$U480="",$D$2,MIN($D$2,YEAR(Register!$U480)*12+MONTH(Register!$U480)-1)))-(YEAR(Register!$O480)*12+MONTH(Register!$O480))+1))/Register!$Q480,2)-ROUND((Register!$M480-Register!$R480)*MIN(Register!$Q480,MAX(0,MIN(M$4-1,IF(Register!$U480="",$D$2,MIN($D$2,YEAR(Register!$U480)*12+MONTH(Register!$U480)-1)))-(YEAR(Register!$O480)*12+MONTH(Register!$O480))+1))/Register!$Q480,2))</f>
        <v/>
      </c>
      <c r="N482" s="27">
        <f>IF(OR(Register!$N480&lt;&gt;"Yes",Register!$O480="",N(Register!$Q480)=0),0,ROUND((Register!$M480-Register!$R480)*MIN(Register!$Q480,MAX(0,MIN(N$4,IF(Register!$U480="",$D$2,MIN($D$2,YEAR(Register!$U480)*12+MONTH(Register!$U480)-1)))-(YEAR(Register!$O480)*12+MONTH(Register!$O480))+1))/Register!$Q480,2)-ROUND((Register!$M480-Register!$R480)*MIN(Register!$Q480,MAX(0,MIN(N$4-1,IF(Register!$U480="",$D$2,MIN($D$2,YEAR(Register!$U480)*12+MONTH(Register!$U480)-1)))-(YEAR(Register!$O480)*12+MONTH(Register!$O480))+1))/Register!$Q480,2))</f>
        <v/>
      </c>
      <c r="O482" s="27">
        <f>IF(OR(Register!$N480&lt;&gt;"Yes",Register!$O480="",N(Register!$Q480)=0),0,ROUND((Register!$M480-Register!$R480)*MIN(Register!$Q480,MAX(0,MIN(O$4,IF(Register!$U480="",$D$2,MIN($D$2,YEAR(Register!$U480)*12+MONTH(Register!$U480)-1)))-(YEAR(Register!$O480)*12+MONTH(Register!$O480))+1))/Register!$Q480,2)-ROUND((Register!$M480-Register!$R480)*MIN(Register!$Q480,MAX(0,MIN(O$4-1,IF(Register!$U480="",$D$2,MIN($D$2,YEAR(Register!$U480)*12+MONTH(Register!$U480)-1)))-(YEAR(Register!$O480)*12+MONTH(Register!$O480))+1))/Register!$Q480,2))</f>
        <v/>
      </c>
      <c r="P482" s="27">
        <f>IF(OR(Register!$N480&lt;&gt;"Yes",Register!$O480="",N(Register!$Q480)=0),0,ROUND((Register!$M480-Register!$R480)*MIN(Register!$Q480,MAX(0,MIN(P$4,IF(Register!$U480="",$D$2,MIN($D$2,YEAR(Register!$U480)*12+MONTH(Register!$U480)-1)))-(YEAR(Register!$O480)*12+MONTH(Register!$O480))+1))/Register!$Q480,2)-ROUND((Register!$M480-Register!$R480)*MIN(Register!$Q480,MAX(0,MIN(P$4-1,IF(Register!$U480="",$D$2,MIN($D$2,YEAR(Register!$U480)*12+MONTH(Register!$U480)-1)))-(YEAR(Register!$O480)*12+MONTH(Register!$O480))+1))/Register!$Q480,2))</f>
        <v/>
      </c>
      <c r="Q482" s="27">
        <f>E482+F482+G482+H482+I482+J482+K482+L482+M482+N482+O482+P482</f>
        <v/>
      </c>
    </row>
    <row r="483">
      <c r="A483" s="28">
        <f>IF(Register!$A481="","",Register!$A481)</f>
        <v/>
      </c>
      <c r="B483" s="28">
        <f>IF(Register!$D481="","",Register!$D481)</f>
        <v/>
      </c>
      <c r="C483" s="28">
        <f>IF(Register!$F481="","",Register!$F481)</f>
        <v/>
      </c>
      <c r="D483" s="28">
        <f>IF(C483="","",IF(C483=Settings!$A$9,Settings!$B$9,IF(C483=Settings!$A$10,Settings!$B$10,IF(C483=Settings!$A$11,Settings!$B$11,IF(C483=Settings!$A$12,Settings!$B$12,IF(C483=Settings!$A$13,Settings!$B$13,IF(C483=Settings!$A$14,Settings!$B$14,IF(C483=Settings!$A$15,Settings!$B$15,IF(C483=Settings!$A$16,Settings!$B$16,IF(C483=Settings!$A$17,Settings!$B$17,IF(C483=Settings!$A$18,Settings!$B$18,"")))))))))))</f>
        <v/>
      </c>
      <c r="E483" s="27">
        <f>IF(OR(Register!$N481&lt;&gt;"Yes",Register!$O481="",N(Register!$Q481)=0),0,ROUND((Register!$M481-Register!$R481)*MIN(Register!$Q481,MAX(0,MIN(E$4,IF(Register!$U481="",$D$2,MIN($D$2,YEAR(Register!$U481)*12+MONTH(Register!$U481)-1)))-(YEAR(Register!$O481)*12+MONTH(Register!$O481))+1))/Register!$Q481,2)-ROUND((Register!$M481-Register!$R481)*MIN(Register!$Q481,MAX(0,MIN(E$4-1,IF(Register!$U481="",$D$2,MIN($D$2,YEAR(Register!$U481)*12+MONTH(Register!$U481)-1)))-(YEAR(Register!$O481)*12+MONTH(Register!$O481))+1))/Register!$Q481,2))</f>
        <v/>
      </c>
      <c r="F483" s="27">
        <f>IF(OR(Register!$N481&lt;&gt;"Yes",Register!$O481="",N(Register!$Q481)=0),0,ROUND((Register!$M481-Register!$R481)*MIN(Register!$Q481,MAX(0,MIN(F$4,IF(Register!$U481="",$D$2,MIN($D$2,YEAR(Register!$U481)*12+MONTH(Register!$U481)-1)))-(YEAR(Register!$O481)*12+MONTH(Register!$O481))+1))/Register!$Q481,2)-ROUND((Register!$M481-Register!$R481)*MIN(Register!$Q481,MAX(0,MIN(F$4-1,IF(Register!$U481="",$D$2,MIN($D$2,YEAR(Register!$U481)*12+MONTH(Register!$U481)-1)))-(YEAR(Register!$O481)*12+MONTH(Register!$O481))+1))/Register!$Q481,2))</f>
        <v/>
      </c>
      <c r="G483" s="27">
        <f>IF(OR(Register!$N481&lt;&gt;"Yes",Register!$O481="",N(Register!$Q481)=0),0,ROUND((Register!$M481-Register!$R481)*MIN(Register!$Q481,MAX(0,MIN(G$4,IF(Register!$U481="",$D$2,MIN($D$2,YEAR(Register!$U481)*12+MONTH(Register!$U481)-1)))-(YEAR(Register!$O481)*12+MONTH(Register!$O481))+1))/Register!$Q481,2)-ROUND((Register!$M481-Register!$R481)*MIN(Register!$Q481,MAX(0,MIN(G$4-1,IF(Register!$U481="",$D$2,MIN($D$2,YEAR(Register!$U481)*12+MONTH(Register!$U481)-1)))-(YEAR(Register!$O481)*12+MONTH(Register!$O481))+1))/Register!$Q481,2))</f>
        <v/>
      </c>
      <c r="H483" s="27">
        <f>IF(OR(Register!$N481&lt;&gt;"Yes",Register!$O481="",N(Register!$Q481)=0),0,ROUND((Register!$M481-Register!$R481)*MIN(Register!$Q481,MAX(0,MIN(H$4,IF(Register!$U481="",$D$2,MIN($D$2,YEAR(Register!$U481)*12+MONTH(Register!$U481)-1)))-(YEAR(Register!$O481)*12+MONTH(Register!$O481))+1))/Register!$Q481,2)-ROUND((Register!$M481-Register!$R481)*MIN(Register!$Q481,MAX(0,MIN(H$4-1,IF(Register!$U481="",$D$2,MIN($D$2,YEAR(Register!$U481)*12+MONTH(Register!$U481)-1)))-(YEAR(Register!$O481)*12+MONTH(Register!$O481))+1))/Register!$Q481,2))</f>
        <v/>
      </c>
      <c r="I483" s="27">
        <f>IF(OR(Register!$N481&lt;&gt;"Yes",Register!$O481="",N(Register!$Q481)=0),0,ROUND((Register!$M481-Register!$R481)*MIN(Register!$Q481,MAX(0,MIN(I$4,IF(Register!$U481="",$D$2,MIN($D$2,YEAR(Register!$U481)*12+MONTH(Register!$U481)-1)))-(YEAR(Register!$O481)*12+MONTH(Register!$O481))+1))/Register!$Q481,2)-ROUND((Register!$M481-Register!$R481)*MIN(Register!$Q481,MAX(0,MIN(I$4-1,IF(Register!$U481="",$D$2,MIN($D$2,YEAR(Register!$U481)*12+MONTH(Register!$U481)-1)))-(YEAR(Register!$O481)*12+MONTH(Register!$O481))+1))/Register!$Q481,2))</f>
        <v/>
      </c>
      <c r="J483" s="27">
        <f>IF(OR(Register!$N481&lt;&gt;"Yes",Register!$O481="",N(Register!$Q481)=0),0,ROUND((Register!$M481-Register!$R481)*MIN(Register!$Q481,MAX(0,MIN(J$4,IF(Register!$U481="",$D$2,MIN($D$2,YEAR(Register!$U481)*12+MONTH(Register!$U481)-1)))-(YEAR(Register!$O481)*12+MONTH(Register!$O481))+1))/Register!$Q481,2)-ROUND((Register!$M481-Register!$R481)*MIN(Register!$Q481,MAX(0,MIN(J$4-1,IF(Register!$U481="",$D$2,MIN($D$2,YEAR(Register!$U481)*12+MONTH(Register!$U481)-1)))-(YEAR(Register!$O481)*12+MONTH(Register!$O481))+1))/Register!$Q481,2))</f>
        <v/>
      </c>
      <c r="K483" s="27">
        <f>IF(OR(Register!$N481&lt;&gt;"Yes",Register!$O481="",N(Register!$Q481)=0),0,ROUND((Register!$M481-Register!$R481)*MIN(Register!$Q481,MAX(0,MIN(K$4,IF(Register!$U481="",$D$2,MIN($D$2,YEAR(Register!$U481)*12+MONTH(Register!$U481)-1)))-(YEAR(Register!$O481)*12+MONTH(Register!$O481))+1))/Register!$Q481,2)-ROUND((Register!$M481-Register!$R481)*MIN(Register!$Q481,MAX(0,MIN(K$4-1,IF(Register!$U481="",$D$2,MIN($D$2,YEAR(Register!$U481)*12+MONTH(Register!$U481)-1)))-(YEAR(Register!$O481)*12+MONTH(Register!$O481))+1))/Register!$Q481,2))</f>
        <v/>
      </c>
      <c r="L483" s="27">
        <f>IF(OR(Register!$N481&lt;&gt;"Yes",Register!$O481="",N(Register!$Q481)=0),0,ROUND((Register!$M481-Register!$R481)*MIN(Register!$Q481,MAX(0,MIN(L$4,IF(Register!$U481="",$D$2,MIN($D$2,YEAR(Register!$U481)*12+MONTH(Register!$U481)-1)))-(YEAR(Register!$O481)*12+MONTH(Register!$O481))+1))/Register!$Q481,2)-ROUND((Register!$M481-Register!$R481)*MIN(Register!$Q481,MAX(0,MIN(L$4-1,IF(Register!$U481="",$D$2,MIN($D$2,YEAR(Register!$U481)*12+MONTH(Register!$U481)-1)))-(YEAR(Register!$O481)*12+MONTH(Register!$O481))+1))/Register!$Q481,2))</f>
        <v/>
      </c>
      <c r="M483" s="27">
        <f>IF(OR(Register!$N481&lt;&gt;"Yes",Register!$O481="",N(Register!$Q481)=0),0,ROUND((Register!$M481-Register!$R481)*MIN(Register!$Q481,MAX(0,MIN(M$4,IF(Register!$U481="",$D$2,MIN($D$2,YEAR(Register!$U481)*12+MONTH(Register!$U481)-1)))-(YEAR(Register!$O481)*12+MONTH(Register!$O481))+1))/Register!$Q481,2)-ROUND((Register!$M481-Register!$R481)*MIN(Register!$Q481,MAX(0,MIN(M$4-1,IF(Register!$U481="",$D$2,MIN($D$2,YEAR(Register!$U481)*12+MONTH(Register!$U481)-1)))-(YEAR(Register!$O481)*12+MONTH(Register!$O481))+1))/Register!$Q481,2))</f>
        <v/>
      </c>
      <c r="N483" s="27">
        <f>IF(OR(Register!$N481&lt;&gt;"Yes",Register!$O481="",N(Register!$Q481)=0),0,ROUND((Register!$M481-Register!$R481)*MIN(Register!$Q481,MAX(0,MIN(N$4,IF(Register!$U481="",$D$2,MIN($D$2,YEAR(Register!$U481)*12+MONTH(Register!$U481)-1)))-(YEAR(Register!$O481)*12+MONTH(Register!$O481))+1))/Register!$Q481,2)-ROUND((Register!$M481-Register!$R481)*MIN(Register!$Q481,MAX(0,MIN(N$4-1,IF(Register!$U481="",$D$2,MIN($D$2,YEAR(Register!$U481)*12+MONTH(Register!$U481)-1)))-(YEAR(Register!$O481)*12+MONTH(Register!$O481))+1))/Register!$Q481,2))</f>
        <v/>
      </c>
      <c r="O483" s="27">
        <f>IF(OR(Register!$N481&lt;&gt;"Yes",Register!$O481="",N(Register!$Q481)=0),0,ROUND((Register!$M481-Register!$R481)*MIN(Register!$Q481,MAX(0,MIN(O$4,IF(Register!$U481="",$D$2,MIN($D$2,YEAR(Register!$U481)*12+MONTH(Register!$U481)-1)))-(YEAR(Register!$O481)*12+MONTH(Register!$O481))+1))/Register!$Q481,2)-ROUND((Register!$M481-Register!$R481)*MIN(Register!$Q481,MAX(0,MIN(O$4-1,IF(Register!$U481="",$D$2,MIN($D$2,YEAR(Register!$U481)*12+MONTH(Register!$U481)-1)))-(YEAR(Register!$O481)*12+MONTH(Register!$O481))+1))/Register!$Q481,2))</f>
        <v/>
      </c>
      <c r="P483" s="27">
        <f>IF(OR(Register!$N481&lt;&gt;"Yes",Register!$O481="",N(Register!$Q481)=0),0,ROUND((Register!$M481-Register!$R481)*MIN(Register!$Q481,MAX(0,MIN(P$4,IF(Register!$U481="",$D$2,MIN($D$2,YEAR(Register!$U481)*12+MONTH(Register!$U481)-1)))-(YEAR(Register!$O481)*12+MONTH(Register!$O481))+1))/Register!$Q481,2)-ROUND((Register!$M481-Register!$R481)*MIN(Register!$Q481,MAX(0,MIN(P$4-1,IF(Register!$U481="",$D$2,MIN($D$2,YEAR(Register!$U481)*12+MONTH(Register!$U481)-1)))-(YEAR(Register!$O481)*12+MONTH(Register!$O481))+1))/Register!$Q481,2))</f>
        <v/>
      </c>
      <c r="Q483" s="27">
        <f>E483+F483+G483+H483+I483+J483+K483+L483+M483+N483+O483+P483</f>
        <v/>
      </c>
    </row>
    <row r="484">
      <c r="A484" s="28">
        <f>IF(Register!$A482="","",Register!$A482)</f>
        <v/>
      </c>
      <c r="B484" s="28">
        <f>IF(Register!$D482="","",Register!$D482)</f>
        <v/>
      </c>
      <c r="C484" s="28">
        <f>IF(Register!$F482="","",Register!$F482)</f>
        <v/>
      </c>
      <c r="D484" s="28">
        <f>IF(C484="","",IF(C484=Settings!$A$9,Settings!$B$9,IF(C484=Settings!$A$10,Settings!$B$10,IF(C484=Settings!$A$11,Settings!$B$11,IF(C484=Settings!$A$12,Settings!$B$12,IF(C484=Settings!$A$13,Settings!$B$13,IF(C484=Settings!$A$14,Settings!$B$14,IF(C484=Settings!$A$15,Settings!$B$15,IF(C484=Settings!$A$16,Settings!$B$16,IF(C484=Settings!$A$17,Settings!$B$17,IF(C484=Settings!$A$18,Settings!$B$18,"")))))))))))</f>
        <v/>
      </c>
      <c r="E484" s="27">
        <f>IF(OR(Register!$N482&lt;&gt;"Yes",Register!$O482="",N(Register!$Q482)=0),0,ROUND((Register!$M482-Register!$R482)*MIN(Register!$Q482,MAX(0,MIN(E$4,IF(Register!$U482="",$D$2,MIN($D$2,YEAR(Register!$U482)*12+MONTH(Register!$U482)-1)))-(YEAR(Register!$O482)*12+MONTH(Register!$O482))+1))/Register!$Q482,2)-ROUND((Register!$M482-Register!$R482)*MIN(Register!$Q482,MAX(0,MIN(E$4-1,IF(Register!$U482="",$D$2,MIN($D$2,YEAR(Register!$U482)*12+MONTH(Register!$U482)-1)))-(YEAR(Register!$O482)*12+MONTH(Register!$O482))+1))/Register!$Q482,2))</f>
        <v/>
      </c>
      <c r="F484" s="27">
        <f>IF(OR(Register!$N482&lt;&gt;"Yes",Register!$O482="",N(Register!$Q482)=0),0,ROUND((Register!$M482-Register!$R482)*MIN(Register!$Q482,MAX(0,MIN(F$4,IF(Register!$U482="",$D$2,MIN($D$2,YEAR(Register!$U482)*12+MONTH(Register!$U482)-1)))-(YEAR(Register!$O482)*12+MONTH(Register!$O482))+1))/Register!$Q482,2)-ROUND((Register!$M482-Register!$R482)*MIN(Register!$Q482,MAX(0,MIN(F$4-1,IF(Register!$U482="",$D$2,MIN($D$2,YEAR(Register!$U482)*12+MONTH(Register!$U482)-1)))-(YEAR(Register!$O482)*12+MONTH(Register!$O482))+1))/Register!$Q482,2))</f>
        <v/>
      </c>
      <c r="G484" s="27">
        <f>IF(OR(Register!$N482&lt;&gt;"Yes",Register!$O482="",N(Register!$Q482)=0),0,ROUND((Register!$M482-Register!$R482)*MIN(Register!$Q482,MAX(0,MIN(G$4,IF(Register!$U482="",$D$2,MIN($D$2,YEAR(Register!$U482)*12+MONTH(Register!$U482)-1)))-(YEAR(Register!$O482)*12+MONTH(Register!$O482))+1))/Register!$Q482,2)-ROUND((Register!$M482-Register!$R482)*MIN(Register!$Q482,MAX(0,MIN(G$4-1,IF(Register!$U482="",$D$2,MIN($D$2,YEAR(Register!$U482)*12+MONTH(Register!$U482)-1)))-(YEAR(Register!$O482)*12+MONTH(Register!$O482))+1))/Register!$Q482,2))</f>
        <v/>
      </c>
      <c r="H484" s="27">
        <f>IF(OR(Register!$N482&lt;&gt;"Yes",Register!$O482="",N(Register!$Q482)=0),0,ROUND((Register!$M482-Register!$R482)*MIN(Register!$Q482,MAX(0,MIN(H$4,IF(Register!$U482="",$D$2,MIN($D$2,YEAR(Register!$U482)*12+MONTH(Register!$U482)-1)))-(YEAR(Register!$O482)*12+MONTH(Register!$O482))+1))/Register!$Q482,2)-ROUND((Register!$M482-Register!$R482)*MIN(Register!$Q482,MAX(0,MIN(H$4-1,IF(Register!$U482="",$D$2,MIN($D$2,YEAR(Register!$U482)*12+MONTH(Register!$U482)-1)))-(YEAR(Register!$O482)*12+MONTH(Register!$O482))+1))/Register!$Q482,2))</f>
        <v/>
      </c>
      <c r="I484" s="27">
        <f>IF(OR(Register!$N482&lt;&gt;"Yes",Register!$O482="",N(Register!$Q482)=0),0,ROUND((Register!$M482-Register!$R482)*MIN(Register!$Q482,MAX(0,MIN(I$4,IF(Register!$U482="",$D$2,MIN($D$2,YEAR(Register!$U482)*12+MONTH(Register!$U482)-1)))-(YEAR(Register!$O482)*12+MONTH(Register!$O482))+1))/Register!$Q482,2)-ROUND((Register!$M482-Register!$R482)*MIN(Register!$Q482,MAX(0,MIN(I$4-1,IF(Register!$U482="",$D$2,MIN($D$2,YEAR(Register!$U482)*12+MONTH(Register!$U482)-1)))-(YEAR(Register!$O482)*12+MONTH(Register!$O482))+1))/Register!$Q482,2))</f>
        <v/>
      </c>
      <c r="J484" s="27">
        <f>IF(OR(Register!$N482&lt;&gt;"Yes",Register!$O482="",N(Register!$Q482)=0),0,ROUND((Register!$M482-Register!$R482)*MIN(Register!$Q482,MAX(0,MIN(J$4,IF(Register!$U482="",$D$2,MIN($D$2,YEAR(Register!$U482)*12+MONTH(Register!$U482)-1)))-(YEAR(Register!$O482)*12+MONTH(Register!$O482))+1))/Register!$Q482,2)-ROUND((Register!$M482-Register!$R482)*MIN(Register!$Q482,MAX(0,MIN(J$4-1,IF(Register!$U482="",$D$2,MIN($D$2,YEAR(Register!$U482)*12+MONTH(Register!$U482)-1)))-(YEAR(Register!$O482)*12+MONTH(Register!$O482))+1))/Register!$Q482,2))</f>
        <v/>
      </c>
      <c r="K484" s="27">
        <f>IF(OR(Register!$N482&lt;&gt;"Yes",Register!$O482="",N(Register!$Q482)=0),0,ROUND((Register!$M482-Register!$R482)*MIN(Register!$Q482,MAX(0,MIN(K$4,IF(Register!$U482="",$D$2,MIN($D$2,YEAR(Register!$U482)*12+MONTH(Register!$U482)-1)))-(YEAR(Register!$O482)*12+MONTH(Register!$O482))+1))/Register!$Q482,2)-ROUND((Register!$M482-Register!$R482)*MIN(Register!$Q482,MAX(0,MIN(K$4-1,IF(Register!$U482="",$D$2,MIN($D$2,YEAR(Register!$U482)*12+MONTH(Register!$U482)-1)))-(YEAR(Register!$O482)*12+MONTH(Register!$O482))+1))/Register!$Q482,2))</f>
        <v/>
      </c>
      <c r="L484" s="27">
        <f>IF(OR(Register!$N482&lt;&gt;"Yes",Register!$O482="",N(Register!$Q482)=0),0,ROUND((Register!$M482-Register!$R482)*MIN(Register!$Q482,MAX(0,MIN(L$4,IF(Register!$U482="",$D$2,MIN($D$2,YEAR(Register!$U482)*12+MONTH(Register!$U482)-1)))-(YEAR(Register!$O482)*12+MONTH(Register!$O482))+1))/Register!$Q482,2)-ROUND((Register!$M482-Register!$R482)*MIN(Register!$Q482,MAX(0,MIN(L$4-1,IF(Register!$U482="",$D$2,MIN($D$2,YEAR(Register!$U482)*12+MONTH(Register!$U482)-1)))-(YEAR(Register!$O482)*12+MONTH(Register!$O482))+1))/Register!$Q482,2))</f>
        <v/>
      </c>
      <c r="M484" s="27">
        <f>IF(OR(Register!$N482&lt;&gt;"Yes",Register!$O482="",N(Register!$Q482)=0),0,ROUND((Register!$M482-Register!$R482)*MIN(Register!$Q482,MAX(0,MIN(M$4,IF(Register!$U482="",$D$2,MIN($D$2,YEAR(Register!$U482)*12+MONTH(Register!$U482)-1)))-(YEAR(Register!$O482)*12+MONTH(Register!$O482))+1))/Register!$Q482,2)-ROUND((Register!$M482-Register!$R482)*MIN(Register!$Q482,MAX(0,MIN(M$4-1,IF(Register!$U482="",$D$2,MIN($D$2,YEAR(Register!$U482)*12+MONTH(Register!$U482)-1)))-(YEAR(Register!$O482)*12+MONTH(Register!$O482))+1))/Register!$Q482,2))</f>
        <v/>
      </c>
      <c r="N484" s="27">
        <f>IF(OR(Register!$N482&lt;&gt;"Yes",Register!$O482="",N(Register!$Q482)=0),0,ROUND((Register!$M482-Register!$R482)*MIN(Register!$Q482,MAX(0,MIN(N$4,IF(Register!$U482="",$D$2,MIN($D$2,YEAR(Register!$U482)*12+MONTH(Register!$U482)-1)))-(YEAR(Register!$O482)*12+MONTH(Register!$O482))+1))/Register!$Q482,2)-ROUND((Register!$M482-Register!$R482)*MIN(Register!$Q482,MAX(0,MIN(N$4-1,IF(Register!$U482="",$D$2,MIN($D$2,YEAR(Register!$U482)*12+MONTH(Register!$U482)-1)))-(YEAR(Register!$O482)*12+MONTH(Register!$O482))+1))/Register!$Q482,2))</f>
        <v/>
      </c>
      <c r="O484" s="27">
        <f>IF(OR(Register!$N482&lt;&gt;"Yes",Register!$O482="",N(Register!$Q482)=0),0,ROUND((Register!$M482-Register!$R482)*MIN(Register!$Q482,MAX(0,MIN(O$4,IF(Register!$U482="",$D$2,MIN($D$2,YEAR(Register!$U482)*12+MONTH(Register!$U482)-1)))-(YEAR(Register!$O482)*12+MONTH(Register!$O482))+1))/Register!$Q482,2)-ROUND((Register!$M482-Register!$R482)*MIN(Register!$Q482,MAX(0,MIN(O$4-1,IF(Register!$U482="",$D$2,MIN($D$2,YEAR(Register!$U482)*12+MONTH(Register!$U482)-1)))-(YEAR(Register!$O482)*12+MONTH(Register!$O482))+1))/Register!$Q482,2))</f>
        <v/>
      </c>
      <c r="P484" s="27">
        <f>IF(OR(Register!$N482&lt;&gt;"Yes",Register!$O482="",N(Register!$Q482)=0),0,ROUND((Register!$M482-Register!$R482)*MIN(Register!$Q482,MAX(0,MIN(P$4,IF(Register!$U482="",$D$2,MIN($D$2,YEAR(Register!$U482)*12+MONTH(Register!$U482)-1)))-(YEAR(Register!$O482)*12+MONTH(Register!$O482))+1))/Register!$Q482,2)-ROUND((Register!$M482-Register!$R482)*MIN(Register!$Q482,MAX(0,MIN(P$4-1,IF(Register!$U482="",$D$2,MIN($D$2,YEAR(Register!$U482)*12+MONTH(Register!$U482)-1)))-(YEAR(Register!$O482)*12+MONTH(Register!$O482))+1))/Register!$Q482,2))</f>
        <v/>
      </c>
      <c r="Q484" s="27">
        <f>E484+F484+G484+H484+I484+J484+K484+L484+M484+N484+O484+P484</f>
        <v/>
      </c>
    </row>
    <row r="485">
      <c r="A485" s="28">
        <f>IF(Register!$A483="","",Register!$A483)</f>
        <v/>
      </c>
      <c r="B485" s="28">
        <f>IF(Register!$D483="","",Register!$D483)</f>
        <v/>
      </c>
      <c r="C485" s="28">
        <f>IF(Register!$F483="","",Register!$F483)</f>
        <v/>
      </c>
      <c r="D485" s="28">
        <f>IF(C485="","",IF(C485=Settings!$A$9,Settings!$B$9,IF(C485=Settings!$A$10,Settings!$B$10,IF(C485=Settings!$A$11,Settings!$B$11,IF(C485=Settings!$A$12,Settings!$B$12,IF(C485=Settings!$A$13,Settings!$B$13,IF(C485=Settings!$A$14,Settings!$B$14,IF(C485=Settings!$A$15,Settings!$B$15,IF(C485=Settings!$A$16,Settings!$B$16,IF(C485=Settings!$A$17,Settings!$B$17,IF(C485=Settings!$A$18,Settings!$B$18,"")))))))))))</f>
        <v/>
      </c>
      <c r="E485" s="27">
        <f>IF(OR(Register!$N483&lt;&gt;"Yes",Register!$O483="",N(Register!$Q483)=0),0,ROUND((Register!$M483-Register!$R483)*MIN(Register!$Q483,MAX(0,MIN(E$4,IF(Register!$U483="",$D$2,MIN($D$2,YEAR(Register!$U483)*12+MONTH(Register!$U483)-1)))-(YEAR(Register!$O483)*12+MONTH(Register!$O483))+1))/Register!$Q483,2)-ROUND((Register!$M483-Register!$R483)*MIN(Register!$Q483,MAX(0,MIN(E$4-1,IF(Register!$U483="",$D$2,MIN($D$2,YEAR(Register!$U483)*12+MONTH(Register!$U483)-1)))-(YEAR(Register!$O483)*12+MONTH(Register!$O483))+1))/Register!$Q483,2))</f>
        <v/>
      </c>
      <c r="F485" s="27">
        <f>IF(OR(Register!$N483&lt;&gt;"Yes",Register!$O483="",N(Register!$Q483)=0),0,ROUND((Register!$M483-Register!$R483)*MIN(Register!$Q483,MAX(0,MIN(F$4,IF(Register!$U483="",$D$2,MIN($D$2,YEAR(Register!$U483)*12+MONTH(Register!$U483)-1)))-(YEAR(Register!$O483)*12+MONTH(Register!$O483))+1))/Register!$Q483,2)-ROUND((Register!$M483-Register!$R483)*MIN(Register!$Q483,MAX(0,MIN(F$4-1,IF(Register!$U483="",$D$2,MIN($D$2,YEAR(Register!$U483)*12+MONTH(Register!$U483)-1)))-(YEAR(Register!$O483)*12+MONTH(Register!$O483))+1))/Register!$Q483,2))</f>
        <v/>
      </c>
      <c r="G485" s="27">
        <f>IF(OR(Register!$N483&lt;&gt;"Yes",Register!$O483="",N(Register!$Q483)=0),0,ROUND((Register!$M483-Register!$R483)*MIN(Register!$Q483,MAX(0,MIN(G$4,IF(Register!$U483="",$D$2,MIN($D$2,YEAR(Register!$U483)*12+MONTH(Register!$U483)-1)))-(YEAR(Register!$O483)*12+MONTH(Register!$O483))+1))/Register!$Q483,2)-ROUND((Register!$M483-Register!$R483)*MIN(Register!$Q483,MAX(0,MIN(G$4-1,IF(Register!$U483="",$D$2,MIN($D$2,YEAR(Register!$U483)*12+MONTH(Register!$U483)-1)))-(YEAR(Register!$O483)*12+MONTH(Register!$O483))+1))/Register!$Q483,2))</f>
        <v/>
      </c>
      <c r="H485" s="27">
        <f>IF(OR(Register!$N483&lt;&gt;"Yes",Register!$O483="",N(Register!$Q483)=0),0,ROUND((Register!$M483-Register!$R483)*MIN(Register!$Q483,MAX(0,MIN(H$4,IF(Register!$U483="",$D$2,MIN($D$2,YEAR(Register!$U483)*12+MONTH(Register!$U483)-1)))-(YEAR(Register!$O483)*12+MONTH(Register!$O483))+1))/Register!$Q483,2)-ROUND((Register!$M483-Register!$R483)*MIN(Register!$Q483,MAX(0,MIN(H$4-1,IF(Register!$U483="",$D$2,MIN($D$2,YEAR(Register!$U483)*12+MONTH(Register!$U483)-1)))-(YEAR(Register!$O483)*12+MONTH(Register!$O483))+1))/Register!$Q483,2))</f>
        <v/>
      </c>
      <c r="I485" s="27">
        <f>IF(OR(Register!$N483&lt;&gt;"Yes",Register!$O483="",N(Register!$Q483)=0),0,ROUND((Register!$M483-Register!$R483)*MIN(Register!$Q483,MAX(0,MIN(I$4,IF(Register!$U483="",$D$2,MIN($D$2,YEAR(Register!$U483)*12+MONTH(Register!$U483)-1)))-(YEAR(Register!$O483)*12+MONTH(Register!$O483))+1))/Register!$Q483,2)-ROUND((Register!$M483-Register!$R483)*MIN(Register!$Q483,MAX(0,MIN(I$4-1,IF(Register!$U483="",$D$2,MIN($D$2,YEAR(Register!$U483)*12+MONTH(Register!$U483)-1)))-(YEAR(Register!$O483)*12+MONTH(Register!$O483))+1))/Register!$Q483,2))</f>
        <v/>
      </c>
      <c r="J485" s="27">
        <f>IF(OR(Register!$N483&lt;&gt;"Yes",Register!$O483="",N(Register!$Q483)=0),0,ROUND((Register!$M483-Register!$R483)*MIN(Register!$Q483,MAX(0,MIN(J$4,IF(Register!$U483="",$D$2,MIN($D$2,YEAR(Register!$U483)*12+MONTH(Register!$U483)-1)))-(YEAR(Register!$O483)*12+MONTH(Register!$O483))+1))/Register!$Q483,2)-ROUND((Register!$M483-Register!$R483)*MIN(Register!$Q483,MAX(0,MIN(J$4-1,IF(Register!$U483="",$D$2,MIN($D$2,YEAR(Register!$U483)*12+MONTH(Register!$U483)-1)))-(YEAR(Register!$O483)*12+MONTH(Register!$O483))+1))/Register!$Q483,2))</f>
        <v/>
      </c>
      <c r="K485" s="27">
        <f>IF(OR(Register!$N483&lt;&gt;"Yes",Register!$O483="",N(Register!$Q483)=0),0,ROUND((Register!$M483-Register!$R483)*MIN(Register!$Q483,MAX(0,MIN(K$4,IF(Register!$U483="",$D$2,MIN($D$2,YEAR(Register!$U483)*12+MONTH(Register!$U483)-1)))-(YEAR(Register!$O483)*12+MONTH(Register!$O483))+1))/Register!$Q483,2)-ROUND((Register!$M483-Register!$R483)*MIN(Register!$Q483,MAX(0,MIN(K$4-1,IF(Register!$U483="",$D$2,MIN($D$2,YEAR(Register!$U483)*12+MONTH(Register!$U483)-1)))-(YEAR(Register!$O483)*12+MONTH(Register!$O483))+1))/Register!$Q483,2))</f>
        <v/>
      </c>
      <c r="L485" s="27">
        <f>IF(OR(Register!$N483&lt;&gt;"Yes",Register!$O483="",N(Register!$Q483)=0),0,ROUND((Register!$M483-Register!$R483)*MIN(Register!$Q483,MAX(0,MIN(L$4,IF(Register!$U483="",$D$2,MIN($D$2,YEAR(Register!$U483)*12+MONTH(Register!$U483)-1)))-(YEAR(Register!$O483)*12+MONTH(Register!$O483))+1))/Register!$Q483,2)-ROUND((Register!$M483-Register!$R483)*MIN(Register!$Q483,MAX(0,MIN(L$4-1,IF(Register!$U483="",$D$2,MIN($D$2,YEAR(Register!$U483)*12+MONTH(Register!$U483)-1)))-(YEAR(Register!$O483)*12+MONTH(Register!$O483))+1))/Register!$Q483,2))</f>
        <v/>
      </c>
      <c r="M485" s="27">
        <f>IF(OR(Register!$N483&lt;&gt;"Yes",Register!$O483="",N(Register!$Q483)=0),0,ROUND((Register!$M483-Register!$R483)*MIN(Register!$Q483,MAX(0,MIN(M$4,IF(Register!$U483="",$D$2,MIN($D$2,YEAR(Register!$U483)*12+MONTH(Register!$U483)-1)))-(YEAR(Register!$O483)*12+MONTH(Register!$O483))+1))/Register!$Q483,2)-ROUND((Register!$M483-Register!$R483)*MIN(Register!$Q483,MAX(0,MIN(M$4-1,IF(Register!$U483="",$D$2,MIN($D$2,YEAR(Register!$U483)*12+MONTH(Register!$U483)-1)))-(YEAR(Register!$O483)*12+MONTH(Register!$O483))+1))/Register!$Q483,2))</f>
        <v/>
      </c>
      <c r="N485" s="27">
        <f>IF(OR(Register!$N483&lt;&gt;"Yes",Register!$O483="",N(Register!$Q483)=0),0,ROUND((Register!$M483-Register!$R483)*MIN(Register!$Q483,MAX(0,MIN(N$4,IF(Register!$U483="",$D$2,MIN($D$2,YEAR(Register!$U483)*12+MONTH(Register!$U483)-1)))-(YEAR(Register!$O483)*12+MONTH(Register!$O483))+1))/Register!$Q483,2)-ROUND((Register!$M483-Register!$R483)*MIN(Register!$Q483,MAX(0,MIN(N$4-1,IF(Register!$U483="",$D$2,MIN($D$2,YEAR(Register!$U483)*12+MONTH(Register!$U483)-1)))-(YEAR(Register!$O483)*12+MONTH(Register!$O483))+1))/Register!$Q483,2))</f>
        <v/>
      </c>
      <c r="O485" s="27">
        <f>IF(OR(Register!$N483&lt;&gt;"Yes",Register!$O483="",N(Register!$Q483)=0),0,ROUND((Register!$M483-Register!$R483)*MIN(Register!$Q483,MAX(0,MIN(O$4,IF(Register!$U483="",$D$2,MIN($D$2,YEAR(Register!$U483)*12+MONTH(Register!$U483)-1)))-(YEAR(Register!$O483)*12+MONTH(Register!$O483))+1))/Register!$Q483,2)-ROUND((Register!$M483-Register!$R483)*MIN(Register!$Q483,MAX(0,MIN(O$4-1,IF(Register!$U483="",$D$2,MIN($D$2,YEAR(Register!$U483)*12+MONTH(Register!$U483)-1)))-(YEAR(Register!$O483)*12+MONTH(Register!$O483))+1))/Register!$Q483,2))</f>
        <v/>
      </c>
      <c r="P485" s="27">
        <f>IF(OR(Register!$N483&lt;&gt;"Yes",Register!$O483="",N(Register!$Q483)=0),0,ROUND((Register!$M483-Register!$R483)*MIN(Register!$Q483,MAX(0,MIN(P$4,IF(Register!$U483="",$D$2,MIN($D$2,YEAR(Register!$U483)*12+MONTH(Register!$U483)-1)))-(YEAR(Register!$O483)*12+MONTH(Register!$O483))+1))/Register!$Q483,2)-ROUND((Register!$M483-Register!$R483)*MIN(Register!$Q483,MAX(0,MIN(P$4-1,IF(Register!$U483="",$D$2,MIN($D$2,YEAR(Register!$U483)*12+MONTH(Register!$U483)-1)))-(YEAR(Register!$O483)*12+MONTH(Register!$O483))+1))/Register!$Q483,2))</f>
        <v/>
      </c>
      <c r="Q485" s="27">
        <f>E485+F485+G485+H485+I485+J485+K485+L485+M485+N485+O485+P485</f>
        <v/>
      </c>
    </row>
    <row r="486">
      <c r="A486" s="28">
        <f>IF(Register!$A484="","",Register!$A484)</f>
        <v/>
      </c>
      <c r="B486" s="28">
        <f>IF(Register!$D484="","",Register!$D484)</f>
        <v/>
      </c>
      <c r="C486" s="28">
        <f>IF(Register!$F484="","",Register!$F484)</f>
        <v/>
      </c>
      <c r="D486" s="28">
        <f>IF(C486="","",IF(C486=Settings!$A$9,Settings!$B$9,IF(C486=Settings!$A$10,Settings!$B$10,IF(C486=Settings!$A$11,Settings!$B$11,IF(C486=Settings!$A$12,Settings!$B$12,IF(C486=Settings!$A$13,Settings!$B$13,IF(C486=Settings!$A$14,Settings!$B$14,IF(C486=Settings!$A$15,Settings!$B$15,IF(C486=Settings!$A$16,Settings!$B$16,IF(C486=Settings!$A$17,Settings!$B$17,IF(C486=Settings!$A$18,Settings!$B$18,"")))))))))))</f>
        <v/>
      </c>
      <c r="E486" s="27">
        <f>IF(OR(Register!$N484&lt;&gt;"Yes",Register!$O484="",N(Register!$Q484)=0),0,ROUND((Register!$M484-Register!$R484)*MIN(Register!$Q484,MAX(0,MIN(E$4,IF(Register!$U484="",$D$2,MIN($D$2,YEAR(Register!$U484)*12+MONTH(Register!$U484)-1)))-(YEAR(Register!$O484)*12+MONTH(Register!$O484))+1))/Register!$Q484,2)-ROUND((Register!$M484-Register!$R484)*MIN(Register!$Q484,MAX(0,MIN(E$4-1,IF(Register!$U484="",$D$2,MIN($D$2,YEAR(Register!$U484)*12+MONTH(Register!$U484)-1)))-(YEAR(Register!$O484)*12+MONTH(Register!$O484))+1))/Register!$Q484,2))</f>
        <v/>
      </c>
      <c r="F486" s="27">
        <f>IF(OR(Register!$N484&lt;&gt;"Yes",Register!$O484="",N(Register!$Q484)=0),0,ROUND((Register!$M484-Register!$R484)*MIN(Register!$Q484,MAX(0,MIN(F$4,IF(Register!$U484="",$D$2,MIN($D$2,YEAR(Register!$U484)*12+MONTH(Register!$U484)-1)))-(YEAR(Register!$O484)*12+MONTH(Register!$O484))+1))/Register!$Q484,2)-ROUND((Register!$M484-Register!$R484)*MIN(Register!$Q484,MAX(0,MIN(F$4-1,IF(Register!$U484="",$D$2,MIN($D$2,YEAR(Register!$U484)*12+MONTH(Register!$U484)-1)))-(YEAR(Register!$O484)*12+MONTH(Register!$O484))+1))/Register!$Q484,2))</f>
        <v/>
      </c>
      <c r="G486" s="27">
        <f>IF(OR(Register!$N484&lt;&gt;"Yes",Register!$O484="",N(Register!$Q484)=0),0,ROUND((Register!$M484-Register!$R484)*MIN(Register!$Q484,MAX(0,MIN(G$4,IF(Register!$U484="",$D$2,MIN($D$2,YEAR(Register!$U484)*12+MONTH(Register!$U484)-1)))-(YEAR(Register!$O484)*12+MONTH(Register!$O484))+1))/Register!$Q484,2)-ROUND((Register!$M484-Register!$R484)*MIN(Register!$Q484,MAX(0,MIN(G$4-1,IF(Register!$U484="",$D$2,MIN($D$2,YEAR(Register!$U484)*12+MONTH(Register!$U484)-1)))-(YEAR(Register!$O484)*12+MONTH(Register!$O484))+1))/Register!$Q484,2))</f>
        <v/>
      </c>
      <c r="H486" s="27">
        <f>IF(OR(Register!$N484&lt;&gt;"Yes",Register!$O484="",N(Register!$Q484)=0),0,ROUND((Register!$M484-Register!$R484)*MIN(Register!$Q484,MAX(0,MIN(H$4,IF(Register!$U484="",$D$2,MIN($D$2,YEAR(Register!$U484)*12+MONTH(Register!$U484)-1)))-(YEAR(Register!$O484)*12+MONTH(Register!$O484))+1))/Register!$Q484,2)-ROUND((Register!$M484-Register!$R484)*MIN(Register!$Q484,MAX(0,MIN(H$4-1,IF(Register!$U484="",$D$2,MIN($D$2,YEAR(Register!$U484)*12+MONTH(Register!$U484)-1)))-(YEAR(Register!$O484)*12+MONTH(Register!$O484))+1))/Register!$Q484,2))</f>
        <v/>
      </c>
      <c r="I486" s="27">
        <f>IF(OR(Register!$N484&lt;&gt;"Yes",Register!$O484="",N(Register!$Q484)=0),0,ROUND((Register!$M484-Register!$R484)*MIN(Register!$Q484,MAX(0,MIN(I$4,IF(Register!$U484="",$D$2,MIN($D$2,YEAR(Register!$U484)*12+MONTH(Register!$U484)-1)))-(YEAR(Register!$O484)*12+MONTH(Register!$O484))+1))/Register!$Q484,2)-ROUND((Register!$M484-Register!$R484)*MIN(Register!$Q484,MAX(0,MIN(I$4-1,IF(Register!$U484="",$D$2,MIN($D$2,YEAR(Register!$U484)*12+MONTH(Register!$U484)-1)))-(YEAR(Register!$O484)*12+MONTH(Register!$O484))+1))/Register!$Q484,2))</f>
        <v/>
      </c>
      <c r="J486" s="27">
        <f>IF(OR(Register!$N484&lt;&gt;"Yes",Register!$O484="",N(Register!$Q484)=0),0,ROUND((Register!$M484-Register!$R484)*MIN(Register!$Q484,MAX(0,MIN(J$4,IF(Register!$U484="",$D$2,MIN($D$2,YEAR(Register!$U484)*12+MONTH(Register!$U484)-1)))-(YEAR(Register!$O484)*12+MONTH(Register!$O484))+1))/Register!$Q484,2)-ROUND((Register!$M484-Register!$R484)*MIN(Register!$Q484,MAX(0,MIN(J$4-1,IF(Register!$U484="",$D$2,MIN($D$2,YEAR(Register!$U484)*12+MONTH(Register!$U484)-1)))-(YEAR(Register!$O484)*12+MONTH(Register!$O484))+1))/Register!$Q484,2))</f>
        <v/>
      </c>
      <c r="K486" s="27">
        <f>IF(OR(Register!$N484&lt;&gt;"Yes",Register!$O484="",N(Register!$Q484)=0),0,ROUND((Register!$M484-Register!$R484)*MIN(Register!$Q484,MAX(0,MIN(K$4,IF(Register!$U484="",$D$2,MIN($D$2,YEAR(Register!$U484)*12+MONTH(Register!$U484)-1)))-(YEAR(Register!$O484)*12+MONTH(Register!$O484))+1))/Register!$Q484,2)-ROUND((Register!$M484-Register!$R484)*MIN(Register!$Q484,MAX(0,MIN(K$4-1,IF(Register!$U484="",$D$2,MIN($D$2,YEAR(Register!$U484)*12+MONTH(Register!$U484)-1)))-(YEAR(Register!$O484)*12+MONTH(Register!$O484))+1))/Register!$Q484,2))</f>
        <v/>
      </c>
      <c r="L486" s="27">
        <f>IF(OR(Register!$N484&lt;&gt;"Yes",Register!$O484="",N(Register!$Q484)=0),0,ROUND((Register!$M484-Register!$R484)*MIN(Register!$Q484,MAX(0,MIN(L$4,IF(Register!$U484="",$D$2,MIN($D$2,YEAR(Register!$U484)*12+MONTH(Register!$U484)-1)))-(YEAR(Register!$O484)*12+MONTH(Register!$O484))+1))/Register!$Q484,2)-ROUND((Register!$M484-Register!$R484)*MIN(Register!$Q484,MAX(0,MIN(L$4-1,IF(Register!$U484="",$D$2,MIN($D$2,YEAR(Register!$U484)*12+MONTH(Register!$U484)-1)))-(YEAR(Register!$O484)*12+MONTH(Register!$O484))+1))/Register!$Q484,2))</f>
        <v/>
      </c>
      <c r="M486" s="27">
        <f>IF(OR(Register!$N484&lt;&gt;"Yes",Register!$O484="",N(Register!$Q484)=0),0,ROUND((Register!$M484-Register!$R484)*MIN(Register!$Q484,MAX(0,MIN(M$4,IF(Register!$U484="",$D$2,MIN($D$2,YEAR(Register!$U484)*12+MONTH(Register!$U484)-1)))-(YEAR(Register!$O484)*12+MONTH(Register!$O484))+1))/Register!$Q484,2)-ROUND((Register!$M484-Register!$R484)*MIN(Register!$Q484,MAX(0,MIN(M$4-1,IF(Register!$U484="",$D$2,MIN($D$2,YEAR(Register!$U484)*12+MONTH(Register!$U484)-1)))-(YEAR(Register!$O484)*12+MONTH(Register!$O484))+1))/Register!$Q484,2))</f>
        <v/>
      </c>
      <c r="N486" s="27">
        <f>IF(OR(Register!$N484&lt;&gt;"Yes",Register!$O484="",N(Register!$Q484)=0),0,ROUND((Register!$M484-Register!$R484)*MIN(Register!$Q484,MAX(0,MIN(N$4,IF(Register!$U484="",$D$2,MIN($D$2,YEAR(Register!$U484)*12+MONTH(Register!$U484)-1)))-(YEAR(Register!$O484)*12+MONTH(Register!$O484))+1))/Register!$Q484,2)-ROUND((Register!$M484-Register!$R484)*MIN(Register!$Q484,MAX(0,MIN(N$4-1,IF(Register!$U484="",$D$2,MIN($D$2,YEAR(Register!$U484)*12+MONTH(Register!$U484)-1)))-(YEAR(Register!$O484)*12+MONTH(Register!$O484))+1))/Register!$Q484,2))</f>
        <v/>
      </c>
      <c r="O486" s="27">
        <f>IF(OR(Register!$N484&lt;&gt;"Yes",Register!$O484="",N(Register!$Q484)=0),0,ROUND((Register!$M484-Register!$R484)*MIN(Register!$Q484,MAX(0,MIN(O$4,IF(Register!$U484="",$D$2,MIN($D$2,YEAR(Register!$U484)*12+MONTH(Register!$U484)-1)))-(YEAR(Register!$O484)*12+MONTH(Register!$O484))+1))/Register!$Q484,2)-ROUND((Register!$M484-Register!$R484)*MIN(Register!$Q484,MAX(0,MIN(O$4-1,IF(Register!$U484="",$D$2,MIN($D$2,YEAR(Register!$U484)*12+MONTH(Register!$U484)-1)))-(YEAR(Register!$O484)*12+MONTH(Register!$O484))+1))/Register!$Q484,2))</f>
        <v/>
      </c>
      <c r="P486" s="27">
        <f>IF(OR(Register!$N484&lt;&gt;"Yes",Register!$O484="",N(Register!$Q484)=0),0,ROUND((Register!$M484-Register!$R484)*MIN(Register!$Q484,MAX(0,MIN(P$4,IF(Register!$U484="",$D$2,MIN($D$2,YEAR(Register!$U484)*12+MONTH(Register!$U484)-1)))-(YEAR(Register!$O484)*12+MONTH(Register!$O484))+1))/Register!$Q484,2)-ROUND((Register!$M484-Register!$R484)*MIN(Register!$Q484,MAX(0,MIN(P$4-1,IF(Register!$U484="",$D$2,MIN($D$2,YEAR(Register!$U484)*12+MONTH(Register!$U484)-1)))-(YEAR(Register!$O484)*12+MONTH(Register!$O484))+1))/Register!$Q484,2))</f>
        <v/>
      </c>
      <c r="Q486" s="27">
        <f>E486+F486+G486+H486+I486+J486+K486+L486+M486+N486+O486+P486</f>
        <v/>
      </c>
    </row>
    <row r="487">
      <c r="A487" s="28">
        <f>IF(Register!$A485="","",Register!$A485)</f>
        <v/>
      </c>
      <c r="B487" s="28">
        <f>IF(Register!$D485="","",Register!$D485)</f>
        <v/>
      </c>
      <c r="C487" s="28">
        <f>IF(Register!$F485="","",Register!$F485)</f>
        <v/>
      </c>
      <c r="D487" s="28">
        <f>IF(C487="","",IF(C487=Settings!$A$9,Settings!$B$9,IF(C487=Settings!$A$10,Settings!$B$10,IF(C487=Settings!$A$11,Settings!$B$11,IF(C487=Settings!$A$12,Settings!$B$12,IF(C487=Settings!$A$13,Settings!$B$13,IF(C487=Settings!$A$14,Settings!$B$14,IF(C487=Settings!$A$15,Settings!$B$15,IF(C487=Settings!$A$16,Settings!$B$16,IF(C487=Settings!$A$17,Settings!$B$17,IF(C487=Settings!$A$18,Settings!$B$18,"")))))))))))</f>
        <v/>
      </c>
      <c r="E487" s="27">
        <f>IF(OR(Register!$N485&lt;&gt;"Yes",Register!$O485="",N(Register!$Q485)=0),0,ROUND((Register!$M485-Register!$R485)*MIN(Register!$Q485,MAX(0,MIN(E$4,IF(Register!$U485="",$D$2,MIN($D$2,YEAR(Register!$U485)*12+MONTH(Register!$U485)-1)))-(YEAR(Register!$O485)*12+MONTH(Register!$O485))+1))/Register!$Q485,2)-ROUND((Register!$M485-Register!$R485)*MIN(Register!$Q485,MAX(0,MIN(E$4-1,IF(Register!$U485="",$D$2,MIN($D$2,YEAR(Register!$U485)*12+MONTH(Register!$U485)-1)))-(YEAR(Register!$O485)*12+MONTH(Register!$O485))+1))/Register!$Q485,2))</f>
        <v/>
      </c>
      <c r="F487" s="27">
        <f>IF(OR(Register!$N485&lt;&gt;"Yes",Register!$O485="",N(Register!$Q485)=0),0,ROUND((Register!$M485-Register!$R485)*MIN(Register!$Q485,MAX(0,MIN(F$4,IF(Register!$U485="",$D$2,MIN($D$2,YEAR(Register!$U485)*12+MONTH(Register!$U485)-1)))-(YEAR(Register!$O485)*12+MONTH(Register!$O485))+1))/Register!$Q485,2)-ROUND((Register!$M485-Register!$R485)*MIN(Register!$Q485,MAX(0,MIN(F$4-1,IF(Register!$U485="",$D$2,MIN($D$2,YEAR(Register!$U485)*12+MONTH(Register!$U485)-1)))-(YEAR(Register!$O485)*12+MONTH(Register!$O485))+1))/Register!$Q485,2))</f>
        <v/>
      </c>
      <c r="G487" s="27">
        <f>IF(OR(Register!$N485&lt;&gt;"Yes",Register!$O485="",N(Register!$Q485)=0),0,ROUND((Register!$M485-Register!$R485)*MIN(Register!$Q485,MAX(0,MIN(G$4,IF(Register!$U485="",$D$2,MIN($D$2,YEAR(Register!$U485)*12+MONTH(Register!$U485)-1)))-(YEAR(Register!$O485)*12+MONTH(Register!$O485))+1))/Register!$Q485,2)-ROUND((Register!$M485-Register!$R485)*MIN(Register!$Q485,MAX(0,MIN(G$4-1,IF(Register!$U485="",$D$2,MIN($D$2,YEAR(Register!$U485)*12+MONTH(Register!$U485)-1)))-(YEAR(Register!$O485)*12+MONTH(Register!$O485))+1))/Register!$Q485,2))</f>
        <v/>
      </c>
      <c r="H487" s="27">
        <f>IF(OR(Register!$N485&lt;&gt;"Yes",Register!$O485="",N(Register!$Q485)=0),0,ROUND((Register!$M485-Register!$R485)*MIN(Register!$Q485,MAX(0,MIN(H$4,IF(Register!$U485="",$D$2,MIN($D$2,YEAR(Register!$U485)*12+MONTH(Register!$U485)-1)))-(YEAR(Register!$O485)*12+MONTH(Register!$O485))+1))/Register!$Q485,2)-ROUND((Register!$M485-Register!$R485)*MIN(Register!$Q485,MAX(0,MIN(H$4-1,IF(Register!$U485="",$D$2,MIN($D$2,YEAR(Register!$U485)*12+MONTH(Register!$U485)-1)))-(YEAR(Register!$O485)*12+MONTH(Register!$O485))+1))/Register!$Q485,2))</f>
        <v/>
      </c>
      <c r="I487" s="27">
        <f>IF(OR(Register!$N485&lt;&gt;"Yes",Register!$O485="",N(Register!$Q485)=0),0,ROUND((Register!$M485-Register!$R485)*MIN(Register!$Q485,MAX(0,MIN(I$4,IF(Register!$U485="",$D$2,MIN($D$2,YEAR(Register!$U485)*12+MONTH(Register!$U485)-1)))-(YEAR(Register!$O485)*12+MONTH(Register!$O485))+1))/Register!$Q485,2)-ROUND((Register!$M485-Register!$R485)*MIN(Register!$Q485,MAX(0,MIN(I$4-1,IF(Register!$U485="",$D$2,MIN($D$2,YEAR(Register!$U485)*12+MONTH(Register!$U485)-1)))-(YEAR(Register!$O485)*12+MONTH(Register!$O485))+1))/Register!$Q485,2))</f>
        <v/>
      </c>
      <c r="J487" s="27">
        <f>IF(OR(Register!$N485&lt;&gt;"Yes",Register!$O485="",N(Register!$Q485)=0),0,ROUND((Register!$M485-Register!$R485)*MIN(Register!$Q485,MAX(0,MIN(J$4,IF(Register!$U485="",$D$2,MIN($D$2,YEAR(Register!$U485)*12+MONTH(Register!$U485)-1)))-(YEAR(Register!$O485)*12+MONTH(Register!$O485))+1))/Register!$Q485,2)-ROUND((Register!$M485-Register!$R485)*MIN(Register!$Q485,MAX(0,MIN(J$4-1,IF(Register!$U485="",$D$2,MIN($D$2,YEAR(Register!$U485)*12+MONTH(Register!$U485)-1)))-(YEAR(Register!$O485)*12+MONTH(Register!$O485))+1))/Register!$Q485,2))</f>
        <v/>
      </c>
      <c r="K487" s="27">
        <f>IF(OR(Register!$N485&lt;&gt;"Yes",Register!$O485="",N(Register!$Q485)=0),0,ROUND((Register!$M485-Register!$R485)*MIN(Register!$Q485,MAX(0,MIN(K$4,IF(Register!$U485="",$D$2,MIN($D$2,YEAR(Register!$U485)*12+MONTH(Register!$U485)-1)))-(YEAR(Register!$O485)*12+MONTH(Register!$O485))+1))/Register!$Q485,2)-ROUND((Register!$M485-Register!$R485)*MIN(Register!$Q485,MAX(0,MIN(K$4-1,IF(Register!$U485="",$D$2,MIN($D$2,YEAR(Register!$U485)*12+MONTH(Register!$U485)-1)))-(YEAR(Register!$O485)*12+MONTH(Register!$O485))+1))/Register!$Q485,2))</f>
        <v/>
      </c>
      <c r="L487" s="27">
        <f>IF(OR(Register!$N485&lt;&gt;"Yes",Register!$O485="",N(Register!$Q485)=0),0,ROUND((Register!$M485-Register!$R485)*MIN(Register!$Q485,MAX(0,MIN(L$4,IF(Register!$U485="",$D$2,MIN($D$2,YEAR(Register!$U485)*12+MONTH(Register!$U485)-1)))-(YEAR(Register!$O485)*12+MONTH(Register!$O485))+1))/Register!$Q485,2)-ROUND((Register!$M485-Register!$R485)*MIN(Register!$Q485,MAX(0,MIN(L$4-1,IF(Register!$U485="",$D$2,MIN($D$2,YEAR(Register!$U485)*12+MONTH(Register!$U485)-1)))-(YEAR(Register!$O485)*12+MONTH(Register!$O485))+1))/Register!$Q485,2))</f>
        <v/>
      </c>
      <c r="M487" s="27">
        <f>IF(OR(Register!$N485&lt;&gt;"Yes",Register!$O485="",N(Register!$Q485)=0),0,ROUND((Register!$M485-Register!$R485)*MIN(Register!$Q485,MAX(0,MIN(M$4,IF(Register!$U485="",$D$2,MIN($D$2,YEAR(Register!$U485)*12+MONTH(Register!$U485)-1)))-(YEAR(Register!$O485)*12+MONTH(Register!$O485))+1))/Register!$Q485,2)-ROUND((Register!$M485-Register!$R485)*MIN(Register!$Q485,MAX(0,MIN(M$4-1,IF(Register!$U485="",$D$2,MIN($D$2,YEAR(Register!$U485)*12+MONTH(Register!$U485)-1)))-(YEAR(Register!$O485)*12+MONTH(Register!$O485))+1))/Register!$Q485,2))</f>
        <v/>
      </c>
      <c r="N487" s="27">
        <f>IF(OR(Register!$N485&lt;&gt;"Yes",Register!$O485="",N(Register!$Q485)=0),0,ROUND((Register!$M485-Register!$R485)*MIN(Register!$Q485,MAX(0,MIN(N$4,IF(Register!$U485="",$D$2,MIN($D$2,YEAR(Register!$U485)*12+MONTH(Register!$U485)-1)))-(YEAR(Register!$O485)*12+MONTH(Register!$O485))+1))/Register!$Q485,2)-ROUND((Register!$M485-Register!$R485)*MIN(Register!$Q485,MAX(0,MIN(N$4-1,IF(Register!$U485="",$D$2,MIN($D$2,YEAR(Register!$U485)*12+MONTH(Register!$U485)-1)))-(YEAR(Register!$O485)*12+MONTH(Register!$O485))+1))/Register!$Q485,2))</f>
        <v/>
      </c>
      <c r="O487" s="27">
        <f>IF(OR(Register!$N485&lt;&gt;"Yes",Register!$O485="",N(Register!$Q485)=0),0,ROUND((Register!$M485-Register!$R485)*MIN(Register!$Q485,MAX(0,MIN(O$4,IF(Register!$U485="",$D$2,MIN($D$2,YEAR(Register!$U485)*12+MONTH(Register!$U485)-1)))-(YEAR(Register!$O485)*12+MONTH(Register!$O485))+1))/Register!$Q485,2)-ROUND((Register!$M485-Register!$R485)*MIN(Register!$Q485,MAX(0,MIN(O$4-1,IF(Register!$U485="",$D$2,MIN($D$2,YEAR(Register!$U485)*12+MONTH(Register!$U485)-1)))-(YEAR(Register!$O485)*12+MONTH(Register!$O485))+1))/Register!$Q485,2))</f>
        <v/>
      </c>
      <c r="P487" s="27">
        <f>IF(OR(Register!$N485&lt;&gt;"Yes",Register!$O485="",N(Register!$Q485)=0),0,ROUND((Register!$M485-Register!$R485)*MIN(Register!$Q485,MAX(0,MIN(P$4,IF(Register!$U485="",$D$2,MIN($D$2,YEAR(Register!$U485)*12+MONTH(Register!$U485)-1)))-(YEAR(Register!$O485)*12+MONTH(Register!$O485))+1))/Register!$Q485,2)-ROUND((Register!$M485-Register!$R485)*MIN(Register!$Q485,MAX(0,MIN(P$4-1,IF(Register!$U485="",$D$2,MIN($D$2,YEAR(Register!$U485)*12+MONTH(Register!$U485)-1)))-(YEAR(Register!$O485)*12+MONTH(Register!$O485))+1))/Register!$Q485,2))</f>
        <v/>
      </c>
      <c r="Q487" s="27">
        <f>E487+F487+G487+H487+I487+J487+K487+L487+M487+N487+O487+P487</f>
        <v/>
      </c>
    </row>
    <row r="488">
      <c r="A488" s="28">
        <f>IF(Register!$A486="","",Register!$A486)</f>
        <v/>
      </c>
      <c r="B488" s="28">
        <f>IF(Register!$D486="","",Register!$D486)</f>
        <v/>
      </c>
      <c r="C488" s="28">
        <f>IF(Register!$F486="","",Register!$F486)</f>
        <v/>
      </c>
      <c r="D488" s="28">
        <f>IF(C488="","",IF(C488=Settings!$A$9,Settings!$B$9,IF(C488=Settings!$A$10,Settings!$B$10,IF(C488=Settings!$A$11,Settings!$B$11,IF(C488=Settings!$A$12,Settings!$B$12,IF(C488=Settings!$A$13,Settings!$B$13,IF(C488=Settings!$A$14,Settings!$B$14,IF(C488=Settings!$A$15,Settings!$B$15,IF(C488=Settings!$A$16,Settings!$B$16,IF(C488=Settings!$A$17,Settings!$B$17,IF(C488=Settings!$A$18,Settings!$B$18,"")))))))))))</f>
        <v/>
      </c>
      <c r="E488" s="27">
        <f>IF(OR(Register!$N486&lt;&gt;"Yes",Register!$O486="",N(Register!$Q486)=0),0,ROUND((Register!$M486-Register!$R486)*MIN(Register!$Q486,MAX(0,MIN(E$4,IF(Register!$U486="",$D$2,MIN($D$2,YEAR(Register!$U486)*12+MONTH(Register!$U486)-1)))-(YEAR(Register!$O486)*12+MONTH(Register!$O486))+1))/Register!$Q486,2)-ROUND((Register!$M486-Register!$R486)*MIN(Register!$Q486,MAX(0,MIN(E$4-1,IF(Register!$U486="",$D$2,MIN($D$2,YEAR(Register!$U486)*12+MONTH(Register!$U486)-1)))-(YEAR(Register!$O486)*12+MONTH(Register!$O486))+1))/Register!$Q486,2))</f>
        <v/>
      </c>
      <c r="F488" s="27">
        <f>IF(OR(Register!$N486&lt;&gt;"Yes",Register!$O486="",N(Register!$Q486)=0),0,ROUND((Register!$M486-Register!$R486)*MIN(Register!$Q486,MAX(0,MIN(F$4,IF(Register!$U486="",$D$2,MIN($D$2,YEAR(Register!$U486)*12+MONTH(Register!$U486)-1)))-(YEAR(Register!$O486)*12+MONTH(Register!$O486))+1))/Register!$Q486,2)-ROUND((Register!$M486-Register!$R486)*MIN(Register!$Q486,MAX(0,MIN(F$4-1,IF(Register!$U486="",$D$2,MIN($D$2,YEAR(Register!$U486)*12+MONTH(Register!$U486)-1)))-(YEAR(Register!$O486)*12+MONTH(Register!$O486))+1))/Register!$Q486,2))</f>
        <v/>
      </c>
      <c r="G488" s="27">
        <f>IF(OR(Register!$N486&lt;&gt;"Yes",Register!$O486="",N(Register!$Q486)=0),0,ROUND((Register!$M486-Register!$R486)*MIN(Register!$Q486,MAX(0,MIN(G$4,IF(Register!$U486="",$D$2,MIN($D$2,YEAR(Register!$U486)*12+MONTH(Register!$U486)-1)))-(YEAR(Register!$O486)*12+MONTH(Register!$O486))+1))/Register!$Q486,2)-ROUND((Register!$M486-Register!$R486)*MIN(Register!$Q486,MAX(0,MIN(G$4-1,IF(Register!$U486="",$D$2,MIN($D$2,YEAR(Register!$U486)*12+MONTH(Register!$U486)-1)))-(YEAR(Register!$O486)*12+MONTH(Register!$O486))+1))/Register!$Q486,2))</f>
        <v/>
      </c>
      <c r="H488" s="27">
        <f>IF(OR(Register!$N486&lt;&gt;"Yes",Register!$O486="",N(Register!$Q486)=0),0,ROUND((Register!$M486-Register!$R486)*MIN(Register!$Q486,MAX(0,MIN(H$4,IF(Register!$U486="",$D$2,MIN($D$2,YEAR(Register!$U486)*12+MONTH(Register!$U486)-1)))-(YEAR(Register!$O486)*12+MONTH(Register!$O486))+1))/Register!$Q486,2)-ROUND((Register!$M486-Register!$R486)*MIN(Register!$Q486,MAX(0,MIN(H$4-1,IF(Register!$U486="",$D$2,MIN($D$2,YEAR(Register!$U486)*12+MONTH(Register!$U486)-1)))-(YEAR(Register!$O486)*12+MONTH(Register!$O486))+1))/Register!$Q486,2))</f>
        <v/>
      </c>
      <c r="I488" s="27">
        <f>IF(OR(Register!$N486&lt;&gt;"Yes",Register!$O486="",N(Register!$Q486)=0),0,ROUND((Register!$M486-Register!$R486)*MIN(Register!$Q486,MAX(0,MIN(I$4,IF(Register!$U486="",$D$2,MIN($D$2,YEAR(Register!$U486)*12+MONTH(Register!$U486)-1)))-(YEAR(Register!$O486)*12+MONTH(Register!$O486))+1))/Register!$Q486,2)-ROUND((Register!$M486-Register!$R486)*MIN(Register!$Q486,MAX(0,MIN(I$4-1,IF(Register!$U486="",$D$2,MIN($D$2,YEAR(Register!$U486)*12+MONTH(Register!$U486)-1)))-(YEAR(Register!$O486)*12+MONTH(Register!$O486))+1))/Register!$Q486,2))</f>
        <v/>
      </c>
      <c r="J488" s="27">
        <f>IF(OR(Register!$N486&lt;&gt;"Yes",Register!$O486="",N(Register!$Q486)=0),0,ROUND((Register!$M486-Register!$R486)*MIN(Register!$Q486,MAX(0,MIN(J$4,IF(Register!$U486="",$D$2,MIN($D$2,YEAR(Register!$U486)*12+MONTH(Register!$U486)-1)))-(YEAR(Register!$O486)*12+MONTH(Register!$O486))+1))/Register!$Q486,2)-ROUND((Register!$M486-Register!$R486)*MIN(Register!$Q486,MAX(0,MIN(J$4-1,IF(Register!$U486="",$D$2,MIN($D$2,YEAR(Register!$U486)*12+MONTH(Register!$U486)-1)))-(YEAR(Register!$O486)*12+MONTH(Register!$O486))+1))/Register!$Q486,2))</f>
        <v/>
      </c>
      <c r="K488" s="27">
        <f>IF(OR(Register!$N486&lt;&gt;"Yes",Register!$O486="",N(Register!$Q486)=0),0,ROUND((Register!$M486-Register!$R486)*MIN(Register!$Q486,MAX(0,MIN(K$4,IF(Register!$U486="",$D$2,MIN($D$2,YEAR(Register!$U486)*12+MONTH(Register!$U486)-1)))-(YEAR(Register!$O486)*12+MONTH(Register!$O486))+1))/Register!$Q486,2)-ROUND((Register!$M486-Register!$R486)*MIN(Register!$Q486,MAX(0,MIN(K$4-1,IF(Register!$U486="",$D$2,MIN($D$2,YEAR(Register!$U486)*12+MONTH(Register!$U486)-1)))-(YEAR(Register!$O486)*12+MONTH(Register!$O486))+1))/Register!$Q486,2))</f>
        <v/>
      </c>
      <c r="L488" s="27">
        <f>IF(OR(Register!$N486&lt;&gt;"Yes",Register!$O486="",N(Register!$Q486)=0),0,ROUND((Register!$M486-Register!$R486)*MIN(Register!$Q486,MAX(0,MIN(L$4,IF(Register!$U486="",$D$2,MIN($D$2,YEAR(Register!$U486)*12+MONTH(Register!$U486)-1)))-(YEAR(Register!$O486)*12+MONTH(Register!$O486))+1))/Register!$Q486,2)-ROUND((Register!$M486-Register!$R486)*MIN(Register!$Q486,MAX(0,MIN(L$4-1,IF(Register!$U486="",$D$2,MIN($D$2,YEAR(Register!$U486)*12+MONTH(Register!$U486)-1)))-(YEAR(Register!$O486)*12+MONTH(Register!$O486))+1))/Register!$Q486,2))</f>
        <v/>
      </c>
      <c r="M488" s="27">
        <f>IF(OR(Register!$N486&lt;&gt;"Yes",Register!$O486="",N(Register!$Q486)=0),0,ROUND((Register!$M486-Register!$R486)*MIN(Register!$Q486,MAX(0,MIN(M$4,IF(Register!$U486="",$D$2,MIN($D$2,YEAR(Register!$U486)*12+MONTH(Register!$U486)-1)))-(YEAR(Register!$O486)*12+MONTH(Register!$O486))+1))/Register!$Q486,2)-ROUND((Register!$M486-Register!$R486)*MIN(Register!$Q486,MAX(0,MIN(M$4-1,IF(Register!$U486="",$D$2,MIN($D$2,YEAR(Register!$U486)*12+MONTH(Register!$U486)-1)))-(YEAR(Register!$O486)*12+MONTH(Register!$O486))+1))/Register!$Q486,2))</f>
        <v/>
      </c>
      <c r="N488" s="27">
        <f>IF(OR(Register!$N486&lt;&gt;"Yes",Register!$O486="",N(Register!$Q486)=0),0,ROUND((Register!$M486-Register!$R486)*MIN(Register!$Q486,MAX(0,MIN(N$4,IF(Register!$U486="",$D$2,MIN($D$2,YEAR(Register!$U486)*12+MONTH(Register!$U486)-1)))-(YEAR(Register!$O486)*12+MONTH(Register!$O486))+1))/Register!$Q486,2)-ROUND((Register!$M486-Register!$R486)*MIN(Register!$Q486,MAX(0,MIN(N$4-1,IF(Register!$U486="",$D$2,MIN($D$2,YEAR(Register!$U486)*12+MONTH(Register!$U486)-1)))-(YEAR(Register!$O486)*12+MONTH(Register!$O486))+1))/Register!$Q486,2))</f>
        <v/>
      </c>
      <c r="O488" s="27">
        <f>IF(OR(Register!$N486&lt;&gt;"Yes",Register!$O486="",N(Register!$Q486)=0),0,ROUND((Register!$M486-Register!$R486)*MIN(Register!$Q486,MAX(0,MIN(O$4,IF(Register!$U486="",$D$2,MIN($D$2,YEAR(Register!$U486)*12+MONTH(Register!$U486)-1)))-(YEAR(Register!$O486)*12+MONTH(Register!$O486))+1))/Register!$Q486,2)-ROUND((Register!$M486-Register!$R486)*MIN(Register!$Q486,MAX(0,MIN(O$4-1,IF(Register!$U486="",$D$2,MIN($D$2,YEAR(Register!$U486)*12+MONTH(Register!$U486)-1)))-(YEAR(Register!$O486)*12+MONTH(Register!$O486))+1))/Register!$Q486,2))</f>
        <v/>
      </c>
      <c r="P488" s="27">
        <f>IF(OR(Register!$N486&lt;&gt;"Yes",Register!$O486="",N(Register!$Q486)=0),0,ROUND((Register!$M486-Register!$R486)*MIN(Register!$Q486,MAX(0,MIN(P$4,IF(Register!$U486="",$D$2,MIN($D$2,YEAR(Register!$U486)*12+MONTH(Register!$U486)-1)))-(YEAR(Register!$O486)*12+MONTH(Register!$O486))+1))/Register!$Q486,2)-ROUND((Register!$M486-Register!$R486)*MIN(Register!$Q486,MAX(0,MIN(P$4-1,IF(Register!$U486="",$D$2,MIN($D$2,YEAR(Register!$U486)*12+MONTH(Register!$U486)-1)))-(YEAR(Register!$O486)*12+MONTH(Register!$O486))+1))/Register!$Q486,2))</f>
        <v/>
      </c>
      <c r="Q488" s="27">
        <f>E488+F488+G488+H488+I488+J488+K488+L488+M488+N488+O488+P488</f>
        <v/>
      </c>
    </row>
    <row r="489">
      <c r="A489" s="28">
        <f>IF(Register!$A487="","",Register!$A487)</f>
        <v/>
      </c>
      <c r="B489" s="28">
        <f>IF(Register!$D487="","",Register!$D487)</f>
        <v/>
      </c>
      <c r="C489" s="28">
        <f>IF(Register!$F487="","",Register!$F487)</f>
        <v/>
      </c>
      <c r="D489" s="28">
        <f>IF(C489="","",IF(C489=Settings!$A$9,Settings!$B$9,IF(C489=Settings!$A$10,Settings!$B$10,IF(C489=Settings!$A$11,Settings!$B$11,IF(C489=Settings!$A$12,Settings!$B$12,IF(C489=Settings!$A$13,Settings!$B$13,IF(C489=Settings!$A$14,Settings!$B$14,IF(C489=Settings!$A$15,Settings!$B$15,IF(C489=Settings!$A$16,Settings!$B$16,IF(C489=Settings!$A$17,Settings!$B$17,IF(C489=Settings!$A$18,Settings!$B$18,"")))))))))))</f>
        <v/>
      </c>
      <c r="E489" s="27">
        <f>IF(OR(Register!$N487&lt;&gt;"Yes",Register!$O487="",N(Register!$Q487)=0),0,ROUND((Register!$M487-Register!$R487)*MIN(Register!$Q487,MAX(0,MIN(E$4,IF(Register!$U487="",$D$2,MIN($D$2,YEAR(Register!$U487)*12+MONTH(Register!$U487)-1)))-(YEAR(Register!$O487)*12+MONTH(Register!$O487))+1))/Register!$Q487,2)-ROUND((Register!$M487-Register!$R487)*MIN(Register!$Q487,MAX(0,MIN(E$4-1,IF(Register!$U487="",$D$2,MIN($D$2,YEAR(Register!$U487)*12+MONTH(Register!$U487)-1)))-(YEAR(Register!$O487)*12+MONTH(Register!$O487))+1))/Register!$Q487,2))</f>
        <v/>
      </c>
      <c r="F489" s="27">
        <f>IF(OR(Register!$N487&lt;&gt;"Yes",Register!$O487="",N(Register!$Q487)=0),0,ROUND((Register!$M487-Register!$R487)*MIN(Register!$Q487,MAX(0,MIN(F$4,IF(Register!$U487="",$D$2,MIN($D$2,YEAR(Register!$U487)*12+MONTH(Register!$U487)-1)))-(YEAR(Register!$O487)*12+MONTH(Register!$O487))+1))/Register!$Q487,2)-ROUND((Register!$M487-Register!$R487)*MIN(Register!$Q487,MAX(0,MIN(F$4-1,IF(Register!$U487="",$D$2,MIN($D$2,YEAR(Register!$U487)*12+MONTH(Register!$U487)-1)))-(YEAR(Register!$O487)*12+MONTH(Register!$O487))+1))/Register!$Q487,2))</f>
        <v/>
      </c>
      <c r="G489" s="27">
        <f>IF(OR(Register!$N487&lt;&gt;"Yes",Register!$O487="",N(Register!$Q487)=0),0,ROUND((Register!$M487-Register!$R487)*MIN(Register!$Q487,MAX(0,MIN(G$4,IF(Register!$U487="",$D$2,MIN($D$2,YEAR(Register!$U487)*12+MONTH(Register!$U487)-1)))-(YEAR(Register!$O487)*12+MONTH(Register!$O487))+1))/Register!$Q487,2)-ROUND((Register!$M487-Register!$R487)*MIN(Register!$Q487,MAX(0,MIN(G$4-1,IF(Register!$U487="",$D$2,MIN($D$2,YEAR(Register!$U487)*12+MONTH(Register!$U487)-1)))-(YEAR(Register!$O487)*12+MONTH(Register!$O487))+1))/Register!$Q487,2))</f>
        <v/>
      </c>
      <c r="H489" s="27">
        <f>IF(OR(Register!$N487&lt;&gt;"Yes",Register!$O487="",N(Register!$Q487)=0),0,ROUND((Register!$M487-Register!$R487)*MIN(Register!$Q487,MAX(0,MIN(H$4,IF(Register!$U487="",$D$2,MIN($D$2,YEAR(Register!$U487)*12+MONTH(Register!$U487)-1)))-(YEAR(Register!$O487)*12+MONTH(Register!$O487))+1))/Register!$Q487,2)-ROUND((Register!$M487-Register!$R487)*MIN(Register!$Q487,MAX(0,MIN(H$4-1,IF(Register!$U487="",$D$2,MIN($D$2,YEAR(Register!$U487)*12+MONTH(Register!$U487)-1)))-(YEAR(Register!$O487)*12+MONTH(Register!$O487))+1))/Register!$Q487,2))</f>
        <v/>
      </c>
      <c r="I489" s="27">
        <f>IF(OR(Register!$N487&lt;&gt;"Yes",Register!$O487="",N(Register!$Q487)=0),0,ROUND((Register!$M487-Register!$R487)*MIN(Register!$Q487,MAX(0,MIN(I$4,IF(Register!$U487="",$D$2,MIN($D$2,YEAR(Register!$U487)*12+MONTH(Register!$U487)-1)))-(YEAR(Register!$O487)*12+MONTH(Register!$O487))+1))/Register!$Q487,2)-ROUND((Register!$M487-Register!$R487)*MIN(Register!$Q487,MAX(0,MIN(I$4-1,IF(Register!$U487="",$D$2,MIN($D$2,YEAR(Register!$U487)*12+MONTH(Register!$U487)-1)))-(YEAR(Register!$O487)*12+MONTH(Register!$O487))+1))/Register!$Q487,2))</f>
        <v/>
      </c>
      <c r="J489" s="27">
        <f>IF(OR(Register!$N487&lt;&gt;"Yes",Register!$O487="",N(Register!$Q487)=0),0,ROUND((Register!$M487-Register!$R487)*MIN(Register!$Q487,MAX(0,MIN(J$4,IF(Register!$U487="",$D$2,MIN($D$2,YEAR(Register!$U487)*12+MONTH(Register!$U487)-1)))-(YEAR(Register!$O487)*12+MONTH(Register!$O487))+1))/Register!$Q487,2)-ROUND((Register!$M487-Register!$R487)*MIN(Register!$Q487,MAX(0,MIN(J$4-1,IF(Register!$U487="",$D$2,MIN($D$2,YEAR(Register!$U487)*12+MONTH(Register!$U487)-1)))-(YEAR(Register!$O487)*12+MONTH(Register!$O487))+1))/Register!$Q487,2))</f>
        <v/>
      </c>
      <c r="K489" s="27">
        <f>IF(OR(Register!$N487&lt;&gt;"Yes",Register!$O487="",N(Register!$Q487)=0),0,ROUND((Register!$M487-Register!$R487)*MIN(Register!$Q487,MAX(0,MIN(K$4,IF(Register!$U487="",$D$2,MIN($D$2,YEAR(Register!$U487)*12+MONTH(Register!$U487)-1)))-(YEAR(Register!$O487)*12+MONTH(Register!$O487))+1))/Register!$Q487,2)-ROUND((Register!$M487-Register!$R487)*MIN(Register!$Q487,MAX(0,MIN(K$4-1,IF(Register!$U487="",$D$2,MIN($D$2,YEAR(Register!$U487)*12+MONTH(Register!$U487)-1)))-(YEAR(Register!$O487)*12+MONTH(Register!$O487))+1))/Register!$Q487,2))</f>
        <v/>
      </c>
      <c r="L489" s="27">
        <f>IF(OR(Register!$N487&lt;&gt;"Yes",Register!$O487="",N(Register!$Q487)=0),0,ROUND((Register!$M487-Register!$R487)*MIN(Register!$Q487,MAX(0,MIN(L$4,IF(Register!$U487="",$D$2,MIN($D$2,YEAR(Register!$U487)*12+MONTH(Register!$U487)-1)))-(YEAR(Register!$O487)*12+MONTH(Register!$O487))+1))/Register!$Q487,2)-ROUND((Register!$M487-Register!$R487)*MIN(Register!$Q487,MAX(0,MIN(L$4-1,IF(Register!$U487="",$D$2,MIN($D$2,YEAR(Register!$U487)*12+MONTH(Register!$U487)-1)))-(YEAR(Register!$O487)*12+MONTH(Register!$O487))+1))/Register!$Q487,2))</f>
        <v/>
      </c>
      <c r="M489" s="27">
        <f>IF(OR(Register!$N487&lt;&gt;"Yes",Register!$O487="",N(Register!$Q487)=0),0,ROUND((Register!$M487-Register!$R487)*MIN(Register!$Q487,MAX(0,MIN(M$4,IF(Register!$U487="",$D$2,MIN($D$2,YEAR(Register!$U487)*12+MONTH(Register!$U487)-1)))-(YEAR(Register!$O487)*12+MONTH(Register!$O487))+1))/Register!$Q487,2)-ROUND((Register!$M487-Register!$R487)*MIN(Register!$Q487,MAX(0,MIN(M$4-1,IF(Register!$U487="",$D$2,MIN($D$2,YEAR(Register!$U487)*12+MONTH(Register!$U487)-1)))-(YEAR(Register!$O487)*12+MONTH(Register!$O487))+1))/Register!$Q487,2))</f>
        <v/>
      </c>
      <c r="N489" s="27">
        <f>IF(OR(Register!$N487&lt;&gt;"Yes",Register!$O487="",N(Register!$Q487)=0),0,ROUND((Register!$M487-Register!$R487)*MIN(Register!$Q487,MAX(0,MIN(N$4,IF(Register!$U487="",$D$2,MIN($D$2,YEAR(Register!$U487)*12+MONTH(Register!$U487)-1)))-(YEAR(Register!$O487)*12+MONTH(Register!$O487))+1))/Register!$Q487,2)-ROUND((Register!$M487-Register!$R487)*MIN(Register!$Q487,MAX(0,MIN(N$4-1,IF(Register!$U487="",$D$2,MIN($D$2,YEAR(Register!$U487)*12+MONTH(Register!$U487)-1)))-(YEAR(Register!$O487)*12+MONTH(Register!$O487))+1))/Register!$Q487,2))</f>
        <v/>
      </c>
      <c r="O489" s="27">
        <f>IF(OR(Register!$N487&lt;&gt;"Yes",Register!$O487="",N(Register!$Q487)=0),0,ROUND((Register!$M487-Register!$R487)*MIN(Register!$Q487,MAX(0,MIN(O$4,IF(Register!$U487="",$D$2,MIN($D$2,YEAR(Register!$U487)*12+MONTH(Register!$U487)-1)))-(YEAR(Register!$O487)*12+MONTH(Register!$O487))+1))/Register!$Q487,2)-ROUND((Register!$M487-Register!$R487)*MIN(Register!$Q487,MAX(0,MIN(O$4-1,IF(Register!$U487="",$D$2,MIN($D$2,YEAR(Register!$U487)*12+MONTH(Register!$U487)-1)))-(YEAR(Register!$O487)*12+MONTH(Register!$O487))+1))/Register!$Q487,2))</f>
        <v/>
      </c>
      <c r="P489" s="27">
        <f>IF(OR(Register!$N487&lt;&gt;"Yes",Register!$O487="",N(Register!$Q487)=0),0,ROUND((Register!$M487-Register!$R487)*MIN(Register!$Q487,MAX(0,MIN(P$4,IF(Register!$U487="",$D$2,MIN($D$2,YEAR(Register!$U487)*12+MONTH(Register!$U487)-1)))-(YEAR(Register!$O487)*12+MONTH(Register!$O487))+1))/Register!$Q487,2)-ROUND((Register!$M487-Register!$R487)*MIN(Register!$Q487,MAX(0,MIN(P$4-1,IF(Register!$U487="",$D$2,MIN($D$2,YEAR(Register!$U487)*12+MONTH(Register!$U487)-1)))-(YEAR(Register!$O487)*12+MONTH(Register!$O487))+1))/Register!$Q487,2))</f>
        <v/>
      </c>
      <c r="Q489" s="27">
        <f>E489+F489+G489+H489+I489+J489+K489+L489+M489+N489+O489+P489</f>
        <v/>
      </c>
    </row>
    <row r="490">
      <c r="A490" s="28">
        <f>IF(Register!$A488="","",Register!$A488)</f>
        <v/>
      </c>
      <c r="B490" s="28">
        <f>IF(Register!$D488="","",Register!$D488)</f>
        <v/>
      </c>
      <c r="C490" s="28">
        <f>IF(Register!$F488="","",Register!$F488)</f>
        <v/>
      </c>
      <c r="D490" s="28">
        <f>IF(C490="","",IF(C490=Settings!$A$9,Settings!$B$9,IF(C490=Settings!$A$10,Settings!$B$10,IF(C490=Settings!$A$11,Settings!$B$11,IF(C490=Settings!$A$12,Settings!$B$12,IF(C490=Settings!$A$13,Settings!$B$13,IF(C490=Settings!$A$14,Settings!$B$14,IF(C490=Settings!$A$15,Settings!$B$15,IF(C490=Settings!$A$16,Settings!$B$16,IF(C490=Settings!$A$17,Settings!$B$17,IF(C490=Settings!$A$18,Settings!$B$18,"")))))))))))</f>
        <v/>
      </c>
      <c r="E490" s="27">
        <f>IF(OR(Register!$N488&lt;&gt;"Yes",Register!$O488="",N(Register!$Q488)=0),0,ROUND((Register!$M488-Register!$R488)*MIN(Register!$Q488,MAX(0,MIN(E$4,IF(Register!$U488="",$D$2,MIN($D$2,YEAR(Register!$U488)*12+MONTH(Register!$U488)-1)))-(YEAR(Register!$O488)*12+MONTH(Register!$O488))+1))/Register!$Q488,2)-ROUND((Register!$M488-Register!$R488)*MIN(Register!$Q488,MAX(0,MIN(E$4-1,IF(Register!$U488="",$D$2,MIN($D$2,YEAR(Register!$U488)*12+MONTH(Register!$U488)-1)))-(YEAR(Register!$O488)*12+MONTH(Register!$O488))+1))/Register!$Q488,2))</f>
        <v/>
      </c>
      <c r="F490" s="27">
        <f>IF(OR(Register!$N488&lt;&gt;"Yes",Register!$O488="",N(Register!$Q488)=0),0,ROUND((Register!$M488-Register!$R488)*MIN(Register!$Q488,MAX(0,MIN(F$4,IF(Register!$U488="",$D$2,MIN($D$2,YEAR(Register!$U488)*12+MONTH(Register!$U488)-1)))-(YEAR(Register!$O488)*12+MONTH(Register!$O488))+1))/Register!$Q488,2)-ROUND((Register!$M488-Register!$R488)*MIN(Register!$Q488,MAX(0,MIN(F$4-1,IF(Register!$U488="",$D$2,MIN($D$2,YEAR(Register!$U488)*12+MONTH(Register!$U488)-1)))-(YEAR(Register!$O488)*12+MONTH(Register!$O488))+1))/Register!$Q488,2))</f>
        <v/>
      </c>
      <c r="G490" s="27">
        <f>IF(OR(Register!$N488&lt;&gt;"Yes",Register!$O488="",N(Register!$Q488)=0),0,ROUND((Register!$M488-Register!$R488)*MIN(Register!$Q488,MAX(0,MIN(G$4,IF(Register!$U488="",$D$2,MIN($D$2,YEAR(Register!$U488)*12+MONTH(Register!$U488)-1)))-(YEAR(Register!$O488)*12+MONTH(Register!$O488))+1))/Register!$Q488,2)-ROUND((Register!$M488-Register!$R488)*MIN(Register!$Q488,MAX(0,MIN(G$4-1,IF(Register!$U488="",$D$2,MIN($D$2,YEAR(Register!$U488)*12+MONTH(Register!$U488)-1)))-(YEAR(Register!$O488)*12+MONTH(Register!$O488))+1))/Register!$Q488,2))</f>
        <v/>
      </c>
      <c r="H490" s="27">
        <f>IF(OR(Register!$N488&lt;&gt;"Yes",Register!$O488="",N(Register!$Q488)=0),0,ROUND((Register!$M488-Register!$R488)*MIN(Register!$Q488,MAX(0,MIN(H$4,IF(Register!$U488="",$D$2,MIN($D$2,YEAR(Register!$U488)*12+MONTH(Register!$U488)-1)))-(YEAR(Register!$O488)*12+MONTH(Register!$O488))+1))/Register!$Q488,2)-ROUND((Register!$M488-Register!$R488)*MIN(Register!$Q488,MAX(0,MIN(H$4-1,IF(Register!$U488="",$D$2,MIN($D$2,YEAR(Register!$U488)*12+MONTH(Register!$U488)-1)))-(YEAR(Register!$O488)*12+MONTH(Register!$O488))+1))/Register!$Q488,2))</f>
        <v/>
      </c>
      <c r="I490" s="27">
        <f>IF(OR(Register!$N488&lt;&gt;"Yes",Register!$O488="",N(Register!$Q488)=0),0,ROUND((Register!$M488-Register!$R488)*MIN(Register!$Q488,MAX(0,MIN(I$4,IF(Register!$U488="",$D$2,MIN($D$2,YEAR(Register!$U488)*12+MONTH(Register!$U488)-1)))-(YEAR(Register!$O488)*12+MONTH(Register!$O488))+1))/Register!$Q488,2)-ROUND((Register!$M488-Register!$R488)*MIN(Register!$Q488,MAX(0,MIN(I$4-1,IF(Register!$U488="",$D$2,MIN($D$2,YEAR(Register!$U488)*12+MONTH(Register!$U488)-1)))-(YEAR(Register!$O488)*12+MONTH(Register!$O488))+1))/Register!$Q488,2))</f>
        <v/>
      </c>
      <c r="J490" s="27">
        <f>IF(OR(Register!$N488&lt;&gt;"Yes",Register!$O488="",N(Register!$Q488)=0),0,ROUND((Register!$M488-Register!$R488)*MIN(Register!$Q488,MAX(0,MIN(J$4,IF(Register!$U488="",$D$2,MIN($D$2,YEAR(Register!$U488)*12+MONTH(Register!$U488)-1)))-(YEAR(Register!$O488)*12+MONTH(Register!$O488))+1))/Register!$Q488,2)-ROUND((Register!$M488-Register!$R488)*MIN(Register!$Q488,MAX(0,MIN(J$4-1,IF(Register!$U488="",$D$2,MIN($D$2,YEAR(Register!$U488)*12+MONTH(Register!$U488)-1)))-(YEAR(Register!$O488)*12+MONTH(Register!$O488))+1))/Register!$Q488,2))</f>
        <v/>
      </c>
      <c r="K490" s="27">
        <f>IF(OR(Register!$N488&lt;&gt;"Yes",Register!$O488="",N(Register!$Q488)=0),0,ROUND((Register!$M488-Register!$R488)*MIN(Register!$Q488,MAX(0,MIN(K$4,IF(Register!$U488="",$D$2,MIN($D$2,YEAR(Register!$U488)*12+MONTH(Register!$U488)-1)))-(YEAR(Register!$O488)*12+MONTH(Register!$O488))+1))/Register!$Q488,2)-ROUND((Register!$M488-Register!$R488)*MIN(Register!$Q488,MAX(0,MIN(K$4-1,IF(Register!$U488="",$D$2,MIN($D$2,YEAR(Register!$U488)*12+MONTH(Register!$U488)-1)))-(YEAR(Register!$O488)*12+MONTH(Register!$O488))+1))/Register!$Q488,2))</f>
        <v/>
      </c>
      <c r="L490" s="27">
        <f>IF(OR(Register!$N488&lt;&gt;"Yes",Register!$O488="",N(Register!$Q488)=0),0,ROUND((Register!$M488-Register!$R488)*MIN(Register!$Q488,MAX(0,MIN(L$4,IF(Register!$U488="",$D$2,MIN($D$2,YEAR(Register!$U488)*12+MONTH(Register!$U488)-1)))-(YEAR(Register!$O488)*12+MONTH(Register!$O488))+1))/Register!$Q488,2)-ROUND((Register!$M488-Register!$R488)*MIN(Register!$Q488,MAX(0,MIN(L$4-1,IF(Register!$U488="",$D$2,MIN($D$2,YEAR(Register!$U488)*12+MONTH(Register!$U488)-1)))-(YEAR(Register!$O488)*12+MONTH(Register!$O488))+1))/Register!$Q488,2))</f>
        <v/>
      </c>
      <c r="M490" s="27">
        <f>IF(OR(Register!$N488&lt;&gt;"Yes",Register!$O488="",N(Register!$Q488)=0),0,ROUND((Register!$M488-Register!$R488)*MIN(Register!$Q488,MAX(0,MIN(M$4,IF(Register!$U488="",$D$2,MIN($D$2,YEAR(Register!$U488)*12+MONTH(Register!$U488)-1)))-(YEAR(Register!$O488)*12+MONTH(Register!$O488))+1))/Register!$Q488,2)-ROUND((Register!$M488-Register!$R488)*MIN(Register!$Q488,MAX(0,MIN(M$4-1,IF(Register!$U488="",$D$2,MIN($D$2,YEAR(Register!$U488)*12+MONTH(Register!$U488)-1)))-(YEAR(Register!$O488)*12+MONTH(Register!$O488))+1))/Register!$Q488,2))</f>
        <v/>
      </c>
      <c r="N490" s="27">
        <f>IF(OR(Register!$N488&lt;&gt;"Yes",Register!$O488="",N(Register!$Q488)=0),0,ROUND((Register!$M488-Register!$R488)*MIN(Register!$Q488,MAX(0,MIN(N$4,IF(Register!$U488="",$D$2,MIN($D$2,YEAR(Register!$U488)*12+MONTH(Register!$U488)-1)))-(YEAR(Register!$O488)*12+MONTH(Register!$O488))+1))/Register!$Q488,2)-ROUND((Register!$M488-Register!$R488)*MIN(Register!$Q488,MAX(0,MIN(N$4-1,IF(Register!$U488="",$D$2,MIN($D$2,YEAR(Register!$U488)*12+MONTH(Register!$U488)-1)))-(YEAR(Register!$O488)*12+MONTH(Register!$O488))+1))/Register!$Q488,2))</f>
        <v/>
      </c>
      <c r="O490" s="27">
        <f>IF(OR(Register!$N488&lt;&gt;"Yes",Register!$O488="",N(Register!$Q488)=0),0,ROUND((Register!$M488-Register!$R488)*MIN(Register!$Q488,MAX(0,MIN(O$4,IF(Register!$U488="",$D$2,MIN($D$2,YEAR(Register!$U488)*12+MONTH(Register!$U488)-1)))-(YEAR(Register!$O488)*12+MONTH(Register!$O488))+1))/Register!$Q488,2)-ROUND((Register!$M488-Register!$R488)*MIN(Register!$Q488,MAX(0,MIN(O$4-1,IF(Register!$U488="",$D$2,MIN($D$2,YEAR(Register!$U488)*12+MONTH(Register!$U488)-1)))-(YEAR(Register!$O488)*12+MONTH(Register!$O488))+1))/Register!$Q488,2))</f>
        <v/>
      </c>
      <c r="P490" s="27">
        <f>IF(OR(Register!$N488&lt;&gt;"Yes",Register!$O488="",N(Register!$Q488)=0),0,ROUND((Register!$M488-Register!$R488)*MIN(Register!$Q488,MAX(0,MIN(P$4,IF(Register!$U488="",$D$2,MIN($D$2,YEAR(Register!$U488)*12+MONTH(Register!$U488)-1)))-(YEAR(Register!$O488)*12+MONTH(Register!$O488))+1))/Register!$Q488,2)-ROUND((Register!$M488-Register!$R488)*MIN(Register!$Q488,MAX(0,MIN(P$4-1,IF(Register!$U488="",$D$2,MIN($D$2,YEAR(Register!$U488)*12+MONTH(Register!$U488)-1)))-(YEAR(Register!$O488)*12+MONTH(Register!$O488))+1))/Register!$Q488,2))</f>
        <v/>
      </c>
      <c r="Q490" s="27">
        <f>E490+F490+G490+H490+I490+J490+K490+L490+M490+N490+O490+P490</f>
        <v/>
      </c>
    </row>
    <row r="491">
      <c r="A491" s="28">
        <f>IF(Register!$A489="","",Register!$A489)</f>
        <v/>
      </c>
      <c r="B491" s="28">
        <f>IF(Register!$D489="","",Register!$D489)</f>
        <v/>
      </c>
      <c r="C491" s="28">
        <f>IF(Register!$F489="","",Register!$F489)</f>
        <v/>
      </c>
      <c r="D491" s="28">
        <f>IF(C491="","",IF(C491=Settings!$A$9,Settings!$B$9,IF(C491=Settings!$A$10,Settings!$B$10,IF(C491=Settings!$A$11,Settings!$B$11,IF(C491=Settings!$A$12,Settings!$B$12,IF(C491=Settings!$A$13,Settings!$B$13,IF(C491=Settings!$A$14,Settings!$B$14,IF(C491=Settings!$A$15,Settings!$B$15,IF(C491=Settings!$A$16,Settings!$B$16,IF(C491=Settings!$A$17,Settings!$B$17,IF(C491=Settings!$A$18,Settings!$B$18,"")))))))))))</f>
        <v/>
      </c>
      <c r="E491" s="27">
        <f>IF(OR(Register!$N489&lt;&gt;"Yes",Register!$O489="",N(Register!$Q489)=0),0,ROUND((Register!$M489-Register!$R489)*MIN(Register!$Q489,MAX(0,MIN(E$4,IF(Register!$U489="",$D$2,MIN($D$2,YEAR(Register!$U489)*12+MONTH(Register!$U489)-1)))-(YEAR(Register!$O489)*12+MONTH(Register!$O489))+1))/Register!$Q489,2)-ROUND((Register!$M489-Register!$R489)*MIN(Register!$Q489,MAX(0,MIN(E$4-1,IF(Register!$U489="",$D$2,MIN($D$2,YEAR(Register!$U489)*12+MONTH(Register!$U489)-1)))-(YEAR(Register!$O489)*12+MONTH(Register!$O489))+1))/Register!$Q489,2))</f>
        <v/>
      </c>
      <c r="F491" s="27">
        <f>IF(OR(Register!$N489&lt;&gt;"Yes",Register!$O489="",N(Register!$Q489)=0),0,ROUND((Register!$M489-Register!$R489)*MIN(Register!$Q489,MAX(0,MIN(F$4,IF(Register!$U489="",$D$2,MIN($D$2,YEAR(Register!$U489)*12+MONTH(Register!$U489)-1)))-(YEAR(Register!$O489)*12+MONTH(Register!$O489))+1))/Register!$Q489,2)-ROUND((Register!$M489-Register!$R489)*MIN(Register!$Q489,MAX(0,MIN(F$4-1,IF(Register!$U489="",$D$2,MIN($D$2,YEAR(Register!$U489)*12+MONTH(Register!$U489)-1)))-(YEAR(Register!$O489)*12+MONTH(Register!$O489))+1))/Register!$Q489,2))</f>
        <v/>
      </c>
      <c r="G491" s="27">
        <f>IF(OR(Register!$N489&lt;&gt;"Yes",Register!$O489="",N(Register!$Q489)=0),0,ROUND((Register!$M489-Register!$R489)*MIN(Register!$Q489,MAX(0,MIN(G$4,IF(Register!$U489="",$D$2,MIN($D$2,YEAR(Register!$U489)*12+MONTH(Register!$U489)-1)))-(YEAR(Register!$O489)*12+MONTH(Register!$O489))+1))/Register!$Q489,2)-ROUND((Register!$M489-Register!$R489)*MIN(Register!$Q489,MAX(0,MIN(G$4-1,IF(Register!$U489="",$D$2,MIN($D$2,YEAR(Register!$U489)*12+MONTH(Register!$U489)-1)))-(YEAR(Register!$O489)*12+MONTH(Register!$O489))+1))/Register!$Q489,2))</f>
        <v/>
      </c>
      <c r="H491" s="27">
        <f>IF(OR(Register!$N489&lt;&gt;"Yes",Register!$O489="",N(Register!$Q489)=0),0,ROUND((Register!$M489-Register!$R489)*MIN(Register!$Q489,MAX(0,MIN(H$4,IF(Register!$U489="",$D$2,MIN($D$2,YEAR(Register!$U489)*12+MONTH(Register!$U489)-1)))-(YEAR(Register!$O489)*12+MONTH(Register!$O489))+1))/Register!$Q489,2)-ROUND((Register!$M489-Register!$R489)*MIN(Register!$Q489,MAX(0,MIN(H$4-1,IF(Register!$U489="",$D$2,MIN($D$2,YEAR(Register!$U489)*12+MONTH(Register!$U489)-1)))-(YEAR(Register!$O489)*12+MONTH(Register!$O489))+1))/Register!$Q489,2))</f>
        <v/>
      </c>
      <c r="I491" s="27">
        <f>IF(OR(Register!$N489&lt;&gt;"Yes",Register!$O489="",N(Register!$Q489)=0),0,ROUND((Register!$M489-Register!$R489)*MIN(Register!$Q489,MAX(0,MIN(I$4,IF(Register!$U489="",$D$2,MIN($D$2,YEAR(Register!$U489)*12+MONTH(Register!$U489)-1)))-(YEAR(Register!$O489)*12+MONTH(Register!$O489))+1))/Register!$Q489,2)-ROUND((Register!$M489-Register!$R489)*MIN(Register!$Q489,MAX(0,MIN(I$4-1,IF(Register!$U489="",$D$2,MIN($D$2,YEAR(Register!$U489)*12+MONTH(Register!$U489)-1)))-(YEAR(Register!$O489)*12+MONTH(Register!$O489))+1))/Register!$Q489,2))</f>
        <v/>
      </c>
      <c r="J491" s="27">
        <f>IF(OR(Register!$N489&lt;&gt;"Yes",Register!$O489="",N(Register!$Q489)=0),0,ROUND((Register!$M489-Register!$R489)*MIN(Register!$Q489,MAX(0,MIN(J$4,IF(Register!$U489="",$D$2,MIN($D$2,YEAR(Register!$U489)*12+MONTH(Register!$U489)-1)))-(YEAR(Register!$O489)*12+MONTH(Register!$O489))+1))/Register!$Q489,2)-ROUND((Register!$M489-Register!$R489)*MIN(Register!$Q489,MAX(0,MIN(J$4-1,IF(Register!$U489="",$D$2,MIN($D$2,YEAR(Register!$U489)*12+MONTH(Register!$U489)-1)))-(YEAR(Register!$O489)*12+MONTH(Register!$O489))+1))/Register!$Q489,2))</f>
        <v/>
      </c>
      <c r="K491" s="27">
        <f>IF(OR(Register!$N489&lt;&gt;"Yes",Register!$O489="",N(Register!$Q489)=0),0,ROUND((Register!$M489-Register!$R489)*MIN(Register!$Q489,MAX(0,MIN(K$4,IF(Register!$U489="",$D$2,MIN($D$2,YEAR(Register!$U489)*12+MONTH(Register!$U489)-1)))-(YEAR(Register!$O489)*12+MONTH(Register!$O489))+1))/Register!$Q489,2)-ROUND((Register!$M489-Register!$R489)*MIN(Register!$Q489,MAX(0,MIN(K$4-1,IF(Register!$U489="",$D$2,MIN($D$2,YEAR(Register!$U489)*12+MONTH(Register!$U489)-1)))-(YEAR(Register!$O489)*12+MONTH(Register!$O489))+1))/Register!$Q489,2))</f>
        <v/>
      </c>
      <c r="L491" s="27">
        <f>IF(OR(Register!$N489&lt;&gt;"Yes",Register!$O489="",N(Register!$Q489)=0),0,ROUND((Register!$M489-Register!$R489)*MIN(Register!$Q489,MAX(0,MIN(L$4,IF(Register!$U489="",$D$2,MIN($D$2,YEAR(Register!$U489)*12+MONTH(Register!$U489)-1)))-(YEAR(Register!$O489)*12+MONTH(Register!$O489))+1))/Register!$Q489,2)-ROUND((Register!$M489-Register!$R489)*MIN(Register!$Q489,MAX(0,MIN(L$4-1,IF(Register!$U489="",$D$2,MIN($D$2,YEAR(Register!$U489)*12+MONTH(Register!$U489)-1)))-(YEAR(Register!$O489)*12+MONTH(Register!$O489))+1))/Register!$Q489,2))</f>
        <v/>
      </c>
      <c r="M491" s="27">
        <f>IF(OR(Register!$N489&lt;&gt;"Yes",Register!$O489="",N(Register!$Q489)=0),0,ROUND((Register!$M489-Register!$R489)*MIN(Register!$Q489,MAX(0,MIN(M$4,IF(Register!$U489="",$D$2,MIN($D$2,YEAR(Register!$U489)*12+MONTH(Register!$U489)-1)))-(YEAR(Register!$O489)*12+MONTH(Register!$O489))+1))/Register!$Q489,2)-ROUND((Register!$M489-Register!$R489)*MIN(Register!$Q489,MAX(0,MIN(M$4-1,IF(Register!$U489="",$D$2,MIN($D$2,YEAR(Register!$U489)*12+MONTH(Register!$U489)-1)))-(YEAR(Register!$O489)*12+MONTH(Register!$O489))+1))/Register!$Q489,2))</f>
        <v/>
      </c>
      <c r="N491" s="27">
        <f>IF(OR(Register!$N489&lt;&gt;"Yes",Register!$O489="",N(Register!$Q489)=0),0,ROUND((Register!$M489-Register!$R489)*MIN(Register!$Q489,MAX(0,MIN(N$4,IF(Register!$U489="",$D$2,MIN($D$2,YEAR(Register!$U489)*12+MONTH(Register!$U489)-1)))-(YEAR(Register!$O489)*12+MONTH(Register!$O489))+1))/Register!$Q489,2)-ROUND((Register!$M489-Register!$R489)*MIN(Register!$Q489,MAX(0,MIN(N$4-1,IF(Register!$U489="",$D$2,MIN($D$2,YEAR(Register!$U489)*12+MONTH(Register!$U489)-1)))-(YEAR(Register!$O489)*12+MONTH(Register!$O489))+1))/Register!$Q489,2))</f>
        <v/>
      </c>
      <c r="O491" s="27">
        <f>IF(OR(Register!$N489&lt;&gt;"Yes",Register!$O489="",N(Register!$Q489)=0),0,ROUND((Register!$M489-Register!$R489)*MIN(Register!$Q489,MAX(0,MIN(O$4,IF(Register!$U489="",$D$2,MIN($D$2,YEAR(Register!$U489)*12+MONTH(Register!$U489)-1)))-(YEAR(Register!$O489)*12+MONTH(Register!$O489))+1))/Register!$Q489,2)-ROUND((Register!$M489-Register!$R489)*MIN(Register!$Q489,MAX(0,MIN(O$4-1,IF(Register!$U489="",$D$2,MIN($D$2,YEAR(Register!$U489)*12+MONTH(Register!$U489)-1)))-(YEAR(Register!$O489)*12+MONTH(Register!$O489))+1))/Register!$Q489,2))</f>
        <v/>
      </c>
      <c r="P491" s="27">
        <f>IF(OR(Register!$N489&lt;&gt;"Yes",Register!$O489="",N(Register!$Q489)=0),0,ROUND((Register!$M489-Register!$R489)*MIN(Register!$Q489,MAX(0,MIN(P$4,IF(Register!$U489="",$D$2,MIN($D$2,YEAR(Register!$U489)*12+MONTH(Register!$U489)-1)))-(YEAR(Register!$O489)*12+MONTH(Register!$O489))+1))/Register!$Q489,2)-ROUND((Register!$M489-Register!$R489)*MIN(Register!$Q489,MAX(0,MIN(P$4-1,IF(Register!$U489="",$D$2,MIN($D$2,YEAR(Register!$U489)*12+MONTH(Register!$U489)-1)))-(YEAR(Register!$O489)*12+MONTH(Register!$O489))+1))/Register!$Q489,2))</f>
        <v/>
      </c>
      <c r="Q491" s="27">
        <f>E491+F491+G491+H491+I491+J491+K491+L491+M491+N491+O491+P491</f>
        <v/>
      </c>
    </row>
    <row r="492">
      <c r="A492" s="28">
        <f>IF(Register!$A490="","",Register!$A490)</f>
        <v/>
      </c>
      <c r="B492" s="28">
        <f>IF(Register!$D490="","",Register!$D490)</f>
        <v/>
      </c>
      <c r="C492" s="28">
        <f>IF(Register!$F490="","",Register!$F490)</f>
        <v/>
      </c>
      <c r="D492" s="28">
        <f>IF(C492="","",IF(C492=Settings!$A$9,Settings!$B$9,IF(C492=Settings!$A$10,Settings!$B$10,IF(C492=Settings!$A$11,Settings!$B$11,IF(C492=Settings!$A$12,Settings!$B$12,IF(C492=Settings!$A$13,Settings!$B$13,IF(C492=Settings!$A$14,Settings!$B$14,IF(C492=Settings!$A$15,Settings!$B$15,IF(C492=Settings!$A$16,Settings!$B$16,IF(C492=Settings!$A$17,Settings!$B$17,IF(C492=Settings!$A$18,Settings!$B$18,"")))))))))))</f>
        <v/>
      </c>
      <c r="E492" s="27">
        <f>IF(OR(Register!$N490&lt;&gt;"Yes",Register!$O490="",N(Register!$Q490)=0),0,ROUND((Register!$M490-Register!$R490)*MIN(Register!$Q490,MAX(0,MIN(E$4,IF(Register!$U490="",$D$2,MIN($D$2,YEAR(Register!$U490)*12+MONTH(Register!$U490)-1)))-(YEAR(Register!$O490)*12+MONTH(Register!$O490))+1))/Register!$Q490,2)-ROUND((Register!$M490-Register!$R490)*MIN(Register!$Q490,MAX(0,MIN(E$4-1,IF(Register!$U490="",$D$2,MIN($D$2,YEAR(Register!$U490)*12+MONTH(Register!$U490)-1)))-(YEAR(Register!$O490)*12+MONTH(Register!$O490))+1))/Register!$Q490,2))</f>
        <v/>
      </c>
      <c r="F492" s="27">
        <f>IF(OR(Register!$N490&lt;&gt;"Yes",Register!$O490="",N(Register!$Q490)=0),0,ROUND((Register!$M490-Register!$R490)*MIN(Register!$Q490,MAX(0,MIN(F$4,IF(Register!$U490="",$D$2,MIN($D$2,YEAR(Register!$U490)*12+MONTH(Register!$U490)-1)))-(YEAR(Register!$O490)*12+MONTH(Register!$O490))+1))/Register!$Q490,2)-ROUND((Register!$M490-Register!$R490)*MIN(Register!$Q490,MAX(0,MIN(F$4-1,IF(Register!$U490="",$D$2,MIN($D$2,YEAR(Register!$U490)*12+MONTH(Register!$U490)-1)))-(YEAR(Register!$O490)*12+MONTH(Register!$O490))+1))/Register!$Q490,2))</f>
        <v/>
      </c>
      <c r="G492" s="27">
        <f>IF(OR(Register!$N490&lt;&gt;"Yes",Register!$O490="",N(Register!$Q490)=0),0,ROUND((Register!$M490-Register!$R490)*MIN(Register!$Q490,MAX(0,MIN(G$4,IF(Register!$U490="",$D$2,MIN($D$2,YEAR(Register!$U490)*12+MONTH(Register!$U490)-1)))-(YEAR(Register!$O490)*12+MONTH(Register!$O490))+1))/Register!$Q490,2)-ROUND((Register!$M490-Register!$R490)*MIN(Register!$Q490,MAX(0,MIN(G$4-1,IF(Register!$U490="",$D$2,MIN($D$2,YEAR(Register!$U490)*12+MONTH(Register!$U490)-1)))-(YEAR(Register!$O490)*12+MONTH(Register!$O490))+1))/Register!$Q490,2))</f>
        <v/>
      </c>
      <c r="H492" s="27">
        <f>IF(OR(Register!$N490&lt;&gt;"Yes",Register!$O490="",N(Register!$Q490)=0),0,ROUND((Register!$M490-Register!$R490)*MIN(Register!$Q490,MAX(0,MIN(H$4,IF(Register!$U490="",$D$2,MIN($D$2,YEAR(Register!$U490)*12+MONTH(Register!$U490)-1)))-(YEAR(Register!$O490)*12+MONTH(Register!$O490))+1))/Register!$Q490,2)-ROUND((Register!$M490-Register!$R490)*MIN(Register!$Q490,MAX(0,MIN(H$4-1,IF(Register!$U490="",$D$2,MIN($D$2,YEAR(Register!$U490)*12+MONTH(Register!$U490)-1)))-(YEAR(Register!$O490)*12+MONTH(Register!$O490))+1))/Register!$Q490,2))</f>
        <v/>
      </c>
      <c r="I492" s="27">
        <f>IF(OR(Register!$N490&lt;&gt;"Yes",Register!$O490="",N(Register!$Q490)=0),0,ROUND((Register!$M490-Register!$R490)*MIN(Register!$Q490,MAX(0,MIN(I$4,IF(Register!$U490="",$D$2,MIN($D$2,YEAR(Register!$U490)*12+MONTH(Register!$U490)-1)))-(YEAR(Register!$O490)*12+MONTH(Register!$O490))+1))/Register!$Q490,2)-ROUND((Register!$M490-Register!$R490)*MIN(Register!$Q490,MAX(0,MIN(I$4-1,IF(Register!$U490="",$D$2,MIN($D$2,YEAR(Register!$U490)*12+MONTH(Register!$U490)-1)))-(YEAR(Register!$O490)*12+MONTH(Register!$O490))+1))/Register!$Q490,2))</f>
        <v/>
      </c>
      <c r="J492" s="27">
        <f>IF(OR(Register!$N490&lt;&gt;"Yes",Register!$O490="",N(Register!$Q490)=0),0,ROUND((Register!$M490-Register!$R490)*MIN(Register!$Q490,MAX(0,MIN(J$4,IF(Register!$U490="",$D$2,MIN($D$2,YEAR(Register!$U490)*12+MONTH(Register!$U490)-1)))-(YEAR(Register!$O490)*12+MONTH(Register!$O490))+1))/Register!$Q490,2)-ROUND((Register!$M490-Register!$R490)*MIN(Register!$Q490,MAX(0,MIN(J$4-1,IF(Register!$U490="",$D$2,MIN($D$2,YEAR(Register!$U490)*12+MONTH(Register!$U490)-1)))-(YEAR(Register!$O490)*12+MONTH(Register!$O490))+1))/Register!$Q490,2))</f>
        <v/>
      </c>
      <c r="K492" s="27">
        <f>IF(OR(Register!$N490&lt;&gt;"Yes",Register!$O490="",N(Register!$Q490)=0),0,ROUND((Register!$M490-Register!$R490)*MIN(Register!$Q490,MAX(0,MIN(K$4,IF(Register!$U490="",$D$2,MIN($D$2,YEAR(Register!$U490)*12+MONTH(Register!$U490)-1)))-(YEAR(Register!$O490)*12+MONTH(Register!$O490))+1))/Register!$Q490,2)-ROUND((Register!$M490-Register!$R490)*MIN(Register!$Q490,MAX(0,MIN(K$4-1,IF(Register!$U490="",$D$2,MIN($D$2,YEAR(Register!$U490)*12+MONTH(Register!$U490)-1)))-(YEAR(Register!$O490)*12+MONTH(Register!$O490))+1))/Register!$Q490,2))</f>
        <v/>
      </c>
      <c r="L492" s="27">
        <f>IF(OR(Register!$N490&lt;&gt;"Yes",Register!$O490="",N(Register!$Q490)=0),0,ROUND((Register!$M490-Register!$R490)*MIN(Register!$Q490,MAX(0,MIN(L$4,IF(Register!$U490="",$D$2,MIN($D$2,YEAR(Register!$U490)*12+MONTH(Register!$U490)-1)))-(YEAR(Register!$O490)*12+MONTH(Register!$O490))+1))/Register!$Q490,2)-ROUND((Register!$M490-Register!$R490)*MIN(Register!$Q490,MAX(0,MIN(L$4-1,IF(Register!$U490="",$D$2,MIN($D$2,YEAR(Register!$U490)*12+MONTH(Register!$U490)-1)))-(YEAR(Register!$O490)*12+MONTH(Register!$O490))+1))/Register!$Q490,2))</f>
        <v/>
      </c>
      <c r="M492" s="27">
        <f>IF(OR(Register!$N490&lt;&gt;"Yes",Register!$O490="",N(Register!$Q490)=0),0,ROUND((Register!$M490-Register!$R490)*MIN(Register!$Q490,MAX(0,MIN(M$4,IF(Register!$U490="",$D$2,MIN($D$2,YEAR(Register!$U490)*12+MONTH(Register!$U490)-1)))-(YEAR(Register!$O490)*12+MONTH(Register!$O490))+1))/Register!$Q490,2)-ROUND((Register!$M490-Register!$R490)*MIN(Register!$Q490,MAX(0,MIN(M$4-1,IF(Register!$U490="",$D$2,MIN($D$2,YEAR(Register!$U490)*12+MONTH(Register!$U490)-1)))-(YEAR(Register!$O490)*12+MONTH(Register!$O490))+1))/Register!$Q490,2))</f>
        <v/>
      </c>
      <c r="N492" s="27">
        <f>IF(OR(Register!$N490&lt;&gt;"Yes",Register!$O490="",N(Register!$Q490)=0),0,ROUND((Register!$M490-Register!$R490)*MIN(Register!$Q490,MAX(0,MIN(N$4,IF(Register!$U490="",$D$2,MIN($D$2,YEAR(Register!$U490)*12+MONTH(Register!$U490)-1)))-(YEAR(Register!$O490)*12+MONTH(Register!$O490))+1))/Register!$Q490,2)-ROUND((Register!$M490-Register!$R490)*MIN(Register!$Q490,MAX(0,MIN(N$4-1,IF(Register!$U490="",$D$2,MIN($D$2,YEAR(Register!$U490)*12+MONTH(Register!$U490)-1)))-(YEAR(Register!$O490)*12+MONTH(Register!$O490))+1))/Register!$Q490,2))</f>
        <v/>
      </c>
      <c r="O492" s="27">
        <f>IF(OR(Register!$N490&lt;&gt;"Yes",Register!$O490="",N(Register!$Q490)=0),0,ROUND((Register!$M490-Register!$R490)*MIN(Register!$Q490,MAX(0,MIN(O$4,IF(Register!$U490="",$D$2,MIN($D$2,YEAR(Register!$U490)*12+MONTH(Register!$U490)-1)))-(YEAR(Register!$O490)*12+MONTH(Register!$O490))+1))/Register!$Q490,2)-ROUND((Register!$M490-Register!$R490)*MIN(Register!$Q490,MAX(0,MIN(O$4-1,IF(Register!$U490="",$D$2,MIN($D$2,YEAR(Register!$U490)*12+MONTH(Register!$U490)-1)))-(YEAR(Register!$O490)*12+MONTH(Register!$O490))+1))/Register!$Q490,2))</f>
        <v/>
      </c>
      <c r="P492" s="27">
        <f>IF(OR(Register!$N490&lt;&gt;"Yes",Register!$O490="",N(Register!$Q490)=0),0,ROUND((Register!$M490-Register!$R490)*MIN(Register!$Q490,MAX(0,MIN(P$4,IF(Register!$U490="",$D$2,MIN($D$2,YEAR(Register!$U490)*12+MONTH(Register!$U490)-1)))-(YEAR(Register!$O490)*12+MONTH(Register!$O490))+1))/Register!$Q490,2)-ROUND((Register!$M490-Register!$R490)*MIN(Register!$Q490,MAX(0,MIN(P$4-1,IF(Register!$U490="",$D$2,MIN($D$2,YEAR(Register!$U490)*12+MONTH(Register!$U490)-1)))-(YEAR(Register!$O490)*12+MONTH(Register!$O490))+1))/Register!$Q490,2))</f>
        <v/>
      </c>
      <c r="Q492" s="27">
        <f>E492+F492+G492+H492+I492+J492+K492+L492+M492+N492+O492+P492</f>
        <v/>
      </c>
    </row>
    <row r="493">
      <c r="A493" s="28">
        <f>IF(Register!$A491="","",Register!$A491)</f>
        <v/>
      </c>
      <c r="B493" s="28">
        <f>IF(Register!$D491="","",Register!$D491)</f>
        <v/>
      </c>
      <c r="C493" s="28">
        <f>IF(Register!$F491="","",Register!$F491)</f>
        <v/>
      </c>
      <c r="D493" s="28">
        <f>IF(C493="","",IF(C493=Settings!$A$9,Settings!$B$9,IF(C493=Settings!$A$10,Settings!$B$10,IF(C493=Settings!$A$11,Settings!$B$11,IF(C493=Settings!$A$12,Settings!$B$12,IF(C493=Settings!$A$13,Settings!$B$13,IF(C493=Settings!$A$14,Settings!$B$14,IF(C493=Settings!$A$15,Settings!$B$15,IF(C493=Settings!$A$16,Settings!$B$16,IF(C493=Settings!$A$17,Settings!$B$17,IF(C493=Settings!$A$18,Settings!$B$18,"")))))))))))</f>
        <v/>
      </c>
      <c r="E493" s="27">
        <f>IF(OR(Register!$N491&lt;&gt;"Yes",Register!$O491="",N(Register!$Q491)=0),0,ROUND((Register!$M491-Register!$R491)*MIN(Register!$Q491,MAX(0,MIN(E$4,IF(Register!$U491="",$D$2,MIN($D$2,YEAR(Register!$U491)*12+MONTH(Register!$U491)-1)))-(YEAR(Register!$O491)*12+MONTH(Register!$O491))+1))/Register!$Q491,2)-ROUND((Register!$M491-Register!$R491)*MIN(Register!$Q491,MAX(0,MIN(E$4-1,IF(Register!$U491="",$D$2,MIN($D$2,YEAR(Register!$U491)*12+MONTH(Register!$U491)-1)))-(YEAR(Register!$O491)*12+MONTH(Register!$O491))+1))/Register!$Q491,2))</f>
        <v/>
      </c>
      <c r="F493" s="27">
        <f>IF(OR(Register!$N491&lt;&gt;"Yes",Register!$O491="",N(Register!$Q491)=0),0,ROUND((Register!$M491-Register!$R491)*MIN(Register!$Q491,MAX(0,MIN(F$4,IF(Register!$U491="",$D$2,MIN($D$2,YEAR(Register!$U491)*12+MONTH(Register!$U491)-1)))-(YEAR(Register!$O491)*12+MONTH(Register!$O491))+1))/Register!$Q491,2)-ROUND((Register!$M491-Register!$R491)*MIN(Register!$Q491,MAX(0,MIN(F$4-1,IF(Register!$U491="",$D$2,MIN($D$2,YEAR(Register!$U491)*12+MONTH(Register!$U491)-1)))-(YEAR(Register!$O491)*12+MONTH(Register!$O491))+1))/Register!$Q491,2))</f>
        <v/>
      </c>
      <c r="G493" s="27">
        <f>IF(OR(Register!$N491&lt;&gt;"Yes",Register!$O491="",N(Register!$Q491)=0),0,ROUND((Register!$M491-Register!$R491)*MIN(Register!$Q491,MAX(0,MIN(G$4,IF(Register!$U491="",$D$2,MIN($D$2,YEAR(Register!$U491)*12+MONTH(Register!$U491)-1)))-(YEAR(Register!$O491)*12+MONTH(Register!$O491))+1))/Register!$Q491,2)-ROUND((Register!$M491-Register!$R491)*MIN(Register!$Q491,MAX(0,MIN(G$4-1,IF(Register!$U491="",$D$2,MIN($D$2,YEAR(Register!$U491)*12+MONTH(Register!$U491)-1)))-(YEAR(Register!$O491)*12+MONTH(Register!$O491))+1))/Register!$Q491,2))</f>
        <v/>
      </c>
      <c r="H493" s="27">
        <f>IF(OR(Register!$N491&lt;&gt;"Yes",Register!$O491="",N(Register!$Q491)=0),0,ROUND((Register!$M491-Register!$R491)*MIN(Register!$Q491,MAX(0,MIN(H$4,IF(Register!$U491="",$D$2,MIN($D$2,YEAR(Register!$U491)*12+MONTH(Register!$U491)-1)))-(YEAR(Register!$O491)*12+MONTH(Register!$O491))+1))/Register!$Q491,2)-ROUND((Register!$M491-Register!$R491)*MIN(Register!$Q491,MAX(0,MIN(H$4-1,IF(Register!$U491="",$D$2,MIN($D$2,YEAR(Register!$U491)*12+MONTH(Register!$U491)-1)))-(YEAR(Register!$O491)*12+MONTH(Register!$O491))+1))/Register!$Q491,2))</f>
        <v/>
      </c>
      <c r="I493" s="27">
        <f>IF(OR(Register!$N491&lt;&gt;"Yes",Register!$O491="",N(Register!$Q491)=0),0,ROUND((Register!$M491-Register!$R491)*MIN(Register!$Q491,MAX(0,MIN(I$4,IF(Register!$U491="",$D$2,MIN($D$2,YEAR(Register!$U491)*12+MONTH(Register!$U491)-1)))-(YEAR(Register!$O491)*12+MONTH(Register!$O491))+1))/Register!$Q491,2)-ROUND((Register!$M491-Register!$R491)*MIN(Register!$Q491,MAX(0,MIN(I$4-1,IF(Register!$U491="",$D$2,MIN($D$2,YEAR(Register!$U491)*12+MONTH(Register!$U491)-1)))-(YEAR(Register!$O491)*12+MONTH(Register!$O491))+1))/Register!$Q491,2))</f>
        <v/>
      </c>
      <c r="J493" s="27">
        <f>IF(OR(Register!$N491&lt;&gt;"Yes",Register!$O491="",N(Register!$Q491)=0),0,ROUND((Register!$M491-Register!$R491)*MIN(Register!$Q491,MAX(0,MIN(J$4,IF(Register!$U491="",$D$2,MIN($D$2,YEAR(Register!$U491)*12+MONTH(Register!$U491)-1)))-(YEAR(Register!$O491)*12+MONTH(Register!$O491))+1))/Register!$Q491,2)-ROUND((Register!$M491-Register!$R491)*MIN(Register!$Q491,MAX(0,MIN(J$4-1,IF(Register!$U491="",$D$2,MIN($D$2,YEAR(Register!$U491)*12+MONTH(Register!$U491)-1)))-(YEAR(Register!$O491)*12+MONTH(Register!$O491))+1))/Register!$Q491,2))</f>
        <v/>
      </c>
      <c r="K493" s="27">
        <f>IF(OR(Register!$N491&lt;&gt;"Yes",Register!$O491="",N(Register!$Q491)=0),0,ROUND((Register!$M491-Register!$R491)*MIN(Register!$Q491,MAX(0,MIN(K$4,IF(Register!$U491="",$D$2,MIN($D$2,YEAR(Register!$U491)*12+MONTH(Register!$U491)-1)))-(YEAR(Register!$O491)*12+MONTH(Register!$O491))+1))/Register!$Q491,2)-ROUND((Register!$M491-Register!$R491)*MIN(Register!$Q491,MAX(0,MIN(K$4-1,IF(Register!$U491="",$D$2,MIN($D$2,YEAR(Register!$U491)*12+MONTH(Register!$U491)-1)))-(YEAR(Register!$O491)*12+MONTH(Register!$O491))+1))/Register!$Q491,2))</f>
        <v/>
      </c>
      <c r="L493" s="27">
        <f>IF(OR(Register!$N491&lt;&gt;"Yes",Register!$O491="",N(Register!$Q491)=0),0,ROUND((Register!$M491-Register!$R491)*MIN(Register!$Q491,MAX(0,MIN(L$4,IF(Register!$U491="",$D$2,MIN($D$2,YEAR(Register!$U491)*12+MONTH(Register!$U491)-1)))-(YEAR(Register!$O491)*12+MONTH(Register!$O491))+1))/Register!$Q491,2)-ROUND((Register!$M491-Register!$R491)*MIN(Register!$Q491,MAX(0,MIN(L$4-1,IF(Register!$U491="",$D$2,MIN($D$2,YEAR(Register!$U491)*12+MONTH(Register!$U491)-1)))-(YEAR(Register!$O491)*12+MONTH(Register!$O491))+1))/Register!$Q491,2))</f>
        <v/>
      </c>
      <c r="M493" s="27">
        <f>IF(OR(Register!$N491&lt;&gt;"Yes",Register!$O491="",N(Register!$Q491)=0),0,ROUND((Register!$M491-Register!$R491)*MIN(Register!$Q491,MAX(0,MIN(M$4,IF(Register!$U491="",$D$2,MIN($D$2,YEAR(Register!$U491)*12+MONTH(Register!$U491)-1)))-(YEAR(Register!$O491)*12+MONTH(Register!$O491))+1))/Register!$Q491,2)-ROUND((Register!$M491-Register!$R491)*MIN(Register!$Q491,MAX(0,MIN(M$4-1,IF(Register!$U491="",$D$2,MIN($D$2,YEAR(Register!$U491)*12+MONTH(Register!$U491)-1)))-(YEAR(Register!$O491)*12+MONTH(Register!$O491))+1))/Register!$Q491,2))</f>
        <v/>
      </c>
      <c r="N493" s="27">
        <f>IF(OR(Register!$N491&lt;&gt;"Yes",Register!$O491="",N(Register!$Q491)=0),0,ROUND((Register!$M491-Register!$R491)*MIN(Register!$Q491,MAX(0,MIN(N$4,IF(Register!$U491="",$D$2,MIN($D$2,YEAR(Register!$U491)*12+MONTH(Register!$U491)-1)))-(YEAR(Register!$O491)*12+MONTH(Register!$O491))+1))/Register!$Q491,2)-ROUND((Register!$M491-Register!$R491)*MIN(Register!$Q491,MAX(0,MIN(N$4-1,IF(Register!$U491="",$D$2,MIN($D$2,YEAR(Register!$U491)*12+MONTH(Register!$U491)-1)))-(YEAR(Register!$O491)*12+MONTH(Register!$O491))+1))/Register!$Q491,2))</f>
        <v/>
      </c>
      <c r="O493" s="27">
        <f>IF(OR(Register!$N491&lt;&gt;"Yes",Register!$O491="",N(Register!$Q491)=0),0,ROUND((Register!$M491-Register!$R491)*MIN(Register!$Q491,MAX(0,MIN(O$4,IF(Register!$U491="",$D$2,MIN($D$2,YEAR(Register!$U491)*12+MONTH(Register!$U491)-1)))-(YEAR(Register!$O491)*12+MONTH(Register!$O491))+1))/Register!$Q491,2)-ROUND((Register!$M491-Register!$R491)*MIN(Register!$Q491,MAX(0,MIN(O$4-1,IF(Register!$U491="",$D$2,MIN($D$2,YEAR(Register!$U491)*12+MONTH(Register!$U491)-1)))-(YEAR(Register!$O491)*12+MONTH(Register!$O491))+1))/Register!$Q491,2))</f>
        <v/>
      </c>
      <c r="P493" s="27">
        <f>IF(OR(Register!$N491&lt;&gt;"Yes",Register!$O491="",N(Register!$Q491)=0),0,ROUND((Register!$M491-Register!$R491)*MIN(Register!$Q491,MAX(0,MIN(P$4,IF(Register!$U491="",$D$2,MIN($D$2,YEAR(Register!$U491)*12+MONTH(Register!$U491)-1)))-(YEAR(Register!$O491)*12+MONTH(Register!$O491))+1))/Register!$Q491,2)-ROUND((Register!$M491-Register!$R491)*MIN(Register!$Q491,MAX(0,MIN(P$4-1,IF(Register!$U491="",$D$2,MIN($D$2,YEAR(Register!$U491)*12+MONTH(Register!$U491)-1)))-(YEAR(Register!$O491)*12+MONTH(Register!$O491))+1))/Register!$Q491,2))</f>
        <v/>
      </c>
      <c r="Q493" s="27">
        <f>E493+F493+G493+H493+I493+J493+K493+L493+M493+N493+O493+P493</f>
        <v/>
      </c>
    </row>
    <row r="494">
      <c r="A494" s="28">
        <f>IF(Register!$A492="","",Register!$A492)</f>
        <v/>
      </c>
      <c r="B494" s="28">
        <f>IF(Register!$D492="","",Register!$D492)</f>
        <v/>
      </c>
      <c r="C494" s="28">
        <f>IF(Register!$F492="","",Register!$F492)</f>
        <v/>
      </c>
      <c r="D494" s="28">
        <f>IF(C494="","",IF(C494=Settings!$A$9,Settings!$B$9,IF(C494=Settings!$A$10,Settings!$B$10,IF(C494=Settings!$A$11,Settings!$B$11,IF(C494=Settings!$A$12,Settings!$B$12,IF(C494=Settings!$A$13,Settings!$B$13,IF(C494=Settings!$A$14,Settings!$B$14,IF(C494=Settings!$A$15,Settings!$B$15,IF(C494=Settings!$A$16,Settings!$B$16,IF(C494=Settings!$A$17,Settings!$B$17,IF(C494=Settings!$A$18,Settings!$B$18,"")))))))))))</f>
        <v/>
      </c>
      <c r="E494" s="27">
        <f>IF(OR(Register!$N492&lt;&gt;"Yes",Register!$O492="",N(Register!$Q492)=0),0,ROUND((Register!$M492-Register!$R492)*MIN(Register!$Q492,MAX(0,MIN(E$4,IF(Register!$U492="",$D$2,MIN($D$2,YEAR(Register!$U492)*12+MONTH(Register!$U492)-1)))-(YEAR(Register!$O492)*12+MONTH(Register!$O492))+1))/Register!$Q492,2)-ROUND((Register!$M492-Register!$R492)*MIN(Register!$Q492,MAX(0,MIN(E$4-1,IF(Register!$U492="",$D$2,MIN($D$2,YEAR(Register!$U492)*12+MONTH(Register!$U492)-1)))-(YEAR(Register!$O492)*12+MONTH(Register!$O492))+1))/Register!$Q492,2))</f>
        <v/>
      </c>
      <c r="F494" s="27">
        <f>IF(OR(Register!$N492&lt;&gt;"Yes",Register!$O492="",N(Register!$Q492)=0),0,ROUND((Register!$M492-Register!$R492)*MIN(Register!$Q492,MAX(0,MIN(F$4,IF(Register!$U492="",$D$2,MIN($D$2,YEAR(Register!$U492)*12+MONTH(Register!$U492)-1)))-(YEAR(Register!$O492)*12+MONTH(Register!$O492))+1))/Register!$Q492,2)-ROUND((Register!$M492-Register!$R492)*MIN(Register!$Q492,MAX(0,MIN(F$4-1,IF(Register!$U492="",$D$2,MIN($D$2,YEAR(Register!$U492)*12+MONTH(Register!$U492)-1)))-(YEAR(Register!$O492)*12+MONTH(Register!$O492))+1))/Register!$Q492,2))</f>
        <v/>
      </c>
      <c r="G494" s="27">
        <f>IF(OR(Register!$N492&lt;&gt;"Yes",Register!$O492="",N(Register!$Q492)=0),0,ROUND((Register!$M492-Register!$R492)*MIN(Register!$Q492,MAX(0,MIN(G$4,IF(Register!$U492="",$D$2,MIN($D$2,YEAR(Register!$U492)*12+MONTH(Register!$U492)-1)))-(YEAR(Register!$O492)*12+MONTH(Register!$O492))+1))/Register!$Q492,2)-ROUND((Register!$M492-Register!$R492)*MIN(Register!$Q492,MAX(0,MIN(G$4-1,IF(Register!$U492="",$D$2,MIN($D$2,YEAR(Register!$U492)*12+MONTH(Register!$U492)-1)))-(YEAR(Register!$O492)*12+MONTH(Register!$O492))+1))/Register!$Q492,2))</f>
        <v/>
      </c>
      <c r="H494" s="27">
        <f>IF(OR(Register!$N492&lt;&gt;"Yes",Register!$O492="",N(Register!$Q492)=0),0,ROUND((Register!$M492-Register!$R492)*MIN(Register!$Q492,MAX(0,MIN(H$4,IF(Register!$U492="",$D$2,MIN($D$2,YEAR(Register!$U492)*12+MONTH(Register!$U492)-1)))-(YEAR(Register!$O492)*12+MONTH(Register!$O492))+1))/Register!$Q492,2)-ROUND((Register!$M492-Register!$R492)*MIN(Register!$Q492,MAX(0,MIN(H$4-1,IF(Register!$U492="",$D$2,MIN($D$2,YEAR(Register!$U492)*12+MONTH(Register!$U492)-1)))-(YEAR(Register!$O492)*12+MONTH(Register!$O492))+1))/Register!$Q492,2))</f>
        <v/>
      </c>
      <c r="I494" s="27">
        <f>IF(OR(Register!$N492&lt;&gt;"Yes",Register!$O492="",N(Register!$Q492)=0),0,ROUND((Register!$M492-Register!$R492)*MIN(Register!$Q492,MAX(0,MIN(I$4,IF(Register!$U492="",$D$2,MIN($D$2,YEAR(Register!$U492)*12+MONTH(Register!$U492)-1)))-(YEAR(Register!$O492)*12+MONTH(Register!$O492))+1))/Register!$Q492,2)-ROUND((Register!$M492-Register!$R492)*MIN(Register!$Q492,MAX(0,MIN(I$4-1,IF(Register!$U492="",$D$2,MIN($D$2,YEAR(Register!$U492)*12+MONTH(Register!$U492)-1)))-(YEAR(Register!$O492)*12+MONTH(Register!$O492))+1))/Register!$Q492,2))</f>
        <v/>
      </c>
      <c r="J494" s="27">
        <f>IF(OR(Register!$N492&lt;&gt;"Yes",Register!$O492="",N(Register!$Q492)=0),0,ROUND((Register!$M492-Register!$R492)*MIN(Register!$Q492,MAX(0,MIN(J$4,IF(Register!$U492="",$D$2,MIN($D$2,YEAR(Register!$U492)*12+MONTH(Register!$U492)-1)))-(YEAR(Register!$O492)*12+MONTH(Register!$O492))+1))/Register!$Q492,2)-ROUND((Register!$M492-Register!$R492)*MIN(Register!$Q492,MAX(0,MIN(J$4-1,IF(Register!$U492="",$D$2,MIN($D$2,YEAR(Register!$U492)*12+MONTH(Register!$U492)-1)))-(YEAR(Register!$O492)*12+MONTH(Register!$O492))+1))/Register!$Q492,2))</f>
        <v/>
      </c>
      <c r="K494" s="27">
        <f>IF(OR(Register!$N492&lt;&gt;"Yes",Register!$O492="",N(Register!$Q492)=0),0,ROUND((Register!$M492-Register!$R492)*MIN(Register!$Q492,MAX(0,MIN(K$4,IF(Register!$U492="",$D$2,MIN($D$2,YEAR(Register!$U492)*12+MONTH(Register!$U492)-1)))-(YEAR(Register!$O492)*12+MONTH(Register!$O492))+1))/Register!$Q492,2)-ROUND((Register!$M492-Register!$R492)*MIN(Register!$Q492,MAX(0,MIN(K$4-1,IF(Register!$U492="",$D$2,MIN($D$2,YEAR(Register!$U492)*12+MONTH(Register!$U492)-1)))-(YEAR(Register!$O492)*12+MONTH(Register!$O492))+1))/Register!$Q492,2))</f>
        <v/>
      </c>
      <c r="L494" s="27">
        <f>IF(OR(Register!$N492&lt;&gt;"Yes",Register!$O492="",N(Register!$Q492)=0),0,ROUND((Register!$M492-Register!$R492)*MIN(Register!$Q492,MAX(0,MIN(L$4,IF(Register!$U492="",$D$2,MIN($D$2,YEAR(Register!$U492)*12+MONTH(Register!$U492)-1)))-(YEAR(Register!$O492)*12+MONTH(Register!$O492))+1))/Register!$Q492,2)-ROUND((Register!$M492-Register!$R492)*MIN(Register!$Q492,MAX(0,MIN(L$4-1,IF(Register!$U492="",$D$2,MIN($D$2,YEAR(Register!$U492)*12+MONTH(Register!$U492)-1)))-(YEAR(Register!$O492)*12+MONTH(Register!$O492))+1))/Register!$Q492,2))</f>
        <v/>
      </c>
      <c r="M494" s="27">
        <f>IF(OR(Register!$N492&lt;&gt;"Yes",Register!$O492="",N(Register!$Q492)=0),0,ROUND((Register!$M492-Register!$R492)*MIN(Register!$Q492,MAX(0,MIN(M$4,IF(Register!$U492="",$D$2,MIN($D$2,YEAR(Register!$U492)*12+MONTH(Register!$U492)-1)))-(YEAR(Register!$O492)*12+MONTH(Register!$O492))+1))/Register!$Q492,2)-ROUND((Register!$M492-Register!$R492)*MIN(Register!$Q492,MAX(0,MIN(M$4-1,IF(Register!$U492="",$D$2,MIN($D$2,YEAR(Register!$U492)*12+MONTH(Register!$U492)-1)))-(YEAR(Register!$O492)*12+MONTH(Register!$O492))+1))/Register!$Q492,2))</f>
        <v/>
      </c>
      <c r="N494" s="27">
        <f>IF(OR(Register!$N492&lt;&gt;"Yes",Register!$O492="",N(Register!$Q492)=0),0,ROUND((Register!$M492-Register!$R492)*MIN(Register!$Q492,MAX(0,MIN(N$4,IF(Register!$U492="",$D$2,MIN($D$2,YEAR(Register!$U492)*12+MONTH(Register!$U492)-1)))-(YEAR(Register!$O492)*12+MONTH(Register!$O492))+1))/Register!$Q492,2)-ROUND((Register!$M492-Register!$R492)*MIN(Register!$Q492,MAX(0,MIN(N$4-1,IF(Register!$U492="",$D$2,MIN($D$2,YEAR(Register!$U492)*12+MONTH(Register!$U492)-1)))-(YEAR(Register!$O492)*12+MONTH(Register!$O492))+1))/Register!$Q492,2))</f>
        <v/>
      </c>
      <c r="O494" s="27">
        <f>IF(OR(Register!$N492&lt;&gt;"Yes",Register!$O492="",N(Register!$Q492)=0),0,ROUND((Register!$M492-Register!$R492)*MIN(Register!$Q492,MAX(0,MIN(O$4,IF(Register!$U492="",$D$2,MIN($D$2,YEAR(Register!$U492)*12+MONTH(Register!$U492)-1)))-(YEAR(Register!$O492)*12+MONTH(Register!$O492))+1))/Register!$Q492,2)-ROUND((Register!$M492-Register!$R492)*MIN(Register!$Q492,MAX(0,MIN(O$4-1,IF(Register!$U492="",$D$2,MIN($D$2,YEAR(Register!$U492)*12+MONTH(Register!$U492)-1)))-(YEAR(Register!$O492)*12+MONTH(Register!$O492))+1))/Register!$Q492,2))</f>
        <v/>
      </c>
      <c r="P494" s="27">
        <f>IF(OR(Register!$N492&lt;&gt;"Yes",Register!$O492="",N(Register!$Q492)=0),0,ROUND((Register!$M492-Register!$R492)*MIN(Register!$Q492,MAX(0,MIN(P$4,IF(Register!$U492="",$D$2,MIN($D$2,YEAR(Register!$U492)*12+MONTH(Register!$U492)-1)))-(YEAR(Register!$O492)*12+MONTH(Register!$O492))+1))/Register!$Q492,2)-ROUND((Register!$M492-Register!$R492)*MIN(Register!$Q492,MAX(0,MIN(P$4-1,IF(Register!$U492="",$D$2,MIN($D$2,YEAR(Register!$U492)*12+MONTH(Register!$U492)-1)))-(YEAR(Register!$O492)*12+MONTH(Register!$O492))+1))/Register!$Q492,2))</f>
        <v/>
      </c>
      <c r="Q494" s="27">
        <f>E494+F494+G494+H494+I494+J494+K494+L494+M494+N494+O494+P494</f>
        <v/>
      </c>
    </row>
    <row r="495">
      <c r="A495" s="28">
        <f>IF(Register!$A493="","",Register!$A493)</f>
        <v/>
      </c>
      <c r="B495" s="28">
        <f>IF(Register!$D493="","",Register!$D493)</f>
        <v/>
      </c>
      <c r="C495" s="28">
        <f>IF(Register!$F493="","",Register!$F493)</f>
        <v/>
      </c>
      <c r="D495" s="28">
        <f>IF(C495="","",IF(C495=Settings!$A$9,Settings!$B$9,IF(C495=Settings!$A$10,Settings!$B$10,IF(C495=Settings!$A$11,Settings!$B$11,IF(C495=Settings!$A$12,Settings!$B$12,IF(C495=Settings!$A$13,Settings!$B$13,IF(C495=Settings!$A$14,Settings!$B$14,IF(C495=Settings!$A$15,Settings!$B$15,IF(C495=Settings!$A$16,Settings!$B$16,IF(C495=Settings!$A$17,Settings!$B$17,IF(C495=Settings!$A$18,Settings!$B$18,"")))))))))))</f>
        <v/>
      </c>
      <c r="E495" s="27">
        <f>IF(OR(Register!$N493&lt;&gt;"Yes",Register!$O493="",N(Register!$Q493)=0),0,ROUND((Register!$M493-Register!$R493)*MIN(Register!$Q493,MAX(0,MIN(E$4,IF(Register!$U493="",$D$2,MIN($D$2,YEAR(Register!$U493)*12+MONTH(Register!$U493)-1)))-(YEAR(Register!$O493)*12+MONTH(Register!$O493))+1))/Register!$Q493,2)-ROUND((Register!$M493-Register!$R493)*MIN(Register!$Q493,MAX(0,MIN(E$4-1,IF(Register!$U493="",$D$2,MIN($D$2,YEAR(Register!$U493)*12+MONTH(Register!$U493)-1)))-(YEAR(Register!$O493)*12+MONTH(Register!$O493))+1))/Register!$Q493,2))</f>
        <v/>
      </c>
      <c r="F495" s="27">
        <f>IF(OR(Register!$N493&lt;&gt;"Yes",Register!$O493="",N(Register!$Q493)=0),0,ROUND((Register!$M493-Register!$R493)*MIN(Register!$Q493,MAX(0,MIN(F$4,IF(Register!$U493="",$D$2,MIN($D$2,YEAR(Register!$U493)*12+MONTH(Register!$U493)-1)))-(YEAR(Register!$O493)*12+MONTH(Register!$O493))+1))/Register!$Q493,2)-ROUND((Register!$M493-Register!$R493)*MIN(Register!$Q493,MAX(0,MIN(F$4-1,IF(Register!$U493="",$D$2,MIN($D$2,YEAR(Register!$U493)*12+MONTH(Register!$U493)-1)))-(YEAR(Register!$O493)*12+MONTH(Register!$O493))+1))/Register!$Q493,2))</f>
        <v/>
      </c>
      <c r="G495" s="27">
        <f>IF(OR(Register!$N493&lt;&gt;"Yes",Register!$O493="",N(Register!$Q493)=0),0,ROUND((Register!$M493-Register!$R493)*MIN(Register!$Q493,MAX(0,MIN(G$4,IF(Register!$U493="",$D$2,MIN($D$2,YEAR(Register!$U493)*12+MONTH(Register!$U493)-1)))-(YEAR(Register!$O493)*12+MONTH(Register!$O493))+1))/Register!$Q493,2)-ROUND((Register!$M493-Register!$R493)*MIN(Register!$Q493,MAX(0,MIN(G$4-1,IF(Register!$U493="",$D$2,MIN($D$2,YEAR(Register!$U493)*12+MONTH(Register!$U493)-1)))-(YEAR(Register!$O493)*12+MONTH(Register!$O493))+1))/Register!$Q493,2))</f>
        <v/>
      </c>
      <c r="H495" s="27">
        <f>IF(OR(Register!$N493&lt;&gt;"Yes",Register!$O493="",N(Register!$Q493)=0),0,ROUND((Register!$M493-Register!$R493)*MIN(Register!$Q493,MAX(0,MIN(H$4,IF(Register!$U493="",$D$2,MIN($D$2,YEAR(Register!$U493)*12+MONTH(Register!$U493)-1)))-(YEAR(Register!$O493)*12+MONTH(Register!$O493))+1))/Register!$Q493,2)-ROUND((Register!$M493-Register!$R493)*MIN(Register!$Q493,MAX(0,MIN(H$4-1,IF(Register!$U493="",$D$2,MIN($D$2,YEAR(Register!$U493)*12+MONTH(Register!$U493)-1)))-(YEAR(Register!$O493)*12+MONTH(Register!$O493))+1))/Register!$Q493,2))</f>
        <v/>
      </c>
      <c r="I495" s="27">
        <f>IF(OR(Register!$N493&lt;&gt;"Yes",Register!$O493="",N(Register!$Q493)=0),0,ROUND((Register!$M493-Register!$R493)*MIN(Register!$Q493,MAX(0,MIN(I$4,IF(Register!$U493="",$D$2,MIN($D$2,YEAR(Register!$U493)*12+MONTH(Register!$U493)-1)))-(YEAR(Register!$O493)*12+MONTH(Register!$O493))+1))/Register!$Q493,2)-ROUND((Register!$M493-Register!$R493)*MIN(Register!$Q493,MAX(0,MIN(I$4-1,IF(Register!$U493="",$D$2,MIN($D$2,YEAR(Register!$U493)*12+MONTH(Register!$U493)-1)))-(YEAR(Register!$O493)*12+MONTH(Register!$O493))+1))/Register!$Q493,2))</f>
        <v/>
      </c>
      <c r="J495" s="27">
        <f>IF(OR(Register!$N493&lt;&gt;"Yes",Register!$O493="",N(Register!$Q493)=0),0,ROUND((Register!$M493-Register!$R493)*MIN(Register!$Q493,MAX(0,MIN(J$4,IF(Register!$U493="",$D$2,MIN($D$2,YEAR(Register!$U493)*12+MONTH(Register!$U493)-1)))-(YEAR(Register!$O493)*12+MONTH(Register!$O493))+1))/Register!$Q493,2)-ROUND((Register!$M493-Register!$R493)*MIN(Register!$Q493,MAX(0,MIN(J$4-1,IF(Register!$U493="",$D$2,MIN($D$2,YEAR(Register!$U493)*12+MONTH(Register!$U493)-1)))-(YEAR(Register!$O493)*12+MONTH(Register!$O493))+1))/Register!$Q493,2))</f>
        <v/>
      </c>
      <c r="K495" s="27">
        <f>IF(OR(Register!$N493&lt;&gt;"Yes",Register!$O493="",N(Register!$Q493)=0),0,ROUND((Register!$M493-Register!$R493)*MIN(Register!$Q493,MAX(0,MIN(K$4,IF(Register!$U493="",$D$2,MIN($D$2,YEAR(Register!$U493)*12+MONTH(Register!$U493)-1)))-(YEAR(Register!$O493)*12+MONTH(Register!$O493))+1))/Register!$Q493,2)-ROUND((Register!$M493-Register!$R493)*MIN(Register!$Q493,MAX(0,MIN(K$4-1,IF(Register!$U493="",$D$2,MIN($D$2,YEAR(Register!$U493)*12+MONTH(Register!$U493)-1)))-(YEAR(Register!$O493)*12+MONTH(Register!$O493))+1))/Register!$Q493,2))</f>
        <v/>
      </c>
      <c r="L495" s="27">
        <f>IF(OR(Register!$N493&lt;&gt;"Yes",Register!$O493="",N(Register!$Q493)=0),0,ROUND((Register!$M493-Register!$R493)*MIN(Register!$Q493,MAX(0,MIN(L$4,IF(Register!$U493="",$D$2,MIN($D$2,YEAR(Register!$U493)*12+MONTH(Register!$U493)-1)))-(YEAR(Register!$O493)*12+MONTH(Register!$O493))+1))/Register!$Q493,2)-ROUND((Register!$M493-Register!$R493)*MIN(Register!$Q493,MAX(0,MIN(L$4-1,IF(Register!$U493="",$D$2,MIN($D$2,YEAR(Register!$U493)*12+MONTH(Register!$U493)-1)))-(YEAR(Register!$O493)*12+MONTH(Register!$O493))+1))/Register!$Q493,2))</f>
        <v/>
      </c>
      <c r="M495" s="27">
        <f>IF(OR(Register!$N493&lt;&gt;"Yes",Register!$O493="",N(Register!$Q493)=0),0,ROUND((Register!$M493-Register!$R493)*MIN(Register!$Q493,MAX(0,MIN(M$4,IF(Register!$U493="",$D$2,MIN($D$2,YEAR(Register!$U493)*12+MONTH(Register!$U493)-1)))-(YEAR(Register!$O493)*12+MONTH(Register!$O493))+1))/Register!$Q493,2)-ROUND((Register!$M493-Register!$R493)*MIN(Register!$Q493,MAX(0,MIN(M$4-1,IF(Register!$U493="",$D$2,MIN($D$2,YEAR(Register!$U493)*12+MONTH(Register!$U493)-1)))-(YEAR(Register!$O493)*12+MONTH(Register!$O493))+1))/Register!$Q493,2))</f>
        <v/>
      </c>
      <c r="N495" s="27">
        <f>IF(OR(Register!$N493&lt;&gt;"Yes",Register!$O493="",N(Register!$Q493)=0),0,ROUND((Register!$M493-Register!$R493)*MIN(Register!$Q493,MAX(0,MIN(N$4,IF(Register!$U493="",$D$2,MIN($D$2,YEAR(Register!$U493)*12+MONTH(Register!$U493)-1)))-(YEAR(Register!$O493)*12+MONTH(Register!$O493))+1))/Register!$Q493,2)-ROUND((Register!$M493-Register!$R493)*MIN(Register!$Q493,MAX(0,MIN(N$4-1,IF(Register!$U493="",$D$2,MIN($D$2,YEAR(Register!$U493)*12+MONTH(Register!$U493)-1)))-(YEAR(Register!$O493)*12+MONTH(Register!$O493))+1))/Register!$Q493,2))</f>
        <v/>
      </c>
      <c r="O495" s="27">
        <f>IF(OR(Register!$N493&lt;&gt;"Yes",Register!$O493="",N(Register!$Q493)=0),0,ROUND((Register!$M493-Register!$R493)*MIN(Register!$Q493,MAX(0,MIN(O$4,IF(Register!$U493="",$D$2,MIN($D$2,YEAR(Register!$U493)*12+MONTH(Register!$U493)-1)))-(YEAR(Register!$O493)*12+MONTH(Register!$O493))+1))/Register!$Q493,2)-ROUND((Register!$M493-Register!$R493)*MIN(Register!$Q493,MAX(0,MIN(O$4-1,IF(Register!$U493="",$D$2,MIN($D$2,YEAR(Register!$U493)*12+MONTH(Register!$U493)-1)))-(YEAR(Register!$O493)*12+MONTH(Register!$O493))+1))/Register!$Q493,2))</f>
        <v/>
      </c>
      <c r="P495" s="27">
        <f>IF(OR(Register!$N493&lt;&gt;"Yes",Register!$O493="",N(Register!$Q493)=0),0,ROUND((Register!$M493-Register!$R493)*MIN(Register!$Q493,MAX(0,MIN(P$4,IF(Register!$U493="",$D$2,MIN($D$2,YEAR(Register!$U493)*12+MONTH(Register!$U493)-1)))-(YEAR(Register!$O493)*12+MONTH(Register!$O493))+1))/Register!$Q493,2)-ROUND((Register!$M493-Register!$R493)*MIN(Register!$Q493,MAX(0,MIN(P$4-1,IF(Register!$U493="",$D$2,MIN($D$2,YEAR(Register!$U493)*12+MONTH(Register!$U493)-1)))-(YEAR(Register!$O493)*12+MONTH(Register!$O493))+1))/Register!$Q493,2))</f>
        <v/>
      </c>
      <c r="Q495" s="27">
        <f>E495+F495+G495+H495+I495+J495+K495+L495+M495+N495+O495+P495</f>
        <v/>
      </c>
    </row>
    <row r="496">
      <c r="A496" s="28">
        <f>IF(Register!$A494="","",Register!$A494)</f>
        <v/>
      </c>
      <c r="B496" s="28">
        <f>IF(Register!$D494="","",Register!$D494)</f>
        <v/>
      </c>
      <c r="C496" s="28">
        <f>IF(Register!$F494="","",Register!$F494)</f>
        <v/>
      </c>
      <c r="D496" s="28">
        <f>IF(C496="","",IF(C496=Settings!$A$9,Settings!$B$9,IF(C496=Settings!$A$10,Settings!$B$10,IF(C496=Settings!$A$11,Settings!$B$11,IF(C496=Settings!$A$12,Settings!$B$12,IF(C496=Settings!$A$13,Settings!$B$13,IF(C496=Settings!$A$14,Settings!$B$14,IF(C496=Settings!$A$15,Settings!$B$15,IF(C496=Settings!$A$16,Settings!$B$16,IF(C496=Settings!$A$17,Settings!$B$17,IF(C496=Settings!$A$18,Settings!$B$18,"")))))))))))</f>
        <v/>
      </c>
      <c r="E496" s="27">
        <f>IF(OR(Register!$N494&lt;&gt;"Yes",Register!$O494="",N(Register!$Q494)=0),0,ROUND((Register!$M494-Register!$R494)*MIN(Register!$Q494,MAX(0,MIN(E$4,IF(Register!$U494="",$D$2,MIN($D$2,YEAR(Register!$U494)*12+MONTH(Register!$U494)-1)))-(YEAR(Register!$O494)*12+MONTH(Register!$O494))+1))/Register!$Q494,2)-ROUND((Register!$M494-Register!$R494)*MIN(Register!$Q494,MAX(0,MIN(E$4-1,IF(Register!$U494="",$D$2,MIN($D$2,YEAR(Register!$U494)*12+MONTH(Register!$U494)-1)))-(YEAR(Register!$O494)*12+MONTH(Register!$O494))+1))/Register!$Q494,2))</f>
        <v/>
      </c>
      <c r="F496" s="27">
        <f>IF(OR(Register!$N494&lt;&gt;"Yes",Register!$O494="",N(Register!$Q494)=0),0,ROUND((Register!$M494-Register!$R494)*MIN(Register!$Q494,MAX(0,MIN(F$4,IF(Register!$U494="",$D$2,MIN($D$2,YEAR(Register!$U494)*12+MONTH(Register!$U494)-1)))-(YEAR(Register!$O494)*12+MONTH(Register!$O494))+1))/Register!$Q494,2)-ROUND((Register!$M494-Register!$R494)*MIN(Register!$Q494,MAX(0,MIN(F$4-1,IF(Register!$U494="",$D$2,MIN($D$2,YEAR(Register!$U494)*12+MONTH(Register!$U494)-1)))-(YEAR(Register!$O494)*12+MONTH(Register!$O494))+1))/Register!$Q494,2))</f>
        <v/>
      </c>
      <c r="G496" s="27">
        <f>IF(OR(Register!$N494&lt;&gt;"Yes",Register!$O494="",N(Register!$Q494)=0),0,ROUND((Register!$M494-Register!$R494)*MIN(Register!$Q494,MAX(0,MIN(G$4,IF(Register!$U494="",$D$2,MIN($D$2,YEAR(Register!$U494)*12+MONTH(Register!$U494)-1)))-(YEAR(Register!$O494)*12+MONTH(Register!$O494))+1))/Register!$Q494,2)-ROUND((Register!$M494-Register!$R494)*MIN(Register!$Q494,MAX(0,MIN(G$4-1,IF(Register!$U494="",$D$2,MIN($D$2,YEAR(Register!$U494)*12+MONTH(Register!$U494)-1)))-(YEAR(Register!$O494)*12+MONTH(Register!$O494))+1))/Register!$Q494,2))</f>
        <v/>
      </c>
      <c r="H496" s="27">
        <f>IF(OR(Register!$N494&lt;&gt;"Yes",Register!$O494="",N(Register!$Q494)=0),0,ROUND((Register!$M494-Register!$R494)*MIN(Register!$Q494,MAX(0,MIN(H$4,IF(Register!$U494="",$D$2,MIN($D$2,YEAR(Register!$U494)*12+MONTH(Register!$U494)-1)))-(YEAR(Register!$O494)*12+MONTH(Register!$O494))+1))/Register!$Q494,2)-ROUND((Register!$M494-Register!$R494)*MIN(Register!$Q494,MAX(0,MIN(H$4-1,IF(Register!$U494="",$D$2,MIN($D$2,YEAR(Register!$U494)*12+MONTH(Register!$U494)-1)))-(YEAR(Register!$O494)*12+MONTH(Register!$O494))+1))/Register!$Q494,2))</f>
        <v/>
      </c>
      <c r="I496" s="27">
        <f>IF(OR(Register!$N494&lt;&gt;"Yes",Register!$O494="",N(Register!$Q494)=0),0,ROUND((Register!$M494-Register!$R494)*MIN(Register!$Q494,MAX(0,MIN(I$4,IF(Register!$U494="",$D$2,MIN($D$2,YEAR(Register!$U494)*12+MONTH(Register!$U494)-1)))-(YEAR(Register!$O494)*12+MONTH(Register!$O494))+1))/Register!$Q494,2)-ROUND((Register!$M494-Register!$R494)*MIN(Register!$Q494,MAX(0,MIN(I$4-1,IF(Register!$U494="",$D$2,MIN($D$2,YEAR(Register!$U494)*12+MONTH(Register!$U494)-1)))-(YEAR(Register!$O494)*12+MONTH(Register!$O494))+1))/Register!$Q494,2))</f>
        <v/>
      </c>
      <c r="J496" s="27">
        <f>IF(OR(Register!$N494&lt;&gt;"Yes",Register!$O494="",N(Register!$Q494)=0),0,ROUND((Register!$M494-Register!$R494)*MIN(Register!$Q494,MAX(0,MIN(J$4,IF(Register!$U494="",$D$2,MIN($D$2,YEAR(Register!$U494)*12+MONTH(Register!$U494)-1)))-(YEAR(Register!$O494)*12+MONTH(Register!$O494))+1))/Register!$Q494,2)-ROUND((Register!$M494-Register!$R494)*MIN(Register!$Q494,MAX(0,MIN(J$4-1,IF(Register!$U494="",$D$2,MIN($D$2,YEAR(Register!$U494)*12+MONTH(Register!$U494)-1)))-(YEAR(Register!$O494)*12+MONTH(Register!$O494))+1))/Register!$Q494,2))</f>
        <v/>
      </c>
      <c r="K496" s="27">
        <f>IF(OR(Register!$N494&lt;&gt;"Yes",Register!$O494="",N(Register!$Q494)=0),0,ROUND((Register!$M494-Register!$R494)*MIN(Register!$Q494,MAX(0,MIN(K$4,IF(Register!$U494="",$D$2,MIN($D$2,YEAR(Register!$U494)*12+MONTH(Register!$U494)-1)))-(YEAR(Register!$O494)*12+MONTH(Register!$O494))+1))/Register!$Q494,2)-ROUND((Register!$M494-Register!$R494)*MIN(Register!$Q494,MAX(0,MIN(K$4-1,IF(Register!$U494="",$D$2,MIN($D$2,YEAR(Register!$U494)*12+MONTH(Register!$U494)-1)))-(YEAR(Register!$O494)*12+MONTH(Register!$O494))+1))/Register!$Q494,2))</f>
        <v/>
      </c>
      <c r="L496" s="27">
        <f>IF(OR(Register!$N494&lt;&gt;"Yes",Register!$O494="",N(Register!$Q494)=0),0,ROUND((Register!$M494-Register!$R494)*MIN(Register!$Q494,MAX(0,MIN(L$4,IF(Register!$U494="",$D$2,MIN($D$2,YEAR(Register!$U494)*12+MONTH(Register!$U494)-1)))-(YEAR(Register!$O494)*12+MONTH(Register!$O494))+1))/Register!$Q494,2)-ROUND((Register!$M494-Register!$R494)*MIN(Register!$Q494,MAX(0,MIN(L$4-1,IF(Register!$U494="",$D$2,MIN($D$2,YEAR(Register!$U494)*12+MONTH(Register!$U494)-1)))-(YEAR(Register!$O494)*12+MONTH(Register!$O494))+1))/Register!$Q494,2))</f>
        <v/>
      </c>
      <c r="M496" s="27">
        <f>IF(OR(Register!$N494&lt;&gt;"Yes",Register!$O494="",N(Register!$Q494)=0),0,ROUND((Register!$M494-Register!$R494)*MIN(Register!$Q494,MAX(0,MIN(M$4,IF(Register!$U494="",$D$2,MIN($D$2,YEAR(Register!$U494)*12+MONTH(Register!$U494)-1)))-(YEAR(Register!$O494)*12+MONTH(Register!$O494))+1))/Register!$Q494,2)-ROUND((Register!$M494-Register!$R494)*MIN(Register!$Q494,MAX(0,MIN(M$4-1,IF(Register!$U494="",$D$2,MIN($D$2,YEAR(Register!$U494)*12+MONTH(Register!$U494)-1)))-(YEAR(Register!$O494)*12+MONTH(Register!$O494))+1))/Register!$Q494,2))</f>
        <v/>
      </c>
      <c r="N496" s="27">
        <f>IF(OR(Register!$N494&lt;&gt;"Yes",Register!$O494="",N(Register!$Q494)=0),0,ROUND((Register!$M494-Register!$R494)*MIN(Register!$Q494,MAX(0,MIN(N$4,IF(Register!$U494="",$D$2,MIN($D$2,YEAR(Register!$U494)*12+MONTH(Register!$U494)-1)))-(YEAR(Register!$O494)*12+MONTH(Register!$O494))+1))/Register!$Q494,2)-ROUND((Register!$M494-Register!$R494)*MIN(Register!$Q494,MAX(0,MIN(N$4-1,IF(Register!$U494="",$D$2,MIN($D$2,YEAR(Register!$U494)*12+MONTH(Register!$U494)-1)))-(YEAR(Register!$O494)*12+MONTH(Register!$O494))+1))/Register!$Q494,2))</f>
        <v/>
      </c>
      <c r="O496" s="27">
        <f>IF(OR(Register!$N494&lt;&gt;"Yes",Register!$O494="",N(Register!$Q494)=0),0,ROUND((Register!$M494-Register!$R494)*MIN(Register!$Q494,MAX(0,MIN(O$4,IF(Register!$U494="",$D$2,MIN($D$2,YEAR(Register!$U494)*12+MONTH(Register!$U494)-1)))-(YEAR(Register!$O494)*12+MONTH(Register!$O494))+1))/Register!$Q494,2)-ROUND((Register!$M494-Register!$R494)*MIN(Register!$Q494,MAX(0,MIN(O$4-1,IF(Register!$U494="",$D$2,MIN($D$2,YEAR(Register!$U494)*12+MONTH(Register!$U494)-1)))-(YEAR(Register!$O494)*12+MONTH(Register!$O494))+1))/Register!$Q494,2))</f>
        <v/>
      </c>
      <c r="P496" s="27">
        <f>IF(OR(Register!$N494&lt;&gt;"Yes",Register!$O494="",N(Register!$Q494)=0),0,ROUND((Register!$M494-Register!$R494)*MIN(Register!$Q494,MAX(0,MIN(P$4,IF(Register!$U494="",$D$2,MIN($D$2,YEAR(Register!$U494)*12+MONTH(Register!$U494)-1)))-(YEAR(Register!$O494)*12+MONTH(Register!$O494))+1))/Register!$Q494,2)-ROUND((Register!$M494-Register!$R494)*MIN(Register!$Q494,MAX(0,MIN(P$4-1,IF(Register!$U494="",$D$2,MIN($D$2,YEAR(Register!$U494)*12+MONTH(Register!$U494)-1)))-(YEAR(Register!$O494)*12+MONTH(Register!$O494))+1))/Register!$Q494,2))</f>
        <v/>
      </c>
      <c r="Q496" s="27">
        <f>E496+F496+G496+H496+I496+J496+K496+L496+M496+N496+O496+P496</f>
        <v/>
      </c>
    </row>
    <row r="497">
      <c r="A497" s="28">
        <f>IF(Register!$A495="","",Register!$A495)</f>
        <v/>
      </c>
      <c r="B497" s="28">
        <f>IF(Register!$D495="","",Register!$D495)</f>
        <v/>
      </c>
      <c r="C497" s="28">
        <f>IF(Register!$F495="","",Register!$F495)</f>
        <v/>
      </c>
      <c r="D497" s="28">
        <f>IF(C497="","",IF(C497=Settings!$A$9,Settings!$B$9,IF(C497=Settings!$A$10,Settings!$B$10,IF(C497=Settings!$A$11,Settings!$B$11,IF(C497=Settings!$A$12,Settings!$B$12,IF(C497=Settings!$A$13,Settings!$B$13,IF(C497=Settings!$A$14,Settings!$B$14,IF(C497=Settings!$A$15,Settings!$B$15,IF(C497=Settings!$A$16,Settings!$B$16,IF(C497=Settings!$A$17,Settings!$B$17,IF(C497=Settings!$A$18,Settings!$B$18,"")))))))))))</f>
        <v/>
      </c>
      <c r="E497" s="27">
        <f>IF(OR(Register!$N495&lt;&gt;"Yes",Register!$O495="",N(Register!$Q495)=0),0,ROUND((Register!$M495-Register!$R495)*MIN(Register!$Q495,MAX(0,MIN(E$4,IF(Register!$U495="",$D$2,MIN($D$2,YEAR(Register!$U495)*12+MONTH(Register!$U495)-1)))-(YEAR(Register!$O495)*12+MONTH(Register!$O495))+1))/Register!$Q495,2)-ROUND((Register!$M495-Register!$R495)*MIN(Register!$Q495,MAX(0,MIN(E$4-1,IF(Register!$U495="",$D$2,MIN($D$2,YEAR(Register!$U495)*12+MONTH(Register!$U495)-1)))-(YEAR(Register!$O495)*12+MONTH(Register!$O495))+1))/Register!$Q495,2))</f>
        <v/>
      </c>
      <c r="F497" s="27">
        <f>IF(OR(Register!$N495&lt;&gt;"Yes",Register!$O495="",N(Register!$Q495)=0),0,ROUND((Register!$M495-Register!$R495)*MIN(Register!$Q495,MAX(0,MIN(F$4,IF(Register!$U495="",$D$2,MIN($D$2,YEAR(Register!$U495)*12+MONTH(Register!$U495)-1)))-(YEAR(Register!$O495)*12+MONTH(Register!$O495))+1))/Register!$Q495,2)-ROUND((Register!$M495-Register!$R495)*MIN(Register!$Q495,MAX(0,MIN(F$4-1,IF(Register!$U495="",$D$2,MIN($D$2,YEAR(Register!$U495)*12+MONTH(Register!$U495)-1)))-(YEAR(Register!$O495)*12+MONTH(Register!$O495))+1))/Register!$Q495,2))</f>
        <v/>
      </c>
      <c r="G497" s="27">
        <f>IF(OR(Register!$N495&lt;&gt;"Yes",Register!$O495="",N(Register!$Q495)=0),0,ROUND((Register!$M495-Register!$R495)*MIN(Register!$Q495,MAX(0,MIN(G$4,IF(Register!$U495="",$D$2,MIN($D$2,YEAR(Register!$U495)*12+MONTH(Register!$U495)-1)))-(YEAR(Register!$O495)*12+MONTH(Register!$O495))+1))/Register!$Q495,2)-ROUND((Register!$M495-Register!$R495)*MIN(Register!$Q495,MAX(0,MIN(G$4-1,IF(Register!$U495="",$D$2,MIN($D$2,YEAR(Register!$U495)*12+MONTH(Register!$U495)-1)))-(YEAR(Register!$O495)*12+MONTH(Register!$O495))+1))/Register!$Q495,2))</f>
        <v/>
      </c>
      <c r="H497" s="27">
        <f>IF(OR(Register!$N495&lt;&gt;"Yes",Register!$O495="",N(Register!$Q495)=0),0,ROUND((Register!$M495-Register!$R495)*MIN(Register!$Q495,MAX(0,MIN(H$4,IF(Register!$U495="",$D$2,MIN($D$2,YEAR(Register!$U495)*12+MONTH(Register!$U495)-1)))-(YEAR(Register!$O495)*12+MONTH(Register!$O495))+1))/Register!$Q495,2)-ROUND((Register!$M495-Register!$R495)*MIN(Register!$Q495,MAX(0,MIN(H$4-1,IF(Register!$U495="",$D$2,MIN($D$2,YEAR(Register!$U495)*12+MONTH(Register!$U495)-1)))-(YEAR(Register!$O495)*12+MONTH(Register!$O495))+1))/Register!$Q495,2))</f>
        <v/>
      </c>
      <c r="I497" s="27">
        <f>IF(OR(Register!$N495&lt;&gt;"Yes",Register!$O495="",N(Register!$Q495)=0),0,ROUND((Register!$M495-Register!$R495)*MIN(Register!$Q495,MAX(0,MIN(I$4,IF(Register!$U495="",$D$2,MIN($D$2,YEAR(Register!$U495)*12+MONTH(Register!$U495)-1)))-(YEAR(Register!$O495)*12+MONTH(Register!$O495))+1))/Register!$Q495,2)-ROUND((Register!$M495-Register!$R495)*MIN(Register!$Q495,MAX(0,MIN(I$4-1,IF(Register!$U495="",$D$2,MIN($D$2,YEAR(Register!$U495)*12+MONTH(Register!$U495)-1)))-(YEAR(Register!$O495)*12+MONTH(Register!$O495))+1))/Register!$Q495,2))</f>
        <v/>
      </c>
      <c r="J497" s="27">
        <f>IF(OR(Register!$N495&lt;&gt;"Yes",Register!$O495="",N(Register!$Q495)=0),0,ROUND((Register!$M495-Register!$R495)*MIN(Register!$Q495,MAX(0,MIN(J$4,IF(Register!$U495="",$D$2,MIN($D$2,YEAR(Register!$U495)*12+MONTH(Register!$U495)-1)))-(YEAR(Register!$O495)*12+MONTH(Register!$O495))+1))/Register!$Q495,2)-ROUND((Register!$M495-Register!$R495)*MIN(Register!$Q495,MAX(0,MIN(J$4-1,IF(Register!$U495="",$D$2,MIN($D$2,YEAR(Register!$U495)*12+MONTH(Register!$U495)-1)))-(YEAR(Register!$O495)*12+MONTH(Register!$O495))+1))/Register!$Q495,2))</f>
        <v/>
      </c>
      <c r="K497" s="27">
        <f>IF(OR(Register!$N495&lt;&gt;"Yes",Register!$O495="",N(Register!$Q495)=0),0,ROUND((Register!$M495-Register!$R495)*MIN(Register!$Q495,MAX(0,MIN(K$4,IF(Register!$U495="",$D$2,MIN($D$2,YEAR(Register!$U495)*12+MONTH(Register!$U495)-1)))-(YEAR(Register!$O495)*12+MONTH(Register!$O495))+1))/Register!$Q495,2)-ROUND((Register!$M495-Register!$R495)*MIN(Register!$Q495,MAX(0,MIN(K$4-1,IF(Register!$U495="",$D$2,MIN($D$2,YEAR(Register!$U495)*12+MONTH(Register!$U495)-1)))-(YEAR(Register!$O495)*12+MONTH(Register!$O495))+1))/Register!$Q495,2))</f>
        <v/>
      </c>
      <c r="L497" s="27">
        <f>IF(OR(Register!$N495&lt;&gt;"Yes",Register!$O495="",N(Register!$Q495)=0),0,ROUND((Register!$M495-Register!$R495)*MIN(Register!$Q495,MAX(0,MIN(L$4,IF(Register!$U495="",$D$2,MIN($D$2,YEAR(Register!$U495)*12+MONTH(Register!$U495)-1)))-(YEAR(Register!$O495)*12+MONTH(Register!$O495))+1))/Register!$Q495,2)-ROUND((Register!$M495-Register!$R495)*MIN(Register!$Q495,MAX(0,MIN(L$4-1,IF(Register!$U495="",$D$2,MIN($D$2,YEAR(Register!$U495)*12+MONTH(Register!$U495)-1)))-(YEAR(Register!$O495)*12+MONTH(Register!$O495))+1))/Register!$Q495,2))</f>
        <v/>
      </c>
      <c r="M497" s="27">
        <f>IF(OR(Register!$N495&lt;&gt;"Yes",Register!$O495="",N(Register!$Q495)=0),0,ROUND((Register!$M495-Register!$R495)*MIN(Register!$Q495,MAX(0,MIN(M$4,IF(Register!$U495="",$D$2,MIN($D$2,YEAR(Register!$U495)*12+MONTH(Register!$U495)-1)))-(YEAR(Register!$O495)*12+MONTH(Register!$O495))+1))/Register!$Q495,2)-ROUND((Register!$M495-Register!$R495)*MIN(Register!$Q495,MAX(0,MIN(M$4-1,IF(Register!$U495="",$D$2,MIN($D$2,YEAR(Register!$U495)*12+MONTH(Register!$U495)-1)))-(YEAR(Register!$O495)*12+MONTH(Register!$O495))+1))/Register!$Q495,2))</f>
        <v/>
      </c>
      <c r="N497" s="27">
        <f>IF(OR(Register!$N495&lt;&gt;"Yes",Register!$O495="",N(Register!$Q495)=0),0,ROUND((Register!$M495-Register!$R495)*MIN(Register!$Q495,MAX(0,MIN(N$4,IF(Register!$U495="",$D$2,MIN($D$2,YEAR(Register!$U495)*12+MONTH(Register!$U495)-1)))-(YEAR(Register!$O495)*12+MONTH(Register!$O495))+1))/Register!$Q495,2)-ROUND((Register!$M495-Register!$R495)*MIN(Register!$Q495,MAX(0,MIN(N$4-1,IF(Register!$U495="",$D$2,MIN($D$2,YEAR(Register!$U495)*12+MONTH(Register!$U495)-1)))-(YEAR(Register!$O495)*12+MONTH(Register!$O495))+1))/Register!$Q495,2))</f>
        <v/>
      </c>
      <c r="O497" s="27">
        <f>IF(OR(Register!$N495&lt;&gt;"Yes",Register!$O495="",N(Register!$Q495)=0),0,ROUND((Register!$M495-Register!$R495)*MIN(Register!$Q495,MAX(0,MIN(O$4,IF(Register!$U495="",$D$2,MIN($D$2,YEAR(Register!$U495)*12+MONTH(Register!$U495)-1)))-(YEAR(Register!$O495)*12+MONTH(Register!$O495))+1))/Register!$Q495,2)-ROUND((Register!$M495-Register!$R495)*MIN(Register!$Q495,MAX(0,MIN(O$4-1,IF(Register!$U495="",$D$2,MIN($D$2,YEAR(Register!$U495)*12+MONTH(Register!$U495)-1)))-(YEAR(Register!$O495)*12+MONTH(Register!$O495))+1))/Register!$Q495,2))</f>
        <v/>
      </c>
      <c r="P497" s="27">
        <f>IF(OR(Register!$N495&lt;&gt;"Yes",Register!$O495="",N(Register!$Q495)=0),0,ROUND((Register!$M495-Register!$R495)*MIN(Register!$Q495,MAX(0,MIN(P$4,IF(Register!$U495="",$D$2,MIN($D$2,YEAR(Register!$U495)*12+MONTH(Register!$U495)-1)))-(YEAR(Register!$O495)*12+MONTH(Register!$O495))+1))/Register!$Q495,2)-ROUND((Register!$M495-Register!$R495)*MIN(Register!$Q495,MAX(0,MIN(P$4-1,IF(Register!$U495="",$D$2,MIN($D$2,YEAR(Register!$U495)*12+MONTH(Register!$U495)-1)))-(YEAR(Register!$O495)*12+MONTH(Register!$O495))+1))/Register!$Q495,2))</f>
        <v/>
      </c>
      <c r="Q497" s="27">
        <f>E497+F497+G497+H497+I497+J497+K497+L497+M497+N497+O497+P497</f>
        <v/>
      </c>
    </row>
    <row r="498">
      <c r="A498" s="28">
        <f>IF(Register!$A496="","",Register!$A496)</f>
        <v/>
      </c>
      <c r="B498" s="28">
        <f>IF(Register!$D496="","",Register!$D496)</f>
        <v/>
      </c>
      <c r="C498" s="28">
        <f>IF(Register!$F496="","",Register!$F496)</f>
        <v/>
      </c>
      <c r="D498" s="28">
        <f>IF(C498="","",IF(C498=Settings!$A$9,Settings!$B$9,IF(C498=Settings!$A$10,Settings!$B$10,IF(C498=Settings!$A$11,Settings!$B$11,IF(C498=Settings!$A$12,Settings!$B$12,IF(C498=Settings!$A$13,Settings!$B$13,IF(C498=Settings!$A$14,Settings!$B$14,IF(C498=Settings!$A$15,Settings!$B$15,IF(C498=Settings!$A$16,Settings!$B$16,IF(C498=Settings!$A$17,Settings!$B$17,IF(C498=Settings!$A$18,Settings!$B$18,"")))))))))))</f>
        <v/>
      </c>
      <c r="E498" s="27">
        <f>IF(OR(Register!$N496&lt;&gt;"Yes",Register!$O496="",N(Register!$Q496)=0),0,ROUND((Register!$M496-Register!$R496)*MIN(Register!$Q496,MAX(0,MIN(E$4,IF(Register!$U496="",$D$2,MIN($D$2,YEAR(Register!$U496)*12+MONTH(Register!$U496)-1)))-(YEAR(Register!$O496)*12+MONTH(Register!$O496))+1))/Register!$Q496,2)-ROUND((Register!$M496-Register!$R496)*MIN(Register!$Q496,MAX(0,MIN(E$4-1,IF(Register!$U496="",$D$2,MIN($D$2,YEAR(Register!$U496)*12+MONTH(Register!$U496)-1)))-(YEAR(Register!$O496)*12+MONTH(Register!$O496))+1))/Register!$Q496,2))</f>
        <v/>
      </c>
      <c r="F498" s="27">
        <f>IF(OR(Register!$N496&lt;&gt;"Yes",Register!$O496="",N(Register!$Q496)=0),0,ROUND((Register!$M496-Register!$R496)*MIN(Register!$Q496,MAX(0,MIN(F$4,IF(Register!$U496="",$D$2,MIN($D$2,YEAR(Register!$U496)*12+MONTH(Register!$U496)-1)))-(YEAR(Register!$O496)*12+MONTH(Register!$O496))+1))/Register!$Q496,2)-ROUND((Register!$M496-Register!$R496)*MIN(Register!$Q496,MAX(0,MIN(F$4-1,IF(Register!$U496="",$D$2,MIN($D$2,YEAR(Register!$U496)*12+MONTH(Register!$U496)-1)))-(YEAR(Register!$O496)*12+MONTH(Register!$O496))+1))/Register!$Q496,2))</f>
        <v/>
      </c>
      <c r="G498" s="27">
        <f>IF(OR(Register!$N496&lt;&gt;"Yes",Register!$O496="",N(Register!$Q496)=0),0,ROUND((Register!$M496-Register!$R496)*MIN(Register!$Q496,MAX(0,MIN(G$4,IF(Register!$U496="",$D$2,MIN($D$2,YEAR(Register!$U496)*12+MONTH(Register!$U496)-1)))-(YEAR(Register!$O496)*12+MONTH(Register!$O496))+1))/Register!$Q496,2)-ROUND((Register!$M496-Register!$R496)*MIN(Register!$Q496,MAX(0,MIN(G$4-1,IF(Register!$U496="",$D$2,MIN($D$2,YEAR(Register!$U496)*12+MONTH(Register!$U496)-1)))-(YEAR(Register!$O496)*12+MONTH(Register!$O496))+1))/Register!$Q496,2))</f>
        <v/>
      </c>
      <c r="H498" s="27">
        <f>IF(OR(Register!$N496&lt;&gt;"Yes",Register!$O496="",N(Register!$Q496)=0),0,ROUND((Register!$M496-Register!$R496)*MIN(Register!$Q496,MAX(0,MIN(H$4,IF(Register!$U496="",$D$2,MIN($D$2,YEAR(Register!$U496)*12+MONTH(Register!$U496)-1)))-(YEAR(Register!$O496)*12+MONTH(Register!$O496))+1))/Register!$Q496,2)-ROUND((Register!$M496-Register!$R496)*MIN(Register!$Q496,MAX(0,MIN(H$4-1,IF(Register!$U496="",$D$2,MIN($D$2,YEAR(Register!$U496)*12+MONTH(Register!$U496)-1)))-(YEAR(Register!$O496)*12+MONTH(Register!$O496))+1))/Register!$Q496,2))</f>
        <v/>
      </c>
      <c r="I498" s="27">
        <f>IF(OR(Register!$N496&lt;&gt;"Yes",Register!$O496="",N(Register!$Q496)=0),0,ROUND((Register!$M496-Register!$R496)*MIN(Register!$Q496,MAX(0,MIN(I$4,IF(Register!$U496="",$D$2,MIN($D$2,YEAR(Register!$U496)*12+MONTH(Register!$U496)-1)))-(YEAR(Register!$O496)*12+MONTH(Register!$O496))+1))/Register!$Q496,2)-ROUND((Register!$M496-Register!$R496)*MIN(Register!$Q496,MAX(0,MIN(I$4-1,IF(Register!$U496="",$D$2,MIN($D$2,YEAR(Register!$U496)*12+MONTH(Register!$U496)-1)))-(YEAR(Register!$O496)*12+MONTH(Register!$O496))+1))/Register!$Q496,2))</f>
        <v/>
      </c>
      <c r="J498" s="27">
        <f>IF(OR(Register!$N496&lt;&gt;"Yes",Register!$O496="",N(Register!$Q496)=0),0,ROUND((Register!$M496-Register!$R496)*MIN(Register!$Q496,MAX(0,MIN(J$4,IF(Register!$U496="",$D$2,MIN($D$2,YEAR(Register!$U496)*12+MONTH(Register!$U496)-1)))-(YEAR(Register!$O496)*12+MONTH(Register!$O496))+1))/Register!$Q496,2)-ROUND((Register!$M496-Register!$R496)*MIN(Register!$Q496,MAX(0,MIN(J$4-1,IF(Register!$U496="",$D$2,MIN($D$2,YEAR(Register!$U496)*12+MONTH(Register!$U496)-1)))-(YEAR(Register!$O496)*12+MONTH(Register!$O496))+1))/Register!$Q496,2))</f>
        <v/>
      </c>
      <c r="K498" s="27">
        <f>IF(OR(Register!$N496&lt;&gt;"Yes",Register!$O496="",N(Register!$Q496)=0),0,ROUND((Register!$M496-Register!$R496)*MIN(Register!$Q496,MAX(0,MIN(K$4,IF(Register!$U496="",$D$2,MIN($D$2,YEAR(Register!$U496)*12+MONTH(Register!$U496)-1)))-(YEAR(Register!$O496)*12+MONTH(Register!$O496))+1))/Register!$Q496,2)-ROUND((Register!$M496-Register!$R496)*MIN(Register!$Q496,MAX(0,MIN(K$4-1,IF(Register!$U496="",$D$2,MIN($D$2,YEAR(Register!$U496)*12+MONTH(Register!$U496)-1)))-(YEAR(Register!$O496)*12+MONTH(Register!$O496))+1))/Register!$Q496,2))</f>
        <v/>
      </c>
      <c r="L498" s="27">
        <f>IF(OR(Register!$N496&lt;&gt;"Yes",Register!$O496="",N(Register!$Q496)=0),0,ROUND((Register!$M496-Register!$R496)*MIN(Register!$Q496,MAX(0,MIN(L$4,IF(Register!$U496="",$D$2,MIN($D$2,YEAR(Register!$U496)*12+MONTH(Register!$U496)-1)))-(YEAR(Register!$O496)*12+MONTH(Register!$O496))+1))/Register!$Q496,2)-ROUND((Register!$M496-Register!$R496)*MIN(Register!$Q496,MAX(0,MIN(L$4-1,IF(Register!$U496="",$D$2,MIN($D$2,YEAR(Register!$U496)*12+MONTH(Register!$U496)-1)))-(YEAR(Register!$O496)*12+MONTH(Register!$O496))+1))/Register!$Q496,2))</f>
        <v/>
      </c>
      <c r="M498" s="27">
        <f>IF(OR(Register!$N496&lt;&gt;"Yes",Register!$O496="",N(Register!$Q496)=0),0,ROUND((Register!$M496-Register!$R496)*MIN(Register!$Q496,MAX(0,MIN(M$4,IF(Register!$U496="",$D$2,MIN($D$2,YEAR(Register!$U496)*12+MONTH(Register!$U496)-1)))-(YEAR(Register!$O496)*12+MONTH(Register!$O496))+1))/Register!$Q496,2)-ROUND((Register!$M496-Register!$R496)*MIN(Register!$Q496,MAX(0,MIN(M$4-1,IF(Register!$U496="",$D$2,MIN($D$2,YEAR(Register!$U496)*12+MONTH(Register!$U496)-1)))-(YEAR(Register!$O496)*12+MONTH(Register!$O496))+1))/Register!$Q496,2))</f>
        <v/>
      </c>
      <c r="N498" s="27">
        <f>IF(OR(Register!$N496&lt;&gt;"Yes",Register!$O496="",N(Register!$Q496)=0),0,ROUND((Register!$M496-Register!$R496)*MIN(Register!$Q496,MAX(0,MIN(N$4,IF(Register!$U496="",$D$2,MIN($D$2,YEAR(Register!$U496)*12+MONTH(Register!$U496)-1)))-(YEAR(Register!$O496)*12+MONTH(Register!$O496))+1))/Register!$Q496,2)-ROUND((Register!$M496-Register!$R496)*MIN(Register!$Q496,MAX(0,MIN(N$4-1,IF(Register!$U496="",$D$2,MIN($D$2,YEAR(Register!$U496)*12+MONTH(Register!$U496)-1)))-(YEAR(Register!$O496)*12+MONTH(Register!$O496))+1))/Register!$Q496,2))</f>
        <v/>
      </c>
      <c r="O498" s="27">
        <f>IF(OR(Register!$N496&lt;&gt;"Yes",Register!$O496="",N(Register!$Q496)=0),0,ROUND((Register!$M496-Register!$R496)*MIN(Register!$Q496,MAX(0,MIN(O$4,IF(Register!$U496="",$D$2,MIN($D$2,YEAR(Register!$U496)*12+MONTH(Register!$U496)-1)))-(YEAR(Register!$O496)*12+MONTH(Register!$O496))+1))/Register!$Q496,2)-ROUND((Register!$M496-Register!$R496)*MIN(Register!$Q496,MAX(0,MIN(O$4-1,IF(Register!$U496="",$D$2,MIN($D$2,YEAR(Register!$U496)*12+MONTH(Register!$U496)-1)))-(YEAR(Register!$O496)*12+MONTH(Register!$O496))+1))/Register!$Q496,2))</f>
        <v/>
      </c>
      <c r="P498" s="27">
        <f>IF(OR(Register!$N496&lt;&gt;"Yes",Register!$O496="",N(Register!$Q496)=0),0,ROUND((Register!$M496-Register!$R496)*MIN(Register!$Q496,MAX(0,MIN(P$4,IF(Register!$U496="",$D$2,MIN($D$2,YEAR(Register!$U496)*12+MONTH(Register!$U496)-1)))-(YEAR(Register!$O496)*12+MONTH(Register!$O496))+1))/Register!$Q496,2)-ROUND((Register!$M496-Register!$R496)*MIN(Register!$Q496,MAX(0,MIN(P$4-1,IF(Register!$U496="",$D$2,MIN($D$2,YEAR(Register!$U496)*12+MONTH(Register!$U496)-1)))-(YEAR(Register!$O496)*12+MONTH(Register!$O496))+1))/Register!$Q496,2))</f>
        <v/>
      </c>
      <c r="Q498" s="27">
        <f>E498+F498+G498+H498+I498+J498+K498+L498+M498+N498+O498+P498</f>
        <v/>
      </c>
    </row>
    <row r="499">
      <c r="A499" s="28">
        <f>IF(Register!$A497="","",Register!$A497)</f>
        <v/>
      </c>
      <c r="B499" s="28">
        <f>IF(Register!$D497="","",Register!$D497)</f>
        <v/>
      </c>
      <c r="C499" s="28">
        <f>IF(Register!$F497="","",Register!$F497)</f>
        <v/>
      </c>
      <c r="D499" s="28">
        <f>IF(C499="","",IF(C499=Settings!$A$9,Settings!$B$9,IF(C499=Settings!$A$10,Settings!$B$10,IF(C499=Settings!$A$11,Settings!$B$11,IF(C499=Settings!$A$12,Settings!$B$12,IF(C499=Settings!$A$13,Settings!$B$13,IF(C499=Settings!$A$14,Settings!$B$14,IF(C499=Settings!$A$15,Settings!$B$15,IF(C499=Settings!$A$16,Settings!$B$16,IF(C499=Settings!$A$17,Settings!$B$17,IF(C499=Settings!$A$18,Settings!$B$18,"")))))))))))</f>
        <v/>
      </c>
      <c r="E499" s="27">
        <f>IF(OR(Register!$N497&lt;&gt;"Yes",Register!$O497="",N(Register!$Q497)=0),0,ROUND((Register!$M497-Register!$R497)*MIN(Register!$Q497,MAX(0,MIN(E$4,IF(Register!$U497="",$D$2,MIN($D$2,YEAR(Register!$U497)*12+MONTH(Register!$U497)-1)))-(YEAR(Register!$O497)*12+MONTH(Register!$O497))+1))/Register!$Q497,2)-ROUND((Register!$M497-Register!$R497)*MIN(Register!$Q497,MAX(0,MIN(E$4-1,IF(Register!$U497="",$D$2,MIN($D$2,YEAR(Register!$U497)*12+MONTH(Register!$U497)-1)))-(YEAR(Register!$O497)*12+MONTH(Register!$O497))+1))/Register!$Q497,2))</f>
        <v/>
      </c>
      <c r="F499" s="27">
        <f>IF(OR(Register!$N497&lt;&gt;"Yes",Register!$O497="",N(Register!$Q497)=0),0,ROUND((Register!$M497-Register!$R497)*MIN(Register!$Q497,MAX(0,MIN(F$4,IF(Register!$U497="",$D$2,MIN($D$2,YEAR(Register!$U497)*12+MONTH(Register!$U497)-1)))-(YEAR(Register!$O497)*12+MONTH(Register!$O497))+1))/Register!$Q497,2)-ROUND((Register!$M497-Register!$R497)*MIN(Register!$Q497,MAX(0,MIN(F$4-1,IF(Register!$U497="",$D$2,MIN($D$2,YEAR(Register!$U497)*12+MONTH(Register!$U497)-1)))-(YEAR(Register!$O497)*12+MONTH(Register!$O497))+1))/Register!$Q497,2))</f>
        <v/>
      </c>
      <c r="G499" s="27">
        <f>IF(OR(Register!$N497&lt;&gt;"Yes",Register!$O497="",N(Register!$Q497)=0),0,ROUND((Register!$M497-Register!$R497)*MIN(Register!$Q497,MAX(0,MIN(G$4,IF(Register!$U497="",$D$2,MIN($D$2,YEAR(Register!$U497)*12+MONTH(Register!$U497)-1)))-(YEAR(Register!$O497)*12+MONTH(Register!$O497))+1))/Register!$Q497,2)-ROUND((Register!$M497-Register!$R497)*MIN(Register!$Q497,MAX(0,MIN(G$4-1,IF(Register!$U497="",$D$2,MIN($D$2,YEAR(Register!$U497)*12+MONTH(Register!$U497)-1)))-(YEAR(Register!$O497)*12+MONTH(Register!$O497))+1))/Register!$Q497,2))</f>
        <v/>
      </c>
      <c r="H499" s="27">
        <f>IF(OR(Register!$N497&lt;&gt;"Yes",Register!$O497="",N(Register!$Q497)=0),0,ROUND((Register!$M497-Register!$R497)*MIN(Register!$Q497,MAX(0,MIN(H$4,IF(Register!$U497="",$D$2,MIN($D$2,YEAR(Register!$U497)*12+MONTH(Register!$U497)-1)))-(YEAR(Register!$O497)*12+MONTH(Register!$O497))+1))/Register!$Q497,2)-ROUND((Register!$M497-Register!$R497)*MIN(Register!$Q497,MAX(0,MIN(H$4-1,IF(Register!$U497="",$D$2,MIN($D$2,YEAR(Register!$U497)*12+MONTH(Register!$U497)-1)))-(YEAR(Register!$O497)*12+MONTH(Register!$O497))+1))/Register!$Q497,2))</f>
        <v/>
      </c>
      <c r="I499" s="27">
        <f>IF(OR(Register!$N497&lt;&gt;"Yes",Register!$O497="",N(Register!$Q497)=0),0,ROUND((Register!$M497-Register!$R497)*MIN(Register!$Q497,MAX(0,MIN(I$4,IF(Register!$U497="",$D$2,MIN($D$2,YEAR(Register!$U497)*12+MONTH(Register!$U497)-1)))-(YEAR(Register!$O497)*12+MONTH(Register!$O497))+1))/Register!$Q497,2)-ROUND((Register!$M497-Register!$R497)*MIN(Register!$Q497,MAX(0,MIN(I$4-1,IF(Register!$U497="",$D$2,MIN($D$2,YEAR(Register!$U497)*12+MONTH(Register!$U497)-1)))-(YEAR(Register!$O497)*12+MONTH(Register!$O497))+1))/Register!$Q497,2))</f>
        <v/>
      </c>
      <c r="J499" s="27">
        <f>IF(OR(Register!$N497&lt;&gt;"Yes",Register!$O497="",N(Register!$Q497)=0),0,ROUND((Register!$M497-Register!$R497)*MIN(Register!$Q497,MAX(0,MIN(J$4,IF(Register!$U497="",$D$2,MIN($D$2,YEAR(Register!$U497)*12+MONTH(Register!$U497)-1)))-(YEAR(Register!$O497)*12+MONTH(Register!$O497))+1))/Register!$Q497,2)-ROUND((Register!$M497-Register!$R497)*MIN(Register!$Q497,MAX(0,MIN(J$4-1,IF(Register!$U497="",$D$2,MIN($D$2,YEAR(Register!$U497)*12+MONTH(Register!$U497)-1)))-(YEAR(Register!$O497)*12+MONTH(Register!$O497))+1))/Register!$Q497,2))</f>
        <v/>
      </c>
      <c r="K499" s="27">
        <f>IF(OR(Register!$N497&lt;&gt;"Yes",Register!$O497="",N(Register!$Q497)=0),0,ROUND((Register!$M497-Register!$R497)*MIN(Register!$Q497,MAX(0,MIN(K$4,IF(Register!$U497="",$D$2,MIN($D$2,YEAR(Register!$U497)*12+MONTH(Register!$U497)-1)))-(YEAR(Register!$O497)*12+MONTH(Register!$O497))+1))/Register!$Q497,2)-ROUND((Register!$M497-Register!$R497)*MIN(Register!$Q497,MAX(0,MIN(K$4-1,IF(Register!$U497="",$D$2,MIN($D$2,YEAR(Register!$U497)*12+MONTH(Register!$U497)-1)))-(YEAR(Register!$O497)*12+MONTH(Register!$O497))+1))/Register!$Q497,2))</f>
        <v/>
      </c>
      <c r="L499" s="27">
        <f>IF(OR(Register!$N497&lt;&gt;"Yes",Register!$O497="",N(Register!$Q497)=0),0,ROUND((Register!$M497-Register!$R497)*MIN(Register!$Q497,MAX(0,MIN(L$4,IF(Register!$U497="",$D$2,MIN($D$2,YEAR(Register!$U497)*12+MONTH(Register!$U497)-1)))-(YEAR(Register!$O497)*12+MONTH(Register!$O497))+1))/Register!$Q497,2)-ROUND((Register!$M497-Register!$R497)*MIN(Register!$Q497,MAX(0,MIN(L$4-1,IF(Register!$U497="",$D$2,MIN($D$2,YEAR(Register!$U497)*12+MONTH(Register!$U497)-1)))-(YEAR(Register!$O497)*12+MONTH(Register!$O497))+1))/Register!$Q497,2))</f>
        <v/>
      </c>
      <c r="M499" s="27">
        <f>IF(OR(Register!$N497&lt;&gt;"Yes",Register!$O497="",N(Register!$Q497)=0),0,ROUND((Register!$M497-Register!$R497)*MIN(Register!$Q497,MAX(0,MIN(M$4,IF(Register!$U497="",$D$2,MIN($D$2,YEAR(Register!$U497)*12+MONTH(Register!$U497)-1)))-(YEAR(Register!$O497)*12+MONTH(Register!$O497))+1))/Register!$Q497,2)-ROUND((Register!$M497-Register!$R497)*MIN(Register!$Q497,MAX(0,MIN(M$4-1,IF(Register!$U497="",$D$2,MIN($D$2,YEAR(Register!$U497)*12+MONTH(Register!$U497)-1)))-(YEAR(Register!$O497)*12+MONTH(Register!$O497))+1))/Register!$Q497,2))</f>
        <v/>
      </c>
      <c r="N499" s="27">
        <f>IF(OR(Register!$N497&lt;&gt;"Yes",Register!$O497="",N(Register!$Q497)=0),0,ROUND((Register!$M497-Register!$R497)*MIN(Register!$Q497,MAX(0,MIN(N$4,IF(Register!$U497="",$D$2,MIN($D$2,YEAR(Register!$U497)*12+MONTH(Register!$U497)-1)))-(YEAR(Register!$O497)*12+MONTH(Register!$O497))+1))/Register!$Q497,2)-ROUND((Register!$M497-Register!$R497)*MIN(Register!$Q497,MAX(0,MIN(N$4-1,IF(Register!$U497="",$D$2,MIN($D$2,YEAR(Register!$U497)*12+MONTH(Register!$U497)-1)))-(YEAR(Register!$O497)*12+MONTH(Register!$O497))+1))/Register!$Q497,2))</f>
        <v/>
      </c>
      <c r="O499" s="27">
        <f>IF(OR(Register!$N497&lt;&gt;"Yes",Register!$O497="",N(Register!$Q497)=0),0,ROUND((Register!$M497-Register!$R497)*MIN(Register!$Q497,MAX(0,MIN(O$4,IF(Register!$U497="",$D$2,MIN($D$2,YEAR(Register!$U497)*12+MONTH(Register!$U497)-1)))-(YEAR(Register!$O497)*12+MONTH(Register!$O497))+1))/Register!$Q497,2)-ROUND((Register!$M497-Register!$R497)*MIN(Register!$Q497,MAX(0,MIN(O$4-1,IF(Register!$U497="",$D$2,MIN($D$2,YEAR(Register!$U497)*12+MONTH(Register!$U497)-1)))-(YEAR(Register!$O497)*12+MONTH(Register!$O497))+1))/Register!$Q497,2))</f>
        <v/>
      </c>
      <c r="P499" s="27">
        <f>IF(OR(Register!$N497&lt;&gt;"Yes",Register!$O497="",N(Register!$Q497)=0),0,ROUND((Register!$M497-Register!$R497)*MIN(Register!$Q497,MAX(0,MIN(P$4,IF(Register!$U497="",$D$2,MIN($D$2,YEAR(Register!$U497)*12+MONTH(Register!$U497)-1)))-(YEAR(Register!$O497)*12+MONTH(Register!$O497))+1))/Register!$Q497,2)-ROUND((Register!$M497-Register!$R497)*MIN(Register!$Q497,MAX(0,MIN(P$4-1,IF(Register!$U497="",$D$2,MIN($D$2,YEAR(Register!$U497)*12+MONTH(Register!$U497)-1)))-(YEAR(Register!$O497)*12+MONTH(Register!$O497))+1))/Register!$Q497,2))</f>
        <v/>
      </c>
      <c r="Q499" s="27">
        <f>E499+F499+G499+H499+I499+J499+K499+L499+M499+N499+O499+P499</f>
        <v/>
      </c>
    </row>
    <row r="500">
      <c r="A500" s="28">
        <f>IF(Register!$A498="","",Register!$A498)</f>
        <v/>
      </c>
      <c r="B500" s="28">
        <f>IF(Register!$D498="","",Register!$D498)</f>
        <v/>
      </c>
      <c r="C500" s="28">
        <f>IF(Register!$F498="","",Register!$F498)</f>
        <v/>
      </c>
      <c r="D500" s="28">
        <f>IF(C500="","",IF(C500=Settings!$A$9,Settings!$B$9,IF(C500=Settings!$A$10,Settings!$B$10,IF(C500=Settings!$A$11,Settings!$B$11,IF(C500=Settings!$A$12,Settings!$B$12,IF(C500=Settings!$A$13,Settings!$B$13,IF(C500=Settings!$A$14,Settings!$B$14,IF(C500=Settings!$A$15,Settings!$B$15,IF(C500=Settings!$A$16,Settings!$B$16,IF(C500=Settings!$A$17,Settings!$B$17,IF(C500=Settings!$A$18,Settings!$B$18,"")))))))))))</f>
        <v/>
      </c>
      <c r="E500" s="27">
        <f>IF(OR(Register!$N498&lt;&gt;"Yes",Register!$O498="",N(Register!$Q498)=0),0,ROUND((Register!$M498-Register!$R498)*MIN(Register!$Q498,MAX(0,MIN(E$4,IF(Register!$U498="",$D$2,MIN($D$2,YEAR(Register!$U498)*12+MONTH(Register!$U498)-1)))-(YEAR(Register!$O498)*12+MONTH(Register!$O498))+1))/Register!$Q498,2)-ROUND((Register!$M498-Register!$R498)*MIN(Register!$Q498,MAX(0,MIN(E$4-1,IF(Register!$U498="",$D$2,MIN($D$2,YEAR(Register!$U498)*12+MONTH(Register!$U498)-1)))-(YEAR(Register!$O498)*12+MONTH(Register!$O498))+1))/Register!$Q498,2))</f>
        <v/>
      </c>
      <c r="F500" s="27">
        <f>IF(OR(Register!$N498&lt;&gt;"Yes",Register!$O498="",N(Register!$Q498)=0),0,ROUND((Register!$M498-Register!$R498)*MIN(Register!$Q498,MAX(0,MIN(F$4,IF(Register!$U498="",$D$2,MIN($D$2,YEAR(Register!$U498)*12+MONTH(Register!$U498)-1)))-(YEAR(Register!$O498)*12+MONTH(Register!$O498))+1))/Register!$Q498,2)-ROUND((Register!$M498-Register!$R498)*MIN(Register!$Q498,MAX(0,MIN(F$4-1,IF(Register!$U498="",$D$2,MIN($D$2,YEAR(Register!$U498)*12+MONTH(Register!$U498)-1)))-(YEAR(Register!$O498)*12+MONTH(Register!$O498))+1))/Register!$Q498,2))</f>
        <v/>
      </c>
      <c r="G500" s="27">
        <f>IF(OR(Register!$N498&lt;&gt;"Yes",Register!$O498="",N(Register!$Q498)=0),0,ROUND((Register!$M498-Register!$R498)*MIN(Register!$Q498,MAX(0,MIN(G$4,IF(Register!$U498="",$D$2,MIN($D$2,YEAR(Register!$U498)*12+MONTH(Register!$U498)-1)))-(YEAR(Register!$O498)*12+MONTH(Register!$O498))+1))/Register!$Q498,2)-ROUND((Register!$M498-Register!$R498)*MIN(Register!$Q498,MAX(0,MIN(G$4-1,IF(Register!$U498="",$D$2,MIN($D$2,YEAR(Register!$U498)*12+MONTH(Register!$U498)-1)))-(YEAR(Register!$O498)*12+MONTH(Register!$O498))+1))/Register!$Q498,2))</f>
        <v/>
      </c>
      <c r="H500" s="27">
        <f>IF(OR(Register!$N498&lt;&gt;"Yes",Register!$O498="",N(Register!$Q498)=0),0,ROUND((Register!$M498-Register!$R498)*MIN(Register!$Q498,MAX(0,MIN(H$4,IF(Register!$U498="",$D$2,MIN($D$2,YEAR(Register!$U498)*12+MONTH(Register!$U498)-1)))-(YEAR(Register!$O498)*12+MONTH(Register!$O498))+1))/Register!$Q498,2)-ROUND((Register!$M498-Register!$R498)*MIN(Register!$Q498,MAX(0,MIN(H$4-1,IF(Register!$U498="",$D$2,MIN($D$2,YEAR(Register!$U498)*12+MONTH(Register!$U498)-1)))-(YEAR(Register!$O498)*12+MONTH(Register!$O498))+1))/Register!$Q498,2))</f>
        <v/>
      </c>
      <c r="I500" s="27">
        <f>IF(OR(Register!$N498&lt;&gt;"Yes",Register!$O498="",N(Register!$Q498)=0),0,ROUND((Register!$M498-Register!$R498)*MIN(Register!$Q498,MAX(0,MIN(I$4,IF(Register!$U498="",$D$2,MIN($D$2,YEAR(Register!$U498)*12+MONTH(Register!$U498)-1)))-(YEAR(Register!$O498)*12+MONTH(Register!$O498))+1))/Register!$Q498,2)-ROUND((Register!$M498-Register!$R498)*MIN(Register!$Q498,MAX(0,MIN(I$4-1,IF(Register!$U498="",$D$2,MIN($D$2,YEAR(Register!$U498)*12+MONTH(Register!$U498)-1)))-(YEAR(Register!$O498)*12+MONTH(Register!$O498))+1))/Register!$Q498,2))</f>
        <v/>
      </c>
      <c r="J500" s="27">
        <f>IF(OR(Register!$N498&lt;&gt;"Yes",Register!$O498="",N(Register!$Q498)=0),0,ROUND((Register!$M498-Register!$R498)*MIN(Register!$Q498,MAX(0,MIN(J$4,IF(Register!$U498="",$D$2,MIN($D$2,YEAR(Register!$U498)*12+MONTH(Register!$U498)-1)))-(YEAR(Register!$O498)*12+MONTH(Register!$O498))+1))/Register!$Q498,2)-ROUND((Register!$M498-Register!$R498)*MIN(Register!$Q498,MAX(0,MIN(J$4-1,IF(Register!$U498="",$D$2,MIN($D$2,YEAR(Register!$U498)*12+MONTH(Register!$U498)-1)))-(YEAR(Register!$O498)*12+MONTH(Register!$O498))+1))/Register!$Q498,2))</f>
        <v/>
      </c>
      <c r="K500" s="27">
        <f>IF(OR(Register!$N498&lt;&gt;"Yes",Register!$O498="",N(Register!$Q498)=0),0,ROUND((Register!$M498-Register!$R498)*MIN(Register!$Q498,MAX(0,MIN(K$4,IF(Register!$U498="",$D$2,MIN($D$2,YEAR(Register!$U498)*12+MONTH(Register!$U498)-1)))-(YEAR(Register!$O498)*12+MONTH(Register!$O498))+1))/Register!$Q498,2)-ROUND((Register!$M498-Register!$R498)*MIN(Register!$Q498,MAX(0,MIN(K$4-1,IF(Register!$U498="",$D$2,MIN($D$2,YEAR(Register!$U498)*12+MONTH(Register!$U498)-1)))-(YEAR(Register!$O498)*12+MONTH(Register!$O498))+1))/Register!$Q498,2))</f>
        <v/>
      </c>
      <c r="L500" s="27">
        <f>IF(OR(Register!$N498&lt;&gt;"Yes",Register!$O498="",N(Register!$Q498)=0),0,ROUND((Register!$M498-Register!$R498)*MIN(Register!$Q498,MAX(0,MIN(L$4,IF(Register!$U498="",$D$2,MIN($D$2,YEAR(Register!$U498)*12+MONTH(Register!$U498)-1)))-(YEAR(Register!$O498)*12+MONTH(Register!$O498))+1))/Register!$Q498,2)-ROUND((Register!$M498-Register!$R498)*MIN(Register!$Q498,MAX(0,MIN(L$4-1,IF(Register!$U498="",$D$2,MIN($D$2,YEAR(Register!$U498)*12+MONTH(Register!$U498)-1)))-(YEAR(Register!$O498)*12+MONTH(Register!$O498))+1))/Register!$Q498,2))</f>
        <v/>
      </c>
      <c r="M500" s="27">
        <f>IF(OR(Register!$N498&lt;&gt;"Yes",Register!$O498="",N(Register!$Q498)=0),0,ROUND((Register!$M498-Register!$R498)*MIN(Register!$Q498,MAX(0,MIN(M$4,IF(Register!$U498="",$D$2,MIN($D$2,YEAR(Register!$U498)*12+MONTH(Register!$U498)-1)))-(YEAR(Register!$O498)*12+MONTH(Register!$O498))+1))/Register!$Q498,2)-ROUND((Register!$M498-Register!$R498)*MIN(Register!$Q498,MAX(0,MIN(M$4-1,IF(Register!$U498="",$D$2,MIN($D$2,YEAR(Register!$U498)*12+MONTH(Register!$U498)-1)))-(YEAR(Register!$O498)*12+MONTH(Register!$O498))+1))/Register!$Q498,2))</f>
        <v/>
      </c>
      <c r="N500" s="27">
        <f>IF(OR(Register!$N498&lt;&gt;"Yes",Register!$O498="",N(Register!$Q498)=0),0,ROUND((Register!$M498-Register!$R498)*MIN(Register!$Q498,MAX(0,MIN(N$4,IF(Register!$U498="",$D$2,MIN($D$2,YEAR(Register!$U498)*12+MONTH(Register!$U498)-1)))-(YEAR(Register!$O498)*12+MONTH(Register!$O498))+1))/Register!$Q498,2)-ROUND((Register!$M498-Register!$R498)*MIN(Register!$Q498,MAX(0,MIN(N$4-1,IF(Register!$U498="",$D$2,MIN($D$2,YEAR(Register!$U498)*12+MONTH(Register!$U498)-1)))-(YEAR(Register!$O498)*12+MONTH(Register!$O498))+1))/Register!$Q498,2))</f>
        <v/>
      </c>
      <c r="O500" s="27">
        <f>IF(OR(Register!$N498&lt;&gt;"Yes",Register!$O498="",N(Register!$Q498)=0),0,ROUND((Register!$M498-Register!$R498)*MIN(Register!$Q498,MAX(0,MIN(O$4,IF(Register!$U498="",$D$2,MIN($D$2,YEAR(Register!$U498)*12+MONTH(Register!$U498)-1)))-(YEAR(Register!$O498)*12+MONTH(Register!$O498))+1))/Register!$Q498,2)-ROUND((Register!$M498-Register!$R498)*MIN(Register!$Q498,MAX(0,MIN(O$4-1,IF(Register!$U498="",$D$2,MIN($D$2,YEAR(Register!$U498)*12+MONTH(Register!$U498)-1)))-(YEAR(Register!$O498)*12+MONTH(Register!$O498))+1))/Register!$Q498,2))</f>
        <v/>
      </c>
      <c r="P500" s="27">
        <f>IF(OR(Register!$N498&lt;&gt;"Yes",Register!$O498="",N(Register!$Q498)=0),0,ROUND((Register!$M498-Register!$R498)*MIN(Register!$Q498,MAX(0,MIN(P$4,IF(Register!$U498="",$D$2,MIN($D$2,YEAR(Register!$U498)*12+MONTH(Register!$U498)-1)))-(YEAR(Register!$O498)*12+MONTH(Register!$O498))+1))/Register!$Q498,2)-ROUND((Register!$M498-Register!$R498)*MIN(Register!$Q498,MAX(0,MIN(P$4-1,IF(Register!$U498="",$D$2,MIN($D$2,YEAR(Register!$U498)*12+MONTH(Register!$U498)-1)))-(YEAR(Register!$O498)*12+MONTH(Register!$O498))+1))/Register!$Q498,2))</f>
        <v/>
      </c>
      <c r="Q500" s="27">
        <f>E500+F500+G500+H500+I500+J500+K500+L500+M500+N500+O500+P500</f>
        <v/>
      </c>
    </row>
    <row r="501">
      <c r="A501" s="28">
        <f>IF(Register!$A499="","",Register!$A499)</f>
        <v/>
      </c>
      <c r="B501" s="28">
        <f>IF(Register!$D499="","",Register!$D499)</f>
        <v/>
      </c>
      <c r="C501" s="28">
        <f>IF(Register!$F499="","",Register!$F499)</f>
        <v/>
      </c>
      <c r="D501" s="28">
        <f>IF(C501="","",IF(C501=Settings!$A$9,Settings!$B$9,IF(C501=Settings!$A$10,Settings!$B$10,IF(C501=Settings!$A$11,Settings!$B$11,IF(C501=Settings!$A$12,Settings!$B$12,IF(C501=Settings!$A$13,Settings!$B$13,IF(C501=Settings!$A$14,Settings!$B$14,IF(C501=Settings!$A$15,Settings!$B$15,IF(C501=Settings!$A$16,Settings!$B$16,IF(C501=Settings!$A$17,Settings!$B$17,IF(C501=Settings!$A$18,Settings!$B$18,"")))))))))))</f>
        <v/>
      </c>
      <c r="E501" s="27">
        <f>IF(OR(Register!$N499&lt;&gt;"Yes",Register!$O499="",N(Register!$Q499)=0),0,ROUND((Register!$M499-Register!$R499)*MIN(Register!$Q499,MAX(0,MIN(E$4,IF(Register!$U499="",$D$2,MIN($D$2,YEAR(Register!$U499)*12+MONTH(Register!$U499)-1)))-(YEAR(Register!$O499)*12+MONTH(Register!$O499))+1))/Register!$Q499,2)-ROUND((Register!$M499-Register!$R499)*MIN(Register!$Q499,MAX(0,MIN(E$4-1,IF(Register!$U499="",$D$2,MIN($D$2,YEAR(Register!$U499)*12+MONTH(Register!$U499)-1)))-(YEAR(Register!$O499)*12+MONTH(Register!$O499))+1))/Register!$Q499,2))</f>
        <v/>
      </c>
      <c r="F501" s="27">
        <f>IF(OR(Register!$N499&lt;&gt;"Yes",Register!$O499="",N(Register!$Q499)=0),0,ROUND((Register!$M499-Register!$R499)*MIN(Register!$Q499,MAX(0,MIN(F$4,IF(Register!$U499="",$D$2,MIN($D$2,YEAR(Register!$U499)*12+MONTH(Register!$U499)-1)))-(YEAR(Register!$O499)*12+MONTH(Register!$O499))+1))/Register!$Q499,2)-ROUND((Register!$M499-Register!$R499)*MIN(Register!$Q499,MAX(0,MIN(F$4-1,IF(Register!$U499="",$D$2,MIN($D$2,YEAR(Register!$U499)*12+MONTH(Register!$U499)-1)))-(YEAR(Register!$O499)*12+MONTH(Register!$O499))+1))/Register!$Q499,2))</f>
        <v/>
      </c>
      <c r="G501" s="27">
        <f>IF(OR(Register!$N499&lt;&gt;"Yes",Register!$O499="",N(Register!$Q499)=0),0,ROUND((Register!$M499-Register!$R499)*MIN(Register!$Q499,MAX(0,MIN(G$4,IF(Register!$U499="",$D$2,MIN($D$2,YEAR(Register!$U499)*12+MONTH(Register!$U499)-1)))-(YEAR(Register!$O499)*12+MONTH(Register!$O499))+1))/Register!$Q499,2)-ROUND((Register!$M499-Register!$R499)*MIN(Register!$Q499,MAX(0,MIN(G$4-1,IF(Register!$U499="",$D$2,MIN($D$2,YEAR(Register!$U499)*12+MONTH(Register!$U499)-1)))-(YEAR(Register!$O499)*12+MONTH(Register!$O499))+1))/Register!$Q499,2))</f>
        <v/>
      </c>
      <c r="H501" s="27">
        <f>IF(OR(Register!$N499&lt;&gt;"Yes",Register!$O499="",N(Register!$Q499)=0),0,ROUND((Register!$M499-Register!$R499)*MIN(Register!$Q499,MAX(0,MIN(H$4,IF(Register!$U499="",$D$2,MIN($D$2,YEAR(Register!$U499)*12+MONTH(Register!$U499)-1)))-(YEAR(Register!$O499)*12+MONTH(Register!$O499))+1))/Register!$Q499,2)-ROUND((Register!$M499-Register!$R499)*MIN(Register!$Q499,MAX(0,MIN(H$4-1,IF(Register!$U499="",$D$2,MIN($D$2,YEAR(Register!$U499)*12+MONTH(Register!$U499)-1)))-(YEAR(Register!$O499)*12+MONTH(Register!$O499))+1))/Register!$Q499,2))</f>
        <v/>
      </c>
      <c r="I501" s="27">
        <f>IF(OR(Register!$N499&lt;&gt;"Yes",Register!$O499="",N(Register!$Q499)=0),0,ROUND((Register!$M499-Register!$R499)*MIN(Register!$Q499,MAX(0,MIN(I$4,IF(Register!$U499="",$D$2,MIN($D$2,YEAR(Register!$U499)*12+MONTH(Register!$U499)-1)))-(YEAR(Register!$O499)*12+MONTH(Register!$O499))+1))/Register!$Q499,2)-ROUND((Register!$M499-Register!$R499)*MIN(Register!$Q499,MAX(0,MIN(I$4-1,IF(Register!$U499="",$D$2,MIN($D$2,YEAR(Register!$U499)*12+MONTH(Register!$U499)-1)))-(YEAR(Register!$O499)*12+MONTH(Register!$O499))+1))/Register!$Q499,2))</f>
        <v/>
      </c>
      <c r="J501" s="27">
        <f>IF(OR(Register!$N499&lt;&gt;"Yes",Register!$O499="",N(Register!$Q499)=0),0,ROUND((Register!$M499-Register!$R499)*MIN(Register!$Q499,MAX(0,MIN(J$4,IF(Register!$U499="",$D$2,MIN($D$2,YEAR(Register!$U499)*12+MONTH(Register!$U499)-1)))-(YEAR(Register!$O499)*12+MONTH(Register!$O499))+1))/Register!$Q499,2)-ROUND((Register!$M499-Register!$R499)*MIN(Register!$Q499,MAX(0,MIN(J$4-1,IF(Register!$U499="",$D$2,MIN($D$2,YEAR(Register!$U499)*12+MONTH(Register!$U499)-1)))-(YEAR(Register!$O499)*12+MONTH(Register!$O499))+1))/Register!$Q499,2))</f>
        <v/>
      </c>
      <c r="K501" s="27">
        <f>IF(OR(Register!$N499&lt;&gt;"Yes",Register!$O499="",N(Register!$Q499)=0),0,ROUND((Register!$M499-Register!$R499)*MIN(Register!$Q499,MAX(0,MIN(K$4,IF(Register!$U499="",$D$2,MIN($D$2,YEAR(Register!$U499)*12+MONTH(Register!$U499)-1)))-(YEAR(Register!$O499)*12+MONTH(Register!$O499))+1))/Register!$Q499,2)-ROUND((Register!$M499-Register!$R499)*MIN(Register!$Q499,MAX(0,MIN(K$4-1,IF(Register!$U499="",$D$2,MIN($D$2,YEAR(Register!$U499)*12+MONTH(Register!$U499)-1)))-(YEAR(Register!$O499)*12+MONTH(Register!$O499))+1))/Register!$Q499,2))</f>
        <v/>
      </c>
      <c r="L501" s="27">
        <f>IF(OR(Register!$N499&lt;&gt;"Yes",Register!$O499="",N(Register!$Q499)=0),0,ROUND((Register!$M499-Register!$R499)*MIN(Register!$Q499,MAX(0,MIN(L$4,IF(Register!$U499="",$D$2,MIN($D$2,YEAR(Register!$U499)*12+MONTH(Register!$U499)-1)))-(YEAR(Register!$O499)*12+MONTH(Register!$O499))+1))/Register!$Q499,2)-ROUND((Register!$M499-Register!$R499)*MIN(Register!$Q499,MAX(0,MIN(L$4-1,IF(Register!$U499="",$D$2,MIN($D$2,YEAR(Register!$U499)*12+MONTH(Register!$U499)-1)))-(YEAR(Register!$O499)*12+MONTH(Register!$O499))+1))/Register!$Q499,2))</f>
        <v/>
      </c>
      <c r="M501" s="27">
        <f>IF(OR(Register!$N499&lt;&gt;"Yes",Register!$O499="",N(Register!$Q499)=0),0,ROUND((Register!$M499-Register!$R499)*MIN(Register!$Q499,MAX(0,MIN(M$4,IF(Register!$U499="",$D$2,MIN($D$2,YEAR(Register!$U499)*12+MONTH(Register!$U499)-1)))-(YEAR(Register!$O499)*12+MONTH(Register!$O499))+1))/Register!$Q499,2)-ROUND((Register!$M499-Register!$R499)*MIN(Register!$Q499,MAX(0,MIN(M$4-1,IF(Register!$U499="",$D$2,MIN($D$2,YEAR(Register!$U499)*12+MONTH(Register!$U499)-1)))-(YEAR(Register!$O499)*12+MONTH(Register!$O499))+1))/Register!$Q499,2))</f>
        <v/>
      </c>
      <c r="N501" s="27">
        <f>IF(OR(Register!$N499&lt;&gt;"Yes",Register!$O499="",N(Register!$Q499)=0),0,ROUND((Register!$M499-Register!$R499)*MIN(Register!$Q499,MAX(0,MIN(N$4,IF(Register!$U499="",$D$2,MIN($D$2,YEAR(Register!$U499)*12+MONTH(Register!$U499)-1)))-(YEAR(Register!$O499)*12+MONTH(Register!$O499))+1))/Register!$Q499,2)-ROUND((Register!$M499-Register!$R499)*MIN(Register!$Q499,MAX(0,MIN(N$4-1,IF(Register!$U499="",$D$2,MIN($D$2,YEAR(Register!$U499)*12+MONTH(Register!$U499)-1)))-(YEAR(Register!$O499)*12+MONTH(Register!$O499))+1))/Register!$Q499,2))</f>
        <v/>
      </c>
      <c r="O501" s="27">
        <f>IF(OR(Register!$N499&lt;&gt;"Yes",Register!$O499="",N(Register!$Q499)=0),0,ROUND((Register!$M499-Register!$R499)*MIN(Register!$Q499,MAX(0,MIN(O$4,IF(Register!$U499="",$D$2,MIN($D$2,YEAR(Register!$U499)*12+MONTH(Register!$U499)-1)))-(YEAR(Register!$O499)*12+MONTH(Register!$O499))+1))/Register!$Q499,2)-ROUND((Register!$M499-Register!$R499)*MIN(Register!$Q499,MAX(0,MIN(O$4-1,IF(Register!$U499="",$D$2,MIN($D$2,YEAR(Register!$U499)*12+MONTH(Register!$U499)-1)))-(YEAR(Register!$O499)*12+MONTH(Register!$O499))+1))/Register!$Q499,2))</f>
        <v/>
      </c>
      <c r="P501" s="27">
        <f>IF(OR(Register!$N499&lt;&gt;"Yes",Register!$O499="",N(Register!$Q499)=0),0,ROUND((Register!$M499-Register!$R499)*MIN(Register!$Q499,MAX(0,MIN(P$4,IF(Register!$U499="",$D$2,MIN($D$2,YEAR(Register!$U499)*12+MONTH(Register!$U499)-1)))-(YEAR(Register!$O499)*12+MONTH(Register!$O499))+1))/Register!$Q499,2)-ROUND((Register!$M499-Register!$R499)*MIN(Register!$Q499,MAX(0,MIN(P$4-1,IF(Register!$U499="",$D$2,MIN($D$2,YEAR(Register!$U499)*12+MONTH(Register!$U499)-1)))-(YEAR(Register!$O499)*12+MONTH(Register!$O499))+1))/Register!$Q499,2))</f>
        <v/>
      </c>
      <c r="Q501" s="27">
        <f>E501+F501+G501+H501+I501+J501+K501+L501+M501+N501+O501+P501</f>
        <v/>
      </c>
    </row>
    <row r="502">
      <c r="A502" s="28">
        <f>IF(Register!$A500="","",Register!$A500)</f>
        <v/>
      </c>
      <c r="B502" s="28">
        <f>IF(Register!$D500="","",Register!$D500)</f>
        <v/>
      </c>
      <c r="C502" s="28">
        <f>IF(Register!$F500="","",Register!$F500)</f>
        <v/>
      </c>
      <c r="D502" s="28">
        <f>IF(C502="","",IF(C502=Settings!$A$9,Settings!$B$9,IF(C502=Settings!$A$10,Settings!$B$10,IF(C502=Settings!$A$11,Settings!$B$11,IF(C502=Settings!$A$12,Settings!$B$12,IF(C502=Settings!$A$13,Settings!$B$13,IF(C502=Settings!$A$14,Settings!$B$14,IF(C502=Settings!$A$15,Settings!$B$15,IF(C502=Settings!$A$16,Settings!$B$16,IF(C502=Settings!$A$17,Settings!$B$17,IF(C502=Settings!$A$18,Settings!$B$18,"")))))))))))</f>
        <v/>
      </c>
      <c r="E502" s="27">
        <f>IF(OR(Register!$N500&lt;&gt;"Yes",Register!$O500="",N(Register!$Q500)=0),0,ROUND((Register!$M500-Register!$R500)*MIN(Register!$Q500,MAX(0,MIN(E$4,IF(Register!$U500="",$D$2,MIN($D$2,YEAR(Register!$U500)*12+MONTH(Register!$U500)-1)))-(YEAR(Register!$O500)*12+MONTH(Register!$O500))+1))/Register!$Q500,2)-ROUND((Register!$M500-Register!$R500)*MIN(Register!$Q500,MAX(0,MIN(E$4-1,IF(Register!$U500="",$D$2,MIN($D$2,YEAR(Register!$U500)*12+MONTH(Register!$U500)-1)))-(YEAR(Register!$O500)*12+MONTH(Register!$O500))+1))/Register!$Q500,2))</f>
        <v/>
      </c>
      <c r="F502" s="27">
        <f>IF(OR(Register!$N500&lt;&gt;"Yes",Register!$O500="",N(Register!$Q500)=0),0,ROUND((Register!$M500-Register!$R500)*MIN(Register!$Q500,MAX(0,MIN(F$4,IF(Register!$U500="",$D$2,MIN($D$2,YEAR(Register!$U500)*12+MONTH(Register!$U500)-1)))-(YEAR(Register!$O500)*12+MONTH(Register!$O500))+1))/Register!$Q500,2)-ROUND((Register!$M500-Register!$R500)*MIN(Register!$Q500,MAX(0,MIN(F$4-1,IF(Register!$U500="",$D$2,MIN($D$2,YEAR(Register!$U500)*12+MONTH(Register!$U500)-1)))-(YEAR(Register!$O500)*12+MONTH(Register!$O500))+1))/Register!$Q500,2))</f>
        <v/>
      </c>
      <c r="G502" s="27">
        <f>IF(OR(Register!$N500&lt;&gt;"Yes",Register!$O500="",N(Register!$Q500)=0),0,ROUND((Register!$M500-Register!$R500)*MIN(Register!$Q500,MAX(0,MIN(G$4,IF(Register!$U500="",$D$2,MIN($D$2,YEAR(Register!$U500)*12+MONTH(Register!$U500)-1)))-(YEAR(Register!$O500)*12+MONTH(Register!$O500))+1))/Register!$Q500,2)-ROUND((Register!$M500-Register!$R500)*MIN(Register!$Q500,MAX(0,MIN(G$4-1,IF(Register!$U500="",$D$2,MIN($D$2,YEAR(Register!$U500)*12+MONTH(Register!$U500)-1)))-(YEAR(Register!$O500)*12+MONTH(Register!$O500))+1))/Register!$Q500,2))</f>
        <v/>
      </c>
      <c r="H502" s="27">
        <f>IF(OR(Register!$N500&lt;&gt;"Yes",Register!$O500="",N(Register!$Q500)=0),0,ROUND((Register!$M500-Register!$R500)*MIN(Register!$Q500,MAX(0,MIN(H$4,IF(Register!$U500="",$D$2,MIN($D$2,YEAR(Register!$U500)*12+MONTH(Register!$U500)-1)))-(YEAR(Register!$O500)*12+MONTH(Register!$O500))+1))/Register!$Q500,2)-ROUND((Register!$M500-Register!$R500)*MIN(Register!$Q500,MAX(0,MIN(H$4-1,IF(Register!$U500="",$D$2,MIN($D$2,YEAR(Register!$U500)*12+MONTH(Register!$U500)-1)))-(YEAR(Register!$O500)*12+MONTH(Register!$O500))+1))/Register!$Q500,2))</f>
        <v/>
      </c>
      <c r="I502" s="27">
        <f>IF(OR(Register!$N500&lt;&gt;"Yes",Register!$O500="",N(Register!$Q500)=0),0,ROUND((Register!$M500-Register!$R500)*MIN(Register!$Q500,MAX(0,MIN(I$4,IF(Register!$U500="",$D$2,MIN($D$2,YEAR(Register!$U500)*12+MONTH(Register!$U500)-1)))-(YEAR(Register!$O500)*12+MONTH(Register!$O500))+1))/Register!$Q500,2)-ROUND((Register!$M500-Register!$R500)*MIN(Register!$Q500,MAX(0,MIN(I$4-1,IF(Register!$U500="",$D$2,MIN($D$2,YEAR(Register!$U500)*12+MONTH(Register!$U500)-1)))-(YEAR(Register!$O500)*12+MONTH(Register!$O500))+1))/Register!$Q500,2))</f>
        <v/>
      </c>
      <c r="J502" s="27">
        <f>IF(OR(Register!$N500&lt;&gt;"Yes",Register!$O500="",N(Register!$Q500)=0),0,ROUND((Register!$M500-Register!$R500)*MIN(Register!$Q500,MAX(0,MIN(J$4,IF(Register!$U500="",$D$2,MIN($D$2,YEAR(Register!$U500)*12+MONTH(Register!$U500)-1)))-(YEAR(Register!$O500)*12+MONTH(Register!$O500))+1))/Register!$Q500,2)-ROUND((Register!$M500-Register!$R500)*MIN(Register!$Q500,MAX(0,MIN(J$4-1,IF(Register!$U500="",$D$2,MIN($D$2,YEAR(Register!$U500)*12+MONTH(Register!$U500)-1)))-(YEAR(Register!$O500)*12+MONTH(Register!$O500))+1))/Register!$Q500,2))</f>
        <v/>
      </c>
      <c r="K502" s="27">
        <f>IF(OR(Register!$N500&lt;&gt;"Yes",Register!$O500="",N(Register!$Q500)=0),0,ROUND((Register!$M500-Register!$R500)*MIN(Register!$Q500,MAX(0,MIN(K$4,IF(Register!$U500="",$D$2,MIN($D$2,YEAR(Register!$U500)*12+MONTH(Register!$U500)-1)))-(YEAR(Register!$O500)*12+MONTH(Register!$O500))+1))/Register!$Q500,2)-ROUND((Register!$M500-Register!$R500)*MIN(Register!$Q500,MAX(0,MIN(K$4-1,IF(Register!$U500="",$D$2,MIN($D$2,YEAR(Register!$U500)*12+MONTH(Register!$U500)-1)))-(YEAR(Register!$O500)*12+MONTH(Register!$O500))+1))/Register!$Q500,2))</f>
        <v/>
      </c>
      <c r="L502" s="27">
        <f>IF(OR(Register!$N500&lt;&gt;"Yes",Register!$O500="",N(Register!$Q500)=0),0,ROUND((Register!$M500-Register!$R500)*MIN(Register!$Q500,MAX(0,MIN(L$4,IF(Register!$U500="",$D$2,MIN($D$2,YEAR(Register!$U500)*12+MONTH(Register!$U500)-1)))-(YEAR(Register!$O500)*12+MONTH(Register!$O500))+1))/Register!$Q500,2)-ROUND((Register!$M500-Register!$R500)*MIN(Register!$Q500,MAX(0,MIN(L$4-1,IF(Register!$U500="",$D$2,MIN($D$2,YEAR(Register!$U500)*12+MONTH(Register!$U500)-1)))-(YEAR(Register!$O500)*12+MONTH(Register!$O500))+1))/Register!$Q500,2))</f>
        <v/>
      </c>
      <c r="M502" s="27">
        <f>IF(OR(Register!$N500&lt;&gt;"Yes",Register!$O500="",N(Register!$Q500)=0),0,ROUND((Register!$M500-Register!$R500)*MIN(Register!$Q500,MAX(0,MIN(M$4,IF(Register!$U500="",$D$2,MIN($D$2,YEAR(Register!$U500)*12+MONTH(Register!$U500)-1)))-(YEAR(Register!$O500)*12+MONTH(Register!$O500))+1))/Register!$Q500,2)-ROUND((Register!$M500-Register!$R500)*MIN(Register!$Q500,MAX(0,MIN(M$4-1,IF(Register!$U500="",$D$2,MIN($D$2,YEAR(Register!$U500)*12+MONTH(Register!$U500)-1)))-(YEAR(Register!$O500)*12+MONTH(Register!$O500))+1))/Register!$Q500,2))</f>
        <v/>
      </c>
      <c r="N502" s="27">
        <f>IF(OR(Register!$N500&lt;&gt;"Yes",Register!$O500="",N(Register!$Q500)=0),0,ROUND((Register!$M500-Register!$R500)*MIN(Register!$Q500,MAX(0,MIN(N$4,IF(Register!$U500="",$D$2,MIN($D$2,YEAR(Register!$U500)*12+MONTH(Register!$U500)-1)))-(YEAR(Register!$O500)*12+MONTH(Register!$O500))+1))/Register!$Q500,2)-ROUND((Register!$M500-Register!$R500)*MIN(Register!$Q500,MAX(0,MIN(N$4-1,IF(Register!$U500="",$D$2,MIN($D$2,YEAR(Register!$U500)*12+MONTH(Register!$U500)-1)))-(YEAR(Register!$O500)*12+MONTH(Register!$O500))+1))/Register!$Q500,2))</f>
        <v/>
      </c>
      <c r="O502" s="27">
        <f>IF(OR(Register!$N500&lt;&gt;"Yes",Register!$O500="",N(Register!$Q500)=0),0,ROUND((Register!$M500-Register!$R500)*MIN(Register!$Q500,MAX(0,MIN(O$4,IF(Register!$U500="",$D$2,MIN($D$2,YEAR(Register!$U500)*12+MONTH(Register!$U500)-1)))-(YEAR(Register!$O500)*12+MONTH(Register!$O500))+1))/Register!$Q500,2)-ROUND((Register!$M500-Register!$R500)*MIN(Register!$Q500,MAX(0,MIN(O$4-1,IF(Register!$U500="",$D$2,MIN($D$2,YEAR(Register!$U500)*12+MONTH(Register!$U500)-1)))-(YEAR(Register!$O500)*12+MONTH(Register!$O500))+1))/Register!$Q500,2))</f>
        <v/>
      </c>
      <c r="P502" s="27">
        <f>IF(OR(Register!$N500&lt;&gt;"Yes",Register!$O500="",N(Register!$Q500)=0),0,ROUND((Register!$M500-Register!$R500)*MIN(Register!$Q500,MAX(0,MIN(P$4,IF(Register!$U500="",$D$2,MIN($D$2,YEAR(Register!$U500)*12+MONTH(Register!$U500)-1)))-(YEAR(Register!$O500)*12+MONTH(Register!$O500))+1))/Register!$Q500,2)-ROUND((Register!$M500-Register!$R500)*MIN(Register!$Q500,MAX(0,MIN(P$4-1,IF(Register!$U500="",$D$2,MIN($D$2,YEAR(Register!$U500)*12+MONTH(Register!$U500)-1)))-(YEAR(Register!$O500)*12+MONTH(Register!$O500))+1))/Register!$Q500,2))</f>
        <v/>
      </c>
      <c r="Q502" s="27">
        <f>E502+F502+G502+H502+I502+J502+K502+L502+M502+N502+O502+P502</f>
        <v/>
      </c>
    </row>
    <row r="503">
      <c r="A503" s="28">
        <f>IF(Register!$A501="","",Register!$A501)</f>
        <v/>
      </c>
      <c r="B503" s="28">
        <f>IF(Register!$D501="","",Register!$D501)</f>
        <v/>
      </c>
      <c r="C503" s="28">
        <f>IF(Register!$F501="","",Register!$F501)</f>
        <v/>
      </c>
      <c r="D503" s="28">
        <f>IF(C503="","",IF(C503=Settings!$A$9,Settings!$B$9,IF(C503=Settings!$A$10,Settings!$B$10,IF(C503=Settings!$A$11,Settings!$B$11,IF(C503=Settings!$A$12,Settings!$B$12,IF(C503=Settings!$A$13,Settings!$B$13,IF(C503=Settings!$A$14,Settings!$B$14,IF(C503=Settings!$A$15,Settings!$B$15,IF(C503=Settings!$A$16,Settings!$B$16,IF(C503=Settings!$A$17,Settings!$B$17,IF(C503=Settings!$A$18,Settings!$B$18,"")))))))))))</f>
        <v/>
      </c>
      <c r="E503" s="27">
        <f>IF(OR(Register!$N501&lt;&gt;"Yes",Register!$O501="",N(Register!$Q501)=0),0,ROUND((Register!$M501-Register!$R501)*MIN(Register!$Q501,MAX(0,MIN(E$4,IF(Register!$U501="",$D$2,MIN($D$2,YEAR(Register!$U501)*12+MONTH(Register!$U501)-1)))-(YEAR(Register!$O501)*12+MONTH(Register!$O501))+1))/Register!$Q501,2)-ROUND((Register!$M501-Register!$R501)*MIN(Register!$Q501,MAX(0,MIN(E$4-1,IF(Register!$U501="",$D$2,MIN($D$2,YEAR(Register!$U501)*12+MONTH(Register!$U501)-1)))-(YEAR(Register!$O501)*12+MONTH(Register!$O501))+1))/Register!$Q501,2))</f>
        <v/>
      </c>
      <c r="F503" s="27">
        <f>IF(OR(Register!$N501&lt;&gt;"Yes",Register!$O501="",N(Register!$Q501)=0),0,ROUND((Register!$M501-Register!$R501)*MIN(Register!$Q501,MAX(0,MIN(F$4,IF(Register!$U501="",$D$2,MIN($D$2,YEAR(Register!$U501)*12+MONTH(Register!$U501)-1)))-(YEAR(Register!$O501)*12+MONTH(Register!$O501))+1))/Register!$Q501,2)-ROUND((Register!$M501-Register!$R501)*MIN(Register!$Q501,MAX(0,MIN(F$4-1,IF(Register!$U501="",$D$2,MIN($D$2,YEAR(Register!$U501)*12+MONTH(Register!$U501)-1)))-(YEAR(Register!$O501)*12+MONTH(Register!$O501))+1))/Register!$Q501,2))</f>
        <v/>
      </c>
      <c r="G503" s="27">
        <f>IF(OR(Register!$N501&lt;&gt;"Yes",Register!$O501="",N(Register!$Q501)=0),0,ROUND((Register!$M501-Register!$R501)*MIN(Register!$Q501,MAX(0,MIN(G$4,IF(Register!$U501="",$D$2,MIN($D$2,YEAR(Register!$U501)*12+MONTH(Register!$U501)-1)))-(YEAR(Register!$O501)*12+MONTH(Register!$O501))+1))/Register!$Q501,2)-ROUND((Register!$M501-Register!$R501)*MIN(Register!$Q501,MAX(0,MIN(G$4-1,IF(Register!$U501="",$D$2,MIN($D$2,YEAR(Register!$U501)*12+MONTH(Register!$U501)-1)))-(YEAR(Register!$O501)*12+MONTH(Register!$O501))+1))/Register!$Q501,2))</f>
        <v/>
      </c>
      <c r="H503" s="27">
        <f>IF(OR(Register!$N501&lt;&gt;"Yes",Register!$O501="",N(Register!$Q501)=0),0,ROUND((Register!$M501-Register!$R501)*MIN(Register!$Q501,MAX(0,MIN(H$4,IF(Register!$U501="",$D$2,MIN($D$2,YEAR(Register!$U501)*12+MONTH(Register!$U501)-1)))-(YEAR(Register!$O501)*12+MONTH(Register!$O501))+1))/Register!$Q501,2)-ROUND((Register!$M501-Register!$R501)*MIN(Register!$Q501,MAX(0,MIN(H$4-1,IF(Register!$U501="",$D$2,MIN($D$2,YEAR(Register!$U501)*12+MONTH(Register!$U501)-1)))-(YEAR(Register!$O501)*12+MONTH(Register!$O501))+1))/Register!$Q501,2))</f>
        <v/>
      </c>
      <c r="I503" s="27">
        <f>IF(OR(Register!$N501&lt;&gt;"Yes",Register!$O501="",N(Register!$Q501)=0),0,ROUND((Register!$M501-Register!$R501)*MIN(Register!$Q501,MAX(0,MIN(I$4,IF(Register!$U501="",$D$2,MIN($D$2,YEAR(Register!$U501)*12+MONTH(Register!$U501)-1)))-(YEAR(Register!$O501)*12+MONTH(Register!$O501))+1))/Register!$Q501,2)-ROUND((Register!$M501-Register!$R501)*MIN(Register!$Q501,MAX(0,MIN(I$4-1,IF(Register!$U501="",$D$2,MIN($D$2,YEAR(Register!$U501)*12+MONTH(Register!$U501)-1)))-(YEAR(Register!$O501)*12+MONTH(Register!$O501))+1))/Register!$Q501,2))</f>
        <v/>
      </c>
      <c r="J503" s="27">
        <f>IF(OR(Register!$N501&lt;&gt;"Yes",Register!$O501="",N(Register!$Q501)=0),0,ROUND((Register!$M501-Register!$R501)*MIN(Register!$Q501,MAX(0,MIN(J$4,IF(Register!$U501="",$D$2,MIN($D$2,YEAR(Register!$U501)*12+MONTH(Register!$U501)-1)))-(YEAR(Register!$O501)*12+MONTH(Register!$O501))+1))/Register!$Q501,2)-ROUND((Register!$M501-Register!$R501)*MIN(Register!$Q501,MAX(0,MIN(J$4-1,IF(Register!$U501="",$D$2,MIN($D$2,YEAR(Register!$U501)*12+MONTH(Register!$U501)-1)))-(YEAR(Register!$O501)*12+MONTH(Register!$O501))+1))/Register!$Q501,2))</f>
        <v/>
      </c>
      <c r="K503" s="27">
        <f>IF(OR(Register!$N501&lt;&gt;"Yes",Register!$O501="",N(Register!$Q501)=0),0,ROUND((Register!$M501-Register!$R501)*MIN(Register!$Q501,MAX(0,MIN(K$4,IF(Register!$U501="",$D$2,MIN($D$2,YEAR(Register!$U501)*12+MONTH(Register!$U501)-1)))-(YEAR(Register!$O501)*12+MONTH(Register!$O501))+1))/Register!$Q501,2)-ROUND((Register!$M501-Register!$R501)*MIN(Register!$Q501,MAX(0,MIN(K$4-1,IF(Register!$U501="",$D$2,MIN($D$2,YEAR(Register!$U501)*12+MONTH(Register!$U501)-1)))-(YEAR(Register!$O501)*12+MONTH(Register!$O501))+1))/Register!$Q501,2))</f>
        <v/>
      </c>
      <c r="L503" s="27">
        <f>IF(OR(Register!$N501&lt;&gt;"Yes",Register!$O501="",N(Register!$Q501)=0),0,ROUND((Register!$M501-Register!$R501)*MIN(Register!$Q501,MAX(0,MIN(L$4,IF(Register!$U501="",$D$2,MIN($D$2,YEAR(Register!$U501)*12+MONTH(Register!$U501)-1)))-(YEAR(Register!$O501)*12+MONTH(Register!$O501))+1))/Register!$Q501,2)-ROUND((Register!$M501-Register!$R501)*MIN(Register!$Q501,MAX(0,MIN(L$4-1,IF(Register!$U501="",$D$2,MIN($D$2,YEAR(Register!$U501)*12+MONTH(Register!$U501)-1)))-(YEAR(Register!$O501)*12+MONTH(Register!$O501))+1))/Register!$Q501,2))</f>
        <v/>
      </c>
      <c r="M503" s="27">
        <f>IF(OR(Register!$N501&lt;&gt;"Yes",Register!$O501="",N(Register!$Q501)=0),0,ROUND((Register!$M501-Register!$R501)*MIN(Register!$Q501,MAX(0,MIN(M$4,IF(Register!$U501="",$D$2,MIN($D$2,YEAR(Register!$U501)*12+MONTH(Register!$U501)-1)))-(YEAR(Register!$O501)*12+MONTH(Register!$O501))+1))/Register!$Q501,2)-ROUND((Register!$M501-Register!$R501)*MIN(Register!$Q501,MAX(0,MIN(M$4-1,IF(Register!$U501="",$D$2,MIN($D$2,YEAR(Register!$U501)*12+MONTH(Register!$U501)-1)))-(YEAR(Register!$O501)*12+MONTH(Register!$O501))+1))/Register!$Q501,2))</f>
        <v/>
      </c>
      <c r="N503" s="27">
        <f>IF(OR(Register!$N501&lt;&gt;"Yes",Register!$O501="",N(Register!$Q501)=0),0,ROUND((Register!$M501-Register!$R501)*MIN(Register!$Q501,MAX(0,MIN(N$4,IF(Register!$U501="",$D$2,MIN($D$2,YEAR(Register!$U501)*12+MONTH(Register!$U501)-1)))-(YEAR(Register!$O501)*12+MONTH(Register!$O501))+1))/Register!$Q501,2)-ROUND((Register!$M501-Register!$R501)*MIN(Register!$Q501,MAX(0,MIN(N$4-1,IF(Register!$U501="",$D$2,MIN($D$2,YEAR(Register!$U501)*12+MONTH(Register!$U501)-1)))-(YEAR(Register!$O501)*12+MONTH(Register!$O501))+1))/Register!$Q501,2))</f>
        <v/>
      </c>
      <c r="O503" s="27">
        <f>IF(OR(Register!$N501&lt;&gt;"Yes",Register!$O501="",N(Register!$Q501)=0),0,ROUND((Register!$M501-Register!$R501)*MIN(Register!$Q501,MAX(0,MIN(O$4,IF(Register!$U501="",$D$2,MIN($D$2,YEAR(Register!$U501)*12+MONTH(Register!$U501)-1)))-(YEAR(Register!$O501)*12+MONTH(Register!$O501))+1))/Register!$Q501,2)-ROUND((Register!$M501-Register!$R501)*MIN(Register!$Q501,MAX(0,MIN(O$4-1,IF(Register!$U501="",$D$2,MIN($D$2,YEAR(Register!$U501)*12+MONTH(Register!$U501)-1)))-(YEAR(Register!$O501)*12+MONTH(Register!$O501))+1))/Register!$Q501,2))</f>
        <v/>
      </c>
      <c r="P503" s="27">
        <f>IF(OR(Register!$N501&lt;&gt;"Yes",Register!$O501="",N(Register!$Q501)=0),0,ROUND((Register!$M501-Register!$R501)*MIN(Register!$Q501,MAX(0,MIN(P$4,IF(Register!$U501="",$D$2,MIN($D$2,YEAR(Register!$U501)*12+MONTH(Register!$U501)-1)))-(YEAR(Register!$O501)*12+MONTH(Register!$O501))+1))/Register!$Q501,2)-ROUND((Register!$M501-Register!$R501)*MIN(Register!$Q501,MAX(0,MIN(P$4-1,IF(Register!$U501="",$D$2,MIN($D$2,YEAR(Register!$U501)*12+MONTH(Register!$U501)-1)))-(YEAR(Register!$O501)*12+MONTH(Register!$O501))+1))/Register!$Q501,2))</f>
        <v/>
      </c>
      <c r="Q503" s="27">
        <f>E503+F503+G503+H503+I503+J503+K503+L503+M503+N503+O503+P503</f>
        <v/>
      </c>
    </row>
    <row r="504">
      <c r="A504" s="28">
        <f>IF(Register!$A502="","",Register!$A502)</f>
        <v/>
      </c>
      <c r="B504" s="28">
        <f>IF(Register!$D502="","",Register!$D502)</f>
        <v/>
      </c>
      <c r="C504" s="28">
        <f>IF(Register!$F502="","",Register!$F502)</f>
        <v/>
      </c>
      <c r="D504" s="28">
        <f>IF(C504="","",IF(C504=Settings!$A$9,Settings!$B$9,IF(C504=Settings!$A$10,Settings!$B$10,IF(C504=Settings!$A$11,Settings!$B$11,IF(C504=Settings!$A$12,Settings!$B$12,IF(C504=Settings!$A$13,Settings!$B$13,IF(C504=Settings!$A$14,Settings!$B$14,IF(C504=Settings!$A$15,Settings!$B$15,IF(C504=Settings!$A$16,Settings!$B$16,IF(C504=Settings!$A$17,Settings!$B$17,IF(C504=Settings!$A$18,Settings!$B$18,"")))))))))))</f>
        <v/>
      </c>
      <c r="E504" s="27">
        <f>IF(OR(Register!$N502&lt;&gt;"Yes",Register!$O502="",N(Register!$Q502)=0),0,ROUND((Register!$M502-Register!$R502)*MIN(Register!$Q502,MAX(0,MIN(E$4,IF(Register!$U502="",$D$2,MIN($D$2,YEAR(Register!$U502)*12+MONTH(Register!$U502)-1)))-(YEAR(Register!$O502)*12+MONTH(Register!$O502))+1))/Register!$Q502,2)-ROUND((Register!$M502-Register!$R502)*MIN(Register!$Q502,MAX(0,MIN(E$4-1,IF(Register!$U502="",$D$2,MIN($D$2,YEAR(Register!$U502)*12+MONTH(Register!$U502)-1)))-(YEAR(Register!$O502)*12+MONTH(Register!$O502))+1))/Register!$Q502,2))</f>
        <v/>
      </c>
      <c r="F504" s="27">
        <f>IF(OR(Register!$N502&lt;&gt;"Yes",Register!$O502="",N(Register!$Q502)=0),0,ROUND((Register!$M502-Register!$R502)*MIN(Register!$Q502,MAX(0,MIN(F$4,IF(Register!$U502="",$D$2,MIN($D$2,YEAR(Register!$U502)*12+MONTH(Register!$U502)-1)))-(YEAR(Register!$O502)*12+MONTH(Register!$O502))+1))/Register!$Q502,2)-ROUND((Register!$M502-Register!$R502)*MIN(Register!$Q502,MAX(0,MIN(F$4-1,IF(Register!$U502="",$D$2,MIN($D$2,YEAR(Register!$U502)*12+MONTH(Register!$U502)-1)))-(YEAR(Register!$O502)*12+MONTH(Register!$O502))+1))/Register!$Q502,2))</f>
        <v/>
      </c>
      <c r="G504" s="27">
        <f>IF(OR(Register!$N502&lt;&gt;"Yes",Register!$O502="",N(Register!$Q502)=0),0,ROUND((Register!$M502-Register!$R502)*MIN(Register!$Q502,MAX(0,MIN(G$4,IF(Register!$U502="",$D$2,MIN($D$2,YEAR(Register!$U502)*12+MONTH(Register!$U502)-1)))-(YEAR(Register!$O502)*12+MONTH(Register!$O502))+1))/Register!$Q502,2)-ROUND((Register!$M502-Register!$R502)*MIN(Register!$Q502,MAX(0,MIN(G$4-1,IF(Register!$U502="",$D$2,MIN($D$2,YEAR(Register!$U502)*12+MONTH(Register!$U502)-1)))-(YEAR(Register!$O502)*12+MONTH(Register!$O502))+1))/Register!$Q502,2))</f>
        <v/>
      </c>
      <c r="H504" s="27">
        <f>IF(OR(Register!$N502&lt;&gt;"Yes",Register!$O502="",N(Register!$Q502)=0),0,ROUND((Register!$M502-Register!$R502)*MIN(Register!$Q502,MAX(0,MIN(H$4,IF(Register!$U502="",$D$2,MIN($D$2,YEAR(Register!$U502)*12+MONTH(Register!$U502)-1)))-(YEAR(Register!$O502)*12+MONTH(Register!$O502))+1))/Register!$Q502,2)-ROUND((Register!$M502-Register!$R502)*MIN(Register!$Q502,MAX(0,MIN(H$4-1,IF(Register!$U502="",$D$2,MIN($D$2,YEAR(Register!$U502)*12+MONTH(Register!$U502)-1)))-(YEAR(Register!$O502)*12+MONTH(Register!$O502))+1))/Register!$Q502,2))</f>
        <v/>
      </c>
      <c r="I504" s="27">
        <f>IF(OR(Register!$N502&lt;&gt;"Yes",Register!$O502="",N(Register!$Q502)=0),0,ROUND((Register!$M502-Register!$R502)*MIN(Register!$Q502,MAX(0,MIN(I$4,IF(Register!$U502="",$D$2,MIN($D$2,YEAR(Register!$U502)*12+MONTH(Register!$U502)-1)))-(YEAR(Register!$O502)*12+MONTH(Register!$O502))+1))/Register!$Q502,2)-ROUND((Register!$M502-Register!$R502)*MIN(Register!$Q502,MAX(0,MIN(I$4-1,IF(Register!$U502="",$D$2,MIN($D$2,YEAR(Register!$U502)*12+MONTH(Register!$U502)-1)))-(YEAR(Register!$O502)*12+MONTH(Register!$O502))+1))/Register!$Q502,2))</f>
        <v/>
      </c>
      <c r="J504" s="27">
        <f>IF(OR(Register!$N502&lt;&gt;"Yes",Register!$O502="",N(Register!$Q502)=0),0,ROUND((Register!$M502-Register!$R502)*MIN(Register!$Q502,MAX(0,MIN(J$4,IF(Register!$U502="",$D$2,MIN($D$2,YEAR(Register!$U502)*12+MONTH(Register!$U502)-1)))-(YEAR(Register!$O502)*12+MONTH(Register!$O502))+1))/Register!$Q502,2)-ROUND((Register!$M502-Register!$R502)*MIN(Register!$Q502,MAX(0,MIN(J$4-1,IF(Register!$U502="",$D$2,MIN($D$2,YEAR(Register!$U502)*12+MONTH(Register!$U502)-1)))-(YEAR(Register!$O502)*12+MONTH(Register!$O502))+1))/Register!$Q502,2))</f>
        <v/>
      </c>
      <c r="K504" s="27">
        <f>IF(OR(Register!$N502&lt;&gt;"Yes",Register!$O502="",N(Register!$Q502)=0),0,ROUND((Register!$M502-Register!$R502)*MIN(Register!$Q502,MAX(0,MIN(K$4,IF(Register!$U502="",$D$2,MIN($D$2,YEAR(Register!$U502)*12+MONTH(Register!$U502)-1)))-(YEAR(Register!$O502)*12+MONTH(Register!$O502))+1))/Register!$Q502,2)-ROUND((Register!$M502-Register!$R502)*MIN(Register!$Q502,MAX(0,MIN(K$4-1,IF(Register!$U502="",$D$2,MIN($D$2,YEAR(Register!$U502)*12+MONTH(Register!$U502)-1)))-(YEAR(Register!$O502)*12+MONTH(Register!$O502))+1))/Register!$Q502,2))</f>
        <v/>
      </c>
      <c r="L504" s="27">
        <f>IF(OR(Register!$N502&lt;&gt;"Yes",Register!$O502="",N(Register!$Q502)=0),0,ROUND((Register!$M502-Register!$R502)*MIN(Register!$Q502,MAX(0,MIN(L$4,IF(Register!$U502="",$D$2,MIN($D$2,YEAR(Register!$U502)*12+MONTH(Register!$U502)-1)))-(YEAR(Register!$O502)*12+MONTH(Register!$O502))+1))/Register!$Q502,2)-ROUND((Register!$M502-Register!$R502)*MIN(Register!$Q502,MAX(0,MIN(L$4-1,IF(Register!$U502="",$D$2,MIN($D$2,YEAR(Register!$U502)*12+MONTH(Register!$U502)-1)))-(YEAR(Register!$O502)*12+MONTH(Register!$O502))+1))/Register!$Q502,2))</f>
        <v/>
      </c>
      <c r="M504" s="27">
        <f>IF(OR(Register!$N502&lt;&gt;"Yes",Register!$O502="",N(Register!$Q502)=0),0,ROUND((Register!$M502-Register!$R502)*MIN(Register!$Q502,MAX(0,MIN(M$4,IF(Register!$U502="",$D$2,MIN($D$2,YEAR(Register!$U502)*12+MONTH(Register!$U502)-1)))-(YEAR(Register!$O502)*12+MONTH(Register!$O502))+1))/Register!$Q502,2)-ROUND((Register!$M502-Register!$R502)*MIN(Register!$Q502,MAX(0,MIN(M$4-1,IF(Register!$U502="",$D$2,MIN($D$2,YEAR(Register!$U502)*12+MONTH(Register!$U502)-1)))-(YEAR(Register!$O502)*12+MONTH(Register!$O502))+1))/Register!$Q502,2))</f>
        <v/>
      </c>
      <c r="N504" s="27">
        <f>IF(OR(Register!$N502&lt;&gt;"Yes",Register!$O502="",N(Register!$Q502)=0),0,ROUND((Register!$M502-Register!$R502)*MIN(Register!$Q502,MAX(0,MIN(N$4,IF(Register!$U502="",$D$2,MIN($D$2,YEAR(Register!$U502)*12+MONTH(Register!$U502)-1)))-(YEAR(Register!$O502)*12+MONTH(Register!$O502))+1))/Register!$Q502,2)-ROUND((Register!$M502-Register!$R502)*MIN(Register!$Q502,MAX(0,MIN(N$4-1,IF(Register!$U502="",$D$2,MIN($D$2,YEAR(Register!$U502)*12+MONTH(Register!$U502)-1)))-(YEAR(Register!$O502)*12+MONTH(Register!$O502))+1))/Register!$Q502,2))</f>
        <v/>
      </c>
      <c r="O504" s="27">
        <f>IF(OR(Register!$N502&lt;&gt;"Yes",Register!$O502="",N(Register!$Q502)=0),0,ROUND((Register!$M502-Register!$R502)*MIN(Register!$Q502,MAX(0,MIN(O$4,IF(Register!$U502="",$D$2,MIN($D$2,YEAR(Register!$U502)*12+MONTH(Register!$U502)-1)))-(YEAR(Register!$O502)*12+MONTH(Register!$O502))+1))/Register!$Q502,2)-ROUND((Register!$M502-Register!$R502)*MIN(Register!$Q502,MAX(0,MIN(O$4-1,IF(Register!$U502="",$D$2,MIN($D$2,YEAR(Register!$U502)*12+MONTH(Register!$U502)-1)))-(YEAR(Register!$O502)*12+MONTH(Register!$O502))+1))/Register!$Q502,2))</f>
        <v/>
      </c>
      <c r="P504" s="27">
        <f>IF(OR(Register!$N502&lt;&gt;"Yes",Register!$O502="",N(Register!$Q502)=0),0,ROUND((Register!$M502-Register!$R502)*MIN(Register!$Q502,MAX(0,MIN(P$4,IF(Register!$U502="",$D$2,MIN($D$2,YEAR(Register!$U502)*12+MONTH(Register!$U502)-1)))-(YEAR(Register!$O502)*12+MONTH(Register!$O502))+1))/Register!$Q502,2)-ROUND((Register!$M502-Register!$R502)*MIN(Register!$Q502,MAX(0,MIN(P$4-1,IF(Register!$U502="",$D$2,MIN($D$2,YEAR(Register!$U502)*12+MONTH(Register!$U502)-1)))-(YEAR(Register!$O502)*12+MONTH(Register!$O502))+1))/Register!$Q502,2))</f>
        <v/>
      </c>
      <c r="Q504" s="27">
        <f>E504+F504+G504+H504+I504+J504+K504+L504+M504+N504+O504+P504</f>
        <v/>
      </c>
    </row>
    <row r="505">
      <c r="A505" s="28">
        <f>IF(Register!$A503="","",Register!$A503)</f>
        <v/>
      </c>
      <c r="B505" s="28">
        <f>IF(Register!$D503="","",Register!$D503)</f>
        <v/>
      </c>
      <c r="C505" s="28">
        <f>IF(Register!$F503="","",Register!$F503)</f>
        <v/>
      </c>
      <c r="D505" s="28">
        <f>IF(C505="","",IF(C505=Settings!$A$9,Settings!$B$9,IF(C505=Settings!$A$10,Settings!$B$10,IF(C505=Settings!$A$11,Settings!$B$11,IF(C505=Settings!$A$12,Settings!$B$12,IF(C505=Settings!$A$13,Settings!$B$13,IF(C505=Settings!$A$14,Settings!$B$14,IF(C505=Settings!$A$15,Settings!$B$15,IF(C505=Settings!$A$16,Settings!$B$16,IF(C505=Settings!$A$17,Settings!$B$17,IF(C505=Settings!$A$18,Settings!$B$18,"")))))))))))</f>
        <v/>
      </c>
      <c r="E505" s="27">
        <f>IF(OR(Register!$N503&lt;&gt;"Yes",Register!$O503="",N(Register!$Q503)=0),0,ROUND((Register!$M503-Register!$R503)*MIN(Register!$Q503,MAX(0,MIN(E$4,IF(Register!$U503="",$D$2,MIN($D$2,YEAR(Register!$U503)*12+MONTH(Register!$U503)-1)))-(YEAR(Register!$O503)*12+MONTH(Register!$O503))+1))/Register!$Q503,2)-ROUND((Register!$M503-Register!$R503)*MIN(Register!$Q503,MAX(0,MIN(E$4-1,IF(Register!$U503="",$D$2,MIN($D$2,YEAR(Register!$U503)*12+MONTH(Register!$U503)-1)))-(YEAR(Register!$O503)*12+MONTH(Register!$O503))+1))/Register!$Q503,2))</f>
        <v/>
      </c>
      <c r="F505" s="27">
        <f>IF(OR(Register!$N503&lt;&gt;"Yes",Register!$O503="",N(Register!$Q503)=0),0,ROUND((Register!$M503-Register!$R503)*MIN(Register!$Q503,MAX(0,MIN(F$4,IF(Register!$U503="",$D$2,MIN($D$2,YEAR(Register!$U503)*12+MONTH(Register!$U503)-1)))-(YEAR(Register!$O503)*12+MONTH(Register!$O503))+1))/Register!$Q503,2)-ROUND((Register!$M503-Register!$R503)*MIN(Register!$Q503,MAX(0,MIN(F$4-1,IF(Register!$U503="",$D$2,MIN($D$2,YEAR(Register!$U503)*12+MONTH(Register!$U503)-1)))-(YEAR(Register!$O503)*12+MONTH(Register!$O503))+1))/Register!$Q503,2))</f>
        <v/>
      </c>
      <c r="G505" s="27">
        <f>IF(OR(Register!$N503&lt;&gt;"Yes",Register!$O503="",N(Register!$Q503)=0),0,ROUND((Register!$M503-Register!$R503)*MIN(Register!$Q503,MAX(0,MIN(G$4,IF(Register!$U503="",$D$2,MIN($D$2,YEAR(Register!$U503)*12+MONTH(Register!$U503)-1)))-(YEAR(Register!$O503)*12+MONTH(Register!$O503))+1))/Register!$Q503,2)-ROUND((Register!$M503-Register!$R503)*MIN(Register!$Q503,MAX(0,MIN(G$4-1,IF(Register!$U503="",$D$2,MIN($D$2,YEAR(Register!$U503)*12+MONTH(Register!$U503)-1)))-(YEAR(Register!$O503)*12+MONTH(Register!$O503))+1))/Register!$Q503,2))</f>
        <v/>
      </c>
      <c r="H505" s="27">
        <f>IF(OR(Register!$N503&lt;&gt;"Yes",Register!$O503="",N(Register!$Q503)=0),0,ROUND((Register!$M503-Register!$R503)*MIN(Register!$Q503,MAX(0,MIN(H$4,IF(Register!$U503="",$D$2,MIN($D$2,YEAR(Register!$U503)*12+MONTH(Register!$U503)-1)))-(YEAR(Register!$O503)*12+MONTH(Register!$O503))+1))/Register!$Q503,2)-ROUND((Register!$M503-Register!$R503)*MIN(Register!$Q503,MAX(0,MIN(H$4-1,IF(Register!$U503="",$D$2,MIN($D$2,YEAR(Register!$U503)*12+MONTH(Register!$U503)-1)))-(YEAR(Register!$O503)*12+MONTH(Register!$O503))+1))/Register!$Q503,2))</f>
        <v/>
      </c>
      <c r="I505" s="27">
        <f>IF(OR(Register!$N503&lt;&gt;"Yes",Register!$O503="",N(Register!$Q503)=0),0,ROUND((Register!$M503-Register!$R503)*MIN(Register!$Q503,MAX(0,MIN(I$4,IF(Register!$U503="",$D$2,MIN($D$2,YEAR(Register!$U503)*12+MONTH(Register!$U503)-1)))-(YEAR(Register!$O503)*12+MONTH(Register!$O503))+1))/Register!$Q503,2)-ROUND((Register!$M503-Register!$R503)*MIN(Register!$Q503,MAX(0,MIN(I$4-1,IF(Register!$U503="",$D$2,MIN($D$2,YEAR(Register!$U503)*12+MONTH(Register!$U503)-1)))-(YEAR(Register!$O503)*12+MONTH(Register!$O503))+1))/Register!$Q503,2))</f>
        <v/>
      </c>
      <c r="J505" s="27">
        <f>IF(OR(Register!$N503&lt;&gt;"Yes",Register!$O503="",N(Register!$Q503)=0),0,ROUND((Register!$M503-Register!$R503)*MIN(Register!$Q503,MAX(0,MIN(J$4,IF(Register!$U503="",$D$2,MIN($D$2,YEAR(Register!$U503)*12+MONTH(Register!$U503)-1)))-(YEAR(Register!$O503)*12+MONTH(Register!$O503))+1))/Register!$Q503,2)-ROUND((Register!$M503-Register!$R503)*MIN(Register!$Q503,MAX(0,MIN(J$4-1,IF(Register!$U503="",$D$2,MIN($D$2,YEAR(Register!$U503)*12+MONTH(Register!$U503)-1)))-(YEAR(Register!$O503)*12+MONTH(Register!$O503))+1))/Register!$Q503,2))</f>
        <v/>
      </c>
      <c r="K505" s="27">
        <f>IF(OR(Register!$N503&lt;&gt;"Yes",Register!$O503="",N(Register!$Q503)=0),0,ROUND((Register!$M503-Register!$R503)*MIN(Register!$Q503,MAX(0,MIN(K$4,IF(Register!$U503="",$D$2,MIN($D$2,YEAR(Register!$U503)*12+MONTH(Register!$U503)-1)))-(YEAR(Register!$O503)*12+MONTH(Register!$O503))+1))/Register!$Q503,2)-ROUND((Register!$M503-Register!$R503)*MIN(Register!$Q503,MAX(0,MIN(K$4-1,IF(Register!$U503="",$D$2,MIN($D$2,YEAR(Register!$U503)*12+MONTH(Register!$U503)-1)))-(YEAR(Register!$O503)*12+MONTH(Register!$O503))+1))/Register!$Q503,2))</f>
        <v/>
      </c>
      <c r="L505" s="27">
        <f>IF(OR(Register!$N503&lt;&gt;"Yes",Register!$O503="",N(Register!$Q503)=0),0,ROUND((Register!$M503-Register!$R503)*MIN(Register!$Q503,MAX(0,MIN(L$4,IF(Register!$U503="",$D$2,MIN($D$2,YEAR(Register!$U503)*12+MONTH(Register!$U503)-1)))-(YEAR(Register!$O503)*12+MONTH(Register!$O503))+1))/Register!$Q503,2)-ROUND((Register!$M503-Register!$R503)*MIN(Register!$Q503,MAX(0,MIN(L$4-1,IF(Register!$U503="",$D$2,MIN($D$2,YEAR(Register!$U503)*12+MONTH(Register!$U503)-1)))-(YEAR(Register!$O503)*12+MONTH(Register!$O503))+1))/Register!$Q503,2))</f>
        <v/>
      </c>
      <c r="M505" s="27">
        <f>IF(OR(Register!$N503&lt;&gt;"Yes",Register!$O503="",N(Register!$Q503)=0),0,ROUND((Register!$M503-Register!$R503)*MIN(Register!$Q503,MAX(0,MIN(M$4,IF(Register!$U503="",$D$2,MIN($D$2,YEAR(Register!$U503)*12+MONTH(Register!$U503)-1)))-(YEAR(Register!$O503)*12+MONTH(Register!$O503))+1))/Register!$Q503,2)-ROUND((Register!$M503-Register!$R503)*MIN(Register!$Q503,MAX(0,MIN(M$4-1,IF(Register!$U503="",$D$2,MIN($D$2,YEAR(Register!$U503)*12+MONTH(Register!$U503)-1)))-(YEAR(Register!$O503)*12+MONTH(Register!$O503))+1))/Register!$Q503,2))</f>
        <v/>
      </c>
      <c r="N505" s="27">
        <f>IF(OR(Register!$N503&lt;&gt;"Yes",Register!$O503="",N(Register!$Q503)=0),0,ROUND((Register!$M503-Register!$R503)*MIN(Register!$Q503,MAX(0,MIN(N$4,IF(Register!$U503="",$D$2,MIN($D$2,YEAR(Register!$U503)*12+MONTH(Register!$U503)-1)))-(YEAR(Register!$O503)*12+MONTH(Register!$O503))+1))/Register!$Q503,2)-ROUND((Register!$M503-Register!$R503)*MIN(Register!$Q503,MAX(0,MIN(N$4-1,IF(Register!$U503="",$D$2,MIN($D$2,YEAR(Register!$U503)*12+MONTH(Register!$U503)-1)))-(YEAR(Register!$O503)*12+MONTH(Register!$O503))+1))/Register!$Q503,2))</f>
        <v/>
      </c>
      <c r="O505" s="27">
        <f>IF(OR(Register!$N503&lt;&gt;"Yes",Register!$O503="",N(Register!$Q503)=0),0,ROUND((Register!$M503-Register!$R503)*MIN(Register!$Q503,MAX(0,MIN(O$4,IF(Register!$U503="",$D$2,MIN($D$2,YEAR(Register!$U503)*12+MONTH(Register!$U503)-1)))-(YEAR(Register!$O503)*12+MONTH(Register!$O503))+1))/Register!$Q503,2)-ROUND((Register!$M503-Register!$R503)*MIN(Register!$Q503,MAX(0,MIN(O$4-1,IF(Register!$U503="",$D$2,MIN($D$2,YEAR(Register!$U503)*12+MONTH(Register!$U503)-1)))-(YEAR(Register!$O503)*12+MONTH(Register!$O503))+1))/Register!$Q503,2))</f>
        <v/>
      </c>
      <c r="P505" s="27">
        <f>IF(OR(Register!$N503&lt;&gt;"Yes",Register!$O503="",N(Register!$Q503)=0),0,ROUND((Register!$M503-Register!$R503)*MIN(Register!$Q503,MAX(0,MIN(P$4,IF(Register!$U503="",$D$2,MIN($D$2,YEAR(Register!$U503)*12+MONTH(Register!$U503)-1)))-(YEAR(Register!$O503)*12+MONTH(Register!$O503))+1))/Register!$Q503,2)-ROUND((Register!$M503-Register!$R503)*MIN(Register!$Q503,MAX(0,MIN(P$4-1,IF(Register!$U503="",$D$2,MIN($D$2,YEAR(Register!$U503)*12+MONTH(Register!$U503)-1)))-(YEAR(Register!$O503)*12+MONTH(Register!$O503))+1))/Register!$Q503,2))</f>
        <v/>
      </c>
      <c r="Q505" s="27">
        <f>E505+F505+G505+H505+I505+J505+K505+L505+M505+N505+O505+P505</f>
        <v/>
      </c>
    </row>
    <row r="506">
      <c r="A506" s="28">
        <f>IF(Register!$A504="","",Register!$A504)</f>
        <v/>
      </c>
      <c r="B506" s="28">
        <f>IF(Register!$D504="","",Register!$D504)</f>
        <v/>
      </c>
      <c r="C506" s="28">
        <f>IF(Register!$F504="","",Register!$F504)</f>
        <v/>
      </c>
      <c r="D506" s="28">
        <f>IF(C506="","",IF(C506=Settings!$A$9,Settings!$B$9,IF(C506=Settings!$A$10,Settings!$B$10,IF(C506=Settings!$A$11,Settings!$B$11,IF(C506=Settings!$A$12,Settings!$B$12,IF(C506=Settings!$A$13,Settings!$B$13,IF(C506=Settings!$A$14,Settings!$B$14,IF(C506=Settings!$A$15,Settings!$B$15,IF(C506=Settings!$A$16,Settings!$B$16,IF(C506=Settings!$A$17,Settings!$B$17,IF(C506=Settings!$A$18,Settings!$B$18,"")))))))))))</f>
        <v/>
      </c>
      <c r="E506" s="27">
        <f>IF(OR(Register!$N504&lt;&gt;"Yes",Register!$O504="",N(Register!$Q504)=0),0,ROUND((Register!$M504-Register!$R504)*MIN(Register!$Q504,MAX(0,MIN(E$4,IF(Register!$U504="",$D$2,MIN($D$2,YEAR(Register!$U504)*12+MONTH(Register!$U504)-1)))-(YEAR(Register!$O504)*12+MONTH(Register!$O504))+1))/Register!$Q504,2)-ROUND((Register!$M504-Register!$R504)*MIN(Register!$Q504,MAX(0,MIN(E$4-1,IF(Register!$U504="",$D$2,MIN($D$2,YEAR(Register!$U504)*12+MONTH(Register!$U504)-1)))-(YEAR(Register!$O504)*12+MONTH(Register!$O504))+1))/Register!$Q504,2))</f>
        <v/>
      </c>
      <c r="F506" s="27">
        <f>IF(OR(Register!$N504&lt;&gt;"Yes",Register!$O504="",N(Register!$Q504)=0),0,ROUND((Register!$M504-Register!$R504)*MIN(Register!$Q504,MAX(0,MIN(F$4,IF(Register!$U504="",$D$2,MIN($D$2,YEAR(Register!$U504)*12+MONTH(Register!$U504)-1)))-(YEAR(Register!$O504)*12+MONTH(Register!$O504))+1))/Register!$Q504,2)-ROUND((Register!$M504-Register!$R504)*MIN(Register!$Q504,MAX(0,MIN(F$4-1,IF(Register!$U504="",$D$2,MIN($D$2,YEAR(Register!$U504)*12+MONTH(Register!$U504)-1)))-(YEAR(Register!$O504)*12+MONTH(Register!$O504))+1))/Register!$Q504,2))</f>
        <v/>
      </c>
      <c r="G506" s="27">
        <f>IF(OR(Register!$N504&lt;&gt;"Yes",Register!$O504="",N(Register!$Q504)=0),0,ROUND((Register!$M504-Register!$R504)*MIN(Register!$Q504,MAX(0,MIN(G$4,IF(Register!$U504="",$D$2,MIN($D$2,YEAR(Register!$U504)*12+MONTH(Register!$U504)-1)))-(YEAR(Register!$O504)*12+MONTH(Register!$O504))+1))/Register!$Q504,2)-ROUND((Register!$M504-Register!$R504)*MIN(Register!$Q504,MAX(0,MIN(G$4-1,IF(Register!$U504="",$D$2,MIN($D$2,YEAR(Register!$U504)*12+MONTH(Register!$U504)-1)))-(YEAR(Register!$O504)*12+MONTH(Register!$O504))+1))/Register!$Q504,2))</f>
        <v/>
      </c>
      <c r="H506" s="27">
        <f>IF(OR(Register!$N504&lt;&gt;"Yes",Register!$O504="",N(Register!$Q504)=0),0,ROUND((Register!$M504-Register!$R504)*MIN(Register!$Q504,MAX(0,MIN(H$4,IF(Register!$U504="",$D$2,MIN($D$2,YEAR(Register!$U504)*12+MONTH(Register!$U504)-1)))-(YEAR(Register!$O504)*12+MONTH(Register!$O504))+1))/Register!$Q504,2)-ROUND((Register!$M504-Register!$R504)*MIN(Register!$Q504,MAX(0,MIN(H$4-1,IF(Register!$U504="",$D$2,MIN($D$2,YEAR(Register!$U504)*12+MONTH(Register!$U504)-1)))-(YEAR(Register!$O504)*12+MONTH(Register!$O504))+1))/Register!$Q504,2))</f>
        <v/>
      </c>
      <c r="I506" s="27">
        <f>IF(OR(Register!$N504&lt;&gt;"Yes",Register!$O504="",N(Register!$Q504)=0),0,ROUND((Register!$M504-Register!$R504)*MIN(Register!$Q504,MAX(0,MIN(I$4,IF(Register!$U504="",$D$2,MIN($D$2,YEAR(Register!$U504)*12+MONTH(Register!$U504)-1)))-(YEAR(Register!$O504)*12+MONTH(Register!$O504))+1))/Register!$Q504,2)-ROUND((Register!$M504-Register!$R504)*MIN(Register!$Q504,MAX(0,MIN(I$4-1,IF(Register!$U504="",$D$2,MIN($D$2,YEAR(Register!$U504)*12+MONTH(Register!$U504)-1)))-(YEAR(Register!$O504)*12+MONTH(Register!$O504))+1))/Register!$Q504,2))</f>
        <v/>
      </c>
      <c r="J506" s="27">
        <f>IF(OR(Register!$N504&lt;&gt;"Yes",Register!$O504="",N(Register!$Q504)=0),0,ROUND((Register!$M504-Register!$R504)*MIN(Register!$Q504,MAX(0,MIN(J$4,IF(Register!$U504="",$D$2,MIN($D$2,YEAR(Register!$U504)*12+MONTH(Register!$U504)-1)))-(YEAR(Register!$O504)*12+MONTH(Register!$O504))+1))/Register!$Q504,2)-ROUND((Register!$M504-Register!$R504)*MIN(Register!$Q504,MAX(0,MIN(J$4-1,IF(Register!$U504="",$D$2,MIN($D$2,YEAR(Register!$U504)*12+MONTH(Register!$U504)-1)))-(YEAR(Register!$O504)*12+MONTH(Register!$O504))+1))/Register!$Q504,2))</f>
        <v/>
      </c>
      <c r="K506" s="27">
        <f>IF(OR(Register!$N504&lt;&gt;"Yes",Register!$O504="",N(Register!$Q504)=0),0,ROUND((Register!$M504-Register!$R504)*MIN(Register!$Q504,MAX(0,MIN(K$4,IF(Register!$U504="",$D$2,MIN($D$2,YEAR(Register!$U504)*12+MONTH(Register!$U504)-1)))-(YEAR(Register!$O504)*12+MONTH(Register!$O504))+1))/Register!$Q504,2)-ROUND((Register!$M504-Register!$R504)*MIN(Register!$Q504,MAX(0,MIN(K$4-1,IF(Register!$U504="",$D$2,MIN($D$2,YEAR(Register!$U504)*12+MONTH(Register!$U504)-1)))-(YEAR(Register!$O504)*12+MONTH(Register!$O504))+1))/Register!$Q504,2))</f>
        <v/>
      </c>
      <c r="L506" s="27">
        <f>IF(OR(Register!$N504&lt;&gt;"Yes",Register!$O504="",N(Register!$Q504)=0),0,ROUND((Register!$M504-Register!$R504)*MIN(Register!$Q504,MAX(0,MIN(L$4,IF(Register!$U504="",$D$2,MIN($D$2,YEAR(Register!$U504)*12+MONTH(Register!$U504)-1)))-(YEAR(Register!$O504)*12+MONTH(Register!$O504))+1))/Register!$Q504,2)-ROUND((Register!$M504-Register!$R504)*MIN(Register!$Q504,MAX(0,MIN(L$4-1,IF(Register!$U504="",$D$2,MIN($D$2,YEAR(Register!$U504)*12+MONTH(Register!$U504)-1)))-(YEAR(Register!$O504)*12+MONTH(Register!$O504))+1))/Register!$Q504,2))</f>
        <v/>
      </c>
      <c r="M506" s="27">
        <f>IF(OR(Register!$N504&lt;&gt;"Yes",Register!$O504="",N(Register!$Q504)=0),0,ROUND((Register!$M504-Register!$R504)*MIN(Register!$Q504,MAX(0,MIN(M$4,IF(Register!$U504="",$D$2,MIN($D$2,YEAR(Register!$U504)*12+MONTH(Register!$U504)-1)))-(YEAR(Register!$O504)*12+MONTH(Register!$O504))+1))/Register!$Q504,2)-ROUND((Register!$M504-Register!$R504)*MIN(Register!$Q504,MAX(0,MIN(M$4-1,IF(Register!$U504="",$D$2,MIN($D$2,YEAR(Register!$U504)*12+MONTH(Register!$U504)-1)))-(YEAR(Register!$O504)*12+MONTH(Register!$O504))+1))/Register!$Q504,2))</f>
        <v/>
      </c>
      <c r="N506" s="27">
        <f>IF(OR(Register!$N504&lt;&gt;"Yes",Register!$O504="",N(Register!$Q504)=0),0,ROUND((Register!$M504-Register!$R504)*MIN(Register!$Q504,MAX(0,MIN(N$4,IF(Register!$U504="",$D$2,MIN($D$2,YEAR(Register!$U504)*12+MONTH(Register!$U504)-1)))-(YEAR(Register!$O504)*12+MONTH(Register!$O504))+1))/Register!$Q504,2)-ROUND((Register!$M504-Register!$R504)*MIN(Register!$Q504,MAX(0,MIN(N$4-1,IF(Register!$U504="",$D$2,MIN($D$2,YEAR(Register!$U504)*12+MONTH(Register!$U504)-1)))-(YEAR(Register!$O504)*12+MONTH(Register!$O504))+1))/Register!$Q504,2))</f>
        <v/>
      </c>
      <c r="O506" s="27">
        <f>IF(OR(Register!$N504&lt;&gt;"Yes",Register!$O504="",N(Register!$Q504)=0),0,ROUND((Register!$M504-Register!$R504)*MIN(Register!$Q504,MAX(0,MIN(O$4,IF(Register!$U504="",$D$2,MIN($D$2,YEAR(Register!$U504)*12+MONTH(Register!$U504)-1)))-(YEAR(Register!$O504)*12+MONTH(Register!$O504))+1))/Register!$Q504,2)-ROUND((Register!$M504-Register!$R504)*MIN(Register!$Q504,MAX(0,MIN(O$4-1,IF(Register!$U504="",$D$2,MIN($D$2,YEAR(Register!$U504)*12+MONTH(Register!$U504)-1)))-(YEAR(Register!$O504)*12+MONTH(Register!$O504))+1))/Register!$Q504,2))</f>
        <v/>
      </c>
      <c r="P506" s="27">
        <f>IF(OR(Register!$N504&lt;&gt;"Yes",Register!$O504="",N(Register!$Q504)=0),0,ROUND((Register!$M504-Register!$R504)*MIN(Register!$Q504,MAX(0,MIN(P$4,IF(Register!$U504="",$D$2,MIN($D$2,YEAR(Register!$U504)*12+MONTH(Register!$U504)-1)))-(YEAR(Register!$O504)*12+MONTH(Register!$O504))+1))/Register!$Q504,2)-ROUND((Register!$M504-Register!$R504)*MIN(Register!$Q504,MAX(0,MIN(P$4-1,IF(Register!$U504="",$D$2,MIN($D$2,YEAR(Register!$U504)*12+MONTH(Register!$U504)-1)))-(YEAR(Register!$O504)*12+MONTH(Register!$O504))+1))/Register!$Q504,2))</f>
        <v/>
      </c>
      <c r="Q506" s="27">
        <f>E506+F506+G506+H506+I506+J506+K506+L506+M506+N506+O506+P506</f>
        <v/>
      </c>
    </row>
    <row r="507">
      <c r="A507" s="28">
        <f>IF(Register!$A505="","",Register!$A505)</f>
        <v/>
      </c>
      <c r="B507" s="28">
        <f>IF(Register!$D505="","",Register!$D505)</f>
        <v/>
      </c>
      <c r="C507" s="28">
        <f>IF(Register!$F505="","",Register!$F505)</f>
        <v/>
      </c>
      <c r="D507" s="28">
        <f>IF(C507="","",IF(C507=Settings!$A$9,Settings!$B$9,IF(C507=Settings!$A$10,Settings!$B$10,IF(C507=Settings!$A$11,Settings!$B$11,IF(C507=Settings!$A$12,Settings!$B$12,IF(C507=Settings!$A$13,Settings!$B$13,IF(C507=Settings!$A$14,Settings!$B$14,IF(C507=Settings!$A$15,Settings!$B$15,IF(C507=Settings!$A$16,Settings!$B$16,IF(C507=Settings!$A$17,Settings!$B$17,IF(C507=Settings!$A$18,Settings!$B$18,"")))))))))))</f>
        <v/>
      </c>
      <c r="E507" s="27">
        <f>IF(OR(Register!$N505&lt;&gt;"Yes",Register!$O505="",N(Register!$Q505)=0),0,ROUND((Register!$M505-Register!$R505)*MIN(Register!$Q505,MAX(0,MIN(E$4,IF(Register!$U505="",$D$2,MIN($D$2,YEAR(Register!$U505)*12+MONTH(Register!$U505)-1)))-(YEAR(Register!$O505)*12+MONTH(Register!$O505))+1))/Register!$Q505,2)-ROUND((Register!$M505-Register!$R505)*MIN(Register!$Q505,MAX(0,MIN(E$4-1,IF(Register!$U505="",$D$2,MIN($D$2,YEAR(Register!$U505)*12+MONTH(Register!$U505)-1)))-(YEAR(Register!$O505)*12+MONTH(Register!$O505))+1))/Register!$Q505,2))</f>
        <v/>
      </c>
      <c r="F507" s="27">
        <f>IF(OR(Register!$N505&lt;&gt;"Yes",Register!$O505="",N(Register!$Q505)=0),0,ROUND((Register!$M505-Register!$R505)*MIN(Register!$Q505,MAX(0,MIN(F$4,IF(Register!$U505="",$D$2,MIN($D$2,YEAR(Register!$U505)*12+MONTH(Register!$U505)-1)))-(YEAR(Register!$O505)*12+MONTH(Register!$O505))+1))/Register!$Q505,2)-ROUND((Register!$M505-Register!$R505)*MIN(Register!$Q505,MAX(0,MIN(F$4-1,IF(Register!$U505="",$D$2,MIN($D$2,YEAR(Register!$U505)*12+MONTH(Register!$U505)-1)))-(YEAR(Register!$O505)*12+MONTH(Register!$O505))+1))/Register!$Q505,2))</f>
        <v/>
      </c>
      <c r="G507" s="27">
        <f>IF(OR(Register!$N505&lt;&gt;"Yes",Register!$O505="",N(Register!$Q505)=0),0,ROUND((Register!$M505-Register!$R505)*MIN(Register!$Q505,MAX(0,MIN(G$4,IF(Register!$U505="",$D$2,MIN($D$2,YEAR(Register!$U505)*12+MONTH(Register!$U505)-1)))-(YEAR(Register!$O505)*12+MONTH(Register!$O505))+1))/Register!$Q505,2)-ROUND((Register!$M505-Register!$R505)*MIN(Register!$Q505,MAX(0,MIN(G$4-1,IF(Register!$U505="",$D$2,MIN($D$2,YEAR(Register!$U505)*12+MONTH(Register!$U505)-1)))-(YEAR(Register!$O505)*12+MONTH(Register!$O505))+1))/Register!$Q505,2))</f>
        <v/>
      </c>
      <c r="H507" s="27">
        <f>IF(OR(Register!$N505&lt;&gt;"Yes",Register!$O505="",N(Register!$Q505)=0),0,ROUND((Register!$M505-Register!$R505)*MIN(Register!$Q505,MAX(0,MIN(H$4,IF(Register!$U505="",$D$2,MIN($D$2,YEAR(Register!$U505)*12+MONTH(Register!$U505)-1)))-(YEAR(Register!$O505)*12+MONTH(Register!$O505))+1))/Register!$Q505,2)-ROUND((Register!$M505-Register!$R505)*MIN(Register!$Q505,MAX(0,MIN(H$4-1,IF(Register!$U505="",$D$2,MIN($D$2,YEAR(Register!$U505)*12+MONTH(Register!$U505)-1)))-(YEAR(Register!$O505)*12+MONTH(Register!$O505))+1))/Register!$Q505,2))</f>
        <v/>
      </c>
      <c r="I507" s="27">
        <f>IF(OR(Register!$N505&lt;&gt;"Yes",Register!$O505="",N(Register!$Q505)=0),0,ROUND((Register!$M505-Register!$R505)*MIN(Register!$Q505,MAX(0,MIN(I$4,IF(Register!$U505="",$D$2,MIN($D$2,YEAR(Register!$U505)*12+MONTH(Register!$U505)-1)))-(YEAR(Register!$O505)*12+MONTH(Register!$O505))+1))/Register!$Q505,2)-ROUND((Register!$M505-Register!$R505)*MIN(Register!$Q505,MAX(0,MIN(I$4-1,IF(Register!$U505="",$D$2,MIN($D$2,YEAR(Register!$U505)*12+MONTH(Register!$U505)-1)))-(YEAR(Register!$O505)*12+MONTH(Register!$O505))+1))/Register!$Q505,2))</f>
        <v/>
      </c>
      <c r="J507" s="27">
        <f>IF(OR(Register!$N505&lt;&gt;"Yes",Register!$O505="",N(Register!$Q505)=0),0,ROUND((Register!$M505-Register!$R505)*MIN(Register!$Q505,MAX(0,MIN(J$4,IF(Register!$U505="",$D$2,MIN($D$2,YEAR(Register!$U505)*12+MONTH(Register!$U505)-1)))-(YEAR(Register!$O505)*12+MONTH(Register!$O505))+1))/Register!$Q505,2)-ROUND((Register!$M505-Register!$R505)*MIN(Register!$Q505,MAX(0,MIN(J$4-1,IF(Register!$U505="",$D$2,MIN($D$2,YEAR(Register!$U505)*12+MONTH(Register!$U505)-1)))-(YEAR(Register!$O505)*12+MONTH(Register!$O505))+1))/Register!$Q505,2))</f>
        <v/>
      </c>
      <c r="K507" s="27">
        <f>IF(OR(Register!$N505&lt;&gt;"Yes",Register!$O505="",N(Register!$Q505)=0),0,ROUND((Register!$M505-Register!$R505)*MIN(Register!$Q505,MAX(0,MIN(K$4,IF(Register!$U505="",$D$2,MIN($D$2,YEAR(Register!$U505)*12+MONTH(Register!$U505)-1)))-(YEAR(Register!$O505)*12+MONTH(Register!$O505))+1))/Register!$Q505,2)-ROUND((Register!$M505-Register!$R505)*MIN(Register!$Q505,MAX(0,MIN(K$4-1,IF(Register!$U505="",$D$2,MIN($D$2,YEAR(Register!$U505)*12+MONTH(Register!$U505)-1)))-(YEAR(Register!$O505)*12+MONTH(Register!$O505))+1))/Register!$Q505,2))</f>
        <v/>
      </c>
      <c r="L507" s="27">
        <f>IF(OR(Register!$N505&lt;&gt;"Yes",Register!$O505="",N(Register!$Q505)=0),0,ROUND((Register!$M505-Register!$R505)*MIN(Register!$Q505,MAX(0,MIN(L$4,IF(Register!$U505="",$D$2,MIN($D$2,YEAR(Register!$U505)*12+MONTH(Register!$U505)-1)))-(YEAR(Register!$O505)*12+MONTH(Register!$O505))+1))/Register!$Q505,2)-ROUND((Register!$M505-Register!$R505)*MIN(Register!$Q505,MAX(0,MIN(L$4-1,IF(Register!$U505="",$D$2,MIN($D$2,YEAR(Register!$U505)*12+MONTH(Register!$U505)-1)))-(YEAR(Register!$O505)*12+MONTH(Register!$O505))+1))/Register!$Q505,2))</f>
        <v/>
      </c>
      <c r="M507" s="27">
        <f>IF(OR(Register!$N505&lt;&gt;"Yes",Register!$O505="",N(Register!$Q505)=0),0,ROUND((Register!$M505-Register!$R505)*MIN(Register!$Q505,MAX(0,MIN(M$4,IF(Register!$U505="",$D$2,MIN($D$2,YEAR(Register!$U505)*12+MONTH(Register!$U505)-1)))-(YEAR(Register!$O505)*12+MONTH(Register!$O505))+1))/Register!$Q505,2)-ROUND((Register!$M505-Register!$R505)*MIN(Register!$Q505,MAX(0,MIN(M$4-1,IF(Register!$U505="",$D$2,MIN($D$2,YEAR(Register!$U505)*12+MONTH(Register!$U505)-1)))-(YEAR(Register!$O505)*12+MONTH(Register!$O505))+1))/Register!$Q505,2))</f>
        <v/>
      </c>
      <c r="N507" s="27">
        <f>IF(OR(Register!$N505&lt;&gt;"Yes",Register!$O505="",N(Register!$Q505)=0),0,ROUND((Register!$M505-Register!$R505)*MIN(Register!$Q505,MAX(0,MIN(N$4,IF(Register!$U505="",$D$2,MIN($D$2,YEAR(Register!$U505)*12+MONTH(Register!$U505)-1)))-(YEAR(Register!$O505)*12+MONTH(Register!$O505))+1))/Register!$Q505,2)-ROUND((Register!$M505-Register!$R505)*MIN(Register!$Q505,MAX(0,MIN(N$4-1,IF(Register!$U505="",$D$2,MIN($D$2,YEAR(Register!$U505)*12+MONTH(Register!$U505)-1)))-(YEAR(Register!$O505)*12+MONTH(Register!$O505))+1))/Register!$Q505,2))</f>
        <v/>
      </c>
      <c r="O507" s="27">
        <f>IF(OR(Register!$N505&lt;&gt;"Yes",Register!$O505="",N(Register!$Q505)=0),0,ROUND((Register!$M505-Register!$R505)*MIN(Register!$Q505,MAX(0,MIN(O$4,IF(Register!$U505="",$D$2,MIN($D$2,YEAR(Register!$U505)*12+MONTH(Register!$U505)-1)))-(YEAR(Register!$O505)*12+MONTH(Register!$O505))+1))/Register!$Q505,2)-ROUND((Register!$M505-Register!$R505)*MIN(Register!$Q505,MAX(0,MIN(O$4-1,IF(Register!$U505="",$D$2,MIN($D$2,YEAR(Register!$U505)*12+MONTH(Register!$U505)-1)))-(YEAR(Register!$O505)*12+MONTH(Register!$O505))+1))/Register!$Q505,2))</f>
        <v/>
      </c>
      <c r="P507" s="27">
        <f>IF(OR(Register!$N505&lt;&gt;"Yes",Register!$O505="",N(Register!$Q505)=0),0,ROUND((Register!$M505-Register!$R505)*MIN(Register!$Q505,MAX(0,MIN(P$4,IF(Register!$U505="",$D$2,MIN($D$2,YEAR(Register!$U505)*12+MONTH(Register!$U505)-1)))-(YEAR(Register!$O505)*12+MONTH(Register!$O505))+1))/Register!$Q505,2)-ROUND((Register!$M505-Register!$R505)*MIN(Register!$Q505,MAX(0,MIN(P$4-1,IF(Register!$U505="",$D$2,MIN($D$2,YEAR(Register!$U505)*12+MONTH(Register!$U505)-1)))-(YEAR(Register!$O505)*12+MONTH(Register!$O505))+1))/Register!$Q505,2))</f>
        <v/>
      </c>
      <c r="Q507" s="27">
        <f>E507+F507+G507+H507+I507+J507+K507+L507+M507+N507+O507+P507</f>
        <v/>
      </c>
    </row>
    <row r="508">
      <c r="A508" s="28">
        <f>IF(Register!$A506="","",Register!$A506)</f>
        <v/>
      </c>
      <c r="B508" s="28">
        <f>IF(Register!$D506="","",Register!$D506)</f>
        <v/>
      </c>
      <c r="C508" s="28">
        <f>IF(Register!$F506="","",Register!$F506)</f>
        <v/>
      </c>
      <c r="D508" s="28">
        <f>IF(C508="","",IF(C508=Settings!$A$9,Settings!$B$9,IF(C508=Settings!$A$10,Settings!$B$10,IF(C508=Settings!$A$11,Settings!$B$11,IF(C508=Settings!$A$12,Settings!$B$12,IF(C508=Settings!$A$13,Settings!$B$13,IF(C508=Settings!$A$14,Settings!$B$14,IF(C508=Settings!$A$15,Settings!$B$15,IF(C508=Settings!$A$16,Settings!$B$16,IF(C508=Settings!$A$17,Settings!$B$17,IF(C508=Settings!$A$18,Settings!$B$18,"")))))))))))</f>
        <v/>
      </c>
      <c r="E508" s="27">
        <f>IF(OR(Register!$N506&lt;&gt;"Yes",Register!$O506="",N(Register!$Q506)=0),0,ROUND((Register!$M506-Register!$R506)*MIN(Register!$Q506,MAX(0,MIN(E$4,IF(Register!$U506="",$D$2,MIN($D$2,YEAR(Register!$U506)*12+MONTH(Register!$U506)-1)))-(YEAR(Register!$O506)*12+MONTH(Register!$O506))+1))/Register!$Q506,2)-ROUND((Register!$M506-Register!$R506)*MIN(Register!$Q506,MAX(0,MIN(E$4-1,IF(Register!$U506="",$D$2,MIN($D$2,YEAR(Register!$U506)*12+MONTH(Register!$U506)-1)))-(YEAR(Register!$O506)*12+MONTH(Register!$O506))+1))/Register!$Q506,2))</f>
        <v/>
      </c>
      <c r="F508" s="27">
        <f>IF(OR(Register!$N506&lt;&gt;"Yes",Register!$O506="",N(Register!$Q506)=0),0,ROUND((Register!$M506-Register!$R506)*MIN(Register!$Q506,MAX(0,MIN(F$4,IF(Register!$U506="",$D$2,MIN($D$2,YEAR(Register!$U506)*12+MONTH(Register!$U506)-1)))-(YEAR(Register!$O506)*12+MONTH(Register!$O506))+1))/Register!$Q506,2)-ROUND((Register!$M506-Register!$R506)*MIN(Register!$Q506,MAX(0,MIN(F$4-1,IF(Register!$U506="",$D$2,MIN($D$2,YEAR(Register!$U506)*12+MONTH(Register!$U506)-1)))-(YEAR(Register!$O506)*12+MONTH(Register!$O506))+1))/Register!$Q506,2))</f>
        <v/>
      </c>
      <c r="G508" s="27">
        <f>IF(OR(Register!$N506&lt;&gt;"Yes",Register!$O506="",N(Register!$Q506)=0),0,ROUND((Register!$M506-Register!$R506)*MIN(Register!$Q506,MAX(0,MIN(G$4,IF(Register!$U506="",$D$2,MIN($D$2,YEAR(Register!$U506)*12+MONTH(Register!$U506)-1)))-(YEAR(Register!$O506)*12+MONTH(Register!$O506))+1))/Register!$Q506,2)-ROUND((Register!$M506-Register!$R506)*MIN(Register!$Q506,MAX(0,MIN(G$4-1,IF(Register!$U506="",$D$2,MIN($D$2,YEAR(Register!$U506)*12+MONTH(Register!$U506)-1)))-(YEAR(Register!$O506)*12+MONTH(Register!$O506))+1))/Register!$Q506,2))</f>
        <v/>
      </c>
      <c r="H508" s="27">
        <f>IF(OR(Register!$N506&lt;&gt;"Yes",Register!$O506="",N(Register!$Q506)=0),0,ROUND((Register!$M506-Register!$R506)*MIN(Register!$Q506,MAX(0,MIN(H$4,IF(Register!$U506="",$D$2,MIN($D$2,YEAR(Register!$U506)*12+MONTH(Register!$U506)-1)))-(YEAR(Register!$O506)*12+MONTH(Register!$O506))+1))/Register!$Q506,2)-ROUND((Register!$M506-Register!$R506)*MIN(Register!$Q506,MAX(0,MIN(H$4-1,IF(Register!$U506="",$D$2,MIN($D$2,YEAR(Register!$U506)*12+MONTH(Register!$U506)-1)))-(YEAR(Register!$O506)*12+MONTH(Register!$O506))+1))/Register!$Q506,2))</f>
        <v/>
      </c>
      <c r="I508" s="27">
        <f>IF(OR(Register!$N506&lt;&gt;"Yes",Register!$O506="",N(Register!$Q506)=0),0,ROUND((Register!$M506-Register!$R506)*MIN(Register!$Q506,MAX(0,MIN(I$4,IF(Register!$U506="",$D$2,MIN($D$2,YEAR(Register!$U506)*12+MONTH(Register!$U506)-1)))-(YEAR(Register!$O506)*12+MONTH(Register!$O506))+1))/Register!$Q506,2)-ROUND((Register!$M506-Register!$R506)*MIN(Register!$Q506,MAX(0,MIN(I$4-1,IF(Register!$U506="",$D$2,MIN($D$2,YEAR(Register!$U506)*12+MONTH(Register!$U506)-1)))-(YEAR(Register!$O506)*12+MONTH(Register!$O506))+1))/Register!$Q506,2))</f>
        <v/>
      </c>
      <c r="J508" s="27">
        <f>IF(OR(Register!$N506&lt;&gt;"Yes",Register!$O506="",N(Register!$Q506)=0),0,ROUND((Register!$M506-Register!$R506)*MIN(Register!$Q506,MAX(0,MIN(J$4,IF(Register!$U506="",$D$2,MIN($D$2,YEAR(Register!$U506)*12+MONTH(Register!$U506)-1)))-(YEAR(Register!$O506)*12+MONTH(Register!$O506))+1))/Register!$Q506,2)-ROUND((Register!$M506-Register!$R506)*MIN(Register!$Q506,MAX(0,MIN(J$4-1,IF(Register!$U506="",$D$2,MIN($D$2,YEAR(Register!$U506)*12+MONTH(Register!$U506)-1)))-(YEAR(Register!$O506)*12+MONTH(Register!$O506))+1))/Register!$Q506,2))</f>
        <v/>
      </c>
      <c r="K508" s="27">
        <f>IF(OR(Register!$N506&lt;&gt;"Yes",Register!$O506="",N(Register!$Q506)=0),0,ROUND((Register!$M506-Register!$R506)*MIN(Register!$Q506,MAX(0,MIN(K$4,IF(Register!$U506="",$D$2,MIN($D$2,YEAR(Register!$U506)*12+MONTH(Register!$U506)-1)))-(YEAR(Register!$O506)*12+MONTH(Register!$O506))+1))/Register!$Q506,2)-ROUND((Register!$M506-Register!$R506)*MIN(Register!$Q506,MAX(0,MIN(K$4-1,IF(Register!$U506="",$D$2,MIN($D$2,YEAR(Register!$U506)*12+MONTH(Register!$U506)-1)))-(YEAR(Register!$O506)*12+MONTH(Register!$O506))+1))/Register!$Q506,2))</f>
        <v/>
      </c>
      <c r="L508" s="27">
        <f>IF(OR(Register!$N506&lt;&gt;"Yes",Register!$O506="",N(Register!$Q506)=0),0,ROUND((Register!$M506-Register!$R506)*MIN(Register!$Q506,MAX(0,MIN(L$4,IF(Register!$U506="",$D$2,MIN($D$2,YEAR(Register!$U506)*12+MONTH(Register!$U506)-1)))-(YEAR(Register!$O506)*12+MONTH(Register!$O506))+1))/Register!$Q506,2)-ROUND((Register!$M506-Register!$R506)*MIN(Register!$Q506,MAX(0,MIN(L$4-1,IF(Register!$U506="",$D$2,MIN($D$2,YEAR(Register!$U506)*12+MONTH(Register!$U506)-1)))-(YEAR(Register!$O506)*12+MONTH(Register!$O506))+1))/Register!$Q506,2))</f>
        <v/>
      </c>
      <c r="M508" s="27">
        <f>IF(OR(Register!$N506&lt;&gt;"Yes",Register!$O506="",N(Register!$Q506)=0),0,ROUND((Register!$M506-Register!$R506)*MIN(Register!$Q506,MAX(0,MIN(M$4,IF(Register!$U506="",$D$2,MIN($D$2,YEAR(Register!$U506)*12+MONTH(Register!$U506)-1)))-(YEAR(Register!$O506)*12+MONTH(Register!$O506))+1))/Register!$Q506,2)-ROUND((Register!$M506-Register!$R506)*MIN(Register!$Q506,MAX(0,MIN(M$4-1,IF(Register!$U506="",$D$2,MIN($D$2,YEAR(Register!$U506)*12+MONTH(Register!$U506)-1)))-(YEAR(Register!$O506)*12+MONTH(Register!$O506))+1))/Register!$Q506,2))</f>
        <v/>
      </c>
      <c r="N508" s="27">
        <f>IF(OR(Register!$N506&lt;&gt;"Yes",Register!$O506="",N(Register!$Q506)=0),0,ROUND((Register!$M506-Register!$R506)*MIN(Register!$Q506,MAX(0,MIN(N$4,IF(Register!$U506="",$D$2,MIN($D$2,YEAR(Register!$U506)*12+MONTH(Register!$U506)-1)))-(YEAR(Register!$O506)*12+MONTH(Register!$O506))+1))/Register!$Q506,2)-ROUND((Register!$M506-Register!$R506)*MIN(Register!$Q506,MAX(0,MIN(N$4-1,IF(Register!$U506="",$D$2,MIN($D$2,YEAR(Register!$U506)*12+MONTH(Register!$U506)-1)))-(YEAR(Register!$O506)*12+MONTH(Register!$O506))+1))/Register!$Q506,2))</f>
        <v/>
      </c>
      <c r="O508" s="27">
        <f>IF(OR(Register!$N506&lt;&gt;"Yes",Register!$O506="",N(Register!$Q506)=0),0,ROUND((Register!$M506-Register!$R506)*MIN(Register!$Q506,MAX(0,MIN(O$4,IF(Register!$U506="",$D$2,MIN($D$2,YEAR(Register!$U506)*12+MONTH(Register!$U506)-1)))-(YEAR(Register!$O506)*12+MONTH(Register!$O506))+1))/Register!$Q506,2)-ROUND((Register!$M506-Register!$R506)*MIN(Register!$Q506,MAX(0,MIN(O$4-1,IF(Register!$U506="",$D$2,MIN($D$2,YEAR(Register!$U506)*12+MONTH(Register!$U506)-1)))-(YEAR(Register!$O506)*12+MONTH(Register!$O506))+1))/Register!$Q506,2))</f>
        <v/>
      </c>
      <c r="P508" s="27">
        <f>IF(OR(Register!$N506&lt;&gt;"Yes",Register!$O506="",N(Register!$Q506)=0),0,ROUND((Register!$M506-Register!$R506)*MIN(Register!$Q506,MAX(0,MIN(P$4,IF(Register!$U506="",$D$2,MIN($D$2,YEAR(Register!$U506)*12+MONTH(Register!$U506)-1)))-(YEAR(Register!$O506)*12+MONTH(Register!$O506))+1))/Register!$Q506,2)-ROUND((Register!$M506-Register!$R506)*MIN(Register!$Q506,MAX(0,MIN(P$4-1,IF(Register!$U506="",$D$2,MIN($D$2,YEAR(Register!$U506)*12+MONTH(Register!$U506)-1)))-(YEAR(Register!$O506)*12+MONTH(Register!$O506))+1))/Register!$Q506,2))</f>
        <v/>
      </c>
      <c r="Q508" s="27">
        <f>E508+F508+G508+H508+I508+J508+K508+L508+M508+N508+O508+P508</f>
        <v/>
      </c>
    </row>
    <row r="509">
      <c r="A509" s="28">
        <f>IF(Register!$A507="","",Register!$A507)</f>
        <v/>
      </c>
      <c r="B509" s="28">
        <f>IF(Register!$D507="","",Register!$D507)</f>
        <v/>
      </c>
      <c r="C509" s="28">
        <f>IF(Register!$F507="","",Register!$F507)</f>
        <v/>
      </c>
      <c r="D509" s="28">
        <f>IF(C509="","",IF(C509=Settings!$A$9,Settings!$B$9,IF(C509=Settings!$A$10,Settings!$B$10,IF(C509=Settings!$A$11,Settings!$B$11,IF(C509=Settings!$A$12,Settings!$B$12,IF(C509=Settings!$A$13,Settings!$B$13,IF(C509=Settings!$A$14,Settings!$B$14,IF(C509=Settings!$A$15,Settings!$B$15,IF(C509=Settings!$A$16,Settings!$B$16,IF(C509=Settings!$A$17,Settings!$B$17,IF(C509=Settings!$A$18,Settings!$B$18,"")))))))))))</f>
        <v/>
      </c>
      <c r="E509" s="27">
        <f>IF(OR(Register!$N507&lt;&gt;"Yes",Register!$O507="",N(Register!$Q507)=0),0,ROUND((Register!$M507-Register!$R507)*MIN(Register!$Q507,MAX(0,MIN(E$4,IF(Register!$U507="",$D$2,MIN($D$2,YEAR(Register!$U507)*12+MONTH(Register!$U507)-1)))-(YEAR(Register!$O507)*12+MONTH(Register!$O507))+1))/Register!$Q507,2)-ROUND((Register!$M507-Register!$R507)*MIN(Register!$Q507,MAX(0,MIN(E$4-1,IF(Register!$U507="",$D$2,MIN($D$2,YEAR(Register!$U507)*12+MONTH(Register!$U507)-1)))-(YEAR(Register!$O507)*12+MONTH(Register!$O507))+1))/Register!$Q507,2))</f>
        <v/>
      </c>
      <c r="F509" s="27">
        <f>IF(OR(Register!$N507&lt;&gt;"Yes",Register!$O507="",N(Register!$Q507)=0),0,ROUND((Register!$M507-Register!$R507)*MIN(Register!$Q507,MAX(0,MIN(F$4,IF(Register!$U507="",$D$2,MIN($D$2,YEAR(Register!$U507)*12+MONTH(Register!$U507)-1)))-(YEAR(Register!$O507)*12+MONTH(Register!$O507))+1))/Register!$Q507,2)-ROUND((Register!$M507-Register!$R507)*MIN(Register!$Q507,MAX(0,MIN(F$4-1,IF(Register!$U507="",$D$2,MIN($D$2,YEAR(Register!$U507)*12+MONTH(Register!$U507)-1)))-(YEAR(Register!$O507)*12+MONTH(Register!$O507))+1))/Register!$Q507,2))</f>
        <v/>
      </c>
      <c r="G509" s="27">
        <f>IF(OR(Register!$N507&lt;&gt;"Yes",Register!$O507="",N(Register!$Q507)=0),0,ROUND((Register!$M507-Register!$R507)*MIN(Register!$Q507,MAX(0,MIN(G$4,IF(Register!$U507="",$D$2,MIN($D$2,YEAR(Register!$U507)*12+MONTH(Register!$U507)-1)))-(YEAR(Register!$O507)*12+MONTH(Register!$O507))+1))/Register!$Q507,2)-ROUND((Register!$M507-Register!$R507)*MIN(Register!$Q507,MAX(0,MIN(G$4-1,IF(Register!$U507="",$D$2,MIN($D$2,YEAR(Register!$U507)*12+MONTH(Register!$U507)-1)))-(YEAR(Register!$O507)*12+MONTH(Register!$O507))+1))/Register!$Q507,2))</f>
        <v/>
      </c>
      <c r="H509" s="27">
        <f>IF(OR(Register!$N507&lt;&gt;"Yes",Register!$O507="",N(Register!$Q507)=0),0,ROUND((Register!$M507-Register!$R507)*MIN(Register!$Q507,MAX(0,MIN(H$4,IF(Register!$U507="",$D$2,MIN($D$2,YEAR(Register!$U507)*12+MONTH(Register!$U507)-1)))-(YEAR(Register!$O507)*12+MONTH(Register!$O507))+1))/Register!$Q507,2)-ROUND((Register!$M507-Register!$R507)*MIN(Register!$Q507,MAX(0,MIN(H$4-1,IF(Register!$U507="",$D$2,MIN($D$2,YEAR(Register!$U507)*12+MONTH(Register!$U507)-1)))-(YEAR(Register!$O507)*12+MONTH(Register!$O507))+1))/Register!$Q507,2))</f>
        <v/>
      </c>
      <c r="I509" s="27">
        <f>IF(OR(Register!$N507&lt;&gt;"Yes",Register!$O507="",N(Register!$Q507)=0),0,ROUND((Register!$M507-Register!$R507)*MIN(Register!$Q507,MAX(0,MIN(I$4,IF(Register!$U507="",$D$2,MIN($D$2,YEAR(Register!$U507)*12+MONTH(Register!$U507)-1)))-(YEAR(Register!$O507)*12+MONTH(Register!$O507))+1))/Register!$Q507,2)-ROUND((Register!$M507-Register!$R507)*MIN(Register!$Q507,MAX(0,MIN(I$4-1,IF(Register!$U507="",$D$2,MIN($D$2,YEAR(Register!$U507)*12+MONTH(Register!$U507)-1)))-(YEAR(Register!$O507)*12+MONTH(Register!$O507))+1))/Register!$Q507,2))</f>
        <v/>
      </c>
      <c r="J509" s="27">
        <f>IF(OR(Register!$N507&lt;&gt;"Yes",Register!$O507="",N(Register!$Q507)=0),0,ROUND((Register!$M507-Register!$R507)*MIN(Register!$Q507,MAX(0,MIN(J$4,IF(Register!$U507="",$D$2,MIN($D$2,YEAR(Register!$U507)*12+MONTH(Register!$U507)-1)))-(YEAR(Register!$O507)*12+MONTH(Register!$O507))+1))/Register!$Q507,2)-ROUND((Register!$M507-Register!$R507)*MIN(Register!$Q507,MAX(0,MIN(J$4-1,IF(Register!$U507="",$D$2,MIN($D$2,YEAR(Register!$U507)*12+MONTH(Register!$U507)-1)))-(YEAR(Register!$O507)*12+MONTH(Register!$O507))+1))/Register!$Q507,2))</f>
        <v/>
      </c>
      <c r="K509" s="27">
        <f>IF(OR(Register!$N507&lt;&gt;"Yes",Register!$O507="",N(Register!$Q507)=0),0,ROUND((Register!$M507-Register!$R507)*MIN(Register!$Q507,MAX(0,MIN(K$4,IF(Register!$U507="",$D$2,MIN($D$2,YEAR(Register!$U507)*12+MONTH(Register!$U507)-1)))-(YEAR(Register!$O507)*12+MONTH(Register!$O507))+1))/Register!$Q507,2)-ROUND((Register!$M507-Register!$R507)*MIN(Register!$Q507,MAX(0,MIN(K$4-1,IF(Register!$U507="",$D$2,MIN($D$2,YEAR(Register!$U507)*12+MONTH(Register!$U507)-1)))-(YEAR(Register!$O507)*12+MONTH(Register!$O507))+1))/Register!$Q507,2))</f>
        <v/>
      </c>
      <c r="L509" s="27">
        <f>IF(OR(Register!$N507&lt;&gt;"Yes",Register!$O507="",N(Register!$Q507)=0),0,ROUND((Register!$M507-Register!$R507)*MIN(Register!$Q507,MAX(0,MIN(L$4,IF(Register!$U507="",$D$2,MIN($D$2,YEAR(Register!$U507)*12+MONTH(Register!$U507)-1)))-(YEAR(Register!$O507)*12+MONTH(Register!$O507))+1))/Register!$Q507,2)-ROUND((Register!$M507-Register!$R507)*MIN(Register!$Q507,MAX(0,MIN(L$4-1,IF(Register!$U507="",$D$2,MIN($D$2,YEAR(Register!$U507)*12+MONTH(Register!$U507)-1)))-(YEAR(Register!$O507)*12+MONTH(Register!$O507))+1))/Register!$Q507,2))</f>
        <v/>
      </c>
      <c r="M509" s="27">
        <f>IF(OR(Register!$N507&lt;&gt;"Yes",Register!$O507="",N(Register!$Q507)=0),0,ROUND((Register!$M507-Register!$R507)*MIN(Register!$Q507,MAX(0,MIN(M$4,IF(Register!$U507="",$D$2,MIN($D$2,YEAR(Register!$U507)*12+MONTH(Register!$U507)-1)))-(YEAR(Register!$O507)*12+MONTH(Register!$O507))+1))/Register!$Q507,2)-ROUND((Register!$M507-Register!$R507)*MIN(Register!$Q507,MAX(0,MIN(M$4-1,IF(Register!$U507="",$D$2,MIN($D$2,YEAR(Register!$U507)*12+MONTH(Register!$U507)-1)))-(YEAR(Register!$O507)*12+MONTH(Register!$O507))+1))/Register!$Q507,2))</f>
        <v/>
      </c>
      <c r="N509" s="27">
        <f>IF(OR(Register!$N507&lt;&gt;"Yes",Register!$O507="",N(Register!$Q507)=0),0,ROUND((Register!$M507-Register!$R507)*MIN(Register!$Q507,MAX(0,MIN(N$4,IF(Register!$U507="",$D$2,MIN($D$2,YEAR(Register!$U507)*12+MONTH(Register!$U507)-1)))-(YEAR(Register!$O507)*12+MONTH(Register!$O507))+1))/Register!$Q507,2)-ROUND((Register!$M507-Register!$R507)*MIN(Register!$Q507,MAX(0,MIN(N$4-1,IF(Register!$U507="",$D$2,MIN($D$2,YEAR(Register!$U507)*12+MONTH(Register!$U507)-1)))-(YEAR(Register!$O507)*12+MONTH(Register!$O507))+1))/Register!$Q507,2))</f>
        <v/>
      </c>
      <c r="O509" s="27">
        <f>IF(OR(Register!$N507&lt;&gt;"Yes",Register!$O507="",N(Register!$Q507)=0),0,ROUND((Register!$M507-Register!$R507)*MIN(Register!$Q507,MAX(0,MIN(O$4,IF(Register!$U507="",$D$2,MIN($D$2,YEAR(Register!$U507)*12+MONTH(Register!$U507)-1)))-(YEAR(Register!$O507)*12+MONTH(Register!$O507))+1))/Register!$Q507,2)-ROUND((Register!$M507-Register!$R507)*MIN(Register!$Q507,MAX(0,MIN(O$4-1,IF(Register!$U507="",$D$2,MIN($D$2,YEAR(Register!$U507)*12+MONTH(Register!$U507)-1)))-(YEAR(Register!$O507)*12+MONTH(Register!$O507))+1))/Register!$Q507,2))</f>
        <v/>
      </c>
      <c r="P509" s="27">
        <f>IF(OR(Register!$N507&lt;&gt;"Yes",Register!$O507="",N(Register!$Q507)=0),0,ROUND((Register!$M507-Register!$R507)*MIN(Register!$Q507,MAX(0,MIN(P$4,IF(Register!$U507="",$D$2,MIN($D$2,YEAR(Register!$U507)*12+MONTH(Register!$U507)-1)))-(YEAR(Register!$O507)*12+MONTH(Register!$O507))+1))/Register!$Q507,2)-ROUND((Register!$M507-Register!$R507)*MIN(Register!$Q507,MAX(0,MIN(P$4-1,IF(Register!$U507="",$D$2,MIN($D$2,YEAR(Register!$U507)*12+MONTH(Register!$U507)-1)))-(YEAR(Register!$O507)*12+MONTH(Register!$O507))+1))/Register!$Q507,2))</f>
        <v/>
      </c>
      <c r="Q509" s="27">
        <f>E509+F509+G509+H509+I509+J509+K509+L509+M509+N509+O509+P509</f>
        <v/>
      </c>
    </row>
    <row r="510">
      <c r="A510" s="28">
        <f>IF(Register!$A508="","",Register!$A508)</f>
        <v/>
      </c>
      <c r="B510" s="28">
        <f>IF(Register!$D508="","",Register!$D508)</f>
        <v/>
      </c>
      <c r="C510" s="28">
        <f>IF(Register!$F508="","",Register!$F508)</f>
        <v/>
      </c>
      <c r="D510" s="28">
        <f>IF(C510="","",IF(C510=Settings!$A$9,Settings!$B$9,IF(C510=Settings!$A$10,Settings!$B$10,IF(C510=Settings!$A$11,Settings!$B$11,IF(C510=Settings!$A$12,Settings!$B$12,IF(C510=Settings!$A$13,Settings!$B$13,IF(C510=Settings!$A$14,Settings!$B$14,IF(C510=Settings!$A$15,Settings!$B$15,IF(C510=Settings!$A$16,Settings!$B$16,IF(C510=Settings!$A$17,Settings!$B$17,IF(C510=Settings!$A$18,Settings!$B$18,"")))))))))))</f>
        <v/>
      </c>
      <c r="E510" s="27">
        <f>IF(OR(Register!$N508&lt;&gt;"Yes",Register!$O508="",N(Register!$Q508)=0),0,ROUND((Register!$M508-Register!$R508)*MIN(Register!$Q508,MAX(0,MIN(E$4,IF(Register!$U508="",$D$2,MIN($D$2,YEAR(Register!$U508)*12+MONTH(Register!$U508)-1)))-(YEAR(Register!$O508)*12+MONTH(Register!$O508))+1))/Register!$Q508,2)-ROUND((Register!$M508-Register!$R508)*MIN(Register!$Q508,MAX(0,MIN(E$4-1,IF(Register!$U508="",$D$2,MIN($D$2,YEAR(Register!$U508)*12+MONTH(Register!$U508)-1)))-(YEAR(Register!$O508)*12+MONTH(Register!$O508))+1))/Register!$Q508,2))</f>
        <v/>
      </c>
      <c r="F510" s="27">
        <f>IF(OR(Register!$N508&lt;&gt;"Yes",Register!$O508="",N(Register!$Q508)=0),0,ROUND((Register!$M508-Register!$R508)*MIN(Register!$Q508,MAX(0,MIN(F$4,IF(Register!$U508="",$D$2,MIN($D$2,YEAR(Register!$U508)*12+MONTH(Register!$U508)-1)))-(YEAR(Register!$O508)*12+MONTH(Register!$O508))+1))/Register!$Q508,2)-ROUND((Register!$M508-Register!$R508)*MIN(Register!$Q508,MAX(0,MIN(F$4-1,IF(Register!$U508="",$D$2,MIN($D$2,YEAR(Register!$U508)*12+MONTH(Register!$U508)-1)))-(YEAR(Register!$O508)*12+MONTH(Register!$O508))+1))/Register!$Q508,2))</f>
        <v/>
      </c>
      <c r="G510" s="27">
        <f>IF(OR(Register!$N508&lt;&gt;"Yes",Register!$O508="",N(Register!$Q508)=0),0,ROUND((Register!$M508-Register!$R508)*MIN(Register!$Q508,MAX(0,MIN(G$4,IF(Register!$U508="",$D$2,MIN($D$2,YEAR(Register!$U508)*12+MONTH(Register!$U508)-1)))-(YEAR(Register!$O508)*12+MONTH(Register!$O508))+1))/Register!$Q508,2)-ROUND((Register!$M508-Register!$R508)*MIN(Register!$Q508,MAX(0,MIN(G$4-1,IF(Register!$U508="",$D$2,MIN($D$2,YEAR(Register!$U508)*12+MONTH(Register!$U508)-1)))-(YEAR(Register!$O508)*12+MONTH(Register!$O508))+1))/Register!$Q508,2))</f>
        <v/>
      </c>
      <c r="H510" s="27">
        <f>IF(OR(Register!$N508&lt;&gt;"Yes",Register!$O508="",N(Register!$Q508)=0),0,ROUND((Register!$M508-Register!$R508)*MIN(Register!$Q508,MAX(0,MIN(H$4,IF(Register!$U508="",$D$2,MIN($D$2,YEAR(Register!$U508)*12+MONTH(Register!$U508)-1)))-(YEAR(Register!$O508)*12+MONTH(Register!$O508))+1))/Register!$Q508,2)-ROUND((Register!$M508-Register!$R508)*MIN(Register!$Q508,MAX(0,MIN(H$4-1,IF(Register!$U508="",$D$2,MIN($D$2,YEAR(Register!$U508)*12+MONTH(Register!$U508)-1)))-(YEAR(Register!$O508)*12+MONTH(Register!$O508))+1))/Register!$Q508,2))</f>
        <v/>
      </c>
      <c r="I510" s="27">
        <f>IF(OR(Register!$N508&lt;&gt;"Yes",Register!$O508="",N(Register!$Q508)=0),0,ROUND((Register!$M508-Register!$R508)*MIN(Register!$Q508,MAX(0,MIN(I$4,IF(Register!$U508="",$D$2,MIN($D$2,YEAR(Register!$U508)*12+MONTH(Register!$U508)-1)))-(YEAR(Register!$O508)*12+MONTH(Register!$O508))+1))/Register!$Q508,2)-ROUND((Register!$M508-Register!$R508)*MIN(Register!$Q508,MAX(0,MIN(I$4-1,IF(Register!$U508="",$D$2,MIN($D$2,YEAR(Register!$U508)*12+MONTH(Register!$U508)-1)))-(YEAR(Register!$O508)*12+MONTH(Register!$O508))+1))/Register!$Q508,2))</f>
        <v/>
      </c>
      <c r="J510" s="27">
        <f>IF(OR(Register!$N508&lt;&gt;"Yes",Register!$O508="",N(Register!$Q508)=0),0,ROUND((Register!$M508-Register!$R508)*MIN(Register!$Q508,MAX(0,MIN(J$4,IF(Register!$U508="",$D$2,MIN($D$2,YEAR(Register!$U508)*12+MONTH(Register!$U508)-1)))-(YEAR(Register!$O508)*12+MONTH(Register!$O508))+1))/Register!$Q508,2)-ROUND((Register!$M508-Register!$R508)*MIN(Register!$Q508,MAX(0,MIN(J$4-1,IF(Register!$U508="",$D$2,MIN($D$2,YEAR(Register!$U508)*12+MONTH(Register!$U508)-1)))-(YEAR(Register!$O508)*12+MONTH(Register!$O508))+1))/Register!$Q508,2))</f>
        <v/>
      </c>
      <c r="K510" s="27">
        <f>IF(OR(Register!$N508&lt;&gt;"Yes",Register!$O508="",N(Register!$Q508)=0),0,ROUND((Register!$M508-Register!$R508)*MIN(Register!$Q508,MAX(0,MIN(K$4,IF(Register!$U508="",$D$2,MIN($D$2,YEAR(Register!$U508)*12+MONTH(Register!$U508)-1)))-(YEAR(Register!$O508)*12+MONTH(Register!$O508))+1))/Register!$Q508,2)-ROUND((Register!$M508-Register!$R508)*MIN(Register!$Q508,MAX(0,MIN(K$4-1,IF(Register!$U508="",$D$2,MIN($D$2,YEAR(Register!$U508)*12+MONTH(Register!$U508)-1)))-(YEAR(Register!$O508)*12+MONTH(Register!$O508))+1))/Register!$Q508,2))</f>
        <v/>
      </c>
      <c r="L510" s="27">
        <f>IF(OR(Register!$N508&lt;&gt;"Yes",Register!$O508="",N(Register!$Q508)=0),0,ROUND((Register!$M508-Register!$R508)*MIN(Register!$Q508,MAX(0,MIN(L$4,IF(Register!$U508="",$D$2,MIN($D$2,YEAR(Register!$U508)*12+MONTH(Register!$U508)-1)))-(YEAR(Register!$O508)*12+MONTH(Register!$O508))+1))/Register!$Q508,2)-ROUND((Register!$M508-Register!$R508)*MIN(Register!$Q508,MAX(0,MIN(L$4-1,IF(Register!$U508="",$D$2,MIN($D$2,YEAR(Register!$U508)*12+MONTH(Register!$U508)-1)))-(YEAR(Register!$O508)*12+MONTH(Register!$O508))+1))/Register!$Q508,2))</f>
        <v/>
      </c>
      <c r="M510" s="27">
        <f>IF(OR(Register!$N508&lt;&gt;"Yes",Register!$O508="",N(Register!$Q508)=0),0,ROUND((Register!$M508-Register!$R508)*MIN(Register!$Q508,MAX(0,MIN(M$4,IF(Register!$U508="",$D$2,MIN($D$2,YEAR(Register!$U508)*12+MONTH(Register!$U508)-1)))-(YEAR(Register!$O508)*12+MONTH(Register!$O508))+1))/Register!$Q508,2)-ROUND((Register!$M508-Register!$R508)*MIN(Register!$Q508,MAX(0,MIN(M$4-1,IF(Register!$U508="",$D$2,MIN($D$2,YEAR(Register!$U508)*12+MONTH(Register!$U508)-1)))-(YEAR(Register!$O508)*12+MONTH(Register!$O508))+1))/Register!$Q508,2))</f>
        <v/>
      </c>
      <c r="N510" s="27">
        <f>IF(OR(Register!$N508&lt;&gt;"Yes",Register!$O508="",N(Register!$Q508)=0),0,ROUND((Register!$M508-Register!$R508)*MIN(Register!$Q508,MAX(0,MIN(N$4,IF(Register!$U508="",$D$2,MIN($D$2,YEAR(Register!$U508)*12+MONTH(Register!$U508)-1)))-(YEAR(Register!$O508)*12+MONTH(Register!$O508))+1))/Register!$Q508,2)-ROUND((Register!$M508-Register!$R508)*MIN(Register!$Q508,MAX(0,MIN(N$4-1,IF(Register!$U508="",$D$2,MIN($D$2,YEAR(Register!$U508)*12+MONTH(Register!$U508)-1)))-(YEAR(Register!$O508)*12+MONTH(Register!$O508))+1))/Register!$Q508,2))</f>
        <v/>
      </c>
      <c r="O510" s="27">
        <f>IF(OR(Register!$N508&lt;&gt;"Yes",Register!$O508="",N(Register!$Q508)=0),0,ROUND((Register!$M508-Register!$R508)*MIN(Register!$Q508,MAX(0,MIN(O$4,IF(Register!$U508="",$D$2,MIN($D$2,YEAR(Register!$U508)*12+MONTH(Register!$U508)-1)))-(YEAR(Register!$O508)*12+MONTH(Register!$O508))+1))/Register!$Q508,2)-ROUND((Register!$M508-Register!$R508)*MIN(Register!$Q508,MAX(0,MIN(O$4-1,IF(Register!$U508="",$D$2,MIN($D$2,YEAR(Register!$U508)*12+MONTH(Register!$U508)-1)))-(YEAR(Register!$O508)*12+MONTH(Register!$O508))+1))/Register!$Q508,2))</f>
        <v/>
      </c>
      <c r="P510" s="27">
        <f>IF(OR(Register!$N508&lt;&gt;"Yes",Register!$O508="",N(Register!$Q508)=0),0,ROUND((Register!$M508-Register!$R508)*MIN(Register!$Q508,MAX(0,MIN(P$4,IF(Register!$U508="",$D$2,MIN($D$2,YEAR(Register!$U508)*12+MONTH(Register!$U508)-1)))-(YEAR(Register!$O508)*12+MONTH(Register!$O508))+1))/Register!$Q508,2)-ROUND((Register!$M508-Register!$R508)*MIN(Register!$Q508,MAX(0,MIN(P$4-1,IF(Register!$U508="",$D$2,MIN($D$2,YEAR(Register!$U508)*12+MONTH(Register!$U508)-1)))-(YEAR(Register!$O508)*12+MONTH(Register!$O508))+1))/Register!$Q508,2))</f>
        <v/>
      </c>
      <c r="Q510" s="27">
        <f>E510+F510+G510+H510+I510+J510+K510+L510+M510+N510+O510+P510</f>
        <v/>
      </c>
    </row>
    <row r="511">
      <c r="A511" s="28">
        <f>IF(Register!$A509="","",Register!$A509)</f>
        <v/>
      </c>
      <c r="B511" s="28">
        <f>IF(Register!$D509="","",Register!$D509)</f>
        <v/>
      </c>
      <c r="C511" s="28">
        <f>IF(Register!$F509="","",Register!$F509)</f>
        <v/>
      </c>
      <c r="D511" s="28">
        <f>IF(C511="","",IF(C511=Settings!$A$9,Settings!$B$9,IF(C511=Settings!$A$10,Settings!$B$10,IF(C511=Settings!$A$11,Settings!$B$11,IF(C511=Settings!$A$12,Settings!$B$12,IF(C511=Settings!$A$13,Settings!$B$13,IF(C511=Settings!$A$14,Settings!$B$14,IF(C511=Settings!$A$15,Settings!$B$15,IF(C511=Settings!$A$16,Settings!$B$16,IF(C511=Settings!$A$17,Settings!$B$17,IF(C511=Settings!$A$18,Settings!$B$18,"")))))))))))</f>
        <v/>
      </c>
      <c r="E511" s="27">
        <f>IF(OR(Register!$N509&lt;&gt;"Yes",Register!$O509="",N(Register!$Q509)=0),0,ROUND((Register!$M509-Register!$R509)*MIN(Register!$Q509,MAX(0,MIN(E$4,IF(Register!$U509="",$D$2,MIN($D$2,YEAR(Register!$U509)*12+MONTH(Register!$U509)-1)))-(YEAR(Register!$O509)*12+MONTH(Register!$O509))+1))/Register!$Q509,2)-ROUND((Register!$M509-Register!$R509)*MIN(Register!$Q509,MAX(0,MIN(E$4-1,IF(Register!$U509="",$D$2,MIN($D$2,YEAR(Register!$U509)*12+MONTH(Register!$U509)-1)))-(YEAR(Register!$O509)*12+MONTH(Register!$O509))+1))/Register!$Q509,2))</f>
        <v/>
      </c>
      <c r="F511" s="27">
        <f>IF(OR(Register!$N509&lt;&gt;"Yes",Register!$O509="",N(Register!$Q509)=0),0,ROUND((Register!$M509-Register!$R509)*MIN(Register!$Q509,MAX(0,MIN(F$4,IF(Register!$U509="",$D$2,MIN($D$2,YEAR(Register!$U509)*12+MONTH(Register!$U509)-1)))-(YEAR(Register!$O509)*12+MONTH(Register!$O509))+1))/Register!$Q509,2)-ROUND((Register!$M509-Register!$R509)*MIN(Register!$Q509,MAX(0,MIN(F$4-1,IF(Register!$U509="",$D$2,MIN($D$2,YEAR(Register!$U509)*12+MONTH(Register!$U509)-1)))-(YEAR(Register!$O509)*12+MONTH(Register!$O509))+1))/Register!$Q509,2))</f>
        <v/>
      </c>
      <c r="G511" s="27">
        <f>IF(OR(Register!$N509&lt;&gt;"Yes",Register!$O509="",N(Register!$Q509)=0),0,ROUND((Register!$M509-Register!$R509)*MIN(Register!$Q509,MAX(0,MIN(G$4,IF(Register!$U509="",$D$2,MIN($D$2,YEAR(Register!$U509)*12+MONTH(Register!$U509)-1)))-(YEAR(Register!$O509)*12+MONTH(Register!$O509))+1))/Register!$Q509,2)-ROUND((Register!$M509-Register!$R509)*MIN(Register!$Q509,MAX(0,MIN(G$4-1,IF(Register!$U509="",$D$2,MIN($D$2,YEAR(Register!$U509)*12+MONTH(Register!$U509)-1)))-(YEAR(Register!$O509)*12+MONTH(Register!$O509))+1))/Register!$Q509,2))</f>
        <v/>
      </c>
      <c r="H511" s="27">
        <f>IF(OR(Register!$N509&lt;&gt;"Yes",Register!$O509="",N(Register!$Q509)=0),0,ROUND((Register!$M509-Register!$R509)*MIN(Register!$Q509,MAX(0,MIN(H$4,IF(Register!$U509="",$D$2,MIN($D$2,YEAR(Register!$U509)*12+MONTH(Register!$U509)-1)))-(YEAR(Register!$O509)*12+MONTH(Register!$O509))+1))/Register!$Q509,2)-ROUND((Register!$M509-Register!$R509)*MIN(Register!$Q509,MAX(0,MIN(H$4-1,IF(Register!$U509="",$D$2,MIN($D$2,YEAR(Register!$U509)*12+MONTH(Register!$U509)-1)))-(YEAR(Register!$O509)*12+MONTH(Register!$O509))+1))/Register!$Q509,2))</f>
        <v/>
      </c>
      <c r="I511" s="27">
        <f>IF(OR(Register!$N509&lt;&gt;"Yes",Register!$O509="",N(Register!$Q509)=0),0,ROUND((Register!$M509-Register!$R509)*MIN(Register!$Q509,MAX(0,MIN(I$4,IF(Register!$U509="",$D$2,MIN($D$2,YEAR(Register!$U509)*12+MONTH(Register!$U509)-1)))-(YEAR(Register!$O509)*12+MONTH(Register!$O509))+1))/Register!$Q509,2)-ROUND((Register!$M509-Register!$R509)*MIN(Register!$Q509,MAX(0,MIN(I$4-1,IF(Register!$U509="",$D$2,MIN($D$2,YEAR(Register!$U509)*12+MONTH(Register!$U509)-1)))-(YEAR(Register!$O509)*12+MONTH(Register!$O509))+1))/Register!$Q509,2))</f>
        <v/>
      </c>
      <c r="J511" s="27">
        <f>IF(OR(Register!$N509&lt;&gt;"Yes",Register!$O509="",N(Register!$Q509)=0),0,ROUND((Register!$M509-Register!$R509)*MIN(Register!$Q509,MAX(0,MIN(J$4,IF(Register!$U509="",$D$2,MIN($D$2,YEAR(Register!$U509)*12+MONTH(Register!$U509)-1)))-(YEAR(Register!$O509)*12+MONTH(Register!$O509))+1))/Register!$Q509,2)-ROUND((Register!$M509-Register!$R509)*MIN(Register!$Q509,MAX(0,MIN(J$4-1,IF(Register!$U509="",$D$2,MIN($D$2,YEAR(Register!$U509)*12+MONTH(Register!$U509)-1)))-(YEAR(Register!$O509)*12+MONTH(Register!$O509))+1))/Register!$Q509,2))</f>
        <v/>
      </c>
      <c r="K511" s="27">
        <f>IF(OR(Register!$N509&lt;&gt;"Yes",Register!$O509="",N(Register!$Q509)=0),0,ROUND((Register!$M509-Register!$R509)*MIN(Register!$Q509,MAX(0,MIN(K$4,IF(Register!$U509="",$D$2,MIN($D$2,YEAR(Register!$U509)*12+MONTH(Register!$U509)-1)))-(YEAR(Register!$O509)*12+MONTH(Register!$O509))+1))/Register!$Q509,2)-ROUND((Register!$M509-Register!$R509)*MIN(Register!$Q509,MAX(0,MIN(K$4-1,IF(Register!$U509="",$D$2,MIN($D$2,YEAR(Register!$U509)*12+MONTH(Register!$U509)-1)))-(YEAR(Register!$O509)*12+MONTH(Register!$O509))+1))/Register!$Q509,2))</f>
        <v/>
      </c>
      <c r="L511" s="27">
        <f>IF(OR(Register!$N509&lt;&gt;"Yes",Register!$O509="",N(Register!$Q509)=0),0,ROUND((Register!$M509-Register!$R509)*MIN(Register!$Q509,MAX(0,MIN(L$4,IF(Register!$U509="",$D$2,MIN($D$2,YEAR(Register!$U509)*12+MONTH(Register!$U509)-1)))-(YEAR(Register!$O509)*12+MONTH(Register!$O509))+1))/Register!$Q509,2)-ROUND((Register!$M509-Register!$R509)*MIN(Register!$Q509,MAX(0,MIN(L$4-1,IF(Register!$U509="",$D$2,MIN($D$2,YEAR(Register!$U509)*12+MONTH(Register!$U509)-1)))-(YEAR(Register!$O509)*12+MONTH(Register!$O509))+1))/Register!$Q509,2))</f>
        <v/>
      </c>
      <c r="M511" s="27">
        <f>IF(OR(Register!$N509&lt;&gt;"Yes",Register!$O509="",N(Register!$Q509)=0),0,ROUND((Register!$M509-Register!$R509)*MIN(Register!$Q509,MAX(0,MIN(M$4,IF(Register!$U509="",$D$2,MIN($D$2,YEAR(Register!$U509)*12+MONTH(Register!$U509)-1)))-(YEAR(Register!$O509)*12+MONTH(Register!$O509))+1))/Register!$Q509,2)-ROUND((Register!$M509-Register!$R509)*MIN(Register!$Q509,MAX(0,MIN(M$4-1,IF(Register!$U509="",$D$2,MIN($D$2,YEAR(Register!$U509)*12+MONTH(Register!$U509)-1)))-(YEAR(Register!$O509)*12+MONTH(Register!$O509))+1))/Register!$Q509,2))</f>
        <v/>
      </c>
      <c r="N511" s="27">
        <f>IF(OR(Register!$N509&lt;&gt;"Yes",Register!$O509="",N(Register!$Q509)=0),0,ROUND((Register!$M509-Register!$R509)*MIN(Register!$Q509,MAX(0,MIN(N$4,IF(Register!$U509="",$D$2,MIN($D$2,YEAR(Register!$U509)*12+MONTH(Register!$U509)-1)))-(YEAR(Register!$O509)*12+MONTH(Register!$O509))+1))/Register!$Q509,2)-ROUND((Register!$M509-Register!$R509)*MIN(Register!$Q509,MAX(0,MIN(N$4-1,IF(Register!$U509="",$D$2,MIN($D$2,YEAR(Register!$U509)*12+MONTH(Register!$U509)-1)))-(YEAR(Register!$O509)*12+MONTH(Register!$O509))+1))/Register!$Q509,2))</f>
        <v/>
      </c>
      <c r="O511" s="27">
        <f>IF(OR(Register!$N509&lt;&gt;"Yes",Register!$O509="",N(Register!$Q509)=0),0,ROUND((Register!$M509-Register!$R509)*MIN(Register!$Q509,MAX(0,MIN(O$4,IF(Register!$U509="",$D$2,MIN($D$2,YEAR(Register!$U509)*12+MONTH(Register!$U509)-1)))-(YEAR(Register!$O509)*12+MONTH(Register!$O509))+1))/Register!$Q509,2)-ROUND((Register!$M509-Register!$R509)*MIN(Register!$Q509,MAX(0,MIN(O$4-1,IF(Register!$U509="",$D$2,MIN($D$2,YEAR(Register!$U509)*12+MONTH(Register!$U509)-1)))-(YEAR(Register!$O509)*12+MONTH(Register!$O509))+1))/Register!$Q509,2))</f>
        <v/>
      </c>
      <c r="P511" s="27">
        <f>IF(OR(Register!$N509&lt;&gt;"Yes",Register!$O509="",N(Register!$Q509)=0),0,ROUND((Register!$M509-Register!$R509)*MIN(Register!$Q509,MAX(0,MIN(P$4,IF(Register!$U509="",$D$2,MIN($D$2,YEAR(Register!$U509)*12+MONTH(Register!$U509)-1)))-(YEAR(Register!$O509)*12+MONTH(Register!$O509))+1))/Register!$Q509,2)-ROUND((Register!$M509-Register!$R509)*MIN(Register!$Q509,MAX(0,MIN(P$4-1,IF(Register!$U509="",$D$2,MIN($D$2,YEAR(Register!$U509)*12+MONTH(Register!$U509)-1)))-(YEAR(Register!$O509)*12+MONTH(Register!$O509))+1))/Register!$Q509,2))</f>
        <v/>
      </c>
      <c r="Q511" s="27">
        <f>E511+F511+G511+H511+I511+J511+K511+L511+M511+N511+O511+P511</f>
        <v/>
      </c>
    </row>
    <row r="512">
      <c r="A512" s="28">
        <f>IF(Register!$A510="","",Register!$A510)</f>
        <v/>
      </c>
      <c r="B512" s="28">
        <f>IF(Register!$D510="","",Register!$D510)</f>
        <v/>
      </c>
      <c r="C512" s="28">
        <f>IF(Register!$F510="","",Register!$F510)</f>
        <v/>
      </c>
      <c r="D512" s="28">
        <f>IF(C512="","",IF(C512=Settings!$A$9,Settings!$B$9,IF(C512=Settings!$A$10,Settings!$B$10,IF(C512=Settings!$A$11,Settings!$B$11,IF(C512=Settings!$A$12,Settings!$B$12,IF(C512=Settings!$A$13,Settings!$B$13,IF(C512=Settings!$A$14,Settings!$B$14,IF(C512=Settings!$A$15,Settings!$B$15,IF(C512=Settings!$A$16,Settings!$B$16,IF(C512=Settings!$A$17,Settings!$B$17,IF(C512=Settings!$A$18,Settings!$B$18,"")))))))))))</f>
        <v/>
      </c>
      <c r="E512" s="27">
        <f>IF(OR(Register!$N510&lt;&gt;"Yes",Register!$O510="",N(Register!$Q510)=0),0,ROUND((Register!$M510-Register!$R510)*MIN(Register!$Q510,MAX(0,MIN(E$4,IF(Register!$U510="",$D$2,MIN($D$2,YEAR(Register!$U510)*12+MONTH(Register!$U510)-1)))-(YEAR(Register!$O510)*12+MONTH(Register!$O510))+1))/Register!$Q510,2)-ROUND((Register!$M510-Register!$R510)*MIN(Register!$Q510,MAX(0,MIN(E$4-1,IF(Register!$U510="",$D$2,MIN($D$2,YEAR(Register!$U510)*12+MONTH(Register!$U510)-1)))-(YEAR(Register!$O510)*12+MONTH(Register!$O510))+1))/Register!$Q510,2))</f>
        <v/>
      </c>
      <c r="F512" s="27">
        <f>IF(OR(Register!$N510&lt;&gt;"Yes",Register!$O510="",N(Register!$Q510)=0),0,ROUND((Register!$M510-Register!$R510)*MIN(Register!$Q510,MAX(0,MIN(F$4,IF(Register!$U510="",$D$2,MIN($D$2,YEAR(Register!$U510)*12+MONTH(Register!$U510)-1)))-(YEAR(Register!$O510)*12+MONTH(Register!$O510))+1))/Register!$Q510,2)-ROUND((Register!$M510-Register!$R510)*MIN(Register!$Q510,MAX(0,MIN(F$4-1,IF(Register!$U510="",$D$2,MIN($D$2,YEAR(Register!$U510)*12+MONTH(Register!$U510)-1)))-(YEAR(Register!$O510)*12+MONTH(Register!$O510))+1))/Register!$Q510,2))</f>
        <v/>
      </c>
      <c r="G512" s="27">
        <f>IF(OR(Register!$N510&lt;&gt;"Yes",Register!$O510="",N(Register!$Q510)=0),0,ROUND((Register!$M510-Register!$R510)*MIN(Register!$Q510,MAX(0,MIN(G$4,IF(Register!$U510="",$D$2,MIN($D$2,YEAR(Register!$U510)*12+MONTH(Register!$U510)-1)))-(YEAR(Register!$O510)*12+MONTH(Register!$O510))+1))/Register!$Q510,2)-ROUND((Register!$M510-Register!$R510)*MIN(Register!$Q510,MAX(0,MIN(G$4-1,IF(Register!$U510="",$D$2,MIN($D$2,YEAR(Register!$U510)*12+MONTH(Register!$U510)-1)))-(YEAR(Register!$O510)*12+MONTH(Register!$O510))+1))/Register!$Q510,2))</f>
        <v/>
      </c>
      <c r="H512" s="27">
        <f>IF(OR(Register!$N510&lt;&gt;"Yes",Register!$O510="",N(Register!$Q510)=0),0,ROUND((Register!$M510-Register!$R510)*MIN(Register!$Q510,MAX(0,MIN(H$4,IF(Register!$U510="",$D$2,MIN($D$2,YEAR(Register!$U510)*12+MONTH(Register!$U510)-1)))-(YEAR(Register!$O510)*12+MONTH(Register!$O510))+1))/Register!$Q510,2)-ROUND((Register!$M510-Register!$R510)*MIN(Register!$Q510,MAX(0,MIN(H$4-1,IF(Register!$U510="",$D$2,MIN($D$2,YEAR(Register!$U510)*12+MONTH(Register!$U510)-1)))-(YEAR(Register!$O510)*12+MONTH(Register!$O510))+1))/Register!$Q510,2))</f>
        <v/>
      </c>
      <c r="I512" s="27">
        <f>IF(OR(Register!$N510&lt;&gt;"Yes",Register!$O510="",N(Register!$Q510)=0),0,ROUND((Register!$M510-Register!$R510)*MIN(Register!$Q510,MAX(0,MIN(I$4,IF(Register!$U510="",$D$2,MIN($D$2,YEAR(Register!$U510)*12+MONTH(Register!$U510)-1)))-(YEAR(Register!$O510)*12+MONTH(Register!$O510))+1))/Register!$Q510,2)-ROUND((Register!$M510-Register!$R510)*MIN(Register!$Q510,MAX(0,MIN(I$4-1,IF(Register!$U510="",$D$2,MIN($D$2,YEAR(Register!$U510)*12+MONTH(Register!$U510)-1)))-(YEAR(Register!$O510)*12+MONTH(Register!$O510))+1))/Register!$Q510,2))</f>
        <v/>
      </c>
      <c r="J512" s="27">
        <f>IF(OR(Register!$N510&lt;&gt;"Yes",Register!$O510="",N(Register!$Q510)=0),0,ROUND((Register!$M510-Register!$R510)*MIN(Register!$Q510,MAX(0,MIN(J$4,IF(Register!$U510="",$D$2,MIN($D$2,YEAR(Register!$U510)*12+MONTH(Register!$U510)-1)))-(YEAR(Register!$O510)*12+MONTH(Register!$O510))+1))/Register!$Q510,2)-ROUND((Register!$M510-Register!$R510)*MIN(Register!$Q510,MAX(0,MIN(J$4-1,IF(Register!$U510="",$D$2,MIN($D$2,YEAR(Register!$U510)*12+MONTH(Register!$U510)-1)))-(YEAR(Register!$O510)*12+MONTH(Register!$O510))+1))/Register!$Q510,2))</f>
        <v/>
      </c>
      <c r="K512" s="27">
        <f>IF(OR(Register!$N510&lt;&gt;"Yes",Register!$O510="",N(Register!$Q510)=0),0,ROUND((Register!$M510-Register!$R510)*MIN(Register!$Q510,MAX(0,MIN(K$4,IF(Register!$U510="",$D$2,MIN($D$2,YEAR(Register!$U510)*12+MONTH(Register!$U510)-1)))-(YEAR(Register!$O510)*12+MONTH(Register!$O510))+1))/Register!$Q510,2)-ROUND((Register!$M510-Register!$R510)*MIN(Register!$Q510,MAX(0,MIN(K$4-1,IF(Register!$U510="",$D$2,MIN($D$2,YEAR(Register!$U510)*12+MONTH(Register!$U510)-1)))-(YEAR(Register!$O510)*12+MONTH(Register!$O510))+1))/Register!$Q510,2))</f>
        <v/>
      </c>
      <c r="L512" s="27">
        <f>IF(OR(Register!$N510&lt;&gt;"Yes",Register!$O510="",N(Register!$Q510)=0),0,ROUND((Register!$M510-Register!$R510)*MIN(Register!$Q510,MAX(0,MIN(L$4,IF(Register!$U510="",$D$2,MIN($D$2,YEAR(Register!$U510)*12+MONTH(Register!$U510)-1)))-(YEAR(Register!$O510)*12+MONTH(Register!$O510))+1))/Register!$Q510,2)-ROUND((Register!$M510-Register!$R510)*MIN(Register!$Q510,MAX(0,MIN(L$4-1,IF(Register!$U510="",$D$2,MIN($D$2,YEAR(Register!$U510)*12+MONTH(Register!$U510)-1)))-(YEAR(Register!$O510)*12+MONTH(Register!$O510))+1))/Register!$Q510,2))</f>
        <v/>
      </c>
      <c r="M512" s="27">
        <f>IF(OR(Register!$N510&lt;&gt;"Yes",Register!$O510="",N(Register!$Q510)=0),0,ROUND((Register!$M510-Register!$R510)*MIN(Register!$Q510,MAX(0,MIN(M$4,IF(Register!$U510="",$D$2,MIN($D$2,YEAR(Register!$U510)*12+MONTH(Register!$U510)-1)))-(YEAR(Register!$O510)*12+MONTH(Register!$O510))+1))/Register!$Q510,2)-ROUND((Register!$M510-Register!$R510)*MIN(Register!$Q510,MAX(0,MIN(M$4-1,IF(Register!$U510="",$D$2,MIN($D$2,YEAR(Register!$U510)*12+MONTH(Register!$U510)-1)))-(YEAR(Register!$O510)*12+MONTH(Register!$O510))+1))/Register!$Q510,2))</f>
        <v/>
      </c>
      <c r="N512" s="27">
        <f>IF(OR(Register!$N510&lt;&gt;"Yes",Register!$O510="",N(Register!$Q510)=0),0,ROUND((Register!$M510-Register!$R510)*MIN(Register!$Q510,MAX(0,MIN(N$4,IF(Register!$U510="",$D$2,MIN($D$2,YEAR(Register!$U510)*12+MONTH(Register!$U510)-1)))-(YEAR(Register!$O510)*12+MONTH(Register!$O510))+1))/Register!$Q510,2)-ROUND((Register!$M510-Register!$R510)*MIN(Register!$Q510,MAX(0,MIN(N$4-1,IF(Register!$U510="",$D$2,MIN($D$2,YEAR(Register!$U510)*12+MONTH(Register!$U510)-1)))-(YEAR(Register!$O510)*12+MONTH(Register!$O510))+1))/Register!$Q510,2))</f>
        <v/>
      </c>
      <c r="O512" s="27">
        <f>IF(OR(Register!$N510&lt;&gt;"Yes",Register!$O510="",N(Register!$Q510)=0),0,ROUND((Register!$M510-Register!$R510)*MIN(Register!$Q510,MAX(0,MIN(O$4,IF(Register!$U510="",$D$2,MIN($D$2,YEAR(Register!$U510)*12+MONTH(Register!$U510)-1)))-(YEAR(Register!$O510)*12+MONTH(Register!$O510))+1))/Register!$Q510,2)-ROUND((Register!$M510-Register!$R510)*MIN(Register!$Q510,MAX(0,MIN(O$4-1,IF(Register!$U510="",$D$2,MIN($D$2,YEAR(Register!$U510)*12+MONTH(Register!$U510)-1)))-(YEAR(Register!$O510)*12+MONTH(Register!$O510))+1))/Register!$Q510,2))</f>
        <v/>
      </c>
      <c r="P512" s="27">
        <f>IF(OR(Register!$N510&lt;&gt;"Yes",Register!$O510="",N(Register!$Q510)=0),0,ROUND((Register!$M510-Register!$R510)*MIN(Register!$Q510,MAX(0,MIN(P$4,IF(Register!$U510="",$D$2,MIN($D$2,YEAR(Register!$U510)*12+MONTH(Register!$U510)-1)))-(YEAR(Register!$O510)*12+MONTH(Register!$O510))+1))/Register!$Q510,2)-ROUND((Register!$M510-Register!$R510)*MIN(Register!$Q510,MAX(0,MIN(P$4-1,IF(Register!$U510="",$D$2,MIN($D$2,YEAR(Register!$U510)*12+MONTH(Register!$U510)-1)))-(YEAR(Register!$O510)*12+MONTH(Register!$O510))+1))/Register!$Q510,2))</f>
        <v/>
      </c>
      <c r="Q512" s="27">
        <f>E512+F512+G512+H512+I512+J512+K512+L512+M512+N512+O512+P512</f>
        <v/>
      </c>
    </row>
    <row r="513">
      <c r="A513" s="28">
        <f>IF(Register!$A511="","",Register!$A511)</f>
        <v/>
      </c>
      <c r="B513" s="28">
        <f>IF(Register!$D511="","",Register!$D511)</f>
        <v/>
      </c>
      <c r="C513" s="28">
        <f>IF(Register!$F511="","",Register!$F511)</f>
        <v/>
      </c>
      <c r="D513" s="28">
        <f>IF(C513="","",IF(C513=Settings!$A$9,Settings!$B$9,IF(C513=Settings!$A$10,Settings!$B$10,IF(C513=Settings!$A$11,Settings!$B$11,IF(C513=Settings!$A$12,Settings!$B$12,IF(C513=Settings!$A$13,Settings!$B$13,IF(C513=Settings!$A$14,Settings!$B$14,IF(C513=Settings!$A$15,Settings!$B$15,IF(C513=Settings!$A$16,Settings!$B$16,IF(C513=Settings!$A$17,Settings!$B$17,IF(C513=Settings!$A$18,Settings!$B$18,"")))))))))))</f>
        <v/>
      </c>
      <c r="E513" s="27">
        <f>IF(OR(Register!$N511&lt;&gt;"Yes",Register!$O511="",N(Register!$Q511)=0),0,ROUND((Register!$M511-Register!$R511)*MIN(Register!$Q511,MAX(0,MIN(E$4,IF(Register!$U511="",$D$2,MIN($D$2,YEAR(Register!$U511)*12+MONTH(Register!$U511)-1)))-(YEAR(Register!$O511)*12+MONTH(Register!$O511))+1))/Register!$Q511,2)-ROUND((Register!$M511-Register!$R511)*MIN(Register!$Q511,MAX(0,MIN(E$4-1,IF(Register!$U511="",$D$2,MIN($D$2,YEAR(Register!$U511)*12+MONTH(Register!$U511)-1)))-(YEAR(Register!$O511)*12+MONTH(Register!$O511))+1))/Register!$Q511,2))</f>
        <v/>
      </c>
      <c r="F513" s="27">
        <f>IF(OR(Register!$N511&lt;&gt;"Yes",Register!$O511="",N(Register!$Q511)=0),0,ROUND((Register!$M511-Register!$R511)*MIN(Register!$Q511,MAX(0,MIN(F$4,IF(Register!$U511="",$D$2,MIN($D$2,YEAR(Register!$U511)*12+MONTH(Register!$U511)-1)))-(YEAR(Register!$O511)*12+MONTH(Register!$O511))+1))/Register!$Q511,2)-ROUND((Register!$M511-Register!$R511)*MIN(Register!$Q511,MAX(0,MIN(F$4-1,IF(Register!$U511="",$D$2,MIN($D$2,YEAR(Register!$U511)*12+MONTH(Register!$U511)-1)))-(YEAR(Register!$O511)*12+MONTH(Register!$O511))+1))/Register!$Q511,2))</f>
        <v/>
      </c>
      <c r="G513" s="27">
        <f>IF(OR(Register!$N511&lt;&gt;"Yes",Register!$O511="",N(Register!$Q511)=0),0,ROUND((Register!$M511-Register!$R511)*MIN(Register!$Q511,MAX(0,MIN(G$4,IF(Register!$U511="",$D$2,MIN($D$2,YEAR(Register!$U511)*12+MONTH(Register!$U511)-1)))-(YEAR(Register!$O511)*12+MONTH(Register!$O511))+1))/Register!$Q511,2)-ROUND((Register!$M511-Register!$R511)*MIN(Register!$Q511,MAX(0,MIN(G$4-1,IF(Register!$U511="",$D$2,MIN($D$2,YEAR(Register!$U511)*12+MONTH(Register!$U511)-1)))-(YEAR(Register!$O511)*12+MONTH(Register!$O511))+1))/Register!$Q511,2))</f>
        <v/>
      </c>
      <c r="H513" s="27">
        <f>IF(OR(Register!$N511&lt;&gt;"Yes",Register!$O511="",N(Register!$Q511)=0),0,ROUND((Register!$M511-Register!$R511)*MIN(Register!$Q511,MAX(0,MIN(H$4,IF(Register!$U511="",$D$2,MIN($D$2,YEAR(Register!$U511)*12+MONTH(Register!$U511)-1)))-(YEAR(Register!$O511)*12+MONTH(Register!$O511))+1))/Register!$Q511,2)-ROUND((Register!$M511-Register!$R511)*MIN(Register!$Q511,MAX(0,MIN(H$4-1,IF(Register!$U511="",$D$2,MIN($D$2,YEAR(Register!$U511)*12+MONTH(Register!$U511)-1)))-(YEAR(Register!$O511)*12+MONTH(Register!$O511))+1))/Register!$Q511,2))</f>
        <v/>
      </c>
      <c r="I513" s="27">
        <f>IF(OR(Register!$N511&lt;&gt;"Yes",Register!$O511="",N(Register!$Q511)=0),0,ROUND((Register!$M511-Register!$R511)*MIN(Register!$Q511,MAX(0,MIN(I$4,IF(Register!$U511="",$D$2,MIN($D$2,YEAR(Register!$U511)*12+MONTH(Register!$U511)-1)))-(YEAR(Register!$O511)*12+MONTH(Register!$O511))+1))/Register!$Q511,2)-ROUND((Register!$M511-Register!$R511)*MIN(Register!$Q511,MAX(0,MIN(I$4-1,IF(Register!$U511="",$D$2,MIN($D$2,YEAR(Register!$U511)*12+MONTH(Register!$U511)-1)))-(YEAR(Register!$O511)*12+MONTH(Register!$O511))+1))/Register!$Q511,2))</f>
        <v/>
      </c>
      <c r="J513" s="27">
        <f>IF(OR(Register!$N511&lt;&gt;"Yes",Register!$O511="",N(Register!$Q511)=0),0,ROUND((Register!$M511-Register!$R511)*MIN(Register!$Q511,MAX(0,MIN(J$4,IF(Register!$U511="",$D$2,MIN($D$2,YEAR(Register!$U511)*12+MONTH(Register!$U511)-1)))-(YEAR(Register!$O511)*12+MONTH(Register!$O511))+1))/Register!$Q511,2)-ROUND((Register!$M511-Register!$R511)*MIN(Register!$Q511,MAX(0,MIN(J$4-1,IF(Register!$U511="",$D$2,MIN($D$2,YEAR(Register!$U511)*12+MONTH(Register!$U511)-1)))-(YEAR(Register!$O511)*12+MONTH(Register!$O511))+1))/Register!$Q511,2))</f>
        <v/>
      </c>
      <c r="K513" s="27">
        <f>IF(OR(Register!$N511&lt;&gt;"Yes",Register!$O511="",N(Register!$Q511)=0),0,ROUND((Register!$M511-Register!$R511)*MIN(Register!$Q511,MAX(0,MIN(K$4,IF(Register!$U511="",$D$2,MIN($D$2,YEAR(Register!$U511)*12+MONTH(Register!$U511)-1)))-(YEAR(Register!$O511)*12+MONTH(Register!$O511))+1))/Register!$Q511,2)-ROUND((Register!$M511-Register!$R511)*MIN(Register!$Q511,MAX(0,MIN(K$4-1,IF(Register!$U511="",$D$2,MIN($D$2,YEAR(Register!$U511)*12+MONTH(Register!$U511)-1)))-(YEAR(Register!$O511)*12+MONTH(Register!$O511))+1))/Register!$Q511,2))</f>
        <v/>
      </c>
      <c r="L513" s="27">
        <f>IF(OR(Register!$N511&lt;&gt;"Yes",Register!$O511="",N(Register!$Q511)=0),0,ROUND((Register!$M511-Register!$R511)*MIN(Register!$Q511,MAX(0,MIN(L$4,IF(Register!$U511="",$D$2,MIN($D$2,YEAR(Register!$U511)*12+MONTH(Register!$U511)-1)))-(YEAR(Register!$O511)*12+MONTH(Register!$O511))+1))/Register!$Q511,2)-ROUND((Register!$M511-Register!$R511)*MIN(Register!$Q511,MAX(0,MIN(L$4-1,IF(Register!$U511="",$D$2,MIN($D$2,YEAR(Register!$U511)*12+MONTH(Register!$U511)-1)))-(YEAR(Register!$O511)*12+MONTH(Register!$O511))+1))/Register!$Q511,2))</f>
        <v/>
      </c>
      <c r="M513" s="27">
        <f>IF(OR(Register!$N511&lt;&gt;"Yes",Register!$O511="",N(Register!$Q511)=0),0,ROUND((Register!$M511-Register!$R511)*MIN(Register!$Q511,MAX(0,MIN(M$4,IF(Register!$U511="",$D$2,MIN($D$2,YEAR(Register!$U511)*12+MONTH(Register!$U511)-1)))-(YEAR(Register!$O511)*12+MONTH(Register!$O511))+1))/Register!$Q511,2)-ROUND((Register!$M511-Register!$R511)*MIN(Register!$Q511,MAX(0,MIN(M$4-1,IF(Register!$U511="",$D$2,MIN($D$2,YEAR(Register!$U511)*12+MONTH(Register!$U511)-1)))-(YEAR(Register!$O511)*12+MONTH(Register!$O511))+1))/Register!$Q511,2))</f>
        <v/>
      </c>
      <c r="N513" s="27">
        <f>IF(OR(Register!$N511&lt;&gt;"Yes",Register!$O511="",N(Register!$Q511)=0),0,ROUND((Register!$M511-Register!$R511)*MIN(Register!$Q511,MAX(0,MIN(N$4,IF(Register!$U511="",$D$2,MIN($D$2,YEAR(Register!$U511)*12+MONTH(Register!$U511)-1)))-(YEAR(Register!$O511)*12+MONTH(Register!$O511))+1))/Register!$Q511,2)-ROUND((Register!$M511-Register!$R511)*MIN(Register!$Q511,MAX(0,MIN(N$4-1,IF(Register!$U511="",$D$2,MIN($D$2,YEAR(Register!$U511)*12+MONTH(Register!$U511)-1)))-(YEAR(Register!$O511)*12+MONTH(Register!$O511))+1))/Register!$Q511,2))</f>
        <v/>
      </c>
      <c r="O513" s="27">
        <f>IF(OR(Register!$N511&lt;&gt;"Yes",Register!$O511="",N(Register!$Q511)=0),0,ROUND((Register!$M511-Register!$R511)*MIN(Register!$Q511,MAX(0,MIN(O$4,IF(Register!$U511="",$D$2,MIN($D$2,YEAR(Register!$U511)*12+MONTH(Register!$U511)-1)))-(YEAR(Register!$O511)*12+MONTH(Register!$O511))+1))/Register!$Q511,2)-ROUND((Register!$M511-Register!$R511)*MIN(Register!$Q511,MAX(0,MIN(O$4-1,IF(Register!$U511="",$D$2,MIN($D$2,YEAR(Register!$U511)*12+MONTH(Register!$U511)-1)))-(YEAR(Register!$O511)*12+MONTH(Register!$O511))+1))/Register!$Q511,2))</f>
        <v/>
      </c>
      <c r="P513" s="27">
        <f>IF(OR(Register!$N511&lt;&gt;"Yes",Register!$O511="",N(Register!$Q511)=0),0,ROUND((Register!$M511-Register!$R511)*MIN(Register!$Q511,MAX(0,MIN(P$4,IF(Register!$U511="",$D$2,MIN($D$2,YEAR(Register!$U511)*12+MONTH(Register!$U511)-1)))-(YEAR(Register!$O511)*12+MONTH(Register!$O511))+1))/Register!$Q511,2)-ROUND((Register!$M511-Register!$R511)*MIN(Register!$Q511,MAX(0,MIN(P$4-1,IF(Register!$U511="",$D$2,MIN($D$2,YEAR(Register!$U511)*12+MONTH(Register!$U511)-1)))-(YEAR(Register!$O511)*12+MONTH(Register!$O511))+1))/Register!$Q511,2))</f>
        <v/>
      </c>
      <c r="Q513" s="27">
        <f>E513+F513+G513+H513+I513+J513+K513+L513+M513+N513+O513+P513</f>
        <v/>
      </c>
    </row>
    <row r="514">
      <c r="A514" s="28">
        <f>IF(Register!$A512="","",Register!$A512)</f>
        <v/>
      </c>
      <c r="B514" s="28">
        <f>IF(Register!$D512="","",Register!$D512)</f>
        <v/>
      </c>
      <c r="C514" s="28">
        <f>IF(Register!$F512="","",Register!$F512)</f>
        <v/>
      </c>
      <c r="D514" s="28">
        <f>IF(C514="","",IF(C514=Settings!$A$9,Settings!$B$9,IF(C514=Settings!$A$10,Settings!$B$10,IF(C514=Settings!$A$11,Settings!$B$11,IF(C514=Settings!$A$12,Settings!$B$12,IF(C514=Settings!$A$13,Settings!$B$13,IF(C514=Settings!$A$14,Settings!$B$14,IF(C514=Settings!$A$15,Settings!$B$15,IF(C514=Settings!$A$16,Settings!$B$16,IF(C514=Settings!$A$17,Settings!$B$17,IF(C514=Settings!$A$18,Settings!$B$18,"")))))))))))</f>
        <v/>
      </c>
      <c r="E514" s="27">
        <f>IF(OR(Register!$N512&lt;&gt;"Yes",Register!$O512="",N(Register!$Q512)=0),0,ROUND((Register!$M512-Register!$R512)*MIN(Register!$Q512,MAX(0,MIN(E$4,IF(Register!$U512="",$D$2,MIN($D$2,YEAR(Register!$U512)*12+MONTH(Register!$U512)-1)))-(YEAR(Register!$O512)*12+MONTH(Register!$O512))+1))/Register!$Q512,2)-ROUND((Register!$M512-Register!$R512)*MIN(Register!$Q512,MAX(0,MIN(E$4-1,IF(Register!$U512="",$D$2,MIN($D$2,YEAR(Register!$U512)*12+MONTH(Register!$U512)-1)))-(YEAR(Register!$O512)*12+MONTH(Register!$O512))+1))/Register!$Q512,2))</f>
        <v/>
      </c>
      <c r="F514" s="27">
        <f>IF(OR(Register!$N512&lt;&gt;"Yes",Register!$O512="",N(Register!$Q512)=0),0,ROUND((Register!$M512-Register!$R512)*MIN(Register!$Q512,MAX(0,MIN(F$4,IF(Register!$U512="",$D$2,MIN($D$2,YEAR(Register!$U512)*12+MONTH(Register!$U512)-1)))-(YEAR(Register!$O512)*12+MONTH(Register!$O512))+1))/Register!$Q512,2)-ROUND((Register!$M512-Register!$R512)*MIN(Register!$Q512,MAX(0,MIN(F$4-1,IF(Register!$U512="",$D$2,MIN($D$2,YEAR(Register!$U512)*12+MONTH(Register!$U512)-1)))-(YEAR(Register!$O512)*12+MONTH(Register!$O512))+1))/Register!$Q512,2))</f>
        <v/>
      </c>
      <c r="G514" s="27">
        <f>IF(OR(Register!$N512&lt;&gt;"Yes",Register!$O512="",N(Register!$Q512)=0),0,ROUND((Register!$M512-Register!$R512)*MIN(Register!$Q512,MAX(0,MIN(G$4,IF(Register!$U512="",$D$2,MIN($D$2,YEAR(Register!$U512)*12+MONTH(Register!$U512)-1)))-(YEAR(Register!$O512)*12+MONTH(Register!$O512))+1))/Register!$Q512,2)-ROUND((Register!$M512-Register!$R512)*MIN(Register!$Q512,MAX(0,MIN(G$4-1,IF(Register!$U512="",$D$2,MIN($D$2,YEAR(Register!$U512)*12+MONTH(Register!$U512)-1)))-(YEAR(Register!$O512)*12+MONTH(Register!$O512))+1))/Register!$Q512,2))</f>
        <v/>
      </c>
      <c r="H514" s="27">
        <f>IF(OR(Register!$N512&lt;&gt;"Yes",Register!$O512="",N(Register!$Q512)=0),0,ROUND((Register!$M512-Register!$R512)*MIN(Register!$Q512,MAX(0,MIN(H$4,IF(Register!$U512="",$D$2,MIN($D$2,YEAR(Register!$U512)*12+MONTH(Register!$U512)-1)))-(YEAR(Register!$O512)*12+MONTH(Register!$O512))+1))/Register!$Q512,2)-ROUND((Register!$M512-Register!$R512)*MIN(Register!$Q512,MAX(0,MIN(H$4-1,IF(Register!$U512="",$D$2,MIN($D$2,YEAR(Register!$U512)*12+MONTH(Register!$U512)-1)))-(YEAR(Register!$O512)*12+MONTH(Register!$O512))+1))/Register!$Q512,2))</f>
        <v/>
      </c>
      <c r="I514" s="27">
        <f>IF(OR(Register!$N512&lt;&gt;"Yes",Register!$O512="",N(Register!$Q512)=0),0,ROUND((Register!$M512-Register!$R512)*MIN(Register!$Q512,MAX(0,MIN(I$4,IF(Register!$U512="",$D$2,MIN($D$2,YEAR(Register!$U512)*12+MONTH(Register!$U512)-1)))-(YEAR(Register!$O512)*12+MONTH(Register!$O512))+1))/Register!$Q512,2)-ROUND((Register!$M512-Register!$R512)*MIN(Register!$Q512,MAX(0,MIN(I$4-1,IF(Register!$U512="",$D$2,MIN($D$2,YEAR(Register!$U512)*12+MONTH(Register!$U512)-1)))-(YEAR(Register!$O512)*12+MONTH(Register!$O512))+1))/Register!$Q512,2))</f>
        <v/>
      </c>
      <c r="J514" s="27">
        <f>IF(OR(Register!$N512&lt;&gt;"Yes",Register!$O512="",N(Register!$Q512)=0),0,ROUND((Register!$M512-Register!$R512)*MIN(Register!$Q512,MAX(0,MIN(J$4,IF(Register!$U512="",$D$2,MIN($D$2,YEAR(Register!$U512)*12+MONTH(Register!$U512)-1)))-(YEAR(Register!$O512)*12+MONTH(Register!$O512))+1))/Register!$Q512,2)-ROUND((Register!$M512-Register!$R512)*MIN(Register!$Q512,MAX(0,MIN(J$4-1,IF(Register!$U512="",$D$2,MIN($D$2,YEAR(Register!$U512)*12+MONTH(Register!$U512)-1)))-(YEAR(Register!$O512)*12+MONTH(Register!$O512))+1))/Register!$Q512,2))</f>
        <v/>
      </c>
      <c r="K514" s="27">
        <f>IF(OR(Register!$N512&lt;&gt;"Yes",Register!$O512="",N(Register!$Q512)=0),0,ROUND((Register!$M512-Register!$R512)*MIN(Register!$Q512,MAX(0,MIN(K$4,IF(Register!$U512="",$D$2,MIN($D$2,YEAR(Register!$U512)*12+MONTH(Register!$U512)-1)))-(YEAR(Register!$O512)*12+MONTH(Register!$O512))+1))/Register!$Q512,2)-ROUND((Register!$M512-Register!$R512)*MIN(Register!$Q512,MAX(0,MIN(K$4-1,IF(Register!$U512="",$D$2,MIN($D$2,YEAR(Register!$U512)*12+MONTH(Register!$U512)-1)))-(YEAR(Register!$O512)*12+MONTH(Register!$O512))+1))/Register!$Q512,2))</f>
        <v/>
      </c>
      <c r="L514" s="27">
        <f>IF(OR(Register!$N512&lt;&gt;"Yes",Register!$O512="",N(Register!$Q512)=0),0,ROUND((Register!$M512-Register!$R512)*MIN(Register!$Q512,MAX(0,MIN(L$4,IF(Register!$U512="",$D$2,MIN($D$2,YEAR(Register!$U512)*12+MONTH(Register!$U512)-1)))-(YEAR(Register!$O512)*12+MONTH(Register!$O512))+1))/Register!$Q512,2)-ROUND((Register!$M512-Register!$R512)*MIN(Register!$Q512,MAX(0,MIN(L$4-1,IF(Register!$U512="",$D$2,MIN($D$2,YEAR(Register!$U512)*12+MONTH(Register!$U512)-1)))-(YEAR(Register!$O512)*12+MONTH(Register!$O512))+1))/Register!$Q512,2))</f>
        <v/>
      </c>
      <c r="M514" s="27">
        <f>IF(OR(Register!$N512&lt;&gt;"Yes",Register!$O512="",N(Register!$Q512)=0),0,ROUND((Register!$M512-Register!$R512)*MIN(Register!$Q512,MAX(0,MIN(M$4,IF(Register!$U512="",$D$2,MIN($D$2,YEAR(Register!$U512)*12+MONTH(Register!$U512)-1)))-(YEAR(Register!$O512)*12+MONTH(Register!$O512))+1))/Register!$Q512,2)-ROUND((Register!$M512-Register!$R512)*MIN(Register!$Q512,MAX(0,MIN(M$4-1,IF(Register!$U512="",$D$2,MIN($D$2,YEAR(Register!$U512)*12+MONTH(Register!$U512)-1)))-(YEAR(Register!$O512)*12+MONTH(Register!$O512))+1))/Register!$Q512,2))</f>
        <v/>
      </c>
      <c r="N514" s="27">
        <f>IF(OR(Register!$N512&lt;&gt;"Yes",Register!$O512="",N(Register!$Q512)=0),0,ROUND((Register!$M512-Register!$R512)*MIN(Register!$Q512,MAX(0,MIN(N$4,IF(Register!$U512="",$D$2,MIN($D$2,YEAR(Register!$U512)*12+MONTH(Register!$U512)-1)))-(YEAR(Register!$O512)*12+MONTH(Register!$O512))+1))/Register!$Q512,2)-ROUND((Register!$M512-Register!$R512)*MIN(Register!$Q512,MAX(0,MIN(N$4-1,IF(Register!$U512="",$D$2,MIN($D$2,YEAR(Register!$U512)*12+MONTH(Register!$U512)-1)))-(YEAR(Register!$O512)*12+MONTH(Register!$O512))+1))/Register!$Q512,2))</f>
        <v/>
      </c>
      <c r="O514" s="27">
        <f>IF(OR(Register!$N512&lt;&gt;"Yes",Register!$O512="",N(Register!$Q512)=0),0,ROUND((Register!$M512-Register!$R512)*MIN(Register!$Q512,MAX(0,MIN(O$4,IF(Register!$U512="",$D$2,MIN($D$2,YEAR(Register!$U512)*12+MONTH(Register!$U512)-1)))-(YEAR(Register!$O512)*12+MONTH(Register!$O512))+1))/Register!$Q512,2)-ROUND((Register!$M512-Register!$R512)*MIN(Register!$Q512,MAX(0,MIN(O$4-1,IF(Register!$U512="",$D$2,MIN($D$2,YEAR(Register!$U512)*12+MONTH(Register!$U512)-1)))-(YEAR(Register!$O512)*12+MONTH(Register!$O512))+1))/Register!$Q512,2))</f>
        <v/>
      </c>
      <c r="P514" s="27">
        <f>IF(OR(Register!$N512&lt;&gt;"Yes",Register!$O512="",N(Register!$Q512)=0),0,ROUND((Register!$M512-Register!$R512)*MIN(Register!$Q512,MAX(0,MIN(P$4,IF(Register!$U512="",$D$2,MIN($D$2,YEAR(Register!$U512)*12+MONTH(Register!$U512)-1)))-(YEAR(Register!$O512)*12+MONTH(Register!$O512))+1))/Register!$Q512,2)-ROUND((Register!$M512-Register!$R512)*MIN(Register!$Q512,MAX(0,MIN(P$4-1,IF(Register!$U512="",$D$2,MIN($D$2,YEAR(Register!$U512)*12+MONTH(Register!$U512)-1)))-(YEAR(Register!$O512)*12+MONTH(Register!$O512))+1))/Register!$Q512,2))</f>
        <v/>
      </c>
      <c r="Q514" s="27">
        <f>E514+F514+G514+H514+I514+J514+K514+L514+M514+N514+O514+P514</f>
        <v/>
      </c>
    </row>
    <row r="515">
      <c r="A515" s="28">
        <f>IF(Register!$A513="","",Register!$A513)</f>
        <v/>
      </c>
      <c r="B515" s="28">
        <f>IF(Register!$D513="","",Register!$D513)</f>
        <v/>
      </c>
      <c r="C515" s="28">
        <f>IF(Register!$F513="","",Register!$F513)</f>
        <v/>
      </c>
      <c r="D515" s="28">
        <f>IF(C515="","",IF(C515=Settings!$A$9,Settings!$B$9,IF(C515=Settings!$A$10,Settings!$B$10,IF(C515=Settings!$A$11,Settings!$B$11,IF(C515=Settings!$A$12,Settings!$B$12,IF(C515=Settings!$A$13,Settings!$B$13,IF(C515=Settings!$A$14,Settings!$B$14,IF(C515=Settings!$A$15,Settings!$B$15,IF(C515=Settings!$A$16,Settings!$B$16,IF(C515=Settings!$A$17,Settings!$B$17,IF(C515=Settings!$A$18,Settings!$B$18,"")))))))))))</f>
        <v/>
      </c>
      <c r="E515" s="27">
        <f>IF(OR(Register!$N513&lt;&gt;"Yes",Register!$O513="",N(Register!$Q513)=0),0,ROUND((Register!$M513-Register!$R513)*MIN(Register!$Q513,MAX(0,MIN(E$4,IF(Register!$U513="",$D$2,MIN($D$2,YEAR(Register!$U513)*12+MONTH(Register!$U513)-1)))-(YEAR(Register!$O513)*12+MONTH(Register!$O513))+1))/Register!$Q513,2)-ROUND((Register!$M513-Register!$R513)*MIN(Register!$Q513,MAX(0,MIN(E$4-1,IF(Register!$U513="",$D$2,MIN($D$2,YEAR(Register!$U513)*12+MONTH(Register!$U513)-1)))-(YEAR(Register!$O513)*12+MONTH(Register!$O513))+1))/Register!$Q513,2))</f>
        <v/>
      </c>
      <c r="F515" s="27">
        <f>IF(OR(Register!$N513&lt;&gt;"Yes",Register!$O513="",N(Register!$Q513)=0),0,ROUND((Register!$M513-Register!$R513)*MIN(Register!$Q513,MAX(0,MIN(F$4,IF(Register!$U513="",$D$2,MIN($D$2,YEAR(Register!$U513)*12+MONTH(Register!$U513)-1)))-(YEAR(Register!$O513)*12+MONTH(Register!$O513))+1))/Register!$Q513,2)-ROUND((Register!$M513-Register!$R513)*MIN(Register!$Q513,MAX(0,MIN(F$4-1,IF(Register!$U513="",$D$2,MIN($D$2,YEAR(Register!$U513)*12+MONTH(Register!$U513)-1)))-(YEAR(Register!$O513)*12+MONTH(Register!$O513))+1))/Register!$Q513,2))</f>
        <v/>
      </c>
      <c r="G515" s="27">
        <f>IF(OR(Register!$N513&lt;&gt;"Yes",Register!$O513="",N(Register!$Q513)=0),0,ROUND((Register!$M513-Register!$R513)*MIN(Register!$Q513,MAX(0,MIN(G$4,IF(Register!$U513="",$D$2,MIN($D$2,YEAR(Register!$U513)*12+MONTH(Register!$U513)-1)))-(YEAR(Register!$O513)*12+MONTH(Register!$O513))+1))/Register!$Q513,2)-ROUND((Register!$M513-Register!$R513)*MIN(Register!$Q513,MAX(0,MIN(G$4-1,IF(Register!$U513="",$D$2,MIN($D$2,YEAR(Register!$U513)*12+MONTH(Register!$U513)-1)))-(YEAR(Register!$O513)*12+MONTH(Register!$O513))+1))/Register!$Q513,2))</f>
        <v/>
      </c>
      <c r="H515" s="27">
        <f>IF(OR(Register!$N513&lt;&gt;"Yes",Register!$O513="",N(Register!$Q513)=0),0,ROUND((Register!$M513-Register!$R513)*MIN(Register!$Q513,MAX(0,MIN(H$4,IF(Register!$U513="",$D$2,MIN($D$2,YEAR(Register!$U513)*12+MONTH(Register!$U513)-1)))-(YEAR(Register!$O513)*12+MONTH(Register!$O513))+1))/Register!$Q513,2)-ROUND((Register!$M513-Register!$R513)*MIN(Register!$Q513,MAX(0,MIN(H$4-1,IF(Register!$U513="",$D$2,MIN($D$2,YEAR(Register!$U513)*12+MONTH(Register!$U513)-1)))-(YEAR(Register!$O513)*12+MONTH(Register!$O513))+1))/Register!$Q513,2))</f>
        <v/>
      </c>
      <c r="I515" s="27">
        <f>IF(OR(Register!$N513&lt;&gt;"Yes",Register!$O513="",N(Register!$Q513)=0),0,ROUND((Register!$M513-Register!$R513)*MIN(Register!$Q513,MAX(0,MIN(I$4,IF(Register!$U513="",$D$2,MIN($D$2,YEAR(Register!$U513)*12+MONTH(Register!$U513)-1)))-(YEAR(Register!$O513)*12+MONTH(Register!$O513))+1))/Register!$Q513,2)-ROUND((Register!$M513-Register!$R513)*MIN(Register!$Q513,MAX(0,MIN(I$4-1,IF(Register!$U513="",$D$2,MIN($D$2,YEAR(Register!$U513)*12+MONTH(Register!$U513)-1)))-(YEAR(Register!$O513)*12+MONTH(Register!$O513))+1))/Register!$Q513,2))</f>
        <v/>
      </c>
      <c r="J515" s="27">
        <f>IF(OR(Register!$N513&lt;&gt;"Yes",Register!$O513="",N(Register!$Q513)=0),0,ROUND((Register!$M513-Register!$R513)*MIN(Register!$Q513,MAX(0,MIN(J$4,IF(Register!$U513="",$D$2,MIN($D$2,YEAR(Register!$U513)*12+MONTH(Register!$U513)-1)))-(YEAR(Register!$O513)*12+MONTH(Register!$O513))+1))/Register!$Q513,2)-ROUND((Register!$M513-Register!$R513)*MIN(Register!$Q513,MAX(0,MIN(J$4-1,IF(Register!$U513="",$D$2,MIN($D$2,YEAR(Register!$U513)*12+MONTH(Register!$U513)-1)))-(YEAR(Register!$O513)*12+MONTH(Register!$O513))+1))/Register!$Q513,2))</f>
        <v/>
      </c>
      <c r="K515" s="27">
        <f>IF(OR(Register!$N513&lt;&gt;"Yes",Register!$O513="",N(Register!$Q513)=0),0,ROUND((Register!$M513-Register!$R513)*MIN(Register!$Q513,MAX(0,MIN(K$4,IF(Register!$U513="",$D$2,MIN($D$2,YEAR(Register!$U513)*12+MONTH(Register!$U513)-1)))-(YEAR(Register!$O513)*12+MONTH(Register!$O513))+1))/Register!$Q513,2)-ROUND((Register!$M513-Register!$R513)*MIN(Register!$Q513,MAX(0,MIN(K$4-1,IF(Register!$U513="",$D$2,MIN($D$2,YEAR(Register!$U513)*12+MONTH(Register!$U513)-1)))-(YEAR(Register!$O513)*12+MONTH(Register!$O513))+1))/Register!$Q513,2))</f>
        <v/>
      </c>
      <c r="L515" s="27">
        <f>IF(OR(Register!$N513&lt;&gt;"Yes",Register!$O513="",N(Register!$Q513)=0),0,ROUND((Register!$M513-Register!$R513)*MIN(Register!$Q513,MAX(0,MIN(L$4,IF(Register!$U513="",$D$2,MIN($D$2,YEAR(Register!$U513)*12+MONTH(Register!$U513)-1)))-(YEAR(Register!$O513)*12+MONTH(Register!$O513))+1))/Register!$Q513,2)-ROUND((Register!$M513-Register!$R513)*MIN(Register!$Q513,MAX(0,MIN(L$4-1,IF(Register!$U513="",$D$2,MIN($D$2,YEAR(Register!$U513)*12+MONTH(Register!$U513)-1)))-(YEAR(Register!$O513)*12+MONTH(Register!$O513))+1))/Register!$Q513,2))</f>
        <v/>
      </c>
      <c r="M515" s="27">
        <f>IF(OR(Register!$N513&lt;&gt;"Yes",Register!$O513="",N(Register!$Q513)=0),0,ROUND((Register!$M513-Register!$R513)*MIN(Register!$Q513,MAX(0,MIN(M$4,IF(Register!$U513="",$D$2,MIN($D$2,YEAR(Register!$U513)*12+MONTH(Register!$U513)-1)))-(YEAR(Register!$O513)*12+MONTH(Register!$O513))+1))/Register!$Q513,2)-ROUND((Register!$M513-Register!$R513)*MIN(Register!$Q513,MAX(0,MIN(M$4-1,IF(Register!$U513="",$D$2,MIN($D$2,YEAR(Register!$U513)*12+MONTH(Register!$U513)-1)))-(YEAR(Register!$O513)*12+MONTH(Register!$O513))+1))/Register!$Q513,2))</f>
        <v/>
      </c>
      <c r="N515" s="27">
        <f>IF(OR(Register!$N513&lt;&gt;"Yes",Register!$O513="",N(Register!$Q513)=0),0,ROUND((Register!$M513-Register!$R513)*MIN(Register!$Q513,MAX(0,MIN(N$4,IF(Register!$U513="",$D$2,MIN($D$2,YEAR(Register!$U513)*12+MONTH(Register!$U513)-1)))-(YEAR(Register!$O513)*12+MONTH(Register!$O513))+1))/Register!$Q513,2)-ROUND((Register!$M513-Register!$R513)*MIN(Register!$Q513,MAX(0,MIN(N$4-1,IF(Register!$U513="",$D$2,MIN($D$2,YEAR(Register!$U513)*12+MONTH(Register!$U513)-1)))-(YEAR(Register!$O513)*12+MONTH(Register!$O513))+1))/Register!$Q513,2))</f>
        <v/>
      </c>
      <c r="O515" s="27">
        <f>IF(OR(Register!$N513&lt;&gt;"Yes",Register!$O513="",N(Register!$Q513)=0),0,ROUND((Register!$M513-Register!$R513)*MIN(Register!$Q513,MAX(0,MIN(O$4,IF(Register!$U513="",$D$2,MIN($D$2,YEAR(Register!$U513)*12+MONTH(Register!$U513)-1)))-(YEAR(Register!$O513)*12+MONTH(Register!$O513))+1))/Register!$Q513,2)-ROUND((Register!$M513-Register!$R513)*MIN(Register!$Q513,MAX(0,MIN(O$4-1,IF(Register!$U513="",$D$2,MIN($D$2,YEAR(Register!$U513)*12+MONTH(Register!$U513)-1)))-(YEAR(Register!$O513)*12+MONTH(Register!$O513))+1))/Register!$Q513,2))</f>
        <v/>
      </c>
      <c r="P515" s="27">
        <f>IF(OR(Register!$N513&lt;&gt;"Yes",Register!$O513="",N(Register!$Q513)=0),0,ROUND((Register!$M513-Register!$R513)*MIN(Register!$Q513,MAX(0,MIN(P$4,IF(Register!$U513="",$D$2,MIN($D$2,YEAR(Register!$U513)*12+MONTH(Register!$U513)-1)))-(YEAR(Register!$O513)*12+MONTH(Register!$O513))+1))/Register!$Q513,2)-ROUND((Register!$M513-Register!$R513)*MIN(Register!$Q513,MAX(0,MIN(P$4-1,IF(Register!$U513="",$D$2,MIN($D$2,YEAR(Register!$U513)*12+MONTH(Register!$U513)-1)))-(YEAR(Register!$O513)*12+MONTH(Register!$O513))+1))/Register!$Q513,2))</f>
        <v/>
      </c>
      <c r="Q515" s="27">
        <f>E515+F515+G515+H515+I515+J515+K515+L515+M515+N515+O515+P515</f>
        <v/>
      </c>
    </row>
    <row r="516">
      <c r="A516" s="28">
        <f>IF(Register!$A514="","",Register!$A514)</f>
        <v/>
      </c>
      <c r="B516" s="28">
        <f>IF(Register!$D514="","",Register!$D514)</f>
        <v/>
      </c>
      <c r="C516" s="28">
        <f>IF(Register!$F514="","",Register!$F514)</f>
        <v/>
      </c>
      <c r="D516" s="28">
        <f>IF(C516="","",IF(C516=Settings!$A$9,Settings!$B$9,IF(C516=Settings!$A$10,Settings!$B$10,IF(C516=Settings!$A$11,Settings!$B$11,IF(C516=Settings!$A$12,Settings!$B$12,IF(C516=Settings!$A$13,Settings!$B$13,IF(C516=Settings!$A$14,Settings!$B$14,IF(C516=Settings!$A$15,Settings!$B$15,IF(C516=Settings!$A$16,Settings!$B$16,IF(C516=Settings!$A$17,Settings!$B$17,IF(C516=Settings!$A$18,Settings!$B$18,"")))))))))))</f>
        <v/>
      </c>
      <c r="E516" s="27">
        <f>IF(OR(Register!$N514&lt;&gt;"Yes",Register!$O514="",N(Register!$Q514)=0),0,ROUND((Register!$M514-Register!$R514)*MIN(Register!$Q514,MAX(0,MIN(E$4,IF(Register!$U514="",$D$2,MIN($D$2,YEAR(Register!$U514)*12+MONTH(Register!$U514)-1)))-(YEAR(Register!$O514)*12+MONTH(Register!$O514))+1))/Register!$Q514,2)-ROUND((Register!$M514-Register!$R514)*MIN(Register!$Q514,MAX(0,MIN(E$4-1,IF(Register!$U514="",$D$2,MIN($D$2,YEAR(Register!$U514)*12+MONTH(Register!$U514)-1)))-(YEAR(Register!$O514)*12+MONTH(Register!$O514))+1))/Register!$Q514,2))</f>
        <v/>
      </c>
      <c r="F516" s="27">
        <f>IF(OR(Register!$N514&lt;&gt;"Yes",Register!$O514="",N(Register!$Q514)=0),0,ROUND((Register!$M514-Register!$R514)*MIN(Register!$Q514,MAX(0,MIN(F$4,IF(Register!$U514="",$D$2,MIN($D$2,YEAR(Register!$U514)*12+MONTH(Register!$U514)-1)))-(YEAR(Register!$O514)*12+MONTH(Register!$O514))+1))/Register!$Q514,2)-ROUND((Register!$M514-Register!$R514)*MIN(Register!$Q514,MAX(0,MIN(F$4-1,IF(Register!$U514="",$D$2,MIN($D$2,YEAR(Register!$U514)*12+MONTH(Register!$U514)-1)))-(YEAR(Register!$O514)*12+MONTH(Register!$O514))+1))/Register!$Q514,2))</f>
        <v/>
      </c>
      <c r="G516" s="27">
        <f>IF(OR(Register!$N514&lt;&gt;"Yes",Register!$O514="",N(Register!$Q514)=0),0,ROUND((Register!$M514-Register!$R514)*MIN(Register!$Q514,MAX(0,MIN(G$4,IF(Register!$U514="",$D$2,MIN($D$2,YEAR(Register!$U514)*12+MONTH(Register!$U514)-1)))-(YEAR(Register!$O514)*12+MONTH(Register!$O514))+1))/Register!$Q514,2)-ROUND((Register!$M514-Register!$R514)*MIN(Register!$Q514,MAX(0,MIN(G$4-1,IF(Register!$U514="",$D$2,MIN($D$2,YEAR(Register!$U514)*12+MONTH(Register!$U514)-1)))-(YEAR(Register!$O514)*12+MONTH(Register!$O514))+1))/Register!$Q514,2))</f>
        <v/>
      </c>
      <c r="H516" s="27">
        <f>IF(OR(Register!$N514&lt;&gt;"Yes",Register!$O514="",N(Register!$Q514)=0),0,ROUND((Register!$M514-Register!$R514)*MIN(Register!$Q514,MAX(0,MIN(H$4,IF(Register!$U514="",$D$2,MIN($D$2,YEAR(Register!$U514)*12+MONTH(Register!$U514)-1)))-(YEAR(Register!$O514)*12+MONTH(Register!$O514))+1))/Register!$Q514,2)-ROUND((Register!$M514-Register!$R514)*MIN(Register!$Q514,MAX(0,MIN(H$4-1,IF(Register!$U514="",$D$2,MIN($D$2,YEAR(Register!$U514)*12+MONTH(Register!$U514)-1)))-(YEAR(Register!$O514)*12+MONTH(Register!$O514))+1))/Register!$Q514,2))</f>
        <v/>
      </c>
      <c r="I516" s="27">
        <f>IF(OR(Register!$N514&lt;&gt;"Yes",Register!$O514="",N(Register!$Q514)=0),0,ROUND((Register!$M514-Register!$R514)*MIN(Register!$Q514,MAX(0,MIN(I$4,IF(Register!$U514="",$D$2,MIN($D$2,YEAR(Register!$U514)*12+MONTH(Register!$U514)-1)))-(YEAR(Register!$O514)*12+MONTH(Register!$O514))+1))/Register!$Q514,2)-ROUND((Register!$M514-Register!$R514)*MIN(Register!$Q514,MAX(0,MIN(I$4-1,IF(Register!$U514="",$D$2,MIN($D$2,YEAR(Register!$U514)*12+MONTH(Register!$U514)-1)))-(YEAR(Register!$O514)*12+MONTH(Register!$O514))+1))/Register!$Q514,2))</f>
        <v/>
      </c>
      <c r="J516" s="27">
        <f>IF(OR(Register!$N514&lt;&gt;"Yes",Register!$O514="",N(Register!$Q514)=0),0,ROUND((Register!$M514-Register!$R514)*MIN(Register!$Q514,MAX(0,MIN(J$4,IF(Register!$U514="",$D$2,MIN($D$2,YEAR(Register!$U514)*12+MONTH(Register!$U514)-1)))-(YEAR(Register!$O514)*12+MONTH(Register!$O514))+1))/Register!$Q514,2)-ROUND((Register!$M514-Register!$R514)*MIN(Register!$Q514,MAX(0,MIN(J$4-1,IF(Register!$U514="",$D$2,MIN($D$2,YEAR(Register!$U514)*12+MONTH(Register!$U514)-1)))-(YEAR(Register!$O514)*12+MONTH(Register!$O514))+1))/Register!$Q514,2))</f>
        <v/>
      </c>
      <c r="K516" s="27">
        <f>IF(OR(Register!$N514&lt;&gt;"Yes",Register!$O514="",N(Register!$Q514)=0),0,ROUND((Register!$M514-Register!$R514)*MIN(Register!$Q514,MAX(0,MIN(K$4,IF(Register!$U514="",$D$2,MIN($D$2,YEAR(Register!$U514)*12+MONTH(Register!$U514)-1)))-(YEAR(Register!$O514)*12+MONTH(Register!$O514))+1))/Register!$Q514,2)-ROUND((Register!$M514-Register!$R514)*MIN(Register!$Q514,MAX(0,MIN(K$4-1,IF(Register!$U514="",$D$2,MIN($D$2,YEAR(Register!$U514)*12+MONTH(Register!$U514)-1)))-(YEAR(Register!$O514)*12+MONTH(Register!$O514))+1))/Register!$Q514,2))</f>
        <v/>
      </c>
      <c r="L516" s="27">
        <f>IF(OR(Register!$N514&lt;&gt;"Yes",Register!$O514="",N(Register!$Q514)=0),0,ROUND((Register!$M514-Register!$R514)*MIN(Register!$Q514,MAX(0,MIN(L$4,IF(Register!$U514="",$D$2,MIN($D$2,YEAR(Register!$U514)*12+MONTH(Register!$U514)-1)))-(YEAR(Register!$O514)*12+MONTH(Register!$O514))+1))/Register!$Q514,2)-ROUND((Register!$M514-Register!$R514)*MIN(Register!$Q514,MAX(0,MIN(L$4-1,IF(Register!$U514="",$D$2,MIN($D$2,YEAR(Register!$U514)*12+MONTH(Register!$U514)-1)))-(YEAR(Register!$O514)*12+MONTH(Register!$O514))+1))/Register!$Q514,2))</f>
        <v/>
      </c>
      <c r="M516" s="27">
        <f>IF(OR(Register!$N514&lt;&gt;"Yes",Register!$O514="",N(Register!$Q514)=0),0,ROUND((Register!$M514-Register!$R514)*MIN(Register!$Q514,MAX(0,MIN(M$4,IF(Register!$U514="",$D$2,MIN($D$2,YEAR(Register!$U514)*12+MONTH(Register!$U514)-1)))-(YEAR(Register!$O514)*12+MONTH(Register!$O514))+1))/Register!$Q514,2)-ROUND((Register!$M514-Register!$R514)*MIN(Register!$Q514,MAX(0,MIN(M$4-1,IF(Register!$U514="",$D$2,MIN($D$2,YEAR(Register!$U514)*12+MONTH(Register!$U514)-1)))-(YEAR(Register!$O514)*12+MONTH(Register!$O514))+1))/Register!$Q514,2))</f>
        <v/>
      </c>
      <c r="N516" s="27">
        <f>IF(OR(Register!$N514&lt;&gt;"Yes",Register!$O514="",N(Register!$Q514)=0),0,ROUND((Register!$M514-Register!$R514)*MIN(Register!$Q514,MAX(0,MIN(N$4,IF(Register!$U514="",$D$2,MIN($D$2,YEAR(Register!$U514)*12+MONTH(Register!$U514)-1)))-(YEAR(Register!$O514)*12+MONTH(Register!$O514))+1))/Register!$Q514,2)-ROUND((Register!$M514-Register!$R514)*MIN(Register!$Q514,MAX(0,MIN(N$4-1,IF(Register!$U514="",$D$2,MIN($D$2,YEAR(Register!$U514)*12+MONTH(Register!$U514)-1)))-(YEAR(Register!$O514)*12+MONTH(Register!$O514))+1))/Register!$Q514,2))</f>
        <v/>
      </c>
      <c r="O516" s="27">
        <f>IF(OR(Register!$N514&lt;&gt;"Yes",Register!$O514="",N(Register!$Q514)=0),0,ROUND((Register!$M514-Register!$R514)*MIN(Register!$Q514,MAX(0,MIN(O$4,IF(Register!$U514="",$D$2,MIN($D$2,YEAR(Register!$U514)*12+MONTH(Register!$U514)-1)))-(YEAR(Register!$O514)*12+MONTH(Register!$O514))+1))/Register!$Q514,2)-ROUND((Register!$M514-Register!$R514)*MIN(Register!$Q514,MAX(0,MIN(O$4-1,IF(Register!$U514="",$D$2,MIN($D$2,YEAR(Register!$U514)*12+MONTH(Register!$U514)-1)))-(YEAR(Register!$O514)*12+MONTH(Register!$O514))+1))/Register!$Q514,2))</f>
        <v/>
      </c>
      <c r="P516" s="27">
        <f>IF(OR(Register!$N514&lt;&gt;"Yes",Register!$O514="",N(Register!$Q514)=0),0,ROUND((Register!$M514-Register!$R514)*MIN(Register!$Q514,MAX(0,MIN(P$4,IF(Register!$U514="",$D$2,MIN($D$2,YEAR(Register!$U514)*12+MONTH(Register!$U514)-1)))-(YEAR(Register!$O514)*12+MONTH(Register!$O514))+1))/Register!$Q514,2)-ROUND((Register!$M514-Register!$R514)*MIN(Register!$Q514,MAX(0,MIN(P$4-1,IF(Register!$U514="",$D$2,MIN($D$2,YEAR(Register!$U514)*12+MONTH(Register!$U514)-1)))-(YEAR(Register!$O514)*12+MONTH(Register!$O514))+1))/Register!$Q514,2))</f>
        <v/>
      </c>
      <c r="Q516" s="27">
        <f>E516+F516+G516+H516+I516+J516+K516+L516+M516+N516+O516+P516</f>
        <v/>
      </c>
    </row>
    <row r="517">
      <c r="A517" s="28">
        <f>IF(Register!$A515="","",Register!$A515)</f>
        <v/>
      </c>
      <c r="B517" s="28">
        <f>IF(Register!$D515="","",Register!$D515)</f>
        <v/>
      </c>
      <c r="C517" s="28">
        <f>IF(Register!$F515="","",Register!$F515)</f>
        <v/>
      </c>
      <c r="D517" s="28">
        <f>IF(C517="","",IF(C517=Settings!$A$9,Settings!$B$9,IF(C517=Settings!$A$10,Settings!$B$10,IF(C517=Settings!$A$11,Settings!$B$11,IF(C517=Settings!$A$12,Settings!$B$12,IF(C517=Settings!$A$13,Settings!$B$13,IF(C517=Settings!$A$14,Settings!$B$14,IF(C517=Settings!$A$15,Settings!$B$15,IF(C517=Settings!$A$16,Settings!$B$16,IF(C517=Settings!$A$17,Settings!$B$17,IF(C517=Settings!$A$18,Settings!$B$18,"")))))))))))</f>
        <v/>
      </c>
      <c r="E517" s="27">
        <f>IF(OR(Register!$N515&lt;&gt;"Yes",Register!$O515="",N(Register!$Q515)=0),0,ROUND((Register!$M515-Register!$R515)*MIN(Register!$Q515,MAX(0,MIN(E$4,IF(Register!$U515="",$D$2,MIN($D$2,YEAR(Register!$U515)*12+MONTH(Register!$U515)-1)))-(YEAR(Register!$O515)*12+MONTH(Register!$O515))+1))/Register!$Q515,2)-ROUND((Register!$M515-Register!$R515)*MIN(Register!$Q515,MAX(0,MIN(E$4-1,IF(Register!$U515="",$D$2,MIN($D$2,YEAR(Register!$U515)*12+MONTH(Register!$U515)-1)))-(YEAR(Register!$O515)*12+MONTH(Register!$O515))+1))/Register!$Q515,2))</f>
        <v/>
      </c>
      <c r="F517" s="27">
        <f>IF(OR(Register!$N515&lt;&gt;"Yes",Register!$O515="",N(Register!$Q515)=0),0,ROUND((Register!$M515-Register!$R515)*MIN(Register!$Q515,MAX(0,MIN(F$4,IF(Register!$U515="",$D$2,MIN($D$2,YEAR(Register!$U515)*12+MONTH(Register!$U515)-1)))-(YEAR(Register!$O515)*12+MONTH(Register!$O515))+1))/Register!$Q515,2)-ROUND((Register!$M515-Register!$R515)*MIN(Register!$Q515,MAX(0,MIN(F$4-1,IF(Register!$U515="",$D$2,MIN($D$2,YEAR(Register!$U515)*12+MONTH(Register!$U515)-1)))-(YEAR(Register!$O515)*12+MONTH(Register!$O515))+1))/Register!$Q515,2))</f>
        <v/>
      </c>
      <c r="G517" s="27">
        <f>IF(OR(Register!$N515&lt;&gt;"Yes",Register!$O515="",N(Register!$Q515)=0),0,ROUND((Register!$M515-Register!$R515)*MIN(Register!$Q515,MAX(0,MIN(G$4,IF(Register!$U515="",$D$2,MIN($D$2,YEAR(Register!$U515)*12+MONTH(Register!$U515)-1)))-(YEAR(Register!$O515)*12+MONTH(Register!$O515))+1))/Register!$Q515,2)-ROUND((Register!$M515-Register!$R515)*MIN(Register!$Q515,MAX(0,MIN(G$4-1,IF(Register!$U515="",$D$2,MIN($D$2,YEAR(Register!$U515)*12+MONTH(Register!$U515)-1)))-(YEAR(Register!$O515)*12+MONTH(Register!$O515))+1))/Register!$Q515,2))</f>
        <v/>
      </c>
      <c r="H517" s="27">
        <f>IF(OR(Register!$N515&lt;&gt;"Yes",Register!$O515="",N(Register!$Q515)=0),0,ROUND((Register!$M515-Register!$R515)*MIN(Register!$Q515,MAX(0,MIN(H$4,IF(Register!$U515="",$D$2,MIN($D$2,YEAR(Register!$U515)*12+MONTH(Register!$U515)-1)))-(YEAR(Register!$O515)*12+MONTH(Register!$O515))+1))/Register!$Q515,2)-ROUND((Register!$M515-Register!$R515)*MIN(Register!$Q515,MAX(0,MIN(H$4-1,IF(Register!$U515="",$D$2,MIN($D$2,YEAR(Register!$U515)*12+MONTH(Register!$U515)-1)))-(YEAR(Register!$O515)*12+MONTH(Register!$O515))+1))/Register!$Q515,2))</f>
        <v/>
      </c>
      <c r="I517" s="27">
        <f>IF(OR(Register!$N515&lt;&gt;"Yes",Register!$O515="",N(Register!$Q515)=0),0,ROUND((Register!$M515-Register!$R515)*MIN(Register!$Q515,MAX(0,MIN(I$4,IF(Register!$U515="",$D$2,MIN($D$2,YEAR(Register!$U515)*12+MONTH(Register!$U515)-1)))-(YEAR(Register!$O515)*12+MONTH(Register!$O515))+1))/Register!$Q515,2)-ROUND((Register!$M515-Register!$R515)*MIN(Register!$Q515,MAX(0,MIN(I$4-1,IF(Register!$U515="",$D$2,MIN($D$2,YEAR(Register!$U515)*12+MONTH(Register!$U515)-1)))-(YEAR(Register!$O515)*12+MONTH(Register!$O515))+1))/Register!$Q515,2))</f>
        <v/>
      </c>
      <c r="J517" s="27">
        <f>IF(OR(Register!$N515&lt;&gt;"Yes",Register!$O515="",N(Register!$Q515)=0),0,ROUND((Register!$M515-Register!$R515)*MIN(Register!$Q515,MAX(0,MIN(J$4,IF(Register!$U515="",$D$2,MIN($D$2,YEAR(Register!$U515)*12+MONTH(Register!$U515)-1)))-(YEAR(Register!$O515)*12+MONTH(Register!$O515))+1))/Register!$Q515,2)-ROUND((Register!$M515-Register!$R515)*MIN(Register!$Q515,MAX(0,MIN(J$4-1,IF(Register!$U515="",$D$2,MIN($D$2,YEAR(Register!$U515)*12+MONTH(Register!$U515)-1)))-(YEAR(Register!$O515)*12+MONTH(Register!$O515))+1))/Register!$Q515,2))</f>
        <v/>
      </c>
      <c r="K517" s="27">
        <f>IF(OR(Register!$N515&lt;&gt;"Yes",Register!$O515="",N(Register!$Q515)=0),0,ROUND((Register!$M515-Register!$R515)*MIN(Register!$Q515,MAX(0,MIN(K$4,IF(Register!$U515="",$D$2,MIN($D$2,YEAR(Register!$U515)*12+MONTH(Register!$U515)-1)))-(YEAR(Register!$O515)*12+MONTH(Register!$O515))+1))/Register!$Q515,2)-ROUND((Register!$M515-Register!$R515)*MIN(Register!$Q515,MAX(0,MIN(K$4-1,IF(Register!$U515="",$D$2,MIN($D$2,YEAR(Register!$U515)*12+MONTH(Register!$U515)-1)))-(YEAR(Register!$O515)*12+MONTH(Register!$O515))+1))/Register!$Q515,2))</f>
        <v/>
      </c>
      <c r="L517" s="27">
        <f>IF(OR(Register!$N515&lt;&gt;"Yes",Register!$O515="",N(Register!$Q515)=0),0,ROUND((Register!$M515-Register!$R515)*MIN(Register!$Q515,MAX(0,MIN(L$4,IF(Register!$U515="",$D$2,MIN($D$2,YEAR(Register!$U515)*12+MONTH(Register!$U515)-1)))-(YEAR(Register!$O515)*12+MONTH(Register!$O515))+1))/Register!$Q515,2)-ROUND((Register!$M515-Register!$R515)*MIN(Register!$Q515,MAX(0,MIN(L$4-1,IF(Register!$U515="",$D$2,MIN($D$2,YEAR(Register!$U515)*12+MONTH(Register!$U515)-1)))-(YEAR(Register!$O515)*12+MONTH(Register!$O515))+1))/Register!$Q515,2))</f>
        <v/>
      </c>
      <c r="M517" s="27">
        <f>IF(OR(Register!$N515&lt;&gt;"Yes",Register!$O515="",N(Register!$Q515)=0),0,ROUND((Register!$M515-Register!$R515)*MIN(Register!$Q515,MAX(0,MIN(M$4,IF(Register!$U515="",$D$2,MIN($D$2,YEAR(Register!$U515)*12+MONTH(Register!$U515)-1)))-(YEAR(Register!$O515)*12+MONTH(Register!$O515))+1))/Register!$Q515,2)-ROUND((Register!$M515-Register!$R515)*MIN(Register!$Q515,MAX(0,MIN(M$4-1,IF(Register!$U515="",$D$2,MIN($D$2,YEAR(Register!$U515)*12+MONTH(Register!$U515)-1)))-(YEAR(Register!$O515)*12+MONTH(Register!$O515))+1))/Register!$Q515,2))</f>
        <v/>
      </c>
      <c r="N517" s="27">
        <f>IF(OR(Register!$N515&lt;&gt;"Yes",Register!$O515="",N(Register!$Q515)=0),0,ROUND((Register!$M515-Register!$R515)*MIN(Register!$Q515,MAX(0,MIN(N$4,IF(Register!$U515="",$D$2,MIN($D$2,YEAR(Register!$U515)*12+MONTH(Register!$U515)-1)))-(YEAR(Register!$O515)*12+MONTH(Register!$O515))+1))/Register!$Q515,2)-ROUND((Register!$M515-Register!$R515)*MIN(Register!$Q515,MAX(0,MIN(N$4-1,IF(Register!$U515="",$D$2,MIN($D$2,YEAR(Register!$U515)*12+MONTH(Register!$U515)-1)))-(YEAR(Register!$O515)*12+MONTH(Register!$O515))+1))/Register!$Q515,2))</f>
        <v/>
      </c>
      <c r="O517" s="27">
        <f>IF(OR(Register!$N515&lt;&gt;"Yes",Register!$O515="",N(Register!$Q515)=0),0,ROUND((Register!$M515-Register!$R515)*MIN(Register!$Q515,MAX(0,MIN(O$4,IF(Register!$U515="",$D$2,MIN($D$2,YEAR(Register!$U515)*12+MONTH(Register!$U515)-1)))-(YEAR(Register!$O515)*12+MONTH(Register!$O515))+1))/Register!$Q515,2)-ROUND((Register!$M515-Register!$R515)*MIN(Register!$Q515,MAX(0,MIN(O$4-1,IF(Register!$U515="",$D$2,MIN($D$2,YEAR(Register!$U515)*12+MONTH(Register!$U515)-1)))-(YEAR(Register!$O515)*12+MONTH(Register!$O515))+1))/Register!$Q515,2))</f>
        <v/>
      </c>
      <c r="P517" s="27">
        <f>IF(OR(Register!$N515&lt;&gt;"Yes",Register!$O515="",N(Register!$Q515)=0),0,ROUND((Register!$M515-Register!$R515)*MIN(Register!$Q515,MAX(0,MIN(P$4,IF(Register!$U515="",$D$2,MIN($D$2,YEAR(Register!$U515)*12+MONTH(Register!$U515)-1)))-(YEAR(Register!$O515)*12+MONTH(Register!$O515))+1))/Register!$Q515,2)-ROUND((Register!$M515-Register!$R515)*MIN(Register!$Q515,MAX(0,MIN(P$4-1,IF(Register!$U515="",$D$2,MIN($D$2,YEAR(Register!$U515)*12+MONTH(Register!$U515)-1)))-(YEAR(Register!$O515)*12+MONTH(Register!$O515))+1))/Register!$Q515,2))</f>
        <v/>
      </c>
      <c r="Q517" s="27">
        <f>E517+F517+G517+H517+I517+J517+K517+L517+M517+N517+O517+P517</f>
        <v/>
      </c>
    </row>
    <row r="518">
      <c r="A518" s="28">
        <f>IF(Register!$A516="","",Register!$A516)</f>
        <v/>
      </c>
      <c r="B518" s="28">
        <f>IF(Register!$D516="","",Register!$D516)</f>
        <v/>
      </c>
      <c r="C518" s="28">
        <f>IF(Register!$F516="","",Register!$F516)</f>
        <v/>
      </c>
      <c r="D518" s="28">
        <f>IF(C518="","",IF(C518=Settings!$A$9,Settings!$B$9,IF(C518=Settings!$A$10,Settings!$B$10,IF(C518=Settings!$A$11,Settings!$B$11,IF(C518=Settings!$A$12,Settings!$B$12,IF(C518=Settings!$A$13,Settings!$B$13,IF(C518=Settings!$A$14,Settings!$B$14,IF(C518=Settings!$A$15,Settings!$B$15,IF(C518=Settings!$A$16,Settings!$B$16,IF(C518=Settings!$A$17,Settings!$B$17,IF(C518=Settings!$A$18,Settings!$B$18,"")))))))))))</f>
        <v/>
      </c>
      <c r="E518" s="27">
        <f>IF(OR(Register!$N516&lt;&gt;"Yes",Register!$O516="",N(Register!$Q516)=0),0,ROUND((Register!$M516-Register!$R516)*MIN(Register!$Q516,MAX(0,MIN(E$4,IF(Register!$U516="",$D$2,MIN($D$2,YEAR(Register!$U516)*12+MONTH(Register!$U516)-1)))-(YEAR(Register!$O516)*12+MONTH(Register!$O516))+1))/Register!$Q516,2)-ROUND((Register!$M516-Register!$R516)*MIN(Register!$Q516,MAX(0,MIN(E$4-1,IF(Register!$U516="",$D$2,MIN($D$2,YEAR(Register!$U516)*12+MONTH(Register!$U516)-1)))-(YEAR(Register!$O516)*12+MONTH(Register!$O516))+1))/Register!$Q516,2))</f>
        <v/>
      </c>
      <c r="F518" s="27">
        <f>IF(OR(Register!$N516&lt;&gt;"Yes",Register!$O516="",N(Register!$Q516)=0),0,ROUND((Register!$M516-Register!$R516)*MIN(Register!$Q516,MAX(0,MIN(F$4,IF(Register!$U516="",$D$2,MIN($D$2,YEAR(Register!$U516)*12+MONTH(Register!$U516)-1)))-(YEAR(Register!$O516)*12+MONTH(Register!$O516))+1))/Register!$Q516,2)-ROUND((Register!$M516-Register!$R516)*MIN(Register!$Q516,MAX(0,MIN(F$4-1,IF(Register!$U516="",$D$2,MIN($D$2,YEAR(Register!$U516)*12+MONTH(Register!$U516)-1)))-(YEAR(Register!$O516)*12+MONTH(Register!$O516))+1))/Register!$Q516,2))</f>
        <v/>
      </c>
      <c r="G518" s="27">
        <f>IF(OR(Register!$N516&lt;&gt;"Yes",Register!$O516="",N(Register!$Q516)=0),0,ROUND((Register!$M516-Register!$R516)*MIN(Register!$Q516,MAX(0,MIN(G$4,IF(Register!$U516="",$D$2,MIN($D$2,YEAR(Register!$U516)*12+MONTH(Register!$U516)-1)))-(YEAR(Register!$O516)*12+MONTH(Register!$O516))+1))/Register!$Q516,2)-ROUND((Register!$M516-Register!$R516)*MIN(Register!$Q516,MAX(0,MIN(G$4-1,IF(Register!$U516="",$D$2,MIN($D$2,YEAR(Register!$U516)*12+MONTH(Register!$U516)-1)))-(YEAR(Register!$O516)*12+MONTH(Register!$O516))+1))/Register!$Q516,2))</f>
        <v/>
      </c>
      <c r="H518" s="27">
        <f>IF(OR(Register!$N516&lt;&gt;"Yes",Register!$O516="",N(Register!$Q516)=0),0,ROUND((Register!$M516-Register!$R516)*MIN(Register!$Q516,MAX(0,MIN(H$4,IF(Register!$U516="",$D$2,MIN($D$2,YEAR(Register!$U516)*12+MONTH(Register!$U516)-1)))-(YEAR(Register!$O516)*12+MONTH(Register!$O516))+1))/Register!$Q516,2)-ROUND((Register!$M516-Register!$R516)*MIN(Register!$Q516,MAX(0,MIN(H$4-1,IF(Register!$U516="",$D$2,MIN($D$2,YEAR(Register!$U516)*12+MONTH(Register!$U516)-1)))-(YEAR(Register!$O516)*12+MONTH(Register!$O516))+1))/Register!$Q516,2))</f>
        <v/>
      </c>
      <c r="I518" s="27">
        <f>IF(OR(Register!$N516&lt;&gt;"Yes",Register!$O516="",N(Register!$Q516)=0),0,ROUND((Register!$M516-Register!$R516)*MIN(Register!$Q516,MAX(0,MIN(I$4,IF(Register!$U516="",$D$2,MIN($D$2,YEAR(Register!$U516)*12+MONTH(Register!$U516)-1)))-(YEAR(Register!$O516)*12+MONTH(Register!$O516))+1))/Register!$Q516,2)-ROUND((Register!$M516-Register!$R516)*MIN(Register!$Q516,MAX(0,MIN(I$4-1,IF(Register!$U516="",$D$2,MIN($D$2,YEAR(Register!$U516)*12+MONTH(Register!$U516)-1)))-(YEAR(Register!$O516)*12+MONTH(Register!$O516))+1))/Register!$Q516,2))</f>
        <v/>
      </c>
      <c r="J518" s="27">
        <f>IF(OR(Register!$N516&lt;&gt;"Yes",Register!$O516="",N(Register!$Q516)=0),0,ROUND((Register!$M516-Register!$R516)*MIN(Register!$Q516,MAX(0,MIN(J$4,IF(Register!$U516="",$D$2,MIN($D$2,YEAR(Register!$U516)*12+MONTH(Register!$U516)-1)))-(YEAR(Register!$O516)*12+MONTH(Register!$O516))+1))/Register!$Q516,2)-ROUND((Register!$M516-Register!$R516)*MIN(Register!$Q516,MAX(0,MIN(J$4-1,IF(Register!$U516="",$D$2,MIN($D$2,YEAR(Register!$U516)*12+MONTH(Register!$U516)-1)))-(YEAR(Register!$O516)*12+MONTH(Register!$O516))+1))/Register!$Q516,2))</f>
        <v/>
      </c>
      <c r="K518" s="27">
        <f>IF(OR(Register!$N516&lt;&gt;"Yes",Register!$O516="",N(Register!$Q516)=0),0,ROUND((Register!$M516-Register!$R516)*MIN(Register!$Q516,MAX(0,MIN(K$4,IF(Register!$U516="",$D$2,MIN($D$2,YEAR(Register!$U516)*12+MONTH(Register!$U516)-1)))-(YEAR(Register!$O516)*12+MONTH(Register!$O516))+1))/Register!$Q516,2)-ROUND((Register!$M516-Register!$R516)*MIN(Register!$Q516,MAX(0,MIN(K$4-1,IF(Register!$U516="",$D$2,MIN($D$2,YEAR(Register!$U516)*12+MONTH(Register!$U516)-1)))-(YEAR(Register!$O516)*12+MONTH(Register!$O516))+1))/Register!$Q516,2))</f>
        <v/>
      </c>
      <c r="L518" s="27">
        <f>IF(OR(Register!$N516&lt;&gt;"Yes",Register!$O516="",N(Register!$Q516)=0),0,ROUND((Register!$M516-Register!$R516)*MIN(Register!$Q516,MAX(0,MIN(L$4,IF(Register!$U516="",$D$2,MIN($D$2,YEAR(Register!$U516)*12+MONTH(Register!$U516)-1)))-(YEAR(Register!$O516)*12+MONTH(Register!$O516))+1))/Register!$Q516,2)-ROUND((Register!$M516-Register!$R516)*MIN(Register!$Q516,MAX(0,MIN(L$4-1,IF(Register!$U516="",$D$2,MIN($D$2,YEAR(Register!$U516)*12+MONTH(Register!$U516)-1)))-(YEAR(Register!$O516)*12+MONTH(Register!$O516))+1))/Register!$Q516,2))</f>
        <v/>
      </c>
      <c r="M518" s="27">
        <f>IF(OR(Register!$N516&lt;&gt;"Yes",Register!$O516="",N(Register!$Q516)=0),0,ROUND((Register!$M516-Register!$R516)*MIN(Register!$Q516,MAX(0,MIN(M$4,IF(Register!$U516="",$D$2,MIN($D$2,YEAR(Register!$U516)*12+MONTH(Register!$U516)-1)))-(YEAR(Register!$O516)*12+MONTH(Register!$O516))+1))/Register!$Q516,2)-ROUND((Register!$M516-Register!$R516)*MIN(Register!$Q516,MAX(0,MIN(M$4-1,IF(Register!$U516="",$D$2,MIN($D$2,YEAR(Register!$U516)*12+MONTH(Register!$U516)-1)))-(YEAR(Register!$O516)*12+MONTH(Register!$O516))+1))/Register!$Q516,2))</f>
        <v/>
      </c>
      <c r="N518" s="27">
        <f>IF(OR(Register!$N516&lt;&gt;"Yes",Register!$O516="",N(Register!$Q516)=0),0,ROUND((Register!$M516-Register!$R516)*MIN(Register!$Q516,MAX(0,MIN(N$4,IF(Register!$U516="",$D$2,MIN($D$2,YEAR(Register!$U516)*12+MONTH(Register!$U516)-1)))-(YEAR(Register!$O516)*12+MONTH(Register!$O516))+1))/Register!$Q516,2)-ROUND((Register!$M516-Register!$R516)*MIN(Register!$Q516,MAX(0,MIN(N$4-1,IF(Register!$U516="",$D$2,MIN($D$2,YEAR(Register!$U516)*12+MONTH(Register!$U516)-1)))-(YEAR(Register!$O516)*12+MONTH(Register!$O516))+1))/Register!$Q516,2))</f>
        <v/>
      </c>
      <c r="O518" s="27">
        <f>IF(OR(Register!$N516&lt;&gt;"Yes",Register!$O516="",N(Register!$Q516)=0),0,ROUND((Register!$M516-Register!$R516)*MIN(Register!$Q516,MAX(0,MIN(O$4,IF(Register!$U516="",$D$2,MIN($D$2,YEAR(Register!$U516)*12+MONTH(Register!$U516)-1)))-(YEAR(Register!$O516)*12+MONTH(Register!$O516))+1))/Register!$Q516,2)-ROUND((Register!$M516-Register!$R516)*MIN(Register!$Q516,MAX(0,MIN(O$4-1,IF(Register!$U516="",$D$2,MIN($D$2,YEAR(Register!$U516)*12+MONTH(Register!$U516)-1)))-(YEAR(Register!$O516)*12+MONTH(Register!$O516))+1))/Register!$Q516,2))</f>
        <v/>
      </c>
      <c r="P518" s="27">
        <f>IF(OR(Register!$N516&lt;&gt;"Yes",Register!$O516="",N(Register!$Q516)=0),0,ROUND((Register!$M516-Register!$R516)*MIN(Register!$Q516,MAX(0,MIN(P$4,IF(Register!$U516="",$D$2,MIN($D$2,YEAR(Register!$U516)*12+MONTH(Register!$U516)-1)))-(YEAR(Register!$O516)*12+MONTH(Register!$O516))+1))/Register!$Q516,2)-ROUND((Register!$M516-Register!$R516)*MIN(Register!$Q516,MAX(0,MIN(P$4-1,IF(Register!$U516="",$D$2,MIN($D$2,YEAR(Register!$U516)*12+MONTH(Register!$U516)-1)))-(YEAR(Register!$O516)*12+MONTH(Register!$O516))+1))/Register!$Q516,2))</f>
        <v/>
      </c>
      <c r="Q518" s="27">
        <f>E518+F518+G518+H518+I518+J518+K518+L518+M518+N518+O518+P518</f>
        <v/>
      </c>
    </row>
    <row r="519">
      <c r="A519" s="28">
        <f>IF(Register!$A517="","",Register!$A517)</f>
        <v/>
      </c>
      <c r="B519" s="28">
        <f>IF(Register!$D517="","",Register!$D517)</f>
        <v/>
      </c>
      <c r="C519" s="28">
        <f>IF(Register!$F517="","",Register!$F517)</f>
        <v/>
      </c>
      <c r="D519" s="28">
        <f>IF(C519="","",IF(C519=Settings!$A$9,Settings!$B$9,IF(C519=Settings!$A$10,Settings!$B$10,IF(C519=Settings!$A$11,Settings!$B$11,IF(C519=Settings!$A$12,Settings!$B$12,IF(C519=Settings!$A$13,Settings!$B$13,IF(C519=Settings!$A$14,Settings!$B$14,IF(C519=Settings!$A$15,Settings!$B$15,IF(C519=Settings!$A$16,Settings!$B$16,IF(C519=Settings!$A$17,Settings!$B$17,IF(C519=Settings!$A$18,Settings!$B$18,"")))))))))))</f>
        <v/>
      </c>
      <c r="E519" s="27">
        <f>IF(OR(Register!$N517&lt;&gt;"Yes",Register!$O517="",N(Register!$Q517)=0),0,ROUND((Register!$M517-Register!$R517)*MIN(Register!$Q517,MAX(0,MIN(E$4,IF(Register!$U517="",$D$2,MIN($D$2,YEAR(Register!$U517)*12+MONTH(Register!$U517)-1)))-(YEAR(Register!$O517)*12+MONTH(Register!$O517))+1))/Register!$Q517,2)-ROUND((Register!$M517-Register!$R517)*MIN(Register!$Q517,MAX(0,MIN(E$4-1,IF(Register!$U517="",$D$2,MIN($D$2,YEAR(Register!$U517)*12+MONTH(Register!$U517)-1)))-(YEAR(Register!$O517)*12+MONTH(Register!$O517))+1))/Register!$Q517,2))</f>
        <v/>
      </c>
      <c r="F519" s="27">
        <f>IF(OR(Register!$N517&lt;&gt;"Yes",Register!$O517="",N(Register!$Q517)=0),0,ROUND((Register!$M517-Register!$R517)*MIN(Register!$Q517,MAX(0,MIN(F$4,IF(Register!$U517="",$D$2,MIN($D$2,YEAR(Register!$U517)*12+MONTH(Register!$U517)-1)))-(YEAR(Register!$O517)*12+MONTH(Register!$O517))+1))/Register!$Q517,2)-ROUND((Register!$M517-Register!$R517)*MIN(Register!$Q517,MAX(0,MIN(F$4-1,IF(Register!$U517="",$D$2,MIN($D$2,YEAR(Register!$U517)*12+MONTH(Register!$U517)-1)))-(YEAR(Register!$O517)*12+MONTH(Register!$O517))+1))/Register!$Q517,2))</f>
        <v/>
      </c>
      <c r="G519" s="27">
        <f>IF(OR(Register!$N517&lt;&gt;"Yes",Register!$O517="",N(Register!$Q517)=0),0,ROUND((Register!$M517-Register!$R517)*MIN(Register!$Q517,MAX(0,MIN(G$4,IF(Register!$U517="",$D$2,MIN($D$2,YEAR(Register!$U517)*12+MONTH(Register!$U517)-1)))-(YEAR(Register!$O517)*12+MONTH(Register!$O517))+1))/Register!$Q517,2)-ROUND((Register!$M517-Register!$R517)*MIN(Register!$Q517,MAX(0,MIN(G$4-1,IF(Register!$U517="",$D$2,MIN($D$2,YEAR(Register!$U517)*12+MONTH(Register!$U517)-1)))-(YEAR(Register!$O517)*12+MONTH(Register!$O517))+1))/Register!$Q517,2))</f>
        <v/>
      </c>
      <c r="H519" s="27">
        <f>IF(OR(Register!$N517&lt;&gt;"Yes",Register!$O517="",N(Register!$Q517)=0),0,ROUND((Register!$M517-Register!$R517)*MIN(Register!$Q517,MAX(0,MIN(H$4,IF(Register!$U517="",$D$2,MIN($D$2,YEAR(Register!$U517)*12+MONTH(Register!$U517)-1)))-(YEAR(Register!$O517)*12+MONTH(Register!$O517))+1))/Register!$Q517,2)-ROUND((Register!$M517-Register!$R517)*MIN(Register!$Q517,MAX(0,MIN(H$4-1,IF(Register!$U517="",$D$2,MIN($D$2,YEAR(Register!$U517)*12+MONTH(Register!$U517)-1)))-(YEAR(Register!$O517)*12+MONTH(Register!$O517))+1))/Register!$Q517,2))</f>
        <v/>
      </c>
      <c r="I519" s="27">
        <f>IF(OR(Register!$N517&lt;&gt;"Yes",Register!$O517="",N(Register!$Q517)=0),0,ROUND((Register!$M517-Register!$R517)*MIN(Register!$Q517,MAX(0,MIN(I$4,IF(Register!$U517="",$D$2,MIN($D$2,YEAR(Register!$U517)*12+MONTH(Register!$U517)-1)))-(YEAR(Register!$O517)*12+MONTH(Register!$O517))+1))/Register!$Q517,2)-ROUND((Register!$M517-Register!$R517)*MIN(Register!$Q517,MAX(0,MIN(I$4-1,IF(Register!$U517="",$D$2,MIN($D$2,YEAR(Register!$U517)*12+MONTH(Register!$U517)-1)))-(YEAR(Register!$O517)*12+MONTH(Register!$O517))+1))/Register!$Q517,2))</f>
        <v/>
      </c>
      <c r="J519" s="27">
        <f>IF(OR(Register!$N517&lt;&gt;"Yes",Register!$O517="",N(Register!$Q517)=0),0,ROUND((Register!$M517-Register!$R517)*MIN(Register!$Q517,MAX(0,MIN(J$4,IF(Register!$U517="",$D$2,MIN($D$2,YEAR(Register!$U517)*12+MONTH(Register!$U517)-1)))-(YEAR(Register!$O517)*12+MONTH(Register!$O517))+1))/Register!$Q517,2)-ROUND((Register!$M517-Register!$R517)*MIN(Register!$Q517,MAX(0,MIN(J$4-1,IF(Register!$U517="",$D$2,MIN($D$2,YEAR(Register!$U517)*12+MONTH(Register!$U517)-1)))-(YEAR(Register!$O517)*12+MONTH(Register!$O517))+1))/Register!$Q517,2))</f>
        <v/>
      </c>
      <c r="K519" s="27">
        <f>IF(OR(Register!$N517&lt;&gt;"Yes",Register!$O517="",N(Register!$Q517)=0),0,ROUND((Register!$M517-Register!$R517)*MIN(Register!$Q517,MAX(0,MIN(K$4,IF(Register!$U517="",$D$2,MIN($D$2,YEAR(Register!$U517)*12+MONTH(Register!$U517)-1)))-(YEAR(Register!$O517)*12+MONTH(Register!$O517))+1))/Register!$Q517,2)-ROUND((Register!$M517-Register!$R517)*MIN(Register!$Q517,MAX(0,MIN(K$4-1,IF(Register!$U517="",$D$2,MIN($D$2,YEAR(Register!$U517)*12+MONTH(Register!$U517)-1)))-(YEAR(Register!$O517)*12+MONTH(Register!$O517))+1))/Register!$Q517,2))</f>
        <v/>
      </c>
      <c r="L519" s="27">
        <f>IF(OR(Register!$N517&lt;&gt;"Yes",Register!$O517="",N(Register!$Q517)=0),0,ROUND((Register!$M517-Register!$R517)*MIN(Register!$Q517,MAX(0,MIN(L$4,IF(Register!$U517="",$D$2,MIN($D$2,YEAR(Register!$U517)*12+MONTH(Register!$U517)-1)))-(YEAR(Register!$O517)*12+MONTH(Register!$O517))+1))/Register!$Q517,2)-ROUND((Register!$M517-Register!$R517)*MIN(Register!$Q517,MAX(0,MIN(L$4-1,IF(Register!$U517="",$D$2,MIN($D$2,YEAR(Register!$U517)*12+MONTH(Register!$U517)-1)))-(YEAR(Register!$O517)*12+MONTH(Register!$O517))+1))/Register!$Q517,2))</f>
        <v/>
      </c>
      <c r="M519" s="27">
        <f>IF(OR(Register!$N517&lt;&gt;"Yes",Register!$O517="",N(Register!$Q517)=0),0,ROUND((Register!$M517-Register!$R517)*MIN(Register!$Q517,MAX(0,MIN(M$4,IF(Register!$U517="",$D$2,MIN($D$2,YEAR(Register!$U517)*12+MONTH(Register!$U517)-1)))-(YEAR(Register!$O517)*12+MONTH(Register!$O517))+1))/Register!$Q517,2)-ROUND((Register!$M517-Register!$R517)*MIN(Register!$Q517,MAX(0,MIN(M$4-1,IF(Register!$U517="",$D$2,MIN($D$2,YEAR(Register!$U517)*12+MONTH(Register!$U517)-1)))-(YEAR(Register!$O517)*12+MONTH(Register!$O517))+1))/Register!$Q517,2))</f>
        <v/>
      </c>
      <c r="N519" s="27">
        <f>IF(OR(Register!$N517&lt;&gt;"Yes",Register!$O517="",N(Register!$Q517)=0),0,ROUND((Register!$M517-Register!$R517)*MIN(Register!$Q517,MAX(0,MIN(N$4,IF(Register!$U517="",$D$2,MIN($D$2,YEAR(Register!$U517)*12+MONTH(Register!$U517)-1)))-(YEAR(Register!$O517)*12+MONTH(Register!$O517))+1))/Register!$Q517,2)-ROUND((Register!$M517-Register!$R517)*MIN(Register!$Q517,MAX(0,MIN(N$4-1,IF(Register!$U517="",$D$2,MIN($D$2,YEAR(Register!$U517)*12+MONTH(Register!$U517)-1)))-(YEAR(Register!$O517)*12+MONTH(Register!$O517))+1))/Register!$Q517,2))</f>
        <v/>
      </c>
      <c r="O519" s="27">
        <f>IF(OR(Register!$N517&lt;&gt;"Yes",Register!$O517="",N(Register!$Q517)=0),0,ROUND((Register!$M517-Register!$R517)*MIN(Register!$Q517,MAX(0,MIN(O$4,IF(Register!$U517="",$D$2,MIN($D$2,YEAR(Register!$U517)*12+MONTH(Register!$U517)-1)))-(YEAR(Register!$O517)*12+MONTH(Register!$O517))+1))/Register!$Q517,2)-ROUND((Register!$M517-Register!$R517)*MIN(Register!$Q517,MAX(0,MIN(O$4-1,IF(Register!$U517="",$D$2,MIN($D$2,YEAR(Register!$U517)*12+MONTH(Register!$U517)-1)))-(YEAR(Register!$O517)*12+MONTH(Register!$O517))+1))/Register!$Q517,2))</f>
        <v/>
      </c>
      <c r="P519" s="27">
        <f>IF(OR(Register!$N517&lt;&gt;"Yes",Register!$O517="",N(Register!$Q517)=0),0,ROUND((Register!$M517-Register!$R517)*MIN(Register!$Q517,MAX(0,MIN(P$4,IF(Register!$U517="",$D$2,MIN($D$2,YEAR(Register!$U517)*12+MONTH(Register!$U517)-1)))-(YEAR(Register!$O517)*12+MONTH(Register!$O517))+1))/Register!$Q517,2)-ROUND((Register!$M517-Register!$R517)*MIN(Register!$Q517,MAX(0,MIN(P$4-1,IF(Register!$U517="",$D$2,MIN($D$2,YEAR(Register!$U517)*12+MONTH(Register!$U517)-1)))-(YEAR(Register!$O517)*12+MONTH(Register!$O517))+1))/Register!$Q517,2))</f>
        <v/>
      </c>
      <c r="Q519" s="27">
        <f>E519+F519+G519+H519+I519+J519+K519+L519+M519+N519+O519+P519</f>
        <v/>
      </c>
    </row>
    <row r="520">
      <c r="A520" s="28">
        <f>IF(Register!$A518="","",Register!$A518)</f>
        <v/>
      </c>
      <c r="B520" s="28">
        <f>IF(Register!$D518="","",Register!$D518)</f>
        <v/>
      </c>
      <c r="C520" s="28">
        <f>IF(Register!$F518="","",Register!$F518)</f>
        <v/>
      </c>
      <c r="D520" s="28">
        <f>IF(C520="","",IF(C520=Settings!$A$9,Settings!$B$9,IF(C520=Settings!$A$10,Settings!$B$10,IF(C520=Settings!$A$11,Settings!$B$11,IF(C520=Settings!$A$12,Settings!$B$12,IF(C520=Settings!$A$13,Settings!$B$13,IF(C520=Settings!$A$14,Settings!$B$14,IF(C520=Settings!$A$15,Settings!$B$15,IF(C520=Settings!$A$16,Settings!$B$16,IF(C520=Settings!$A$17,Settings!$B$17,IF(C520=Settings!$A$18,Settings!$B$18,"")))))))))))</f>
        <v/>
      </c>
      <c r="E520" s="27">
        <f>IF(OR(Register!$N518&lt;&gt;"Yes",Register!$O518="",N(Register!$Q518)=0),0,ROUND((Register!$M518-Register!$R518)*MIN(Register!$Q518,MAX(0,MIN(E$4,IF(Register!$U518="",$D$2,MIN($D$2,YEAR(Register!$U518)*12+MONTH(Register!$U518)-1)))-(YEAR(Register!$O518)*12+MONTH(Register!$O518))+1))/Register!$Q518,2)-ROUND((Register!$M518-Register!$R518)*MIN(Register!$Q518,MAX(0,MIN(E$4-1,IF(Register!$U518="",$D$2,MIN($D$2,YEAR(Register!$U518)*12+MONTH(Register!$U518)-1)))-(YEAR(Register!$O518)*12+MONTH(Register!$O518))+1))/Register!$Q518,2))</f>
        <v/>
      </c>
      <c r="F520" s="27">
        <f>IF(OR(Register!$N518&lt;&gt;"Yes",Register!$O518="",N(Register!$Q518)=0),0,ROUND((Register!$M518-Register!$R518)*MIN(Register!$Q518,MAX(0,MIN(F$4,IF(Register!$U518="",$D$2,MIN($D$2,YEAR(Register!$U518)*12+MONTH(Register!$U518)-1)))-(YEAR(Register!$O518)*12+MONTH(Register!$O518))+1))/Register!$Q518,2)-ROUND((Register!$M518-Register!$R518)*MIN(Register!$Q518,MAX(0,MIN(F$4-1,IF(Register!$U518="",$D$2,MIN($D$2,YEAR(Register!$U518)*12+MONTH(Register!$U518)-1)))-(YEAR(Register!$O518)*12+MONTH(Register!$O518))+1))/Register!$Q518,2))</f>
        <v/>
      </c>
      <c r="G520" s="27">
        <f>IF(OR(Register!$N518&lt;&gt;"Yes",Register!$O518="",N(Register!$Q518)=0),0,ROUND((Register!$M518-Register!$R518)*MIN(Register!$Q518,MAX(0,MIN(G$4,IF(Register!$U518="",$D$2,MIN($D$2,YEAR(Register!$U518)*12+MONTH(Register!$U518)-1)))-(YEAR(Register!$O518)*12+MONTH(Register!$O518))+1))/Register!$Q518,2)-ROUND((Register!$M518-Register!$R518)*MIN(Register!$Q518,MAX(0,MIN(G$4-1,IF(Register!$U518="",$D$2,MIN($D$2,YEAR(Register!$U518)*12+MONTH(Register!$U518)-1)))-(YEAR(Register!$O518)*12+MONTH(Register!$O518))+1))/Register!$Q518,2))</f>
        <v/>
      </c>
      <c r="H520" s="27">
        <f>IF(OR(Register!$N518&lt;&gt;"Yes",Register!$O518="",N(Register!$Q518)=0),0,ROUND((Register!$M518-Register!$R518)*MIN(Register!$Q518,MAX(0,MIN(H$4,IF(Register!$U518="",$D$2,MIN($D$2,YEAR(Register!$U518)*12+MONTH(Register!$U518)-1)))-(YEAR(Register!$O518)*12+MONTH(Register!$O518))+1))/Register!$Q518,2)-ROUND((Register!$M518-Register!$R518)*MIN(Register!$Q518,MAX(0,MIN(H$4-1,IF(Register!$U518="",$D$2,MIN($D$2,YEAR(Register!$U518)*12+MONTH(Register!$U518)-1)))-(YEAR(Register!$O518)*12+MONTH(Register!$O518))+1))/Register!$Q518,2))</f>
        <v/>
      </c>
      <c r="I520" s="27">
        <f>IF(OR(Register!$N518&lt;&gt;"Yes",Register!$O518="",N(Register!$Q518)=0),0,ROUND((Register!$M518-Register!$R518)*MIN(Register!$Q518,MAX(0,MIN(I$4,IF(Register!$U518="",$D$2,MIN($D$2,YEAR(Register!$U518)*12+MONTH(Register!$U518)-1)))-(YEAR(Register!$O518)*12+MONTH(Register!$O518))+1))/Register!$Q518,2)-ROUND((Register!$M518-Register!$R518)*MIN(Register!$Q518,MAX(0,MIN(I$4-1,IF(Register!$U518="",$D$2,MIN($D$2,YEAR(Register!$U518)*12+MONTH(Register!$U518)-1)))-(YEAR(Register!$O518)*12+MONTH(Register!$O518))+1))/Register!$Q518,2))</f>
        <v/>
      </c>
      <c r="J520" s="27">
        <f>IF(OR(Register!$N518&lt;&gt;"Yes",Register!$O518="",N(Register!$Q518)=0),0,ROUND((Register!$M518-Register!$R518)*MIN(Register!$Q518,MAX(0,MIN(J$4,IF(Register!$U518="",$D$2,MIN($D$2,YEAR(Register!$U518)*12+MONTH(Register!$U518)-1)))-(YEAR(Register!$O518)*12+MONTH(Register!$O518))+1))/Register!$Q518,2)-ROUND((Register!$M518-Register!$R518)*MIN(Register!$Q518,MAX(0,MIN(J$4-1,IF(Register!$U518="",$D$2,MIN($D$2,YEAR(Register!$U518)*12+MONTH(Register!$U518)-1)))-(YEAR(Register!$O518)*12+MONTH(Register!$O518))+1))/Register!$Q518,2))</f>
        <v/>
      </c>
      <c r="K520" s="27">
        <f>IF(OR(Register!$N518&lt;&gt;"Yes",Register!$O518="",N(Register!$Q518)=0),0,ROUND((Register!$M518-Register!$R518)*MIN(Register!$Q518,MAX(0,MIN(K$4,IF(Register!$U518="",$D$2,MIN($D$2,YEAR(Register!$U518)*12+MONTH(Register!$U518)-1)))-(YEAR(Register!$O518)*12+MONTH(Register!$O518))+1))/Register!$Q518,2)-ROUND((Register!$M518-Register!$R518)*MIN(Register!$Q518,MAX(0,MIN(K$4-1,IF(Register!$U518="",$D$2,MIN($D$2,YEAR(Register!$U518)*12+MONTH(Register!$U518)-1)))-(YEAR(Register!$O518)*12+MONTH(Register!$O518))+1))/Register!$Q518,2))</f>
        <v/>
      </c>
      <c r="L520" s="27">
        <f>IF(OR(Register!$N518&lt;&gt;"Yes",Register!$O518="",N(Register!$Q518)=0),0,ROUND((Register!$M518-Register!$R518)*MIN(Register!$Q518,MAX(0,MIN(L$4,IF(Register!$U518="",$D$2,MIN($D$2,YEAR(Register!$U518)*12+MONTH(Register!$U518)-1)))-(YEAR(Register!$O518)*12+MONTH(Register!$O518))+1))/Register!$Q518,2)-ROUND((Register!$M518-Register!$R518)*MIN(Register!$Q518,MAX(0,MIN(L$4-1,IF(Register!$U518="",$D$2,MIN($D$2,YEAR(Register!$U518)*12+MONTH(Register!$U518)-1)))-(YEAR(Register!$O518)*12+MONTH(Register!$O518))+1))/Register!$Q518,2))</f>
        <v/>
      </c>
      <c r="M520" s="27">
        <f>IF(OR(Register!$N518&lt;&gt;"Yes",Register!$O518="",N(Register!$Q518)=0),0,ROUND((Register!$M518-Register!$R518)*MIN(Register!$Q518,MAX(0,MIN(M$4,IF(Register!$U518="",$D$2,MIN($D$2,YEAR(Register!$U518)*12+MONTH(Register!$U518)-1)))-(YEAR(Register!$O518)*12+MONTH(Register!$O518))+1))/Register!$Q518,2)-ROUND((Register!$M518-Register!$R518)*MIN(Register!$Q518,MAX(0,MIN(M$4-1,IF(Register!$U518="",$D$2,MIN($D$2,YEAR(Register!$U518)*12+MONTH(Register!$U518)-1)))-(YEAR(Register!$O518)*12+MONTH(Register!$O518))+1))/Register!$Q518,2))</f>
        <v/>
      </c>
      <c r="N520" s="27">
        <f>IF(OR(Register!$N518&lt;&gt;"Yes",Register!$O518="",N(Register!$Q518)=0),0,ROUND((Register!$M518-Register!$R518)*MIN(Register!$Q518,MAX(0,MIN(N$4,IF(Register!$U518="",$D$2,MIN($D$2,YEAR(Register!$U518)*12+MONTH(Register!$U518)-1)))-(YEAR(Register!$O518)*12+MONTH(Register!$O518))+1))/Register!$Q518,2)-ROUND((Register!$M518-Register!$R518)*MIN(Register!$Q518,MAX(0,MIN(N$4-1,IF(Register!$U518="",$D$2,MIN($D$2,YEAR(Register!$U518)*12+MONTH(Register!$U518)-1)))-(YEAR(Register!$O518)*12+MONTH(Register!$O518))+1))/Register!$Q518,2))</f>
        <v/>
      </c>
      <c r="O520" s="27">
        <f>IF(OR(Register!$N518&lt;&gt;"Yes",Register!$O518="",N(Register!$Q518)=0),0,ROUND((Register!$M518-Register!$R518)*MIN(Register!$Q518,MAX(0,MIN(O$4,IF(Register!$U518="",$D$2,MIN($D$2,YEAR(Register!$U518)*12+MONTH(Register!$U518)-1)))-(YEAR(Register!$O518)*12+MONTH(Register!$O518))+1))/Register!$Q518,2)-ROUND((Register!$M518-Register!$R518)*MIN(Register!$Q518,MAX(0,MIN(O$4-1,IF(Register!$U518="",$D$2,MIN($D$2,YEAR(Register!$U518)*12+MONTH(Register!$U518)-1)))-(YEAR(Register!$O518)*12+MONTH(Register!$O518))+1))/Register!$Q518,2))</f>
        <v/>
      </c>
      <c r="P520" s="27">
        <f>IF(OR(Register!$N518&lt;&gt;"Yes",Register!$O518="",N(Register!$Q518)=0),0,ROUND((Register!$M518-Register!$R518)*MIN(Register!$Q518,MAX(0,MIN(P$4,IF(Register!$U518="",$D$2,MIN($D$2,YEAR(Register!$U518)*12+MONTH(Register!$U518)-1)))-(YEAR(Register!$O518)*12+MONTH(Register!$O518))+1))/Register!$Q518,2)-ROUND((Register!$M518-Register!$R518)*MIN(Register!$Q518,MAX(0,MIN(P$4-1,IF(Register!$U518="",$D$2,MIN($D$2,YEAR(Register!$U518)*12+MONTH(Register!$U518)-1)))-(YEAR(Register!$O518)*12+MONTH(Register!$O518))+1))/Register!$Q518,2))</f>
        <v/>
      </c>
      <c r="Q520" s="27">
        <f>E520+F520+G520+H520+I520+J520+K520+L520+M520+N520+O520+P520</f>
        <v/>
      </c>
    </row>
    <row r="521">
      <c r="A521" s="28">
        <f>IF(Register!$A519="","",Register!$A519)</f>
        <v/>
      </c>
      <c r="B521" s="28">
        <f>IF(Register!$D519="","",Register!$D519)</f>
        <v/>
      </c>
      <c r="C521" s="28">
        <f>IF(Register!$F519="","",Register!$F519)</f>
        <v/>
      </c>
      <c r="D521" s="28">
        <f>IF(C521="","",IF(C521=Settings!$A$9,Settings!$B$9,IF(C521=Settings!$A$10,Settings!$B$10,IF(C521=Settings!$A$11,Settings!$B$11,IF(C521=Settings!$A$12,Settings!$B$12,IF(C521=Settings!$A$13,Settings!$B$13,IF(C521=Settings!$A$14,Settings!$B$14,IF(C521=Settings!$A$15,Settings!$B$15,IF(C521=Settings!$A$16,Settings!$B$16,IF(C521=Settings!$A$17,Settings!$B$17,IF(C521=Settings!$A$18,Settings!$B$18,"")))))))))))</f>
        <v/>
      </c>
      <c r="E521" s="27">
        <f>IF(OR(Register!$N519&lt;&gt;"Yes",Register!$O519="",N(Register!$Q519)=0),0,ROUND((Register!$M519-Register!$R519)*MIN(Register!$Q519,MAX(0,MIN(E$4,IF(Register!$U519="",$D$2,MIN($D$2,YEAR(Register!$U519)*12+MONTH(Register!$U519)-1)))-(YEAR(Register!$O519)*12+MONTH(Register!$O519))+1))/Register!$Q519,2)-ROUND((Register!$M519-Register!$R519)*MIN(Register!$Q519,MAX(0,MIN(E$4-1,IF(Register!$U519="",$D$2,MIN($D$2,YEAR(Register!$U519)*12+MONTH(Register!$U519)-1)))-(YEAR(Register!$O519)*12+MONTH(Register!$O519))+1))/Register!$Q519,2))</f>
        <v/>
      </c>
      <c r="F521" s="27">
        <f>IF(OR(Register!$N519&lt;&gt;"Yes",Register!$O519="",N(Register!$Q519)=0),0,ROUND((Register!$M519-Register!$R519)*MIN(Register!$Q519,MAX(0,MIN(F$4,IF(Register!$U519="",$D$2,MIN($D$2,YEAR(Register!$U519)*12+MONTH(Register!$U519)-1)))-(YEAR(Register!$O519)*12+MONTH(Register!$O519))+1))/Register!$Q519,2)-ROUND((Register!$M519-Register!$R519)*MIN(Register!$Q519,MAX(0,MIN(F$4-1,IF(Register!$U519="",$D$2,MIN($D$2,YEAR(Register!$U519)*12+MONTH(Register!$U519)-1)))-(YEAR(Register!$O519)*12+MONTH(Register!$O519))+1))/Register!$Q519,2))</f>
        <v/>
      </c>
      <c r="G521" s="27">
        <f>IF(OR(Register!$N519&lt;&gt;"Yes",Register!$O519="",N(Register!$Q519)=0),0,ROUND((Register!$M519-Register!$R519)*MIN(Register!$Q519,MAX(0,MIN(G$4,IF(Register!$U519="",$D$2,MIN($D$2,YEAR(Register!$U519)*12+MONTH(Register!$U519)-1)))-(YEAR(Register!$O519)*12+MONTH(Register!$O519))+1))/Register!$Q519,2)-ROUND((Register!$M519-Register!$R519)*MIN(Register!$Q519,MAX(0,MIN(G$4-1,IF(Register!$U519="",$D$2,MIN($D$2,YEAR(Register!$U519)*12+MONTH(Register!$U519)-1)))-(YEAR(Register!$O519)*12+MONTH(Register!$O519))+1))/Register!$Q519,2))</f>
        <v/>
      </c>
      <c r="H521" s="27">
        <f>IF(OR(Register!$N519&lt;&gt;"Yes",Register!$O519="",N(Register!$Q519)=0),0,ROUND((Register!$M519-Register!$R519)*MIN(Register!$Q519,MAX(0,MIN(H$4,IF(Register!$U519="",$D$2,MIN($D$2,YEAR(Register!$U519)*12+MONTH(Register!$U519)-1)))-(YEAR(Register!$O519)*12+MONTH(Register!$O519))+1))/Register!$Q519,2)-ROUND((Register!$M519-Register!$R519)*MIN(Register!$Q519,MAX(0,MIN(H$4-1,IF(Register!$U519="",$D$2,MIN($D$2,YEAR(Register!$U519)*12+MONTH(Register!$U519)-1)))-(YEAR(Register!$O519)*12+MONTH(Register!$O519))+1))/Register!$Q519,2))</f>
        <v/>
      </c>
      <c r="I521" s="27">
        <f>IF(OR(Register!$N519&lt;&gt;"Yes",Register!$O519="",N(Register!$Q519)=0),0,ROUND((Register!$M519-Register!$R519)*MIN(Register!$Q519,MAX(0,MIN(I$4,IF(Register!$U519="",$D$2,MIN($D$2,YEAR(Register!$U519)*12+MONTH(Register!$U519)-1)))-(YEAR(Register!$O519)*12+MONTH(Register!$O519))+1))/Register!$Q519,2)-ROUND((Register!$M519-Register!$R519)*MIN(Register!$Q519,MAX(0,MIN(I$4-1,IF(Register!$U519="",$D$2,MIN($D$2,YEAR(Register!$U519)*12+MONTH(Register!$U519)-1)))-(YEAR(Register!$O519)*12+MONTH(Register!$O519))+1))/Register!$Q519,2))</f>
        <v/>
      </c>
      <c r="J521" s="27">
        <f>IF(OR(Register!$N519&lt;&gt;"Yes",Register!$O519="",N(Register!$Q519)=0),0,ROUND((Register!$M519-Register!$R519)*MIN(Register!$Q519,MAX(0,MIN(J$4,IF(Register!$U519="",$D$2,MIN($D$2,YEAR(Register!$U519)*12+MONTH(Register!$U519)-1)))-(YEAR(Register!$O519)*12+MONTH(Register!$O519))+1))/Register!$Q519,2)-ROUND((Register!$M519-Register!$R519)*MIN(Register!$Q519,MAX(0,MIN(J$4-1,IF(Register!$U519="",$D$2,MIN($D$2,YEAR(Register!$U519)*12+MONTH(Register!$U519)-1)))-(YEAR(Register!$O519)*12+MONTH(Register!$O519))+1))/Register!$Q519,2))</f>
        <v/>
      </c>
      <c r="K521" s="27">
        <f>IF(OR(Register!$N519&lt;&gt;"Yes",Register!$O519="",N(Register!$Q519)=0),0,ROUND((Register!$M519-Register!$R519)*MIN(Register!$Q519,MAX(0,MIN(K$4,IF(Register!$U519="",$D$2,MIN($D$2,YEAR(Register!$U519)*12+MONTH(Register!$U519)-1)))-(YEAR(Register!$O519)*12+MONTH(Register!$O519))+1))/Register!$Q519,2)-ROUND((Register!$M519-Register!$R519)*MIN(Register!$Q519,MAX(0,MIN(K$4-1,IF(Register!$U519="",$D$2,MIN($D$2,YEAR(Register!$U519)*12+MONTH(Register!$U519)-1)))-(YEAR(Register!$O519)*12+MONTH(Register!$O519))+1))/Register!$Q519,2))</f>
        <v/>
      </c>
      <c r="L521" s="27">
        <f>IF(OR(Register!$N519&lt;&gt;"Yes",Register!$O519="",N(Register!$Q519)=0),0,ROUND((Register!$M519-Register!$R519)*MIN(Register!$Q519,MAX(0,MIN(L$4,IF(Register!$U519="",$D$2,MIN($D$2,YEAR(Register!$U519)*12+MONTH(Register!$U519)-1)))-(YEAR(Register!$O519)*12+MONTH(Register!$O519))+1))/Register!$Q519,2)-ROUND((Register!$M519-Register!$R519)*MIN(Register!$Q519,MAX(0,MIN(L$4-1,IF(Register!$U519="",$D$2,MIN($D$2,YEAR(Register!$U519)*12+MONTH(Register!$U519)-1)))-(YEAR(Register!$O519)*12+MONTH(Register!$O519))+1))/Register!$Q519,2))</f>
        <v/>
      </c>
      <c r="M521" s="27">
        <f>IF(OR(Register!$N519&lt;&gt;"Yes",Register!$O519="",N(Register!$Q519)=0),0,ROUND((Register!$M519-Register!$R519)*MIN(Register!$Q519,MAX(0,MIN(M$4,IF(Register!$U519="",$D$2,MIN($D$2,YEAR(Register!$U519)*12+MONTH(Register!$U519)-1)))-(YEAR(Register!$O519)*12+MONTH(Register!$O519))+1))/Register!$Q519,2)-ROUND((Register!$M519-Register!$R519)*MIN(Register!$Q519,MAX(0,MIN(M$4-1,IF(Register!$U519="",$D$2,MIN($D$2,YEAR(Register!$U519)*12+MONTH(Register!$U519)-1)))-(YEAR(Register!$O519)*12+MONTH(Register!$O519))+1))/Register!$Q519,2))</f>
        <v/>
      </c>
      <c r="N521" s="27">
        <f>IF(OR(Register!$N519&lt;&gt;"Yes",Register!$O519="",N(Register!$Q519)=0),0,ROUND((Register!$M519-Register!$R519)*MIN(Register!$Q519,MAX(0,MIN(N$4,IF(Register!$U519="",$D$2,MIN($D$2,YEAR(Register!$U519)*12+MONTH(Register!$U519)-1)))-(YEAR(Register!$O519)*12+MONTH(Register!$O519))+1))/Register!$Q519,2)-ROUND((Register!$M519-Register!$R519)*MIN(Register!$Q519,MAX(0,MIN(N$4-1,IF(Register!$U519="",$D$2,MIN($D$2,YEAR(Register!$U519)*12+MONTH(Register!$U519)-1)))-(YEAR(Register!$O519)*12+MONTH(Register!$O519))+1))/Register!$Q519,2))</f>
        <v/>
      </c>
      <c r="O521" s="27">
        <f>IF(OR(Register!$N519&lt;&gt;"Yes",Register!$O519="",N(Register!$Q519)=0),0,ROUND((Register!$M519-Register!$R519)*MIN(Register!$Q519,MAX(0,MIN(O$4,IF(Register!$U519="",$D$2,MIN($D$2,YEAR(Register!$U519)*12+MONTH(Register!$U519)-1)))-(YEAR(Register!$O519)*12+MONTH(Register!$O519))+1))/Register!$Q519,2)-ROUND((Register!$M519-Register!$R519)*MIN(Register!$Q519,MAX(0,MIN(O$4-1,IF(Register!$U519="",$D$2,MIN($D$2,YEAR(Register!$U519)*12+MONTH(Register!$U519)-1)))-(YEAR(Register!$O519)*12+MONTH(Register!$O519))+1))/Register!$Q519,2))</f>
        <v/>
      </c>
      <c r="P521" s="27">
        <f>IF(OR(Register!$N519&lt;&gt;"Yes",Register!$O519="",N(Register!$Q519)=0),0,ROUND((Register!$M519-Register!$R519)*MIN(Register!$Q519,MAX(0,MIN(P$4,IF(Register!$U519="",$D$2,MIN($D$2,YEAR(Register!$U519)*12+MONTH(Register!$U519)-1)))-(YEAR(Register!$O519)*12+MONTH(Register!$O519))+1))/Register!$Q519,2)-ROUND((Register!$M519-Register!$R519)*MIN(Register!$Q519,MAX(0,MIN(P$4-1,IF(Register!$U519="",$D$2,MIN($D$2,YEAR(Register!$U519)*12+MONTH(Register!$U519)-1)))-(YEAR(Register!$O519)*12+MONTH(Register!$O519))+1))/Register!$Q519,2))</f>
        <v/>
      </c>
      <c r="Q521" s="27">
        <f>E521+F521+G521+H521+I521+J521+K521+L521+M521+N521+O521+P521</f>
        <v/>
      </c>
    </row>
    <row r="522">
      <c r="A522" s="28">
        <f>IF(Register!$A520="","",Register!$A520)</f>
        <v/>
      </c>
      <c r="B522" s="28">
        <f>IF(Register!$D520="","",Register!$D520)</f>
        <v/>
      </c>
      <c r="C522" s="28">
        <f>IF(Register!$F520="","",Register!$F520)</f>
        <v/>
      </c>
      <c r="D522" s="28">
        <f>IF(C522="","",IF(C522=Settings!$A$9,Settings!$B$9,IF(C522=Settings!$A$10,Settings!$B$10,IF(C522=Settings!$A$11,Settings!$B$11,IF(C522=Settings!$A$12,Settings!$B$12,IF(C522=Settings!$A$13,Settings!$B$13,IF(C522=Settings!$A$14,Settings!$B$14,IF(C522=Settings!$A$15,Settings!$B$15,IF(C522=Settings!$A$16,Settings!$B$16,IF(C522=Settings!$A$17,Settings!$B$17,IF(C522=Settings!$A$18,Settings!$B$18,"")))))))))))</f>
        <v/>
      </c>
      <c r="E522" s="27">
        <f>IF(OR(Register!$N520&lt;&gt;"Yes",Register!$O520="",N(Register!$Q520)=0),0,ROUND((Register!$M520-Register!$R520)*MIN(Register!$Q520,MAX(0,MIN(E$4,IF(Register!$U520="",$D$2,MIN($D$2,YEAR(Register!$U520)*12+MONTH(Register!$U520)-1)))-(YEAR(Register!$O520)*12+MONTH(Register!$O520))+1))/Register!$Q520,2)-ROUND((Register!$M520-Register!$R520)*MIN(Register!$Q520,MAX(0,MIN(E$4-1,IF(Register!$U520="",$D$2,MIN($D$2,YEAR(Register!$U520)*12+MONTH(Register!$U520)-1)))-(YEAR(Register!$O520)*12+MONTH(Register!$O520))+1))/Register!$Q520,2))</f>
        <v/>
      </c>
      <c r="F522" s="27">
        <f>IF(OR(Register!$N520&lt;&gt;"Yes",Register!$O520="",N(Register!$Q520)=0),0,ROUND((Register!$M520-Register!$R520)*MIN(Register!$Q520,MAX(0,MIN(F$4,IF(Register!$U520="",$D$2,MIN($D$2,YEAR(Register!$U520)*12+MONTH(Register!$U520)-1)))-(YEAR(Register!$O520)*12+MONTH(Register!$O520))+1))/Register!$Q520,2)-ROUND((Register!$M520-Register!$R520)*MIN(Register!$Q520,MAX(0,MIN(F$4-1,IF(Register!$U520="",$D$2,MIN($D$2,YEAR(Register!$U520)*12+MONTH(Register!$U520)-1)))-(YEAR(Register!$O520)*12+MONTH(Register!$O520))+1))/Register!$Q520,2))</f>
        <v/>
      </c>
      <c r="G522" s="27">
        <f>IF(OR(Register!$N520&lt;&gt;"Yes",Register!$O520="",N(Register!$Q520)=0),0,ROUND((Register!$M520-Register!$R520)*MIN(Register!$Q520,MAX(0,MIN(G$4,IF(Register!$U520="",$D$2,MIN($D$2,YEAR(Register!$U520)*12+MONTH(Register!$U520)-1)))-(YEAR(Register!$O520)*12+MONTH(Register!$O520))+1))/Register!$Q520,2)-ROUND((Register!$M520-Register!$R520)*MIN(Register!$Q520,MAX(0,MIN(G$4-1,IF(Register!$U520="",$D$2,MIN($D$2,YEAR(Register!$U520)*12+MONTH(Register!$U520)-1)))-(YEAR(Register!$O520)*12+MONTH(Register!$O520))+1))/Register!$Q520,2))</f>
        <v/>
      </c>
      <c r="H522" s="27">
        <f>IF(OR(Register!$N520&lt;&gt;"Yes",Register!$O520="",N(Register!$Q520)=0),0,ROUND((Register!$M520-Register!$R520)*MIN(Register!$Q520,MAX(0,MIN(H$4,IF(Register!$U520="",$D$2,MIN($D$2,YEAR(Register!$U520)*12+MONTH(Register!$U520)-1)))-(YEAR(Register!$O520)*12+MONTH(Register!$O520))+1))/Register!$Q520,2)-ROUND((Register!$M520-Register!$R520)*MIN(Register!$Q520,MAX(0,MIN(H$4-1,IF(Register!$U520="",$D$2,MIN($D$2,YEAR(Register!$U520)*12+MONTH(Register!$U520)-1)))-(YEAR(Register!$O520)*12+MONTH(Register!$O520))+1))/Register!$Q520,2))</f>
        <v/>
      </c>
      <c r="I522" s="27">
        <f>IF(OR(Register!$N520&lt;&gt;"Yes",Register!$O520="",N(Register!$Q520)=0),0,ROUND((Register!$M520-Register!$R520)*MIN(Register!$Q520,MAX(0,MIN(I$4,IF(Register!$U520="",$D$2,MIN($D$2,YEAR(Register!$U520)*12+MONTH(Register!$U520)-1)))-(YEAR(Register!$O520)*12+MONTH(Register!$O520))+1))/Register!$Q520,2)-ROUND((Register!$M520-Register!$R520)*MIN(Register!$Q520,MAX(0,MIN(I$4-1,IF(Register!$U520="",$D$2,MIN($D$2,YEAR(Register!$U520)*12+MONTH(Register!$U520)-1)))-(YEAR(Register!$O520)*12+MONTH(Register!$O520))+1))/Register!$Q520,2))</f>
        <v/>
      </c>
      <c r="J522" s="27">
        <f>IF(OR(Register!$N520&lt;&gt;"Yes",Register!$O520="",N(Register!$Q520)=0),0,ROUND((Register!$M520-Register!$R520)*MIN(Register!$Q520,MAX(0,MIN(J$4,IF(Register!$U520="",$D$2,MIN($D$2,YEAR(Register!$U520)*12+MONTH(Register!$U520)-1)))-(YEAR(Register!$O520)*12+MONTH(Register!$O520))+1))/Register!$Q520,2)-ROUND((Register!$M520-Register!$R520)*MIN(Register!$Q520,MAX(0,MIN(J$4-1,IF(Register!$U520="",$D$2,MIN($D$2,YEAR(Register!$U520)*12+MONTH(Register!$U520)-1)))-(YEAR(Register!$O520)*12+MONTH(Register!$O520))+1))/Register!$Q520,2))</f>
        <v/>
      </c>
      <c r="K522" s="27">
        <f>IF(OR(Register!$N520&lt;&gt;"Yes",Register!$O520="",N(Register!$Q520)=0),0,ROUND((Register!$M520-Register!$R520)*MIN(Register!$Q520,MAX(0,MIN(K$4,IF(Register!$U520="",$D$2,MIN($D$2,YEAR(Register!$U520)*12+MONTH(Register!$U520)-1)))-(YEAR(Register!$O520)*12+MONTH(Register!$O520))+1))/Register!$Q520,2)-ROUND((Register!$M520-Register!$R520)*MIN(Register!$Q520,MAX(0,MIN(K$4-1,IF(Register!$U520="",$D$2,MIN($D$2,YEAR(Register!$U520)*12+MONTH(Register!$U520)-1)))-(YEAR(Register!$O520)*12+MONTH(Register!$O520))+1))/Register!$Q520,2))</f>
        <v/>
      </c>
      <c r="L522" s="27">
        <f>IF(OR(Register!$N520&lt;&gt;"Yes",Register!$O520="",N(Register!$Q520)=0),0,ROUND((Register!$M520-Register!$R520)*MIN(Register!$Q520,MAX(0,MIN(L$4,IF(Register!$U520="",$D$2,MIN($D$2,YEAR(Register!$U520)*12+MONTH(Register!$U520)-1)))-(YEAR(Register!$O520)*12+MONTH(Register!$O520))+1))/Register!$Q520,2)-ROUND((Register!$M520-Register!$R520)*MIN(Register!$Q520,MAX(0,MIN(L$4-1,IF(Register!$U520="",$D$2,MIN($D$2,YEAR(Register!$U520)*12+MONTH(Register!$U520)-1)))-(YEAR(Register!$O520)*12+MONTH(Register!$O520))+1))/Register!$Q520,2))</f>
        <v/>
      </c>
      <c r="M522" s="27">
        <f>IF(OR(Register!$N520&lt;&gt;"Yes",Register!$O520="",N(Register!$Q520)=0),0,ROUND((Register!$M520-Register!$R520)*MIN(Register!$Q520,MAX(0,MIN(M$4,IF(Register!$U520="",$D$2,MIN($D$2,YEAR(Register!$U520)*12+MONTH(Register!$U520)-1)))-(YEAR(Register!$O520)*12+MONTH(Register!$O520))+1))/Register!$Q520,2)-ROUND((Register!$M520-Register!$R520)*MIN(Register!$Q520,MAX(0,MIN(M$4-1,IF(Register!$U520="",$D$2,MIN($D$2,YEAR(Register!$U520)*12+MONTH(Register!$U520)-1)))-(YEAR(Register!$O520)*12+MONTH(Register!$O520))+1))/Register!$Q520,2))</f>
        <v/>
      </c>
      <c r="N522" s="27">
        <f>IF(OR(Register!$N520&lt;&gt;"Yes",Register!$O520="",N(Register!$Q520)=0),0,ROUND((Register!$M520-Register!$R520)*MIN(Register!$Q520,MAX(0,MIN(N$4,IF(Register!$U520="",$D$2,MIN($D$2,YEAR(Register!$U520)*12+MONTH(Register!$U520)-1)))-(YEAR(Register!$O520)*12+MONTH(Register!$O520))+1))/Register!$Q520,2)-ROUND((Register!$M520-Register!$R520)*MIN(Register!$Q520,MAX(0,MIN(N$4-1,IF(Register!$U520="",$D$2,MIN($D$2,YEAR(Register!$U520)*12+MONTH(Register!$U520)-1)))-(YEAR(Register!$O520)*12+MONTH(Register!$O520))+1))/Register!$Q520,2))</f>
        <v/>
      </c>
      <c r="O522" s="27">
        <f>IF(OR(Register!$N520&lt;&gt;"Yes",Register!$O520="",N(Register!$Q520)=0),0,ROUND((Register!$M520-Register!$R520)*MIN(Register!$Q520,MAX(0,MIN(O$4,IF(Register!$U520="",$D$2,MIN($D$2,YEAR(Register!$U520)*12+MONTH(Register!$U520)-1)))-(YEAR(Register!$O520)*12+MONTH(Register!$O520))+1))/Register!$Q520,2)-ROUND((Register!$M520-Register!$R520)*MIN(Register!$Q520,MAX(0,MIN(O$4-1,IF(Register!$U520="",$D$2,MIN($D$2,YEAR(Register!$U520)*12+MONTH(Register!$U520)-1)))-(YEAR(Register!$O520)*12+MONTH(Register!$O520))+1))/Register!$Q520,2))</f>
        <v/>
      </c>
      <c r="P522" s="27">
        <f>IF(OR(Register!$N520&lt;&gt;"Yes",Register!$O520="",N(Register!$Q520)=0),0,ROUND((Register!$M520-Register!$R520)*MIN(Register!$Q520,MAX(0,MIN(P$4,IF(Register!$U520="",$D$2,MIN($D$2,YEAR(Register!$U520)*12+MONTH(Register!$U520)-1)))-(YEAR(Register!$O520)*12+MONTH(Register!$O520))+1))/Register!$Q520,2)-ROUND((Register!$M520-Register!$R520)*MIN(Register!$Q520,MAX(0,MIN(P$4-1,IF(Register!$U520="",$D$2,MIN($D$2,YEAR(Register!$U520)*12+MONTH(Register!$U520)-1)))-(YEAR(Register!$O520)*12+MONTH(Register!$O520))+1))/Register!$Q520,2))</f>
        <v/>
      </c>
      <c r="Q522" s="27">
        <f>E522+F522+G522+H522+I522+J522+K522+L522+M522+N522+O522+P522</f>
        <v/>
      </c>
    </row>
    <row r="523">
      <c r="A523" s="28">
        <f>IF(Register!$A521="","",Register!$A521)</f>
        <v/>
      </c>
      <c r="B523" s="28">
        <f>IF(Register!$D521="","",Register!$D521)</f>
        <v/>
      </c>
      <c r="C523" s="28">
        <f>IF(Register!$F521="","",Register!$F521)</f>
        <v/>
      </c>
      <c r="D523" s="28">
        <f>IF(C523="","",IF(C523=Settings!$A$9,Settings!$B$9,IF(C523=Settings!$A$10,Settings!$B$10,IF(C523=Settings!$A$11,Settings!$B$11,IF(C523=Settings!$A$12,Settings!$B$12,IF(C523=Settings!$A$13,Settings!$B$13,IF(C523=Settings!$A$14,Settings!$B$14,IF(C523=Settings!$A$15,Settings!$B$15,IF(C523=Settings!$A$16,Settings!$B$16,IF(C523=Settings!$A$17,Settings!$B$17,IF(C523=Settings!$A$18,Settings!$B$18,"")))))))))))</f>
        <v/>
      </c>
      <c r="E523" s="27">
        <f>IF(OR(Register!$N521&lt;&gt;"Yes",Register!$O521="",N(Register!$Q521)=0),0,ROUND((Register!$M521-Register!$R521)*MIN(Register!$Q521,MAX(0,MIN(E$4,IF(Register!$U521="",$D$2,MIN($D$2,YEAR(Register!$U521)*12+MONTH(Register!$U521)-1)))-(YEAR(Register!$O521)*12+MONTH(Register!$O521))+1))/Register!$Q521,2)-ROUND((Register!$M521-Register!$R521)*MIN(Register!$Q521,MAX(0,MIN(E$4-1,IF(Register!$U521="",$D$2,MIN($D$2,YEAR(Register!$U521)*12+MONTH(Register!$U521)-1)))-(YEAR(Register!$O521)*12+MONTH(Register!$O521))+1))/Register!$Q521,2))</f>
        <v/>
      </c>
      <c r="F523" s="27">
        <f>IF(OR(Register!$N521&lt;&gt;"Yes",Register!$O521="",N(Register!$Q521)=0),0,ROUND((Register!$M521-Register!$R521)*MIN(Register!$Q521,MAX(0,MIN(F$4,IF(Register!$U521="",$D$2,MIN($D$2,YEAR(Register!$U521)*12+MONTH(Register!$U521)-1)))-(YEAR(Register!$O521)*12+MONTH(Register!$O521))+1))/Register!$Q521,2)-ROUND((Register!$M521-Register!$R521)*MIN(Register!$Q521,MAX(0,MIN(F$4-1,IF(Register!$U521="",$D$2,MIN($D$2,YEAR(Register!$U521)*12+MONTH(Register!$U521)-1)))-(YEAR(Register!$O521)*12+MONTH(Register!$O521))+1))/Register!$Q521,2))</f>
        <v/>
      </c>
      <c r="G523" s="27">
        <f>IF(OR(Register!$N521&lt;&gt;"Yes",Register!$O521="",N(Register!$Q521)=0),0,ROUND((Register!$M521-Register!$R521)*MIN(Register!$Q521,MAX(0,MIN(G$4,IF(Register!$U521="",$D$2,MIN($D$2,YEAR(Register!$U521)*12+MONTH(Register!$U521)-1)))-(YEAR(Register!$O521)*12+MONTH(Register!$O521))+1))/Register!$Q521,2)-ROUND((Register!$M521-Register!$R521)*MIN(Register!$Q521,MAX(0,MIN(G$4-1,IF(Register!$U521="",$D$2,MIN($D$2,YEAR(Register!$U521)*12+MONTH(Register!$U521)-1)))-(YEAR(Register!$O521)*12+MONTH(Register!$O521))+1))/Register!$Q521,2))</f>
        <v/>
      </c>
      <c r="H523" s="27">
        <f>IF(OR(Register!$N521&lt;&gt;"Yes",Register!$O521="",N(Register!$Q521)=0),0,ROUND((Register!$M521-Register!$R521)*MIN(Register!$Q521,MAX(0,MIN(H$4,IF(Register!$U521="",$D$2,MIN($D$2,YEAR(Register!$U521)*12+MONTH(Register!$U521)-1)))-(YEAR(Register!$O521)*12+MONTH(Register!$O521))+1))/Register!$Q521,2)-ROUND((Register!$M521-Register!$R521)*MIN(Register!$Q521,MAX(0,MIN(H$4-1,IF(Register!$U521="",$D$2,MIN($D$2,YEAR(Register!$U521)*12+MONTH(Register!$U521)-1)))-(YEAR(Register!$O521)*12+MONTH(Register!$O521))+1))/Register!$Q521,2))</f>
        <v/>
      </c>
      <c r="I523" s="27">
        <f>IF(OR(Register!$N521&lt;&gt;"Yes",Register!$O521="",N(Register!$Q521)=0),0,ROUND((Register!$M521-Register!$R521)*MIN(Register!$Q521,MAX(0,MIN(I$4,IF(Register!$U521="",$D$2,MIN($D$2,YEAR(Register!$U521)*12+MONTH(Register!$U521)-1)))-(YEAR(Register!$O521)*12+MONTH(Register!$O521))+1))/Register!$Q521,2)-ROUND((Register!$M521-Register!$R521)*MIN(Register!$Q521,MAX(0,MIN(I$4-1,IF(Register!$U521="",$D$2,MIN($D$2,YEAR(Register!$U521)*12+MONTH(Register!$U521)-1)))-(YEAR(Register!$O521)*12+MONTH(Register!$O521))+1))/Register!$Q521,2))</f>
        <v/>
      </c>
      <c r="J523" s="27">
        <f>IF(OR(Register!$N521&lt;&gt;"Yes",Register!$O521="",N(Register!$Q521)=0),0,ROUND((Register!$M521-Register!$R521)*MIN(Register!$Q521,MAX(0,MIN(J$4,IF(Register!$U521="",$D$2,MIN($D$2,YEAR(Register!$U521)*12+MONTH(Register!$U521)-1)))-(YEAR(Register!$O521)*12+MONTH(Register!$O521))+1))/Register!$Q521,2)-ROUND((Register!$M521-Register!$R521)*MIN(Register!$Q521,MAX(0,MIN(J$4-1,IF(Register!$U521="",$D$2,MIN($D$2,YEAR(Register!$U521)*12+MONTH(Register!$U521)-1)))-(YEAR(Register!$O521)*12+MONTH(Register!$O521))+1))/Register!$Q521,2))</f>
        <v/>
      </c>
      <c r="K523" s="27">
        <f>IF(OR(Register!$N521&lt;&gt;"Yes",Register!$O521="",N(Register!$Q521)=0),0,ROUND((Register!$M521-Register!$R521)*MIN(Register!$Q521,MAX(0,MIN(K$4,IF(Register!$U521="",$D$2,MIN($D$2,YEAR(Register!$U521)*12+MONTH(Register!$U521)-1)))-(YEAR(Register!$O521)*12+MONTH(Register!$O521))+1))/Register!$Q521,2)-ROUND((Register!$M521-Register!$R521)*MIN(Register!$Q521,MAX(0,MIN(K$4-1,IF(Register!$U521="",$D$2,MIN($D$2,YEAR(Register!$U521)*12+MONTH(Register!$U521)-1)))-(YEAR(Register!$O521)*12+MONTH(Register!$O521))+1))/Register!$Q521,2))</f>
        <v/>
      </c>
      <c r="L523" s="27">
        <f>IF(OR(Register!$N521&lt;&gt;"Yes",Register!$O521="",N(Register!$Q521)=0),0,ROUND((Register!$M521-Register!$R521)*MIN(Register!$Q521,MAX(0,MIN(L$4,IF(Register!$U521="",$D$2,MIN($D$2,YEAR(Register!$U521)*12+MONTH(Register!$U521)-1)))-(YEAR(Register!$O521)*12+MONTH(Register!$O521))+1))/Register!$Q521,2)-ROUND((Register!$M521-Register!$R521)*MIN(Register!$Q521,MAX(0,MIN(L$4-1,IF(Register!$U521="",$D$2,MIN($D$2,YEAR(Register!$U521)*12+MONTH(Register!$U521)-1)))-(YEAR(Register!$O521)*12+MONTH(Register!$O521))+1))/Register!$Q521,2))</f>
        <v/>
      </c>
      <c r="M523" s="27">
        <f>IF(OR(Register!$N521&lt;&gt;"Yes",Register!$O521="",N(Register!$Q521)=0),0,ROUND((Register!$M521-Register!$R521)*MIN(Register!$Q521,MAX(0,MIN(M$4,IF(Register!$U521="",$D$2,MIN($D$2,YEAR(Register!$U521)*12+MONTH(Register!$U521)-1)))-(YEAR(Register!$O521)*12+MONTH(Register!$O521))+1))/Register!$Q521,2)-ROUND((Register!$M521-Register!$R521)*MIN(Register!$Q521,MAX(0,MIN(M$4-1,IF(Register!$U521="",$D$2,MIN($D$2,YEAR(Register!$U521)*12+MONTH(Register!$U521)-1)))-(YEAR(Register!$O521)*12+MONTH(Register!$O521))+1))/Register!$Q521,2))</f>
        <v/>
      </c>
      <c r="N523" s="27">
        <f>IF(OR(Register!$N521&lt;&gt;"Yes",Register!$O521="",N(Register!$Q521)=0),0,ROUND((Register!$M521-Register!$R521)*MIN(Register!$Q521,MAX(0,MIN(N$4,IF(Register!$U521="",$D$2,MIN($D$2,YEAR(Register!$U521)*12+MONTH(Register!$U521)-1)))-(YEAR(Register!$O521)*12+MONTH(Register!$O521))+1))/Register!$Q521,2)-ROUND((Register!$M521-Register!$R521)*MIN(Register!$Q521,MAX(0,MIN(N$4-1,IF(Register!$U521="",$D$2,MIN($D$2,YEAR(Register!$U521)*12+MONTH(Register!$U521)-1)))-(YEAR(Register!$O521)*12+MONTH(Register!$O521))+1))/Register!$Q521,2))</f>
        <v/>
      </c>
      <c r="O523" s="27">
        <f>IF(OR(Register!$N521&lt;&gt;"Yes",Register!$O521="",N(Register!$Q521)=0),0,ROUND((Register!$M521-Register!$R521)*MIN(Register!$Q521,MAX(0,MIN(O$4,IF(Register!$U521="",$D$2,MIN($D$2,YEAR(Register!$U521)*12+MONTH(Register!$U521)-1)))-(YEAR(Register!$O521)*12+MONTH(Register!$O521))+1))/Register!$Q521,2)-ROUND((Register!$M521-Register!$R521)*MIN(Register!$Q521,MAX(0,MIN(O$4-1,IF(Register!$U521="",$D$2,MIN($D$2,YEAR(Register!$U521)*12+MONTH(Register!$U521)-1)))-(YEAR(Register!$O521)*12+MONTH(Register!$O521))+1))/Register!$Q521,2))</f>
        <v/>
      </c>
      <c r="P523" s="27">
        <f>IF(OR(Register!$N521&lt;&gt;"Yes",Register!$O521="",N(Register!$Q521)=0),0,ROUND((Register!$M521-Register!$R521)*MIN(Register!$Q521,MAX(0,MIN(P$4,IF(Register!$U521="",$D$2,MIN($D$2,YEAR(Register!$U521)*12+MONTH(Register!$U521)-1)))-(YEAR(Register!$O521)*12+MONTH(Register!$O521))+1))/Register!$Q521,2)-ROUND((Register!$M521-Register!$R521)*MIN(Register!$Q521,MAX(0,MIN(P$4-1,IF(Register!$U521="",$D$2,MIN($D$2,YEAR(Register!$U521)*12+MONTH(Register!$U521)-1)))-(YEAR(Register!$O521)*12+MONTH(Register!$O521))+1))/Register!$Q521,2))</f>
        <v/>
      </c>
      <c r="Q523" s="27">
        <f>E523+F523+G523+H523+I523+J523+K523+L523+M523+N523+O523+P523</f>
        <v/>
      </c>
    </row>
    <row r="524">
      <c r="A524" s="28">
        <f>IF(Register!$A522="","",Register!$A522)</f>
        <v/>
      </c>
      <c r="B524" s="28">
        <f>IF(Register!$D522="","",Register!$D522)</f>
        <v/>
      </c>
      <c r="C524" s="28">
        <f>IF(Register!$F522="","",Register!$F522)</f>
        <v/>
      </c>
      <c r="D524" s="28">
        <f>IF(C524="","",IF(C524=Settings!$A$9,Settings!$B$9,IF(C524=Settings!$A$10,Settings!$B$10,IF(C524=Settings!$A$11,Settings!$B$11,IF(C524=Settings!$A$12,Settings!$B$12,IF(C524=Settings!$A$13,Settings!$B$13,IF(C524=Settings!$A$14,Settings!$B$14,IF(C524=Settings!$A$15,Settings!$B$15,IF(C524=Settings!$A$16,Settings!$B$16,IF(C524=Settings!$A$17,Settings!$B$17,IF(C524=Settings!$A$18,Settings!$B$18,"")))))))))))</f>
        <v/>
      </c>
      <c r="E524" s="27">
        <f>IF(OR(Register!$N522&lt;&gt;"Yes",Register!$O522="",N(Register!$Q522)=0),0,ROUND((Register!$M522-Register!$R522)*MIN(Register!$Q522,MAX(0,MIN(E$4,IF(Register!$U522="",$D$2,MIN($D$2,YEAR(Register!$U522)*12+MONTH(Register!$U522)-1)))-(YEAR(Register!$O522)*12+MONTH(Register!$O522))+1))/Register!$Q522,2)-ROUND((Register!$M522-Register!$R522)*MIN(Register!$Q522,MAX(0,MIN(E$4-1,IF(Register!$U522="",$D$2,MIN($D$2,YEAR(Register!$U522)*12+MONTH(Register!$U522)-1)))-(YEAR(Register!$O522)*12+MONTH(Register!$O522))+1))/Register!$Q522,2))</f>
        <v/>
      </c>
      <c r="F524" s="27">
        <f>IF(OR(Register!$N522&lt;&gt;"Yes",Register!$O522="",N(Register!$Q522)=0),0,ROUND((Register!$M522-Register!$R522)*MIN(Register!$Q522,MAX(0,MIN(F$4,IF(Register!$U522="",$D$2,MIN($D$2,YEAR(Register!$U522)*12+MONTH(Register!$U522)-1)))-(YEAR(Register!$O522)*12+MONTH(Register!$O522))+1))/Register!$Q522,2)-ROUND((Register!$M522-Register!$R522)*MIN(Register!$Q522,MAX(0,MIN(F$4-1,IF(Register!$U522="",$D$2,MIN($D$2,YEAR(Register!$U522)*12+MONTH(Register!$U522)-1)))-(YEAR(Register!$O522)*12+MONTH(Register!$O522))+1))/Register!$Q522,2))</f>
        <v/>
      </c>
      <c r="G524" s="27">
        <f>IF(OR(Register!$N522&lt;&gt;"Yes",Register!$O522="",N(Register!$Q522)=0),0,ROUND((Register!$M522-Register!$R522)*MIN(Register!$Q522,MAX(0,MIN(G$4,IF(Register!$U522="",$D$2,MIN($D$2,YEAR(Register!$U522)*12+MONTH(Register!$U522)-1)))-(YEAR(Register!$O522)*12+MONTH(Register!$O522))+1))/Register!$Q522,2)-ROUND((Register!$M522-Register!$R522)*MIN(Register!$Q522,MAX(0,MIN(G$4-1,IF(Register!$U522="",$D$2,MIN($D$2,YEAR(Register!$U522)*12+MONTH(Register!$U522)-1)))-(YEAR(Register!$O522)*12+MONTH(Register!$O522))+1))/Register!$Q522,2))</f>
        <v/>
      </c>
      <c r="H524" s="27">
        <f>IF(OR(Register!$N522&lt;&gt;"Yes",Register!$O522="",N(Register!$Q522)=0),0,ROUND((Register!$M522-Register!$R522)*MIN(Register!$Q522,MAX(0,MIN(H$4,IF(Register!$U522="",$D$2,MIN($D$2,YEAR(Register!$U522)*12+MONTH(Register!$U522)-1)))-(YEAR(Register!$O522)*12+MONTH(Register!$O522))+1))/Register!$Q522,2)-ROUND((Register!$M522-Register!$R522)*MIN(Register!$Q522,MAX(0,MIN(H$4-1,IF(Register!$U522="",$D$2,MIN($D$2,YEAR(Register!$U522)*12+MONTH(Register!$U522)-1)))-(YEAR(Register!$O522)*12+MONTH(Register!$O522))+1))/Register!$Q522,2))</f>
        <v/>
      </c>
      <c r="I524" s="27">
        <f>IF(OR(Register!$N522&lt;&gt;"Yes",Register!$O522="",N(Register!$Q522)=0),0,ROUND((Register!$M522-Register!$R522)*MIN(Register!$Q522,MAX(0,MIN(I$4,IF(Register!$U522="",$D$2,MIN($D$2,YEAR(Register!$U522)*12+MONTH(Register!$U522)-1)))-(YEAR(Register!$O522)*12+MONTH(Register!$O522))+1))/Register!$Q522,2)-ROUND((Register!$M522-Register!$R522)*MIN(Register!$Q522,MAX(0,MIN(I$4-1,IF(Register!$U522="",$D$2,MIN($D$2,YEAR(Register!$U522)*12+MONTH(Register!$U522)-1)))-(YEAR(Register!$O522)*12+MONTH(Register!$O522))+1))/Register!$Q522,2))</f>
        <v/>
      </c>
      <c r="J524" s="27">
        <f>IF(OR(Register!$N522&lt;&gt;"Yes",Register!$O522="",N(Register!$Q522)=0),0,ROUND((Register!$M522-Register!$R522)*MIN(Register!$Q522,MAX(0,MIN(J$4,IF(Register!$U522="",$D$2,MIN($D$2,YEAR(Register!$U522)*12+MONTH(Register!$U522)-1)))-(YEAR(Register!$O522)*12+MONTH(Register!$O522))+1))/Register!$Q522,2)-ROUND((Register!$M522-Register!$R522)*MIN(Register!$Q522,MAX(0,MIN(J$4-1,IF(Register!$U522="",$D$2,MIN($D$2,YEAR(Register!$U522)*12+MONTH(Register!$U522)-1)))-(YEAR(Register!$O522)*12+MONTH(Register!$O522))+1))/Register!$Q522,2))</f>
        <v/>
      </c>
      <c r="K524" s="27">
        <f>IF(OR(Register!$N522&lt;&gt;"Yes",Register!$O522="",N(Register!$Q522)=0),0,ROUND((Register!$M522-Register!$R522)*MIN(Register!$Q522,MAX(0,MIN(K$4,IF(Register!$U522="",$D$2,MIN($D$2,YEAR(Register!$U522)*12+MONTH(Register!$U522)-1)))-(YEAR(Register!$O522)*12+MONTH(Register!$O522))+1))/Register!$Q522,2)-ROUND((Register!$M522-Register!$R522)*MIN(Register!$Q522,MAX(0,MIN(K$4-1,IF(Register!$U522="",$D$2,MIN($D$2,YEAR(Register!$U522)*12+MONTH(Register!$U522)-1)))-(YEAR(Register!$O522)*12+MONTH(Register!$O522))+1))/Register!$Q522,2))</f>
        <v/>
      </c>
      <c r="L524" s="27">
        <f>IF(OR(Register!$N522&lt;&gt;"Yes",Register!$O522="",N(Register!$Q522)=0),0,ROUND((Register!$M522-Register!$R522)*MIN(Register!$Q522,MAX(0,MIN(L$4,IF(Register!$U522="",$D$2,MIN($D$2,YEAR(Register!$U522)*12+MONTH(Register!$U522)-1)))-(YEAR(Register!$O522)*12+MONTH(Register!$O522))+1))/Register!$Q522,2)-ROUND((Register!$M522-Register!$R522)*MIN(Register!$Q522,MAX(0,MIN(L$4-1,IF(Register!$U522="",$D$2,MIN($D$2,YEAR(Register!$U522)*12+MONTH(Register!$U522)-1)))-(YEAR(Register!$O522)*12+MONTH(Register!$O522))+1))/Register!$Q522,2))</f>
        <v/>
      </c>
      <c r="M524" s="27">
        <f>IF(OR(Register!$N522&lt;&gt;"Yes",Register!$O522="",N(Register!$Q522)=0),0,ROUND((Register!$M522-Register!$R522)*MIN(Register!$Q522,MAX(0,MIN(M$4,IF(Register!$U522="",$D$2,MIN($D$2,YEAR(Register!$U522)*12+MONTH(Register!$U522)-1)))-(YEAR(Register!$O522)*12+MONTH(Register!$O522))+1))/Register!$Q522,2)-ROUND((Register!$M522-Register!$R522)*MIN(Register!$Q522,MAX(0,MIN(M$4-1,IF(Register!$U522="",$D$2,MIN($D$2,YEAR(Register!$U522)*12+MONTH(Register!$U522)-1)))-(YEAR(Register!$O522)*12+MONTH(Register!$O522))+1))/Register!$Q522,2))</f>
        <v/>
      </c>
      <c r="N524" s="27">
        <f>IF(OR(Register!$N522&lt;&gt;"Yes",Register!$O522="",N(Register!$Q522)=0),0,ROUND((Register!$M522-Register!$R522)*MIN(Register!$Q522,MAX(0,MIN(N$4,IF(Register!$U522="",$D$2,MIN($D$2,YEAR(Register!$U522)*12+MONTH(Register!$U522)-1)))-(YEAR(Register!$O522)*12+MONTH(Register!$O522))+1))/Register!$Q522,2)-ROUND((Register!$M522-Register!$R522)*MIN(Register!$Q522,MAX(0,MIN(N$4-1,IF(Register!$U522="",$D$2,MIN($D$2,YEAR(Register!$U522)*12+MONTH(Register!$U522)-1)))-(YEAR(Register!$O522)*12+MONTH(Register!$O522))+1))/Register!$Q522,2))</f>
        <v/>
      </c>
      <c r="O524" s="27">
        <f>IF(OR(Register!$N522&lt;&gt;"Yes",Register!$O522="",N(Register!$Q522)=0),0,ROUND((Register!$M522-Register!$R522)*MIN(Register!$Q522,MAX(0,MIN(O$4,IF(Register!$U522="",$D$2,MIN($D$2,YEAR(Register!$U522)*12+MONTH(Register!$U522)-1)))-(YEAR(Register!$O522)*12+MONTH(Register!$O522))+1))/Register!$Q522,2)-ROUND((Register!$M522-Register!$R522)*MIN(Register!$Q522,MAX(0,MIN(O$4-1,IF(Register!$U522="",$D$2,MIN($D$2,YEAR(Register!$U522)*12+MONTH(Register!$U522)-1)))-(YEAR(Register!$O522)*12+MONTH(Register!$O522))+1))/Register!$Q522,2))</f>
        <v/>
      </c>
      <c r="P524" s="27">
        <f>IF(OR(Register!$N522&lt;&gt;"Yes",Register!$O522="",N(Register!$Q522)=0),0,ROUND((Register!$M522-Register!$R522)*MIN(Register!$Q522,MAX(0,MIN(P$4,IF(Register!$U522="",$D$2,MIN($D$2,YEAR(Register!$U522)*12+MONTH(Register!$U522)-1)))-(YEAR(Register!$O522)*12+MONTH(Register!$O522))+1))/Register!$Q522,2)-ROUND((Register!$M522-Register!$R522)*MIN(Register!$Q522,MAX(0,MIN(P$4-1,IF(Register!$U522="",$D$2,MIN($D$2,YEAR(Register!$U522)*12+MONTH(Register!$U522)-1)))-(YEAR(Register!$O522)*12+MONTH(Register!$O522))+1))/Register!$Q522,2))</f>
        <v/>
      </c>
      <c r="Q524" s="27">
        <f>E524+F524+G524+H524+I524+J524+K524+L524+M524+N524+O524+P524</f>
        <v/>
      </c>
    </row>
    <row r="525">
      <c r="A525" s="28">
        <f>IF(Register!$A523="","",Register!$A523)</f>
        <v/>
      </c>
      <c r="B525" s="28">
        <f>IF(Register!$D523="","",Register!$D523)</f>
        <v/>
      </c>
      <c r="C525" s="28">
        <f>IF(Register!$F523="","",Register!$F523)</f>
        <v/>
      </c>
      <c r="D525" s="28">
        <f>IF(C525="","",IF(C525=Settings!$A$9,Settings!$B$9,IF(C525=Settings!$A$10,Settings!$B$10,IF(C525=Settings!$A$11,Settings!$B$11,IF(C525=Settings!$A$12,Settings!$B$12,IF(C525=Settings!$A$13,Settings!$B$13,IF(C525=Settings!$A$14,Settings!$B$14,IF(C525=Settings!$A$15,Settings!$B$15,IF(C525=Settings!$A$16,Settings!$B$16,IF(C525=Settings!$A$17,Settings!$B$17,IF(C525=Settings!$A$18,Settings!$B$18,"")))))))))))</f>
        <v/>
      </c>
      <c r="E525" s="27">
        <f>IF(OR(Register!$N523&lt;&gt;"Yes",Register!$O523="",N(Register!$Q523)=0),0,ROUND((Register!$M523-Register!$R523)*MIN(Register!$Q523,MAX(0,MIN(E$4,IF(Register!$U523="",$D$2,MIN($D$2,YEAR(Register!$U523)*12+MONTH(Register!$U523)-1)))-(YEAR(Register!$O523)*12+MONTH(Register!$O523))+1))/Register!$Q523,2)-ROUND((Register!$M523-Register!$R523)*MIN(Register!$Q523,MAX(0,MIN(E$4-1,IF(Register!$U523="",$D$2,MIN($D$2,YEAR(Register!$U523)*12+MONTH(Register!$U523)-1)))-(YEAR(Register!$O523)*12+MONTH(Register!$O523))+1))/Register!$Q523,2))</f>
        <v/>
      </c>
      <c r="F525" s="27">
        <f>IF(OR(Register!$N523&lt;&gt;"Yes",Register!$O523="",N(Register!$Q523)=0),0,ROUND((Register!$M523-Register!$R523)*MIN(Register!$Q523,MAX(0,MIN(F$4,IF(Register!$U523="",$D$2,MIN($D$2,YEAR(Register!$U523)*12+MONTH(Register!$U523)-1)))-(YEAR(Register!$O523)*12+MONTH(Register!$O523))+1))/Register!$Q523,2)-ROUND((Register!$M523-Register!$R523)*MIN(Register!$Q523,MAX(0,MIN(F$4-1,IF(Register!$U523="",$D$2,MIN($D$2,YEAR(Register!$U523)*12+MONTH(Register!$U523)-1)))-(YEAR(Register!$O523)*12+MONTH(Register!$O523))+1))/Register!$Q523,2))</f>
        <v/>
      </c>
      <c r="G525" s="27">
        <f>IF(OR(Register!$N523&lt;&gt;"Yes",Register!$O523="",N(Register!$Q523)=0),0,ROUND((Register!$M523-Register!$R523)*MIN(Register!$Q523,MAX(0,MIN(G$4,IF(Register!$U523="",$D$2,MIN($D$2,YEAR(Register!$U523)*12+MONTH(Register!$U523)-1)))-(YEAR(Register!$O523)*12+MONTH(Register!$O523))+1))/Register!$Q523,2)-ROUND((Register!$M523-Register!$R523)*MIN(Register!$Q523,MAX(0,MIN(G$4-1,IF(Register!$U523="",$D$2,MIN($D$2,YEAR(Register!$U523)*12+MONTH(Register!$U523)-1)))-(YEAR(Register!$O523)*12+MONTH(Register!$O523))+1))/Register!$Q523,2))</f>
        <v/>
      </c>
      <c r="H525" s="27">
        <f>IF(OR(Register!$N523&lt;&gt;"Yes",Register!$O523="",N(Register!$Q523)=0),0,ROUND((Register!$M523-Register!$R523)*MIN(Register!$Q523,MAX(0,MIN(H$4,IF(Register!$U523="",$D$2,MIN($D$2,YEAR(Register!$U523)*12+MONTH(Register!$U523)-1)))-(YEAR(Register!$O523)*12+MONTH(Register!$O523))+1))/Register!$Q523,2)-ROUND((Register!$M523-Register!$R523)*MIN(Register!$Q523,MAX(0,MIN(H$4-1,IF(Register!$U523="",$D$2,MIN($D$2,YEAR(Register!$U523)*12+MONTH(Register!$U523)-1)))-(YEAR(Register!$O523)*12+MONTH(Register!$O523))+1))/Register!$Q523,2))</f>
        <v/>
      </c>
      <c r="I525" s="27">
        <f>IF(OR(Register!$N523&lt;&gt;"Yes",Register!$O523="",N(Register!$Q523)=0),0,ROUND((Register!$M523-Register!$R523)*MIN(Register!$Q523,MAX(0,MIN(I$4,IF(Register!$U523="",$D$2,MIN($D$2,YEAR(Register!$U523)*12+MONTH(Register!$U523)-1)))-(YEAR(Register!$O523)*12+MONTH(Register!$O523))+1))/Register!$Q523,2)-ROUND((Register!$M523-Register!$R523)*MIN(Register!$Q523,MAX(0,MIN(I$4-1,IF(Register!$U523="",$D$2,MIN($D$2,YEAR(Register!$U523)*12+MONTH(Register!$U523)-1)))-(YEAR(Register!$O523)*12+MONTH(Register!$O523))+1))/Register!$Q523,2))</f>
        <v/>
      </c>
      <c r="J525" s="27">
        <f>IF(OR(Register!$N523&lt;&gt;"Yes",Register!$O523="",N(Register!$Q523)=0),0,ROUND((Register!$M523-Register!$R523)*MIN(Register!$Q523,MAX(0,MIN(J$4,IF(Register!$U523="",$D$2,MIN($D$2,YEAR(Register!$U523)*12+MONTH(Register!$U523)-1)))-(YEAR(Register!$O523)*12+MONTH(Register!$O523))+1))/Register!$Q523,2)-ROUND((Register!$M523-Register!$R523)*MIN(Register!$Q523,MAX(0,MIN(J$4-1,IF(Register!$U523="",$D$2,MIN($D$2,YEAR(Register!$U523)*12+MONTH(Register!$U523)-1)))-(YEAR(Register!$O523)*12+MONTH(Register!$O523))+1))/Register!$Q523,2))</f>
        <v/>
      </c>
      <c r="K525" s="27">
        <f>IF(OR(Register!$N523&lt;&gt;"Yes",Register!$O523="",N(Register!$Q523)=0),0,ROUND((Register!$M523-Register!$R523)*MIN(Register!$Q523,MAX(0,MIN(K$4,IF(Register!$U523="",$D$2,MIN($D$2,YEAR(Register!$U523)*12+MONTH(Register!$U523)-1)))-(YEAR(Register!$O523)*12+MONTH(Register!$O523))+1))/Register!$Q523,2)-ROUND((Register!$M523-Register!$R523)*MIN(Register!$Q523,MAX(0,MIN(K$4-1,IF(Register!$U523="",$D$2,MIN($D$2,YEAR(Register!$U523)*12+MONTH(Register!$U523)-1)))-(YEAR(Register!$O523)*12+MONTH(Register!$O523))+1))/Register!$Q523,2))</f>
        <v/>
      </c>
      <c r="L525" s="27">
        <f>IF(OR(Register!$N523&lt;&gt;"Yes",Register!$O523="",N(Register!$Q523)=0),0,ROUND((Register!$M523-Register!$R523)*MIN(Register!$Q523,MAX(0,MIN(L$4,IF(Register!$U523="",$D$2,MIN($D$2,YEAR(Register!$U523)*12+MONTH(Register!$U523)-1)))-(YEAR(Register!$O523)*12+MONTH(Register!$O523))+1))/Register!$Q523,2)-ROUND((Register!$M523-Register!$R523)*MIN(Register!$Q523,MAX(0,MIN(L$4-1,IF(Register!$U523="",$D$2,MIN($D$2,YEAR(Register!$U523)*12+MONTH(Register!$U523)-1)))-(YEAR(Register!$O523)*12+MONTH(Register!$O523))+1))/Register!$Q523,2))</f>
        <v/>
      </c>
      <c r="M525" s="27">
        <f>IF(OR(Register!$N523&lt;&gt;"Yes",Register!$O523="",N(Register!$Q523)=0),0,ROUND((Register!$M523-Register!$R523)*MIN(Register!$Q523,MAX(0,MIN(M$4,IF(Register!$U523="",$D$2,MIN($D$2,YEAR(Register!$U523)*12+MONTH(Register!$U523)-1)))-(YEAR(Register!$O523)*12+MONTH(Register!$O523))+1))/Register!$Q523,2)-ROUND((Register!$M523-Register!$R523)*MIN(Register!$Q523,MAX(0,MIN(M$4-1,IF(Register!$U523="",$D$2,MIN($D$2,YEAR(Register!$U523)*12+MONTH(Register!$U523)-1)))-(YEAR(Register!$O523)*12+MONTH(Register!$O523))+1))/Register!$Q523,2))</f>
        <v/>
      </c>
      <c r="N525" s="27">
        <f>IF(OR(Register!$N523&lt;&gt;"Yes",Register!$O523="",N(Register!$Q523)=0),0,ROUND((Register!$M523-Register!$R523)*MIN(Register!$Q523,MAX(0,MIN(N$4,IF(Register!$U523="",$D$2,MIN($D$2,YEAR(Register!$U523)*12+MONTH(Register!$U523)-1)))-(YEAR(Register!$O523)*12+MONTH(Register!$O523))+1))/Register!$Q523,2)-ROUND((Register!$M523-Register!$R523)*MIN(Register!$Q523,MAX(0,MIN(N$4-1,IF(Register!$U523="",$D$2,MIN($D$2,YEAR(Register!$U523)*12+MONTH(Register!$U523)-1)))-(YEAR(Register!$O523)*12+MONTH(Register!$O523))+1))/Register!$Q523,2))</f>
        <v/>
      </c>
      <c r="O525" s="27">
        <f>IF(OR(Register!$N523&lt;&gt;"Yes",Register!$O523="",N(Register!$Q523)=0),0,ROUND((Register!$M523-Register!$R523)*MIN(Register!$Q523,MAX(0,MIN(O$4,IF(Register!$U523="",$D$2,MIN($D$2,YEAR(Register!$U523)*12+MONTH(Register!$U523)-1)))-(YEAR(Register!$O523)*12+MONTH(Register!$O523))+1))/Register!$Q523,2)-ROUND((Register!$M523-Register!$R523)*MIN(Register!$Q523,MAX(0,MIN(O$4-1,IF(Register!$U523="",$D$2,MIN($D$2,YEAR(Register!$U523)*12+MONTH(Register!$U523)-1)))-(YEAR(Register!$O523)*12+MONTH(Register!$O523))+1))/Register!$Q523,2))</f>
        <v/>
      </c>
      <c r="P525" s="27">
        <f>IF(OR(Register!$N523&lt;&gt;"Yes",Register!$O523="",N(Register!$Q523)=0),0,ROUND((Register!$M523-Register!$R523)*MIN(Register!$Q523,MAX(0,MIN(P$4,IF(Register!$U523="",$D$2,MIN($D$2,YEAR(Register!$U523)*12+MONTH(Register!$U523)-1)))-(YEAR(Register!$O523)*12+MONTH(Register!$O523))+1))/Register!$Q523,2)-ROUND((Register!$M523-Register!$R523)*MIN(Register!$Q523,MAX(0,MIN(P$4-1,IF(Register!$U523="",$D$2,MIN($D$2,YEAR(Register!$U523)*12+MONTH(Register!$U523)-1)))-(YEAR(Register!$O523)*12+MONTH(Register!$O523))+1))/Register!$Q523,2))</f>
        <v/>
      </c>
      <c r="Q525" s="27">
        <f>E525+F525+G525+H525+I525+J525+K525+L525+M525+N525+O525+P525</f>
        <v/>
      </c>
    </row>
    <row r="526">
      <c r="A526" s="28">
        <f>IF(Register!$A524="","",Register!$A524)</f>
        <v/>
      </c>
      <c r="B526" s="28">
        <f>IF(Register!$D524="","",Register!$D524)</f>
        <v/>
      </c>
      <c r="C526" s="28">
        <f>IF(Register!$F524="","",Register!$F524)</f>
        <v/>
      </c>
      <c r="D526" s="28">
        <f>IF(C526="","",IF(C526=Settings!$A$9,Settings!$B$9,IF(C526=Settings!$A$10,Settings!$B$10,IF(C526=Settings!$A$11,Settings!$B$11,IF(C526=Settings!$A$12,Settings!$B$12,IF(C526=Settings!$A$13,Settings!$B$13,IF(C526=Settings!$A$14,Settings!$B$14,IF(C526=Settings!$A$15,Settings!$B$15,IF(C526=Settings!$A$16,Settings!$B$16,IF(C526=Settings!$A$17,Settings!$B$17,IF(C526=Settings!$A$18,Settings!$B$18,"")))))))))))</f>
        <v/>
      </c>
      <c r="E526" s="27">
        <f>IF(OR(Register!$N524&lt;&gt;"Yes",Register!$O524="",N(Register!$Q524)=0),0,ROUND((Register!$M524-Register!$R524)*MIN(Register!$Q524,MAX(0,MIN(E$4,IF(Register!$U524="",$D$2,MIN($D$2,YEAR(Register!$U524)*12+MONTH(Register!$U524)-1)))-(YEAR(Register!$O524)*12+MONTH(Register!$O524))+1))/Register!$Q524,2)-ROUND((Register!$M524-Register!$R524)*MIN(Register!$Q524,MAX(0,MIN(E$4-1,IF(Register!$U524="",$D$2,MIN($D$2,YEAR(Register!$U524)*12+MONTH(Register!$U524)-1)))-(YEAR(Register!$O524)*12+MONTH(Register!$O524))+1))/Register!$Q524,2))</f>
        <v/>
      </c>
      <c r="F526" s="27">
        <f>IF(OR(Register!$N524&lt;&gt;"Yes",Register!$O524="",N(Register!$Q524)=0),0,ROUND((Register!$M524-Register!$R524)*MIN(Register!$Q524,MAX(0,MIN(F$4,IF(Register!$U524="",$D$2,MIN($D$2,YEAR(Register!$U524)*12+MONTH(Register!$U524)-1)))-(YEAR(Register!$O524)*12+MONTH(Register!$O524))+1))/Register!$Q524,2)-ROUND((Register!$M524-Register!$R524)*MIN(Register!$Q524,MAX(0,MIN(F$4-1,IF(Register!$U524="",$D$2,MIN($D$2,YEAR(Register!$U524)*12+MONTH(Register!$U524)-1)))-(YEAR(Register!$O524)*12+MONTH(Register!$O524))+1))/Register!$Q524,2))</f>
        <v/>
      </c>
      <c r="G526" s="27">
        <f>IF(OR(Register!$N524&lt;&gt;"Yes",Register!$O524="",N(Register!$Q524)=0),0,ROUND((Register!$M524-Register!$R524)*MIN(Register!$Q524,MAX(0,MIN(G$4,IF(Register!$U524="",$D$2,MIN($D$2,YEAR(Register!$U524)*12+MONTH(Register!$U524)-1)))-(YEAR(Register!$O524)*12+MONTH(Register!$O524))+1))/Register!$Q524,2)-ROUND((Register!$M524-Register!$R524)*MIN(Register!$Q524,MAX(0,MIN(G$4-1,IF(Register!$U524="",$D$2,MIN($D$2,YEAR(Register!$U524)*12+MONTH(Register!$U524)-1)))-(YEAR(Register!$O524)*12+MONTH(Register!$O524))+1))/Register!$Q524,2))</f>
        <v/>
      </c>
      <c r="H526" s="27">
        <f>IF(OR(Register!$N524&lt;&gt;"Yes",Register!$O524="",N(Register!$Q524)=0),0,ROUND((Register!$M524-Register!$R524)*MIN(Register!$Q524,MAX(0,MIN(H$4,IF(Register!$U524="",$D$2,MIN($D$2,YEAR(Register!$U524)*12+MONTH(Register!$U524)-1)))-(YEAR(Register!$O524)*12+MONTH(Register!$O524))+1))/Register!$Q524,2)-ROUND((Register!$M524-Register!$R524)*MIN(Register!$Q524,MAX(0,MIN(H$4-1,IF(Register!$U524="",$D$2,MIN($D$2,YEAR(Register!$U524)*12+MONTH(Register!$U524)-1)))-(YEAR(Register!$O524)*12+MONTH(Register!$O524))+1))/Register!$Q524,2))</f>
        <v/>
      </c>
      <c r="I526" s="27">
        <f>IF(OR(Register!$N524&lt;&gt;"Yes",Register!$O524="",N(Register!$Q524)=0),0,ROUND((Register!$M524-Register!$R524)*MIN(Register!$Q524,MAX(0,MIN(I$4,IF(Register!$U524="",$D$2,MIN($D$2,YEAR(Register!$U524)*12+MONTH(Register!$U524)-1)))-(YEAR(Register!$O524)*12+MONTH(Register!$O524))+1))/Register!$Q524,2)-ROUND((Register!$M524-Register!$R524)*MIN(Register!$Q524,MAX(0,MIN(I$4-1,IF(Register!$U524="",$D$2,MIN($D$2,YEAR(Register!$U524)*12+MONTH(Register!$U524)-1)))-(YEAR(Register!$O524)*12+MONTH(Register!$O524))+1))/Register!$Q524,2))</f>
        <v/>
      </c>
      <c r="J526" s="27">
        <f>IF(OR(Register!$N524&lt;&gt;"Yes",Register!$O524="",N(Register!$Q524)=0),0,ROUND((Register!$M524-Register!$R524)*MIN(Register!$Q524,MAX(0,MIN(J$4,IF(Register!$U524="",$D$2,MIN($D$2,YEAR(Register!$U524)*12+MONTH(Register!$U524)-1)))-(YEAR(Register!$O524)*12+MONTH(Register!$O524))+1))/Register!$Q524,2)-ROUND((Register!$M524-Register!$R524)*MIN(Register!$Q524,MAX(0,MIN(J$4-1,IF(Register!$U524="",$D$2,MIN($D$2,YEAR(Register!$U524)*12+MONTH(Register!$U524)-1)))-(YEAR(Register!$O524)*12+MONTH(Register!$O524))+1))/Register!$Q524,2))</f>
        <v/>
      </c>
      <c r="K526" s="27">
        <f>IF(OR(Register!$N524&lt;&gt;"Yes",Register!$O524="",N(Register!$Q524)=0),0,ROUND((Register!$M524-Register!$R524)*MIN(Register!$Q524,MAX(0,MIN(K$4,IF(Register!$U524="",$D$2,MIN($D$2,YEAR(Register!$U524)*12+MONTH(Register!$U524)-1)))-(YEAR(Register!$O524)*12+MONTH(Register!$O524))+1))/Register!$Q524,2)-ROUND((Register!$M524-Register!$R524)*MIN(Register!$Q524,MAX(0,MIN(K$4-1,IF(Register!$U524="",$D$2,MIN($D$2,YEAR(Register!$U524)*12+MONTH(Register!$U524)-1)))-(YEAR(Register!$O524)*12+MONTH(Register!$O524))+1))/Register!$Q524,2))</f>
        <v/>
      </c>
      <c r="L526" s="27">
        <f>IF(OR(Register!$N524&lt;&gt;"Yes",Register!$O524="",N(Register!$Q524)=0),0,ROUND((Register!$M524-Register!$R524)*MIN(Register!$Q524,MAX(0,MIN(L$4,IF(Register!$U524="",$D$2,MIN($D$2,YEAR(Register!$U524)*12+MONTH(Register!$U524)-1)))-(YEAR(Register!$O524)*12+MONTH(Register!$O524))+1))/Register!$Q524,2)-ROUND((Register!$M524-Register!$R524)*MIN(Register!$Q524,MAX(0,MIN(L$4-1,IF(Register!$U524="",$D$2,MIN($D$2,YEAR(Register!$U524)*12+MONTH(Register!$U524)-1)))-(YEAR(Register!$O524)*12+MONTH(Register!$O524))+1))/Register!$Q524,2))</f>
        <v/>
      </c>
      <c r="M526" s="27">
        <f>IF(OR(Register!$N524&lt;&gt;"Yes",Register!$O524="",N(Register!$Q524)=0),0,ROUND((Register!$M524-Register!$R524)*MIN(Register!$Q524,MAX(0,MIN(M$4,IF(Register!$U524="",$D$2,MIN($D$2,YEAR(Register!$U524)*12+MONTH(Register!$U524)-1)))-(YEAR(Register!$O524)*12+MONTH(Register!$O524))+1))/Register!$Q524,2)-ROUND((Register!$M524-Register!$R524)*MIN(Register!$Q524,MAX(0,MIN(M$4-1,IF(Register!$U524="",$D$2,MIN($D$2,YEAR(Register!$U524)*12+MONTH(Register!$U524)-1)))-(YEAR(Register!$O524)*12+MONTH(Register!$O524))+1))/Register!$Q524,2))</f>
        <v/>
      </c>
      <c r="N526" s="27">
        <f>IF(OR(Register!$N524&lt;&gt;"Yes",Register!$O524="",N(Register!$Q524)=0),0,ROUND((Register!$M524-Register!$R524)*MIN(Register!$Q524,MAX(0,MIN(N$4,IF(Register!$U524="",$D$2,MIN($D$2,YEAR(Register!$U524)*12+MONTH(Register!$U524)-1)))-(YEAR(Register!$O524)*12+MONTH(Register!$O524))+1))/Register!$Q524,2)-ROUND((Register!$M524-Register!$R524)*MIN(Register!$Q524,MAX(0,MIN(N$4-1,IF(Register!$U524="",$D$2,MIN($D$2,YEAR(Register!$U524)*12+MONTH(Register!$U524)-1)))-(YEAR(Register!$O524)*12+MONTH(Register!$O524))+1))/Register!$Q524,2))</f>
        <v/>
      </c>
      <c r="O526" s="27">
        <f>IF(OR(Register!$N524&lt;&gt;"Yes",Register!$O524="",N(Register!$Q524)=0),0,ROUND((Register!$M524-Register!$R524)*MIN(Register!$Q524,MAX(0,MIN(O$4,IF(Register!$U524="",$D$2,MIN($D$2,YEAR(Register!$U524)*12+MONTH(Register!$U524)-1)))-(YEAR(Register!$O524)*12+MONTH(Register!$O524))+1))/Register!$Q524,2)-ROUND((Register!$M524-Register!$R524)*MIN(Register!$Q524,MAX(0,MIN(O$4-1,IF(Register!$U524="",$D$2,MIN($D$2,YEAR(Register!$U524)*12+MONTH(Register!$U524)-1)))-(YEAR(Register!$O524)*12+MONTH(Register!$O524))+1))/Register!$Q524,2))</f>
        <v/>
      </c>
      <c r="P526" s="27">
        <f>IF(OR(Register!$N524&lt;&gt;"Yes",Register!$O524="",N(Register!$Q524)=0),0,ROUND((Register!$M524-Register!$R524)*MIN(Register!$Q524,MAX(0,MIN(P$4,IF(Register!$U524="",$D$2,MIN($D$2,YEAR(Register!$U524)*12+MONTH(Register!$U524)-1)))-(YEAR(Register!$O524)*12+MONTH(Register!$O524))+1))/Register!$Q524,2)-ROUND((Register!$M524-Register!$R524)*MIN(Register!$Q524,MAX(0,MIN(P$4-1,IF(Register!$U524="",$D$2,MIN($D$2,YEAR(Register!$U524)*12+MONTH(Register!$U524)-1)))-(YEAR(Register!$O524)*12+MONTH(Register!$O524))+1))/Register!$Q524,2))</f>
        <v/>
      </c>
      <c r="Q526" s="27">
        <f>E526+F526+G526+H526+I526+J526+K526+L526+M526+N526+O526+P526</f>
        <v/>
      </c>
    </row>
    <row r="527">
      <c r="A527" s="28">
        <f>IF(Register!$A525="","",Register!$A525)</f>
        <v/>
      </c>
      <c r="B527" s="28">
        <f>IF(Register!$D525="","",Register!$D525)</f>
        <v/>
      </c>
      <c r="C527" s="28">
        <f>IF(Register!$F525="","",Register!$F525)</f>
        <v/>
      </c>
      <c r="D527" s="28">
        <f>IF(C527="","",IF(C527=Settings!$A$9,Settings!$B$9,IF(C527=Settings!$A$10,Settings!$B$10,IF(C527=Settings!$A$11,Settings!$B$11,IF(C527=Settings!$A$12,Settings!$B$12,IF(C527=Settings!$A$13,Settings!$B$13,IF(C527=Settings!$A$14,Settings!$B$14,IF(C527=Settings!$A$15,Settings!$B$15,IF(C527=Settings!$A$16,Settings!$B$16,IF(C527=Settings!$A$17,Settings!$B$17,IF(C527=Settings!$A$18,Settings!$B$18,"")))))))))))</f>
        <v/>
      </c>
      <c r="E527" s="27">
        <f>IF(OR(Register!$N525&lt;&gt;"Yes",Register!$O525="",N(Register!$Q525)=0),0,ROUND((Register!$M525-Register!$R525)*MIN(Register!$Q525,MAX(0,MIN(E$4,IF(Register!$U525="",$D$2,MIN($D$2,YEAR(Register!$U525)*12+MONTH(Register!$U525)-1)))-(YEAR(Register!$O525)*12+MONTH(Register!$O525))+1))/Register!$Q525,2)-ROUND((Register!$M525-Register!$R525)*MIN(Register!$Q525,MAX(0,MIN(E$4-1,IF(Register!$U525="",$D$2,MIN($D$2,YEAR(Register!$U525)*12+MONTH(Register!$U525)-1)))-(YEAR(Register!$O525)*12+MONTH(Register!$O525))+1))/Register!$Q525,2))</f>
        <v/>
      </c>
      <c r="F527" s="27">
        <f>IF(OR(Register!$N525&lt;&gt;"Yes",Register!$O525="",N(Register!$Q525)=0),0,ROUND((Register!$M525-Register!$R525)*MIN(Register!$Q525,MAX(0,MIN(F$4,IF(Register!$U525="",$D$2,MIN($D$2,YEAR(Register!$U525)*12+MONTH(Register!$U525)-1)))-(YEAR(Register!$O525)*12+MONTH(Register!$O525))+1))/Register!$Q525,2)-ROUND((Register!$M525-Register!$R525)*MIN(Register!$Q525,MAX(0,MIN(F$4-1,IF(Register!$U525="",$D$2,MIN($D$2,YEAR(Register!$U525)*12+MONTH(Register!$U525)-1)))-(YEAR(Register!$O525)*12+MONTH(Register!$O525))+1))/Register!$Q525,2))</f>
        <v/>
      </c>
      <c r="G527" s="27">
        <f>IF(OR(Register!$N525&lt;&gt;"Yes",Register!$O525="",N(Register!$Q525)=0),0,ROUND((Register!$M525-Register!$R525)*MIN(Register!$Q525,MAX(0,MIN(G$4,IF(Register!$U525="",$D$2,MIN($D$2,YEAR(Register!$U525)*12+MONTH(Register!$U525)-1)))-(YEAR(Register!$O525)*12+MONTH(Register!$O525))+1))/Register!$Q525,2)-ROUND((Register!$M525-Register!$R525)*MIN(Register!$Q525,MAX(0,MIN(G$4-1,IF(Register!$U525="",$D$2,MIN($D$2,YEAR(Register!$U525)*12+MONTH(Register!$U525)-1)))-(YEAR(Register!$O525)*12+MONTH(Register!$O525))+1))/Register!$Q525,2))</f>
        <v/>
      </c>
      <c r="H527" s="27">
        <f>IF(OR(Register!$N525&lt;&gt;"Yes",Register!$O525="",N(Register!$Q525)=0),0,ROUND((Register!$M525-Register!$R525)*MIN(Register!$Q525,MAX(0,MIN(H$4,IF(Register!$U525="",$D$2,MIN($D$2,YEAR(Register!$U525)*12+MONTH(Register!$U525)-1)))-(YEAR(Register!$O525)*12+MONTH(Register!$O525))+1))/Register!$Q525,2)-ROUND((Register!$M525-Register!$R525)*MIN(Register!$Q525,MAX(0,MIN(H$4-1,IF(Register!$U525="",$D$2,MIN($D$2,YEAR(Register!$U525)*12+MONTH(Register!$U525)-1)))-(YEAR(Register!$O525)*12+MONTH(Register!$O525))+1))/Register!$Q525,2))</f>
        <v/>
      </c>
      <c r="I527" s="27">
        <f>IF(OR(Register!$N525&lt;&gt;"Yes",Register!$O525="",N(Register!$Q525)=0),0,ROUND((Register!$M525-Register!$R525)*MIN(Register!$Q525,MAX(0,MIN(I$4,IF(Register!$U525="",$D$2,MIN($D$2,YEAR(Register!$U525)*12+MONTH(Register!$U525)-1)))-(YEAR(Register!$O525)*12+MONTH(Register!$O525))+1))/Register!$Q525,2)-ROUND((Register!$M525-Register!$R525)*MIN(Register!$Q525,MAX(0,MIN(I$4-1,IF(Register!$U525="",$D$2,MIN($D$2,YEAR(Register!$U525)*12+MONTH(Register!$U525)-1)))-(YEAR(Register!$O525)*12+MONTH(Register!$O525))+1))/Register!$Q525,2))</f>
        <v/>
      </c>
      <c r="J527" s="27">
        <f>IF(OR(Register!$N525&lt;&gt;"Yes",Register!$O525="",N(Register!$Q525)=0),0,ROUND((Register!$M525-Register!$R525)*MIN(Register!$Q525,MAX(0,MIN(J$4,IF(Register!$U525="",$D$2,MIN($D$2,YEAR(Register!$U525)*12+MONTH(Register!$U525)-1)))-(YEAR(Register!$O525)*12+MONTH(Register!$O525))+1))/Register!$Q525,2)-ROUND((Register!$M525-Register!$R525)*MIN(Register!$Q525,MAX(0,MIN(J$4-1,IF(Register!$U525="",$D$2,MIN($D$2,YEAR(Register!$U525)*12+MONTH(Register!$U525)-1)))-(YEAR(Register!$O525)*12+MONTH(Register!$O525))+1))/Register!$Q525,2))</f>
        <v/>
      </c>
      <c r="K527" s="27">
        <f>IF(OR(Register!$N525&lt;&gt;"Yes",Register!$O525="",N(Register!$Q525)=0),0,ROUND((Register!$M525-Register!$R525)*MIN(Register!$Q525,MAX(0,MIN(K$4,IF(Register!$U525="",$D$2,MIN($D$2,YEAR(Register!$U525)*12+MONTH(Register!$U525)-1)))-(YEAR(Register!$O525)*12+MONTH(Register!$O525))+1))/Register!$Q525,2)-ROUND((Register!$M525-Register!$R525)*MIN(Register!$Q525,MAX(0,MIN(K$4-1,IF(Register!$U525="",$D$2,MIN($D$2,YEAR(Register!$U525)*12+MONTH(Register!$U525)-1)))-(YEAR(Register!$O525)*12+MONTH(Register!$O525))+1))/Register!$Q525,2))</f>
        <v/>
      </c>
      <c r="L527" s="27">
        <f>IF(OR(Register!$N525&lt;&gt;"Yes",Register!$O525="",N(Register!$Q525)=0),0,ROUND((Register!$M525-Register!$R525)*MIN(Register!$Q525,MAX(0,MIN(L$4,IF(Register!$U525="",$D$2,MIN($D$2,YEAR(Register!$U525)*12+MONTH(Register!$U525)-1)))-(YEAR(Register!$O525)*12+MONTH(Register!$O525))+1))/Register!$Q525,2)-ROUND((Register!$M525-Register!$R525)*MIN(Register!$Q525,MAX(0,MIN(L$4-1,IF(Register!$U525="",$D$2,MIN($D$2,YEAR(Register!$U525)*12+MONTH(Register!$U525)-1)))-(YEAR(Register!$O525)*12+MONTH(Register!$O525))+1))/Register!$Q525,2))</f>
        <v/>
      </c>
      <c r="M527" s="27">
        <f>IF(OR(Register!$N525&lt;&gt;"Yes",Register!$O525="",N(Register!$Q525)=0),0,ROUND((Register!$M525-Register!$R525)*MIN(Register!$Q525,MAX(0,MIN(M$4,IF(Register!$U525="",$D$2,MIN($D$2,YEAR(Register!$U525)*12+MONTH(Register!$U525)-1)))-(YEAR(Register!$O525)*12+MONTH(Register!$O525))+1))/Register!$Q525,2)-ROUND((Register!$M525-Register!$R525)*MIN(Register!$Q525,MAX(0,MIN(M$4-1,IF(Register!$U525="",$D$2,MIN($D$2,YEAR(Register!$U525)*12+MONTH(Register!$U525)-1)))-(YEAR(Register!$O525)*12+MONTH(Register!$O525))+1))/Register!$Q525,2))</f>
        <v/>
      </c>
      <c r="N527" s="27">
        <f>IF(OR(Register!$N525&lt;&gt;"Yes",Register!$O525="",N(Register!$Q525)=0),0,ROUND((Register!$M525-Register!$R525)*MIN(Register!$Q525,MAX(0,MIN(N$4,IF(Register!$U525="",$D$2,MIN($D$2,YEAR(Register!$U525)*12+MONTH(Register!$U525)-1)))-(YEAR(Register!$O525)*12+MONTH(Register!$O525))+1))/Register!$Q525,2)-ROUND((Register!$M525-Register!$R525)*MIN(Register!$Q525,MAX(0,MIN(N$4-1,IF(Register!$U525="",$D$2,MIN($D$2,YEAR(Register!$U525)*12+MONTH(Register!$U525)-1)))-(YEAR(Register!$O525)*12+MONTH(Register!$O525))+1))/Register!$Q525,2))</f>
        <v/>
      </c>
      <c r="O527" s="27">
        <f>IF(OR(Register!$N525&lt;&gt;"Yes",Register!$O525="",N(Register!$Q525)=0),0,ROUND((Register!$M525-Register!$R525)*MIN(Register!$Q525,MAX(0,MIN(O$4,IF(Register!$U525="",$D$2,MIN($D$2,YEAR(Register!$U525)*12+MONTH(Register!$U525)-1)))-(YEAR(Register!$O525)*12+MONTH(Register!$O525))+1))/Register!$Q525,2)-ROUND((Register!$M525-Register!$R525)*MIN(Register!$Q525,MAX(0,MIN(O$4-1,IF(Register!$U525="",$D$2,MIN($D$2,YEAR(Register!$U525)*12+MONTH(Register!$U525)-1)))-(YEAR(Register!$O525)*12+MONTH(Register!$O525))+1))/Register!$Q525,2))</f>
        <v/>
      </c>
      <c r="P527" s="27">
        <f>IF(OR(Register!$N525&lt;&gt;"Yes",Register!$O525="",N(Register!$Q525)=0),0,ROUND((Register!$M525-Register!$R525)*MIN(Register!$Q525,MAX(0,MIN(P$4,IF(Register!$U525="",$D$2,MIN($D$2,YEAR(Register!$U525)*12+MONTH(Register!$U525)-1)))-(YEAR(Register!$O525)*12+MONTH(Register!$O525))+1))/Register!$Q525,2)-ROUND((Register!$M525-Register!$R525)*MIN(Register!$Q525,MAX(0,MIN(P$4-1,IF(Register!$U525="",$D$2,MIN($D$2,YEAR(Register!$U525)*12+MONTH(Register!$U525)-1)))-(YEAR(Register!$O525)*12+MONTH(Register!$O525))+1))/Register!$Q525,2))</f>
        <v/>
      </c>
      <c r="Q527" s="27">
        <f>E527+F527+G527+H527+I527+J527+K527+L527+M527+N527+O527+P527</f>
        <v/>
      </c>
    </row>
    <row r="528">
      <c r="A528" s="28">
        <f>IF(Register!$A526="","",Register!$A526)</f>
        <v/>
      </c>
      <c r="B528" s="28">
        <f>IF(Register!$D526="","",Register!$D526)</f>
        <v/>
      </c>
      <c r="C528" s="28">
        <f>IF(Register!$F526="","",Register!$F526)</f>
        <v/>
      </c>
      <c r="D528" s="28">
        <f>IF(C528="","",IF(C528=Settings!$A$9,Settings!$B$9,IF(C528=Settings!$A$10,Settings!$B$10,IF(C528=Settings!$A$11,Settings!$B$11,IF(C528=Settings!$A$12,Settings!$B$12,IF(C528=Settings!$A$13,Settings!$B$13,IF(C528=Settings!$A$14,Settings!$B$14,IF(C528=Settings!$A$15,Settings!$B$15,IF(C528=Settings!$A$16,Settings!$B$16,IF(C528=Settings!$A$17,Settings!$B$17,IF(C528=Settings!$A$18,Settings!$B$18,"")))))))))))</f>
        <v/>
      </c>
      <c r="E528" s="27">
        <f>IF(OR(Register!$N526&lt;&gt;"Yes",Register!$O526="",N(Register!$Q526)=0),0,ROUND((Register!$M526-Register!$R526)*MIN(Register!$Q526,MAX(0,MIN(E$4,IF(Register!$U526="",$D$2,MIN($D$2,YEAR(Register!$U526)*12+MONTH(Register!$U526)-1)))-(YEAR(Register!$O526)*12+MONTH(Register!$O526))+1))/Register!$Q526,2)-ROUND((Register!$M526-Register!$R526)*MIN(Register!$Q526,MAX(0,MIN(E$4-1,IF(Register!$U526="",$D$2,MIN($D$2,YEAR(Register!$U526)*12+MONTH(Register!$U526)-1)))-(YEAR(Register!$O526)*12+MONTH(Register!$O526))+1))/Register!$Q526,2))</f>
        <v/>
      </c>
      <c r="F528" s="27">
        <f>IF(OR(Register!$N526&lt;&gt;"Yes",Register!$O526="",N(Register!$Q526)=0),0,ROUND((Register!$M526-Register!$R526)*MIN(Register!$Q526,MAX(0,MIN(F$4,IF(Register!$U526="",$D$2,MIN($D$2,YEAR(Register!$U526)*12+MONTH(Register!$U526)-1)))-(YEAR(Register!$O526)*12+MONTH(Register!$O526))+1))/Register!$Q526,2)-ROUND((Register!$M526-Register!$R526)*MIN(Register!$Q526,MAX(0,MIN(F$4-1,IF(Register!$U526="",$D$2,MIN($D$2,YEAR(Register!$U526)*12+MONTH(Register!$U526)-1)))-(YEAR(Register!$O526)*12+MONTH(Register!$O526))+1))/Register!$Q526,2))</f>
        <v/>
      </c>
      <c r="G528" s="27">
        <f>IF(OR(Register!$N526&lt;&gt;"Yes",Register!$O526="",N(Register!$Q526)=0),0,ROUND((Register!$M526-Register!$R526)*MIN(Register!$Q526,MAX(0,MIN(G$4,IF(Register!$U526="",$D$2,MIN($D$2,YEAR(Register!$U526)*12+MONTH(Register!$U526)-1)))-(YEAR(Register!$O526)*12+MONTH(Register!$O526))+1))/Register!$Q526,2)-ROUND((Register!$M526-Register!$R526)*MIN(Register!$Q526,MAX(0,MIN(G$4-1,IF(Register!$U526="",$D$2,MIN($D$2,YEAR(Register!$U526)*12+MONTH(Register!$U526)-1)))-(YEAR(Register!$O526)*12+MONTH(Register!$O526))+1))/Register!$Q526,2))</f>
        <v/>
      </c>
      <c r="H528" s="27">
        <f>IF(OR(Register!$N526&lt;&gt;"Yes",Register!$O526="",N(Register!$Q526)=0),0,ROUND((Register!$M526-Register!$R526)*MIN(Register!$Q526,MAX(0,MIN(H$4,IF(Register!$U526="",$D$2,MIN($D$2,YEAR(Register!$U526)*12+MONTH(Register!$U526)-1)))-(YEAR(Register!$O526)*12+MONTH(Register!$O526))+1))/Register!$Q526,2)-ROUND((Register!$M526-Register!$R526)*MIN(Register!$Q526,MAX(0,MIN(H$4-1,IF(Register!$U526="",$D$2,MIN($D$2,YEAR(Register!$U526)*12+MONTH(Register!$U526)-1)))-(YEAR(Register!$O526)*12+MONTH(Register!$O526))+1))/Register!$Q526,2))</f>
        <v/>
      </c>
      <c r="I528" s="27">
        <f>IF(OR(Register!$N526&lt;&gt;"Yes",Register!$O526="",N(Register!$Q526)=0),0,ROUND((Register!$M526-Register!$R526)*MIN(Register!$Q526,MAX(0,MIN(I$4,IF(Register!$U526="",$D$2,MIN($D$2,YEAR(Register!$U526)*12+MONTH(Register!$U526)-1)))-(YEAR(Register!$O526)*12+MONTH(Register!$O526))+1))/Register!$Q526,2)-ROUND((Register!$M526-Register!$R526)*MIN(Register!$Q526,MAX(0,MIN(I$4-1,IF(Register!$U526="",$D$2,MIN($D$2,YEAR(Register!$U526)*12+MONTH(Register!$U526)-1)))-(YEAR(Register!$O526)*12+MONTH(Register!$O526))+1))/Register!$Q526,2))</f>
        <v/>
      </c>
      <c r="J528" s="27">
        <f>IF(OR(Register!$N526&lt;&gt;"Yes",Register!$O526="",N(Register!$Q526)=0),0,ROUND((Register!$M526-Register!$R526)*MIN(Register!$Q526,MAX(0,MIN(J$4,IF(Register!$U526="",$D$2,MIN($D$2,YEAR(Register!$U526)*12+MONTH(Register!$U526)-1)))-(YEAR(Register!$O526)*12+MONTH(Register!$O526))+1))/Register!$Q526,2)-ROUND((Register!$M526-Register!$R526)*MIN(Register!$Q526,MAX(0,MIN(J$4-1,IF(Register!$U526="",$D$2,MIN($D$2,YEAR(Register!$U526)*12+MONTH(Register!$U526)-1)))-(YEAR(Register!$O526)*12+MONTH(Register!$O526))+1))/Register!$Q526,2))</f>
        <v/>
      </c>
      <c r="K528" s="27">
        <f>IF(OR(Register!$N526&lt;&gt;"Yes",Register!$O526="",N(Register!$Q526)=0),0,ROUND((Register!$M526-Register!$R526)*MIN(Register!$Q526,MAX(0,MIN(K$4,IF(Register!$U526="",$D$2,MIN($D$2,YEAR(Register!$U526)*12+MONTH(Register!$U526)-1)))-(YEAR(Register!$O526)*12+MONTH(Register!$O526))+1))/Register!$Q526,2)-ROUND((Register!$M526-Register!$R526)*MIN(Register!$Q526,MAX(0,MIN(K$4-1,IF(Register!$U526="",$D$2,MIN($D$2,YEAR(Register!$U526)*12+MONTH(Register!$U526)-1)))-(YEAR(Register!$O526)*12+MONTH(Register!$O526))+1))/Register!$Q526,2))</f>
        <v/>
      </c>
      <c r="L528" s="27">
        <f>IF(OR(Register!$N526&lt;&gt;"Yes",Register!$O526="",N(Register!$Q526)=0),0,ROUND((Register!$M526-Register!$R526)*MIN(Register!$Q526,MAX(0,MIN(L$4,IF(Register!$U526="",$D$2,MIN($D$2,YEAR(Register!$U526)*12+MONTH(Register!$U526)-1)))-(YEAR(Register!$O526)*12+MONTH(Register!$O526))+1))/Register!$Q526,2)-ROUND((Register!$M526-Register!$R526)*MIN(Register!$Q526,MAX(0,MIN(L$4-1,IF(Register!$U526="",$D$2,MIN($D$2,YEAR(Register!$U526)*12+MONTH(Register!$U526)-1)))-(YEAR(Register!$O526)*12+MONTH(Register!$O526))+1))/Register!$Q526,2))</f>
        <v/>
      </c>
      <c r="M528" s="27">
        <f>IF(OR(Register!$N526&lt;&gt;"Yes",Register!$O526="",N(Register!$Q526)=0),0,ROUND((Register!$M526-Register!$R526)*MIN(Register!$Q526,MAX(0,MIN(M$4,IF(Register!$U526="",$D$2,MIN($D$2,YEAR(Register!$U526)*12+MONTH(Register!$U526)-1)))-(YEAR(Register!$O526)*12+MONTH(Register!$O526))+1))/Register!$Q526,2)-ROUND((Register!$M526-Register!$R526)*MIN(Register!$Q526,MAX(0,MIN(M$4-1,IF(Register!$U526="",$D$2,MIN($D$2,YEAR(Register!$U526)*12+MONTH(Register!$U526)-1)))-(YEAR(Register!$O526)*12+MONTH(Register!$O526))+1))/Register!$Q526,2))</f>
        <v/>
      </c>
      <c r="N528" s="27">
        <f>IF(OR(Register!$N526&lt;&gt;"Yes",Register!$O526="",N(Register!$Q526)=0),0,ROUND((Register!$M526-Register!$R526)*MIN(Register!$Q526,MAX(0,MIN(N$4,IF(Register!$U526="",$D$2,MIN($D$2,YEAR(Register!$U526)*12+MONTH(Register!$U526)-1)))-(YEAR(Register!$O526)*12+MONTH(Register!$O526))+1))/Register!$Q526,2)-ROUND((Register!$M526-Register!$R526)*MIN(Register!$Q526,MAX(0,MIN(N$4-1,IF(Register!$U526="",$D$2,MIN($D$2,YEAR(Register!$U526)*12+MONTH(Register!$U526)-1)))-(YEAR(Register!$O526)*12+MONTH(Register!$O526))+1))/Register!$Q526,2))</f>
        <v/>
      </c>
      <c r="O528" s="27">
        <f>IF(OR(Register!$N526&lt;&gt;"Yes",Register!$O526="",N(Register!$Q526)=0),0,ROUND((Register!$M526-Register!$R526)*MIN(Register!$Q526,MAX(0,MIN(O$4,IF(Register!$U526="",$D$2,MIN($D$2,YEAR(Register!$U526)*12+MONTH(Register!$U526)-1)))-(YEAR(Register!$O526)*12+MONTH(Register!$O526))+1))/Register!$Q526,2)-ROUND((Register!$M526-Register!$R526)*MIN(Register!$Q526,MAX(0,MIN(O$4-1,IF(Register!$U526="",$D$2,MIN($D$2,YEAR(Register!$U526)*12+MONTH(Register!$U526)-1)))-(YEAR(Register!$O526)*12+MONTH(Register!$O526))+1))/Register!$Q526,2))</f>
        <v/>
      </c>
      <c r="P528" s="27">
        <f>IF(OR(Register!$N526&lt;&gt;"Yes",Register!$O526="",N(Register!$Q526)=0),0,ROUND((Register!$M526-Register!$R526)*MIN(Register!$Q526,MAX(0,MIN(P$4,IF(Register!$U526="",$D$2,MIN($D$2,YEAR(Register!$U526)*12+MONTH(Register!$U526)-1)))-(YEAR(Register!$O526)*12+MONTH(Register!$O526))+1))/Register!$Q526,2)-ROUND((Register!$M526-Register!$R526)*MIN(Register!$Q526,MAX(0,MIN(P$4-1,IF(Register!$U526="",$D$2,MIN($D$2,YEAR(Register!$U526)*12+MONTH(Register!$U526)-1)))-(YEAR(Register!$O526)*12+MONTH(Register!$O526))+1))/Register!$Q526,2))</f>
        <v/>
      </c>
      <c r="Q528" s="27">
        <f>E528+F528+G528+H528+I528+J528+K528+L528+M528+N528+O528+P528</f>
        <v/>
      </c>
    </row>
    <row r="529">
      <c r="A529" s="28">
        <f>IF(Register!$A527="","",Register!$A527)</f>
        <v/>
      </c>
      <c r="B529" s="28">
        <f>IF(Register!$D527="","",Register!$D527)</f>
        <v/>
      </c>
      <c r="C529" s="28">
        <f>IF(Register!$F527="","",Register!$F527)</f>
        <v/>
      </c>
      <c r="D529" s="28">
        <f>IF(C529="","",IF(C529=Settings!$A$9,Settings!$B$9,IF(C529=Settings!$A$10,Settings!$B$10,IF(C529=Settings!$A$11,Settings!$B$11,IF(C529=Settings!$A$12,Settings!$B$12,IF(C529=Settings!$A$13,Settings!$B$13,IF(C529=Settings!$A$14,Settings!$B$14,IF(C529=Settings!$A$15,Settings!$B$15,IF(C529=Settings!$A$16,Settings!$B$16,IF(C529=Settings!$A$17,Settings!$B$17,IF(C529=Settings!$A$18,Settings!$B$18,"")))))))))))</f>
        <v/>
      </c>
      <c r="E529" s="27">
        <f>IF(OR(Register!$N527&lt;&gt;"Yes",Register!$O527="",N(Register!$Q527)=0),0,ROUND((Register!$M527-Register!$R527)*MIN(Register!$Q527,MAX(0,MIN(E$4,IF(Register!$U527="",$D$2,MIN($D$2,YEAR(Register!$U527)*12+MONTH(Register!$U527)-1)))-(YEAR(Register!$O527)*12+MONTH(Register!$O527))+1))/Register!$Q527,2)-ROUND((Register!$M527-Register!$R527)*MIN(Register!$Q527,MAX(0,MIN(E$4-1,IF(Register!$U527="",$D$2,MIN($D$2,YEAR(Register!$U527)*12+MONTH(Register!$U527)-1)))-(YEAR(Register!$O527)*12+MONTH(Register!$O527))+1))/Register!$Q527,2))</f>
        <v/>
      </c>
      <c r="F529" s="27">
        <f>IF(OR(Register!$N527&lt;&gt;"Yes",Register!$O527="",N(Register!$Q527)=0),0,ROUND((Register!$M527-Register!$R527)*MIN(Register!$Q527,MAX(0,MIN(F$4,IF(Register!$U527="",$D$2,MIN($D$2,YEAR(Register!$U527)*12+MONTH(Register!$U527)-1)))-(YEAR(Register!$O527)*12+MONTH(Register!$O527))+1))/Register!$Q527,2)-ROUND((Register!$M527-Register!$R527)*MIN(Register!$Q527,MAX(0,MIN(F$4-1,IF(Register!$U527="",$D$2,MIN($D$2,YEAR(Register!$U527)*12+MONTH(Register!$U527)-1)))-(YEAR(Register!$O527)*12+MONTH(Register!$O527))+1))/Register!$Q527,2))</f>
        <v/>
      </c>
      <c r="G529" s="27">
        <f>IF(OR(Register!$N527&lt;&gt;"Yes",Register!$O527="",N(Register!$Q527)=0),0,ROUND((Register!$M527-Register!$R527)*MIN(Register!$Q527,MAX(0,MIN(G$4,IF(Register!$U527="",$D$2,MIN($D$2,YEAR(Register!$U527)*12+MONTH(Register!$U527)-1)))-(YEAR(Register!$O527)*12+MONTH(Register!$O527))+1))/Register!$Q527,2)-ROUND((Register!$M527-Register!$R527)*MIN(Register!$Q527,MAX(0,MIN(G$4-1,IF(Register!$U527="",$D$2,MIN($D$2,YEAR(Register!$U527)*12+MONTH(Register!$U527)-1)))-(YEAR(Register!$O527)*12+MONTH(Register!$O527))+1))/Register!$Q527,2))</f>
        <v/>
      </c>
      <c r="H529" s="27">
        <f>IF(OR(Register!$N527&lt;&gt;"Yes",Register!$O527="",N(Register!$Q527)=0),0,ROUND((Register!$M527-Register!$R527)*MIN(Register!$Q527,MAX(0,MIN(H$4,IF(Register!$U527="",$D$2,MIN($D$2,YEAR(Register!$U527)*12+MONTH(Register!$U527)-1)))-(YEAR(Register!$O527)*12+MONTH(Register!$O527))+1))/Register!$Q527,2)-ROUND((Register!$M527-Register!$R527)*MIN(Register!$Q527,MAX(0,MIN(H$4-1,IF(Register!$U527="",$D$2,MIN($D$2,YEAR(Register!$U527)*12+MONTH(Register!$U527)-1)))-(YEAR(Register!$O527)*12+MONTH(Register!$O527))+1))/Register!$Q527,2))</f>
        <v/>
      </c>
      <c r="I529" s="27">
        <f>IF(OR(Register!$N527&lt;&gt;"Yes",Register!$O527="",N(Register!$Q527)=0),0,ROUND((Register!$M527-Register!$R527)*MIN(Register!$Q527,MAX(0,MIN(I$4,IF(Register!$U527="",$D$2,MIN($D$2,YEAR(Register!$U527)*12+MONTH(Register!$U527)-1)))-(YEAR(Register!$O527)*12+MONTH(Register!$O527))+1))/Register!$Q527,2)-ROUND((Register!$M527-Register!$R527)*MIN(Register!$Q527,MAX(0,MIN(I$4-1,IF(Register!$U527="",$D$2,MIN($D$2,YEAR(Register!$U527)*12+MONTH(Register!$U527)-1)))-(YEAR(Register!$O527)*12+MONTH(Register!$O527))+1))/Register!$Q527,2))</f>
        <v/>
      </c>
      <c r="J529" s="27">
        <f>IF(OR(Register!$N527&lt;&gt;"Yes",Register!$O527="",N(Register!$Q527)=0),0,ROUND((Register!$M527-Register!$R527)*MIN(Register!$Q527,MAX(0,MIN(J$4,IF(Register!$U527="",$D$2,MIN($D$2,YEAR(Register!$U527)*12+MONTH(Register!$U527)-1)))-(YEAR(Register!$O527)*12+MONTH(Register!$O527))+1))/Register!$Q527,2)-ROUND((Register!$M527-Register!$R527)*MIN(Register!$Q527,MAX(0,MIN(J$4-1,IF(Register!$U527="",$D$2,MIN($D$2,YEAR(Register!$U527)*12+MONTH(Register!$U527)-1)))-(YEAR(Register!$O527)*12+MONTH(Register!$O527))+1))/Register!$Q527,2))</f>
        <v/>
      </c>
      <c r="K529" s="27">
        <f>IF(OR(Register!$N527&lt;&gt;"Yes",Register!$O527="",N(Register!$Q527)=0),0,ROUND((Register!$M527-Register!$R527)*MIN(Register!$Q527,MAX(0,MIN(K$4,IF(Register!$U527="",$D$2,MIN($D$2,YEAR(Register!$U527)*12+MONTH(Register!$U527)-1)))-(YEAR(Register!$O527)*12+MONTH(Register!$O527))+1))/Register!$Q527,2)-ROUND((Register!$M527-Register!$R527)*MIN(Register!$Q527,MAX(0,MIN(K$4-1,IF(Register!$U527="",$D$2,MIN($D$2,YEAR(Register!$U527)*12+MONTH(Register!$U527)-1)))-(YEAR(Register!$O527)*12+MONTH(Register!$O527))+1))/Register!$Q527,2))</f>
        <v/>
      </c>
      <c r="L529" s="27">
        <f>IF(OR(Register!$N527&lt;&gt;"Yes",Register!$O527="",N(Register!$Q527)=0),0,ROUND((Register!$M527-Register!$R527)*MIN(Register!$Q527,MAX(0,MIN(L$4,IF(Register!$U527="",$D$2,MIN($D$2,YEAR(Register!$U527)*12+MONTH(Register!$U527)-1)))-(YEAR(Register!$O527)*12+MONTH(Register!$O527))+1))/Register!$Q527,2)-ROUND((Register!$M527-Register!$R527)*MIN(Register!$Q527,MAX(0,MIN(L$4-1,IF(Register!$U527="",$D$2,MIN($D$2,YEAR(Register!$U527)*12+MONTH(Register!$U527)-1)))-(YEAR(Register!$O527)*12+MONTH(Register!$O527))+1))/Register!$Q527,2))</f>
        <v/>
      </c>
      <c r="M529" s="27">
        <f>IF(OR(Register!$N527&lt;&gt;"Yes",Register!$O527="",N(Register!$Q527)=0),0,ROUND((Register!$M527-Register!$R527)*MIN(Register!$Q527,MAX(0,MIN(M$4,IF(Register!$U527="",$D$2,MIN($D$2,YEAR(Register!$U527)*12+MONTH(Register!$U527)-1)))-(YEAR(Register!$O527)*12+MONTH(Register!$O527))+1))/Register!$Q527,2)-ROUND((Register!$M527-Register!$R527)*MIN(Register!$Q527,MAX(0,MIN(M$4-1,IF(Register!$U527="",$D$2,MIN($D$2,YEAR(Register!$U527)*12+MONTH(Register!$U527)-1)))-(YEAR(Register!$O527)*12+MONTH(Register!$O527))+1))/Register!$Q527,2))</f>
        <v/>
      </c>
      <c r="N529" s="27">
        <f>IF(OR(Register!$N527&lt;&gt;"Yes",Register!$O527="",N(Register!$Q527)=0),0,ROUND((Register!$M527-Register!$R527)*MIN(Register!$Q527,MAX(0,MIN(N$4,IF(Register!$U527="",$D$2,MIN($D$2,YEAR(Register!$U527)*12+MONTH(Register!$U527)-1)))-(YEAR(Register!$O527)*12+MONTH(Register!$O527))+1))/Register!$Q527,2)-ROUND((Register!$M527-Register!$R527)*MIN(Register!$Q527,MAX(0,MIN(N$4-1,IF(Register!$U527="",$D$2,MIN($D$2,YEAR(Register!$U527)*12+MONTH(Register!$U527)-1)))-(YEAR(Register!$O527)*12+MONTH(Register!$O527))+1))/Register!$Q527,2))</f>
        <v/>
      </c>
      <c r="O529" s="27">
        <f>IF(OR(Register!$N527&lt;&gt;"Yes",Register!$O527="",N(Register!$Q527)=0),0,ROUND((Register!$M527-Register!$R527)*MIN(Register!$Q527,MAX(0,MIN(O$4,IF(Register!$U527="",$D$2,MIN($D$2,YEAR(Register!$U527)*12+MONTH(Register!$U527)-1)))-(YEAR(Register!$O527)*12+MONTH(Register!$O527))+1))/Register!$Q527,2)-ROUND((Register!$M527-Register!$R527)*MIN(Register!$Q527,MAX(0,MIN(O$4-1,IF(Register!$U527="",$D$2,MIN($D$2,YEAR(Register!$U527)*12+MONTH(Register!$U527)-1)))-(YEAR(Register!$O527)*12+MONTH(Register!$O527))+1))/Register!$Q527,2))</f>
        <v/>
      </c>
      <c r="P529" s="27">
        <f>IF(OR(Register!$N527&lt;&gt;"Yes",Register!$O527="",N(Register!$Q527)=0),0,ROUND((Register!$M527-Register!$R527)*MIN(Register!$Q527,MAX(0,MIN(P$4,IF(Register!$U527="",$D$2,MIN($D$2,YEAR(Register!$U527)*12+MONTH(Register!$U527)-1)))-(YEAR(Register!$O527)*12+MONTH(Register!$O527))+1))/Register!$Q527,2)-ROUND((Register!$M527-Register!$R527)*MIN(Register!$Q527,MAX(0,MIN(P$4-1,IF(Register!$U527="",$D$2,MIN($D$2,YEAR(Register!$U527)*12+MONTH(Register!$U527)-1)))-(YEAR(Register!$O527)*12+MONTH(Register!$O527))+1))/Register!$Q527,2))</f>
        <v/>
      </c>
      <c r="Q529" s="27">
        <f>E529+F529+G529+H529+I529+J529+K529+L529+M529+N529+O529+P529</f>
        <v/>
      </c>
    </row>
    <row r="530">
      <c r="A530" s="28">
        <f>IF(Register!$A528="","",Register!$A528)</f>
        <v/>
      </c>
      <c r="B530" s="28">
        <f>IF(Register!$D528="","",Register!$D528)</f>
        <v/>
      </c>
      <c r="C530" s="28">
        <f>IF(Register!$F528="","",Register!$F528)</f>
        <v/>
      </c>
      <c r="D530" s="28">
        <f>IF(C530="","",IF(C530=Settings!$A$9,Settings!$B$9,IF(C530=Settings!$A$10,Settings!$B$10,IF(C530=Settings!$A$11,Settings!$B$11,IF(C530=Settings!$A$12,Settings!$B$12,IF(C530=Settings!$A$13,Settings!$B$13,IF(C530=Settings!$A$14,Settings!$B$14,IF(C530=Settings!$A$15,Settings!$B$15,IF(C530=Settings!$A$16,Settings!$B$16,IF(C530=Settings!$A$17,Settings!$B$17,IF(C530=Settings!$A$18,Settings!$B$18,"")))))))))))</f>
        <v/>
      </c>
      <c r="E530" s="27">
        <f>IF(OR(Register!$N528&lt;&gt;"Yes",Register!$O528="",N(Register!$Q528)=0),0,ROUND((Register!$M528-Register!$R528)*MIN(Register!$Q528,MAX(0,MIN(E$4,IF(Register!$U528="",$D$2,MIN($D$2,YEAR(Register!$U528)*12+MONTH(Register!$U528)-1)))-(YEAR(Register!$O528)*12+MONTH(Register!$O528))+1))/Register!$Q528,2)-ROUND((Register!$M528-Register!$R528)*MIN(Register!$Q528,MAX(0,MIN(E$4-1,IF(Register!$U528="",$D$2,MIN($D$2,YEAR(Register!$U528)*12+MONTH(Register!$U528)-1)))-(YEAR(Register!$O528)*12+MONTH(Register!$O528))+1))/Register!$Q528,2))</f>
        <v/>
      </c>
      <c r="F530" s="27">
        <f>IF(OR(Register!$N528&lt;&gt;"Yes",Register!$O528="",N(Register!$Q528)=0),0,ROUND((Register!$M528-Register!$R528)*MIN(Register!$Q528,MAX(0,MIN(F$4,IF(Register!$U528="",$D$2,MIN($D$2,YEAR(Register!$U528)*12+MONTH(Register!$U528)-1)))-(YEAR(Register!$O528)*12+MONTH(Register!$O528))+1))/Register!$Q528,2)-ROUND((Register!$M528-Register!$R528)*MIN(Register!$Q528,MAX(0,MIN(F$4-1,IF(Register!$U528="",$D$2,MIN($D$2,YEAR(Register!$U528)*12+MONTH(Register!$U528)-1)))-(YEAR(Register!$O528)*12+MONTH(Register!$O528))+1))/Register!$Q528,2))</f>
        <v/>
      </c>
      <c r="G530" s="27">
        <f>IF(OR(Register!$N528&lt;&gt;"Yes",Register!$O528="",N(Register!$Q528)=0),0,ROUND((Register!$M528-Register!$R528)*MIN(Register!$Q528,MAX(0,MIN(G$4,IF(Register!$U528="",$D$2,MIN($D$2,YEAR(Register!$U528)*12+MONTH(Register!$U528)-1)))-(YEAR(Register!$O528)*12+MONTH(Register!$O528))+1))/Register!$Q528,2)-ROUND((Register!$M528-Register!$R528)*MIN(Register!$Q528,MAX(0,MIN(G$4-1,IF(Register!$U528="",$D$2,MIN($D$2,YEAR(Register!$U528)*12+MONTH(Register!$U528)-1)))-(YEAR(Register!$O528)*12+MONTH(Register!$O528))+1))/Register!$Q528,2))</f>
        <v/>
      </c>
      <c r="H530" s="27">
        <f>IF(OR(Register!$N528&lt;&gt;"Yes",Register!$O528="",N(Register!$Q528)=0),0,ROUND((Register!$M528-Register!$R528)*MIN(Register!$Q528,MAX(0,MIN(H$4,IF(Register!$U528="",$D$2,MIN($D$2,YEAR(Register!$U528)*12+MONTH(Register!$U528)-1)))-(YEAR(Register!$O528)*12+MONTH(Register!$O528))+1))/Register!$Q528,2)-ROUND((Register!$M528-Register!$R528)*MIN(Register!$Q528,MAX(0,MIN(H$4-1,IF(Register!$U528="",$D$2,MIN($D$2,YEAR(Register!$U528)*12+MONTH(Register!$U528)-1)))-(YEAR(Register!$O528)*12+MONTH(Register!$O528))+1))/Register!$Q528,2))</f>
        <v/>
      </c>
      <c r="I530" s="27">
        <f>IF(OR(Register!$N528&lt;&gt;"Yes",Register!$O528="",N(Register!$Q528)=0),0,ROUND((Register!$M528-Register!$R528)*MIN(Register!$Q528,MAX(0,MIN(I$4,IF(Register!$U528="",$D$2,MIN($D$2,YEAR(Register!$U528)*12+MONTH(Register!$U528)-1)))-(YEAR(Register!$O528)*12+MONTH(Register!$O528))+1))/Register!$Q528,2)-ROUND((Register!$M528-Register!$R528)*MIN(Register!$Q528,MAX(0,MIN(I$4-1,IF(Register!$U528="",$D$2,MIN($D$2,YEAR(Register!$U528)*12+MONTH(Register!$U528)-1)))-(YEAR(Register!$O528)*12+MONTH(Register!$O528))+1))/Register!$Q528,2))</f>
        <v/>
      </c>
      <c r="J530" s="27">
        <f>IF(OR(Register!$N528&lt;&gt;"Yes",Register!$O528="",N(Register!$Q528)=0),0,ROUND((Register!$M528-Register!$R528)*MIN(Register!$Q528,MAX(0,MIN(J$4,IF(Register!$U528="",$D$2,MIN($D$2,YEAR(Register!$U528)*12+MONTH(Register!$U528)-1)))-(YEAR(Register!$O528)*12+MONTH(Register!$O528))+1))/Register!$Q528,2)-ROUND((Register!$M528-Register!$R528)*MIN(Register!$Q528,MAX(0,MIN(J$4-1,IF(Register!$U528="",$D$2,MIN($D$2,YEAR(Register!$U528)*12+MONTH(Register!$U528)-1)))-(YEAR(Register!$O528)*12+MONTH(Register!$O528))+1))/Register!$Q528,2))</f>
        <v/>
      </c>
      <c r="K530" s="27">
        <f>IF(OR(Register!$N528&lt;&gt;"Yes",Register!$O528="",N(Register!$Q528)=0),0,ROUND((Register!$M528-Register!$R528)*MIN(Register!$Q528,MAX(0,MIN(K$4,IF(Register!$U528="",$D$2,MIN($D$2,YEAR(Register!$U528)*12+MONTH(Register!$U528)-1)))-(YEAR(Register!$O528)*12+MONTH(Register!$O528))+1))/Register!$Q528,2)-ROUND((Register!$M528-Register!$R528)*MIN(Register!$Q528,MAX(0,MIN(K$4-1,IF(Register!$U528="",$D$2,MIN($D$2,YEAR(Register!$U528)*12+MONTH(Register!$U528)-1)))-(YEAR(Register!$O528)*12+MONTH(Register!$O528))+1))/Register!$Q528,2))</f>
        <v/>
      </c>
      <c r="L530" s="27">
        <f>IF(OR(Register!$N528&lt;&gt;"Yes",Register!$O528="",N(Register!$Q528)=0),0,ROUND((Register!$M528-Register!$R528)*MIN(Register!$Q528,MAX(0,MIN(L$4,IF(Register!$U528="",$D$2,MIN($D$2,YEAR(Register!$U528)*12+MONTH(Register!$U528)-1)))-(YEAR(Register!$O528)*12+MONTH(Register!$O528))+1))/Register!$Q528,2)-ROUND((Register!$M528-Register!$R528)*MIN(Register!$Q528,MAX(0,MIN(L$4-1,IF(Register!$U528="",$D$2,MIN($D$2,YEAR(Register!$U528)*12+MONTH(Register!$U528)-1)))-(YEAR(Register!$O528)*12+MONTH(Register!$O528))+1))/Register!$Q528,2))</f>
        <v/>
      </c>
      <c r="M530" s="27">
        <f>IF(OR(Register!$N528&lt;&gt;"Yes",Register!$O528="",N(Register!$Q528)=0),0,ROUND((Register!$M528-Register!$R528)*MIN(Register!$Q528,MAX(0,MIN(M$4,IF(Register!$U528="",$D$2,MIN($D$2,YEAR(Register!$U528)*12+MONTH(Register!$U528)-1)))-(YEAR(Register!$O528)*12+MONTH(Register!$O528))+1))/Register!$Q528,2)-ROUND((Register!$M528-Register!$R528)*MIN(Register!$Q528,MAX(0,MIN(M$4-1,IF(Register!$U528="",$D$2,MIN($D$2,YEAR(Register!$U528)*12+MONTH(Register!$U528)-1)))-(YEAR(Register!$O528)*12+MONTH(Register!$O528))+1))/Register!$Q528,2))</f>
        <v/>
      </c>
      <c r="N530" s="27">
        <f>IF(OR(Register!$N528&lt;&gt;"Yes",Register!$O528="",N(Register!$Q528)=0),0,ROUND((Register!$M528-Register!$R528)*MIN(Register!$Q528,MAX(0,MIN(N$4,IF(Register!$U528="",$D$2,MIN($D$2,YEAR(Register!$U528)*12+MONTH(Register!$U528)-1)))-(YEAR(Register!$O528)*12+MONTH(Register!$O528))+1))/Register!$Q528,2)-ROUND((Register!$M528-Register!$R528)*MIN(Register!$Q528,MAX(0,MIN(N$4-1,IF(Register!$U528="",$D$2,MIN($D$2,YEAR(Register!$U528)*12+MONTH(Register!$U528)-1)))-(YEAR(Register!$O528)*12+MONTH(Register!$O528))+1))/Register!$Q528,2))</f>
        <v/>
      </c>
      <c r="O530" s="27">
        <f>IF(OR(Register!$N528&lt;&gt;"Yes",Register!$O528="",N(Register!$Q528)=0),0,ROUND((Register!$M528-Register!$R528)*MIN(Register!$Q528,MAX(0,MIN(O$4,IF(Register!$U528="",$D$2,MIN($D$2,YEAR(Register!$U528)*12+MONTH(Register!$U528)-1)))-(YEAR(Register!$O528)*12+MONTH(Register!$O528))+1))/Register!$Q528,2)-ROUND((Register!$M528-Register!$R528)*MIN(Register!$Q528,MAX(0,MIN(O$4-1,IF(Register!$U528="",$D$2,MIN($D$2,YEAR(Register!$U528)*12+MONTH(Register!$U528)-1)))-(YEAR(Register!$O528)*12+MONTH(Register!$O528))+1))/Register!$Q528,2))</f>
        <v/>
      </c>
      <c r="P530" s="27">
        <f>IF(OR(Register!$N528&lt;&gt;"Yes",Register!$O528="",N(Register!$Q528)=0),0,ROUND((Register!$M528-Register!$R528)*MIN(Register!$Q528,MAX(0,MIN(P$4,IF(Register!$U528="",$D$2,MIN($D$2,YEAR(Register!$U528)*12+MONTH(Register!$U528)-1)))-(YEAR(Register!$O528)*12+MONTH(Register!$O528))+1))/Register!$Q528,2)-ROUND((Register!$M528-Register!$R528)*MIN(Register!$Q528,MAX(0,MIN(P$4-1,IF(Register!$U528="",$D$2,MIN($D$2,YEAR(Register!$U528)*12+MONTH(Register!$U528)-1)))-(YEAR(Register!$O528)*12+MONTH(Register!$O528))+1))/Register!$Q528,2))</f>
        <v/>
      </c>
      <c r="Q530" s="27">
        <f>E530+F530+G530+H530+I530+J530+K530+L530+M530+N530+O530+P530</f>
        <v/>
      </c>
    </row>
    <row r="531">
      <c r="A531" s="28">
        <f>IF(Register!$A529="","",Register!$A529)</f>
        <v/>
      </c>
      <c r="B531" s="28">
        <f>IF(Register!$D529="","",Register!$D529)</f>
        <v/>
      </c>
      <c r="C531" s="28">
        <f>IF(Register!$F529="","",Register!$F529)</f>
        <v/>
      </c>
      <c r="D531" s="28">
        <f>IF(C531="","",IF(C531=Settings!$A$9,Settings!$B$9,IF(C531=Settings!$A$10,Settings!$B$10,IF(C531=Settings!$A$11,Settings!$B$11,IF(C531=Settings!$A$12,Settings!$B$12,IF(C531=Settings!$A$13,Settings!$B$13,IF(C531=Settings!$A$14,Settings!$B$14,IF(C531=Settings!$A$15,Settings!$B$15,IF(C531=Settings!$A$16,Settings!$B$16,IF(C531=Settings!$A$17,Settings!$B$17,IF(C531=Settings!$A$18,Settings!$B$18,"")))))))))))</f>
        <v/>
      </c>
      <c r="E531" s="27">
        <f>IF(OR(Register!$N529&lt;&gt;"Yes",Register!$O529="",N(Register!$Q529)=0),0,ROUND((Register!$M529-Register!$R529)*MIN(Register!$Q529,MAX(0,MIN(E$4,IF(Register!$U529="",$D$2,MIN($D$2,YEAR(Register!$U529)*12+MONTH(Register!$U529)-1)))-(YEAR(Register!$O529)*12+MONTH(Register!$O529))+1))/Register!$Q529,2)-ROUND((Register!$M529-Register!$R529)*MIN(Register!$Q529,MAX(0,MIN(E$4-1,IF(Register!$U529="",$D$2,MIN($D$2,YEAR(Register!$U529)*12+MONTH(Register!$U529)-1)))-(YEAR(Register!$O529)*12+MONTH(Register!$O529))+1))/Register!$Q529,2))</f>
        <v/>
      </c>
      <c r="F531" s="27">
        <f>IF(OR(Register!$N529&lt;&gt;"Yes",Register!$O529="",N(Register!$Q529)=0),0,ROUND((Register!$M529-Register!$R529)*MIN(Register!$Q529,MAX(0,MIN(F$4,IF(Register!$U529="",$D$2,MIN($D$2,YEAR(Register!$U529)*12+MONTH(Register!$U529)-1)))-(YEAR(Register!$O529)*12+MONTH(Register!$O529))+1))/Register!$Q529,2)-ROUND((Register!$M529-Register!$R529)*MIN(Register!$Q529,MAX(0,MIN(F$4-1,IF(Register!$U529="",$D$2,MIN($D$2,YEAR(Register!$U529)*12+MONTH(Register!$U529)-1)))-(YEAR(Register!$O529)*12+MONTH(Register!$O529))+1))/Register!$Q529,2))</f>
        <v/>
      </c>
      <c r="G531" s="27">
        <f>IF(OR(Register!$N529&lt;&gt;"Yes",Register!$O529="",N(Register!$Q529)=0),0,ROUND((Register!$M529-Register!$R529)*MIN(Register!$Q529,MAX(0,MIN(G$4,IF(Register!$U529="",$D$2,MIN($D$2,YEAR(Register!$U529)*12+MONTH(Register!$U529)-1)))-(YEAR(Register!$O529)*12+MONTH(Register!$O529))+1))/Register!$Q529,2)-ROUND((Register!$M529-Register!$R529)*MIN(Register!$Q529,MAX(0,MIN(G$4-1,IF(Register!$U529="",$D$2,MIN($D$2,YEAR(Register!$U529)*12+MONTH(Register!$U529)-1)))-(YEAR(Register!$O529)*12+MONTH(Register!$O529))+1))/Register!$Q529,2))</f>
        <v/>
      </c>
      <c r="H531" s="27">
        <f>IF(OR(Register!$N529&lt;&gt;"Yes",Register!$O529="",N(Register!$Q529)=0),0,ROUND((Register!$M529-Register!$R529)*MIN(Register!$Q529,MAX(0,MIN(H$4,IF(Register!$U529="",$D$2,MIN($D$2,YEAR(Register!$U529)*12+MONTH(Register!$U529)-1)))-(YEAR(Register!$O529)*12+MONTH(Register!$O529))+1))/Register!$Q529,2)-ROUND((Register!$M529-Register!$R529)*MIN(Register!$Q529,MAX(0,MIN(H$4-1,IF(Register!$U529="",$D$2,MIN($D$2,YEAR(Register!$U529)*12+MONTH(Register!$U529)-1)))-(YEAR(Register!$O529)*12+MONTH(Register!$O529))+1))/Register!$Q529,2))</f>
        <v/>
      </c>
      <c r="I531" s="27">
        <f>IF(OR(Register!$N529&lt;&gt;"Yes",Register!$O529="",N(Register!$Q529)=0),0,ROUND((Register!$M529-Register!$R529)*MIN(Register!$Q529,MAX(0,MIN(I$4,IF(Register!$U529="",$D$2,MIN($D$2,YEAR(Register!$U529)*12+MONTH(Register!$U529)-1)))-(YEAR(Register!$O529)*12+MONTH(Register!$O529))+1))/Register!$Q529,2)-ROUND((Register!$M529-Register!$R529)*MIN(Register!$Q529,MAX(0,MIN(I$4-1,IF(Register!$U529="",$D$2,MIN($D$2,YEAR(Register!$U529)*12+MONTH(Register!$U529)-1)))-(YEAR(Register!$O529)*12+MONTH(Register!$O529))+1))/Register!$Q529,2))</f>
        <v/>
      </c>
      <c r="J531" s="27">
        <f>IF(OR(Register!$N529&lt;&gt;"Yes",Register!$O529="",N(Register!$Q529)=0),0,ROUND((Register!$M529-Register!$R529)*MIN(Register!$Q529,MAX(0,MIN(J$4,IF(Register!$U529="",$D$2,MIN($D$2,YEAR(Register!$U529)*12+MONTH(Register!$U529)-1)))-(YEAR(Register!$O529)*12+MONTH(Register!$O529))+1))/Register!$Q529,2)-ROUND((Register!$M529-Register!$R529)*MIN(Register!$Q529,MAX(0,MIN(J$4-1,IF(Register!$U529="",$D$2,MIN($D$2,YEAR(Register!$U529)*12+MONTH(Register!$U529)-1)))-(YEAR(Register!$O529)*12+MONTH(Register!$O529))+1))/Register!$Q529,2))</f>
        <v/>
      </c>
      <c r="K531" s="27">
        <f>IF(OR(Register!$N529&lt;&gt;"Yes",Register!$O529="",N(Register!$Q529)=0),0,ROUND((Register!$M529-Register!$R529)*MIN(Register!$Q529,MAX(0,MIN(K$4,IF(Register!$U529="",$D$2,MIN($D$2,YEAR(Register!$U529)*12+MONTH(Register!$U529)-1)))-(YEAR(Register!$O529)*12+MONTH(Register!$O529))+1))/Register!$Q529,2)-ROUND((Register!$M529-Register!$R529)*MIN(Register!$Q529,MAX(0,MIN(K$4-1,IF(Register!$U529="",$D$2,MIN($D$2,YEAR(Register!$U529)*12+MONTH(Register!$U529)-1)))-(YEAR(Register!$O529)*12+MONTH(Register!$O529))+1))/Register!$Q529,2))</f>
        <v/>
      </c>
      <c r="L531" s="27">
        <f>IF(OR(Register!$N529&lt;&gt;"Yes",Register!$O529="",N(Register!$Q529)=0),0,ROUND((Register!$M529-Register!$R529)*MIN(Register!$Q529,MAX(0,MIN(L$4,IF(Register!$U529="",$D$2,MIN($D$2,YEAR(Register!$U529)*12+MONTH(Register!$U529)-1)))-(YEAR(Register!$O529)*12+MONTH(Register!$O529))+1))/Register!$Q529,2)-ROUND((Register!$M529-Register!$R529)*MIN(Register!$Q529,MAX(0,MIN(L$4-1,IF(Register!$U529="",$D$2,MIN($D$2,YEAR(Register!$U529)*12+MONTH(Register!$U529)-1)))-(YEAR(Register!$O529)*12+MONTH(Register!$O529))+1))/Register!$Q529,2))</f>
        <v/>
      </c>
      <c r="M531" s="27">
        <f>IF(OR(Register!$N529&lt;&gt;"Yes",Register!$O529="",N(Register!$Q529)=0),0,ROUND((Register!$M529-Register!$R529)*MIN(Register!$Q529,MAX(0,MIN(M$4,IF(Register!$U529="",$D$2,MIN($D$2,YEAR(Register!$U529)*12+MONTH(Register!$U529)-1)))-(YEAR(Register!$O529)*12+MONTH(Register!$O529))+1))/Register!$Q529,2)-ROUND((Register!$M529-Register!$R529)*MIN(Register!$Q529,MAX(0,MIN(M$4-1,IF(Register!$U529="",$D$2,MIN($D$2,YEAR(Register!$U529)*12+MONTH(Register!$U529)-1)))-(YEAR(Register!$O529)*12+MONTH(Register!$O529))+1))/Register!$Q529,2))</f>
        <v/>
      </c>
      <c r="N531" s="27">
        <f>IF(OR(Register!$N529&lt;&gt;"Yes",Register!$O529="",N(Register!$Q529)=0),0,ROUND((Register!$M529-Register!$R529)*MIN(Register!$Q529,MAX(0,MIN(N$4,IF(Register!$U529="",$D$2,MIN($D$2,YEAR(Register!$U529)*12+MONTH(Register!$U529)-1)))-(YEAR(Register!$O529)*12+MONTH(Register!$O529))+1))/Register!$Q529,2)-ROUND((Register!$M529-Register!$R529)*MIN(Register!$Q529,MAX(0,MIN(N$4-1,IF(Register!$U529="",$D$2,MIN($D$2,YEAR(Register!$U529)*12+MONTH(Register!$U529)-1)))-(YEAR(Register!$O529)*12+MONTH(Register!$O529))+1))/Register!$Q529,2))</f>
        <v/>
      </c>
      <c r="O531" s="27">
        <f>IF(OR(Register!$N529&lt;&gt;"Yes",Register!$O529="",N(Register!$Q529)=0),0,ROUND((Register!$M529-Register!$R529)*MIN(Register!$Q529,MAX(0,MIN(O$4,IF(Register!$U529="",$D$2,MIN($D$2,YEAR(Register!$U529)*12+MONTH(Register!$U529)-1)))-(YEAR(Register!$O529)*12+MONTH(Register!$O529))+1))/Register!$Q529,2)-ROUND((Register!$M529-Register!$R529)*MIN(Register!$Q529,MAX(0,MIN(O$4-1,IF(Register!$U529="",$D$2,MIN($D$2,YEAR(Register!$U529)*12+MONTH(Register!$U529)-1)))-(YEAR(Register!$O529)*12+MONTH(Register!$O529))+1))/Register!$Q529,2))</f>
        <v/>
      </c>
      <c r="P531" s="27">
        <f>IF(OR(Register!$N529&lt;&gt;"Yes",Register!$O529="",N(Register!$Q529)=0),0,ROUND((Register!$M529-Register!$R529)*MIN(Register!$Q529,MAX(0,MIN(P$4,IF(Register!$U529="",$D$2,MIN($D$2,YEAR(Register!$U529)*12+MONTH(Register!$U529)-1)))-(YEAR(Register!$O529)*12+MONTH(Register!$O529))+1))/Register!$Q529,2)-ROUND((Register!$M529-Register!$R529)*MIN(Register!$Q529,MAX(0,MIN(P$4-1,IF(Register!$U529="",$D$2,MIN($D$2,YEAR(Register!$U529)*12+MONTH(Register!$U529)-1)))-(YEAR(Register!$O529)*12+MONTH(Register!$O529))+1))/Register!$Q529,2))</f>
        <v/>
      </c>
      <c r="Q531" s="27">
        <f>E531+F531+G531+H531+I531+J531+K531+L531+M531+N531+O531+P531</f>
        <v/>
      </c>
    </row>
    <row r="532">
      <c r="A532" s="28">
        <f>IF(Register!$A530="","",Register!$A530)</f>
        <v/>
      </c>
      <c r="B532" s="28">
        <f>IF(Register!$D530="","",Register!$D530)</f>
        <v/>
      </c>
      <c r="C532" s="28">
        <f>IF(Register!$F530="","",Register!$F530)</f>
        <v/>
      </c>
      <c r="D532" s="28">
        <f>IF(C532="","",IF(C532=Settings!$A$9,Settings!$B$9,IF(C532=Settings!$A$10,Settings!$B$10,IF(C532=Settings!$A$11,Settings!$B$11,IF(C532=Settings!$A$12,Settings!$B$12,IF(C532=Settings!$A$13,Settings!$B$13,IF(C532=Settings!$A$14,Settings!$B$14,IF(C532=Settings!$A$15,Settings!$B$15,IF(C532=Settings!$A$16,Settings!$B$16,IF(C532=Settings!$A$17,Settings!$B$17,IF(C532=Settings!$A$18,Settings!$B$18,"")))))))))))</f>
        <v/>
      </c>
      <c r="E532" s="27">
        <f>IF(OR(Register!$N530&lt;&gt;"Yes",Register!$O530="",N(Register!$Q530)=0),0,ROUND((Register!$M530-Register!$R530)*MIN(Register!$Q530,MAX(0,MIN(E$4,IF(Register!$U530="",$D$2,MIN($D$2,YEAR(Register!$U530)*12+MONTH(Register!$U530)-1)))-(YEAR(Register!$O530)*12+MONTH(Register!$O530))+1))/Register!$Q530,2)-ROUND((Register!$M530-Register!$R530)*MIN(Register!$Q530,MAX(0,MIN(E$4-1,IF(Register!$U530="",$D$2,MIN($D$2,YEAR(Register!$U530)*12+MONTH(Register!$U530)-1)))-(YEAR(Register!$O530)*12+MONTH(Register!$O530))+1))/Register!$Q530,2))</f>
        <v/>
      </c>
      <c r="F532" s="27">
        <f>IF(OR(Register!$N530&lt;&gt;"Yes",Register!$O530="",N(Register!$Q530)=0),0,ROUND((Register!$M530-Register!$R530)*MIN(Register!$Q530,MAX(0,MIN(F$4,IF(Register!$U530="",$D$2,MIN($D$2,YEAR(Register!$U530)*12+MONTH(Register!$U530)-1)))-(YEAR(Register!$O530)*12+MONTH(Register!$O530))+1))/Register!$Q530,2)-ROUND((Register!$M530-Register!$R530)*MIN(Register!$Q530,MAX(0,MIN(F$4-1,IF(Register!$U530="",$D$2,MIN($D$2,YEAR(Register!$U530)*12+MONTH(Register!$U530)-1)))-(YEAR(Register!$O530)*12+MONTH(Register!$O530))+1))/Register!$Q530,2))</f>
        <v/>
      </c>
      <c r="G532" s="27">
        <f>IF(OR(Register!$N530&lt;&gt;"Yes",Register!$O530="",N(Register!$Q530)=0),0,ROUND((Register!$M530-Register!$R530)*MIN(Register!$Q530,MAX(0,MIN(G$4,IF(Register!$U530="",$D$2,MIN($D$2,YEAR(Register!$U530)*12+MONTH(Register!$U530)-1)))-(YEAR(Register!$O530)*12+MONTH(Register!$O530))+1))/Register!$Q530,2)-ROUND((Register!$M530-Register!$R530)*MIN(Register!$Q530,MAX(0,MIN(G$4-1,IF(Register!$U530="",$D$2,MIN($D$2,YEAR(Register!$U530)*12+MONTH(Register!$U530)-1)))-(YEAR(Register!$O530)*12+MONTH(Register!$O530))+1))/Register!$Q530,2))</f>
        <v/>
      </c>
      <c r="H532" s="27">
        <f>IF(OR(Register!$N530&lt;&gt;"Yes",Register!$O530="",N(Register!$Q530)=0),0,ROUND((Register!$M530-Register!$R530)*MIN(Register!$Q530,MAX(0,MIN(H$4,IF(Register!$U530="",$D$2,MIN($D$2,YEAR(Register!$U530)*12+MONTH(Register!$U530)-1)))-(YEAR(Register!$O530)*12+MONTH(Register!$O530))+1))/Register!$Q530,2)-ROUND((Register!$M530-Register!$R530)*MIN(Register!$Q530,MAX(0,MIN(H$4-1,IF(Register!$U530="",$D$2,MIN($D$2,YEAR(Register!$U530)*12+MONTH(Register!$U530)-1)))-(YEAR(Register!$O530)*12+MONTH(Register!$O530))+1))/Register!$Q530,2))</f>
        <v/>
      </c>
      <c r="I532" s="27">
        <f>IF(OR(Register!$N530&lt;&gt;"Yes",Register!$O530="",N(Register!$Q530)=0),0,ROUND((Register!$M530-Register!$R530)*MIN(Register!$Q530,MAX(0,MIN(I$4,IF(Register!$U530="",$D$2,MIN($D$2,YEAR(Register!$U530)*12+MONTH(Register!$U530)-1)))-(YEAR(Register!$O530)*12+MONTH(Register!$O530))+1))/Register!$Q530,2)-ROUND((Register!$M530-Register!$R530)*MIN(Register!$Q530,MAX(0,MIN(I$4-1,IF(Register!$U530="",$D$2,MIN($D$2,YEAR(Register!$U530)*12+MONTH(Register!$U530)-1)))-(YEAR(Register!$O530)*12+MONTH(Register!$O530))+1))/Register!$Q530,2))</f>
        <v/>
      </c>
      <c r="J532" s="27">
        <f>IF(OR(Register!$N530&lt;&gt;"Yes",Register!$O530="",N(Register!$Q530)=0),0,ROUND((Register!$M530-Register!$R530)*MIN(Register!$Q530,MAX(0,MIN(J$4,IF(Register!$U530="",$D$2,MIN($D$2,YEAR(Register!$U530)*12+MONTH(Register!$U530)-1)))-(YEAR(Register!$O530)*12+MONTH(Register!$O530))+1))/Register!$Q530,2)-ROUND((Register!$M530-Register!$R530)*MIN(Register!$Q530,MAX(0,MIN(J$4-1,IF(Register!$U530="",$D$2,MIN($D$2,YEAR(Register!$U530)*12+MONTH(Register!$U530)-1)))-(YEAR(Register!$O530)*12+MONTH(Register!$O530))+1))/Register!$Q530,2))</f>
        <v/>
      </c>
      <c r="K532" s="27">
        <f>IF(OR(Register!$N530&lt;&gt;"Yes",Register!$O530="",N(Register!$Q530)=0),0,ROUND((Register!$M530-Register!$R530)*MIN(Register!$Q530,MAX(0,MIN(K$4,IF(Register!$U530="",$D$2,MIN($D$2,YEAR(Register!$U530)*12+MONTH(Register!$U530)-1)))-(YEAR(Register!$O530)*12+MONTH(Register!$O530))+1))/Register!$Q530,2)-ROUND((Register!$M530-Register!$R530)*MIN(Register!$Q530,MAX(0,MIN(K$4-1,IF(Register!$U530="",$D$2,MIN($D$2,YEAR(Register!$U530)*12+MONTH(Register!$U530)-1)))-(YEAR(Register!$O530)*12+MONTH(Register!$O530))+1))/Register!$Q530,2))</f>
        <v/>
      </c>
      <c r="L532" s="27">
        <f>IF(OR(Register!$N530&lt;&gt;"Yes",Register!$O530="",N(Register!$Q530)=0),0,ROUND((Register!$M530-Register!$R530)*MIN(Register!$Q530,MAX(0,MIN(L$4,IF(Register!$U530="",$D$2,MIN($D$2,YEAR(Register!$U530)*12+MONTH(Register!$U530)-1)))-(YEAR(Register!$O530)*12+MONTH(Register!$O530))+1))/Register!$Q530,2)-ROUND((Register!$M530-Register!$R530)*MIN(Register!$Q530,MAX(0,MIN(L$4-1,IF(Register!$U530="",$D$2,MIN($D$2,YEAR(Register!$U530)*12+MONTH(Register!$U530)-1)))-(YEAR(Register!$O530)*12+MONTH(Register!$O530))+1))/Register!$Q530,2))</f>
        <v/>
      </c>
      <c r="M532" s="27">
        <f>IF(OR(Register!$N530&lt;&gt;"Yes",Register!$O530="",N(Register!$Q530)=0),0,ROUND((Register!$M530-Register!$R530)*MIN(Register!$Q530,MAX(0,MIN(M$4,IF(Register!$U530="",$D$2,MIN($D$2,YEAR(Register!$U530)*12+MONTH(Register!$U530)-1)))-(YEAR(Register!$O530)*12+MONTH(Register!$O530))+1))/Register!$Q530,2)-ROUND((Register!$M530-Register!$R530)*MIN(Register!$Q530,MAX(0,MIN(M$4-1,IF(Register!$U530="",$D$2,MIN($D$2,YEAR(Register!$U530)*12+MONTH(Register!$U530)-1)))-(YEAR(Register!$O530)*12+MONTH(Register!$O530))+1))/Register!$Q530,2))</f>
        <v/>
      </c>
      <c r="N532" s="27">
        <f>IF(OR(Register!$N530&lt;&gt;"Yes",Register!$O530="",N(Register!$Q530)=0),0,ROUND((Register!$M530-Register!$R530)*MIN(Register!$Q530,MAX(0,MIN(N$4,IF(Register!$U530="",$D$2,MIN($D$2,YEAR(Register!$U530)*12+MONTH(Register!$U530)-1)))-(YEAR(Register!$O530)*12+MONTH(Register!$O530))+1))/Register!$Q530,2)-ROUND((Register!$M530-Register!$R530)*MIN(Register!$Q530,MAX(0,MIN(N$4-1,IF(Register!$U530="",$D$2,MIN($D$2,YEAR(Register!$U530)*12+MONTH(Register!$U530)-1)))-(YEAR(Register!$O530)*12+MONTH(Register!$O530))+1))/Register!$Q530,2))</f>
        <v/>
      </c>
      <c r="O532" s="27">
        <f>IF(OR(Register!$N530&lt;&gt;"Yes",Register!$O530="",N(Register!$Q530)=0),0,ROUND((Register!$M530-Register!$R530)*MIN(Register!$Q530,MAX(0,MIN(O$4,IF(Register!$U530="",$D$2,MIN($D$2,YEAR(Register!$U530)*12+MONTH(Register!$U530)-1)))-(YEAR(Register!$O530)*12+MONTH(Register!$O530))+1))/Register!$Q530,2)-ROUND((Register!$M530-Register!$R530)*MIN(Register!$Q530,MAX(0,MIN(O$4-1,IF(Register!$U530="",$D$2,MIN($D$2,YEAR(Register!$U530)*12+MONTH(Register!$U530)-1)))-(YEAR(Register!$O530)*12+MONTH(Register!$O530))+1))/Register!$Q530,2))</f>
        <v/>
      </c>
      <c r="P532" s="27">
        <f>IF(OR(Register!$N530&lt;&gt;"Yes",Register!$O530="",N(Register!$Q530)=0),0,ROUND((Register!$M530-Register!$R530)*MIN(Register!$Q530,MAX(0,MIN(P$4,IF(Register!$U530="",$D$2,MIN($D$2,YEAR(Register!$U530)*12+MONTH(Register!$U530)-1)))-(YEAR(Register!$O530)*12+MONTH(Register!$O530))+1))/Register!$Q530,2)-ROUND((Register!$M530-Register!$R530)*MIN(Register!$Q530,MAX(0,MIN(P$4-1,IF(Register!$U530="",$D$2,MIN($D$2,YEAR(Register!$U530)*12+MONTH(Register!$U530)-1)))-(YEAR(Register!$O530)*12+MONTH(Register!$O530))+1))/Register!$Q530,2))</f>
        <v/>
      </c>
      <c r="Q532" s="27">
        <f>E532+F532+G532+H532+I532+J532+K532+L532+M532+N532+O532+P532</f>
        <v/>
      </c>
    </row>
    <row r="533">
      <c r="A533" s="28">
        <f>IF(Register!$A531="","",Register!$A531)</f>
        <v/>
      </c>
      <c r="B533" s="28">
        <f>IF(Register!$D531="","",Register!$D531)</f>
        <v/>
      </c>
      <c r="C533" s="28">
        <f>IF(Register!$F531="","",Register!$F531)</f>
        <v/>
      </c>
      <c r="D533" s="28">
        <f>IF(C533="","",IF(C533=Settings!$A$9,Settings!$B$9,IF(C533=Settings!$A$10,Settings!$B$10,IF(C533=Settings!$A$11,Settings!$B$11,IF(C533=Settings!$A$12,Settings!$B$12,IF(C533=Settings!$A$13,Settings!$B$13,IF(C533=Settings!$A$14,Settings!$B$14,IF(C533=Settings!$A$15,Settings!$B$15,IF(C533=Settings!$A$16,Settings!$B$16,IF(C533=Settings!$A$17,Settings!$B$17,IF(C533=Settings!$A$18,Settings!$B$18,"")))))))))))</f>
        <v/>
      </c>
      <c r="E533" s="27">
        <f>IF(OR(Register!$N531&lt;&gt;"Yes",Register!$O531="",N(Register!$Q531)=0),0,ROUND((Register!$M531-Register!$R531)*MIN(Register!$Q531,MAX(0,MIN(E$4,IF(Register!$U531="",$D$2,MIN($D$2,YEAR(Register!$U531)*12+MONTH(Register!$U531)-1)))-(YEAR(Register!$O531)*12+MONTH(Register!$O531))+1))/Register!$Q531,2)-ROUND((Register!$M531-Register!$R531)*MIN(Register!$Q531,MAX(0,MIN(E$4-1,IF(Register!$U531="",$D$2,MIN($D$2,YEAR(Register!$U531)*12+MONTH(Register!$U531)-1)))-(YEAR(Register!$O531)*12+MONTH(Register!$O531))+1))/Register!$Q531,2))</f>
        <v/>
      </c>
      <c r="F533" s="27">
        <f>IF(OR(Register!$N531&lt;&gt;"Yes",Register!$O531="",N(Register!$Q531)=0),0,ROUND((Register!$M531-Register!$R531)*MIN(Register!$Q531,MAX(0,MIN(F$4,IF(Register!$U531="",$D$2,MIN($D$2,YEAR(Register!$U531)*12+MONTH(Register!$U531)-1)))-(YEAR(Register!$O531)*12+MONTH(Register!$O531))+1))/Register!$Q531,2)-ROUND((Register!$M531-Register!$R531)*MIN(Register!$Q531,MAX(0,MIN(F$4-1,IF(Register!$U531="",$D$2,MIN($D$2,YEAR(Register!$U531)*12+MONTH(Register!$U531)-1)))-(YEAR(Register!$O531)*12+MONTH(Register!$O531))+1))/Register!$Q531,2))</f>
        <v/>
      </c>
      <c r="G533" s="27">
        <f>IF(OR(Register!$N531&lt;&gt;"Yes",Register!$O531="",N(Register!$Q531)=0),0,ROUND((Register!$M531-Register!$R531)*MIN(Register!$Q531,MAX(0,MIN(G$4,IF(Register!$U531="",$D$2,MIN($D$2,YEAR(Register!$U531)*12+MONTH(Register!$U531)-1)))-(YEAR(Register!$O531)*12+MONTH(Register!$O531))+1))/Register!$Q531,2)-ROUND((Register!$M531-Register!$R531)*MIN(Register!$Q531,MAX(0,MIN(G$4-1,IF(Register!$U531="",$D$2,MIN($D$2,YEAR(Register!$U531)*12+MONTH(Register!$U531)-1)))-(YEAR(Register!$O531)*12+MONTH(Register!$O531))+1))/Register!$Q531,2))</f>
        <v/>
      </c>
      <c r="H533" s="27">
        <f>IF(OR(Register!$N531&lt;&gt;"Yes",Register!$O531="",N(Register!$Q531)=0),0,ROUND((Register!$M531-Register!$R531)*MIN(Register!$Q531,MAX(0,MIN(H$4,IF(Register!$U531="",$D$2,MIN($D$2,YEAR(Register!$U531)*12+MONTH(Register!$U531)-1)))-(YEAR(Register!$O531)*12+MONTH(Register!$O531))+1))/Register!$Q531,2)-ROUND((Register!$M531-Register!$R531)*MIN(Register!$Q531,MAX(0,MIN(H$4-1,IF(Register!$U531="",$D$2,MIN($D$2,YEAR(Register!$U531)*12+MONTH(Register!$U531)-1)))-(YEAR(Register!$O531)*12+MONTH(Register!$O531))+1))/Register!$Q531,2))</f>
        <v/>
      </c>
      <c r="I533" s="27">
        <f>IF(OR(Register!$N531&lt;&gt;"Yes",Register!$O531="",N(Register!$Q531)=0),0,ROUND((Register!$M531-Register!$R531)*MIN(Register!$Q531,MAX(0,MIN(I$4,IF(Register!$U531="",$D$2,MIN($D$2,YEAR(Register!$U531)*12+MONTH(Register!$U531)-1)))-(YEAR(Register!$O531)*12+MONTH(Register!$O531))+1))/Register!$Q531,2)-ROUND((Register!$M531-Register!$R531)*MIN(Register!$Q531,MAX(0,MIN(I$4-1,IF(Register!$U531="",$D$2,MIN($D$2,YEAR(Register!$U531)*12+MONTH(Register!$U531)-1)))-(YEAR(Register!$O531)*12+MONTH(Register!$O531))+1))/Register!$Q531,2))</f>
        <v/>
      </c>
      <c r="J533" s="27">
        <f>IF(OR(Register!$N531&lt;&gt;"Yes",Register!$O531="",N(Register!$Q531)=0),0,ROUND((Register!$M531-Register!$R531)*MIN(Register!$Q531,MAX(0,MIN(J$4,IF(Register!$U531="",$D$2,MIN($D$2,YEAR(Register!$U531)*12+MONTH(Register!$U531)-1)))-(YEAR(Register!$O531)*12+MONTH(Register!$O531))+1))/Register!$Q531,2)-ROUND((Register!$M531-Register!$R531)*MIN(Register!$Q531,MAX(0,MIN(J$4-1,IF(Register!$U531="",$D$2,MIN($D$2,YEAR(Register!$U531)*12+MONTH(Register!$U531)-1)))-(YEAR(Register!$O531)*12+MONTH(Register!$O531))+1))/Register!$Q531,2))</f>
        <v/>
      </c>
      <c r="K533" s="27">
        <f>IF(OR(Register!$N531&lt;&gt;"Yes",Register!$O531="",N(Register!$Q531)=0),0,ROUND((Register!$M531-Register!$R531)*MIN(Register!$Q531,MAX(0,MIN(K$4,IF(Register!$U531="",$D$2,MIN($D$2,YEAR(Register!$U531)*12+MONTH(Register!$U531)-1)))-(YEAR(Register!$O531)*12+MONTH(Register!$O531))+1))/Register!$Q531,2)-ROUND((Register!$M531-Register!$R531)*MIN(Register!$Q531,MAX(0,MIN(K$4-1,IF(Register!$U531="",$D$2,MIN($D$2,YEAR(Register!$U531)*12+MONTH(Register!$U531)-1)))-(YEAR(Register!$O531)*12+MONTH(Register!$O531))+1))/Register!$Q531,2))</f>
        <v/>
      </c>
      <c r="L533" s="27">
        <f>IF(OR(Register!$N531&lt;&gt;"Yes",Register!$O531="",N(Register!$Q531)=0),0,ROUND((Register!$M531-Register!$R531)*MIN(Register!$Q531,MAX(0,MIN(L$4,IF(Register!$U531="",$D$2,MIN($D$2,YEAR(Register!$U531)*12+MONTH(Register!$U531)-1)))-(YEAR(Register!$O531)*12+MONTH(Register!$O531))+1))/Register!$Q531,2)-ROUND((Register!$M531-Register!$R531)*MIN(Register!$Q531,MAX(0,MIN(L$4-1,IF(Register!$U531="",$D$2,MIN($D$2,YEAR(Register!$U531)*12+MONTH(Register!$U531)-1)))-(YEAR(Register!$O531)*12+MONTH(Register!$O531))+1))/Register!$Q531,2))</f>
        <v/>
      </c>
      <c r="M533" s="27">
        <f>IF(OR(Register!$N531&lt;&gt;"Yes",Register!$O531="",N(Register!$Q531)=0),0,ROUND((Register!$M531-Register!$R531)*MIN(Register!$Q531,MAX(0,MIN(M$4,IF(Register!$U531="",$D$2,MIN($D$2,YEAR(Register!$U531)*12+MONTH(Register!$U531)-1)))-(YEAR(Register!$O531)*12+MONTH(Register!$O531))+1))/Register!$Q531,2)-ROUND((Register!$M531-Register!$R531)*MIN(Register!$Q531,MAX(0,MIN(M$4-1,IF(Register!$U531="",$D$2,MIN($D$2,YEAR(Register!$U531)*12+MONTH(Register!$U531)-1)))-(YEAR(Register!$O531)*12+MONTH(Register!$O531))+1))/Register!$Q531,2))</f>
        <v/>
      </c>
      <c r="N533" s="27">
        <f>IF(OR(Register!$N531&lt;&gt;"Yes",Register!$O531="",N(Register!$Q531)=0),0,ROUND((Register!$M531-Register!$R531)*MIN(Register!$Q531,MAX(0,MIN(N$4,IF(Register!$U531="",$D$2,MIN($D$2,YEAR(Register!$U531)*12+MONTH(Register!$U531)-1)))-(YEAR(Register!$O531)*12+MONTH(Register!$O531))+1))/Register!$Q531,2)-ROUND((Register!$M531-Register!$R531)*MIN(Register!$Q531,MAX(0,MIN(N$4-1,IF(Register!$U531="",$D$2,MIN($D$2,YEAR(Register!$U531)*12+MONTH(Register!$U531)-1)))-(YEAR(Register!$O531)*12+MONTH(Register!$O531))+1))/Register!$Q531,2))</f>
        <v/>
      </c>
      <c r="O533" s="27">
        <f>IF(OR(Register!$N531&lt;&gt;"Yes",Register!$O531="",N(Register!$Q531)=0),0,ROUND((Register!$M531-Register!$R531)*MIN(Register!$Q531,MAX(0,MIN(O$4,IF(Register!$U531="",$D$2,MIN($D$2,YEAR(Register!$U531)*12+MONTH(Register!$U531)-1)))-(YEAR(Register!$O531)*12+MONTH(Register!$O531))+1))/Register!$Q531,2)-ROUND((Register!$M531-Register!$R531)*MIN(Register!$Q531,MAX(0,MIN(O$4-1,IF(Register!$U531="",$D$2,MIN($D$2,YEAR(Register!$U531)*12+MONTH(Register!$U531)-1)))-(YEAR(Register!$O531)*12+MONTH(Register!$O531))+1))/Register!$Q531,2))</f>
        <v/>
      </c>
      <c r="P533" s="27">
        <f>IF(OR(Register!$N531&lt;&gt;"Yes",Register!$O531="",N(Register!$Q531)=0),0,ROUND((Register!$M531-Register!$R531)*MIN(Register!$Q531,MAX(0,MIN(P$4,IF(Register!$U531="",$D$2,MIN($D$2,YEAR(Register!$U531)*12+MONTH(Register!$U531)-1)))-(YEAR(Register!$O531)*12+MONTH(Register!$O531))+1))/Register!$Q531,2)-ROUND((Register!$M531-Register!$R531)*MIN(Register!$Q531,MAX(0,MIN(P$4-1,IF(Register!$U531="",$D$2,MIN($D$2,YEAR(Register!$U531)*12+MONTH(Register!$U531)-1)))-(YEAR(Register!$O531)*12+MONTH(Register!$O531))+1))/Register!$Q531,2))</f>
        <v/>
      </c>
      <c r="Q533" s="27">
        <f>E533+F533+G533+H533+I533+J533+K533+L533+M533+N533+O533+P533</f>
        <v/>
      </c>
    </row>
    <row r="534">
      <c r="A534" s="28">
        <f>IF(Register!$A532="","",Register!$A532)</f>
        <v/>
      </c>
      <c r="B534" s="28">
        <f>IF(Register!$D532="","",Register!$D532)</f>
        <v/>
      </c>
      <c r="C534" s="28">
        <f>IF(Register!$F532="","",Register!$F532)</f>
        <v/>
      </c>
      <c r="D534" s="28">
        <f>IF(C534="","",IF(C534=Settings!$A$9,Settings!$B$9,IF(C534=Settings!$A$10,Settings!$B$10,IF(C534=Settings!$A$11,Settings!$B$11,IF(C534=Settings!$A$12,Settings!$B$12,IF(C534=Settings!$A$13,Settings!$B$13,IF(C534=Settings!$A$14,Settings!$B$14,IF(C534=Settings!$A$15,Settings!$B$15,IF(C534=Settings!$A$16,Settings!$B$16,IF(C534=Settings!$A$17,Settings!$B$17,IF(C534=Settings!$A$18,Settings!$B$18,"")))))))))))</f>
        <v/>
      </c>
      <c r="E534" s="27">
        <f>IF(OR(Register!$N532&lt;&gt;"Yes",Register!$O532="",N(Register!$Q532)=0),0,ROUND((Register!$M532-Register!$R532)*MIN(Register!$Q532,MAX(0,MIN(E$4,IF(Register!$U532="",$D$2,MIN($D$2,YEAR(Register!$U532)*12+MONTH(Register!$U532)-1)))-(YEAR(Register!$O532)*12+MONTH(Register!$O532))+1))/Register!$Q532,2)-ROUND((Register!$M532-Register!$R532)*MIN(Register!$Q532,MAX(0,MIN(E$4-1,IF(Register!$U532="",$D$2,MIN($D$2,YEAR(Register!$U532)*12+MONTH(Register!$U532)-1)))-(YEAR(Register!$O532)*12+MONTH(Register!$O532))+1))/Register!$Q532,2))</f>
        <v/>
      </c>
      <c r="F534" s="27">
        <f>IF(OR(Register!$N532&lt;&gt;"Yes",Register!$O532="",N(Register!$Q532)=0),0,ROUND((Register!$M532-Register!$R532)*MIN(Register!$Q532,MAX(0,MIN(F$4,IF(Register!$U532="",$D$2,MIN($D$2,YEAR(Register!$U532)*12+MONTH(Register!$U532)-1)))-(YEAR(Register!$O532)*12+MONTH(Register!$O532))+1))/Register!$Q532,2)-ROUND((Register!$M532-Register!$R532)*MIN(Register!$Q532,MAX(0,MIN(F$4-1,IF(Register!$U532="",$D$2,MIN($D$2,YEAR(Register!$U532)*12+MONTH(Register!$U532)-1)))-(YEAR(Register!$O532)*12+MONTH(Register!$O532))+1))/Register!$Q532,2))</f>
        <v/>
      </c>
      <c r="G534" s="27">
        <f>IF(OR(Register!$N532&lt;&gt;"Yes",Register!$O532="",N(Register!$Q532)=0),0,ROUND((Register!$M532-Register!$R532)*MIN(Register!$Q532,MAX(0,MIN(G$4,IF(Register!$U532="",$D$2,MIN($D$2,YEAR(Register!$U532)*12+MONTH(Register!$U532)-1)))-(YEAR(Register!$O532)*12+MONTH(Register!$O532))+1))/Register!$Q532,2)-ROUND((Register!$M532-Register!$R532)*MIN(Register!$Q532,MAX(0,MIN(G$4-1,IF(Register!$U532="",$D$2,MIN($D$2,YEAR(Register!$U532)*12+MONTH(Register!$U532)-1)))-(YEAR(Register!$O532)*12+MONTH(Register!$O532))+1))/Register!$Q532,2))</f>
        <v/>
      </c>
      <c r="H534" s="27">
        <f>IF(OR(Register!$N532&lt;&gt;"Yes",Register!$O532="",N(Register!$Q532)=0),0,ROUND((Register!$M532-Register!$R532)*MIN(Register!$Q532,MAX(0,MIN(H$4,IF(Register!$U532="",$D$2,MIN($D$2,YEAR(Register!$U532)*12+MONTH(Register!$U532)-1)))-(YEAR(Register!$O532)*12+MONTH(Register!$O532))+1))/Register!$Q532,2)-ROUND((Register!$M532-Register!$R532)*MIN(Register!$Q532,MAX(0,MIN(H$4-1,IF(Register!$U532="",$D$2,MIN($D$2,YEAR(Register!$U532)*12+MONTH(Register!$U532)-1)))-(YEAR(Register!$O532)*12+MONTH(Register!$O532))+1))/Register!$Q532,2))</f>
        <v/>
      </c>
      <c r="I534" s="27">
        <f>IF(OR(Register!$N532&lt;&gt;"Yes",Register!$O532="",N(Register!$Q532)=0),0,ROUND((Register!$M532-Register!$R532)*MIN(Register!$Q532,MAX(0,MIN(I$4,IF(Register!$U532="",$D$2,MIN($D$2,YEAR(Register!$U532)*12+MONTH(Register!$U532)-1)))-(YEAR(Register!$O532)*12+MONTH(Register!$O532))+1))/Register!$Q532,2)-ROUND((Register!$M532-Register!$R532)*MIN(Register!$Q532,MAX(0,MIN(I$4-1,IF(Register!$U532="",$D$2,MIN($D$2,YEAR(Register!$U532)*12+MONTH(Register!$U532)-1)))-(YEAR(Register!$O532)*12+MONTH(Register!$O532))+1))/Register!$Q532,2))</f>
        <v/>
      </c>
      <c r="J534" s="27">
        <f>IF(OR(Register!$N532&lt;&gt;"Yes",Register!$O532="",N(Register!$Q532)=0),0,ROUND((Register!$M532-Register!$R532)*MIN(Register!$Q532,MAX(0,MIN(J$4,IF(Register!$U532="",$D$2,MIN($D$2,YEAR(Register!$U532)*12+MONTH(Register!$U532)-1)))-(YEAR(Register!$O532)*12+MONTH(Register!$O532))+1))/Register!$Q532,2)-ROUND((Register!$M532-Register!$R532)*MIN(Register!$Q532,MAX(0,MIN(J$4-1,IF(Register!$U532="",$D$2,MIN($D$2,YEAR(Register!$U532)*12+MONTH(Register!$U532)-1)))-(YEAR(Register!$O532)*12+MONTH(Register!$O532))+1))/Register!$Q532,2))</f>
        <v/>
      </c>
      <c r="K534" s="27">
        <f>IF(OR(Register!$N532&lt;&gt;"Yes",Register!$O532="",N(Register!$Q532)=0),0,ROUND((Register!$M532-Register!$R532)*MIN(Register!$Q532,MAX(0,MIN(K$4,IF(Register!$U532="",$D$2,MIN($D$2,YEAR(Register!$U532)*12+MONTH(Register!$U532)-1)))-(YEAR(Register!$O532)*12+MONTH(Register!$O532))+1))/Register!$Q532,2)-ROUND((Register!$M532-Register!$R532)*MIN(Register!$Q532,MAX(0,MIN(K$4-1,IF(Register!$U532="",$D$2,MIN($D$2,YEAR(Register!$U532)*12+MONTH(Register!$U532)-1)))-(YEAR(Register!$O532)*12+MONTH(Register!$O532))+1))/Register!$Q532,2))</f>
        <v/>
      </c>
      <c r="L534" s="27">
        <f>IF(OR(Register!$N532&lt;&gt;"Yes",Register!$O532="",N(Register!$Q532)=0),0,ROUND((Register!$M532-Register!$R532)*MIN(Register!$Q532,MAX(0,MIN(L$4,IF(Register!$U532="",$D$2,MIN($D$2,YEAR(Register!$U532)*12+MONTH(Register!$U532)-1)))-(YEAR(Register!$O532)*12+MONTH(Register!$O532))+1))/Register!$Q532,2)-ROUND((Register!$M532-Register!$R532)*MIN(Register!$Q532,MAX(0,MIN(L$4-1,IF(Register!$U532="",$D$2,MIN($D$2,YEAR(Register!$U532)*12+MONTH(Register!$U532)-1)))-(YEAR(Register!$O532)*12+MONTH(Register!$O532))+1))/Register!$Q532,2))</f>
        <v/>
      </c>
      <c r="M534" s="27">
        <f>IF(OR(Register!$N532&lt;&gt;"Yes",Register!$O532="",N(Register!$Q532)=0),0,ROUND((Register!$M532-Register!$R532)*MIN(Register!$Q532,MAX(0,MIN(M$4,IF(Register!$U532="",$D$2,MIN($D$2,YEAR(Register!$U532)*12+MONTH(Register!$U532)-1)))-(YEAR(Register!$O532)*12+MONTH(Register!$O532))+1))/Register!$Q532,2)-ROUND((Register!$M532-Register!$R532)*MIN(Register!$Q532,MAX(0,MIN(M$4-1,IF(Register!$U532="",$D$2,MIN($D$2,YEAR(Register!$U532)*12+MONTH(Register!$U532)-1)))-(YEAR(Register!$O532)*12+MONTH(Register!$O532))+1))/Register!$Q532,2))</f>
        <v/>
      </c>
      <c r="N534" s="27">
        <f>IF(OR(Register!$N532&lt;&gt;"Yes",Register!$O532="",N(Register!$Q532)=0),0,ROUND((Register!$M532-Register!$R532)*MIN(Register!$Q532,MAX(0,MIN(N$4,IF(Register!$U532="",$D$2,MIN($D$2,YEAR(Register!$U532)*12+MONTH(Register!$U532)-1)))-(YEAR(Register!$O532)*12+MONTH(Register!$O532))+1))/Register!$Q532,2)-ROUND((Register!$M532-Register!$R532)*MIN(Register!$Q532,MAX(0,MIN(N$4-1,IF(Register!$U532="",$D$2,MIN($D$2,YEAR(Register!$U532)*12+MONTH(Register!$U532)-1)))-(YEAR(Register!$O532)*12+MONTH(Register!$O532))+1))/Register!$Q532,2))</f>
        <v/>
      </c>
      <c r="O534" s="27">
        <f>IF(OR(Register!$N532&lt;&gt;"Yes",Register!$O532="",N(Register!$Q532)=0),0,ROUND((Register!$M532-Register!$R532)*MIN(Register!$Q532,MAX(0,MIN(O$4,IF(Register!$U532="",$D$2,MIN($D$2,YEAR(Register!$U532)*12+MONTH(Register!$U532)-1)))-(YEAR(Register!$O532)*12+MONTH(Register!$O532))+1))/Register!$Q532,2)-ROUND((Register!$M532-Register!$R532)*MIN(Register!$Q532,MAX(0,MIN(O$4-1,IF(Register!$U532="",$D$2,MIN($D$2,YEAR(Register!$U532)*12+MONTH(Register!$U532)-1)))-(YEAR(Register!$O532)*12+MONTH(Register!$O532))+1))/Register!$Q532,2))</f>
        <v/>
      </c>
      <c r="P534" s="27">
        <f>IF(OR(Register!$N532&lt;&gt;"Yes",Register!$O532="",N(Register!$Q532)=0),0,ROUND((Register!$M532-Register!$R532)*MIN(Register!$Q532,MAX(0,MIN(P$4,IF(Register!$U532="",$D$2,MIN($D$2,YEAR(Register!$U532)*12+MONTH(Register!$U532)-1)))-(YEAR(Register!$O532)*12+MONTH(Register!$O532))+1))/Register!$Q532,2)-ROUND((Register!$M532-Register!$R532)*MIN(Register!$Q532,MAX(0,MIN(P$4-1,IF(Register!$U532="",$D$2,MIN($D$2,YEAR(Register!$U532)*12+MONTH(Register!$U532)-1)))-(YEAR(Register!$O532)*12+MONTH(Register!$O532))+1))/Register!$Q532,2))</f>
        <v/>
      </c>
      <c r="Q534" s="27">
        <f>E534+F534+G534+H534+I534+J534+K534+L534+M534+N534+O534+P534</f>
        <v/>
      </c>
    </row>
    <row r="535">
      <c r="A535" s="28">
        <f>IF(Register!$A533="","",Register!$A533)</f>
        <v/>
      </c>
      <c r="B535" s="28">
        <f>IF(Register!$D533="","",Register!$D533)</f>
        <v/>
      </c>
      <c r="C535" s="28">
        <f>IF(Register!$F533="","",Register!$F533)</f>
        <v/>
      </c>
      <c r="D535" s="28">
        <f>IF(C535="","",IF(C535=Settings!$A$9,Settings!$B$9,IF(C535=Settings!$A$10,Settings!$B$10,IF(C535=Settings!$A$11,Settings!$B$11,IF(C535=Settings!$A$12,Settings!$B$12,IF(C535=Settings!$A$13,Settings!$B$13,IF(C535=Settings!$A$14,Settings!$B$14,IF(C535=Settings!$A$15,Settings!$B$15,IF(C535=Settings!$A$16,Settings!$B$16,IF(C535=Settings!$A$17,Settings!$B$17,IF(C535=Settings!$A$18,Settings!$B$18,"")))))))))))</f>
        <v/>
      </c>
      <c r="E535" s="27">
        <f>IF(OR(Register!$N533&lt;&gt;"Yes",Register!$O533="",N(Register!$Q533)=0),0,ROUND((Register!$M533-Register!$R533)*MIN(Register!$Q533,MAX(0,MIN(E$4,IF(Register!$U533="",$D$2,MIN($D$2,YEAR(Register!$U533)*12+MONTH(Register!$U533)-1)))-(YEAR(Register!$O533)*12+MONTH(Register!$O533))+1))/Register!$Q533,2)-ROUND((Register!$M533-Register!$R533)*MIN(Register!$Q533,MAX(0,MIN(E$4-1,IF(Register!$U533="",$D$2,MIN($D$2,YEAR(Register!$U533)*12+MONTH(Register!$U533)-1)))-(YEAR(Register!$O533)*12+MONTH(Register!$O533))+1))/Register!$Q533,2))</f>
        <v/>
      </c>
      <c r="F535" s="27">
        <f>IF(OR(Register!$N533&lt;&gt;"Yes",Register!$O533="",N(Register!$Q533)=0),0,ROUND((Register!$M533-Register!$R533)*MIN(Register!$Q533,MAX(0,MIN(F$4,IF(Register!$U533="",$D$2,MIN($D$2,YEAR(Register!$U533)*12+MONTH(Register!$U533)-1)))-(YEAR(Register!$O533)*12+MONTH(Register!$O533))+1))/Register!$Q533,2)-ROUND((Register!$M533-Register!$R533)*MIN(Register!$Q533,MAX(0,MIN(F$4-1,IF(Register!$U533="",$D$2,MIN($D$2,YEAR(Register!$U533)*12+MONTH(Register!$U533)-1)))-(YEAR(Register!$O533)*12+MONTH(Register!$O533))+1))/Register!$Q533,2))</f>
        <v/>
      </c>
      <c r="G535" s="27">
        <f>IF(OR(Register!$N533&lt;&gt;"Yes",Register!$O533="",N(Register!$Q533)=0),0,ROUND((Register!$M533-Register!$R533)*MIN(Register!$Q533,MAX(0,MIN(G$4,IF(Register!$U533="",$D$2,MIN($D$2,YEAR(Register!$U533)*12+MONTH(Register!$U533)-1)))-(YEAR(Register!$O533)*12+MONTH(Register!$O533))+1))/Register!$Q533,2)-ROUND((Register!$M533-Register!$R533)*MIN(Register!$Q533,MAX(0,MIN(G$4-1,IF(Register!$U533="",$D$2,MIN($D$2,YEAR(Register!$U533)*12+MONTH(Register!$U533)-1)))-(YEAR(Register!$O533)*12+MONTH(Register!$O533))+1))/Register!$Q533,2))</f>
        <v/>
      </c>
      <c r="H535" s="27">
        <f>IF(OR(Register!$N533&lt;&gt;"Yes",Register!$O533="",N(Register!$Q533)=0),0,ROUND((Register!$M533-Register!$R533)*MIN(Register!$Q533,MAX(0,MIN(H$4,IF(Register!$U533="",$D$2,MIN($D$2,YEAR(Register!$U533)*12+MONTH(Register!$U533)-1)))-(YEAR(Register!$O533)*12+MONTH(Register!$O533))+1))/Register!$Q533,2)-ROUND((Register!$M533-Register!$R533)*MIN(Register!$Q533,MAX(0,MIN(H$4-1,IF(Register!$U533="",$D$2,MIN($D$2,YEAR(Register!$U533)*12+MONTH(Register!$U533)-1)))-(YEAR(Register!$O533)*12+MONTH(Register!$O533))+1))/Register!$Q533,2))</f>
        <v/>
      </c>
      <c r="I535" s="27">
        <f>IF(OR(Register!$N533&lt;&gt;"Yes",Register!$O533="",N(Register!$Q533)=0),0,ROUND((Register!$M533-Register!$R533)*MIN(Register!$Q533,MAX(0,MIN(I$4,IF(Register!$U533="",$D$2,MIN($D$2,YEAR(Register!$U533)*12+MONTH(Register!$U533)-1)))-(YEAR(Register!$O533)*12+MONTH(Register!$O533))+1))/Register!$Q533,2)-ROUND((Register!$M533-Register!$R533)*MIN(Register!$Q533,MAX(0,MIN(I$4-1,IF(Register!$U533="",$D$2,MIN($D$2,YEAR(Register!$U533)*12+MONTH(Register!$U533)-1)))-(YEAR(Register!$O533)*12+MONTH(Register!$O533))+1))/Register!$Q533,2))</f>
        <v/>
      </c>
      <c r="J535" s="27">
        <f>IF(OR(Register!$N533&lt;&gt;"Yes",Register!$O533="",N(Register!$Q533)=0),0,ROUND((Register!$M533-Register!$R533)*MIN(Register!$Q533,MAX(0,MIN(J$4,IF(Register!$U533="",$D$2,MIN($D$2,YEAR(Register!$U533)*12+MONTH(Register!$U533)-1)))-(YEAR(Register!$O533)*12+MONTH(Register!$O533))+1))/Register!$Q533,2)-ROUND((Register!$M533-Register!$R533)*MIN(Register!$Q533,MAX(0,MIN(J$4-1,IF(Register!$U533="",$D$2,MIN($D$2,YEAR(Register!$U533)*12+MONTH(Register!$U533)-1)))-(YEAR(Register!$O533)*12+MONTH(Register!$O533))+1))/Register!$Q533,2))</f>
        <v/>
      </c>
      <c r="K535" s="27">
        <f>IF(OR(Register!$N533&lt;&gt;"Yes",Register!$O533="",N(Register!$Q533)=0),0,ROUND((Register!$M533-Register!$R533)*MIN(Register!$Q533,MAX(0,MIN(K$4,IF(Register!$U533="",$D$2,MIN($D$2,YEAR(Register!$U533)*12+MONTH(Register!$U533)-1)))-(YEAR(Register!$O533)*12+MONTH(Register!$O533))+1))/Register!$Q533,2)-ROUND((Register!$M533-Register!$R533)*MIN(Register!$Q533,MAX(0,MIN(K$4-1,IF(Register!$U533="",$D$2,MIN($D$2,YEAR(Register!$U533)*12+MONTH(Register!$U533)-1)))-(YEAR(Register!$O533)*12+MONTH(Register!$O533))+1))/Register!$Q533,2))</f>
        <v/>
      </c>
      <c r="L535" s="27">
        <f>IF(OR(Register!$N533&lt;&gt;"Yes",Register!$O533="",N(Register!$Q533)=0),0,ROUND((Register!$M533-Register!$R533)*MIN(Register!$Q533,MAX(0,MIN(L$4,IF(Register!$U533="",$D$2,MIN($D$2,YEAR(Register!$U533)*12+MONTH(Register!$U533)-1)))-(YEAR(Register!$O533)*12+MONTH(Register!$O533))+1))/Register!$Q533,2)-ROUND((Register!$M533-Register!$R533)*MIN(Register!$Q533,MAX(0,MIN(L$4-1,IF(Register!$U533="",$D$2,MIN($D$2,YEAR(Register!$U533)*12+MONTH(Register!$U533)-1)))-(YEAR(Register!$O533)*12+MONTH(Register!$O533))+1))/Register!$Q533,2))</f>
        <v/>
      </c>
      <c r="M535" s="27">
        <f>IF(OR(Register!$N533&lt;&gt;"Yes",Register!$O533="",N(Register!$Q533)=0),0,ROUND((Register!$M533-Register!$R533)*MIN(Register!$Q533,MAX(0,MIN(M$4,IF(Register!$U533="",$D$2,MIN($D$2,YEAR(Register!$U533)*12+MONTH(Register!$U533)-1)))-(YEAR(Register!$O533)*12+MONTH(Register!$O533))+1))/Register!$Q533,2)-ROUND((Register!$M533-Register!$R533)*MIN(Register!$Q533,MAX(0,MIN(M$4-1,IF(Register!$U533="",$D$2,MIN($D$2,YEAR(Register!$U533)*12+MONTH(Register!$U533)-1)))-(YEAR(Register!$O533)*12+MONTH(Register!$O533))+1))/Register!$Q533,2))</f>
        <v/>
      </c>
      <c r="N535" s="27">
        <f>IF(OR(Register!$N533&lt;&gt;"Yes",Register!$O533="",N(Register!$Q533)=0),0,ROUND((Register!$M533-Register!$R533)*MIN(Register!$Q533,MAX(0,MIN(N$4,IF(Register!$U533="",$D$2,MIN($D$2,YEAR(Register!$U533)*12+MONTH(Register!$U533)-1)))-(YEAR(Register!$O533)*12+MONTH(Register!$O533))+1))/Register!$Q533,2)-ROUND((Register!$M533-Register!$R533)*MIN(Register!$Q533,MAX(0,MIN(N$4-1,IF(Register!$U533="",$D$2,MIN($D$2,YEAR(Register!$U533)*12+MONTH(Register!$U533)-1)))-(YEAR(Register!$O533)*12+MONTH(Register!$O533))+1))/Register!$Q533,2))</f>
        <v/>
      </c>
      <c r="O535" s="27">
        <f>IF(OR(Register!$N533&lt;&gt;"Yes",Register!$O533="",N(Register!$Q533)=0),0,ROUND((Register!$M533-Register!$R533)*MIN(Register!$Q533,MAX(0,MIN(O$4,IF(Register!$U533="",$D$2,MIN($D$2,YEAR(Register!$U533)*12+MONTH(Register!$U533)-1)))-(YEAR(Register!$O533)*12+MONTH(Register!$O533))+1))/Register!$Q533,2)-ROUND((Register!$M533-Register!$R533)*MIN(Register!$Q533,MAX(0,MIN(O$4-1,IF(Register!$U533="",$D$2,MIN($D$2,YEAR(Register!$U533)*12+MONTH(Register!$U533)-1)))-(YEAR(Register!$O533)*12+MONTH(Register!$O533))+1))/Register!$Q533,2))</f>
        <v/>
      </c>
      <c r="P535" s="27">
        <f>IF(OR(Register!$N533&lt;&gt;"Yes",Register!$O533="",N(Register!$Q533)=0),0,ROUND((Register!$M533-Register!$R533)*MIN(Register!$Q533,MAX(0,MIN(P$4,IF(Register!$U533="",$D$2,MIN($D$2,YEAR(Register!$U533)*12+MONTH(Register!$U533)-1)))-(YEAR(Register!$O533)*12+MONTH(Register!$O533))+1))/Register!$Q533,2)-ROUND((Register!$M533-Register!$R533)*MIN(Register!$Q533,MAX(0,MIN(P$4-1,IF(Register!$U533="",$D$2,MIN($D$2,YEAR(Register!$U533)*12+MONTH(Register!$U533)-1)))-(YEAR(Register!$O533)*12+MONTH(Register!$O533))+1))/Register!$Q533,2))</f>
        <v/>
      </c>
      <c r="Q535" s="27">
        <f>E535+F535+G535+H535+I535+J535+K535+L535+M535+N535+O535+P535</f>
        <v/>
      </c>
    </row>
    <row r="536">
      <c r="A536" s="28">
        <f>IF(Register!$A534="","",Register!$A534)</f>
        <v/>
      </c>
      <c r="B536" s="28">
        <f>IF(Register!$D534="","",Register!$D534)</f>
        <v/>
      </c>
      <c r="C536" s="28">
        <f>IF(Register!$F534="","",Register!$F534)</f>
        <v/>
      </c>
      <c r="D536" s="28">
        <f>IF(C536="","",IF(C536=Settings!$A$9,Settings!$B$9,IF(C536=Settings!$A$10,Settings!$B$10,IF(C536=Settings!$A$11,Settings!$B$11,IF(C536=Settings!$A$12,Settings!$B$12,IF(C536=Settings!$A$13,Settings!$B$13,IF(C536=Settings!$A$14,Settings!$B$14,IF(C536=Settings!$A$15,Settings!$B$15,IF(C536=Settings!$A$16,Settings!$B$16,IF(C536=Settings!$A$17,Settings!$B$17,IF(C536=Settings!$A$18,Settings!$B$18,"")))))))))))</f>
        <v/>
      </c>
      <c r="E536" s="27">
        <f>IF(OR(Register!$N534&lt;&gt;"Yes",Register!$O534="",N(Register!$Q534)=0),0,ROUND((Register!$M534-Register!$R534)*MIN(Register!$Q534,MAX(0,MIN(E$4,IF(Register!$U534="",$D$2,MIN($D$2,YEAR(Register!$U534)*12+MONTH(Register!$U534)-1)))-(YEAR(Register!$O534)*12+MONTH(Register!$O534))+1))/Register!$Q534,2)-ROUND((Register!$M534-Register!$R534)*MIN(Register!$Q534,MAX(0,MIN(E$4-1,IF(Register!$U534="",$D$2,MIN($D$2,YEAR(Register!$U534)*12+MONTH(Register!$U534)-1)))-(YEAR(Register!$O534)*12+MONTH(Register!$O534))+1))/Register!$Q534,2))</f>
        <v/>
      </c>
      <c r="F536" s="27">
        <f>IF(OR(Register!$N534&lt;&gt;"Yes",Register!$O534="",N(Register!$Q534)=0),0,ROUND((Register!$M534-Register!$R534)*MIN(Register!$Q534,MAX(0,MIN(F$4,IF(Register!$U534="",$D$2,MIN($D$2,YEAR(Register!$U534)*12+MONTH(Register!$U534)-1)))-(YEAR(Register!$O534)*12+MONTH(Register!$O534))+1))/Register!$Q534,2)-ROUND((Register!$M534-Register!$R534)*MIN(Register!$Q534,MAX(0,MIN(F$4-1,IF(Register!$U534="",$D$2,MIN($D$2,YEAR(Register!$U534)*12+MONTH(Register!$U534)-1)))-(YEAR(Register!$O534)*12+MONTH(Register!$O534))+1))/Register!$Q534,2))</f>
        <v/>
      </c>
      <c r="G536" s="27">
        <f>IF(OR(Register!$N534&lt;&gt;"Yes",Register!$O534="",N(Register!$Q534)=0),0,ROUND((Register!$M534-Register!$R534)*MIN(Register!$Q534,MAX(0,MIN(G$4,IF(Register!$U534="",$D$2,MIN($D$2,YEAR(Register!$U534)*12+MONTH(Register!$U534)-1)))-(YEAR(Register!$O534)*12+MONTH(Register!$O534))+1))/Register!$Q534,2)-ROUND((Register!$M534-Register!$R534)*MIN(Register!$Q534,MAX(0,MIN(G$4-1,IF(Register!$U534="",$D$2,MIN($D$2,YEAR(Register!$U534)*12+MONTH(Register!$U534)-1)))-(YEAR(Register!$O534)*12+MONTH(Register!$O534))+1))/Register!$Q534,2))</f>
        <v/>
      </c>
      <c r="H536" s="27">
        <f>IF(OR(Register!$N534&lt;&gt;"Yes",Register!$O534="",N(Register!$Q534)=0),0,ROUND((Register!$M534-Register!$R534)*MIN(Register!$Q534,MAX(0,MIN(H$4,IF(Register!$U534="",$D$2,MIN($D$2,YEAR(Register!$U534)*12+MONTH(Register!$U534)-1)))-(YEAR(Register!$O534)*12+MONTH(Register!$O534))+1))/Register!$Q534,2)-ROUND((Register!$M534-Register!$R534)*MIN(Register!$Q534,MAX(0,MIN(H$4-1,IF(Register!$U534="",$D$2,MIN($D$2,YEAR(Register!$U534)*12+MONTH(Register!$U534)-1)))-(YEAR(Register!$O534)*12+MONTH(Register!$O534))+1))/Register!$Q534,2))</f>
        <v/>
      </c>
      <c r="I536" s="27">
        <f>IF(OR(Register!$N534&lt;&gt;"Yes",Register!$O534="",N(Register!$Q534)=0),0,ROUND((Register!$M534-Register!$R534)*MIN(Register!$Q534,MAX(0,MIN(I$4,IF(Register!$U534="",$D$2,MIN($D$2,YEAR(Register!$U534)*12+MONTH(Register!$U534)-1)))-(YEAR(Register!$O534)*12+MONTH(Register!$O534))+1))/Register!$Q534,2)-ROUND((Register!$M534-Register!$R534)*MIN(Register!$Q534,MAX(0,MIN(I$4-1,IF(Register!$U534="",$D$2,MIN($D$2,YEAR(Register!$U534)*12+MONTH(Register!$U534)-1)))-(YEAR(Register!$O534)*12+MONTH(Register!$O534))+1))/Register!$Q534,2))</f>
        <v/>
      </c>
      <c r="J536" s="27">
        <f>IF(OR(Register!$N534&lt;&gt;"Yes",Register!$O534="",N(Register!$Q534)=0),0,ROUND((Register!$M534-Register!$R534)*MIN(Register!$Q534,MAX(0,MIN(J$4,IF(Register!$U534="",$D$2,MIN($D$2,YEAR(Register!$U534)*12+MONTH(Register!$U534)-1)))-(YEAR(Register!$O534)*12+MONTH(Register!$O534))+1))/Register!$Q534,2)-ROUND((Register!$M534-Register!$R534)*MIN(Register!$Q534,MAX(0,MIN(J$4-1,IF(Register!$U534="",$D$2,MIN($D$2,YEAR(Register!$U534)*12+MONTH(Register!$U534)-1)))-(YEAR(Register!$O534)*12+MONTH(Register!$O534))+1))/Register!$Q534,2))</f>
        <v/>
      </c>
      <c r="K536" s="27">
        <f>IF(OR(Register!$N534&lt;&gt;"Yes",Register!$O534="",N(Register!$Q534)=0),0,ROUND((Register!$M534-Register!$R534)*MIN(Register!$Q534,MAX(0,MIN(K$4,IF(Register!$U534="",$D$2,MIN($D$2,YEAR(Register!$U534)*12+MONTH(Register!$U534)-1)))-(YEAR(Register!$O534)*12+MONTH(Register!$O534))+1))/Register!$Q534,2)-ROUND((Register!$M534-Register!$R534)*MIN(Register!$Q534,MAX(0,MIN(K$4-1,IF(Register!$U534="",$D$2,MIN($D$2,YEAR(Register!$U534)*12+MONTH(Register!$U534)-1)))-(YEAR(Register!$O534)*12+MONTH(Register!$O534))+1))/Register!$Q534,2))</f>
        <v/>
      </c>
      <c r="L536" s="27">
        <f>IF(OR(Register!$N534&lt;&gt;"Yes",Register!$O534="",N(Register!$Q534)=0),0,ROUND((Register!$M534-Register!$R534)*MIN(Register!$Q534,MAX(0,MIN(L$4,IF(Register!$U534="",$D$2,MIN($D$2,YEAR(Register!$U534)*12+MONTH(Register!$U534)-1)))-(YEAR(Register!$O534)*12+MONTH(Register!$O534))+1))/Register!$Q534,2)-ROUND((Register!$M534-Register!$R534)*MIN(Register!$Q534,MAX(0,MIN(L$4-1,IF(Register!$U534="",$D$2,MIN($D$2,YEAR(Register!$U534)*12+MONTH(Register!$U534)-1)))-(YEAR(Register!$O534)*12+MONTH(Register!$O534))+1))/Register!$Q534,2))</f>
        <v/>
      </c>
      <c r="M536" s="27">
        <f>IF(OR(Register!$N534&lt;&gt;"Yes",Register!$O534="",N(Register!$Q534)=0),0,ROUND((Register!$M534-Register!$R534)*MIN(Register!$Q534,MAX(0,MIN(M$4,IF(Register!$U534="",$D$2,MIN($D$2,YEAR(Register!$U534)*12+MONTH(Register!$U534)-1)))-(YEAR(Register!$O534)*12+MONTH(Register!$O534))+1))/Register!$Q534,2)-ROUND((Register!$M534-Register!$R534)*MIN(Register!$Q534,MAX(0,MIN(M$4-1,IF(Register!$U534="",$D$2,MIN($D$2,YEAR(Register!$U534)*12+MONTH(Register!$U534)-1)))-(YEAR(Register!$O534)*12+MONTH(Register!$O534))+1))/Register!$Q534,2))</f>
        <v/>
      </c>
      <c r="N536" s="27">
        <f>IF(OR(Register!$N534&lt;&gt;"Yes",Register!$O534="",N(Register!$Q534)=0),0,ROUND((Register!$M534-Register!$R534)*MIN(Register!$Q534,MAX(0,MIN(N$4,IF(Register!$U534="",$D$2,MIN($D$2,YEAR(Register!$U534)*12+MONTH(Register!$U534)-1)))-(YEAR(Register!$O534)*12+MONTH(Register!$O534))+1))/Register!$Q534,2)-ROUND((Register!$M534-Register!$R534)*MIN(Register!$Q534,MAX(0,MIN(N$4-1,IF(Register!$U534="",$D$2,MIN($D$2,YEAR(Register!$U534)*12+MONTH(Register!$U534)-1)))-(YEAR(Register!$O534)*12+MONTH(Register!$O534))+1))/Register!$Q534,2))</f>
        <v/>
      </c>
      <c r="O536" s="27">
        <f>IF(OR(Register!$N534&lt;&gt;"Yes",Register!$O534="",N(Register!$Q534)=0),0,ROUND((Register!$M534-Register!$R534)*MIN(Register!$Q534,MAX(0,MIN(O$4,IF(Register!$U534="",$D$2,MIN($D$2,YEAR(Register!$U534)*12+MONTH(Register!$U534)-1)))-(YEAR(Register!$O534)*12+MONTH(Register!$O534))+1))/Register!$Q534,2)-ROUND((Register!$M534-Register!$R534)*MIN(Register!$Q534,MAX(0,MIN(O$4-1,IF(Register!$U534="",$D$2,MIN($D$2,YEAR(Register!$U534)*12+MONTH(Register!$U534)-1)))-(YEAR(Register!$O534)*12+MONTH(Register!$O534))+1))/Register!$Q534,2))</f>
        <v/>
      </c>
      <c r="P536" s="27">
        <f>IF(OR(Register!$N534&lt;&gt;"Yes",Register!$O534="",N(Register!$Q534)=0),0,ROUND((Register!$M534-Register!$R534)*MIN(Register!$Q534,MAX(0,MIN(P$4,IF(Register!$U534="",$D$2,MIN($D$2,YEAR(Register!$U534)*12+MONTH(Register!$U534)-1)))-(YEAR(Register!$O534)*12+MONTH(Register!$O534))+1))/Register!$Q534,2)-ROUND((Register!$M534-Register!$R534)*MIN(Register!$Q534,MAX(0,MIN(P$4-1,IF(Register!$U534="",$D$2,MIN($D$2,YEAR(Register!$U534)*12+MONTH(Register!$U534)-1)))-(YEAR(Register!$O534)*12+MONTH(Register!$O534))+1))/Register!$Q534,2))</f>
        <v/>
      </c>
      <c r="Q536" s="27">
        <f>E536+F536+G536+H536+I536+J536+K536+L536+M536+N536+O536+P536</f>
        <v/>
      </c>
    </row>
    <row r="537">
      <c r="A537" s="28">
        <f>IF(Register!$A535="","",Register!$A535)</f>
        <v/>
      </c>
      <c r="B537" s="28">
        <f>IF(Register!$D535="","",Register!$D535)</f>
        <v/>
      </c>
      <c r="C537" s="28">
        <f>IF(Register!$F535="","",Register!$F535)</f>
        <v/>
      </c>
      <c r="D537" s="28">
        <f>IF(C537="","",IF(C537=Settings!$A$9,Settings!$B$9,IF(C537=Settings!$A$10,Settings!$B$10,IF(C537=Settings!$A$11,Settings!$B$11,IF(C537=Settings!$A$12,Settings!$B$12,IF(C537=Settings!$A$13,Settings!$B$13,IF(C537=Settings!$A$14,Settings!$B$14,IF(C537=Settings!$A$15,Settings!$B$15,IF(C537=Settings!$A$16,Settings!$B$16,IF(C537=Settings!$A$17,Settings!$B$17,IF(C537=Settings!$A$18,Settings!$B$18,"")))))))))))</f>
        <v/>
      </c>
      <c r="E537" s="27">
        <f>IF(OR(Register!$N535&lt;&gt;"Yes",Register!$O535="",N(Register!$Q535)=0),0,ROUND((Register!$M535-Register!$R535)*MIN(Register!$Q535,MAX(0,MIN(E$4,IF(Register!$U535="",$D$2,MIN($D$2,YEAR(Register!$U535)*12+MONTH(Register!$U535)-1)))-(YEAR(Register!$O535)*12+MONTH(Register!$O535))+1))/Register!$Q535,2)-ROUND((Register!$M535-Register!$R535)*MIN(Register!$Q535,MAX(0,MIN(E$4-1,IF(Register!$U535="",$D$2,MIN($D$2,YEAR(Register!$U535)*12+MONTH(Register!$U535)-1)))-(YEAR(Register!$O535)*12+MONTH(Register!$O535))+1))/Register!$Q535,2))</f>
        <v/>
      </c>
      <c r="F537" s="27">
        <f>IF(OR(Register!$N535&lt;&gt;"Yes",Register!$O535="",N(Register!$Q535)=0),0,ROUND((Register!$M535-Register!$R535)*MIN(Register!$Q535,MAX(0,MIN(F$4,IF(Register!$U535="",$D$2,MIN($D$2,YEAR(Register!$U535)*12+MONTH(Register!$U535)-1)))-(YEAR(Register!$O535)*12+MONTH(Register!$O535))+1))/Register!$Q535,2)-ROUND((Register!$M535-Register!$R535)*MIN(Register!$Q535,MAX(0,MIN(F$4-1,IF(Register!$U535="",$D$2,MIN($D$2,YEAR(Register!$U535)*12+MONTH(Register!$U535)-1)))-(YEAR(Register!$O535)*12+MONTH(Register!$O535))+1))/Register!$Q535,2))</f>
        <v/>
      </c>
      <c r="G537" s="27">
        <f>IF(OR(Register!$N535&lt;&gt;"Yes",Register!$O535="",N(Register!$Q535)=0),0,ROUND((Register!$M535-Register!$R535)*MIN(Register!$Q535,MAX(0,MIN(G$4,IF(Register!$U535="",$D$2,MIN($D$2,YEAR(Register!$U535)*12+MONTH(Register!$U535)-1)))-(YEAR(Register!$O535)*12+MONTH(Register!$O535))+1))/Register!$Q535,2)-ROUND((Register!$M535-Register!$R535)*MIN(Register!$Q535,MAX(0,MIN(G$4-1,IF(Register!$U535="",$D$2,MIN($D$2,YEAR(Register!$U535)*12+MONTH(Register!$U535)-1)))-(YEAR(Register!$O535)*12+MONTH(Register!$O535))+1))/Register!$Q535,2))</f>
        <v/>
      </c>
      <c r="H537" s="27">
        <f>IF(OR(Register!$N535&lt;&gt;"Yes",Register!$O535="",N(Register!$Q535)=0),0,ROUND((Register!$M535-Register!$R535)*MIN(Register!$Q535,MAX(0,MIN(H$4,IF(Register!$U535="",$D$2,MIN($D$2,YEAR(Register!$U535)*12+MONTH(Register!$U535)-1)))-(YEAR(Register!$O535)*12+MONTH(Register!$O535))+1))/Register!$Q535,2)-ROUND((Register!$M535-Register!$R535)*MIN(Register!$Q535,MAX(0,MIN(H$4-1,IF(Register!$U535="",$D$2,MIN($D$2,YEAR(Register!$U535)*12+MONTH(Register!$U535)-1)))-(YEAR(Register!$O535)*12+MONTH(Register!$O535))+1))/Register!$Q535,2))</f>
        <v/>
      </c>
      <c r="I537" s="27">
        <f>IF(OR(Register!$N535&lt;&gt;"Yes",Register!$O535="",N(Register!$Q535)=0),0,ROUND((Register!$M535-Register!$R535)*MIN(Register!$Q535,MAX(0,MIN(I$4,IF(Register!$U535="",$D$2,MIN($D$2,YEAR(Register!$U535)*12+MONTH(Register!$U535)-1)))-(YEAR(Register!$O535)*12+MONTH(Register!$O535))+1))/Register!$Q535,2)-ROUND((Register!$M535-Register!$R535)*MIN(Register!$Q535,MAX(0,MIN(I$4-1,IF(Register!$U535="",$D$2,MIN($D$2,YEAR(Register!$U535)*12+MONTH(Register!$U535)-1)))-(YEAR(Register!$O535)*12+MONTH(Register!$O535))+1))/Register!$Q535,2))</f>
        <v/>
      </c>
      <c r="J537" s="27">
        <f>IF(OR(Register!$N535&lt;&gt;"Yes",Register!$O535="",N(Register!$Q535)=0),0,ROUND((Register!$M535-Register!$R535)*MIN(Register!$Q535,MAX(0,MIN(J$4,IF(Register!$U535="",$D$2,MIN($D$2,YEAR(Register!$U535)*12+MONTH(Register!$U535)-1)))-(YEAR(Register!$O535)*12+MONTH(Register!$O535))+1))/Register!$Q535,2)-ROUND((Register!$M535-Register!$R535)*MIN(Register!$Q535,MAX(0,MIN(J$4-1,IF(Register!$U535="",$D$2,MIN($D$2,YEAR(Register!$U535)*12+MONTH(Register!$U535)-1)))-(YEAR(Register!$O535)*12+MONTH(Register!$O535))+1))/Register!$Q535,2))</f>
        <v/>
      </c>
      <c r="K537" s="27">
        <f>IF(OR(Register!$N535&lt;&gt;"Yes",Register!$O535="",N(Register!$Q535)=0),0,ROUND((Register!$M535-Register!$R535)*MIN(Register!$Q535,MAX(0,MIN(K$4,IF(Register!$U535="",$D$2,MIN($D$2,YEAR(Register!$U535)*12+MONTH(Register!$U535)-1)))-(YEAR(Register!$O535)*12+MONTH(Register!$O535))+1))/Register!$Q535,2)-ROUND((Register!$M535-Register!$R535)*MIN(Register!$Q535,MAX(0,MIN(K$4-1,IF(Register!$U535="",$D$2,MIN($D$2,YEAR(Register!$U535)*12+MONTH(Register!$U535)-1)))-(YEAR(Register!$O535)*12+MONTH(Register!$O535))+1))/Register!$Q535,2))</f>
        <v/>
      </c>
      <c r="L537" s="27">
        <f>IF(OR(Register!$N535&lt;&gt;"Yes",Register!$O535="",N(Register!$Q535)=0),0,ROUND((Register!$M535-Register!$R535)*MIN(Register!$Q535,MAX(0,MIN(L$4,IF(Register!$U535="",$D$2,MIN($D$2,YEAR(Register!$U535)*12+MONTH(Register!$U535)-1)))-(YEAR(Register!$O535)*12+MONTH(Register!$O535))+1))/Register!$Q535,2)-ROUND((Register!$M535-Register!$R535)*MIN(Register!$Q535,MAX(0,MIN(L$4-1,IF(Register!$U535="",$D$2,MIN($D$2,YEAR(Register!$U535)*12+MONTH(Register!$U535)-1)))-(YEAR(Register!$O535)*12+MONTH(Register!$O535))+1))/Register!$Q535,2))</f>
        <v/>
      </c>
      <c r="M537" s="27">
        <f>IF(OR(Register!$N535&lt;&gt;"Yes",Register!$O535="",N(Register!$Q535)=0),0,ROUND((Register!$M535-Register!$R535)*MIN(Register!$Q535,MAX(0,MIN(M$4,IF(Register!$U535="",$D$2,MIN($D$2,YEAR(Register!$U535)*12+MONTH(Register!$U535)-1)))-(YEAR(Register!$O535)*12+MONTH(Register!$O535))+1))/Register!$Q535,2)-ROUND((Register!$M535-Register!$R535)*MIN(Register!$Q535,MAX(0,MIN(M$4-1,IF(Register!$U535="",$D$2,MIN($D$2,YEAR(Register!$U535)*12+MONTH(Register!$U535)-1)))-(YEAR(Register!$O535)*12+MONTH(Register!$O535))+1))/Register!$Q535,2))</f>
        <v/>
      </c>
      <c r="N537" s="27">
        <f>IF(OR(Register!$N535&lt;&gt;"Yes",Register!$O535="",N(Register!$Q535)=0),0,ROUND((Register!$M535-Register!$R535)*MIN(Register!$Q535,MAX(0,MIN(N$4,IF(Register!$U535="",$D$2,MIN($D$2,YEAR(Register!$U535)*12+MONTH(Register!$U535)-1)))-(YEAR(Register!$O535)*12+MONTH(Register!$O535))+1))/Register!$Q535,2)-ROUND((Register!$M535-Register!$R535)*MIN(Register!$Q535,MAX(0,MIN(N$4-1,IF(Register!$U535="",$D$2,MIN($D$2,YEAR(Register!$U535)*12+MONTH(Register!$U535)-1)))-(YEAR(Register!$O535)*12+MONTH(Register!$O535))+1))/Register!$Q535,2))</f>
        <v/>
      </c>
      <c r="O537" s="27">
        <f>IF(OR(Register!$N535&lt;&gt;"Yes",Register!$O535="",N(Register!$Q535)=0),0,ROUND((Register!$M535-Register!$R535)*MIN(Register!$Q535,MAX(0,MIN(O$4,IF(Register!$U535="",$D$2,MIN($D$2,YEAR(Register!$U535)*12+MONTH(Register!$U535)-1)))-(YEAR(Register!$O535)*12+MONTH(Register!$O535))+1))/Register!$Q535,2)-ROUND((Register!$M535-Register!$R535)*MIN(Register!$Q535,MAX(0,MIN(O$4-1,IF(Register!$U535="",$D$2,MIN($D$2,YEAR(Register!$U535)*12+MONTH(Register!$U535)-1)))-(YEAR(Register!$O535)*12+MONTH(Register!$O535))+1))/Register!$Q535,2))</f>
        <v/>
      </c>
      <c r="P537" s="27">
        <f>IF(OR(Register!$N535&lt;&gt;"Yes",Register!$O535="",N(Register!$Q535)=0),0,ROUND((Register!$M535-Register!$R535)*MIN(Register!$Q535,MAX(0,MIN(P$4,IF(Register!$U535="",$D$2,MIN($D$2,YEAR(Register!$U535)*12+MONTH(Register!$U535)-1)))-(YEAR(Register!$O535)*12+MONTH(Register!$O535))+1))/Register!$Q535,2)-ROUND((Register!$M535-Register!$R535)*MIN(Register!$Q535,MAX(0,MIN(P$4-1,IF(Register!$U535="",$D$2,MIN($D$2,YEAR(Register!$U535)*12+MONTH(Register!$U535)-1)))-(YEAR(Register!$O535)*12+MONTH(Register!$O535))+1))/Register!$Q535,2))</f>
        <v/>
      </c>
      <c r="Q537" s="27">
        <f>E537+F537+G537+H537+I537+J537+K537+L537+M537+N537+O537+P537</f>
        <v/>
      </c>
    </row>
    <row r="538">
      <c r="A538" s="28">
        <f>IF(Register!$A536="","",Register!$A536)</f>
        <v/>
      </c>
      <c r="B538" s="28">
        <f>IF(Register!$D536="","",Register!$D536)</f>
        <v/>
      </c>
      <c r="C538" s="28">
        <f>IF(Register!$F536="","",Register!$F536)</f>
        <v/>
      </c>
      <c r="D538" s="28">
        <f>IF(C538="","",IF(C538=Settings!$A$9,Settings!$B$9,IF(C538=Settings!$A$10,Settings!$B$10,IF(C538=Settings!$A$11,Settings!$B$11,IF(C538=Settings!$A$12,Settings!$B$12,IF(C538=Settings!$A$13,Settings!$B$13,IF(C538=Settings!$A$14,Settings!$B$14,IF(C538=Settings!$A$15,Settings!$B$15,IF(C538=Settings!$A$16,Settings!$B$16,IF(C538=Settings!$A$17,Settings!$B$17,IF(C538=Settings!$A$18,Settings!$B$18,"")))))))))))</f>
        <v/>
      </c>
      <c r="E538" s="27">
        <f>IF(OR(Register!$N536&lt;&gt;"Yes",Register!$O536="",N(Register!$Q536)=0),0,ROUND((Register!$M536-Register!$R536)*MIN(Register!$Q536,MAX(0,MIN(E$4,IF(Register!$U536="",$D$2,MIN($D$2,YEAR(Register!$U536)*12+MONTH(Register!$U536)-1)))-(YEAR(Register!$O536)*12+MONTH(Register!$O536))+1))/Register!$Q536,2)-ROUND((Register!$M536-Register!$R536)*MIN(Register!$Q536,MAX(0,MIN(E$4-1,IF(Register!$U536="",$D$2,MIN($D$2,YEAR(Register!$U536)*12+MONTH(Register!$U536)-1)))-(YEAR(Register!$O536)*12+MONTH(Register!$O536))+1))/Register!$Q536,2))</f>
        <v/>
      </c>
      <c r="F538" s="27">
        <f>IF(OR(Register!$N536&lt;&gt;"Yes",Register!$O536="",N(Register!$Q536)=0),0,ROUND((Register!$M536-Register!$R536)*MIN(Register!$Q536,MAX(0,MIN(F$4,IF(Register!$U536="",$D$2,MIN($D$2,YEAR(Register!$U536)*12+MONTH(Register!$U536)-1)))-(YEAR(Register!$O536)*12+MONTH(Register!$O536))+1))/Register!$Q536,2)-ROUND((Register!$M536-Register!$R536)*MIN(Register!$Q536,MAX(0,MIN(F$4-1,IF(Register!$U536="",$D$2,MIN($D$2,YEAR(Register!$U536)*12+MONTH(Register!$U536)-1)))-(YEAR(Register!$O536)*12+MONTH(Register!$O536))+1))/Register!$Q536,2))</f>
        <v/>
      </c>
      <c r="G538" s="27">
        <f>IF(OR(Register!$N536&lt;&gt;"Yes",Register!$O536="",N(Register!$Q536)=0),0,ROUND((Register!$M536-Register!$R536)*MIN(Register!$Q536,MAX(0,MIN(G$4,IF(Register!$U536="",$D$2,MIN($D$2,YEAR(Register!$U536)*12+MONTH(Register!$U536)-1)))-(YEAR(Register!$O536)*12+MONTH(Register!$O536))+1))/Register!$Q536,2)-ROUND((Register!$M536-Register!$R536)*MIN(Register!$Q536,MAX(0,MIN(G$4-1,IF(Register!$U536="",$D$2,MIN($D$2,YEAR(Register!$U536)*12+MONTH(Register!$U536)-1)))-(YEAR(Register!$O536)*12+MONTH(Register!$O536))+1))/Register!$Q536,2))</f>
        <v/>
      </c>
      <c r="H538" s="27">
        <f>IF(OR(Register!$N536&lt;&gt;"Yes",Register!$O536="",N(Register!$Q536)=0),0,ROUND((Register!$M536-Register!$R536)*MIN(Register!$Q536,MAX(0,MIN(H$4,IF(Register!$U536="",$D$2,MIN($D$2,YEAR(Register!$U536)*12+MONTH(Register!$U536)-1)))-(YEAR(Register!$O536)*12+MONTH(Register!$O536))+1))/Register!$Q536,2)-ROUND((Register!$M536-Register!$R536)*MIN(Register!$Q536,MAX(0,MIN(H$4-1,IF(Register!$U536="",$D$2,MIN($D$2,YEAR(Register!$U536)*12+MONTH(Register!$U536)-1)))-(YEAR(Register!$O536)*12+MONTH(Register!$O536))+1))/Register!$Q536,2))</f>
        <v/>
      </c>
      <c r="I538" s="27">
        <f>IF(OR(Register!$N536&lt;&gt;"Yes",Register!$O536="",N(Register!$Q536)=0),0,ROUND((Register!$M536-Register!$R536)*MIN(Register!$Q536,MAX(0,MIN(I$4,IF(Register!$U536="",$D$2,MIN($D$2,YEAR(Register!$U536)*12+MONTH(Register!$U536)-1)))-(YEAR(Register!$O536)*12+MONTH(Register!$O536))+1))/Register!$Q536,2)-ROUND((Register!$M536-Register!$R536)*MIN(Register!$Q536,MAX(0,MIN(I$4-1,IF(Register!$U536="",$D$2,MIN($D$2,YEAR(Register!$U536)*12+MONTH(Register!$U536)-1)))-(YEAR(Register!$O536)*12+MONTH(Register!$O536))+1))/Register!$Q536,2))</f>
        <v/>
      </c>
      <c r="J538" s="27">
        <f>IF(OR(Register!$N536&lt;&gt;"Yes",Register!$O536="",N(Register!$Q536)=0),0,ROUND((Register!$M536-Register!$R536)*MIN(Register!$Q536,MAX(0,MIN(J$4,IF(Register!$U536="",$D$2,MIN($D$2,YEAR(Register!$U536)*12+MONTH(Register!$U536)-1)))-(YEAR(Register!$O536)*12+MONTH(Register!$O536))+1))/Register!$Q536,2)-ROUND((Register!$M536-Register!$R536)*MIN(Register!$Q536,MAX(0,MIN(J$4-1,IF(Register!$U536="",$D$2,MIN($D$2,YEAR(Register!$U536)*12+MONTH(Register!$U536)-1)))-(YEAR(Register!$O536)*12+MONTH(Register!$O536))+1))/Register!$Q536,2))</f>
        <v/>
      </c>
      <c r="K538" s="27">
        <f>IF(OR(Register!$N536&lt;&gt;"Yes",Register!$O536="",N(Register!$Q536)=0),0,ROUND((Register!$M536-Register!$R536)*MIN(Register!$Q536,MAX(0,MIN(K$4,IF(Register!$U536="",$D$2,MIN($D$2,YEAR(Register!$U536)*12+MONTH(Register!$U536)-1)))-(YEAR(Register!$O536)*12+MONTH(Register!$O536))+1))/Register!$Q536,2)-ROUND((Register!$M536-Register!$R536)*MIN(Register!$Q536,MAX(0,MIN(K$4-1,IF(Register!$U536="",$D$2,MIN($D$2,YEAR(Register!$U536)*12+MONTH(Register!$U536)-1)))-(YEAR(Register!$O536)*12+MONTH(Register!$O536))+1))/Register!$Q536,2))</f>
        <v/>
      </c>
      <c r="L538" s="27">
        <f>IF(OR(Register!$N536&lt;&gt;"Yes",Register!$O536="",N(Register!$Q536)=0),0,ROUND((Register!$M536-Register!$R536)*MIN(Register!$Q536,MAX(0,MIN(L$4,IF(Register!$U536="",$D$2,MIN($D$2,YEAR(Register!$U536)*12+MONTH(Register!$U536)-1)))-(YEAR(Register!$O536)*12+MONTH(Register!$O536))+1))/Register!$Q536,2)-ROUND((Register!$M536-Register!$R536)*MIN(Register!$Q536,MAX(0,MIN(L$4-1,IF(Register!$U536="",$D$2,MIN($D$2,YEAR(Register!$U536)*12+MONTH(Register!$U536)-1)))-(YEAR(Register!$O536)*12+MONTH(Register!$O536))+1))/Register!$Q536,2))</f>
        <v/>
      </c>
      <c r="M538" s="27">
        <f>IF(OR(Register!$N536&lt;&gt;"Yes",Register!$O536="",N(Register!$Q536)=0),0,ROUND((Register!$M536-Register!$R536)*MIN(Register!$Q536,MAX(0,MIN(M$4,IF(Register!$U536="",$D$2,MIN($D$2,YEAR(Register!$U536)*12+MONTH(Register!$U536)-1)))-(YEAR(Register!$O536)*12+MONTH(Register!$O536))+1))/Register!$Q536,2)-ROUND((Register!$M536-Register!$R536)*MIN(Register!$Q536,MAX(0,MIN(M$4-1,IF(Register!$U536="",$D$2,MIN($D$2,YEAR(Register!$U536)*12+MONTH(Register!$U536)-1)))-(YEAR(Register!$O536)*12+MONTH(Register!$O536))+1))/Register!$Q536,2))</f>
        <v/>
      </c>
      <c r="N538" s="27">
        <f>IF(OR(Register!$N536&lt;&gt;"Yes",Register!$O536="",N(Register!$Q536)=0),0,ROUND((Register!$M536-Register!$R536)*MIN(Register!$Q536,MAX(0,MIN(N$4,IF(Register!$U536="",$D$2,MIN($D$2,YEAR(Register!$U536)*12+MONTH(Register!$U536)-1)))-(YEAR(Register!$O536)*12+MONTH(Register!$O536))+1))/Register!$Q536,2)-ROUND((Register!$M536-Register!$R536)*MIN(Register!$Q536,MAX(0,MIN(N$4-1,IF(Register!$U536="",$D$2,MIN($D$2,YEAR(Register!$U536)*12+MONTH(Register!$U536)-1)))-(YEAR(Register!$O536)*12+MONTH(Register!$O536))+1))/Register!$Q536,2))</f>
        <v/>
      </c>
      <c r="O538" s="27">
        <f>IF(OR(Register!$N536&lt;&gt;"Yes",Register!$O536="",N(Register!$Q536)=0),0,ROUND((Register!$M536-Register!$R536)*MIN(Register!$Q536,MAX(0,MIN(O$4,IF(Register!$U536="",$D$2,MIN($D$2,YEAR(Register!$U536)*12+MONTH(Register!$U536)-1)))-(YEAR(Register!$O536)*12+MONTH(Register!$O536))+1))/Register!$Q536,2)-ROUND((Register!$M536-Register!$R536)*MIN(Register!$Q536,MAX(0,MIN(O$4-1,IF(Register!$U536="",$D$2,MIN($D$2,YEAR(Register!$U536)*12+MONTH(Register!$U536)-1)))-(YEAR(Register!$O536)*12+MONTH(Register!$O536))+1))/Register!$Q536,2))</f>
        <v/>
      </c>
      <c r="P538" s="27">
        <f>IF(OR(Register!$N536&lt;&gt;"Yes",Register!$O536="",N(Register!$Q536)=0),0,ROUND((Register!$M536-Register!$R536)*MIN(Register!$Q536,MAX(0,MIN(P$4,IF(Register!$U536="",$D$2,MIN($D$2,YEAR(Register!$U536)*12+MONTH(Register!$U536)-1)))-(YEAR(Register!$O536)*12+MONTH(Register!$O536))+1))/Register!$Q536,2)-ROUND((Register!$M536-Register!$R536)*MIN(Register!$Q536,MAX(0,MIN(P$4-1,IF(Register!$U536="",$D$2,MIN($D$2,YEAR(Register!$U536)*12+MONTH(Register!$U536)-1)))-(YEAR(Register!$O536)*12+MONTH(Register!$O536))+1))/Register!$Q536,2))</f>
        <v/>
      </c>
      <c r="Q538" s="27">
        <f>E538+F538+G538+H538+I538+J538+K538+L538+M538+N538+O538+P538</f>
        <v/>
      </c>
    </row>
    <row r="539">
      <c r="A539" s="28">
        <f>IF(Register!$A537="","",Register!$A537)</f>
        <v/>
      </c>
      <c r="B539" s="28">
        <f>IF(Register!$D537="","",Register!$D537)</f>
        <v/>
      </c>
      <c r="C539" s="28">
        <f>IF(Register!$F537="","",Register!$F537)</f>
        <v/>
      </c>
      <c r="D539" s="28">
        <f>IF(C539="","",IF(C539=Settings!$A$9,Settings!$B$9,IF(C539=Settings!$A$10,Settings!$B$10,IF(C539=Settings!$A$11,Settings!$B$11,IF(C539=Settings!$A$12,Settings!$B$12,IF(C539=Settings!$A$13,Settings!$B$13,IF(C539=Settings!$A$14,Settings!$B$14,IF(C539=Settings!$A$15,Settings!$B$15,IF(C539=Settings!$A$16,Settings!$B$16,IF(C539=Settings!$A$17,Settings!$B$17,IF(C539=Settings!$A$18,Settings!$B$18,"")))))))))))</f>
        <v/>
      </c>
      <c r="E539" s="27">
        <f>IF(OR(Register!$N537&lt;&gt;"Yes",Register!$O537="",N(Register!$Q537)=0),0,ROUND((Register!$M537-Register!$R537)*MIN(Register!$Q537,MAX(0,MIN(E$4,IF(Register!$U537="",$D$2,MIN($D$2,YEAR(Register!$U537)*12+MONTH(Register!$U537)-1)))-(YEAR(Register!$O537)*12+MONTH(Register!$O537))+1))/Register!$Q537,2)-ROUND((Register!$M537-Register!$R537)*MIN(Register!$Q537,MAX(0,MIN(E$4-1,IF(Register!$U537="",$D$2,MIN($D$2,YEAR(Register!$U537)*12+MONTH(Register!$U537)-1)))-(YEAR(Register!$O537)*12+MONTH(Register!$O537))+1))/Register!$Q537,2))</f>
        <v/>
      </c>
      <c r="F539" s="27">
        <f>IF(OR(Register!$N537&lt;&gt;"Yes",Register!$O537="",N(Register!$Q537)=0),0,ROUND((Register!$M537-Register!$R537)*MIN(Register!$Q537,MAX(0,MIN(F$4,IF(Register!$U537="",$D$2,MIN($D$2,YEAR(Register!$U537)*12+MONTH(Register!$U537)-1)))-(YEAR(Register!$O537)*12+MONTH(Register!$O537))+1))/Register!$Q537,2)-ROUND((Register!$M537-Register!$R537)*MIN(Register!$Q537,MAX(0,MIN(F$4-1,IF(Register!$U537="",$D$2,MIN($D$2,YEAR(Register!$U537)*12+MONTH(Register!$U537)-1)))-(YEAR(Register!$O537)*12+MONTH(Register!$O537))+1))/Register!$Q537,2))</f>
        <v/>
      </c>
      <c r="G539" s="27">
        <f>IF(OR(Register!$N537&lt;&gt;"Yes",Register!$O537="",N(Register!$Q537)=0),0,ROUND((Register!$M537-Register!$R537)*MIN(Register!$Q537,MAX(0,MIN(G$4,IF(Register!$U537="",$D$2,MIN($D$2,YEAR(Register!$U537)*12+MONTH(Register!$U537)-1)))-(YEAR(Register!$O537)*12+MONTH(Register!$O537))+1))/Register!$Q537,2)-ROUND((Register!$M537-Register!$R537)*MIN(Register!$Q537,MAX(0,MIN(G$4-1,IF(Register!$U537="",$D$2,MIN($D$2,YEAR(Register!$U537)*12+MONTH(Register!$U537)-1)))-(YEAR(Register!$O537)*12+MONTH(Register!$O537))+1))/Register!$Q537,2))</f>
        <v/>
      </c>
      <c r="H539" s="27">
        <f>IF(OR(Register!$N537&lt;&gt;"Yes",Register!$O537="",N(Register!$Q537)=0),0,ROUND((Register!$M537-Register!$R537)*MIN(Register!$Q537,MAX(0,MIN(H$4,IF(Register!$U537="",$D$2,MIN($D$2,YEAR(Register!$U537)*12+MONTH(Register!$U537)-1)))-(YEAR(Register!$O537)*12+MONTH(Register!$O537))+1))/Register!$Q537,2)-ROUND((Register!$M537-Register!$R537)*MIN(Register!$Q537,MAX(0,MIN(H$4-1,IF(Register!$U537="",$D$2,MIN($D$2,YEAR(Register!$U537)*12+MONTH(Register!$U537)-1)))-(YEAR(Register!$O537)*12+MONTH(Register!$O537))+1))/Register!$Q537,2))</f>
        <v/>
      </c>
      <c r="I539" s="27">
        <f>IF(OR(Register!$N537&lt;&gt;"Yes",Register!$O537="",N(Register!$Q537)=0),0,ROUND((Register!$M537-Register!$R537)*MIN(Register!$Q537,MAX(0,MIN(I$4,IF(Register!$U537="",$D$2,MIN($D$2,YEAR(Register!$U537)*12+MONTH(Register!$U537)-1)))-(YEAR(Register!$O537)*12+MONTH(Register!$O537))+1))/Register!$Q537,2)-ROUND((Register!$M537-Register!$R537)*MIN(Register!$Q537,MAX(0,MIN(I$4-1,IF(Register!$U537="",$D$2,MIN($D$2,YEAR(Register!$U537)*12+MONTH(Register!$U537)-1)))-(YEAR(Register!$O537)*12+MONTH(Register!$O537))+1))/Register!$Q537,2))</f>
        <v/>
      </c>
      <c r="J539" s="27">
        <f>IF(OR(Register!$N537&lt;&gt;"Yes",Register!$O537="",N(Register!$Q537)=0),0,ROUND((Register!$M537-Register!$R537)*MIN(Register!$Q537,MAX(0,MIN(J$4,IF(Register!$U537="",$D$2,MIN($D$2,YEAR(Register!$U537)*12+MONTH(Register!$U537)-1)))-(YEAR(Register!$O537)*12+MONTH(Register!$O537))+1))/Register!$Q537,2)-ROUND((Register!$M537-Register!$R537)*MIN(Register!$Q537,MAX(0,MIN(J$4-1,IF(Register!$U537="",$D$2,MIN($D$2,YEAR(Register!$U537)*12+MONTH(Register!$U537)-1)))-(YEAR(Register!$O537)*12+MONTH(Register!$O537))+1))/Register!$Q537,2))</f>
        <v/>
      </c>
      <c r="K539" s="27">
        <f>IF(OR(Register!$N537&lt;&gt;"Yes",Register!$O537="",N(Register!$Q537)=0),0,ROUND((Register!$M537-Register!$R537)*MIN(Register!$Q537,MAX(0,MIN(K$4,IF(Register!$U537="",$D$2,MIN($D$2,YEAR(Register!$U537)*12+MONTH(Register!$U537)-1)))-(YEAR(Register!$O537)*12+MONTH(Register!$O537))+1))/Register!$Q537,2)-ROUND((Register!$M537-Register!$R537)*MIN(Register!$Q537,MAX(0,MIN(K$4-1,IF(Register!$U537="",$D$2,MIN($D$2,YEAR(Register!$U537)*12+MONTH(Register!$U537)-1)))-(YEAR(Register!$O537)*12+MONTH(Register!$O537))+1))/Register!$Q537,2))</f>
        <v/>
      </c>
      <c r="L539" s="27">
        <f>IF(OR(Register!$N537&lt;&gt;"Yes",Register!$O537="",N(Register!$Q537)=0),0,ROUND((Register!$M537-Register!$R537)*MIN(Register!$Q537,MAX(0,MIN(L$4,IF(Register!$U537="",$D$2,MIN($D$2,YEAR(Register!$U537)*12+MONTH(Register!$U537)-1)))-(YEAR(Register!$O537)*12+MONTH(Register!$O537))+1))/Register!$Q537,2)-ROUND((Register!$M537-Register!$R537)*MIN(Register!$Q537,MAX(0,MIN(L$4-1,IF(Register!$U537="",$D$2,MIN($D$2,YEAR(Register!$U537)*12+MONTH(Register!$U537)-1)))-(YEAR(Register!$O537)*12+MONTH(Register!$O537))+1))/Register!$Q537,2))</f>
        <v/>
      </c>
      <c r="M539" s="27">
        <f>IF(OR(Register!$N537&lt;&gt;"Yes",Register!$O537="",N(Register!$Q537)=0),0,ROUND((Register!$M537-Register!$R537)*MIN(Register!$Q537,MAX(0,MIN(M$4,IF(Register!$U537="",$D$2,MIN($D$2,YEAR(Register!$U537)*12+MONTH(Register!$U537)-1)))-(YEAR(Register!$O537)*12+MONTH(Register!$O537))+1))/Register!$Q537,2)-ROUND((Register!$M537-Register!$R537)*MIN(Register!$Q537,MAX(0,MIN(M$4-1,IF(Register!$U537="",$D$2,MIN($D$2,YEAR(Register!$U537)*12+MONTH(Register!$U537)-1)))-(YEAR(Register!$O537)*12+MONTH(Register!$O537))+1))/Register!$Q537,2))</f>
        <v/>
      </c>
      <c r="N539" s="27">
        <f>IF(OR(Register!$N537&lt;&gt;"Yes",Register!$O537="",N(Register!$Q537)=0),0,ROUND((Register!$M537-Register!$R537)*MIN(Register!$Q537,MAX(0,MIN(N$4,IF(Register!$U537="",$D$2,MIN($D$2,YEAR(Register!$U537)*12+MONTH(Register!$U537)-1)))-(YEAR(Register!$O537)*12+MONTH(Register!$O537))+1))/Register!$Q537,2)-ROUND((Register!$M537-Register!$R537)*MIN(Register!$Q537,MAX(0,MIN(N$4-1,IF(Register!$U537="",$D$2,MIN($D$2,YEAR(Register!$U537)*12+MONTH(Register!$U537)-1)))-(YEAR(Register!$O537)*12+MONTH(Register!$O537))+1))/Register!$Q537,2))</f>
        <v/>
      </c>
      <c r="O539" s="27">
        <f>IF(OR(Register!$N537&lt;&gt;"Yes",Register!$O537="",N(Register!$Q537)=0),0,ROUND((Register!$M537-Register!$R537)*MIN(Register!$Q537,MAX(0,MIN(O$4,IF(Register!$U537="",$D$2,MIN($D$2,YEAR(Register!$U537)*12+MONTH(Register!$U537)-1)))-(YEAR(Register!$O537)*12+MONTH(Register!$O537))+1))/Register!$Q537,2)-ROUND((Register!$M537-Register!$R537)*MIN(Register!$Q537,MAX(0,MIN(O$4-1,IF(Register!$U537="",$D$2,MIN($D$2,YEAR(Register!$U537)*12+MONTH(Register!$U537)-1)))-(YEAR(Register!$O537)*12+MONTH(Register!$O537))+1))/Register!$Q537,2))</f>
        <v/>
      </c>
      <c r="P539" s="27">
        <f>IF(OR(Register!$N537&lt;&gt;"Yes",Register!$O537="",N(Register!$Q537)=0),0,ROUND((Register!$M537-Register!$R537)*MIN(Register!$Q537,MAX(0,MIN(P$4,IF(Register!$U537="",$D$2,MIN($D$2,YEAR(Register!$U537)*12+MONTH(Register!$U537)-1)))-(YEAR(Register!$O537)*12+MONTH(Register!$O537))+1))/Register!$Q537,2)-ROUND((Register!$M537-Register!$R537)*MIN(Register!$Q537,MAX(0,MIN(P$4-1,IF(Register!$U537="",$D$2,MIN($D$2,YEAR(Register!$U537)*12+MONTH(Register!$U537)-1)))-(YEAR(Register!$O537)*12+MONTH(Register!$O537))+1))/Register!$Q537,2))</f>
        <v/>
      </c>
      <c r="Q539" s="27">
        <f>E539+F539+G539+H539+I539+J539+K539+L539+M539+N539+O539+P539</f>
        <v/>
      </c>
    </row>
    <row r="540">
      <c r="A540" s="28">
        <f>IF(Register!$A538="","",Register!$A538)</f>
        <v/>
      </c>
      <c r="B540" s="28">
        <f>IF(Register!$D538="","",Register!$D538)</f>
        <v/>
      </c>
      <c r="C540" s="28">
        <f>IF(Register!$F538="","",Register!$F538)</f>
        <v/>
      </c>
      <c r="D540" s="28">
        <f>IF(C540="","",IF(C540=Settings!$A$9,Settings!$B$9,IF(C540=Settings!$A$10,Settings!$B$10,IF(C540=Settings!$A$11,Settings!$B$11,IF(C540=Settings!$A$12,Settings!$B$12,IF(C540=Settings!$A$13,Settings!$B$13,IF(C540=Settings!$A$14,Settings!$B$14,IF(C540=Settings!$A$15,Settings!$B$15,IF(C540=Settings!$A$16,Settings!$B$16,IF(C540=Settings!$A$17,Settings!$B$17,IF(C540=Settings!$A$18,Settings!$B$18,"")))))))))))</f>
        <v/>
      </c>
      <c r="E540" s="27">
        <f>IF(OR(Register!$N538&lt;&gt;"Yes",Register!$O538="",N(Register!$Q538)=0),0,ROUND((Register!$M538-Register!$R538)*MIN(Register!$Q538,MAX(0,MIN(E$4,IF(Register!$U538="",$D$2,MIN($D$2,YEAR(Register!$U538)*12+MONTH(Register!$U538)-1)))-(YEAR(Register!$O538)*12+MONTH(Register!$O538))+1))/Register!$Q538,2)-ROUND((Register!$M538-Register!$R538)*MIN(Register!$Q538,MAX(0,MIN(E$4-1,IF(Register!$U538="",$D$2,MIN($D$2,YEAR(Register!$U538)*12+MONTH(Register!$U538)-1)))-(YEAR(Register!$O538)*12+MONTH(Register!$O538))+1))/Register!$Q538,2))</f>
        <v/>
      </c>
      <c r="F540" s="27">
        <f>IF(OR(Register!$N538&lt;&gt;"Yes",Register!$O538="",N(Register!$Q538)=0),0,ROUND((Register!$M538-Register!$R538)*MIN(Register!$Q538,MAX(0,MIN(F$4,IF(Register!$U538="",$D$2,MIN($D$2,YEAR(Register!$U538)*12+MONTH(Register!$U538)-1)))-(YEAR(Register!$O538)*12+MONTH(Register!$O538))+1))/Register!$Q538,2)-ROUND((Register!$M538-Register!$R538)*MIN(Register!$Q538,MAX(0,MIN(F$4-1,IF(Register!$U538="",$D$2,MIN($D$2,YEAR(Register!$U538)*12+MONTH(Register!$U538)-1)))-(YEAR(Register!$O538)*12+MONTH(Register!$O538))+1))/Register!$Q538,2))</f>
        <v/>
      </c>
      <c r="G540" s="27">
        <f>IF(OR(Register!$N538&lt;&gt;"Yes",Register!$O538="",N(Register!$Q538)=0),0,ROUND((Register!$M538-Register!$R538)*MIN(Register!$Q538,MAX(0,MIN(G$4,IF(Register!$U538="",$D$2,MIN($D$2,YEAR(Register!$U538)*12+MONTH(Register!$U538)-1)))-(YEAR(Register!$O538)*12+MONTH(Register!$O538))+1))/Register!$Q538,2)-ROUND((Register!$M538-Register!$R538)*MIN(Register!$Q538,MAX(0,MIN(G$4-1,IF(Register!$U538="",$D$2,MIN($D$2,YEAR(Register!$U538)*12+MONTH(Register!$U538)-1)))-(YEAR(Register!$O538)*12+MONTH(Register!$O538))+1))/Register!$Q538,2))</f>
        <v/>
      </c>
      <c r="H540" s="27">
        <f>IF(OR(Register!$N538&lt;&gt;"Yes",Register!$O538="",N(Register!$Q538)=0),0,ROUND((Register!$M538-Register!$R538)*MIN(Register!$Q538,MAX(0,MIN(H$4,IF(Register!$U538="",$D$2,MIN($D$2,YEAR(Register!$U538)*12+MONTH(Register!$U538)-1)))-(YEAR(Register!$O538)*12+MONTH(Register!$O538))+1))/Register!$Q538,2)-ROUND((Register!$M538-Register!$R538)*MIN(Register!$Q538,MAX(0,MIN(H$4-1,IF(Register!$U538="",$D$2,MIN($D$2,YEAR(Register!$U538)*12+MONTH(Register!$U538)-1)))-(YEAR(Register!$O538)*12+MONTH(Register!$O538))+1))/Register!$Q538,2))</f>
        <v/>
      </c>
      <c r="I540" s="27">
        <f>IF(OR(Register!$N538&lt;&gt;"Yes",Register!$O538="",N(Register!$Q538)=0),0,ROUND((Register!$M538-Register!$R538)*MIN(Register!$Q538,MAX(0,MIN(I$4,IF(Register!$U538="",$D$2,MIN($D$2,YEAR(Register!$U538)*12+MONTH(Register!$U538)-1)))-(YEAR(Register!$O538)*12+MONTH(Register!$O538))+1))/Register!$Q538,2)-ROUND((Register!$M538-Register!$R538)*MIN(Register!$Q538,MAX(0,MIN(I$4-1,IF(Register!$U538="",$D$2,MIN($D$2,YEAR(Register!$U538)*12+MONTH(Register!$U538)-1)))-(YEAR(Register!$O538)*12+MONTH(Register!$O538))+1))/Register!$Q538,2))</f>
        <v/>
      </c>
      <c r="J540" s="27">
        <f>IF(OR(Register!$N538&lt;&gt;"Yes",Register!$O538="",N(Register!$Q538)=0),0,ROUND((Register!$M538-Register!$R538)*MIN(Register!$Q538,MAX(0,MIN(J$4,IF(Register!$U538="",$D$2,MIN($D$2,YEAR(Register!$U538)*12+MONTH(Register!$U538)-1)))-(YEAR(Register!$O538)*12+MONTH(Register!$O538))+1))/Register!$Q538,2)-ROUND((Register!$M538-Register!$R538)*MIN(Register!$Q538,MAX(0,MIN(J$4-1,IF(Register!$U538="",$D$2,MIN($D$2,YEAR(Register!$U538)*12+MONTH(Register!$U538)-1)))-(YEAR(Register!$O538)*12+MONTH(Register!$O538))+1))/Register!$Q538,2))</f>
        <v/>
      </c>
      <c r="K540" s="27">
        <f>IF(OR(Register!$N538&lt;&gt;"Yes",Register!$O538="",N(Register!$Q538)=0),0,ROUND((Register!$M538-Register!$R538)*MIN(Register!$Q538,MAX(0,MIN(K$4,IF(Register!$U538="",$D$2,MIN($D$2,YEAR(Register!$U538)*12+MONTH(Register!$U538)-1)))-(YEAR(Register!$O538)*12+MONTH(Register!$O538))+1))/Register!$Q538,2)-ROUND((Register!$M538-Register!$R538)*MIN(Register!$Q538,MAX(0,MIN(K$4-1,IF(Register!$U538="",$D$2,MIN($D$2,YEAR(Register!$U538)*12+MONTH(Register!$U538)-1)))-(YEAR(Register!$O538)*12+MONTH(Register!$O538))+1))/Register!$Q538,2))</f>
        <v/>
      </c>
      <c r="L540" s="27">
        <f>IF(OR(Register!$N538&lt;&gt;"Yes",Register!$O538="",N(Register!$Q538)=0),0,ROUND((Register!$M538-Register!$R538)*MIN(Register!$Q538,MAX(0,MIN(L$4,IF(Register!$U538="",$D$2,MIN($D$2,YEAR(Register!$U538)*12+MONTH(Register!$U538)-1)))-(YEAR(Register!$O538)*12+MONTH(Register!$O538))+1))/Register!$Q538,2)-ROUND((Register!$M538-Register!$R538)*MIN(Register!$Q538,MAX(0,MIN(L$4-1,IF(Register!$U538="",$D$2,MIN($D$2,YEAR(Register!$U538)*12+MONTH(Register!$U538)-1)))-(YEAR(Register!$O538)*12+MONTH(Register!$O538))+1))/Register!$Q538,2))</f>
        <v/>
      </c>
      <c r="M540" s="27">
        <f>IF(OR(Register!$N538&lt;&gt;"Yes",Register!$O538="",N(Register!$Q538)=0),0,ROUND((Register!$M538-Register!$R538)*MIN(Register!$Q538,MAX(0,MIN(M$4,IF(Register!$U538="",$D$2,MIN($D$2,YEAR(Register!$U538)*12+MONTH(Register!$U538)-1)))-(YEAR(Register!$O538)*12+MONTH(Register!$O538))+1))/Register!$Q538,2)-ROUND((Register!$M538-Register!$R538)*MIN(Register!$Q538,MAX(0,MIN(M$4-1,IF(Register!$U538="",$D$2,MIN($D$2,YEAR(Register!$U538)*12+MONTH(Register!$U538)-1)))-(YEAR(Register!$O538)*12+MONTH(Register!$O538))+1))/Register!$Q538,2))</f>
        <v/>
      </c>
      <c r="N540" s="27">
        <f>IF(OR(Register!$N538&lt;&gt;"Yes",Register!$O538="",N(Register!$Q538)=0),0,ROUND((Register!$M538-Register!$R538)*MIN(Register!$Q538,MAX(0,MIN(N$4,IF(Register!$U538="",$D$2,MIN($D$2,YEAR(Register!$U538)*12+MONTH(Register!$U538)-1)))-(YEAR(Register!$O538)*12+MONTH(Register!$O538))+1))/Register!$Q538,2)-ROUND((Register!$M538-Register!$R538)*MIN(Register!$Q538,MAX(0,MIN(N$4-1,IF(Register!$U538="",$D$2,MIN($D$2,YEAR(Register!$U538)*12+MONTH(Register!$U538)-1)))-(YEAR(Register!$O538)*12+MONTH(Register!$O538))+1))/Register!$Q538,2))</f>
        <v/>
      </c>
      <c r="O540" s="27">
        <f>IF(OR(Register!$N538&lt;&gt;"Yes",Register!$O538="",N(Register!$Q538)=0),0,ROUND((Register!$M538-Register!$R538)*MIN(Register!$Q538,MAX(0,MIN(O$4,IF(Register!$U538="",$D$2,MIN($D$2,YEAR(Register!$U538)*12+MONTH(Register!$U538)-1)))-(YEAR(Register!$O538)*12+MONTH(Register!$O538))+1))/Register!$Q538,2)-ROUND((Register!$M538-Register!$R538)*MIN(Register!$Q538,MAX(0,MIN(O$4-1,IF(Register!$U538="",$D$2,MIN($D$2,YEAR(Register!$U538)*12+MONTH(Register!$U538)-1)))-(YEAR(Register!$O538)*12+MONTH(Register!$O538))+1))/Register!$Q538,2))</f>
        <v/>
      </c>
      <c r="P540" s="27">
        <f>IF(OR(Register!$N538&lt;&gt;"Yes",Register!$O538="",N(Register!$Q538)=0),0,ROUND((Register!$M538-Register!$R538)*MIN(Register!$Q538,MAX(0,MIN(P$4,IF(Register!$U538="",$D$2,MIN($D$2,YEAR(Register!$U538)*12+MONTH(Register!$U538)-1)))-(YEAR(Register!$O538)*12+MONTH(Register!$O538))+1))/Register!$Q538,2)-ROUND((Register!$M538-Register!$R538)*MIN(Register!$Q538,MAX(0,MIN(P$4-1,IF(Register!$U538="",$D$2,MIN($D$2,YEAR(Register!$U538)*12+MONTH(Register!$U538)-1)))-(YEAR(Register!$O538)*12+MONTH(Register!$O538))+1))/Register!$Q538,2))</f>
        <v/>
      </c>
      <c r="Q540" s="27">
        <f>E540+F540+G540+H540+I540+J540+K540+L540+M540+N540+O540+P540</f>
        <v/>
      </c>
    </row>
    <row r="541">
      <c r="A541" s="28">
        <f>IF(Register!$A539="","",Register!$A539)</f>
        <v/>
      </c>
      <c r="B541" s="28">
        <f>IF(Register!$D539="","",Register!$D539)</f>
        <v/>
      </c>
      <c r="C541" s="28">
        <f>IF(Register!$F539="","",Register!$F539)</f>
        <v/>
      </c>
      <c r="D541" s="28">
        <f>IF(C541="","",IF(C541=Settings!$A$9,Settings!$B$9,IF(C541=Settings!$A$10,Settings!$B$10,IF(C541=Settings!$A$11,Settings!$B$11,IF(C541=Settings!$A$12,Settings!$B$12,IF(C541=Settings!$A$13,Settings!$B$13,IF(C541=Settings!$A$14,Settings!$B$14,IF(C541=Settings!$A$15,Settings!$B$15,IF(C541=Settings!$A$16,Settings!$B$16,IF(C541=Settings!$A$17,Settings!$B$17,IF(C541=Settings!$A$18,Settings!$B$18,"")))))))))))</f>
        <v/>
      </c>
      <c r="E541" s="27">
        <f>IF(OR(Register!$N539&lt;&gt;"Yes",Register!$O539="",N(Register!$Q539)=0),0,ROUND((Register!$M539-Register!$R539)*MIN(Register!$Q539,MAX(0,MIN(E$4,IF(Register!$U539="",$D$2,MIN($D$2,YEAR(Register!$U539)*12+MONTH(Register!$U539)-1)))-(YEAR(Register!$O539)*12+MONTH(Register!$O539))+1))/Register!$Q539,2)-ROUND((Register!$M539-Register!$R539)*MIN(Register!$Q539,MAX(0,MIN(E$4-1,IF(Register!$U539="",$D$2,MIN($D$2,YEAR(Register!$U539)*12+MONTH(Register!$U539)-1)))-(YEAR(Register!$O539)*12+MONTH(Register!$O539))+1))/Register!$Q539,2))</f>
        <v/>
      </c>
      <c r="F541" s="27">
        <f>IF(OR(Register!$N539&lt;&gt;"Yes",Register!$O539="",N(Register!$Q539)=0),0,ROUND((Register!$M539-Register!$R539)*MIN(Register!$Q539,MAX(0,MIN(F$4,IF(Register!$U539="",$D$2,MIN($D$2,YEAR(Register!$U539)*12+MONTH(Register!$U539)-1)))-(YEAR(Register!$O539)*12+MONTH(Register!$O539))+1))/Register!$Q539,2)-ROUND((Register!$M539-Register!$R539)*MIN(Register!$Q539,MAX(0,MIN(F$4-1,IF(Register!$U539="",$D$2,MIN($D$2,YEAR(Register!$U539)*12+MONTH(Register!$U539)-1)))-(YEAR(Register!$O539)*12+MONTH(Register!$O539))+1))/Register!$Q539,2))</f>
        <v/>
      </c>
      <c r="G541" s="27">
        <f>IF(OR(Register!$N539&lt;&gt;"Yes",Register!$O539="",N(Register!$Q539)=0),0,ROUND((Register!$M539-Register!$R539)*MIN(Register!$Q539,MAX(0,MIN(G$4,IF(Register!$U539="",$D$2,MIN($D$2,YEAR(Register!$U539)*12+MONTH(Register!$U539)-1)))-(YEAR(Register!$O539)*12+MONTH(Register!$O539))+1))/Register!$Q539,2)-ROUND((Register!$M539-Register!$R539)*MIN(Register!$Q539,MAX(0,MIN(G$4-1,IF(Register!$U539="",$D$2,MIN($D$2,YEAR(Register!$U539)*12+MONTH(Register!$U539)-1)))-(YEAR(Register!$O539)*12+MONTH(Register!$O539))+1))/Register!$Q539,2))</f>
        <v/>
      </c>
      <c r="H541" s="27">
        <f>IF(OR(Register!$N539&lt;&gt;"Yes",Register!$O539="",N(Register!$Q539)=0),0,ROUND((Register!$M539-Register!$R539)*MIN(Register!$Q539,MAX(0,MIN(H$4,IF(Register!$U539="",$D$2,MIN($D$2,YEAR(Register!$U539)*12+MONTH(Register!$U539)-1)))-(YEAR(Register!$O539)*12+MONTH(Register!$O539))+1))/Register!$Q539,2)-ROUND((Register!$M539-Register!$R539)*MIN(Register!$Q539,MAX(0,MIN(H$4-1,IF(Register!$U539="",$D$2,MIN($D$2,YEAR(Register!$U539)*12+MONTH(Register!$U539)-1)))-(YEAR(Register!$O539)*12+MONTH(Register!$O539))+1))/Register!$Q539,2))</f>
        <v/>
      </c>
      <c r="I541" s="27">
        <f>IF(OR(Register!$N539&lt;&gt;"Yes",Register!$O539="",N(Register!$Q539)=0),0,ROUND((Register!$M539-Register!$R539)*MIN(Register!$Q539,MAX(0,MIN(I$4,IF(Register!$U539="",$D$2,MIN($D$2,YEAR(Register!$U539)*12+MONTH(Register!$U539)-1)))-(YEAR(Register!$O539)*12+MONTH(Register!$O539))+1))/Register!$Q539,2)-ROUND((Register!$M539-Register!$R539)*MIN(Register!$Q539,MAX(0,MIN(I$4-1,IF(Register!$U539="",$D$2,MIN($D$2,YEAR(Register!$U539)*12+MONTH(Register!$U539)-1)))-(YEAR(Register!$O539)*12+MONTH(Register!$O539))+1))/Register!$Q539,2))</f>
        <v/>
      </c>
      <c r="J541" s="27">
        <f>IF(OR(Register!$N539&lt;&gt;"Yes",Register!$O539="",N(Register!$Q539)=0),0,ROUND((Register!$M539-Register!$R539)*MIN(Register!$Q539,MAX(0,MIN(J$4,IF(Register!$U539="",$D$2,MIN($D$2,YEAR(Register!$U539)*12+MONTH(Register!$U539)-1)))-(YEAR(Register!$O539)*12+MONTH(Register!$O539))+1))/Register!$Q539,2)-ROUND((Register!$M539-Register!$R539)*MIN(Register!$Q539,MAX(0,MIN(J$4-1,IF(Register!$U539="",$D$2,MIN($D$2,YEAR(Register!$U539)*12+MONTH(Register!$U539)-1)))-(YEAR(Register!$O539)*12+MONTH(Register!$O539))+1))/Register!$Q539,2))</f>
        <v/>
      </c>
      <c r="K541" s="27">
        <f>IF(OR(Register!$N539&lt;&gt;"Yes",Register!$O539="",N(Register!$Q539)=0),0,ROUND((Register!$M539-Register!$R539)*MIN(Register!$Q539,MAX(0,MIN(K$4,IF(Register!$U539="",$D$2,MIN($D$2,YEAR(Register!$U539)*12+MONTH(Register!$U539)-1)))-(YEAR(Register!$O539)*12+MONTH(Register!$O539))+1))/Register!$Q539,2)-ROUND((Register!$M539-Register!$R539)*MIN(Register!$Q539,MAX(0,MIN(K$4-1,IF(Register!$U539="",$D$2,MIN($D$2,YEAR(Register!$U539)*12+MONTH(Register!$U539)-1)))-(YEAR(Register!$O539)*12+MONTH(Register!$O539))+1))/Register!$Q539,2))</f>
        <v/>
      </c>
      <c r="L541" s="27">
        <f>IF(OR(Register!$N539&lt;&gt;"Yes",Register!$O539="",N(Register!$Q539)=0),0,ROUND((Register!$M539-Register!$R539)*MIN(Register!$Q539,MAX(0,MIN(L$4,IF(Register!$U539="",$D$2,MIN($D$2,YEAR(Register!$U539)*12+MONTH(Register!$U539)-1)))-(YEAR(Register!$O539)*12+MONTH(Register!$O539))+1))/Register!$Q539,2)-ROUND((Register!$M539-Register!$R539)*MIN(Register!$Q539,MAX(0,MIN(L$4-1,IF(Register!$U539="",$D$2,MIN($D$2,YEAR(Register!$U539)*12+MONTH(Register!$U539)-1)))-(YEAR(Register!$O539)*12+MONTH(Register!$O539))+1))/Register!$Q539,2))</f>
        <v/>
      </c>
      <c r="M541" s="27">
        <f>IF(OR(Register!$N539&lt;&gt;"Yes",Register!$O539="",N(Register!$Q539)=0),0,ROUND((Register!$M539-Register!$R539)*MIN(Register!$Q539,MAX(0,MIN(M$4,IF(Register!$U539="",$D$2,MIN($D$2,YEAR(Register!$U539)*12+MONTH(Register!$U539)-1)))-(YEAR(Register!$O539)*12+MONTH(Register!$O539))+1))/Register!$Q539,2)-ROUND((Register!$M539-Register!$R539)*MIN(Register!$Q539,MAX(0,MIN(M$4-1,IF(Register!$U539="",$D$2,MIN($D$2,YEAR(Register!$U539)*12+MONTH(Register!$U539)-1)))-(YEAR(Register!$O539)*12+MONTH(Register!$O539))+1))/Register!$Q539,2))</f>
        <v/>
      </c>
      <c r="N541" s="27">
        <f>IF(OR(Register!$N539&lt;&gt;"Yes",Register!$O539="",N(Register!$Q539)=0),0,ROUND((Register!$M539-Register!$R539)*MIN(Register!$Q539,MAX(0,MIN(N$4,IF(Register!$U539="",$D$2,MIN($D$2,YEAR(Register!$U539)*12+MONTH(Register!$U539)-1)))-(YEAR(Register!$O539)*12+MONTH(Register!$O539))+1))/Register!$Q539,2)-ROUND((Register!$M539-Register!$R539)*MIN(Register!$Q539,MAX(0,MIN(N$4-1,IF(Register!$U539="",$D$2,MIN($D$2,YEAR(Register!$U539)*12+MONTH(Register!$U539)-1)))-(YEAR(Register!$O539)*12+MONTH(Register!$O539))+1))/Register!$Q539,2))</f>
        <v/>
      </c>
      <c r="O541" s="27">
        <f>IF(OR(Register!$N539&lt;&gt;"Yes",Register!$O539="",N(Register!$Q539)=0),0,ROUND((Register!$M539-Register!$R539)*MIN(Register!$Q539,MAX(0,MIN(O$4,IF(Register!$U539="",$D$2,MIN($D$2,YEAR(Register!$U539)*12+MONTH(Register!$U539)-1)))-(YEAR(Register!$O539)*12+MONTH(Register!$O539))+1))/Register!$Q539,2)-ROUND((Register!$M539-Register!$R539)*MIN(Register!$Q539,MAX(0,MIN(O$4-1,IF(Register!$U539="",$D$2,MIN($D$2,YEAR(Register!$U539)*12+MONTH(Register!$U539)-1)))-(YEAR(Register!$O539)*12+MONTH(Register!$O539))+1))/Register!$Q539,2))</f>
        <v/>
      </c>
      <c r="P541" s="27">
        <f>IF(OR(Register!$N539&lt;&gt;"Yes",Register!$O539="",N(Register!$Q539)=0),0,ROUND((Register!$M539-Register!$R539)*MIN(Register!$Q539,MAX(0,MIN(P$4,IF(Register!$U539="",$D$2,MIN($D$2,YEAR(Register!$U539)*12+MONTH(Register!$U539)-1)))-(YEAR(Register!$O539)*12+MONTH(Register!$O539))+1))/Register!$Q539,2)-ROUND((Register!$M539-Register!$R539)*MIN(Register!$Q539,MAX(0,MIN(P$4-1,IF(Register!$U539="",$D$2,MIN($D$2,YEAR(Register!$U539)*12+MONTH(Register!$U539)-1)))-(YEAR(Register!$O539)*12+MONTH(Register!$O539))+1))/Register!$Q539,2))</f>
        <v/>
      </c>
      <c r="Q541" s="27">
        <f>E541+F541+G541+H541+I541+J541+K541+L541+M541+N541+O541+P541</f>
        <v/>
      </c>
    </row>
    <row r="542">
      <c r="A542" s="28">
        <f>IF(Register!$A540="","",Register!$A540)</f>
        <v/>
      </c>
      <c r="B542" s="28">
        <f>IF(Register!$D540="","",Register!$D540)</f>
        <v/>
      </c>
      <c r="C542" s="28">
        <f>IF(Register!$F540="","",Register!$F540)</f>
        <v/>
      </c>
      <c r="D542" s="28">
        <f>IF(C542="","",IF(C542=Settings!$A$9,Settings!$B$9,IF(C542=Settings!$A$10,Settings!$B$10,IF(C542=Settings!$A$11,Settings!$B$11,IF(C542=Settings!$A$12,Settings!$B$12,IF(C542=Settings!$A$13,Settings!$B$13,IF(C542=Settings!$A$14,Settings!$B$14,IF(C542=Settings!$A$15,Settings!$B$15,IF(C542=Settings!$A$16,Settings!$B$16,IF(C542=Settings!$A$17,Settings!$B$17,IF(C542=Settings!$A$18,Settings!$B$18,"")))))))))))</f>
        <v/>
      </c>
      <c r="E542" s="27">
        <f>IF(OR(Register!$N540&lt;&gt;"Yes",Register!$O540="",N(Register!$Q540)=0),0,ROUND((Register!$M540-Register!$R540)*MIN(Register!$Q540,MAX(0,MIN(E$4,IF(Register!$U540="",$D$2,MIN($D$2,YEAR(Register!$U540)*12+MONTH(Register!$U540)-1)))-(YEAR(Register!$O540)*12+MONTH(Register!$O540))+1))/Register!$Q540,2)-ROUND((Register!$M540-Register!$R540)*MIN(Register!$Q540,MAX(0,MIN(E$4-1,IF(Register!$U540="",$D$2,MIN($D$2,YEAR(Register!$U540)*12+MONTH(Register!$U540)-1)))-(YEAR(Register!$O540)*12+MONTH(Register!$O540))+1))/Register!$Q540,2))</f>
        <v/>
      </c>
      <c r="F542" s="27">
        <f>IF(OR(Register!$N540&lt;&gt;"Yes",Register!$O540="",N(Register!$Q540)=0),0,ROUND((Register!$M540-Register!$R540)*MIN(Register!$Q540,MAX(0,MIN(F$4,IF(Register!$U540="",$D$2,MIN($D$2,YEAR(Register!$U540)*12+MONTH(Register!$U540)-1)))-(YEAR(Register!$O540)*12+MONTH(Register!$O540))+1))/Register!$Q540,2)-ROUND((Register!$M540-Register!$R540)*MIN(Register!$Q540,MAX(0,MIN(F$4-1,IF(Register!$U540="",$D$2,MIN($D$2,YEAR(Register!$U540)*12+MONTH(Register!$U540)-1)))-(YEAR(Register!$O540)*12+MONTH(Register!$O540))+1))/Register!$Q540,2))</f>
        <v/>
      </c>
      <c r="G542" s="27">
        <f>IF(OR(Register!$N540&lt;&gt;"Yes",Register!$O540="",N(Register!$Q540)=0),0,ROUND((Register!$M540-Register!$R540)*MIN(Register!$Q540,MAX(0,MIN(G$4,IF(Register!$U540="",$D$2,MIN($D$2,YEAR(Register!$U540)*12+MONTH(Register!$U540)-1)))-(YEAR(Register!$O540)*12+MONTH(Register!$O540))+1))/Register!$Q540,2)-ROUND((Register!$M540-Register!$R540)*MIN(Register!$Q540,MAX(0,MIN(G$4-1,IF(Register!$U540="",$D$2,MIN($D$2,YEAR(Register!$U540)*12+MONTH(Register!$U540)-1)))-(YEAR(Register!$O540)*12+MONTH(Register!$O540))+1))/Register!$Q540,2))</f>
        <v/>
      </c>
      <c r="H542" s="27">
        <f>IF(OR(Register!$N540&lt;&gt;"Yes",Register!$O540="",N(Register!$Q540)=0),0,ROUND((Register!$M540-Register!$R540)*MIN(Register!$Q540,MAX(0,MIN(H$4,IF(Register!$U540="",$D$2,MIN($D$2,YEAR(Register!$U540)*12+MONTH(Register!$U540)-1)))-(YEAR(Register!$O540)*12+MONTH(Register!$O540))+1))/Register!$Q540,2)-ROUND((Register!$M540-Register!$R540)*MIN(Register!$Q540,MAX(0,MIN(H$4-1,IF(Register!$U540="",$D$2,MIN($D$2,YEAR(Register!$U540)*12+MONTH(Register!$U540)-1)))-(YEAR(Register!$O540)*12+MONTH(Register!$O540))+1))/Register!$Q540,2))</f>
        <v/>
      </c>
      <c r="I542" s="27">
        <f>IF(OR(Register!$N540&lt;&gt;"Yes",Register!$O540="",N(Register!$Q540)=0),0,ROUND((Register!$M540-Register!$R540)*MIN(Register!$Q540,MAX(0,MIN(I$4,IF(Register!$U540="",$D$2,MIN($D$2,YEAR(Register!$U540)*12+MONTH(Register!$U540)-1)))-(YEAR(Register!$O540)*12+MONTH(Register!$O540))+1))/Register!$Q540,2)-ROUND((Register!$M540-Register!$R540)*MIN(Register!$Q540,MAX(0,MIN(I$4-1,IF(Register!$U540="",$D$2,MIN($D$2,YEAR(Register!$U540)*12+MONTH(Register!$U540)-1)))-(YEAR(Register!$O540)*12+MONTH(Register!$O540))+1))/Register!$Q540,2))</f>
        <v/>
      </c>
      <c r="J542" s="27">
        <f>IF(OR(Register!$N540&lt;&gt;"Yes",Register!$O540="",N(Register!$Q540)=0),0,ROUND((Register!$M540-Register!$R540)*MIN(Register!$Q540,MAX(0,MIN(J$4,IF(Register!$U540="",$D$2,MIN($D$2,YEAR(Register!$U540)*12+MONTH(Register!$U540)-1)))-(YEAR(Register!$O540)*12+MONTH(Register!$O540))+1))/Register!$Q540,2)-ROUND((Register!$M540-Register!$R540)*MIN(Register!$Q540,MAX(0,MIN(J$4-1,IF(Register!$U540="",$D$2,MIN($D$2,YEAR(Register!$U540)*12+MONTH(Register!$U540)-1)))-(YEAR(Register!$O540)*12+MONTH(Register!$O540))+1))/Register!$Q540,2))</f>
        <v/>
      </c>
      <c r="K542" s="27">
        <f>IF(OR(Register!$N540&lt;&gt;"Yes",Register!$O540="",N(Register!$Q540)=0),0,ROUND((Register!$M540-Register!$R540)*MIN(Register!$Q540,MAX(0,MIN(K$4,IF(Register!$U540="",$D$2,MIN($D$2,YEAR(Register!$U540)*12+MONTH(Register!$U540)-1)))-(YEAR(Register!$O540)*12+MONTH(Register!$O540))+1))/Register!$Q540,2)-ROUND((Register!$M540-Register!$R540)*MIN(Register!$Q540,MAX(0,MIN(K$4-1,IF(Register!$U540="",$D$2,MIN($D$2,YEAR(Register!$U540)*12+MONTH(Register!$U540)-1)))-(YEAR(Register!$O540)*12+MONTH(Register!$O540))+1))/Register!$Q540,2))</f>
        <v/>
      </c>
      <c r="L542" s="27">
        <f>IF(OR(Register!$N540&lt;&gt;"Yes",Register!$O540="",N(Register!$Q540)=0),0,ROUND((Register!$M540-Register!$R540)*MIN(Register!$Q540,MAX(0,MIN(L$4,IF(Register!$U540="",$D$2,MIN($D$2,YEAR(Register!$U540)*12+MONTH(Register!$U540)-1)))-(YEAR(Register!$O540)*12+MONTH(Register!$O540))+1))/Register!$Q540,2)-ROUND((Register!$M540-Register!$R540)*MIN(Register!$Q540,MAX(0,MIN(L$4-1,IF(Register!$U540="",$D$2,MIN($D$2,YEAR(Register!$U540)*12+MONTH(Register!$U540)-1)))-(YEAR(Register!$O540)*12+MONTH(Register!$O540))+1))/Register!$Q540,2))</f>
        <v/>
      </c>
      <c r="M542" s="27">
        <f>IF(OR(Register!$N540&lt;&gt;"Yes",Register!$O540="",N(Register!$Q540)=0),0,ROUND((Register!$M540-Register!$R540)*MIN(Register!$Q540,MAX(0,MIN(M$4,IF(Register!$U540="",$D$2,MIN($D$2,YEAR(Register!$U540)*12+MONTH(Register!$U540)-1)))-(YEAR(Register!$O540)*12+MONTH(Register!$O540))+1))/Register!$Q540,2)-ROUND((Register!$M540-Register!$R540)*MIN(Register!$Q540,MAX(0,MIN(M$4-1,IF(Register!$U540="",$D$2,MIN($D$2,YEAR(Register!$U540)*12+MONTH(Register!$U540)-1)))-(YEAR(Register!$O540)*12+MONTH(Register!$O540))+1))/Register!$Q540,2))</f>
        <v/>
      </c>
      <c r="N542" s="27">
        <f>IF(OR(Register!$N540&lt;&gt;"Yes",Register!$O540="",N(Register!$Q540)=0),0,ROUND((Register!$M540-Register!$R540)*MIN(Register!$Q540,MAX(0,MIN(N$4,IF(Register!$U540="",$D$2,MIN($D$2,YEAR(Register!$U540)*12+MONTH(Register!$U540)-1)))-(YEAR(Register!$O540)*12+MONTH(Register!$O540))+1))/Register!$Q540,2)-ROUND((Register!$M540-Register!$R540)*MIN(Register!$Q540,MAX(0,MIN(N$4-1,IF(Register!$U540="",$D$2,MIN($D$2,YEAR(Register!$U540)*12+MONTH(Register!$U540)-1)))-(YEAR(Register!$O540)*12+MONTH(Register!$O540))+1))/Register!$Q540,2))</f>
        <v/>
      </c>
      <c r="O542" s="27">
        <f>IF(OR(Register!$N540&lt;&gt;"Yes",Register!$O540="",N(Register!$Q540)=0),0,ROUND((Register!$M540-Register!$R540)*MIN(Register!$Q540,MAX(0,MIN(O$4,IF(Register!$U540="",$D$2,MIN($D$2,YEAR(Register!$U540)*12+MONTH(Register!$U540)-1)))-(YEAR(Register!$O540)*12+MONTH(Register!$O540))+1))/Register!$Q540,2)-ROUND((Register!$M540-Register!$R540)*MIN(Register!$Q540,MAX(0,MIN(O$4-1,IF(Register!$U540="",$D$2,MIN($D$2,YEAR(Register!$U540)*12+MONTH(Register!$U540)-1)))-(YEAR(Register!$O540)*12+MONTH(Register!$O540))+1))/Register!$Q540,2))</f>
        <v/>
      </c>
      <c r="P542" s="27">
        <f>IF(OR(Register!$N540&lt;&gt;"Yes",Register!$O540="",N(Register!$Q540)=0),0,ROUND((Register!$M540-Register!$R540)*MIN(Register!$Q540,MAX(0,MIN(P$4,IF(Register!$U540="",$D$2,MIN($D$2,YEAR(Register!$U540)*12+MONTH(Register!$U540)-1)))-(YEAR(Register!$O540)*12+MONTH(Register!$O540))+1))/Register!$Q540,2)-ROUND((Register!$M540-Register!$R540)*MIN(Register!$Q540,MAX(0,MIN(P$4-1,IF(Register!$U540="",$D$2,MIN($D$2,YEAR(Register!$U540)*12+MONTH(Register!$U540)-1)))-(YEAR(Register!$O540)*12+MONTH(Register!$O540))+1))/Register!$Q540,2))</f>
        <v/>
      </c>
      <c r="Q542" s="27">
        <f>E542+F542+G542+H542+I542+J542+K542+L542+M542+N542+O542+P542</f>
        <v/>
      </c>
    </row>
    <row r="543">
      <c r="A543" s="28">
        <f>IF(Register!$A541="","",Register!$A541)</f>
        <v/>
      </c>
      <c r="B543" s="28">
        <f>IF(Register!$D541="","",Register!$D541)</f>
        <v/>
      </c>
      <c r="C543" s="28">
        <f>IF(Register!$F541="","",Register!$F541)</f>
        <v/>
      </c>
      <c r="D543" s="28">
        <f>IF(C543="","",IF(C543=Settings!$A$9,Settings!$B$9,IF(C543=Settings!$A$10,Settings!$B$10,IF(C543=Settings!$A$11,Settings!$B$11,IF(C543=Settings!$A$12,Settings!$B$12,IF(C543=Settings!$A$13,Settings!$B$13,IF(C543=Settings!$A$14,Settings!$B$14,IF(C543=Settings!$A$15,Settings!$B$15,IF(C543=Settings!$A$16,Settings!$B$16,IF(C543=Settings!$A$17,Settings!$B$17,IF(C543=Settings!$A$18,Settings!$B$18,"")))))))))))</f>
        <v/>
      </c>
      <c r="E543" s="27">
        <f>IF(OR(Register!$N541&lt;&gt;"Yes",Register!$O541="",N(Register!$Q541)=0),0,ROUND((Register!$M541-Register!$R541)*MIN(Register!$Q541,MAX(0,MIN(E$4,IF(Register!$U541="",$D$2,MIN($D$2,YEAR(Register!$U541)*12+MONTH(Register!$U541)-1)))-(YEAR(Register!$O541)*12+MONTH(Register!$O541))+1))/Register!$Q541,2)-ROUND((Register!$M541-Register!$R541)*MIN(Register!$Q541,MAX(0,MIN(E$4-1,IF(Register!$U541="",$D$2,MIN($D$2,YEAR(Register!$U541)*12+MONTH(Register!$U541)-1)))-(YEAR(Register!$O541)*12+MONTH(Register!$O541))+1))/Register!$Q541,2))</f>
        <v/>
      </c>
      <c r="F543" s="27">
        <f>IF(OR(Register!$N541&lt;&gt;"Yes",Register!$O541="",N(Register!$Q541)=0),0,ROUND((Register!$M541-Register!$R541)*MIN(Register!$Q541,MAX(0,MIN(F$4,IF(Register!$U541="",$D$2,MIN($D$2,YEAR(Register!$U541)*12+MONTH(Register!$U541)-1)))-(YEAR(Register!$O541)*12+MONTH(Register!$O541))+1))/Register!$Q541,2)-ROUND((Register!$M541-Register!$R541)*MIN(Register!$Q541,MAX(0,MIN(F$4-1,IF(Register!$U541="",$D$2,MIN($D$2,YEAR(Register!$U541)*12+MONTH(Register!$U541)-1)))-(YEAR(Register!$O541)*12+MONTH(Register!$O541))+1))/Register!$Q541,2))</f>
        <v/>
      </c>
      <c r="G543" s="27">
        <f>IF(OR(Register!$N541&lt;&gt;"Yes",Register!$O541="",N(Register!$Q541)=0),0,ROUND((Register!$M541-Register!$R541)*MIN(Register!$Q541,MAX(0,MIN(G$4,IF(Register!$U541="",$D$2,MIN($D$2,YEAR(Register!$U541)*12+MONTH(Register!$U541)-1)))-(YEAR(Register!$O541)*12+MONTH(Register!$O541))+1))/Register!$Q541,2)-ROUND((Register!$M541-Register!$R541)*MIN(Register!$Q541,MAX(0,MIN(G$4-1,IF(Register!$U541="",$D$2,MIN($D$2,YEAR(Register!$U541)*12+MONTH(Register!$U541)-1)))-(YEAR(Register!$O541)*12+MONTH(Register!$O541))+1))/Register!$Q541,2))</f>
        <v/>
      </c>
      <c r="H543" s="27">
        <f>IF(OR(Register!$N541&lt;&gt;"Yes",Register!$O541="",N(Register!$Q541)=0),0,ROUND((Register!$M541-Register!$R541)*MIN(Register!$Q541,MAX(0,MIN(H$4,IF(Register!$U541="",$D$2,MIN($D$2,YEAR(Register!$U541)*12+MONTH(Register!$U541)-1)))-(YEAR(Register!$O541)*12+MONTH(Register!$O541))+1))/Register!$Q541,2)-ROUND((Register!$M541-Register!$R541)*MIN(Register!$Q541,MAX(0,MIN(H$4-1,IF(Register!$U541="",$D$2,MIN($D$2,YEAR(Register!$U541)*12+MONTH(Register!$U541)-1)))-(YEAR(Register!$O541)*12+MONTH(Register!$O541))+1))/Register!$Q541,2))</f>
        <v/>
      </c>
      <c r="I543" s="27">
        <f>IF(OR(Register!$N541&lt;&gt;"Yes",Register!$O541="",N(Register!$Q541)=0),0,ROUND((Register!$M541-Register!$R541)*MIN(Register!$Q541,MAX(0,MIN(I$4,IF(Register!$U541="",$D$2,MIN($D$2,YEAR(Register!$U541)*12+MONTH(Register!$U541)-1)))-(YEAR(Register!$O541)*12+MONTH(Register!$O541))+1))/Register!$Q541,2)-ROUND((Register!$M541-Register!$R541)*MIN(Register!$Q541,MAX(0,MIN(I$4-1,IF(Register!$U541="",$D$2,MIN($D$2,YEAR(Register!$U541)*12+MONTH(Register!$U541)-1)))-(YEAR(Register!$O541)*12+MONTH(Register!$O541))+1))/Register!$Q541,2))</f>
        <v/>
      </c>
      <c r="J543" s="27">
        <f>IF(OR(Register!$N541&lt;&gt;"Yes",Register!$O541="",N(Register!$Q541)=0),0,ROUND((Register!$M541-Register!$R541)*MIN(Register!$Q541,MAX(0,MIN(J$4,IF(Register!$U541="",$D$2,MIN($D$2,YEAR(Register!$U541)*12+MONTH(Register!$U541)-1)))-(YEAR(Register!$O541)*12+MONTH(Register!$O541))+1))/Register!$Q541,2)-ROUND((Register!$M541-Register!$R541)*MIN(Register!$Q541,MAX(0,MIN(J$4-1,IF(Register!$U541="",$D$2,MIN($D$2,YEAR(Register!$U541)*12+MONTH(Register!$U541)-1)))-(YEAR(Register!$O541)*12+MONTH(Register!$O541))+1))/Register!$Q541,2))</f>
        <v/>
      </c>
      <c r="K543" s="27">
        <f>IF(OR(Register!$N541&lt;&gt;"Yes",Register!$O541="",N(Register!$Q541)=0),0,ROUND((Register!$M541-Register!$R541)*MIN(Register!$Q541,MAX(0,MIN(K$4,IF(Register!$U541="",$D$2,MIN($D$2,YEAR(Register!$U541)*12+MONTH(Register!$U541)-1)))-(YEAR(Register!$O541)*12+MONTH(Register!$O541))+1))/Register!$Q541,2)-ROUND((Register!$M541-Register!$R541)*MIN(Register!$Q541,MAX(0,MIN(K$4-1,IF(Register!$U541="",$D$2,MIN($D$2,YEAR(Register!$U541)*12+MONTH(Register!$U541)-1)))-(YEAR(Register!$O541)*12+MONTH(Register!$O541))+1))/Register!$Q541,2))</f>
        <v/>
      </c>
      <c r="L543" s="27">
        <f>IF(OR(Register!$N541&lt;&gt;"Yes",Register!$O541="",N(Register!$Q541)=0),0,ROUND((Register!$M541-Register!$R541)*MIN(Register!$Q541,MAX(0,MIN(L$4,IF(Register!$U541="",$D$2,MIN($D$2,YEAR(Register!$U541)*12+MONTH(Register!$U541)-1)))-(YEAR(Register!$O541)*12+MONTH(Register!$O541))+1))/Register!$Q541,2)-ROUND((Register!$M541-Register!$R541)*MIN(Register!$Q541,MAX(0,MIN(L$4-1,IF(Register!$U541="",$D$2,MIN($D$2,YEAR(Register!$U541)*12+MONTH(Register!$U541)-1)))-(YEAR(Register!$O541)*12+MONTH(Register!$O541))+1))/Register!$Q541,2))</f>
        <v/>
      </c>
      <c r="M543" s="27">
        <f>IF(OR(Register!$N541&lt;&gt;"Yes",Register!$O541="",N(Register!$Q541)=0),0,ROUND((Register!$M541-Register!$R541)*MIN(Register!$Q541,MAX(0,MIN(M$4,IF(Register!$U541="",$D$2,MIN($D$2,YEAR(Register!$U541)*12+MONTH(Register!$U541)-1)))-(YEAR(Register!$O541)*12+MONTH(Register!$O541))+1))/Register!$Q541,2)-ROUND((Register!$M541-Register!$R541)*MIN(Register!$Q541,MAX(0,MIN(M$4-1,IF(Register!$U541="",$D$2,MIN($D$2,YEAR(Register!$U541)*12+MONTH(Register!$U541)-1)))-(YEAR(Register!$O541)*12+MONTH(Register!$O541))+1))/Register!$Q541,2))</f>
        <v/>
      </c>
      <c r="N543" s="27">
        <f>IF(OR(Register!$N541&lt;&gt;"Yes",Register!$O541="",N(Register!$Q541)=0),0,ROUND((Register!$M541-Register!$R541)*MIN(Register!$Q541,MAX(0,MIN(N$4,IF(Register!$U541="",$D$2,MIN($D$2,YEAR(Register!$U541)*12+MONTH(Register!$U541)-1)))-(YEAR(Register!$O541)*12+MONTH(Register!$O541))+1))/Register!$Q541,2)-ROUND((Register!$M541-Register!$R541)*MIN(Register!$Q541,MAX(0,MIN(N$4-1,IF(Register!$U541="",$D$2,MIN($D$2,YEAR(Register!$U541)*12+MONTH(Register!$U541)-1)))-(YEAR(Register!$O541)*12+MONTH(Register!$O541))+1))/Register!$Q541,2))</f>
        <v/>
      </c>
      <c r="O543" s="27">
        <f>IF(OR(Register!$N541&lt;&gt;"Yes",Register!$O541="",N(Register!$Q541)=0),0,ROUND((Register!$M541-Register!$R541)*MIN(Register!$Q541,MAX(0,MIN(O$4,IF(Register!$U541="",$D$2,MIN($D$2,YEAR(Register!$U541)*12+MONTH(Register!$U541)-1)))-(YEAR(Register!$O541)*12+MONTH(Register!$O541))+1))/Register!$Q541,2)-ROUND((Register!$M541-Register!$R541)*MIN(Register!$Q541,MAX(0,MIN(O$4-1,IF(Register!$U541="",$D$2,MIN($D$2,YEAR(Register!$U541)*12+MONTH(Register!$U541)-1)))-(YEAR(Register!$O541)*12+MONTH(Register!$O541))+1))/Register!$Q541,2))</f>
        <v/>
      </c>
      <c r="P543" s="27">
        <f>IF(OR(Register!$N541&lt;&gt;"Yes",Register!$O541="",N(Register!$Q541)=0),0,ROUND((Register!$M541-Register!$R541)*MIN(Register!$Q541,MAX(0,MIN(P$4,IF(Register!$U541="",$D$2,MIN($D$2,YEAR(Register!$U541)*12+MONTH(Register!$U541)-1)))-(YEAR(Register!$O541)*12+MONTH(Register!$O541))+1))/Register!$Q541,2)-ROUND((Register!$M541-Register!$R541)*MIN(Register!$Q541,MAX(0,MIN(P$4-1,IF(Register!$U541="",$D$2,MIN($D$2,YEAR(Register!$U541)*12+MONTH(Register!$U541)-1)))-(YEAR(Register!$O541)*12+MONTH(Register!$O541))+1))/Register!$Q541,2))</f>
        <v/>
      </c>
      <c r="Q543" s="27">
        <f>E543+F543+G543+H543+I543+J543+K543+L543+M543+N543+O543+P543</f>
        <v/>
      </c>
    </row>
    <row r="544">
      <c r="A544" s="28">
        <f>IF(Register!$A542="","",Register!$A542)</f>
        <v/>
      </c>
      <c r="B544" s="28">
        <f>IF(Register!$D542="","",Register!$D542)</f>
        <v/>
      </c>
      <c r="C544" s="28">
        <f>IF(Register!$F542="","",Register!$F542)</f>
        <v/>
      </c>
      <c r="D544" s="28">
        <f>IF(C544="","",IF(C544=Settings!$A$9,Settings!$B$9,IF(C544=Settings!$A$10,Settings!$B$10,IF(C544=Settings!$A$11,Settings!$B$11,IF(C544=Settings!$A$12,Settings!$B$12,IF(C544=Settings!$A$13,Settings!$B$13,IF(C544=Settings!$A$14,Settings!$B$14,IF(C544=Settings!$A$15,Settings!$B$15,IF(C544=Settings!$A$16,Settings!$B$16,IF(C544=Settings!$A$17,Settings!$B$17,IF(C544=Settings!$A$18,Settings!$B$18,"")))))))))))</f>
        <v/>
      </c>
      <c r="E544" s="27">
        <f>IF(OR(Register!$N542&lt;&gt;"Yes",Register!$O542="",N(Register!$Q542)=0),0,ROUND((Register!$M542-Register!$R542)*MIN(Register!$Q542,MAX(0,MIN(E$4,IF(Register!$U542="",$D$2,MIN($D$2,YEAR(Register!$U542)*12+MONTH(Register!$U542)-1)))-(YEAR(Register!$O542)*12+MONTH(Register!$O542))+1))/Register!$Q542,2)-ROUND((Register!$M542-Register!$R542)*MIN(Register!$Q542,MAX(0,MIN(E$4-1,IF(Register!$U542="",$D$2,MIN($D$2,YEAR(Register!$U542)*12+MONTH(Register!$U542)-1)))-(YEAR(Register!$O542)*12+MONTH(Register!$O542))+1))/Register!$Q542,2))</f>
        <v/>
      </c>
      <c r="F544" s="27">
        <f>IF(OR(Register!$N542&lt;&gt;"Yes",Register!$O542="",N(Register!$Q542)=0),0,ROUND((Register!$M542-Register!$R542)*MIN(Register!$Q542,MAX(0,MIN(F$4,IF(Register!$U542="",$D$2,MIN($D$2,YEAR(Register!$U542)*12+MONTH(Register!$U542)-1)))-(YEAR(Register!$O542)*12+MONTH(Register!$O542))+1))/Register!$Q542,2)-ROUND((Register!$M542-Register!$R542)*MIN(Register!$Q542,MAX(0,MIN(F$4-1,IF(Register!$U542="",$D$2,MIN($D$2,YEAR(Register!$U542)*12+MONTH(Register!$U542)-1)))-(YEAR(Register!$O542)*12+MONTH(Register!$O542))+1))/Register!$Q542,2))</f>
        <v/>
      </c>
      <c r="G544" s="27">
        <f>IF(OR(Register!$N542&lt;&gt;"Yes",Register!$O542="",N(Register!$Q542)=0),0,ROUND((Register!$M542-Register!$R542)*MIN(Register!$Q542,MAX(0,MIN(G$4,IF(Register!$U542="",$D$2,MIN($D$2,YEAR(Register!$U542)*12+MONTH(Register!$U542)-1)))-(YEAR(Register!$O542)*12+MONTH(Register!$O542))+1))/Register!$Q542,2)-ROUND((Register!$M542-Register!$R542)*MIN(Register!$Q542,MAX(0,MIN(G$4-1,IF(Register!$U542="",$D$2,MIN($D$2,YEAR(Register!$U542)*12+MONTH(Register!$U542)-1)))-(YEAR(Register!$O542)*12+MONTH(Register!$O542))+1))/Register!$Q542,2))</f>
        <v/>
      </c>
      <c r="H544" s="27">
        <f>IF(OR(Register!$N542&lt;&gt;"Yes",Register!$O542="",N(Register!$Q542)=0),0,ROUND((Register!$M542-Register!$R542)*MIN(Register!$Q542,MAX(0,MIN(H$4,IF(Register!$U542="",$D$2,MIN($D$2,YEAR(Register!$U542)*12+MONTH(Register!$U542)-1)))-(YEAR(Register!$O542)*12+MONTH(Register!$O542))+1))/Register!$Q542,2)-ROUND((Register!$M542-Register!$R542)*MIN(Register!$Q542,MAX(0,MIN(H$4-1,IF(Register!$U542="",$D$2,MIN($D$2,YEAR(Register!$U542)*12+MONTH(Register!$U542)-1)))-(YEAR(Register!$O542)*12+MONTH(Register!$O542))+1))/Register!$Q542,2))</f>
        <v/>
      </c>
      <c r="I544" s="27">
        <f>IF(OR(Register!$N542&lt;&gt;"Yes",Register!$O542="",N(Register!$Q542)=0),0,ROUND((Register!$M542-Register!$R542)*MIN(Register!$Q542,MAX(0,MIN(I$4,IF(Register!$U542="",$D$2,MIN($D$2,YEAR(Register!$U542)*12+MONTH(Register!$U542)-1)))-(YEAR(Register!$O542)*12+MONTH(Register!$O542))+1))/Register!$Q542,2)-ROUND((Register!$M542-Register!$R542)*MIN(Register!$Q542,MAX(0,MIN(I$4-1,IF(Register!$U542="",$D$2,MIN($D$2,YEAR(Register!$U542)*12+MONTH(Register!$U542)-1)))-(YEAR(Register!$O542)*12+MONTH(Register!$O542))+1))/Register!$Q542,2))</f>
        <v/>
      </c>
      <c r="J544" s="27">
        <f>IF(OR(Register!$N542&lt;&gt;"Yes",Register!$O542="",N(Register!$Q542)=0),0,ROUND((Register!$M542-Register!$R542)*MIN(Register!$Q542,MAX(0,MIN(J$4,IF(Register!$U542="",$D$2,MIN($D$2,YEAR(Register!$U542)*12+MONTH(Register!$U542)-1)))-(YEAR(Register!$O542)*12+MONTH(Register!$O542))+1))/Register!$Q542,2)-ROUND((Register!$M542-Register!$R542)*MIN(Register!$Q542,MAX(0,MIN(J$4-1,IF(Register!$U542="",$D$2,MIN($D$2,YEAR(Register!$U542)*12+MONTH(Register!$U542)-1)))-(YEAR(Register!$O542)*12+MONTH(Register!$O542))+1))/Register!$Q542,2))</f>
        <v/>
      </c>
      <c r="K544" s="27">
        <f>IF(OR(Register!$N542&lt;&gt;"Yes",Register!$O542="",N(Register!$Q542)=0),0,ROUND((Register!$M542-Register!$R542)*MIN(Register!$Q542,MAX(0,MIN(K$4,IF(Register!$U542="",$D$2,MIN($D$2,YEAR(Register!$U542)*12+MONTH(Register!$U542)-1)))-(YEAR(Register!$O542)*12+MONTH(Register!$O542))+1))/Register!$Q542,2)-ROUND((Register!$M542-Register!$R542)*MIN(Register!$Q542,MAX(0,MIN(K$4-1,IF(Register!$U542="",$D$2,MIN($D$2,YEAR(Register!$U542)*12+MONTH(Register!$U542)-1)))-(YEAR(Register!$O542)*12+MONTH(Register!$O542))+1))/Register!$Q542,2))</f>
        <v/>
      </c>
      <c r="L544" s="27">
        <f>IF(OR(Register!$N542&lt;&gt;"Yes",Register!$O542="",N(Register!$Q542)=0),0,ROUND((Register!$M542-Register!$R542)*MIN(Register!$Q542,MAX(0,MIN(L$4,IF(Register!$U542="",$D$2,MIN($D$2,YEAR(Register!$U542)*12+MONTH(Register!$U542)-1)))-(YEAR(Register!$O542)*12+MONTH(Register!$O542))+1))/Register!$Q542,2)-ROUND((Register!$M542-Register!$R542)*MIN(Register!$Q542,MAX(0,MIN(L$4-1,IF(Register!$U542="",$D$2,MIN($D$2,YEAR(Register!$U542)*12+MONTH(Register!$U542)-1)))-(YEAR(Register!$O542)*12+MONTH(Register!$O542))+1))/Register!$Q542,2))</f>
        <v/>
      </c>
      <c r="M544" s="27">
        <f>IF(OR(Register!$N542&lt;&gt;"Yes",Register!$O542="",N(Register!$Q542)=0),0,ROUND((Register!$M542-Register!$R542)*MIN(Register!$Q542,MAX(0,MIN(M$4,IF(Register!$U542="",$D$2,MIN($D$2,YEAR(Register!$U542)*12+MONTH(Register!$U542)-1)))-(YEAR(Register!$O542)*12+MONTH(Register!$O542))+1))/Register!$Q542,2)-ROUND((Register!$M542-Register!$R542)*MIN(Register!$Q542,MAX(0,MIN(M$4-1,IF(Register!$U542="",$D$2,MIN($D$2,YEAR(Register!$U542)*12+MONTH(Register!$U542)-1)))-(YEAR(Register!$O542)*12+MONTH(Register!$O542))+1))/Register!$Q542,2))</f>
        <v/>
      </c>
      <c r="N544" s="27">
        <f>IF(OR(Register!$N542&lt;&gt;"Yes",Register!$O542="",N(Register!$Q542)=0),0,ROUND((Register!$M542-Register!$R542)*MIN(Register!$Q542,MAX(0,MIN(N$4,IF(Register!$U542="",$D$2,MIN($D$2,YEAR(Register!$U542)*12+MONTH(Register!$U542)-1)))-(YEAR(Register!$O542)*12+MONTH(Register!$O542))+1))/Register!$Q542,2)-ROUND((Register!$M542-Register!$R542)*MIN(Register!$Q542,MAX(0,MIN(N$4-1,IF(Register!$U542="",$D$2,MIN($D$2,YEAR(Register!$U542)*12+MONTH(Register!$U542)-1)))-(YEAR(Register!$O542)*12+MONTH(Register!$O542))+1))/Register!$Q542,2))</f>
        <v/>
      </c>
      <c r="O544" s="27">
        <f>IF(OR(Register!$N542&lt;&gt;"Yes",Register!$O542="",N(Register!$Q542)=0),0,ROUND((Register!$M542-Register!$R542)*MIN(Register!$Q542,MAX(0,MIN(O$4,IF(Register!$U542="",$D$2,MIN($D$2,YEAR(Register!$U542)*12+MONTH(Register!$U542)-1)))-(YEAR(Register!$O542)*12+MONTH(Register!$O542))+1))/Register!$Q542,2)-ROUND((Register!$M542-Register!$R542)*MIN(Register!$Q542,MAX(0,MIN(O$4-1,IF(Register!$U542="",$D$2,MIN($D$2,YEAR(Register!$U542)*12+MONTH(Register!$U542)-1)))-(YEAR(Register!$O542)*12+MONTH(Register!$O542))+1))/Register!$Q542,2))</f>
        <v/>
      </c>
      <c r="P544" s="27">
        <f>IF(OR(Register!$N542&lt;&gt;"Yes",Register!$O542="",N(Register!$Q542)=0),0,ROUND((Register!$M542-Register!$R542)*MIN(Register!$Q542,MAX(0,MIN(P$4,IF(Register!$U542="",$D$2,MIN($D$2,YEAR(Register!$U542)*12+MONTH(Register!$U542)-1)))-(YEAR(Register!$O542)*12+MONTH(Register!$O542))+1))/Register!$Q542,2)-ROUND((Register!$M542-Register!$R542)*MIN(Register!$Q542,MAX(0,MIN(P$4-1,IF(Register!$U542="",$D$2,MIN($D$2,YEAR(Register!$U542)*12+MONTH(Register!$U542)-1)))-(YEAR(Register!$O542)*12+MONTH(Register!$O542))+1))/Register!$Q542,2))</f>
        <v/>
      </c>
      <c r="Q544" s="27">
        <f>E544+F544+G544+H544+I544+J544+K544+L544+M544+N544+O544+P544</f>
        <v/>
      </c>
    </row>
    <row r="545">
      <c r="A545" s="28">
        <f>IF(Register!$A543="","",Register!$A543)</f>
        <v/>
      </c>
      <c r="B545" s="28">
        <f>IF(Register!$D543="","",Register!$D543)</f>
        <v/>
      </c>
      <c r="C545" s="28">
        <f>IF(Register!$F543="","",Register!$F543)</f>
        <v/>
      </c>
      <c r="D545" s="28">
        <f>IF(C545="","",IF(C545=Settings!$A$9,Settings!$B$9,IF(C545=Settings!$A$10,Settings!$B$10,IF(C545=Settings!$A$11,Settings!$B$11,IF(C545=Settings!$A$12,Settings!$B$12,IF(C545=Settings!$A$13,Settings!$B$13,IF(C545=Settings!$A$14,Settings!$B$14,IF(C545=Settings!$A$15,Settings!$B$15,IF(C545=Settings!$A$16,Settings!$B$16,IF(C545=Settings!$A$17,Settings!$B$17,IF(C545=Settings!$A$18,Settings!$B$18,"")))))))))))</f>
        <v/>
      </c>
      <c r="E545" s="27">
        <f>IF(OR(Register!$N543&lt;&gt;"Yes",Register!$O543="",N(Register!$Q543)=0),0,ROUND((Register!$M543-Register!$R543)*MIN(Register!$Q543,MAX(0,MIN(E$4,IF(Register!$U543="",$D$2,MIN($D$2,YEAR(Register!$U543)*12+MONTH(Register!$U543)-1)))-(YEAR(Register!$O543)*12+MONTH(Register!$O543))+1))/Register!$Q543,2)-ROUND((Register!$M543-Register!$R543)*MIN(Register!$Q543,MAX(0,MIN(E$4-1,IF(Register!$U543="",$D$2,MIN($D$2,YEAR(Register!$U543)*12+MONTH(Register!$U543)-1)))-(YEAR(Register!$O543)*12+MONTH(Register!$O543))+1))/Register!$Q543,2))</f>
        <v/>
      </c>
      <c r="F545" s="27">
        <f>IF(OR(Register!$N543&lt;&gt;"Yes",Register!$O543="",N(Register!$Q543)=0),0,ROUND((Register!$M543-Register!$R543)*MIN(Register!$Q543,MAX(0,MIN(F$4,IF(Register!$U543="",$D$2,MIN($D$2,YEAR(Register!$U543)*12+MONTH(Register!$U543)-1)))-(YEAR(Register!$O543)*12+MONTH(Register!$O543))+1))/Register!$Q543,2)-ROUND((Register!$M543-Register!$R543)*MIN(Register!$Q543,MAX(0,MIN(F$4-1,IF(Register!$U543="",$D$2,MIN($D$2,YEAR(Register!$U543)*12+MONTH(Register!$U543)-1)))-(YEAR(Register!$O543)*12+MONTH(Register!$O543))+1))/Register!$Q543,2))</f>
        <v/>
      </c>
      <c r="G545" s="27">
        <f>IF(OR(Register!$N543&lt;&gt;"Yes",Register!$O543="",N(Register!$Q543)=0),0,ROUND((Register!$M543-Register!$R543)*MIN(Register!$Q543,MAX(0,MIN(G$4,IF(Register!$U543="",$D$2,MIN($D$2,YEAR(Register!$U543)*12+MONTH(Register!$U543)-1)))-(YEAR(Register!$O543)*12+MONTH(Register!$O543))+1))/Register!$Q543,2)-ROUND((Register!$M543-Register!$R543)*MIN(Register!$Q543,MAX(0,MIN(G$4-1,IF(Register!$U543="",$D$2,MIN($D$2,YEAR(Register!$U543)*12+MONTH(Register!$U543)-1)))-(YEAR(Register!$O543)*12+MONTH(Register!$O543))+1))/Register!$Q543,2))</f>
        <v/>
      </c>
      <c r="H545" s="27">
        <f>IF(OR(Register!$N543&lt;&gt;"Yes",Register!$O543="",N(Register!$Q543)=0),0,ROUND((Register!$M543-Register!$R543)*MIN(Register!$Q543,MAX(0,MIN(H$4,IF(Register!$U543="",$D$2,MIN($D$2,YEAR(Register!$U543)*12+MONTH(Register!$U543)-1)))-(YEAR(Register!$O543)*12+MONTH(Register!$O543))+1))/Register!$Q543,2)-ROUND((Register!$M543-Register!$R543)*MIN(Register!$Q543,MAX(0,MIN(H$4-1,IF(Register!$U543="",$D$2,MIN($D$2,YEAR(Register!$U543)*12+MONTH(Register!$U543)-1)))-(YEAR(Register!$O543)*12+MONTH(Register!$O543))+1))/Register!$Q543,2))</f>
        <v/>
      </c>
      <c r="I545" s="27">
        <f>IF(OR(Register!$N543&lt;&gt;"Yes",Register!$O543="",N(Register!$Q543)=0),0,ROUND((Register!$M543-Register!$R543)*MIN(Register!$Q543,MAX(0,MIN(I$4,IF(Register!$U543="",$D$2,MIN($D$2,YEAR(Register!$U543)*12+MONTH(Register!$U543)-1)))-(YEAR(Register!$O543)*12+MONTH(Register!$O543))+1))/Register!$Q543,2)-ROUND((Register!$M543-Register!$R543)*MIN(Register!$Q543,MAX(0,MIN(I$4-1,IF(Register!$U543="",$D$2,MIN($D$2,YEAR(Register!$U543)*12+MONTH(Register!$U543)-1)))-(YEAR(Register!$O543)*12+MONTH(Register!$O543))+1))/Register!$Q543,2))</f>
        <v/>
      </c>
      <c r="J545" s="27">
        <f>IF(OR(Register!$N543&lt;&gt;"Yes",Register!$O543="",N(Register!$Q543)=0),0,ROUND((Register!$M543-Register!$R543)*MIN(Register!$Q543,MAX(0,MIN(J$4,IF(Register!$U543="",$D$2,MIN($D$2,YEAR(Register!$U543)*12+MONTH(Register!$U543)-1)))-(YEAR(Register!$O543)*12+MONTH(Register!$O543))+1))/Register!$Q543,2)-ROUND((Register!$M543-Register!$R543)*MIN(Register!$Q543,MAX(0,MIN(J$4-1,IF(Register!$U543="",$D$2,MIN($D$2,YEAR(Register!$U543)*12+MONTH(Register!$U543)-1)))-(YEAR(Register!$O543)*12+MONTH(Register!$O543))+1))/Register!$Q543,2))</f>
        <v/>
      </c>
      <c r="K545" s="27">
        <f>IF(OR(Register!$N543&lt;&gt;"Yes",Register!$O543="",N(Register!$Q543)=0),0,ROUND((Register!$M543-Register!$R543)*MIN(Register!$Q543,MAX(0,MIN(K$4,IF(Register!$U543="",$D$2,MIN($D$2,YEAR(Register!$U543)*12+MONTH(Register!$U543)-1)))-(YEAR(Register!$O543)*12+MONTH(Register!$O543))+1))/Register!$Q543,2)-ROUND((Register!$M543-Register!$R543)*MIN(Register!$Q543,MAX(0,MIN(K$4-1,IF(Register!$U543="",$D$2,MIN($D$2,YEAR(Register!$U543)*12+MONTH(Register!$U543)-1)))-(YEAR(Register!$O543)*12+MONTH(Register!$O543))+1))/Register!$Q543,2))</f>
        <v/>
      </c>
      <c r="L545" s="27">
        <f>IF(OR(Register!$N543&lt;&gt;"Yes",Register!$O543="",N(Register!$Q543)=0),0,ROUND((Register!$M543-Register!$R543)*MIN(Register!$Q543,MAX(0,MIN(L$4,IF(Register!$U543="",$D$2,MIN($D$2,YEAR(Register!$U543)*12+MONTH(Register!$U543)-1)))-(YEAR(Register!$O543)*12+MONTH(Register!$O543))+1))/Register!$Q543,2)-ROUND((Register!$M543-Register!$R543)*MIN(Register!$Q543,MAX(0,MIN(L$4-1,IF(Register!$U543="",$D$2,MIN($D$2,YEAR(Register!$U543)*12+MONTH(Register!$U543)-1)))-(YEAR(Register!$O543)*12+MONTH(Register!$O543))+1))/Register!$Q543,2))</f>
        <v/>
      </c>
      <c r="M545" s="27">
        <f>IF(OR(Register!$N543&lt;&gt;"Yes",Register!$O543="",N(Register!$Q543)=0),0,ROUND((Register!$M543-Register!$R543)*MIN(Register!$Q543,MAX(0,MIN(M$4,IF(Register!$U543="",$D$2,MIN($D$2,YEAR(Register!$U543)*12+MONTH(Register!$U543)-1)))-(YEAR(Register!$O543)*12+MONTH(Register!$O543))+1))/Register!$Q543,2)-ROUND((Register!$M543-Register!$R543)*MIN(Register!$Q543,MAX(0,MIN(M$4-1,IF(Register!$U543="",$D$2,MIN($D$2,YEAR(Register!$U543)*12+MONTH(Register!$U543)-1)))-(YEAR(Register!$O543)*12+MONTH(Register!$O543))+1))/Register!$Q543,2))</f>
        <v/>
      </c>
      <c r="N545" s="27">
        <f>IF(OR(Register!$N543&lt;&gt;"Yes",Register!$O543="",N(Register!$Q543)=0),0,ROUND((Register!$M543-Register!$R543)*MIN(Register!$Q543,MAX(0,MIN(N$4,IF(Register!$U543="",$D$2,MIN($D$2,YEAR(Register!$U543)*12+MONTH(Register!$U543)-1)))-(YEAR(Register!$O543)*12+MONTH(Register!$O543))+1))/Register!$Q543,2)-ROUND((Register!$M543-Register!$R543)*MIN(Register!$Q543,MAX(0,MIN(N$4-1,IF(Register!$U543="",$D$2,MIN($D$2,YEAR(Register!$U543)*12+MONTH(Register!$U543)-1)))-(YEAR(Register!$O543)*12+MONTH(Register!$O543))+1))/Register!$Q543,2))</f>
        <v/>
      </c>
      <c r="O545" s="27">
        <f>IF(OR(Register!$N543&lt;&gt;"Yes",Register!$O543="",N(Register!$Q543)=0),0,ROUND((Register!$M543-Register!$R543)*MIN(Register!$Q543,MAX(0,MIN(O$4,IF(Register!$U543="",$D$2,MIN($D$2,YEAR(Register!$U543)*12+MONTH(Register!$U543)-1)))-(YEAR(Register!$O543)*12+MONTH(Register!$O543))+1))/Register!$Q543,2)-ROUND((Register!$M543-Register!$R543)*MIN(Register!$Q543,MAX(0,MIN(O$4-1,IF(Register!$U543="",$D$2,MIN($D$2,YEAR(Register!$U543)*12+MONTH(Register!$U543)-1)))-(YEAR(Register!$O543)*12+MONTH(Register!$O543))+1))/Register!$Q543,2))</f>
        <v/>
      </c>
      <c r="P545" s="27">
        <f>IF(OR(Register!$N543&lt;&gt;"Yes",Register!$O543="",N(Register!$Q543)=0),0,ROUND((Register!$M543-Register!$R543)*MIN(Register!$Q543,MAX(0,MIN(P$4,IF(Register!$U543="",$D$2,MIN($D$2,YEAR(Register!$U543)*12+MONTH(Register!$U543)-1)))-(YEAR(Register!$O543)*12+MONTH(Register!$O543))+1))/Register!$Q543,2)-ROUND((Register!$M543-Register!$R543)*MIN(Register!$Q543,MAX(0,MIN(P$4-1,IF(Register!$U543="",$D$2,MIN($D$2,YEAR(Register!$U543)*12+MONTH(Register!$U543)-1)))-(YEAR(Register!$O543)*12+MONTH(Register!$O543))+1))/Register!$Q543,2))</f>
        <v/>
      </c>
      <c r="Q545" s="27">
        <f>E545+F545+G545+H545+I545+J545+K545+L545+M545+N545+O545+P545</f>
        <v/>
      </c>
    </row>
    <row r="546">
      <c r="A546" s="28">
        <f>IF(Register!$A544="","",Register!$A544)</f>
        <v/>
      </c>
      <c r="B546" s="28">
        <f>IF(Register!$D544="","",Register!$D544)</f>
        <v/>
      </c>
      <c r="C546" s="28">
        <f>IF(Register!$F544="","",Register!$F544)</f>
        <v/>
      </c>
      <c r="D546" s="28">
        <f>IF(C546="","",IF(C546=Settings!$A$9,Settings!$B$9,IF(C546=Settings!$A$10,Settings!$B$10,IF(C546=Settings!$A$11,Settings!$B$11,IF(C546=Settings!$A$12,Settings!$B$12,IF(C546=Settings!$A$13,Settings!$B$13,IF(C546=Settings!$A$14,Settings!$B$14,IF(C546=Settings!$A$15,Settings!$B$15,IF(C546=Settings!$A$16,Settings!$B$16,IF(C546=Settings!$A$17,Settings!$B$17,IF(C546=Settings!$A$18,Settings!$B$18,"")))))))))))</f>
        <v/>
      </c>
      <c r="E546" s="27">
        <f>IF(OR(Register!$N544&lt;&gt;"Yes",Register!$O544="",N(Register!$Q544)=0),0,ROUND((Register!$M544-Register!$R544)*MIN(Register!$Q544,MAX(0,MIN(E$4,IF(Register!$U544="",$D$2,MIN($D$2,YEAR(Register!$U544)*12+MONTH(Register!$U544)-1)))-(YEAR(Register!$O544)*12+MONTH(Register!$O544))+1))/Register!$Q544,2)-ROUND((Register!$M544-Register!$R544)*MIN(Register!$Q544,MAX(0,MIN(E$4-1,IF(Register!$U544="",$D$2,MIN($D$2,YEAR(Register!$U544)*12+MONTH(Register!$U544)-1)))-(YEAR(Register!$O544)*12+MONTH(Register!$O544))+1))/Register!$Q544,2))</f>
        <v/>
      </c>
      <c r="F546" s="27">
        <f>IF(OR(Register!$N544&lt;&gt;"Yes",Register!$O544="",N(Register!$Q544)=0),0,ROUND((Register!$M544-Register!$R544)*MIN(Register!$Q544,MAX(0,MIN(F$4,IF(Register!$U544="",$D$2,MIN($D$2,YEAR(Register!$U544)*12+MONTH(Register!$U544)-1)))-(YEAR(Register!$O544)*12+MONTH(Register!$O544))+1))/Register!$Q544,2)-ROUND((Register!$M544-Register!$R544)*MIN(Register!$Q544,MAX(0,MIN(F$4-1,IF(Register!$U544="",$D$2,MIN($D$2,YEAR(Register!$U544)*12+MONTH(Register!$U544)-1)))-(YEAR(Register!$O544)*12+MONTH(Register!$O544))+1))/Register!$Q544,2))</f>
        <v/>
      </c>
      <c r="G546" s="27">
        <f>IF(OR(Register!$N544&lt;&gt;"Yes",Register!$O544="",N(Register!$Q544)=0),0,ROUND((Register!$M544-Register!$R544)*MIN(Register!$Q544,MAX(0,MIN(G$4,IF(Register!$U544="",$D$2,MIN($D$2,YEAR(Register!$U544)*12+MONTH(Register!$U544)-1)))-(YEAR(Register!$O544)*12+MONTH(Register!$O544))+1))/Register!$Q544,2)-ROUND((Register!$M544-Register!$R544)*MIN(Register!$Q544,MAX(0,MIN(G$4-1,IF(Register!$U544="",$D$2,MIN($D$2,YEAR(Register!$U544)*12+MONTH(Register!$U544)-1)))-(YEAR(Register!$O544)*12+MONTH(Register!$O544))+1))/Register!$Q544,2))</f>
        <v/>
      </c>
      <c r="H546" s="27">
        <f>IF(OR(Register!$N544&lt;&gt;"Yes",Register!$O544="",N(Register!$Q544)=0),0,ROUND((Register!$M544-Register!$R544)*MIN(Register!$Q544,MAX(0,MIN(H$4,IF(Register!$U544="",$D$2,MIN($D$2,YEAR(Register!$U544)*12+MONTH(Register!$U544)-1)))-(YEAR(Register!$O544)*12+MONTH(Register!$O544))+1))/Register!$Q544,2)-ROUND((Register!$M544-Register!$R544)*MIN(Register!$Q544,MAX(0,MIN(H$4-1,IF(Register!$U544="",$D$2,MIN($D$2,YEAR(Register!$U544)*12+MONTH(Register!$U544)-1)))-(YEAR(Register!$O544)*12+MONTH(Register!$O544))+1))/Register!$Q544,2))</f>
        <v/>
      </c>
      <c r="I546" s="27">
        <f>IF(OR(Register!$N544&lt;&gt;"Yes",Register!$O544="",N(Register!$Q544)=0),0,ROUND((Register!$M544-Register!$R544)*MIN(Register!$Q544,MAX(0,MIN(I$4,IF(Register!$U544="",$D$2,MIN($D$2,YEAR(Register!$U544)*12+MONTH(Register!$U544)-1)))-(YEAR(Register!$O544)*12+MONTH(Register!$O544))+1))/Register!$Q544,2)-ROUND((Register!$M544-Register!$R544)*MIN(Register!$Q544,MAX(0,MIN(I$4-1,IF(Register!$U544="",$D$2,MIN($D$2,YEAR(Register!$U544)*12+MONTH(Register!$U544)-1)))-(YEAR(Register!$O544)*12+MONTH(Register!$O544))+1))/Register!$Q544,2))</f>
        <v/>
      </c>
      <c r="J546" s="27">
        <f>IF(OR(Register!$N544&lt;&gt;"Yes",Register!$O544="",N(Register!$Q544)=0),0,ROUND((Register!$M544-Register!$R544)*MIN(Register!$Q544,MAX(0,MIN(J$4,IF(Register!$U544="",$D$2,MIN($D$2,YEAR(Register!$U544)*12+MONTH(Register!$U544)-1)))-(YEAR(Register!$O544)*12+MONTH(Register!$O544))+1))/Register!$Q544,2)-ROUND((Register!$M544-Register!$R544)*MIN(Register!$Q544,MAX(0,MIN(J$4-1,IF(Register!$U544="",$D$2,MIN($D$2,YEAR(Register!$U544)*12+MONTH(Register!$U544)-1)))-(YEAR(Register!$O544)*12+MONTH(Register!$O544))+1))/Register!$Q544,2))</f>
        <v/>
      </c>
      <c r="K546" s="27">
        <f>IF(OR(Register!$N544&lt;&gt;"Yes",Register!$O544="",N(Register!$Q544)=0),0,ROUND((Register!$M544-Register!$R544)*MIN(Register!$Q544,MAX(0,MIN(K$4,IF(Register!$U544="",$D$2,MIN($D$2,YEAR(Register!$U544)*12+MONTH(Register!$U544)-1)))-(YEAR(Register!$O544)*12+MONTH(Register!$O544))+1))/Register!$Q544,2)-ROUND((Register!$M544-Register!$R544)*MIN(Register!$Q544,MAX(0,MIN(K$4-1,IF(Register!$U544="",$D$2,MIN($D$2,YEAR(Register!$U544)*12+MONTH(Register!$U544)-1)))-(YEAR(Register!$O544)*12+MONTH(Register!$O544))+1))/Register!$Q544,2))</f>
        <v/>
      </c>
      <c r="L546" s="27">
        <f>IF(OR(Register!$N544&lt;&gt;"Yes",Register!$O544="",N(Register!$Q544)=0),0,ROUND((Register!$M544-Register!$R544)*MIN(Register!$Q544,MAX(0,MIN(L$4,IF(Register!$U544="",$D$2,MIN($D$2,YEAR(Register!$U544)*12+MONTH(Register!$U544)-1)))-(YEAR(Register!$O544)*12+MONTH(Register!$O544))+1))/Register!$Q544,2)-ROUND((Register!$M544-Register!$R544)*MIN(Register!$Q544,MAX(0,MIN(L$4-1,IF(Register!$U544="",$D$2,MIN($D$2,YEAR(Register!$U544)*12+MONTH(Register!$U544)-1)))-(YEAR(Register!$O544)*12+MONTH(Register!$O544))+1))/Register!$Q544,2))</f>
        <v/>
      </c>
      <c r="M546" s="27">
        <f>IF(OR(Register!$N544&lt;&gt;"Yes",Register!$O544="",N(Register!$Q544)=0),0,ROUND((Register!$M544-Register!$R544)*MIN(Register!$Q544,MAX(0,MIN(M$4,IF(Register!$U544="",$D$2,MIN($D$2,YEAR(Register!$U544)*12+MONTH(Register!$U544)-1)))-(YEAR(Register!$O544)*12+MONTH(Register!$O544))+1))/Register!$Q544,2)-ROUND((Register!$M544-Register!$R544)*MIN(Register!$Q544,MAX(0,MIN(M$4-1,IF(Register!$U544="",$D$2,MIN($D$2,YEAR(Register!$U544)*12+MONTH(Register!$U544)-1)))-(YEAR(Register!$O544)*12+MONTH(Register!$O544))+1))/Register!$Q544,2))</f>
        <v/>
      </c>
      <c r="N546" s="27">
        <f>IF(OR(Register!$N544&lt;&gt;"Yes",Register!$O544="",N(Register!$Q544)=0),0,ROUND((Register!$M544-Register!$R544)*MIN(Register!$Q544,MAX(0,MIN(N$4,IF(Register!$U544="",$D$2,MIN($D$2,YEAR(Register!$U544)*12+MONTH(Register!$U544)-1)))-(YEAR(Register!$O544)*12+MONTH(Register!$O544))+1))/Register!$Q544,2)-ROUND((Register!$M544-Register!$R544)*MIN(Register!$Q544,MAX(0,MIN(N$4-1,IF(Register!$U544="",$D$2,MIN($D$2,YEAR(Register!$U544)*12+MONTH(Register!$U544)-1)))-(YEAR(Register!$O544)*12+MONTH(Register!$O544))+1))/Register!$Q544,2))</f>
        <v/>
      </c>
      <c r="O546" s="27">
        <f>IF(OR(Register!$N544&lt;&gt;"Yes",Register!$O544="",N(Register!$Q544)=0),0,ROUND((Register!$M544-Register!$R544)*MIN(Register!$Q544,MAX(0,MIN(O$4,IF(Register!$U544="",$D$2,MIN($D$2,YEAR(Register!$U544)*12+MONTH(Register!$U544)-1)))-(YEAR(Register!$O544)*12+MONTH(Register!$O544))+1))/Register!$Q544,2)-ROUND((Register!$M544-Register!$R544)*MIN(Register!$Q544,MAX(0,MIN(O$4-1,IF(Register!$U544="",$D$2,MIN($D$2,YEAR(Register!$U544)*12+MONTH(Register!$U544)-1)))-(YEAR(Register!$O544)*12+MONTH(Register!$O544))+1))/Register!$Q544,2))</f>
        <v/>
      </c>
      <c r="P546" s="27">
        <f>IF(OR(Register!$N544&lt;&gt;"Yes",Register!$O544="",N(Register!$Q544)=0),0,ROUND((Register!$M544-Register!$R544)*MIN(Register!$Q544,MAX(0,MIN(P$4,IF(Register!$U544="",$D$2,MIN($D$2,YEAR(Register!$U544)*12+MONTH(Register!$U544)-1)))-(YEAR(Register!$O544)*12+MONTH(Register!$O544))+1))/Register!$Q544,2)-ROUND((Register!$M544-Register!$R544)*MIN(Register!$Q544,MAX(0,MIN(P$4-1,IF(Register!$U544="",$D$2,MIN($D$2,YEAR(Register!$U544)*12+MONTH(Register!$U544)-1)))-(YEAR(Register!$O544)*12+MONTH(Register!$O544))+1))/Register!$Q544,2))</f>
        <v/>
      </c>
      <c r="Q546" s="27">
        <f>E546+F546+G546+H546+I546+J546+K546+L546+M546+N546+O546+P546</f>
        <v/>
      </c>
    </row>
    <row r="547">
      <c r="A547" s="28">
        <f>IF(Register!$A545="","",Register!$A545)</f>
        <v/>
      </c>
      <c r="B547" s="28">
        <f>IF(Register!$D545="","",Register!$D545)</f>
        <v/>
      </c>
      <c r="C547" s="28">
        <f>IF(Register!$F545="","",Register!$F545)</f>
        <v/>
      </c>
      <c r="D547" s="28">
        <f>IF(C547="","",IF(C547=Settings!$A$9,Settings!$B$9,IF(C547=Settings!$A$10,Settings!$B$10,IF(C547=Settings!$A$11,Settings!$B$11,IF(C547=Settings!$A$12,Settings!$B$12,IF(C547=Settings!$A$13,Settings!$B$13,IF(C547=Settings!$A$14,Settings!$B$14,IF(C547=Settings!$A$15,Settings!$B$15,IF(C547=Settings!$A$16,Settings!$B$16,IF(C547=Settings!$A$17,Settings!$B$17,IF(C547=Settings!$A$18,Settings!$B$18,"")))))))))))</f>
        <v/>
      </c>
      <c r="E547" s="27">
        <f>IF(OR(Register!$N545&lt;&gt;"Yes",Register!$O545="",N(Register!$Q545)=0),0,ROUND((Register!$M545-Register!$R545)*MIN(Register!$Q545,MAX(0,MIN(E$4,IF(Register!$U545="",$D$2,MIN($D$2,YEAR(Register!$U545)*12+MONTH(Register!$U545)-1)))-(YEAR(Register!$O545)*12+MONTH(Register!$O545))+1))/Register!$Q545,2)-ROUND((Register!$M545-Register!$R545)*MIN(Register!$Q545,MAX(0,MIN(E$4-1,IF(Register!$U545="",$D$2,MIN($D$2,YEAR(Register!$U545)*12+MONTH(Register!$U545)-1)))-(YEAR(Register!$O545)*12+MONTH(Register!$O545))+1))/Register!$Q545,2))</f>
        <v/>
      </c>
      <c r="F547" s="27">
        <f>IF(OR(Register!$N545&lt;&gt;"Yes",Register!$O545="",N(Register!$Q545)=0),0,ROUND((Register!$M545-Register!$R545)*MIN(Register!$Q545,MAX(0,MIN(F$4,IF(Register!$U545="",$D$2,MIN($D$2,YEAR(Register!$U545)*12+MONTH(Register!$U545)-1)))-(YEAR(Register!$O545)*12+MONTH(Register!$O545))+1))/Register!$Q545,2)-ROUND((Register!$M545-Register!$R545)*MIN(Register!$Q545,MAX(0,MIN(F$4-1,IF(Register!$U545="",$D$2,MIN($D$2,YEAR(Register!$U545)*12+MONTH(Register!$U545)-1)))-(YEAR(Register!$O545)*12+MONTH(Register!$O545))+1))/Register!$Q545,2))</f>
        <v/>
      </c>
      <c r="G547" s="27">
        <f>IF(OR(Register!$N545&lt;&gt;"Yes",Register!$O545="",N(Register!$Q545)=0),0,ROUND((Register!$M545-Register!$R545)*MIN(Register!$Q545,MAX(0,MIN(G$4,IF(Register!$U545="",$D$2,MIN($D$2,YEAR(Register!$U545)*12+MONTH(Register!$U545)-1)))-(YEAR(Register!$O545)*12+MONTH(Register!$O545))+1))/Register!$Q545,2)-ROUND((Register!$M545-Register!$R545)*MIN(Register!$Q545,MAX(0,MIN(G$4-1,IF(Register!$U545="",$D$2,MIN($D$2,YEAR(Register!$U545)*12+MONTH(Register!$U545)-1)))-(YEAR(Register!$O545)*12+MONTH(Register!$O545))+1))/Register!$Q545,2))</f>
        <v/>
      </c>
      <c r="H547" s="27">
        <f>IF(OR(Register!$N545&lt;&gt;"Yes",Register!$O545="",N(Register!$Q545)=0),0,ROUND((Register!$M545-Register!$R545)*MIN(Register!$Q545,MAX(0,MIN(H$4,IF(Register!$U545="",$D$2,MIN($D$2,YEAR(Register!$U545)*12+MONTH(Register!$U545)-1)))-(YEAR(Register!$O545)*12+MONTH(Register!$O545))+1))/Register!$Q545,2)-ROUND((Register!$M545-Register!$R545)*MIN(Register!$Q545,MAX(0,MIN(H$4-1,IF(Register!$U545="",$D$2,MIN($D$2,YEAR(Register!$U545)*12+MONTH(Register!$U545)-1)))-(YEAR(Register!$O545)*12+MONTH(Register!$O545))+1))/Register!$Q545,2))</f>
        <v/>
      </c>
      <c r="I547" s="27">
        <f>IF(OR(Register!$N545&lt;&gt;"Yes",Register!$O545="",N(Register!$Q545)=0),0,ROUND((Register!$M545-Register!$R545)*MIN(Register!$Q545,MAX(0,MIN(I$4,IF(Register!$U545="",$D$2,MIN($D$2,YEAR(Register!$U545)*12+MONTH(Register!$U545)-1)))-(YEAR(Register!$O545)*12+MONTH(Register!$O545))+1))/Register!$Q545,2)-ROUND((Register!$M545-Register!$R545)*MIN(Register!$Q545,MAX(0,MIN(I$4-1,IF(Register!$U545="",$D$2,MIN($D$2,YEAR(Register!$U545)*12+MONTH(Register!$U545)-1)))-(YEAR(Register!$O545)*12+MONTH(Register!$O545))+1))/Register!$Q545,2))</f>
        <v/>
      </c>
      <c r="J547" s="27">
        <f>IF(OR(Register!$N545&lt;&gt;"Yes",Register!$O545="",N(Register!$Q545)=0),0,ROUND((Register!$M545-Register!$R545)*MIN(Register!$Q545,MAX(0,MIN(J$4,IF(Register!$U545="",$D$2,MIN($D$2,YEAR(Register!$U545)*12+MONTH(Register!$U545)-1)))-(YEAR(Register!$O545)*12+MONTH(Register!$O545))+1))/Register!$Q545,2)-ROUND((Register!$M545-Register!$R545)*MIN(Register!$Q545,MAX(0,MIN(J$4-1,IF(Register!$U545="",$D$2,MIN($D$2,YEAR(Register!$U545)*12+MONTH(Register!$U545)-1)))-(YEAR(Register!$O545)*12+MONTH(Register!$O545))+1))/Register!$Q545,2))</f>
        <v/>
      </c>
      <c r="K547" s="27">
        <f>IF(OR(Register!$N545&lt;&gt;"Yes",Register!$O545="",N(Register!$Q545)=0),0,ROUND((Register!$M545-Register!$R545)*MIN(Register!$Q545,MAX(0,MIN(K$4,IF(Register!$U545="",$D$2,MIN($D$2,YEAR(Register!$U545)*12+MONTH(Register!$U545)-1)))-(YEAR(Register!$O545)*12+MONTH(Register!$O545))+1))/Register!$Q545,2)-ROUND((Register!$M545-Register!$R545)*MIN(Register!$Q545,MAX(0,MIN(K$4-1,IF(Register!$U545="",$D$2,MIN($D$2,YEAR(Register!$U545)*12+MONTH(Register!$U545)-1)))-(YEAR(Register!$O545)*12+MONTH(Register!$O545))+1))/Register!$Q545,2))</f>
        <v/>
      </c>
      <c r="L547" s="27">
        <f>IF(OR(Register!$N545&lt;&gt;"Yes",Register!$O545="",N(Register!$Q545)=0),0,ROUND((Register!$M545-Register!$R545)*MIN(Register!$Q545,MAX(0,MIN(L$4,IF(Register!$U545="",$D$2,MIN($D$2,YEAR(Register!$U545)*12+MONTH(Register!$U545)-1)))-(YEAR(Register!$O545)*12+MONTH(Register!$O545))+1))/Register!$Q545,2)-ROUND((Register!$M545-Register!$R545)*MIN(Register!$Q545,MAX(0,MIN(L$4-1,IF(Register!$U545="",$D$2,MIN($D$2,YEAR(Register!$U545)*12+MONTH(Register!$U545)-1)))-(YEAR(Register!$O545)*12+MONTH(Register!$O545))+1))/Register!$Q545,2))</f>
        <v/>
      </c>
      <c r="M547" s="27">
        <f>IF(OR(Register!$N545&lt;&gt;"Yes",Register!$O545="",N(Register!$Q545)=0),0,ROUND((Register!$M545-Register!$R545)*MIN(Register!$Q545,MAX(0,MIN(M$4,IF(Register!$U545="",$D$2,MIN($D$2,YEAR(Register!$U545)*12+MONTH(Register!$U545)-1)))-(YEAR(Register!$O545)*12+MONTH(Register!$O545))+1))/Register!$Q545,2)-ROUND((Register!$M545-Register!$R545)*MIN(Register!$Q545,MAX(0,MIN(M$4-1,IF(Register!$U545="",$D$2,MIN($D$2,YEAR(Register!$U545)*12+MONTH(Register!$U545)-1)))-(YEAR(Register!$O545)*12+MONTH(Register!$O545))+1))/Register!$Q545,2))</f>
        <v/>
      </c>
      <c r="N547" s="27">
        <f>IF(OR(Register!$N545&lt;&gt;"Yes",Register!$O545="",N(Register!$Q545)=0),0,ROUND((Register!$M545-Register!$R545)*MIN(Register!$Q545,MAX(0,MIN(N$4,IF(Register!$U545="",$D$2,MIN($D$2,YEAR(Register!$U545)*12+MONTH(Register!$U545)-1)))-(YEAR(Register!$O545)*12+MONTH(Register!$O545))+1))/Register!$Q545,2)-ROUND((Register!$M545-Register!$R545)*MIN(Register!$Q545,MAX(0,MIN(N$4-1,IF(Register!$U545="",$D$2,MIN($D$2,YEAR(Register!$U545)*12+MONTH(Register!$U545)-1)))-(YEAR(Register!$O545)*12+MONTH(Register!$O545))+1))/Register!$Q545,2))</f>
        <v/>
      </c>
      <c r="O547" s="27">
        <f>IF(OR(Register!$N545&lt;&gt;"Yes",Register!$O545="",N(Register!$Q545)=0),0,ROUND((Register!$M545-Register!$R545)*MIN(Register!$Q545,MAX(0,MIN(O$4,IF(Register!$U545="",$D$2,MIN($D$2,YEAR(Register!$U545)*12+MONTH(Register!$U545)-1)))-(YEAR(Register!$O545)*12+MONTH(Register!$O545))+1))/Register!$Q545,2)-ROUND((Register!$M545-Register!$R545)*MIN(Register!$Q545,MAX(0,MIN(O$4-1,IF(Register!$U545="",$D$2,MIN($D$2,YEAR(Register!$U545)*12+MONTH(Register!$U545)-1)))-(YEAR(Register!$O545)*12+MONTH(Register!$O545))+1))/Register!$Q545,2))</f>
        <v/>
      </c>
      <c r="P547" s="27">
        <f>IF(OR(Register!$N545&lt;&gt;"Yes",Register!$O545="",N(Register!$Q545)=0),0,ROUND((Register!$M545-Register!$R545)*MIN(Register!$Q545,MAX(0,MIN(P$4,IF(Register!$U545="",$D$2,MIN($D$2,YEAR(Register!$U545)*12+MONTH(Register!$U545)-1)))-(YEAR(Register!$O545)*12+MONTH(Register!$O545))+1))/Register!$Q545,2)-ROUND((Register!$M545-Register!$R545)*MIN(Register!$Q545,MAX(0,MIN(P$4-1,IF(Register!$U545="",$D$2,MIN($D$2,YEAR(Register!$U545)*12+MONTH(Register!$U545)-1)))-(YEAR(Register!$O545)*12+MONTH(Register!$O545))+1))/Register!$Q545,2))</f>
        <v/>
      </c>
      <c r="Q547" s="27">
        <f>E547+F547+G547+H547+I547+J547+K547+L547+M547+N547+O547+P547</f>
        <v/>
      </c>
    </row>
    <row r="548">
      <c r="A548" s="28">
        <f>IF(Register!$A546="","",Register!$A546)</f>
        <v/>
      </c>
      <c r="B548" s="28">
        <f>IF(Register!$D546="","",Register!$D546)</f>
        <v/>
      </c>
      <c r="C548" s="28">
        <f>IF(Register!$F546="","",Register!$F546)</f>
        <v/>
      </c>
      <c r="D548" s="28">
        <f>IF(C548="","",IF(C548=Settings!$A$9,Settings!$B$9,IF(C548=Settings!$A$10,Settings!$B$10,IF(C548=Settings!$A$11,Settings!$B$11,IF(C548=Settings!$A$12,Settings!$B$12,IF(C548=Settings!$A$13,Settings!$B$13,IF(C548=Settings!$A$14,Settings!$B$14,IF(C548=Settings!$A$15,Settings!$B$15,IF(C548=Settings!$A$16,Settings!$B$16,IF(C548=Settings!$A$17,Settings!$B$17,IF(C548=Settings!$A$18,Settings!$B$18,"")))))))))))</f>
        <v/>
      </c>
      <c r="E548" s="27">
        <f>IF(OR(Register!$N546&lt;&gt;"Yes",Register!$O546="",N(Register!$Q546)=0),0,ROUND((Register!$M546-Register!$R546)*MIN(Register!$Q546,MAX(0,MIN(E$4,IF(Register!$U546="",$D$2,MIN($D$2,YEAR(Register!$U546)*12+MONTH(Register!$U546)-1)))-(YEAR(Register!$O546)*12+MONTH(Register!$O546))+1))/Register!$Q546,2)-ROUND((Register!$M546-Register!$R546)*MIN(Register!$Q546,MAX(0,MIN(E$4-1,IF(Register!$U546="",$D$2,MIN($D$2,YEAR(Register!$U546)*12+MONTH(Register!$U546)-1)))-(YEAR(Register!$O546)*12+MONTH(Register!$O546))+1))/Register!$Q546,2))</f>
        <v/>
      </c>
      <c r="F548" s="27">
        <f>IF(OR(Register!$N546&lt;&gt;"Yes",Register!$O546="",N(Register!$Q546)=0),0,ROUND((Register!$M546-Register!$R546)*MIN(Register!$Q546,MAX(0,MIN(F$4,IF(Register!$U546="",$D$2,MIN($D$2,YEAR(Register!$U546)*12+MONTH(Register!$U546)-1)))-(YEAR(Register!$O546)*12+MONTH(Register!$O546))+1))/Register!$Q546,2)-ROUND((Register!$M546-Register!$R546)*MIN(Register!$Q546,MAX(0,MIN(F$4-1,IF(Register!$U546="",$D$2,MIN($D$2,YEAR(Register!$U546)*12+MONTH(Register!$U546)-1)))-(YEAR(Register!$O546)*12+MONTH(Register!$O546))+1))/Register!$Q546,2))</f>
        <v/>
      </c>
      <c r="G548" s="27">
        <f>IF(OR(Register!$N546&lt;&gt;"Yes",Register!$O546="",N(Register!$Q546)=0),0,ROUND((Register!$M546-Register!$R546)*MIN(Register!$Q546,MAX(0,MIN(G$4,IF(Register!$U546="",$D$2,MIN($D$2,YEAR(Register!$U546)*12+MONTH(Register!$U546)-1)))-(YEAR(Register!$O546)*12+MONTH(Register!$O546))+1))/Register!$Q546,2)-ROUND((Register!$M546-Register!$R546)*MIN(Register!$Q546,MAX(0,MIN(G$4-1,IF(Register!$U546="",$D$2,MIN($D$2,YEAR(Register!$U546)*12+MONTH(Register!$U546)-1)))-(YEAR(Register!$O546)*12+MONTH(Register!$O546))+1))/Register!$Q546,2))</f>
        <v/>
      </c>
      <c r="H548" s="27">
        <f>IF(OR(Register!$N546&lt;&gt;"Yes",Register!$O546="",N(Register!$Q546)=0),0,ROUND((Register!$M546-Register!$R546)*MIN(Register!$Q546,MAX(0,MIN(H$4,IF(Register!$U546="",$D$2,MIN($D$2,YEAR(Register!$U546)*12+MONTH(Register!$U546)-1)))-(YEAR(Register!$O546)*12+MONTH(Register!$O546))+1))/Register!$Q546,2)-ROUND((Register!$M546-Register!$R546)*MIN(Register!$Q546,MAX(0,MIN(H$4-1,IF(Register!$U546="",$D$2,MIN($D$2,YEAR(Register!$U546)*12+MONTH(Register!$U546)-1)))-(YEAR(Register!$O546)*12+MONTH(Register!$O546))+1))/Register!$Q546,2))</f>
        <v/>
      </c>
      <c r="I548" s="27">
        <f>IF(OR(Register!$N546&lt;&gt;"Yes",Register!$O546="",N(Register!$Q546)=0),0,ROUND((Register!$M546-Register!$R546)*MIN(Register!$Q546,MAX(0,MIN(I$4,IF(Register!$U546="",$D$2,MIN($D$2,YEAR(Register!$U546)*12+MONTH(Register!$U546)-1)))-(YEAR(Register!$O546)*12+MONTH(Register!$O546))+1))/Register!$Q546,2)-ROUND((Register!$M546-Register!$R546)*MIN(Register!$Q546,MAX(0,MIN(I$4-1,IF(Register!$U546="",$D$2,MIN($D$2,YEAR(Register!$U546)*12+MONTH(Register!$U546)-1)))-(YEAR(Register!$O546)*12+MONTH(Register!$O546))+1))/Register!$Q546,2))</f>
        <v/>
      </c>
      <c r="J548" s="27">
        <f>IF(OR(Register!$N546&lt;&gt;"Yes",Register!$O546="",N(Register!$Q546)=0),0,ROUND((Register!$M546-Register!$R546)*MIN(Register!$Q546,MAX(0,MIN(J$4,IF(Register!$U546="",$D$2,MIN($D$2,YEAR(Register!$U546)*12+MONTH(Register!$U546)-1)))-(YEAR(Register!$O546)*12+MONTH(Register!$O546))+1))/Register!$Q546,2)-ROUND((Register!$M546-Register!$R546)*MIN(Register!$Q546,MAX(0,MIN(J$4-1,IF(Register!$U546="",$D$2,MIN($D$2,YEAR(Register!$U546)*12+MONTH(Register!$U546)-1)))-(YEAR(Register!$O546)*12+MONTH(Register!$O546))+1))/Register!$Q546,2))</f>
        <v/>
      </c>
      <c r="K548" s="27">
        <f>IF(OR(Register!$N546&lt;&gt;"Yes",Register!$O546="",N(Register!$Q546)=0),0,ROUND((Register!$M546-Register!$R546)*MIN(Register!$Q546,MAX(0,MIN(K$4,IF(Register!$U546="",$D$2,MIN($D$2,YEAR(Register!$U546)*12+MONTH(Register!$U546)-1)))-(YEAR(Register!$O546)*12+MONTH(Register!$O546))+1))/Register!$Q546,2)-ROUND((Register!$M546-Register!$R546)*MIN(Register!$Q546,MAX(0,MIN(K$4-1,IF(Register!$U546="",$D$2,MIN($D$2,YEAR(Register!$U546)*12+MONTH(Register!$U546)-1)))-(YEAR(Register!$O546)*12+MONTH(Register!$O546))+1))/Register!$Q546,2))</f>
        <v/>
      </c>
      <c r="L548" s="27">
        <f>IF(OR(Register!$N546&lt;&gt;"Yes",Register!$O546="",N(Register!$Q546)=0),0,ROUND((Register!$M546-Register!$R546)*MIN(Register!$Q546,MAX(0,MIN(L$4,IF(Register!$U546="",$D$2,MIN($D$2,YEAR(Register!$U546)*12+MONTH(Register!$U546)-1)))-(YEAR(Register!$O546)*12+MONTH(Register!$O546))+1))/Register!$Q546,2)-ROUND((Register!$M546-Register!$R546)*MIN(Register!$Q546,MAX(0,MIN(L$4-1,IF(Register!$U546="",$D$2,MIN($D$2,YEAR(Register!$U546)*12+MONTH(Register!$U546)-1)))-(YEAR(Register!$O546)*12+MONTH(Register!$O546))+1))/Register!$Q546,2))</f>
        <v/>
      </c>
      <c r="M548" s="27">
        <f>IF(OR(Register!$N546&lt;&gt;"Yes",Register!$O546="",N(Register!$Q546)=0),0,ROUND((Register!$M546-Register!$R546)*MIN(Register!$Q546,MAX(0,MIN(M$4,IF(Register!$U546="",$D$2,MIN($D$2,YEAR(Register!$U546)*12+MONTH(Register!$U546)-1)))-(YEAR(Register!$O546)*12+MONTH(Register!$O546))+1))/Register!$Q546,2)-ROUND((Register!$M546-Register!$R546)*MIN(Register!$Q546,MAX(0,MIN(M$4-1,IF(Register!$U546="",$D$2,MIN($D$2,YEAR(Register!$U546)*12+MONTH(Register!$U546)-1)))-(YEAR(Register!$O546)*12+MONTH(Register!$O546))+1))/Register!$Q546,2))</f>
        <v/>
      </c>
      <c r="N548" s="27">
        <f>IF(OR(Register!$N546&lt;&gt;"Yes",Register!$O546="",N(Register!$Q546)=0),0,ROUND((Register!$M546-Register!$R546)*MIN(Register!$Q546,MAX(0,MIN(N$4,IF(Register!$U546="",$D$2,MIN($D$2,YEAR(Register!$U546)*12+MONTH(Register!$U546)-1)))-(YEAR(Register!$O546)*12+MONTH(Register!$O546))+1))/Register!$Q546,2)-ROUND((Register!$M546-Register!$R546)*MIN(Register!$Q546,MAX(0,MIN(N$4-1,IF(Register!$U546="",$D$2,MIN($D$2,YEAR(Register!$U546)*12+MONTH(Register!$U546)-1)))-(YEAR(Register!$O546)*12+MONTH(Register!$O546))+1))/Register!$Q546,2))</f>
        <v/>
      </c>
      <c r="O548" s="27">
        <f>IF(OR(Register!$N546&lt;&gt;"Yes",Register!$O546="",N(Register!$Q546)=0),0,ROUND((Register!$M546-Register!$R546)*MIN(Register!$Q546,MAX(0,MIN(O$4,IF(Register!$U546="",$D$2,MIN($D$2,YEAR(Register!$U546)*12+MONTH(Register!$U546)-1)))-(YEAR(Register!$O546)*12+MONTH(Register!$O546))+1))/Register!$Q546,2)-ROUND((Register!$M546-Register!$R546)*MIN(Register!$Q546,MAX(0,MIN(O$4-1,IF(Register!$U546="",$D$2,MIN($D$2,YEAR(Register!$U546)*12+MONTH(Register!$U546)-1)))-(YEAR(Register!$O546)*12+MONTH(Register!$O546))+1))/Register!$Q546,2))</f>
        <v/>
      </c>
      <c r="P548" s="27">
        <f>IF(OR(Register!$N546&lt;&gt;"Yes",Register!$O546="",N(Register!$Q546)=0),0,ROUND((Register!$M546-Register!$R546)*MIN(Register!$Q546,MAX(0,MIN(P$4,IF(Register!$U546="",$D$2,MIN($D$2,YEAR(Register!$U546)*12+MONTH(Register!$U546)-1)))-(YEAR(Register!$O546)*12+MONTH(Register!$O546))+1))/Register!$Q546,2)-ROUND((Register!$M546-Register!$R546)*MIN(Register!$Q546,MAX(0,MIN(P$4-1,IF(Register!$U546="",$D$2,MIN($D$2,YEAR(Register!$U546)*12+MONTH(Register!$U546)-1)))-(YEAR(Register!$O546)*12+MONTH(Register!$O546))+1))/Register!$Q546,2))</f>
        <v/>
      </c>
      <c r="Q548" s="27">
        <f>E548+F548+G548+H548+I548+J548+K548+L548+M548+N548+O548+P548</f>
        <v/>
      </c>
    </row>
    <row r="549">
      <c r="A549" s="28">
        <f>IF(Register!$A547="","",Register!$A547)</f>
        <v/>
      </c>
      <c r="B549" s="28">
        <f>IF(Register!$D547="","",Register!$D547)</f>
        <v/>
      </c>
      <c r="C549" s="28">
        <f>IF(Register!$F547="","",Register!$F547)</f>
        <v/>
      </c>
      <c r="D549" s="28">
        <f>IF(C549="","",IF(C549=Settings!$A$9,Settings!$B$9,IF(C549=Settings!$A$10,Settings!$B$10,IF(C549=Settings!$A$11,Settings!$B$11,IF(C549=Settings!$A$12,Settings!$B$12,IF(C549=Settings!$A$13,Settings!$B$13,IF(C549=Settings!$A$14,Settings!$B$14,IF(C549=Settings!$A$15,Settings!$B$15,IF(C549=Settings!$A$16,Settings!$B$16,IF(C549=Settings!$A$17,Settings!$B$17,IF(C549=Settings!$A$18,Settings!$B$18,"")))))))))))</f>
        <v/>
      </c>
      <c r="E549" s="27">
        <f>IF(OR(Register!$N547&lt;&gt;"Yes",Register!$O547="",N(Register!$Q547)=0),0,ROUND((Register!$M547-Register!$R547)*MIN(Register!$Q547,MAX(0,MIN(E$4,IF(Register!$U547="",$D$2,MIN($D$2,YEAR(Register!$U547)*12+MONTH(Register!$U547)-1)))-(YEAR(Register!$O547)*12+MONTH(Register!$O547))+1))/Register!$Q547,2)-ROUND((Register!$M547-Register!$R547)*MIN(Register!$Q547,MAX(0,MIN(E$4-1,IF(Register!$U547="",$D$2,MIN($D$2,YEAR(Register!$U547)*12+MONTH(Register!$U547)-1)))-(YEAR(Register!$O547)*12+MONTH(Register!$O547))+1))/Register!$Q547,2))</f>
        <v/>
      </c>
      <c r="F549" s="27">
        <f>IF(OR(Register!$N547&lt;&gt;"Yes",Register!$O547="",N(Register!$Q547)=0),0,ROUND((Register!$M547-Register!$R547)*MIN(Register!$Q547,MAX(0,MIN(F$4,IF(Register!$U547="",$D$2,MIN($D$2,YEAR(Register!$U547)*12+MONTH(Register!$U547)-1)))-(YEAR(Register!$O547)*12+MONTH(Register!$O547))+1))/Register!$Q547,2)-ROUND((Register!$M547-Register!$R547)*MIN(Register!$Q547,MAX(0,MIN(F$4-1,IF(Register!$U547="",$D$2,MIN($D$2,YEAR(Register!$U547)*12+MONTH(Register!$U547)-1)))-(YEAR(Register!$O547)*12+MONTH(Register!$O547))+1))/Register!$Q547,2))</f>
        <v/>
      </c>
      <c r="G549" s="27">
        <f>IF(OR(Register!$N547&lt;&gt;"Yes",Register!$O547="",N(Register!$Q547)=0),0,ROUND((Register!$M547-Register!$R547)*MIN(Register!$Q547,MAX(0,MIN(G$4,IF(Register!$U547="",$D$2,MIN($D$2,YEAR(Register!$U547)*12+MONTH(Register!$U547)-1)))-(YEAR(Register!$O547)*12+MONTH(Register!$O547))+1))/Register!$Q547,2)-ROUND((Register!$M547-Register!$R547)*MIN(Register!$Q547,MAX(0,MIN(G$4-1,IF(Register!$U547="",$D$2,MIN($D$2,YEAR(Register!$U547)*12+MONTH(Register!$U547)-1)))-(YEAR(Register!$O547)*12+MONTH(Register!$O547))+1))/Register!$Q547,2))</f>
        <v/>
      </c>
      <c r="H549" s="27">
        <f>IF(OR(Register!$N547&lt;&gt;"Yes",Register!$O547="",N(Register!$Q547)=0),0,ROUND((Register!$M547-Register!$R547)*MIN(Register!$Q547,MAX(0,MIN(H$4,IF(Register!$U547="",$D$2,MIN($D$2,YEAR(Register!$U547)*12+MONTH(Register!$U547)-1)))-(YEAR(Register!$O547)*12+MONTH(Register!$O547))+1))/Register!$Q547,2)-ROUND((Register!$M547-Register!$R547)*MIN(Register!$Q547,MAX(0,MIN(H$4-1,IF(Register!$U547="",$D$2,MIN($D$2,YEAR(Register!$U547)*12+MONTH(Register!$U547)-1)))-(YEAR(Register!$O547)*12+MONTH(Register!$O547))+1))/Register!$Q547,2))</f>
        <v/>
      </c>
      <c r="I549" s="27">
        <f>IF(OR(Register!$N547&lt;&gt;"Yes",Register!$O547="",N(Register!$Q547)=0),0,ROUND((Register!$M547-Register!$R547)*MIN(Register!$Q547,MAX(0,MIN(I$4,IF(Register!$U547="",$D$2,MIN($D$2,YEAR(Register!$U547)*12+MONTH(Register!$U547)-1)))-(YEAR(Register!$O547)*12+MONTH(Register!$O547))+1))/Register!$Q547,2)-ROUND((Register!$M547-Register!$R547)*MIN(Register!$Q547,MAX(0,MIN(I$4-1,IF(Register!$U547="",$D$2,MIN($D$2,YEAR(Register!$U547)*12+MONTH(Register!$U547)-1)))-(YEAR(Register!$O547)*12+MONTH(Register!$O547))+1))/Register!$Q547,2))</f>
        <v/>
      </c>
      <c r="J549" s="27">
        <f>IF(OR(Register!$N547&lt;&gt;"Yes",Register!$O547="",N(Register!$Q547)=0),0,ROUND((Register!$M547-Register!$R547)*MIN(Register!$Q547,MAX(0,MIN(J$4,IF(Register!$U547="",$D$2,MIN($D$2,YEAR(Register!$U547)*12+MONTH(Register!$U547)-1)))-(YEAR(Register!$O547)*12+MONTH(Register!$O547))+1))/Register!$Q547,2)-ROUND((Register!$M547-Register!$R547)*MIN(Register!$Q547,MAX(0,MIN(J$4-1,IF(Register!$U547="",$D$2,MIN($D$2,YEAR(Register!$U547)*12+MONTH(Register!$U547)-1)))-(YEAR(Register!$O547)*12+MONTH(Register!$O547))+1))/Register!$Q547,2))</f>
        <v/>
      </c>
      <c r="K549" s="27">
        <f>IF(OR(Register!$N547&lt;&gt;"Yes",Register!$O547="",N(Register!$Q547)=0),0,ROUND((Register!$M547-Register!$R547)*MIN(Register!$Q547,MAX(0,MIN(K$4,IF(Register!$U547="",$D$2,MIN($D$2,YEAR(Register!$U547)*12+MONTH(Register!$U547)-1)))-(YEAR(Register!$O547)*12+MONTH(Register!$O547))+1))/Register!$Q547,2)-ROUND((Register!$M547-Register!$R547)*MIN(Register!$Q547,MAX(0,MIN(K$4-1,IF(Register!$U547="",$D$2,MIN($D$2,YEAR(Register!$U547)*12+MONTH(Register!$U547)-1)))-(YEAR(Register!$O547)*12+MONTH(Register!$O547))+1))/Register!$Q547,2))</f>
        <v/>
      </c>
      <c r="L549" s="27">
        <f>IF(OR(Register!$N547&lt;&gt;"Yes",Register!$O547="",N(Register!$Q547)=0),0,ROUND((Register!$M547-Register!$R547)*MIN(Register!$Q547,MAX(0,MIN(L$4,IF(Register!$U547="",$D$2,MIN($D$2,YEAR(Register!$U547)*12+MONTH(Register!$U547)-1)))-(YEAR(Register!$O547)*12+MONTH(Register!$O547))+1))/Register!$Q547,2)-ROUND((Register!$M547-Register!$R547)*MIN(Register!$Q547,MAX(0,MIN(L$4-1,IF(Register!$U547="",$D$2,MIN($D$2,YEAR(Register!$U547)*12+MONTH(Register!$U547)-1)))-(YEAR(Register!$O547)*12+MONTH(Register!$O547))+1))/Register!$Q547,2))</f>
        <v/>
      </c>
      <c r="M549" s="27">
        <f>IF(OR(Register!$N547&lt;&gt;"Yes",Register!$O547="",N(Register!$Q547)=0),0,ROUND((Register!$M547-Register!$R547)*MIN(Register!$Q547,MAX(0,MIN(M$4,IF(Register!$U547="",$D$2,MIN($D$2,YEAR(Register!$U547)*12+MONTH(Register!$U547)-1)))-(YEAR(Register!$O547)*12+MONTH(Register!$O547))+1))/Register!$Q547,2)-ROUND((Register!$M547-Register!$R547)*MIN(Register!$Q547,MAX(0,MIN(M$4-1,IF(Register!$U547="",$D$2,MIN($D$2,YEAR(Register!$U547)*12+MONTH(Register!$U547)-1)))-(YEAR(Register!$O547)*12+MONTH(Register!$O547))+1))/Register!$Q547,2))</f>
        <v/>
      </c>
      <c r="N549" s="27">
        <f>IF(OR(Register!$N547&lt;&gt;"Yes",Register!$O547="",N(Register!$Q547)=0),0,ROUND((Register!$M547-Register!$R547)*MIN(Register!$Q547,MAX(0,MIN(N$4,IF(Register!$U547="",$D$2,MIN($D$2,YEAR(Register!$U547)*12+MONTH(Register!$U547)-1)))-(YEAR(Register!$O547)*12+MONTH(Register!$O547))+1))/Register!$Q547,2)-ROUND((Register!$M547-Register!$R547)*MIN(Register!$Q547,MAX(0,MIN(N$4-1,IF(Register!$U547="",$D$2,MIN($D$2,YEAR(Register!$U547)*12+MONTH(Register!$U547)-1)))-(YEAR(Register!$O547)*12+MONTH(Register!$O547))+1))/Register!$Q547,2))</f>
        <v/>
      </c>
      <c r="O549" s="27">
        <f>IF(OR(Register!$N547&lt;&gt;"Yes",Register!$O547="",N(Register!$Q547)=0),0,ROUND((Register!$M547-Register!$R547)*MIN(Register!$Q547,MAX(0,MIN(O$4,IF(Register!$U547="",$D$2,MIN($D$2,YEAR(Register!$U547)*12+MONTH(Register!$U547)-1)))-(YEAR(Register!$O547)*12+MONTH(Register!$O547))+1))/Register!$Q547,2)-ROUND((Register!$M547-Register!$R547)*MIN(Register!$Q547,MAX(0,MIN(O$4-1,IF(Register!$U547="",$D$2,MIN($D$2,YEAR(Register!$U547)*12+MONTH(Register!$U547)-1)))-(YEAR(Register!$O547)*12+MONTH(Register!$O547))+1))/Register!$Q547,2))</f>
        <v/>
      </c>
      <c r="P549" s="27">
        <f>IF(OR(Register!$N547&lt;&gt;"Yes",Register!$O547="",N(Register!$Q547)=0),0,ROUND((Register!$M547-Register!$R547)*MIN(Register!$Q547,MAX(0,MIN(P$4,IF(Register!$U547="",$D$2,MIN($D$2,YEAR(Register!$U547)*12+MONTH(Register!$U547)-1)))-(YEAR(Register!$O547)*12+MONTH(Register!$O547))+1))/Register!$Q547,2)-ROUND((Register!$M547-Register!$R547)*MIN(Register!$Q547,MAX(0,MIN(P$4-1,IF(Register!$U547="",$D$2,MIN($D$2,YEAR(Register!$U547)*12+MONTH(Register!$U547)-1)))-(YEAR(Register!$O547)*12+MONTH(Register!$O547))+1))/Register!$Q547,2))</f>
        <v/>
      </c>
      <c r="Q549" s="27">
        <f>E549+F549+G549+H549+I549+J549+K549+L549+M549+N549+O549+P549</f>
        <v/>
      </c>
    </row>
    <row r="550">
      <c r="A550" s="28">
        <f>IF(Register!$A548="","",Register!$A548)</f>
        <v/>
      </c>
      <c r="B550" s="28">
        <f>IF(Register!$D548="","",Register!$D548)</f>
        <v/>
      </c>
      <c r="C550" s="28">
        <f>IF(Register!$F548="","",Register!$F548)</f>
        <v/>
      </c>
      <c r="D550" s="28">
        <f>IF(C550="","",IF(C550=Settings!$A$9,Settings!$B$9,IF(C550=Settings!$A$10,Settings!$B$10,IF(C550=Settings!$A$11,Settings!$B$11,IF(C550=Settings!$A$12,Settings!$B$12,IF(C550=Settings!$A$13,Settings!$B$13,IF(C550=Settings!$A$14,Settings!$B$14,IF(C550=Settings!$A$15,Settings!$B$15,IF(C550=Settings!$A$16,Settings!$B$16,IF(C550=Settings!$A$17,Settings!$B$17,IF(C550=Settings!$A$18,Settings!$B$18,"")))))))))))</f>
        <v/>
      </c>
      <c r="E550" s="27">
        <f>IF(OR(Register!$N548&lt;&gt;"Yes",Register!$O548="",N(Register!$Q548)=0),0,ROUND((Register!$M548-Register!$R548)*MIN(Register!$Q548,MAX(0,MIN(E$4,IF(Register!$U548="",$D$2,MIN($D$2,YEAR(Register!$U548)*12+MONTH(Register!$U548)-1)))-(YEAR(Register!$O548)*12+MONTH(Register!$O548))+1))/Register!$Q548,2)-ROUND((Register!$M548-Register!$R548)*MIN(Register!$Q548,MAX(0,MIN(E$4-1,IF(Register!$U548="",$D$2,MIN($D$2,YEAR(Register!$U548)*12+MONTH(Register!$U548)-1)))-(YEAR(Register!$O548)*12+MONTH(Register!$O548))+1))/Register!$Q548,2))</f>
        <v/>
      </c>
      <c r="F550" s="27">
        <f>IF(OR(Register!$N548&lt;&gt;"Yes",Register!$O548="",N(Register!$Q548)=0),0,ROUND((Register!$M548-Register!$R548)*MIN(Register!$Q548,MAX(0,MIN(F$4,IF(Register!$U548="",$D$2,MIN($D$2,YEAR(Register!$U548)*12+MONTH(Register!$U548)-1)))-(YEAR(Register!$O548)*12+MONTH(Register!$O548))+1))/Register!$Q548,2)-ROUND((Register!$M548-Register!$R548)*MIN(Register!$Q548,MAX(0,MIN(F$4-1,IF(Register!$U548="",$D$2,MIN($D$2,YEAR(Register!$U548)*12+MONTH(Register!$U548)-1)))-(YEAR(Register!$O548)*12+MONTH(Register!$O548))+1))/Register!$Q548,2))</f>
        <v/>
      </c>
      <c r="G550" s="27">
        <f>IF(OR(Register!$N548&lt;&gt;"Yes",Register!$O548="",N(Register!$Q548)=0),0,ROUND((Register!$M548-Register!$R548)*MIN(Register!$Q548,MAX(0,MIN(G$4,IF(Register!$U548="",$D$2,MIN($D$2,YEAR(Register!$U548)*12+MONTH(Register!$U548)-1)))-(YEAR(Register!$O548)*12+MONTH(Register!$O548))+1))/Register!$Q548,2)-ROUND((Register!$M548-Register!$R548)*MIN(Register!$Q548,MAX(0,MIN(G$4-1,IF(Register!$U548="",$D$2,MIN($D$2,YEAR(Register!$U548)*12+MONTH(Register!$U548)-1)))-(YEAR(Register!$O548)*12+MONTH(Register!$O548))+1))/Register!$Q548,2))</f>
        <v/>
      </c>
      <c r="H550" s="27">
        <f>IF(OR(Register!$N548&lt;&gt;"Yes",Register!$O548="",N(Register!$Q548)=0),0,ROUND((Register!$M548-Register!$R548)*MIN(Register!$Q548,MAX(0,MIN(H$4,IF(Register!$U548="",$D$2,MIN($D$2,YEAR(Register!$U548)*12+MONTH(Register!$U548)-1)))-(YEAR(Register!$O548)*12+MONTH(Register!$O548))+1))/Register!$Q548,2)-ROUND((Register!$M548-Register!$R548)*MIN(Register!$Q548,MAX(0,MIN(H$4-1,IF(Register!$U548="",$D$2,MIN($D$2,YEAR(Register!$U548)*12+MONTH(Register!$U548)-1)))-(YEAR(Register!$O548)*12+MONTH(Register!$O548))+1))/Register!$Q548,2))</f>
        <v/>
      </c>
      <c r="I550" s="27">
        <f>IF(OR(Register!$N548&lt;&gt;"Yes",Register!$O548="",N(Register!$Q548)=0),0,ROUND((Register!$M548-Register!$R548)*MIN(Register!$Q548,MAX(0,MIN(I$4,IF(Register!$U548="",$D$2,MIN($D$2,YEAR(Register!$U548)*12+MONTH(Register!$U548)-1)))-(YEAR(Register!$O548)*12+MONTH(Register!$O548))+1))/Register!$Q548,2)-ROUND((Register!$M548-Register!$R548)*MIN(Register!$Q548,MAX(0,MIN(I$4-1,IF(Register!$U548="",$D$2,MIN($D$2,YEAR(Register!$U548)*12+MONTH(Register!$U548)-1)))-(YEAR(Register!$O548)*12+MONTH(Register!$O548))+1))/Register!$Q548,2))</f>
        <v/>
      </c>
      <c r="J550" s="27">
        <f>IF(OR(Register!$N548&lt;&gt;"Yes",Register!$O548="",N(Register!$Q548)=0),0,ROUND((Register!$M548-Register!$R548)*MIN(Register!$Q548,MAX(0,MIN(J$4,IF(Register!$U548="",$D$2,MIN($D$2,YEAR(Register!$U548)*12+MONTH(Register!$U548)-1)))-(YEAR(Register!$O548)*12+MONTH(Register!$O548))+1))/Register!$Q548,2)-ROUND((Register!$M548-Register!$R548)*MIN(Register!$Q548,MAX(0,MIN(J$4-1,IF(Register!$U548="",$D$2,MIN($D$2,YEAR(Register!$U548)*12+MONTH(Register!$U548)-1)))-(YEAR(Register!$O548)*12+MONTH(Register!$O548))+1))/Register!$Q548,2))</f>
        <v/>
      </c>
      <c r="K550" s="27">
        <f>IF(OR(Register!$N548&lt;&gt;"Yes",Register!$O548="",N(Register!$Q548)=0),0,ROUND((Register!$M548-Register!$R548)*MIN(Register!$Q548,MAX(0,MIN(K$4,IF(Register!$U548="",$D$2,MIN($D$2,YEAR(Register!$U548)*12+MONTH(Register!$U548)-1)))-(YEAR(Register!$O548)*12+MONTH(Register!$O548))+1))/Register!$Q548,2)-ROUND((Register!$M548-Register!$R548)*MIN(Register!$Q548,MAX(0,MIN(K$4-1,IF(Register!$U548="",$D$2,MIN($D$2,YEAR(Register!$U548)*12+MONTH(Register!$U548)-1)))-(YEAR(Register!$O548)*12+MONTH(Register!$O548))+1))/Register!$Q548,2))</f>
        <v/>
      </c>
      <c r="L550" s="27">
        <f>IF(OR(Register!$N548&lt;&gt;"Yes",Register!$O548="",N(Register!$Q548)=0),0,ROUND((Register!$M548-Register!$R548)*MIN(Register!$Q548,MAX(0,MIN(L$4,IF(Register!$U548="",$D$2,MIN($D$2,YEAR(Register!$U548)*12+MONTH(Register!$U548)-1)))-(YEAR(Register!$O548)*12+MONTH(Register!$O548))+1))/Register!$Q548,2)-ROUND((Register!$M548-Register!$R548)*MIN(Register!$Q548,MAX(0,MIN(L$4-1,IF(Register!$U548="",$D$2,MIN($D$2,YEAR(Register!$U548)*12+MONTH(Register!$U548)-1)))-(YEAR(Register!$O548)*12+MONTH(Register!$O548))+1))/Register!$Q548,2))</f>
        <v/>
      </c>
      <c r="M550" s="27">
        <f>IF(OR(Register!$N548&lt;&gt;"Yes",Register!$O548="",N(Register!$Q548)=0),0,ROUND((Register!$M548-Register!$R548)*MIN(Register!$Q548,MAX(0,MIN(M$4,IF(Register!$U548="",$D$2,MIN($D$2,YEAR(Register!$U548)*12+MONTH(Register!$U548)-1)))-(YEAR(Register!$O548)*12+MONTH(Register!$O548))+1))/Register!$Q548,2)-ROUND((Register!$M548-Register!$R548)*MIN(Register!$Q548,MAX(0,MIN(M$4-1,IF(Register!$U548="",$D$2,MIN($D$2,YEAR(Register!$U548)*12+MONTH(Register!$U548)-1)))-(YEAR(Register!$O548)*12+MONTH(Register!$O548))+1))/Register!$Q548,2))</f>
        <v/>
      </c>
      <c r="N550" s="27">
        <f>IF(OR(Register!$N548&lt;&gt;"Yes",Register!$O548="",N(Register!$Q548)=0),0,ROUND((Register!$M548-Register!$R548)*MIN(Register!$Q548,MAX(0,MIN(N$4,IF(Register!$U548="",$D$2,MIN($D$2,YEAR(Register!$U548)*12+MONTH(Register!$U548)-1)))-(YEAR(Register!$O548)*12+MONTH(Register!$O548))+1))/Register!$Q548,2)-ROUND((Register!$M548-Register!$R548)*MIN(Register!$Q548,MAX(0,MIN(N$4-1,IF(Register!$U548="",$D$2,MIN($D$2,YEAR(Register!$U548)*12+MONTH(Register!$U548)-1)))-(YEAR(Register!$O548)*12+MONTH(Register!$O548))+1))/Register!$Q548,2))</f>
        <v/>
      </c>
      <c r="O550" s="27">
        <f>IF(OR(Register!$N548&lt;&gt;"Yes",Register!$O548="",N(Register!$Q548)=0),0,ROUND((Register!$M548-Register!$R548)*MIN(Register!$Q548,MAX(0,MIN(O$4,IF(Register!$U548="",$D$2,MIN($D$2,YEAR(Register!$U548)*12+MONTH(Register!$U548)-1)))-(YEAR(Register!$O548)*12+MONTH(Register!$O548))+1))/Register!$Q548,2)-ROUND((Register!$M548-Register!$R548)*MIN(Register!$Q548,MAX(0,MIN(O$4-1,IF(Register!$U548="",$D$2,MIN($D$2,YEAR(Register!$U548)*12+MONTH(Register!$U548)-1)))-(YEAR(Register!$O548)*12+MONTH(Register!$O548))+1))/Register!$Q548,2))</f>
        <v/>
      </c>
      <c r="P550" s="27">
        <f>IF(OR(Register!$N548&lt;&gt;"Yes",Register!$O548="",N(Register!$Q548)=0),0,ROUND((Register!$M548-Register!$R548)*MIN(Register!$Q548,MAX(0,MIN(P$4,IF(Register!$U548="",$D$2,MIN($D$2,YEAR(Register!$U548)*12+MONTH(Register!$U548)-1)))-(YEAR(Register!$O548)*12+MONTH(Register!$O548))+1))/Register!$Q548,2)-ROUND((Register!$M548-Register!$R548)*MIN(Register!$Q548,MAX(0,MIN(P$4-1,IF(Register!$U548="",$D$2,MIN($D$2,YEAR(Register!$U548)*12+MONTH(Register!$U548)-1)))-(YEAR(Register!$O548)*12+MONTH(Register!$O548))+1))/Register!$Q548,2))</f>
        <v/>
      </c>
      <c r="Q550" s="27">
        <f>E550+F550+G550+H550+I550+J550+K550+L550+M550+N550+O550+P550</f>
        <v/>
      </c>
    </row>
    <row r="551">
      <c r="A551" s="28">
        <f>IF(Register!$A549="","",Register!$A549)</f>
        <v/>
      </c>
      <c r="B551" s="28">
        <f>IF(Register!$D549="","",Register!$D549)</f>
        <v/>
      </c>
      <c r="C551" s="28">
        <f>IF(Register!$F549="","",Register!$F549)</f>
        <v/>
      </c>
      <c r="D551" s="28">
        <f>IF(C551="","",IF(C551=Settings!$A$9,Settings!$B$9,IF(C551=Settings!$A$10,Settings!$B$10,IF(C551=Settings!$A$11,Settings!$B$11,IF(C551=Settings!$A$12,Settings!$B$12,IF(C551=Settings!$A$13,Settings!$B$13,IF(C551=Settings!$A$14,Settings!$B$14,IF(C551=Settings!$A$15,Settings!$B$15,IF(C551=Settings!$A$16,Settings!$B$16,IF(C551=Settings!$A$17,Settings!$B$17,IF(C551=Settings!$A$18,Settings!$B$18,"")))))))))))</f>
        <v/>
      </c>
      <c r="E551" s="27">
        <f>IF(OR(Register!$N549&lt;&gt;"Yes",Register!$O549="",N(Register!$Q549)=0),0,ROUND((Register!$M549-Register!$R549)*MIN(Register!$Q549,MAX(0,MIN(E$4,IF(Register!$U549="",$D$2,MIN($D$2,YEAR(Register!$U549)*12+MONTH(Register!$U549)-1)))-(YEAR(Register!$O549)*12+MONTH(Register!$O549))+1))/Register!$Q549,2)-ROUND((Register!$M549-Register!$R549)*MIN(Register!$Q549,MAX(0,MIN(E$4-1,IF(Register!$U549="",$D$2,MIN($D$2,YEAR(Register!$U549)*12+MONTH(Register!$U549)-1)))-(YEAR(Register!$O549)*12+MONTH(Register!$O549))+1))/Register!$Q549,2))</f>
        <v/>
      </c>
      <c r="F551" s="27">
        <f>IF(OR(Register!$N549&lt;&gt;"Yes",Register!$O549="",N(Register!$Q549)=0),0,ROUND((Register!$M549-Register!$R549)*MIN(Register!$Q549,MAX(0,MIN(F$4,IF(Register!$U549="",$D$2,MIN($D$2,YEAR(Register!$U549)*12+MONTH(Register!$U549)-1)))-(YEAR(Register!$O549)*12+MONTH(Register!$O549))+1))/Register!$Q549,2)-ROUND((Register!$M549-Register!$R549)*MIN(Register!$Q549,MAX(0,MIN(F$4-1,IF(Register!$U549="",$D$2,MIN($D$2,YEAR(Register!$U549)*12+MONTH(Register!$U549)-1)))-(YEAR(Register!$O549)*12+MONTH(Register!$O549))+1))/Register!$Q549,2))</f>
        <v/>
      </c>
      <c r="G551" s="27">
        <f>IF(OR(Register!$N549&lt;&gt;"Yes",Register!$O549="",N(Register!$Q549)=0),0,ROUND((Register!$M549-Register!$R549)*MIN(Register!$Q549,MAX(0,MIN(G$4,IF(Register!$U549="",$D$2,MIN($D$2,YEAR(Register!$U549)*12+MONTH(Register!$U549)-1)))-(YEAR(Register!$O549)*12+MONTH(Register!$O549))+1))/Register!$Q549,2)-ROUND((Register!$M549-Register!$R549)*MIN(Register!$Q549,MAX(0,MIN(G$4-1,IF(Register!$U549="",$D$2,MIN($D$2,YEAR(Register!$U549)*12+MONTH(Register!$U549)-1)))-(YEAR(Register!$O549)*12+MONTH(Register!$O549))+1))/Register!$Q549,2))</f>
        <v/>
      </c>
      <c r="H551" s="27">
        <f>IF(OR(Register!$N549&lt;&gt;"Yes",Register!$O549="",N(Register!$Q549)=0),0,ROUND((Register!$M549-Register!$R549)*MIN(Register!$Q549,MAX(0,MIN(H$4,IF(Register!$U549="",$D$2,MIN($D$2,YEAR(Register!$U549)*12+MONTH(Register!$U549)-1)))-(YEAR(Register!$O549)*12+MONTH(Register!$O549))+1))/Register!$Q549,2)-ROUND((Register!$M549-Register!$R549)*MIN(Register!$Q549,MAX(0,MIN(H$4-1,IF(Register!$U549="",$D$2,MIN($D$2,YEAR(Register!$U549)*12+MONTH(Register!$U549)-1)))-(YEAR(Register!$O549)*12+MONTH(Register!$O549))+1))/Register!$Q549,2))</f>
        <v/>
      </c>
      <c r="I551" s="27">
        <f>IF(OR(Register!$N549&lt;&gt;"Yes",Register!$O549="",N(Register!$Q549)=0),0,ROUND((Register!$M549-Register!$R549)*MIN(Register!$Q549,MAX(0,MIN(I$4,IF(Register!$U549="",$D$2,MIN($D$2,YEAR(Register!$U549)*12+MONTH(Register!$U549)-1)))-(YEAR(Register!$O549)*12+MONTH(Register!$O549))+1))/Register!$Q549,2)-ROUND((Register!$M549-Register!$R549)*MIN(Register!$Q549,MAX(0,MIN(I$4-1,IF(Register!$U549="",$D$2,MIN($D$2,YEAR(Register!$U549)*12+MONTH(Register!$U549)-1)))-(YEAR(Register!$O549)*12+MONTH(Register!$O549))+1))/Register!$Q549,2))</f>
        <v/>
      </c>
      <c r="J551" s="27">
        <f>IF(OR(Register!$N549&lt;&gt;"Yes",Register!$O549="",N(Register!$Q549)=0),0,ROUND((Register!$M549-Register!$R549)*MIN(Register!$Q549,MAX(0,MIN(J$4,IF(Register!$U549="",$D$2,MIN($D$2,YEAR(Register!$U549)*12+MONTH(Register!$U549)-1)))-(YEAR(Register!$O549)*12+MONTH(Register!$O549))+1))/Register!$Q549,2)-ROUND((Register!$M549-Register!$R549)*MIN(Register!$Q549,MAX(0,MIN(J$4-1,IF(Register!$U549="",$D$2,MIN($D$2,YEAR(Register!$U549)*12+MONTH(Register!$U549)-1)))-(YEAR(Register!$O549)*12+MONTH(Register!$O549))+1))/Register!$Q549,2))</f>
        <v/>
      </c>
      <c r="K551" s="27">
        <f>IF(OR(Register!$N549&lt;&gt;"Yes",Register!$O549="",N(Register!$Q549)=0),0,ROUND((Register!$M549-Register!$R549)*MIN(Register!$Q549,MAX(0,MIN(K$4,IF(Register!$U549="",$D$2,MIN($D$2,YEAR(Register!$U549)*12+MONTH(Register!$U549)-1)))-(YEAR(Register!$O549)*12+MONTH(Register!$O549))+1))/Register!$Q549,2)-ROUND((Register!$M549-Register!$R549)*MIN(Register!$Q549,MAX(0,MIN(K$4-1,IF(Register!$U549="",$D$2,MIN($D$2,YEAR(Register!$U549)*12+MONTH(Register!$U549)-1)))-(YEAR(Register!$O549)*12+MONTH(Register!$O549))+1))/Register!$Q549,2))</f>
        <v/>
      </c>
      <c r="L551" s="27">
        <f>IF(OR(Register!$N549&lt;&gt;"Yes",Register!$O549="",N(Register!$Q549)=0),0,ROUND((Register!$M549-Register!$R549)*MIN(Register!$Q549,MAX(0,MIN(L$4,IF(Register!$U549="",$D$2,MIN($D$2,YEAR(Register!$U549)*12+MONTH(Register!$U549)-1)))-(YEAR(Register!$O549)*12+MONTH(Register!$O549))+1))/Register!$Q549,2)-ROUND((Register!$M549-Register!$R549)*MIN(Register!$Q549,MAX(0,MIN(L$4-1,IF(Register!$U549="",$D$2,MIN($D$2,YEAR(Register!$U549)*12+MONTH(Register!$U549)-1)))-(YEAR(Register!$O549)*12+MONTH(Register!$O549))+1))/Register!$Q549,2))</f>
        <v/>
      </c>
      <c r="M551" s="27">
        <f>IF(OR(Register!$N549&lt;&gt;"Yes",Register!$O549="",N(Register!$Q549)=0),0,ROUND((Register!$M549-Register!$R549)*MIN(Register!$Q549,MAX(0,MIN(M$4,IF(Register!$U549="",$D$2,MIN($D$2,YEAR(Register!$U549)*12+MONTH(Register!$U549)-1)))-(YEAR(Register!$O549)*12+MONTH(Register!$O549))+1))/Register!$Q549,2)-ROUND((Register!$M549-Register!$R549)*MIN(Register!$Q549,MAX(0,MIN(M$4-1,IF(Register!$U549="",$D$2,MIN($D$2,YEAR(Register!$U549)*12+MONTH(Register!$U549)-1)))-(YEAR(Register!$O549)*12+MONTH(Register!$O549))+1))/Register!$Q549,2))</f>
        <v/>
      </c>
      <c r="N551" s="27">
        <f>IF(OR(Register!$N549&lt;&gt;"Yes",Register!$O549="",N(Register!$Q549)=0),0,ROUND((Register!$M549-Register!$R549)*MIN(Register!$Q549,MAX(0,MIN(N$4,IF(Register!$U549="",$D$2,MIN($D$2,YEAR(Register!$U549)*12+MONTH(Register!$U549)-1)))-(YEAR(Register!$O549)*12+MONTH(Register!$O549))+1))/Register!$Q549,2)-ROUND((Register!$M549-Register!$R549)*MIN(Register!$Q549,MAX(0,MIN(N$4-1,IF(Register!$U549="",$D$2,MIN($D$2,YEAR(Register!$U549)*12+MONTH(Register!$U549)-1)))-(YEAR(Register!$O549)*12+MONTH(Register!$O549))+1))/Register!$Q549,2))</f>
        <v/>
      </c>
      <c r="O551" s="27">
        <f>IF(OR(Register!$N549&lt;&gt;"Yes",Register!$O549="",N(Register!$Q549)=0),0,ROUND((Register!$M549-Register!$R549)*MIN(Register!$Q549,MAX(0,MIN(O$4,IF(Register!$U549="",$D$2,MIN($D$2,YEAR(Register!$U549)*12+MONTH(Register!$U549)-1)))-(YEAR(Register!$O549)*12+MONTH(Register!$O549))+1))/Register!$Q549,2)-ROUND((Register!$M549-Register!$R549)*MIN(Register!$Q549,MAX(0,MIN(O$4-1,IF(Register!$U549="",$D$2,MIN($D$2,YEAR(Register!$U549)*12+MONTH(Register!$U549)-1)))-(YEAR(Register!$O549)*12+MONTH(Register!$O549))+1))/Register!$Q549,2))</f>
        <v/>
      </c>
      <c r="P551" s="27">
        <f>IF(OR(Register!$N549&lt;&gt;"Yes",Register!$O549="",N(Register!$Q549)=0),0,ROUND((Register!$M549-Register!$R549)*MIN(Register!$Q549,MAX(0,MIN(P$4,IF(Register!$U549="",$D$2,MIN($D$2,YEAR(Register!$U549)*12+MONTH(Register!$U549)-1)))-(YEAR(Register!$O549)*12+MONTH(Register!$O549))+1))/Register!$Q549,2)-ROUND((Register!$M549-Register!$R549)*MIN(Register!$Q549,MAX(0,MIN(P$4-1,IF(Register!$U549="",$D$2,MIN($D$2,YEAR(Register!$U549)*12+MONTH(Register!$U549)-1)))-(YEAR(Register!$O549)*12+MONTH(Register!$O549))+1))/Register!$Q549,2))</f>
        <v/>
      </c>
      <c r="Q551" s="27">
        <f>E551+F551+G551+H551+I551+J551+K551+L551+M551+N551+O551+P551</f>
        <v/>
      </c>
    </row>
    <row r="552">
      <c r="A552" s="28">
        <f>IF(Register!$A550="","",Register!$A550)</f>
        <v/>
      </c>
      <c r="B552" s="28">
        <f>IF(Register!$D550="","",Register!$D550)</f>
        <v/>
      </c>
      <c r="C552" s="28">
        <f>IF(Register!$F550="","",Register!$F550)</f>
        <v/>
      </c>
      <c r="D552" s="28">
        <f>IF(C552="","",IF(C552=Settings!$A$9,Settings!$B$9,IF(C552=Settings!$A$10,Settings!$B$10,IF(C552=Settings!$A$11,Settings!$B$11,IF(C552=Settings!$A$12,Settings!$B$12,IF(C552=Settings!$A$13,Settings!$B$13,IF(C552=Settings!$A$14,Settings!$B$14,IF(C552=Settings!$A$15,Settings!$B$15,IF(C552=Settings!$A$16,Settings!$B$16,IF(C552=Settings!$A$17,Settings!$B$17,IF(C552=Settings!$A$18,Settings!$B$18,"")))))))))))</f>
        <v/>
      </c>
      <c r="E552" s="27">
        <f>IF(OR(Register!$N550&lt;&gt;"Yes",Register!$O550="",N(Register!$Q550)=0),0,ROUND((Register!$M550-Register!$R550)*MIN(Register!$Q550,MAX(0,MIN(E$4,IF(Register!$U550="",$D$2,MIN($D$2,YEAR(Register!$U550)*12+MONTH(Register!$U550)-1)))-(YEAR(Register!$O550)*12+MONTH(Register!$O550))+1))/Register!$Q550,2)-ROUND((Register!$M550-Register!$R550)*MIN(Register!$Q550,MAX(0,MIN(E$4-1,IF(Register!$U550="",$D$2,MIN($D$2,YEAR(Register!$U550)*12+MONTH(Register!$U550)-1)))-(YEAR(Register!$O550)*12+MONTH(Register!$O550))+1))/Register!$Q550,2))</f>
        <v/>
      </c>
      <c r="F552" s="27">
        <f>IF(OR(Register!$N550&lt;&gt;"Yes",Register!$O550="",N(Register!$Q550)=0),0,ROUND((Register!$M550-Register!$R550)*MIN(Register!$Q550,MAX(0,MIN(F$4,IF(Register!$U550="",$D$2,MIN($D$2,YEAR(Register!$U550)*12+MONTH(Register!$U550)-1)))-(YEAR(Register!$O550)*12+MONTH(Register!$O550))+1))/Register!$Q550,2)-ROUND((Register!$M550-Re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IN($D$2,YEAR(Register!$U550)*12+MONTH(Register!$U550)-1)))-(YEAR(Register!$O550)*12+MONTH(Register!$O550))+1))/Register!$Q550,2)-ROUND((Register!$M550-Register!$R550)*MIN(Register!$Q550,MAX(0,MIN(G$4-1,IF(Register!$U550="",$D$2,MIN($D$2,YEAR(Register!$U550)*12+MONTH(Register!$U550)-1)))-(YEAR(Register!$O550)*12+MONTH(Register!$O550))+1))/Register!$Q550,2))</f>
        <v/>
      </c>
      <c r="H552" s="27">
        <f>IF(OR(Register!$N550&lt;&gt;"Yes",Register!$O550="",N(Register!$Q550)=0),0,ROUND((Register!$M550-Register!$R550)*MIN(Register!$Q550,MAX(0,MIN(H$4,IF(Register!$U550="",$D$2,MIN($D$2,YEAR(Register!$U550)*12+MONTH(Register!$U550)-1)))-(YEAR(Register!$O550)*12+MONTH(Register!$O550))+1))/Register!$Q550,2)-ROUND((Register!$M550-Register!$R550)*MIN(Register!$Q550,MAX(0,MIN(H$4-1,IF(Register!$U550="",$D$2,MIN($D$2,YEAR(Register!$U550)*12+MONTH(Register!$U550)-1)))-(YEAR(Register!$O550)*12+MONTH(Register!$O550))+1))/Register!$Q550,2))</f>
        <v/>
      </c>
      <c r="I552" s="27">
        <f>IF(OR(Register!$N550&lt;&gt;"Yes",Register!$O550="",N(Register!$Q550)=0),0,ROUND((Register!$M550-Register!$R550)*MIN(Register!$Q550,MAX(0,MIN(I$4,IF(Register!$U550="",$D$2,MIN($D$2,YEAR(Register!$U550)*12+MONTH(Register!$U550)-1)))-(YEAR(Register!$O550)*12+MONTH(Register!$O550))+1))/Register!$Q550,2)-ROUND((Register!$M550-Register!$R550)*MIN(Register!$Q550,MAX(0,MIN(I$4-1,IF(Register!$U550="",$D$2,MIN($D$2,YEAR(Register!$U550)*12+MONTH(Register!$U550)-1)))-(YEAR(Register!$O550)*12+MONTH(Register!$O550))+1))/Register!$Q550,2))</f>
        <v/>
      </c>
      <c r="J552" s="27">
        <f>IF(OR(Register!$N550&lt;&gt;"Yes",Register!$O550="",N(Register!$Q550)=0),0,ROUND((Register!$M550-Register!$R550)*MIN(Register!$Q550,MAX(0,MIN(J$4,IF(Register!$U550="",$D$2,MIN($D$2,YEAR(Register!$U550)*12+MONTH(Register!$U550)-1)))-(YEAR(Register!$O550)*12+MONTH(Register!$O550))+1))/Register!$Q550,2)-ROUND((Register!$M550-Register!$R550)*MIN(Register!$Q550,MAX(0,MIN(J$4-1,IF(Register!$U550="",$D$2,MIN($D$2,YEAR(Register!$U550)*12+MONTH(Register!$U550)-1)))-(YEAR(Register!$O550)*12+MONTH(Register!$O550))+1))/Register!$Q550,2))</f>
        <v/>
      </c>
      <c r="K552" s="27">
        <f>IF(OR(Register!$N550&lt;&gt;"Yes",Register!$O550="",N(Register!$Q550)=0),0,ROUND((Register!$M550-Register!$R550)*MIN(Register!$Q550,MAX(0,MIN(K$4,IF(Register!$U550="",$D$2,MIN($D$2,YEAR(Register!$U550)*12+MONTH(Register!$U550)-1)))-(YEAR(Register!$O550)*12+MONTH(Register!$O550))+1))/Register!$Q550,2)-ROUND((Register!$M550-Register!$R550)*MIN(Register!$Q550,MAX(0,MIN(K$4-1,IF(Register!$U550="",$D$2,MIN($D$2,YEAR(Register!$U550)*12+MONTH(Register!$U550)-1)))-(YEAR(Register!$O550)*12+MONTH(Register!$O550))+1))/Register!$Q550,2))</f>
        <v/>
      </c>
      <c r="L552" s="27">
        <f>IF(OR(Register!$N550&lt;&gt;"Yes",Register!$O550="",N(Register!$Q550)=0),0,ROUND((Register!$M550-Register!$R550)*MIN(Register!$Q550,MAX(0,MIN(L$4,IF(Register!$U550="",$D$2,MIN($D$2,YEAR(Register!$U550)*12+MONTH(Register!$U550)-1)))-(YEAR(Register!$O550)*12+MONTH(Register!$O550))+1))/Register!$Q550,2)-ROUND((Register!$M550-Register!$R550)*MIN(Register!$Q550,MAX(0,MIN(L$4-1,IF(Register!$U550="",$D$2,MIN($D$2,YEAR(Register!$U550)*12+MONTH(Register!$U550)-1)))-(YEAR(Register!$O550)*12+MONTH(Register!$O550))+1))/Register!$Q550,2))</f>
        <v/>
      </c>
      <c r="M552" s="27">
        <f>IF(OR(Register!$N550&lt;&gt;"Yes",Register!$O550="",N(Register!$Q550)=0),0,ROUND((Register!$M550-Register!$R550)*MIN(Register!$Q550,MAX(0,MIN(M$4,IF(Register!$U550="",$D$2,MIN($D$2,YEAR(Register!$U550)*12+MONTH(Register!$U550)-1)))-(YEAR(Register!$O550)*12+MONTH(Register!$O550))+1))/Register!$Q550,2)-ROUND((Register!$M550-Register!$R550)*MIN(Register!$Q550,MAX(0,MIN(M$4-1,IF(Register!$U550="",$D$2,MIN($D$2,YEAR(Register!$U550)*12+MONTH(Register!$U550)-1)))-(YEAR(Register!$O550)*12+MONTH(Register!$O550))+1))/Register!$Q550,2))</f>
        <v/>
      </c>
      <c r="N552" s="27">
        <f>IF(OR(Register!$N550&lt;&gt;"Yes",Register!$O550="",N(Register!$Q550)=0),0,ROUND((Register!$M550-Register!$R550)*MIN(Register!$Q550,MAX(0,MIN(N$4,IF(Register!$U550="",$D$2,MIN($D$2,YEAR(Register!$U550)*12+MONTH(Register!$U550)-1)))-(YEAR(Register!$O550)*12+MONTH(Register!$O550))+1))/Register!$Q550,2)-ROUND((Register!$M550-Register!$R550)*MIN(Register!$Q550,MAX(0,MIN(N$4-1,IF(Register!$U550="",$D$2,MIN($D$2,YEAR(Register!$U550)*12+MONTH(Register!$U550)-1)))-(YEAR(Register!$O550)*12+MONTH(Register!$O550))+1))/Register!$Q550,2))</f>
        <v/>
      </c>
      <c r="O552" s="27">
        <f>IF(OR(Register!$N550&lt;&gt;"Yes",Register!$O550="",N(Register!$Q550)=0),0,ROUND((Register!$M550-Register!$R550)*MIN(Register!$Q550,MAX(0,MIN(O$4,IF(Register!$U550="",$D$2,MIN($D$2,YEAR(Register!$U550)*12+MONTH(Register!$U550)-1)))-(YEAR(Register!$O550)*12+MONTH(Register!$O550))+1))/Register!$Q550,2)-ROUND((Register!$M550-Register!$R550)*MIN(Register!$Q550,MAX(0,MIN(O$4-1,IF(Register!$U550="",$D$2,MIN($D$2,YEAR(Register!$U550)*12+MONTH(Register!$U550)-1)))-(YEAR(Register!$O550)*12+MONTH(Register!$O550))+1))/Register!$Q550,2))</f>
        <v/>
      </c>
      <c r="P552" s="27">
        <f>IF(OR(Register!$N550&lt;&gt;"Yes",Register!$O550="",N(Register!$Q550)=0),0,ROUND((Register!$M550-Register!$R550)*MIN(Register!$Q550,MAX(0,MIN(P$4,IF(Register!$U550="",$D$2,MIN($D$2,YEAR(Register!$U550)*12+MONTH(Register!$U550)-1)))-(YEAR(Register!$O550)*12+MONTH(Register!$O550))+1))/Register!$Q550,2)-ROUND((Register!$M550-Register!$R550)*MIN(Register!$Q550,MAX(0,MIN(P$4-1,IF(Register!$U550="",$D$2,MIN($D$2,YEAR(Register!$U550)*12+MONTH(Register!$U550)-1)))-(YEAR(Register!$O550)*12+MONTH(Register!$O550))+1))/Register!$Q550,2))</f>
        <v/>
      </c>
      <c r="Q552" s="27">
        <f>E552+F552+G552+H552+I552+J552+K552+L552+M552+N552+O552+P552</f>
        <v/>
      </c>
    </row>
    <row r="553">
      <c r="A553" s="28">
        <f>IF(Register!$A551="","",Register!$A551)</f>
        <v/>
      </c>
      <c r="B553" s="28">
        <f>IF(Register!$D551="","",Register!$D551)</f>
        <v/>
      </c>
      <c r="C553" s="28">
        <f>IF(Register!$F551="","",Register!$F551)</f>
        <v/>
      </c>
      <c r="D553" s="28">
        <f>IF(C553="","",IF(C553=Settings!$A$9,Settings!$B$9,IF(C553=Settings!$A$10,Settings!$B$10,IF(C553=Settings!$A$11,Settings!$B$11,IF(C553=Settings!$A$12,Settings!$B$12,IF(C553=Settings!$A$13,Settings!$B$13,IF(C553=Settings!$A$14,Settings!$B$14,IF(C553=Settings!$A$15,Settings!$B$15,IF(C553=Settings!$A$16,Settings!$B$16,IF(C553=Settings!$A$17,Settings!$B$17,IF(C553=Settings!$A$18,Settings!$B$18,"")))))))))))</f>
        <v/>
      </c>
      <c r="E553" s="27">
        <f>IF(OR(Register!$N551&lt;&gt;"Yes",Register!$O551="",N(Register!$Q551)=0),0,ROUND((Register!$M551-Register!$R551)*MIN(Register!$Q551,MAX(0,MIN(E$4,IF(Register!$U551="",$D$2,MIN($D$2,YEAR(Register!$U551)*12+MONTH(Register!$U551)-1)))-(YEAR(Register!$O551)*12+MONTH(Register!$O551))+1))/Register!$Q551,2)-ROUND((Register!$M551-Register!$R551)*MIN(Register!$Q551,MAX(0,MIN(E$4-1,IF(Register!$U551="",$D$2,MIN($D$2,YEAR(Register!$U551)*12+MONTH(Register!$U551)-1)))-(YEAR(Register!$O551)*12+MONTH(Register!$O551))+1))/Register!$Q551,2))</f>
        <v/>
      </c>
      <c r="F553" s="27">
        <f>IF(OR(Register!$N551&lt;&gt;"Yes",Register!$O551="",N(Register!$Q551)=0),0,ROUND((Register!$M551-Register!$R551)*MIN(Register!$Q551,MAX(0,MIN(F$4,IF(Register!$U551="",$D$2,MIN($D$2,YEAR(Register!$U551)*12+MONTH(Register!$U551)-1)))-(YEAR(Register!$O551)*12+MONTH(Register!$O551))+1))/Register!$Q551,2)-ROUND((Register!$M551-Register!$R551)*MIN(Register!$Q551,MAX(0,MIN(F$4-1,IF(Register!$U551="",$D$2,MIN($D$2,YEAR(Register!$U551)*12+MONTH(Register!$U551)-1)))-(YEAR(Register!$O551)*12+MONTH(Register!$O551))+1))/Register!$Q551,2))</f>
        <v/>
      </c>
      <c r="G553" s="27">
        <f>IF(OR(Register!$N551&lt;&gt;"Yes",Register!$O551="",N(Register!$Q551)=0),0,ROUND((Register!$M551-Register!$R551)*MIN(Register!$Q551,MAX(0,MIN(G$4,IF(Register!$U551="",$D$2,MIN($D$2,YEAR(Register!$U551)*12+MONTH(Register!$U551)-1)))-(YEAR(Register!$O551)*12+MONTH(Register!$O551))+1))/Register!$Q551,2)-ROUND((Register!$M551-Register!$R551)*MIN(Register!$Q551,MAX(0,MIN(G$4-1,IF(Register!$U551="",$D$2,MIN($D$2,YEAR(Register!$U551)*12+MONTH(Register!$U551)-1)))-(YEAR(Register!$O551)*12+MONTH(Register!$O551))+1))/Register!$Q551,2))</f>
        <v/>
      </c>
      <c r="H553" s="27">
        <f>IF(OR(Register!$N551&lt;&gt;"Yes",Register!$O551="",N(Register!$Q551)=0),0,ROUND((Register!$M551-Register!$R551)*MIN(Register!$Q551,MAX(0,MIN(H$4,IF(Register!$U551="",$D$2,MIN($D$2,YEAR(Register!$U551)*12+MONTH(Register!$U551)-1)))-(YEAR(Register!$O551)*12+MONTH(Register!$O551))+1))/Register!$Q551,2)-ROUND((Register!$M551-Register!$R551)*MIN(Register!$Q551,MAX(0,MIN(H$4-1,IF(Register!$U551="",$D$2,MIN($D$2,YEAR(Register!$U551)*12+MONTH(Register!$U551)-1)))-(YEAR(Register!$O551)*12+MONTH(Register!$O551))+1))/Register!$Q551,2))</f>
        <v/>
      </c>
      <c r="I553" s="27">
        <f>IF(OR(Register!$N551&lt;&gt;"Yes",Register!$O551="",N(Register!$Q551)=0),0,ROUND((Register!$M551-Register!$R551)*MIN(Register!$Q551,MAX(0,MIN(I$4,IF(Register!$U551="",$D$2,MIN($D$2,YEAR(Register!$U551)*12+MONTH(Register!$U551)-1)))-(YEAR(Register!$O551)*12+MONTH(Register!$O551))+1))/Register!$Q551,2)-ROUND((Register!$M551-Register!$R551)*MIN(Register!$Q551,MAX(0,MIN(I$4-1,IF(Register!$U551="",$D$2,MIN($D$2,YEAR(Register!$U551)*12+MONTH(Register!$U551)-1)))-(YEAR(Register!$O551)*12+MONTH(Register!$O551))+1))/Register!$Q551,2))</f>
        <v/>
      </c>
      <c r="J553" s="27">
        <f>IF(OR(Register!$N551&lt;&gt;"Yes",Register!$O551="",N(Register!$Q551)=0),0,ROUND((Register!$M551-Register!$R551)*MIN(Register!$Q551,MAX(0,MIN(J$4,IF(Register!$U551="",$D$2,MIN($D$2,YEAR(Register!$U551)*12+MONTH(Register!$U551)-1)))-(YEAR(Register!$O551)*12+MONTH(Register!$O551))+1))/Register!$Q551,2)-ROUND((Register!$M551-Register!$R551)*MIN(Register!$Q551,MAX(0,MIN(J$4-1,IF(Register!$U551="",$D$2,MIN($D$2,YEAR(Register!$U551)*12+MONTH(Register!$U551)-1)))-(YEAR(Register!$O551)*12+MONTH(Register!$O551))+1))/Register!$Q551,2))</f>
        <v/>
      </c>
      <c r="K553" s="27">
        <f>IF(OR(Register!$N551&lt;&gt;"Yes",Register!$O551="",N(Register!$Q551)=0),0,ROUND((Register!$M551-Register!$R551)*MIN(Register!$Q551,MAX(0,MIN(K$4,IF(Register!$U551="",$D$2,MIN($D$2,YEAR(Register!$U551)*12+MONTH(Register!$U551)-1)))-(YEAR(Register!$O551)*12+MONTH(Register!$O551))+1))/Register!$Q551,2)-ROUND((Register!$M551-Register!$R551)*MIN(Register!$Q551,MAX(0,MIN(K$4-1,IF(Register!$U551="",$D$2,MIN($D$2,YEAR(Register!$U551)*12+MONTH(Register!$U551)-1)))-(YEAR(Register!$O551)*12+MONTH(Register!$O551))+1))/Register!$Q551,2))</f>
        <v/>
      </c>
      <c r="L553" s="27">
        <f>IF(OR(Register!$N551&lt;&gt;"Yes",Register!$O551="",N(Register!$Q551)=0),0,ROUND((Register!$M551-Register!$R551)*MIN(Register!$Q551,MAX(0,MIN(L$4,IF(Register!$U551="",$D$2,MIN($D$2,YEAR(Register!$U551)*12+MONTH(Register!$U551)-1)))-(YEAR(Register!$O551)*12+MONTH(Register!$O551))+1))/Register!$Q551,2)-ROUND((Register!$M551-Register!$R551)*MIN(Register!$Q551,MAX(0,MIN(L$4-1,IF(Register!$U551="",$D$2,MIN($D$2,YEAR(Register!$U551)*12+MONTH(Register!$U551)-1)))-(YEAR(Register!$O551)*12+MONTH(Register!$O551))+1))/Register!$Q551,2))</f>
        <v/>
      </c>
      <c r="M553" s="27">
        <f>IF(OR(Register!$N551&lt;&gt;"Yes",Register!$O551="",N(Register!$Q551)=0),0,ROUND((Register!$M551-Register!$R551)*MIN(Register!$Q551,MAX(0,MIN(M$4,IF(Register!$U551="",$D$2,MIN($D$2,YEAR(Register!$U551)*12+MONTH(Register!$U551)-1)))-(YEAR(Register!$O551)*12+MONTH(Register!$O551))+1))/Register!$Q551,2)-ROUND((Register!$M551-Register!$R551)*MIN(Register!$Q551,MAX(0,MIN(M$4-1,IF(Register!$U551="",$D$2,MIN($D$2,YEAR(Register!$U551)*12+MONTH(Register!$U551)-1)))-(YEAR(Register!$O551)*12+MONTH(Register!$O551))+1))/Register!$Q551,2))</f>
        <v/>
      </c>
      <c r="N553" s="27">
        <f>IF(OR(Register!$N551&lt;&gt;"Yes",Register!$O551="",N(Register!$Q551)=0),0,ROUND((Register!$M551-Register!$R551)*MIN(Register!$Q551,MAX(0,MIN(N$4,IF(Register!$U551="",$D$2,MIN($D$2,YEAR(Register!$U551)*12+MONTH(Register!$U551)-1)))-(YEAR(Register!$O551)*12+MONTH(Register!$O551))+1))/Register!$Q551,2)-ROUND((Register!$M551-Register!$R551)*MIN(Register!$Q551,MAX(0,MIN(N$4-1,IF(Register!$U551="",$D$2,MIN($D$2,YEAR(Register!$U551)*12+MONTH(Register!$U551)-1)))-(YEAR(Register!$O551)*12+MONTH(Register!$O551))+1))/Register!$Q551,2))</f>
        <v/>
      </c>
      <c r="O553" s="27">
        <f>IF(OR(Register!$N551&lt;&gt;"Yes",Register!$O551="",N(Register!$Q551)=0),0,ROUND((Register!$M551-Register!$R551)*MIN(Register!$Q551,MAX(0,MIN(O$4,IF(Register!$U551="",$D$2,MIN($D$2,YEAR(Register!$U551)*12+MONTH(Register!$U551)-1)))-(YEAR(Register!$O551)*12+MONTH(Register!$O551))+1))/Register!$Q551,2)-ROUND((Register!$M551-Register!$R551)*MIN(Register!$Q551,MAX(0,MIN(O$4-1,IF(Register!$U551="",$D$2,MIN($D$2,YEAR(Register!$U551)*12+MONTH(Register!$U551)-1)))-(YEAR(Register!$O551)*12+MONTH(Register!$O551))+1))/Register!$Q551,2))</f>
        <v/>
      </c>
      <c r="P553" s="27">
        <f>IF(OR(Register!$N551&lt;&gt;"Yes",Register!$O551="",N(Register!$Q551)=0),0,ROUND((Register!$M551-Register!$R551)*MIN(Register!$Q551,MAX(0,MIN(P$4,IF(Register!$U551="",$D$2,MIN($D$2,YEAR(Register!$U551)*12+MONTH(Register!$U551)-1)))-(YEAR(Register!$O551)*12+MONTH(Register!$O551))+1))/Register!$Q551,2)-ROUND((Register!$M551-Register!$R551)*MIN(Register!$Q551,MAX(0,MIN(P$4-1,IF(Register!$U551="",$D$2,MIN($D$2,YEAR(Register!$U551)*12+MONTH(Register!$U551)-1)))-(YEAR(Register!$O551)*12+MONTH(Register!$O551))+1))/Register!$Q551,2))</f>
        <v/>
      </c>
      <c r="Q553" s="27">
        <f>E553+F553+G553+H553+I553+J553+K553+L553+M553+N553+O553+P553</f>
        <v/>
      </c>
    </row>
    <row r="554">
      <c r="A554" s="28">
        <f>IF(Register!$A552="","",Register!$A552)</f>
        <v/>
      </c>
      <c r="B554" s="28">
        <f>IF(Register!$D552="","",Register!$D552)</f>
        <v/>
      </c>
      <c r="C554" s="28">
        <f>IF(Register!$F552="","",Register!$F552)</f>
        <v/>
      </c>
      <c r="D554" s="28">
        <f>IF(C554="","",IF(C554=Settings!$A$9,Settings!$B$9,IF(C554=Settings!$A$10,Settings!$B$10,IF(C554=Settings!$A$11,Settings!$B$11,IF(C554=Settings!$A$12,Settings!$B$12,IF(C554=Settings!$A$13,Settings!$B$13,IF(C554=Settings!$A$14,Settings!$B$14,IF(C554=Settings!$A$15,Settings!$B$15,IF(C554=Settings!$A$16,Settings!$B$16,IF(C554=Settings!$A$17,Settings!$B$17,IF(C554=Settings!$A$18,Settings!$B$18,"")))))))))))</f>
        <v/>
      </c>
      <c r="E554" s="27">
        <f>IF(OR(Register!$N552&lt;&gt;"Yes",Register!$O552="",N(Register!$Q552)=0),0,ROUND((Register!$M552-Register!$R552)*MIN(Register!$Q552,MAX(0,MIN(E$4,IF(Register!$U552="",$D$2,MIN($D$2,YEAR(Register!$U552)*12+MONTH(Register!$U552)-1)))-(YEAR(Register!$O552)*12+MONTH(Register!$O552))+1))/Register!$Q552,2)-ROUND((Register!$M552-Register!$R552)*MIN(Register!$Q552,MAX(0,MIN(E$4-1,IF(Register!$U552="",$D$2,MIN($D$2,YEAR(Register!$U552)*12+MONTH(Register!$U552)-1)))-(YEAR(Register!$O552)*12+MONTH(Register!$O552))+1))/Register!$Q552,2))</f>
        <v/>
      </c>
      <c r="F554" s="27">
        <f>IF(OR(Register!$N552&lt;&gt;"Yes",Register!$O552="",N(Register!$Q552)=0),0,ROUND((Register!$M552-Register!$R552)*MIN(Register!$Q552,MAX(0,MIN(F$4,IF(Register!$U552="",$D$2,MIN($D$2,YEAR(Register!$U552)*12+MONTH(Register!$U552)-1)))-(YEAR(Register!$O552)*12+MONTH(Register!$O552))+1))/Register!$Q552,2)-ROUND((Register!$M552-Register!$R552)*MIN(Register!$Q552,MAX(0,MIN(F$4-1,IF(Register!$U552="",$D$2,MIN($D$2,YEAR(Register!$U552)*12+MONTH(Register!$U552)-1)))-(YEAR(Register!$O552)*12+MONTH(Register!$O552))+1))/Register!$Q552,2))</f>
        <v/>
      </c>
      <c r="G554" s="27">
        <f>IF(OR(Register!$N552&lt;&gt;"Yes",Register!$O552="",N(Register!$Q552)=0),0,ROUND((Register!$M552-Register!$R552)*MIN(Register!$Q552,MAX(0,MIN(G$4,IF(Register!$U552="",$D$2,MIN($D$2,YEAR(Register!$U552)*12+MONTH(Register!$U552)-1)))-(YEAR(Register!$O552)*12+MONTH(Register!$O552))+1))/Register!$Q552,2)-ROUND((Register!$M552-Register!$R552)*MIN(Register!$Q552,MAX(0,MIN(G$4-1,IF(Register!$U552="",$D$2,MIN($D$2,YEAR(Register!$U552)*12+MONTH(Register!$U552)-1)))-(YEAR(Register!$O552)*12+MONTH(Register!$O552))+1))/Register!$Q552,2))</f>
        <v/>
      </c>
      <c r="H554" s="27">
        <f>IF(OR(Register!$N552&lt;&gt;"Yes",Register!$O552="",N(Register!$Q552)=0),0,ROUND((Register!$M552-Register!$R552)*MIN(Register!$Q552,MAX(0,MIN(H$4,IF(Register!$U552="",$D$2,MIN($D$2,YEAR(Register!$U552)*12+MONTH(Register!$U552)-1)))-(YEAR(Register!$O552)*12+MONTH(Register!$O552))+1))/Register!$Q552,2)-ROUND((Register!$M552-Register!$R552)*MIN(Register!$Q552,MAX(0,MIN(H$4-1,IF(Register!$U552="",$D$2,MIN($D$2,YEAR(Register!$U552)*12+MONTH(Register!$U552)-1)))-(YEAR(Register!$O552)*12+MONTH(Register!$O552))+1))/Register!$Q552,2))</f>
        <v/>
      </c>
      <c r="I554" s="27">
        <f>IF(OR(Register!$N552&lt;&gt;"Yes",Register!$O552="",N(Register!$Q552)=0),0,ROUND((Register!$M552-Register!$R552)*MIN(Register!$Q552,MAX(0,MIN(I$4,IF(Register!$U552="",$D$2,MIN($D$2,YEAR(Register!$U552)*12+MONTH(Register!$U552)-1)))-(YEAR(Register!$O552)*12+MONTH(Register!$O552))+1))/Register!$Q552,2)-ROUND((Register!$M552-Register!$R552)*MIN(Register!$Q552,MAX(0,MIN(I$4-1,IF(Register!$U552="",$D$2,MIN($D$2,YEAR(Register!$U552)*12+MONTH(Register!$U552)-1)))-(YEAR(Register!$O552)*12+MONTH(Register!$O552))+1))/Register!$Q552,2))</f>
        <v/>
      </c>
      <c r="J554" s="27">
        <f>IF(OR(Register!$N552&lt;&gt;"Yes",Register!$O552="",N(Register!$Q552)=0),0,ROUND((Register!$M552-Register!$R552)*MIN(Register!$Q552,MAX(0,MIN(J$4,IF(Register!$U552="",$D$2,MIN($D$2,YEAR(Register!$U552)*12+MONTH(Register!$U552)-1)))-(YEAR(Register!$O552)*12+MONTH(Register!$O552))+1))/Register!$Q552,2)-ROUND((Register!$M552-Register!$R552)*MIN(Register!$Q552,MAX(0,MIN(J$4-1,IF(Register!$U552="",$D$2,MIN($D$2,YEAR(Register!$U552)*12+MONTH(Register!$U552)-1)))-(YEAR(Register!$O552)*12+MONTH(Register!$O552))+1))/Register!$Q552,2))</f>
        <v/>
      </c>
      <c r="K554" s="27">
        <f>IF(OR(Register!$N552&lt;&gt;"Yes",Register!$O552="",N(Register!$Q552)=0),0,ROUND((Register!$M552-Register!$R552)*MIN(Register!$Q552,MAX(0,MIN(K$4,IF(Register!$U552="",$D$2,MIN($D$2,YEAR(Register!$U552)*12+MONTH(Register!$U552)-1)))-(YEAR(Register!$O552)*12+MONTH(Register!$O552))+1))/Register!$Q552,2)-ROUND((Register!$M552-Register!$R552)*MIN(Register!$Q552,MAX(0,MIN(K$4-1,IF(Register!$U552="",$D$2,MIN($D$2,YEAR(Register!$U552)*12+MONTH(Register!$U552)-1)))-(YEAR(Register!$O552)*12+MONTH(Register!$O552))+1))/Register!$Q552,2))</f>
        <v/>
      </c>
      <c r="L554" s="27">
        <f>IF(OR(Register!$N552&lt;&gt;"Yes",Register!$O552="",N(Register!$Q552)=0),0,ROUND((Register!$M552-Register!$R552)*MIN(Register!$Q552,MAX(0,MIN(L$4,IF(Register!$U552="",$D$2,MIN($D$2,YEAR(Register!$U552)*12+MONTH(Register!$U552)-1)))-(YEAR(Register!$O552)*12+MONTH(Register!$O552))+1))/Register!$Q552,2)-ROUND((Register!$M552-Register!$R552)*MIN(Register!$Q552,MAX(0,MIN(L$4-1,IF(Register!$U552="",$D$2,MIN($D$2,YEAR(Register!$U552)*12+MONTH(Register!$U552)-1)))-(YEAR(Register!$O552)*12+MONTH(Register!$O552))+1))/Register!$Q552,2))</f>
        <v/>
      </c>
      <c r="M554" s="27">
        <f>IF(OR(Register!$N552&lt;&gt;"Yes",Register!$O552="",N(Register!$Q552)=0),0,ROUND((Register!$M552-Register!$R552)*MIN(Register!$Q552,MAX(0,MIN(M$4,IF(Register!$U552="",$D$2,MIN($D$2,YEAR(Register!$U552)*12+MONTH(Register!$U552)-1)))-(YEAR(Register!$O552)*12+MONTH(Register!$O552))+1))/Register!$Q552,2)-ROUND((Register!$M552-Register!$R552)*MIN(Register!$Q552,MAX(0,MIN(M$4-1,IF(Register!$U552="",$D$2,MIN($D$2,YEAR(Register!$U552)*12+MONTH(Register!$U552)-1)))-(YEAR(Register!$O552)*12+MONTH(Register!$O552))+1))/Register!$Q552,2))</f>
        <v/>
      </c>
      <c r="N554" s="27">
        <f>IF(OR(Register!$N552&lt;&gt;"Yes",Register!$O552="",N(Register!$Q552)=0),0,ROUND((Register!$M552-Register!$R552)*MIN(Register!$Q552,MAX(0,MIN(N$4,IF(Register!$U552="",$D$2,MIN($D$2,YEAR(Register!$U552)*12+MONTH(Register!$U552)-1)))-(YEAR(Register!$O552)*12+MONTH(Register!$O552))+1))/Register!$Q552,2)-ROUND((Register!$M552-Register!$R552)*MIN(Register!$Q552,MAX(0,MIN(N$4-1,IF(Register!$U552="",$D$2,MIN($D$2,YEAR(Register!$U552)*12+MONTH(Register!$U552)-1)))-(YEAR(Register!$O552)*12+MONTH(Register!$O552))+1))/Register!$Q552,2))</f>
        <v/>
      </c>
      <c r="O554" s="27">
        <f>IF(OR(Register!$N552&lt;&gt;"Yes",Register!$O552="",N(Register!$Q552)=0),0,ROUND((Register!$M552-Register!$R552)*MIN(Register!$Q552,MAX(0,MIN(O$4,IF(Register!$U552="",$D$2,MIN($D$2,YEAR(Register!$U552)*12+MONTH(Register!$U552)-1)))-(YEAR(Register!$O552)*12+MONTH(Register!$O552))+1))/Register!$Q552,2)-ROUND((Register!$M552-Register!$R552)*MIN(Register!$Q552,MAX(0,MIN(O$4-1,IF(Register!$U552="",$D$2,MIN($D$2,YEAR(Register!$U552)*12+MONTH(Register!$U552)-1)))-(YEAR(Register!$O552)*12+MONTH(Register!$O552))+1))/Register!$Q552,2))</f>
        <v/>
      </c>
      <c r="P554" s="27">
        <f>IF(OR(Register!$N552&lt;&gt;"Yes",Register!$O552="",N(Register!$Q552)=0),0,ROUND((Register!$M552-Register!$R552)*MIN(Register!$Q552,MAX(0,MIN(P$4,IF(Register!$U552="",$D$2,MIN($D$2,YEAR(Register!$U552)*12+MONTH(Register!$U552)-1)))-(YEAR(Register!$O552)*12+MONTH(Register!$O552))+1))/Register!$Q552,2)-ROUND((Register!$M552-Register!$R552)*MIN(Register!$Q552,MAX(0,MIN(P$4-1,IF(Register!$U552="",$D$2,MIN($D$2,YEAR(Register!$U552)*12+MONTH(Register!$U552)-1)))-(YEAR(Register!$O552)*12+MONTH(Register!$O552))+1))/Register!$Q552,2))</f>
        <v/>
      </c>
      <c r="Q554" s="27">
        <f>E554+F554+G554+H554+I554+J554+K554+L554+M554+N554+O554+P554</f>
        <v/>
      </c>
    </row>
    <row r="555">
      <c r="A555" s="28">
        <f>IF(Register!$A553="","",Register!$A553)</f>
        <v/>
      </c>
      <c r="B555" s="28">
        <f>IF(Register!$D553="","",Register!$D553)</f>
        <v/>
      </c>
      <c r="C555" s="28">
        <f>IF(Register!$F553="","",Register!$F553)</f>
        <v/>
      </c>
      <c r="D555" s="28">
        <f>IF(C555="","",IF(C555=Settings!$A$9,Settings!$B$9,IF(C555=Settings!$A$10,Settings!$B$10,IF(C555=Settings!$A$11,Settings!$B$11,IF(C555=Settings!$A$12,Settings!$B$12,IF(C555=Settings!$A$13,Settings!$B$13,IF(C555=Settings!$A$14,Settings!$B$14,IF(C555=Settings!$A$15,Settings!$B$15,IF(C555=Settings!$A$16,Settings!$B$16,IF(C555=Settings!$A$17,Settings!$B$17,IF(C555=Settings!$A$18,Settings!$B$18,"")))))))))))</f>
        <v/>
      </c>
      <c r="E555" s="27">
        <f>IF(OR(Register!$N553&lt;&gt;"Yes",Register!$O553="",N(Register!$Q553)=0),0,ROUND((Register!$M553-Register!$R553)*MIN(Register!$Q553,MAX(0,MIN(E$4,IF(Register!$U553="",$D$2,MIN($D$2,YEAR(Register!$U553)*12+MONTH(Register!$U553)-1)))-(YEAR(Register!$O553)*12+MONTH(Register!$O553))+1))/Register!$Q553,2)-ROUND((Register!$M553-Register!$R553)*MIN(Register!$Q553,MAX(0,MIN(E$4-1,IF(Register!$U553="",$D$2,MIN($D$2,YEAR(Register!$U553)*12+MONTH(Register!$U553)-1)))-(YEAR(Register!$O553)*12+MONTH(Register!$O553))+1))/Register!$Q553,2))</f>
        <v/>
      </c>
      <c r="F555" s="27">
        <f>IF(OR(Register!$N553&lt;&gt;"Yes",Register!$O553="",N(Register!$Q553)=0),0,ROUND((Register!$M553-Register!$R553)*MIN(Register!$Q553,MAX(0,MIN(F$4,IF(Register!$U553="",$D$2,MIN($D$2,YEAR(Register!$U553)*12+MONTH(Register!$U553)-1)))-(YEAR(Register!$O553)*12+MONTH(Register!$O553))+1))/Register!$Q553,2)-ROUND((Register!$M553-Register!$R553)*MIN(Register!$Q553,MAX(0,MIN(F$4-1,IF(Register!$U553="",$D$2,MIN($D$2,YEAR(Register!$U553)*12+MONTH(Register!$U553)-1)))-(YEAR(Register!$O553)*12+MONTH(Register!$O553))+1))/Register!$Q553,2))</f>
        <v/>
      </c>
      <c r="G555" s="27">
        <f>IF(OR(Register!$N553&lt;&gt;"Yes",Register!$O553="",N(Register!$Q553)=0),0,ROUND((Register!$M553-Register!$R553)*MIN(Register!$Q553,MAX(0,MIN(G$4,IF(Register!$U553="",$D$2,MIN($D$2,YEAR(Register!$U553)*12+MONTH(Register!$U553)-1)))-(YEAR(Register!$O553)*12+MONTH(Register!$O553))+1))/Register!$Q553,2)-ROUND((Register!$M553-Register!$R553)*MIN(Register!$Q553,MAX(0,MIN(G$4-1,IF(Register!$U553="",$D$2,MIN($D$2,YEAR(Register!$U553)*12+MONTH(Register!$U553)-1)))-(YEAR(Register!$O553)*12+MONTH(Register!$O553))+1))/Register!$Q553,2))</f>
        <v/>
      </c>
      <c r="H555" s="27">
        <f>IF(OR(Register!$N553&lt;&gt;"Yes",Register!$O553="",N(Register!$Q553)=0),0,ROUND((Register!$M553-Register!$R553)*MIN(Register!$Q553,MAX(0,MIN(H$4,IF(Register!$U553="",$D$2,MIN($D$2,YEAR(Register!$U553)*12+MONTH(Register!$U553)-1)))-(YEAR(Register!$O553)*12+MONTH(Register!$O553))+1))/Register!$Q553,2)-ROUND((Register!$M553-Register!$R553)*MIN(Register!$Q553,MAX(0,MIN(H$4-1,IF(Register!$U553="",$D$2,MIN($D$2,YEAR(Register!$U553)*12+MONTH(Register!$U553)-1)))-(YEAR(Register!$O553)*12+MONTH(Register!$O553))+1))/Register!$Q553,2))</f>
        <v/>
      </c>
      <c r="I555" s="27">
        <f>IF(OR(Register!$N553&lt;&gt;"Yes",Register!$O553="",N(Register!$Q553)=0),0,ROUND((Register!$M553-Register!$R553)*MIN(Register!$Q553,MAX(0,MIN(I$4,IF(Register!$U553="",$D$2,MIN($D$2,YEAR(Register!$U553)*12+MONTH(Register!$U553)-1)))-(YEAR(Register!$O553)*12+MONTH(Register!$O553))+1))/Register!$Q553,2)-ROUND((Register!$M553-Register!$R553)*MIN(Register!$Q553,MAX(0,MIN(I$4-1,IF(Register!$U553="",$D$2,MIN($D$2,YEAR(Register!$U553)*12+MONTH(Register!$U553)-1)))-(YEAR(Register!$O553)*12+MONTH(Register!$O553))+1))/Register!$Q553,2))</f>
        <v/>
      </c>
      <c r="J555" s="27">
        <f>IF(OR(Register!$N553&lt;&gt;"Yes",Register!$O553="",N(Register!$Q553)=0),0,ROUND((Register!$M553-Register!$R553)*MIN(Register!$Q553,MAX(0,MIN(J$4,IF(Register!$U553="",$D$2,MIN($D$2,YEAR(Register!$U553)*12+MONTH(Register!$U553)-1)))-(YEAR(Register!$O553)*12+MONTH(Register!$O553))+1))/Register!$Q553,2)-ROUND((Register!$M553-Register!$R553)*MIN(Register!$Q553,MAX(0,MIN(J$4-1,IF(Register!$U553="",$D$2,MIN($D$2,YEAR(Register!$U553)*12+MONTH(Register!$U553)-1)))-(YEAR(Register!$O553)*12+MONTH(Register!$O553))+1))/Register!$Q553,2))</f>
        <v/>
      </c>
      <c r="K555" s="27">
        <f>IF(OR(Register!$N553&lt;&gt;"Yes",Register!$O553="",N(Register!$Q553)=0),0,ROUND((Register!$M553-Register!$R553)*MIN(Register!$Q553,MAX(0,MIN(K$4,IF(Register!$U553="",$D$2,MIN($D$2,YEAR(Register!$U553)*12+MONTH(Register!$U553)-1)))-(YEAR(Register!$O553)*12+MONTH(Register!$O553))+1))/Register!$Q553,2)-ROUND((Register!$M553-Register!$R553)*MIN(Register!$Q553,MAX(0,MIN(K$4-1,IF(Register!$U553="",$D$2,MIN($D$2,YEAR(Register!$U553)*12+MONTH(Register!$U553)-1)))-(YEAR(Register!$O553)*12+MONTH(Register!$O553))+1))/Register!$Q553,2))</f>
        <v/>
      </c>
      <c r="L555" s="27">
        <f>IF(OR(Register!$N553&lt;&gt;"Yes",Register!$O553="",N(Register!$Q553)=0),0,ROUND((Register!$M553-Register!$R553)*MIN(Register!$Q553,MAX(0,MIN(L$4,IF(Register!$U553="",$D$2,MIN($D$2,YEAR(Register!$U553)*12+MONTH(Register!$U553)-1)))-(YEAR(Register!$O553)*12+MONTH(Register!$O553))+1))/Register!$Q553,2)-ROUND((Register!$M553-Register!$R553)*MIN(Register!$Q553,MAX(0,MIN(L$4-1,IF(Register!$U553="",$D$2,MIN($D$2,YEAR(Register!$U553)*12+MONTH(Register!$U553)-1)))-(YEAR(Register!$O553)*12+MONTH(Register!$O553))+1))/Register!$Q553,2))</f>
        <v/>
      </c>
      <c r="M555" s="27">
        <f>IF(OR(Register!$N553&lt;&gt;"Yes",Register!$O553="",N(Register!$Q553)=0),0,ROUND((Register!$M553-Register!$R553)*MIN(Register!$Q553,MAX(0,MIN(M$4,IF(Register!$U553="",$D$2,MIN($D$2,YEAR(Register!$U553)*12+MONTH(Register!$U553)-1)))-(YEAR(Register!$O553)*12+MONTH(Register!$O553))+1))/Register!$Q553,2)-ROUND((Register!$M553-Register!$R553)*MIN(Register!$Q553,MAX(0,MIN(M$4-1,IF(Register!$U553="",$D$2,MIN($D$2,YEAR(Register!$U553)*12+MONTH(Register!$U553)-1)))-(YEAR(Register!$O553)*12+MONTH(Register!$O553))+1))/Register!$Q553,2))</f>
        <v/>
      </c>
      <c r="N555" s="27">
        <f>IF(OR(Register!$N553&lt;&gt;"Yes",Register!$O553="",N(Register!$Q553)=0),0,ROUND((Register!$M553-Register!$R553)*MIN(Register!$Q553,MAX(0,MIN(N$4,IF(Register!$U553="",$D$2,MIN($D$2,YEAR(Register!$U553)*12+MONTH(Register!$U553)-1)))-(YEAR(Register!$O553)*12+MONTH(Register!$O553))+1))/Register!$Q553,2)-ROUND((Register!$M553-Register!$R553)*MIN(Register!$Q553,MAX(0,MIN(N$4-1,IF(Register!$U553="",$D$2,MIN($D$2,YEAR(Register!$U553)*12+MONTH(Register!$U553)-1)))-(YEAR(Register!$O553)*12+MONTH(Register!$O553))+1))/Register!$Q553,2))</f>
        <v/>
      </c>
      <c r="O555" s="27">
        <f>IF(OR(Register!$N553&lt;&gt;"Yes",Register!$O553="",N(Register!$Q553)=0),0,ROUND((Register!$M553-Register!$R553)*MIN(Register!$Q553,MAX(0,MIN(O$4,IF(Register!$U553="",$D$2,MIN($D$2,YEAR(Register!$U553)*12+MONTH(Register!$U553)-1)))-(YEAR(Register!$O553)*12+MONTH(Register!$O553))+1))/Register!$Q553,2)-ROUND((Register!$M553-Register!$R553)*MIN(Register!$Q553,MAX(0,MIN(O$4-1,IF(Register!$U553="",$D$2,MIN($D$2,YEAR(Register!$U553)*12+MONTH(Register!$U553)-1)))-(YEAR(Register!$O553)*12+MONTH(Register!$O553))+1))/Register!$Q553,2))</f>
        <v/>
      </c>
      <c r="P555" s="27">
        <f>IF(OR(Register!$N553&lt;&gt;"Yes",Register!$O553="",N(Register!$Q553)=0),0,ROUND((Register!$M553-Register!$R553)*MIN(Register!$Q553,MAX(0,MIN(P$4,IF(Register!$U553="",$D$2,MIN($D$2,YEAR(Register!$U553)*12+MONTH(Register!$U553)-1)))-(YEAR(Register!$O553)*12+MONTH(Register!$O553))+1))/Register!$Q553,2)-ROUND((Register!$M553-Register!$R553)*MIN(Register!$Q553,MAX(0,MIN(P$4-1,IF(Register!$U553="",$D$2,MIN($D$2,YEAR(Register!$U553)*12+MONTH(Register!$U553)-1)))-(YEAR(Register!$O553)*12+MONTH(Register!$O553))+1))/Register!$Q553,2))</f>
        <v/>
      </c>
      <c r="Q555" s="27">
        <f>E555+F555+G555+H555+I555+J555+K555+L555+M555+N555+O555+P555</f>
        <v/>
      </c>
    </row>
    <row r="556">
      <c r="A556" s="28">
        <f>IF(Register!$A554="","",Register!$A554)</f>
        <v/>
      </c>
      <c r="B556" s="28">
        <f>IF(Register!$D554="","",Register!$D554)</f>
        <v/>
      </c>
      <c r="C556" s="28">
        <f>IF(Register!$F554="","",Register!$F554)</f>
        <v/>
      </c>
      <c r="D556" s="28">
        <f>IF(C556="","",IF(C556=Settings!$A$9,Settings!$B$9,IF(C556=Settings!$A$10,Settings!$B$10,IF(C556=Settings!$A$11,Settings!$B$11,IF(C556=Settings!$A$12,Settings!$B$12,IF(C556=Settings!$A$13,Settings!$B$13,IF(C556=Settings!$A$14,Settings!$B$14,IF(C556=Settings!$A$15,Settings!$B$15,IF(C556=Settings!$A$16,Settings!$B$16,IF(C556=Settings!$A$17,Settings!$B$17,IF(C556=Settings!$A$18,Settings!$B$18,"")))))))))))</f>
        <v/>
      </c>
      <c r="E556" s="27">
        <f>IF(OR(Register!$N554&lt;&gt;"Yes",Register!$O554="",N(Register!$Q554)=0),0,ROUND((Register!$M554-Register!$R554)*MIN(Register!$Q554,MAX(0,MIN(E$4,IF(Register!$U554="",$D$2,MIN($D$2,YEAR(Register!$U554)*12+MONTH(Register!$U554)-1)))-(YEAR(Register!$O554)*12+MONTH(Register!$O554))+1))/Register!$Q554,2)-ROUND((Register!$M554-Register!$R554)*MIN(Register!$Q554,MAX(0,MIN(E$4-1,IF(Register!$U554="",$D$2,MIN($D$2,YEAR(Register!$U554)*12+MONTH(Register!$U554)-1)))-(YEAR(Register!$O554)*12+MONTH(Register!$O554))+1))/Register!$Q554,2))</f>
        <v/>
      </c>
      <c r="F556" s="27">
        <f>IF(OR(Register!$N554&lt;&gt;"Yes",Register!$O554="",N(Register!$Q554)=0),0,ROUND((Register!$M554-Register!$R554)*MIN(Register!$Q554,MAX(0,MIN(F$4,IF(Register!$U554="",$D$2,MIN($D$2,YEAR(Register!$U554)*12+MONTH(Register!$U554)-1)))-(YEAR(Register!$O554)*12+MONTH(Register!$O554))+1))/Register!$Q554,2)-ROUND((Register!$M554-Register!$R554)*MIN(Register!$Q554,MAX(0,MIN(F$4-1,IF(Register!$U554="",$D$2,MIN($D$2,YEAR(Register!$U554)*12+MONTH(Register!$U554)-1)))-(YEAR(Register!$O554)*12+MONTH(Register!$O554))+1))/Register!$Q554,2))</f>
        <v/>
      </c>
      <c r="G556" s="27">
        <f>IF(OR(Register!$N554&lt;&gt;"Yes",Register!$O554="",N(Register!$Q554)=0),0,ROUND((Register!$M554-Register!$R554)*MIN(Register!$Q554,MAX(0,MIN(G$4,IF(Register!$U554="",$D$2,MIN($D$2,YEAR(Register!$U554)*12+MONTH(Register!$U554)-1)))-(YEAR(Register!$O554)*12+MONTH(Register!$O554))+1))/Register!$Q554,2)-ROUND((Register!$M554-Register!$R554)*MIN(Register!$Q554,MAX(0,MIN(G$4-1,IF(Register!$U554="",$D$2,MIN($D$2,YEAR(Register!$U554)*12+MONTH(Register!$U554)-1)))-(YEAR(Register!$O554)*12+MONTH(Register!$O554))+1))/Register!$Q554,2))</f>
        <v/>
      </c>
      <c r="H556" s="27">
        <f>IF(OR(Register!$N554&lt;&gt;"Yes",Register!$O554="",N(Register!$Q554)=0),0,ROUND((Register!$M554-Register!$R554)*MIN(Register!$Q554,MAX(0,MIN(H$4,IF(Register!$U554="",$D$2,MIN($D$2,YEAR(Register!$U554)*12+MONTH(Register!$U554)-1)))-(YEAR(Register!$O554)*12+MONTH(Register!$O554))+1))/Register!$Q554,2)-ROUND((Register!$M554-Register!$R554)*MIN(Register!$Q554,MAX(0,MIN(H$4-1,IF(Register!$U554="",$D$2,MIN($D$2,YEAR(Register!$U554)*12+MONTH(Register!$U554)-1)))-(YEAR(Register!$O554)*12+MONTH(Register!$O554))+1))/Register!$Q554,2))</f>
        <v/>
      </c>
      <c r="I556" s="27">
        <f>IF(OR(Register!$N554&lt;&gt;"Yes",Register!$O554="",N(Register!$Q554)=0),0,ROUND((Register!$M554-Register!$R554)*MIN(Register!$Q554,MAX(0,MIN(I$4,IF(Register!$U554="",$D$2,MIN($D$2,YEAR(Register!$U554)*12+MONTH(Register!$U554)-1)))-(YEAR(Register!$O554)*12+MONTH(Register!$O554))+1))/Register!$Q554,2)-ROUND((Register!$M554-Register!$R554)*MIN(Register!$Q554,MAX(0,MIN(I$4-1,IF(Register!$U554="",$D$2,MIN($D$2,YEAR(Register!$U554)*12+MONTH(Register!$U554)-1)))-(YEAR(Register!$O554)*12+MONTH(Register!$O554))+1))/Register!$Q554,2))</f>
        <v/>
      </c>
      <c r="J556" s="27">
        <f>IF(OR(Register!$N554&lt;&gt;"Yes",Register!$O554="",N(Register!$Q554)=0),0,ROUND((Register!$M554-Register!$R554)*MIN(Register!$Q554,MAX(0,MIN(J$4,IF(Register!$U554="",$D$2,MIN($D$2,YEAR(Register!$U554)*12+MONTH(Register!$U554)-1)))-(YEAR(Register!$O554)*12+MONTH(Register!$O554))+1))/Register!$Q554,2)-ROUND((Register!$M554-Register!$R554)*MIN(Register!$Q554,MAX(0,MIN(J$4-1,IF(Register!$U554="",$D$2,MIN($D$2,YEAR(Register!$U554)*12+MONTH(Register!$U554)-1)))-(YEAR(Register!$O554)*12+MONTH(Register!$O554))+1))/Register!$Q554,2))</f>
        <v/>
      </c>
      <c r="K556" s="27">
        <f>IF(OR(Register!$N554&lt;&gt;"Yes",Register!$O554="",N(Register!$Q554)=0),0,ROUND((Register!$M554-Register!$R554)*MIN(Register!$Q554,MAX(0,MIN(K$4,IF(Register!$U554="",$D$2,MIN($D$2,YEAR(Register!$U554)*12+MONTH(Register!$U554)-1)))-(YEAR(Register!$O554)*12+MONTH(Register!$O554))+1))/Register!$Q554,2)-ROUND((Register!$M554-Register!$R554)*MIN(Register!$Q554,MAX(0,MIN(K$4-1,IF(Register!$U554="",$D$2,MIN($D$2,YEAR(Register!$U554)*12+MONTH(Register!$U554)-1)))-(YEAR(Register!$O554)*12+MONTH(Register!$O554))+1))/Register!$Q554,2))</f>
        <v/>
      </c>
      <c r="L556" s="27">
        <f>IF(OR(Register!$N554&lt;&gt;"Yes",Register!$O554="",N(Register!$Q554)=0),0,ROUND((Register!$M554-Register!$R554)*MIN(Register!$Q554,MAX(0,MIN(L$4,IF(Register!$U554="",$D$2,MIN($D$2,YEAR(Register!$U554)*12+MONTH(Register!$U554)-1)))-(YEAR(Register!$O554)*12+MONTH(Register!$O554))+1))/Register!$Q554,2)-ROUND((Register!$M554-Register!$R554)*MIN(Register!$Q554,MAX(0,MIN(L$4-1,IF(Register!$U554="",$D$2,MIN($D$2,YEAR(Register!$U554)*12+MONTH(Register!$U554)-1)))-(YEAR(Register!$O554)*12+MONTH(Register!$O554))+1))/Register!$Q554,2))</f>
        <v/>
      </c>
      <c r="M556" s="27">
        <f>IF(OR(Register!$N554&lt;&gt;"Yes",Register!$O554="",N(Register!$Q554)=0),0,ROUND((Register!$M554-Register!$R554)*MIN(Register!$Q554,MAX(0,MIN(M$4,IF(Register!$U554="",$D$2,MIN($D$2,YEAR(Register!$U554)*12+MONTH(Register!$U554)-1)))-(YEAR(Register!$O554)*12+MONTH(Register!$O554))+1))/Register!$Q554,2)-ROUND((Register!$M554-Register!$R554)*MIN(Register!$Q554,MAX(0,MIN(M$4-1,IF(Register!$U554="",$D$2,MIN($D$2,YEAR(Register!$U554)*12+MONTH(Register!$U554)-1)))-(YEAR(Register!$O554)*12+MONTH(Register!$O554))+1))/Register!$Q554,2))</f>
        <v/>
      </c>
      <c r="N556" s="27">
        <f>IF(OR(Register!$N554&lt;&gt;"Yes",Register!$O554="",N(Register!$Q554)=0),0,ROUND((Register!$M554-Register!$R554)*MIN(Register!$Q554,MAX(0,MIN(N$4,IF(Register!$U554="",$D$2,MIN($D$2,YEAR(Register!$U554)*12+MONTH(Register!$U554)-1)))-(YEAR(Register!$O554)*12+MONTH(Register!$O554))+1))/Register!$Q554,2)-ROUND((Register!$M554-Register!$R554)*MIN(Register!$Q554,MAX(0,MIN(N$4-1,IF(Register!$U554="",$D$2,MIN($D$2,YEAR(Register!$U554)*12+MONTH(Register!$U554)-1)))-(YEAR(Register!$O554)*12+MONTH(Register!$O554))+1))/Register!$Q554,2))</f>
        <v/>
      </c>
      <c r="O556" s="27">
        <f>IF(OR(Register!$N554&lt;&gt;"Yes",Register!$O554="",N(Register!$Q554)=0),0,ROUND((Register!$M554-Register!$R554)*MIN(Register!$Q554,MAX(0,MIN(O$4,IF(Register!$U554="",$D$2,MIN($D$2,YEAR(Register!$U554)*12+MONTH(Register!$U554)-1)))-(YEAR(Register!$O554)*12+MONTH(Register!$O554))+1))/Register!$Q554,2)-ROUND((Register!$M554-Register!$R554)*MIN(Register!$Q554,MAX(0,MIN(O$4-1,IF(Register!$U554="",$D$2,MIN($D$2,YEAR(Register!$U554)*12+MONTH(Register!$U554)-1)))-(YEAR(Register!$O554)*12+MONTH(Register!$O554))+1))/Register!$Q554,2))</f>
        <v/>
      </c>
      <c r="P556" s="27">
        <f>IF(OR(Register!$N554&lt;&gt;"Yes",Register!$O554="",N(Register!$Q554)=0),0,ROUND((Register!$M554-Register!$R554)*MIN(Register!$Q554,MAX(0,MIN(P$4,IF(Register!$U554="",$D$2,MIN($D$2,YEAR(Register!$U554)*12+MONTH(Register!$U554)-1)))-(YEAR(Register!$O554)*12+MONTH(Register!$O554))+1))/Register!$Q554,2)-ROUND((Register!$M554-Register!$R554)*MIN(Register!$Q554,MAX(0,MIN(P$4-1,IF(Register!$U554="",$D$2,MIN($D$2,YEAR(Register!$U554)*12+MONTH(Register!$U554)-1)))-(YEAR(Register!$O554)*12+MONTH(Register!$O554))+1))/Register!$Q554,2))</f>
        <v/>
      </c>
      <c r="Q556" s="27">
        <f>E556+F556+G556+H556+I556+J556+K556+L556+M556+N556+O556+P556</f>
        <v/>
      </c>
    </row>
    <row r="557">
      <c r="A557" s="28">
        <f>IF(Register!$A555="","",Register!$A555)</f>
        <v/>
      </c>
      <c r="B557" s="28">
        <f>IF(Register!$D555="","",Register!$D555)</f>
        <v/>
      </c>
      <c r="C557" s="28">
        <f>IF(Register!$F555="","",Register!$F555)</f>
        <v/>
      </c>
      <c r="D557" s="28">
        <f>IF(C557="","",IF(C557=Settings!$A$9,Settings!$B$9,IF(C557=Settings!$A$10,Settings!$B$10,IF(C557=Settings!$A$11,Settings!$B$11,IF(C557=Settings!$A$12,Settings!$B$12,IF(C557=Settings!$A$13,Settings!$B$13,IF(C557=Settings!$A$14,Settings!$B$14,IF(C557=Settings!$A$15,Settings!$B$15,IF(C557=Settings!$A$16,Settings!$B$16,IF(C557=Settings!$A$17,Settings!$B$17,IF(C557=Settings!$A$18,Settings!$B$18,"")))))))))))</f>
        <v/>
      </c>
      <c r="E557" s="27">
        <f>IF(OR(Register!$N555&lt;&gt;"Yes",Register!$O555="",N(Register!$Q555)=0),0,ROUND((Register!$M555-Register!$R555)*MIN(Register!$Q555,MAX(0,MIN(E$4,IF(Register!$U555="",$D$2,MIN($D$2,YEAR(Register!$U555)*12+MONTH(Register!$U555)-1)))-(YEAR(Register!$O555)*12+MONTH(Register!$O555))+1))/Register!$Q555,2)-ROUND((Register!$M555-Register!$R555)*MIN(Register!$Q555,MAX(0,MIN(E$4-1,IF(Register!$U555="",$D$2,MIN($D$2,YEAR(Register!$U555)*12+MONTH(Register!$U555)-1)))-(YEAR(Register!$O555)*12+MONTH(Register!$O555))+1))/Register!$Q555,2))</f>
        <v/>
      </c>
      <c r="F557" s="27">
        <f>IF(OR(Register!$N555&lt;&gt;"Yes",Register!$O555="",N(Register!$Q555)=0),0,ROUND((Register!$M555-Register!$R555)*MIN(Register!$Q555,MAX(0,MIN(F$4,IF(Register!$U555="",$D$2,MIN($D$2,YEAR(Register!$U555)*12+MONTH(Register!$U555)-1)))-(YEAR(Register!$O555)*12+MONTH(Register!$O555))+1))/Register!$Q555,2)-ROUND((Register!$M555-Register!$R555)*MIN(Register!$Q555,MAX(0,MIN(F$4-1,IF(Register!$U555="",$D$2,MIN($D$2,YEAR(Register!$U555)*12+MONTH(Register!$U555)-1)))-(YEAR(Register!$O555)*12+MONTH(Register!$O555))+1))/Register!$Q555,2))</f>
        <v/>
      </c>
      <c r="G557" s="27">
        <f>IF(OR(Register!$N555&lt;&gt;"Yes",Register!$O555="",N(Register!$Q555)=0),0,ROUND((Register!$M555-Register!$R555)*MIN(Register!$Q555,MAX(0,MIN(G$4,IF(Register!$U555="",$D$2,MIN($D$2,YEAR(Register!$U555)*12+MONTH(Register!$U555)-1)))-(YEAR(Register!$O555)*12+MONTH(Register!$O555))+1))/Register!$Q555,2)-ROUND((Register!$M555-Register!$R555)*MIN(Register!$Q555,MAX(0,MIN(G$4-1,IF(Register!$U555="",$D$2,MIN($D$2,YEAR(Register!$U555)*12+MONTH(Register!$U555)-1)))-(YEAR(Register!$O555)*12+MONTH(Register!$O555))+1))/Register!$Q555,2))</f>
        <v/>
      </c>
      <c r="H557" s="27">
        <f>IF(OR(Register!$N555&lt;&gt;"Yes",Register!$O555="",N(Register!$Q555)=0),0,ROUND((Register!$M555-Register!$R555)*MIN(Register!$Q555,MAX(0,MIN(H$4,IF(Register!$U555="",$D$2,MIN($D$2,YEAR(Register!$U555)*12+MONTH(Register!$U555)-1)))-(YEAR(Register!$O555)*12+MONTH(Register!$O555))+1))/Register!$Q555,2)-ROUND((Register!$M555-Register!$R555)*MIN(Register!$Q555,MAX(0,MIN(H$4-1,IF(Register!$U555="",$D$2,MIN($D$2,YEAR(Register!$U555)*12+MONTH(Register!$U555)-1)))-(YEAR(Register!$O555)*12+MONTH(Register!$O555))+1))/Register!$Q555,2))</f>
        <v/>
      </c>
      <c r="I557" s="27">
        <f>IF(OR(Register!$N555&lt;&gt;"Yes",Register!$O555="",N(Register!$Q555)=0),0,ROUND((Register!$M555-Register!$R555)*MIN(Register!$Q555,MAX(0,MIN(I$4,IF(Register!$U555="",$D$2,MIN($D$2,YEAR(Register!$U555)*12+MONTH(Register!$U555)-1)))-(YEAR(Register!$O555)*12+MONTH(Register!$O555))+1))/Register!$Q555,2)-ROUND((Register!$M555-Register!$R555)*MIN(Register!$Q555,MAX(0,MIN(I$4-1,IF(Register!$U555="",$D$2,MIN($D$2,YEAR(Register!$U555)*12+MONTH(Register!$U555)-1)))-(YEAR(Register!$O555)*12+MONTH(Register!$O555))+1))/Register!$Q555,2))</f>
        <v/>
      </c>
      <c r="J557" s="27">
        <f>IF(OR(Register!$N555&lt;&gt;"Yes",Register!$O555="",N(Register!$Q555)=0),0,ROUND((Register!$M555-Register!$R555)*MIN(Register!$Q555,MAX(0,MIN(J$4,IF(Register!$U555="",$D$2,MIN($D$2,YEAR(Register!$U555)*12+MONTH(Register!$U555)-1)))-(YEAR(Register!$O555)*12+MONTH(Register!$O555))+1))/Register!$Q555,2)-ROUND((Register!$M555-Register!$R555)*MIN(Register!$Q555,MAX(0,MIN(J$4-1,IF(Register!$U555="",$D$2,MIN($D$2,YEAR(Register!$U555)*12+MONTH(Register!$U555)-1)))-(YEAR(Register!$O555)*12+MONTH(Register!$O555))+1))/Register!$Q555,2))</f>
        <v/>
      </c>
      <c r="K557" s="27">
        <f>IF(OR(Register!$N555&lt;&gt;"Yes",Register!$O555="",N(Register!$Q555)=0),0,ROUND((Register!$M555-Register!$R555)*MIN(Register!$Q555,MAX(0,MIN(K$4,IF(Register!$U555="",$D$2,MIN($D$2,YEAR(Register!$U555)*12+MONTH(Register!$U555)-1)))-(YEAR(Register!$O555)*12+MONTH(Register!$O555))+1))/Register!$Q555,2)-ROUND((Register!$M555-Register!$R555)*MIN(Register!$Q555,MAX(0,MIN(K$4-1,IF(Register!$U555="",$D$2,MIN($D$2,YEAR(Register!$U555)*12+MONTH(Register!$U555)-1)))-(YEAR(Register!$O555)*12+MONTH(Register!$O555))+1))/Register!$Q555,2))</f>
        <v/>
      </c>
      <c r="L557" s="27">
        <f>IF(OR(Register!$N555&lt;&gt;"Yes",Register!$O555="",N(Register!$Q555)=0),0,ROUND((Register!$M555-Register!$R555)*MIN(Register!$Q555,MAX(0,MIN(L$4,IF(Register!$U555="",$D$2,MIN($D$2,YEAR(Register!$U555)*12+MONTH(Register!$U555)-1)))-(YEAR(Register!$O555)*12+MONTH(Register!$O555))+1))/Register!$Q555,2)-ROUND((Register!$M555-Register!$R555)*MIN(Register!$Q555,MAX(0,MIN(L$4-1,IF(Register!$U555="",$D$2,MIN($D$2,YEAR(Register!$U555)*12+MONTH(Register!$U555)-1)))-(YEAR(Register!$O555)*12+MONTH(Register!$O555))+1))/Register!$Q555,2))</f>
        <v/>
      </c>
      <c r="M557" s="27">
        <f>IF(OR(Register!$N555&lt;&gt;"Yes",Register!$O555="",N(Register!$Q555)=0),0,ROUND((Register!$M555-Register!$R555)*MIN(Register!$Q555,MAX(0,MIN(M$4,IF(Register!$U555="",$D$2,MIN($D$2,YEAR(Register!$U555)*12+MONTH(Register!$U555)-1)))-(YEAR(Register!$O555)*12+MONTH(Register!$O555))+1))/Register!$Q555,2)-ROUND((Register!$M555-Register!$R555)*MIN(Register!$Q555,MAX(0,MIN(M$4-1,IF(Register!$U555="",$D$2,MIN($D$2,YEAR(Register!$U555)*12+MONTH(Register!$U555)-1)))-(YEAR(Register!$O555)*12+MONTH(Register!$O555))+1))/Register!$Q555,2))</f>
        <v/>
      </c>
      <c r="N557" s="27">
        <f>IF(OR(Register!$N555&lt;&gt;"Yes",Register!$O555="",N(Register!$Q555)=0),0,ROUND((Register!$M555-Register!$R555)*MIN(Register!$Q555,MAX(0,MIN(N$4,IF(Register!$U555="",$D$2,MIN($D$2,YEAR(Register!$U555)*12+MONTH(Register!$U555)-1)))-(YEAR(Register!$O555)*12+MONTH(Register!$O555))+1))/Register!$Q555,2)-ROUND((Register!$M555-Register!$R555)*MIN(Register!$Q555,MAX(0,MIN(N$4-1,IF(Register!$U555="",$D$2,MIN($D$2,YEAR(Register!$U555)*12+MONTH(Register!$U555)-1)))-(YEAR(Register!$O555)*12+MONTH(Register!$O555))+1))/Register!$Q555,2))</f>
        <v/>
      </c>
      <c r="O557" s="27">
        <f>IF(OR(Register!$N555&lt;&gt;"Yes",Register!$O555="",N(Register!$Q555)=0),0,ROUND((Register!$M555-Register!$R555)*MIN(Register!$Q555,MAX(0,MIN(O$4,IF(Register!$U555="",$D$2,MIN($D$2,YEAR(Register!$U555)*12+MONTH(Register!$U555)-1)))-(YEAR(Register!$O555)*12+MONTH(Register!$O555))+1))/Register!$Q555,2)-ROUND((Register!$M555-Register!$R555)*MIN(Register!$Q555,MAX(0,MIN(O$4-1,IF(Register!$U555="",$D$2,MIN($D$2,YEAR(Register!$U555)*12+MONTH(Register!$U555)-1)))-(YEAR(Register!$O555)*12+MONTH(Register!$O555))+1))/Register!$Q555,2))</f>
        <v/>
      </c>
      <c r="P557" s="27">
        <f>IF(OR(Register!$N555&lt;&gt;"Yes",Register!$O555="",N(Register!$Q555)=0),0,ROUND((Register!$M555-Register!$R555)*MIN(Register!$Q555,MAX(0,MIN(P$4,IF(Register!$U555="",$D$2,MIN($D$2,YEAR(Register!$U555)*12+MONTH(Register!$U555)-1)))-(YEAR(Register!$O555)*12+MONTH(Register!$O555))+1))/Register!$Q555,2)-ROUND((Register!$M555-Register!$R555)*MIN(Register!$Q555,MAX(0,MIN(P$4-1,IF(Register!$U555="",$D$2,MIN($D$2,YEAR(Register!$U555)*12+MONTH(Register!$U555)-1)))-(YEAR(Register!$O555)*12+MONTH(Register!$O555))+1))/Register!$Q555,2))</f>
        <v/>
      </c>
      <c r="Q557" s="27">
        <f>E557+F557+G557+H557+I557+J557+K557+L557+M557+N557+O557+P557</f>
        <v/>
      </c>
    </row>
    <row r="558">
      <c r="A558" s="28">
        <f>IF(Register!$A556="","",Register!$A556)</f>
        <v/>
      </c>
      <c r="B558" s="28">
        <f>IF(Register!$D556="","",Register!$D556)</f>
        <v/>
      </c>
      <c r="C558" s="28">
        <f>IF(Register!$F556="","",Register!$F556)</f>
        <v/>
      </c>
      <c r="D558" s="28">
        <f>IF(C558="","",IF(C558=Settings!$A$9,Settings!$B$9,IF(C558=Settings!$A$10,Settings!$B$10,IF(C558=Settings!$A$11,Settings!$B$11,IF(C558=Settings!$A$12,Settings!$B$12,IF(C558=Settings!$A$13,Settings!$B$13,IF(C558=Settings!$A$14,Settings!$B$14,IF(C558=Settings!$A$15,Settings!$B$15,IF(C558=Settings!$A$16,Settings!$B$16,IF(C558=Settings!$A$17,Settings!$B$17,IF(C558=Settings!$A$18,Settings!$B$18,"")))))))))))</f>
        <v/>
      </c>
      <c r="E558" s="27">
        <f>IF(OR(Register!$N556&lt;&gt;"Yes",Register!$O556="",N(Register!$Q556)=0),0,ROUND((Register!$M556-Register!$R556)*MIN(Register!$Q556,MAX(0,MIN(E$4,IF(Register!$U556="",$D$2,MIN($D$2,YEAR(Register!$U556)*12+MONTH(Register!$U556)-1)))-(YEAR(Register!$O556)*12+MONTH(Register!$O556))+1))/Register!$Q556,2)-ROUND((Register!$M556-Register!$R556)*MIN(Register!$Q556,MAX(0,MIN(E$4-1,IF(Register!$U556="",$D$2,MIN($D$2,YEAR(Register!$U556)*12+MONTH(Register!$U556)-1)))-(YEAR(Register!$O556)*12+MONTH(Register!$O556))+1))/Register!$Q556,2))</f>
        <v/>
      </c>
      <c r="F558" s="27">
        <f>IF(OR(Register!$N556&lt;&gt;"Yes",Register!$O556="",N(Register!$Q556)=0),0,ROUND((Register!$M556-Register!$R556)*MIN(Register!$Q556,MAX(0,MIN(F$4,IF(Register!$U556="",$D$2,MIN($D$2,YEAR(Register!$U556)*12+MONTH(Register!$U556)-1)))-(YEAR(Register!$O556)*12+MONTH(Register!$O556))+1))/Register!$Q556,2)-ROUND((Register!$M556-Register!$R556)*MIN(Register!$Q556,MAX(0,MIN(F$4-1,IF(Register!$U556="",$D$2,MIN($D$2,YEAR(Register!$U556)*12+MONTH(Register!$U556)-1)))-(YEAR(Register!$O556)*12+MONTH(Register!$O556))+1))/Register!$Q556,2))</f>
        <v/>
      </c>
      <c r="G558" s="27">
        <f>IF(OR(Register!$N556&lt;&gt;"Yes",Register!$O556="",N(Register!$Q556)=0),0,ROUND((Register!$M556-Register!$R556)*MIN(Register!$Q556,MAX(0,MIN(G$4,IF(Register!$U556="",$D$2,MIN($D$2,YEAR(Register!$U556)*12+MONTH(Register!$U556)-1)))-(YEAR(Register!$O556)*12+MONTH(Register!$O556))+1))/Register!$Q556,2)-ROUND((Register!$M556-Register!$R556)*MIN(Register!$Q556,MAX(0,MIN(G$4-1,IF(Register!$U556="",$D$2,MIN($D$2,YEAR(Register!$U556)*12+MONTH(Register!$U556)-1)))-(YEAR(Register!$O556)*12+MONTH(Register!$O556))+1))/Register!$Q556,2))</f>
        <v/>
      </c>
      <c r="H558" s="27">
        <f>IF(OR(Register!$N556&lt;&gt;"Yes",Register!$O556="",N(Register!$Q556)=0),0,ROUND((Register!$M556-Register!$R556)*MIN(Register!$Q556,MAX(0,MIN(H$4,IF(Register!$U556="",$D$2,MIN($D$2,YEAR(Register!$U556)*12+MONTH(Register!$U556)-1)))-(YEAR(Register!$O556)*12+MONTH(Register!$O556))+1))/Register!$Q556,2)-ROUND((Register!$M556-Register!$R556)*MIN(Register!$Q556,MAX(0,MIN(H$4-1,IF(Register!$U556="",$D$2,MIN($D$2,YEAR(Register!$U556)*12+MONTH(Register!$U556)-1)))-(YEAR(Register!$O556)*12+MONTH(Register!$O556))+1))/Register!$Q556,2))</f>
        <v/>
      </c>
      <c r="I558" s="27">
        <f>IF(OR(Register!$N556&lt;&gt;"Yes",Register!$O556="",N(Register!$Q556)=0),0,ROUND((Register!$M556-Register!$R556)*MIN(Register!$Q556,MAX(0,MIN(I$4,IF(Register!$U556="",$D$2,MIN($D$2,YEAR(Register!$U556)*12+MONTH(Register!$U556)-1)))-(YEAR(Register!$O556)*12+MONTH(Register!$O556))+1))/Register!$Q556,2)-ROUND((Register!$M556-Register!$R556)*MIN(Register!$Q556,MAX(0,MIN(I$4-1,IF(Register!$U556="",$D$2,MIN($D$2,YEAR(Register!$U556)*12+MONTH(Register!$U556)-1)))-(YEAR(Register!$O556)*12+MONTH(Register!$O556))+1))/Register!$Q556,2))</f>
        <v/>
      </c>
      <c r="J558" s="27">
        <f>IF(OR(Register!$N556&lt;&gt;"Yes",Register!$O556="",N(Register!$Q556)=0),0,ROUND((Register!$M556-Register!$R556)*MIN(Register!$Q556,MAX(0,MIN(J$4,IF(Register!$U556="",$D$2,MIN($D$2,YEAR(Register!$U556)*12+MONTH(Register!$U556)-1)))-(YEAR(Register!$O556)*12+MONTH(Register!$O556))+1))/Register!$Q556,2)-ROUND((Register!$M556-Register!$R556)*MIN(Register!$Q556,MAX(0,MIN(J$4-1,IF(Register!$U556="",$D$2,MIN($D$2,YEAR(Register!$U556)*12+MONTH(Register!$U556)-1)))-(YEAR(Register!$O556)*12+MONTH(Register!$O556))+1))/Register!$Q556,2))</f>
        <v/>
      </c>
      <c r="K558" s="27">
        <f>IF(OR(Register!$N556&lt;&gt;"Yes",Register!$O556="",N(Register!$Q556)=0),0,ROUND((Register!$M556-Register!$R556)*MIN(Register!$Q556,MAX(0,MIN(K$4,IF(Register!$U556="",$D$2,MIN($D$2,YEAR(Register!$U556)*12+MONTH(Register!$U556)-1)))-(YEAR(Register!$O556)*12+MONTH(Register!$O556))+1))/Register!$Q556,2)-ROUND((Register!$M556-Register!$R556)*MIN(Register!$Q556,MAX(0,MIN(K$4-1,IF(Register!$U556="",$D$2,MIN($D$2,YEAR(Register!$U556)*12+MONTH(Register!$U556)-1)))-(YEAR(Register!$O556)*12+MONTH(Register!$O556))+1))/Register!$Q556,2))</f>
        <v/>
      </c>
      <c r="L558" s="27">
        <f>IF(OR(Register!$N556&lt;&gt;"Yes",Register!$O556="",N(Register!$Q556)=0),0,ROUND((Register!$M556-Register!$R556)*MIN(Register!$Q556,MAX(0,MIN(L$4,IF(Register!$U556="",$D$2,MIN($D$2,YEAR(Register!$U556)*12+MONTH(Register!$U556)-1)))-(YEAR(Register!$O556)*12+MONTH(Register!$O556))+1))/Register!$Q556,2)-ROUND((Register!$M556-Register!$R556)*MIN(Register!$Q556,MAX(0,MIN(L$4-1,IF(Register!$U556="",$D$2,MIN($D$2,YEAR(Register!$U556)*12+MONTH(Register!$U556)-1)))-(YEAR(Register!$O556)*12+MONTH(Register!$O556))+1))/Register!$Q556,2))</f>
        <v/>
      </c>
      <c r="M558" s="27">
        <f>IF(OR(Register!$N556&lt;&gt;"Yes",Register!$O556="",N(Register!$Q556)=0),0,ROUND((Register!$M556-Register!$R556)*MIN(Register!$Q556,MAX(0,MIN(M$4,IF(Register!$U556="",$D$2,MIN($D$2,YEAR(Register!$U556)*12+MONTH(Register!$U556)-1)))-(YEAR(Register!$O556)*12+MONTH(Register!$O556))+1))/Register!$Q556,2)-ROUND((Register!$M556-Register!$R556)*MIN(Register!$Q556,MAX(0,MIN(M$4-1,IF(Register!$U556="",$D$2,MIN($D$2,YEAR(Register!$U556)*12+MONTH(Register!$U556)-1)))-(YEAR(Register!$O556)*12+MONTH(Register!$O556))+1))/Register!$Q556,2))</f>
        <v/>
      </c>
      <c r="N558" s="27">
        <f>IF(OR(Register!$N556&lt;&gt;"Yes",Register!$O556="",N(Register!$Q556)=0),0,ROUND((Register!$M556-Register!$R556)*MIN(Register!$Q556,MAX(0,MIN(N$4,IF(Register!$U556="",$D$2,MIN($D$2,YEAR(Register!$U556)*12+MONTH(Register!$U556)-1)))-(YEAR(Register!$O556)*12+MONTH(Register!$O556))+1))/Register!$Q556,2)-ROUND((Register!$M556-Register!$R556)*MIN(Register!$Q556,MAX(0,MIN(N$4-1,IF(Register!$U556="",$D$2,MIN($D$2,YEAR(Register!$U556)*12+MONTH(Register!$U556)-1)))-(YEAR(Register!$O556)*12+MONTH(Register!$O556))+1))/Register!$Q556,2))</f>
        <v/>
      </c>
      <c r="O558" s="27">
        <f>IF(OR(Register!$N556&lt;&gt;"Yes",Register!$O556="",N(Register!$Q556)=0),0,ROUND((Register!$M556-Register!$R556)*MIN(Register!$Q556,MAX(0,MIN(O$4,IF(Register!$U556="",$D$2,MIN($D$2,YEAR(Register!$U556)*12+MONTH(Register!$U556)-1)))-(YEAR(Register!$O556)*12+MONTH(Register!$O556))+1))/Register!$Q556,2)-ROUND((Register!$M556-Register!$R556)*MIN(Register!$Q556,MAX(0,MIN(O$4-1,IF(Register!$U556="",$D$2,MIN($D$2,YEAR(Register!$U556)*12+MONTH(Register!$U556)-1)))-(YEAR(Register!$O556)*12+MONTH(Register!$O556))+1))/Register!$Q556,2))</f>
        <v/>
      </c>
      <c r="P558" s="27">
        <f>IF(OR(Register!$N556&lt;&gt;"Yes",Register!$O556="",N(Register!$Q556)=0),0,ROUND((Register!$M556-Register!$R556)*MIN(Register!$Q556,MAX(0,MIN(P$4,IF(Register!$U556="",$D$2,MIN($D$2,YEAR(Register!$U556)*12+MONTH(Register!$U556)-1)))-(YEAR(Register!$O556)*12+MONTH(Register!$O556))+1))/Register!$Q556,2)-ROUND((Register!$M556-Register!$R556)*MIN(Register!$Q556,MAX(0,MIN(P$4-1,IF(Register!$U556="",$D$2,MIN($D$2,YEAR(Register!$U556)*12+MONTH(Register!$U556)-1)))-(YEAR(Register!$O556)*12+MONTH(Register!$O556))+1))/Register!$Q556,2))</f>
        <v/>
      </c>
      <c r="Q558" s="27">
        <f>E558+F558+G558+H558+I558+J558+K558+L558+M558+N558+O558+P558</f>
        <v/>
      </c>
    </row>
    <row r="559">
      <c r="A559" s="28">
        <f>IF(Register!$A557="","",Register!$A557)</f>
        <v/>
      </c>
      <c r="B559" s="28">
        <f>IF(Register!$D557="","",Register!$D557)</f>
        <v/>
      </c>
      <c r="C559" s="28">
        <f>IF(Register!$F557="","",Register!$F557)</f>
        <v/>
      </c>
      <c r="D559" s="28">
        <f>IF(C559="","",IF(C559=Settings!$A$9,Settings!$B$9,IF(C559=Settings!$A$10,Settings!$B$10,IF(C559=Settings!$A$11,Settings!$B$11,IF(C559=Settings!$A$12,Settings!$B$12,IF(C559=Settings!$A$13,Settings!$B$13,IF(C559=Settings!$A$14,Settings!$B$14,IF(C559=Settings!$A$15,Settings!$B$15,IF(C559=Settings!$A$16,Settings!$B$16,IF(C559=Settings!$A$17,Settings!$B$17,IF(C559=Settings!$A$18,Settings!$B$18,"")))))))))))</f>
        <v/>
      </c>
      <c r="E559" s="27">
        <f>IF(OR(Register!$N557&lt;&gt;"Yes",Register!$O557="",N(Register!$Q557)=0),0,ROUND((Register!$M557-Register!$R557)*MIN(Register!$Q557,MAX(0,MIN(E$4,IF(Register!$U557="",$D$2,MIN($D$2,YEAR(Register!$U557)*12+MONTH(Register!$U557)-1)))-(YEAR(Register!$O557)*12+MONTH(Register!$O557))+1))/Register!$Q557,2)-ROUND((Register!$M557-Register!$R557)*MIN(Register!$Q557,MAX(0,MIN(E$4-1,IF(Register!$U557="",$D$2,MIN($D$2,YEAR(Register!$U557)*12+MONTH(Register!$U557)-1)))-(YEAR(Register!$O557)*12+MONTH(Register!$O557))+1))/Register!$Q557,2))</f>
        <v/>
      </c>
      <c r="F559" s="27">
        <f>IF(OR(Register!$N557&lt;&gt;"Yes",Register!$O557="",N(Register!$Q557)=0),0,ROUND((Register!$M557-Register!$R557)*MIN(Register!$Q557,MAX(0,MIN(F$4,IF(Register!$U557="",$D$2,MIN($D$2,YEAR(Register!$U557)*12+MONTH(Register!$U557)-1)))-(YEAR(Register!$O557)*12+MONTH(Register!$O557))+1))/Register!$Q557,2)-ROUND((Register!$M557-Register!$R557)*MIN(Register!$Q557,MAX(0,MIN(F$4-1,IF(Register!$U557="",$D$2,MIN($D$2,YEAR(Register!$U557)*12+MONTH(Register!$U557)-1)))-(YEAR(Register!$O557)*12+MONTH(Register!$O557))+1))/Register!$Q557,2))</f>
        <v/>
      </c>
      <c r="G559" s="27">
        <f>IF(OR(Register!$N557&lt;&gt;"Yes",Register!$O557="",N(Register!$Q557)=0),0,ROUND((Register!$M557-Register!$R557)*MIN(Register!$Q557,MAX(0,MIN(G$4,IF(Register!$U557="",$D$2,MIN($D$2,YEAR(Register!$U557)*12+MONTH(Register!$U557)-1)))-(YEAR(Register!$O557)*12+MONTH(Register!$O557))+1))/Register!$Q557,2)-ROUND((Register!$M557-Register!$R557)*MIN(Register!$Q557,MAX(0,MIN(G$4-1,IF(Register!$U557="",$D$2,MIN($D$2,YEAR(Register!$U557)*12+MONTH(Register!$U557)-1)))-(YEAR(Register!$O557)*12+MONTH(Register!$O557))+1))/Register!$Q557,2))</f>
        <v/>
      </c>
      <c r="H559" s="27">
        <f>IF(OR(Register!$N557&lt;&gt;"Yes",Register!$O557="",N(Register!$Q557)=0),0,ROUND((Register!$M557-Register!$R557)*MIN(Register!$Q557,MAX(0,MIN(H$4,IF(Register!$U557="",$D$2,MIN($D$2,YEAR(Register!$U557)*12+MONTH(Register!$U557)-1)))-(YEAR(Register!$O557)*12+MONTH(Register!$O557))+1))/Register!$Q557,2)-ROUND((Register!$M557-Register!$R557)*MIN(Register!$Q557,MAX(0,MIN(H$4-1,IF(Register!$U557="",$D$2,MIN($D$2,YEAR(Register!$U557)*12+MONTH(Register!$U557)-1)))-(YEAR(Register!$O557)*12+MONTH(Register!$O557))+1))/Register!$Q557,2))</f>
        <v/>
      </c>
      <c r="I559" s="27">
        <f>IF(OR(Register!$N557&lt;&gt;"Yes",Register!$O557="",N(Register!$Q557)=0),0,ROUND((Register!$M557-Register!$R557)*MIN(Register!$Q557,MAX(0,MIN(I$4,IF(Register!$U557="",$D$2,MIN($D$2,YEAR(Register!$U557)*12+MONTH(Register!$U557)-1)))-(YEAR(Register!$O557)*12+MONTH(Register!$O557))+1))/Register!$Q557,2)-ROUND((Register!$M557-Register!$R557)*MIN(Register!$Q557,MAX(0,MIN(I$4-1,IF(Register!$U557="",$D$2,MIN($D$2,YEAR(Register!$U557)*12+MONTH(Register!$U557)-1)))-(YEAR(Register!$O557)*12+MONTH(Register!$O557))+1))/Register!$Q557,2))</f>
        <v/>
      </c>
      <c r="J559" s="27">
        <f>IF(OR(Register!$N557&lt;&gt;"Yes",Register!$O557="",N(Register!$Q557)=0),0,ROUND((Register!$M557-Register!$R557)*MIN(Register!$Q557,MAX(0,MIN(J$4,IF(Register!$U557="",$D$2,MIN($D$2,YEAR(Register!$U557)*12+MONTH(Register!$U557)-1)))-(YEAR(Register!$O557)*12+MONTH(Register!$O557))+1))/Register!$Q557,2)-ROUND((Register!$M557-Register!$R557)*MIN(Register!$Q557,MAX(0,MIN(J$4-1,IF(Register!$U557="",$D$2,MIN($D$2,YEAR(Register!$U557)*12+MONTH(Register!$U557)-1)))-(YEAR(Register!$O557)*12+MONTH(Register!$O557))+1))/Register!$Q557,2))</f>
        <v/>
      </c>
      <c r="K559" s="27">
        <f>IF(OR(Register!$N557&lt;&gt;"Yes",Register!$O557="",N(Register!$Q557)=0),0,ROUND((Register!$M557-Register!$R557)*MIN(Register!$Q557,MAX(0,MIN(K$4,IF(Register!$U557="",$D$2,MIN($D$2,YEAR(Register!$U557)*12+MONTH(Register!$U557)-1)))-(YEAR(Register!$O557)*12+MONTH(Register!$O557))+1))/Register!$Q557,2)-ROUND((Register!$M557-Register!$R557)*MIN(Register!$Q557,MAX(0,MIN(K$4-1,IF(Register!$U557="",$D$2,MIN($D$2,YEAR(Register!$U557)*12+MONTH(Register!$U557)-1)))-(YEAR(Register!$O557)*12+MONTH(Register!$O557))+1))/Register!$Q557,2))</f>
        <v/>
      </c>
      <c r="L559" s="27">
        <f>IF(OR(Register!$N557&lt;&gt;"Yes",Register!$O557="",N(Register!$Q557)=0),0,ROUND((Register!$M557-Register!$R557)*MIN(Register!$Q557,MAX(0,MIN(L$4,IF(Register!$U557="",$D$2,MIN($D$2,YEAR(Register!$U557)*12+MONTH(Register!$U557)-1)))-(YEAR(Register!$O557)*12+MONTH(Register!$O557))+1))/Register!$Q557,2)-ROUND((Register!$M557-Register!$R557)*MIN(Register!$Q557,MAX(0,MIN(L$4-1,IF(Register!$U557="",$D$2,MIN($D$2,YEAR(Register!$U557)*12+MONTH(Register!$U557)-1)))-(YEAR(Register!$O557)*12+MONTH(Register!$O557))+1))/Register!$Q557,2))</f>
        <v/>
      </c>
      <c r="M559" s="27">
        <f>IF(OR(Register!$N557&lt;&gt;"Yes",Register!$O557="",N(Register!$Q557)=0),0,ROUND((Register!$M557-Register!$R557)*MIN(Register!$Q557,MAX(0,MIN(M$4,IF(Register!$U557="",$D$2,MIN($D$2,YEAR(Register!$U557)*12+MONTH(Register!$U557)-1)))-(YEAR(Register!$O557)*12+MONTH(Register!$O557))+1))/Register!$Q557,2)-ROUND((Register!$M557-Register!$R557)*MIN(Register!$Q557,MAX(0,MIN(M$4-1,IF(Register!$U557="",$D$2,MIN($D$2,YEAR(Register!$U557)*12+MONTH(Register!$U557)-1)))-(YEAR(Register!$O557)*12+MONTH(Register!$O557))+1))/Register!$Q557,2))</f>
        <v/>
      </c>
      <c r="N559" s="27">
        <f>IF(OR(Register!$N557&lt;&gt;"Yes",Register!$O557="",N(Register!$Q557)=0),0,ROUND((Register!$M557-Register!$R557)*MIN(Register!$Q557,MAX(0,MIN(N$4,IF(Register!$U557="",$D$2,MIN($D$2,YEAR(Register!$U557)*12+MONTH(Register!$U557)-1)))-(YEAR(Register!$O557)*12+MONTH(Register!$O557))+1))/Register!$Q557,2)-ROUND((Register!$M557-Register!$R557)*MIN(Register!$Q557,MAX(0,MIN(N$4-1,IF(Register!$U557="",$D$2,MIN($D$2,YEAR(Register!$U557)*12+MONTH(Register!$U557)-1)))-(YEAR(Register!$O557)*12+MONTH(Register!$O557))+1))/Register!$Q557,2))</f>
        <v/>
      </c>
      <c r="O559" s="27">
        <f>IF(OR(Register!$N557&lt;&gt;"Yes",Register!$O557="",N(Register!$Q557)=0),0,ROUND((Register!$M557-Register!$R557)*MIN(Register!$Q557,MAX(0,MIN(O$4,IF(Register!$U557="",$D$2,MIN($D$2,YEAR(Register!$U557)*12+MONTH(Register!$U557)-1)))-(YEAR(Register!$O557)*12+MONTH(Register!$O557))+1))/Register!$Q557,2)-ROUND((Register!$M557-Register!$R557)*MIN(Register!$Q557,MAX(0,MIN(O$4-1,IF(Register!$U557="",$D$2,MIN($D$2,YEAR(Register!$U557)*12+MONTH(Register!$U557)-1)))-(YEAR(Register!$O557)*12+MONTH(Register!$O557))+1))/Register!$Q557,2))</f>
        <v/>
      </c>
      <c r="P559" s="27">
        <f>IF(OR(Register!$N557&lt;&gt;"Yes",Register!$O557="",N(Register!$Q557)=0),0,ROUND((Register!$M557-Register!$R557)*MIN(Register!$Q557,MAX(0,MIN(P$4,IF(Register!$U557="",$D$2,MIN($D$2,YEAR(Register!$U557)*12+MONTH(Register!$U557)-1)))-(YEAR(Register!$O557)*12+MONTH(Register!$O557))+1))/Register!$Q557,2)-ROUND((Register!$M557-Register!$R557)*MIN(Register!$Q557,MAX(0,MIN(P$4-1,IF(Register!$U557="",$D$2,MIN($D$2,YEAR(Register!$U557)*12+MONTH(Register!$U557)-1)))-(YEAR(Register!$O557)*12+MONTH(Register!$O557))+1))/Register!$Q557,2))</f>
        <v/>
      </c>
      <c r="Q559" s="27">
        <f>E559+F559+G559+H559+I559+J559+K559+L559+M559+N559+O559+P559</f>
        <v/>
      </c>
    </row>
    <row r="560">
      <c r="A560" s="28">
        <f>IF(Register!$A558="","",Register!$A558)</f>
        <v/>
      </c>
      <c r="B560" s="28">
        <f>IF(Register!$D558="","",Register!$D558)</f>
        <v/>
      </c>
      <c r="C560" s="28">
        <f>IF(Register!$F558="","",Register!$F558)</f>
        <v/>
      </c>
      <c r="D560" s="28">
        <f>IF(C560="","",IF(C560=Settings!$A$9,Settings!$B$9,IF(C560=Settings!$A$10,Settings!$B$10,IF(C560=Settings!$A$11,Settings!$B$11,IF(C560=Settings!$A$12,Settings!$B$12,IF(C560=Settings!$A$13,Settings!$B$13,IF(C560=Settings!$A$14,Settings!$B$14,IF(C560=Settings!$A$15,Settings!$B$15,IF(C560=Settings!$A$16,Settings!$B$16,IF(C560=Settings!$A$17,Settings!$B$17,IF(C560=Settings!$A$18,Settings!$B$18,"")))))))))))</f>
        <v/>
      </c>
      <c r="E560" s="27">
        <f>IF(OR(Register!$N558&lt;&gt;"Yes",Register!$O558="",N(Register!$Q558)=0),0,ROUND((Register!$M558-Register!$R558)*MIN(Register!$Q558,MAX(0,MIN(E$4,IF(Register!$U558="",$D$2,MIN($D$2,YEAR(Register!$U558)*12+MONTH(Register!$U558)-1)))-(YEAR(Register!$O558)*12+MONTH(Register!$O558))+1))/Register!$Q558,2)-ROUND((Register!$M558-Register!$R558)*MIN(Register!$Q558,MAX(0,MIN(E$4-1,IF(Register!$U558="",$D$2,MIN($D$2,YEAR(Register!$U558)*12+MONTH(Register!$U558)-1)))-(YEAR(Register!$O558)*12+MONTH(Register!$O558))+1))/Register!$Q558,2))</f>
        <v/>
      </c>
      <c r="F560" s="27">
        <f>IF(OR(Register!$N558&lt;&gt;"Yes",Register!$O558="",N(Register!$Q558)=0),0,ROUND((Register!$M558-Register!$R558)*MIN(Register!$Q558,MAX(0,MIN(F$4,IF(Register!$U558="",$D$2,MIN($D$2,YEAR(Register!$U558)*12+MONTH(Register!$U558)-1)))-(YEAR(Register!$O558)*12+MONTH(Register!$O558))+1))/Register!$Q558,2)-ROUND((Register!$M558-Register!$R558)*MIN(Register!$Q558,MAX(0,MIN(F$4-1,IF(Register!$U558="",$D$2,MIN($D$2,YEAR(Register!$U558)*12+MONTH(Register!$U558)-1)))-(YEAR(Register!$O558)*12+MONTH(Register!$O558))+1))/Register!$Q558,2))</f>
        <v/>
      </c>
      <c r="G560" s="27">
        <f>IF(OR(Register!$N558&lt;&gt;"Yes",Register!$O558="",N(Register!$Q558)=0),0,ROUND((Register!$M558-Register!$R558)*MIN(Register!$Q558,MAX(0,MIN(G$4,IF(Register!$U558="",$D$2,MIN($D$2,YEAR(Register!$U558)*12+MONTH(Register!$U558)-1)))-(YEAR(Register!$O558)*12+MONTH(Register!$O558))+1))/Register!$Q558,2)-ROUND((Register!$M558-Register!$R558)*MIN(Register!$Q558,MAX(0,MIN(G$4-1,IF(Register!$U558="",$D$2,MIN($D$2,YEAR(Register!$U558)*12+MONTH(Register!$U558)-1)))-(YEAR(Register!$O558)*12+MONTH(Register!$O558))+1))/Register!$Q558,2))</f>
        <v/>
      </c>
      <c r="H560" s="27">
        <f>IF(OR(Register!$N558&lt;&gt;"Yes",Register!$O558="",N(Register!$Q558)=0),0,ROUND((Register!$M558-Register!$R558)*MIN(Register!$Q558,MAX(0,MIN(H$4,IF(Register!$U558="",$D$2,MIN($D$2,YEAR(Register!$U558)*12+MONTH(Register!$U558)-1)))-(YEAR(Register!$O558)*12+MONTH(Register!$O558))+1))/Register!$Q558,2)-ROUND((Register!$M558-Register!$R558)*MIN(Register!$Q558,MAX(0,MIN(H$4-1,IF(Register!$U558="",$D$2,MIN($D$2,YEAR(Register!$U558)*12+MONTH(Register!$U558)-1)))-(YEAR(Register!$O558)*12+MONTH(Register!$O558))+1))/Register!$Q558,2))</f>
        <v/>
      </c>
      <c r="I560" s="27">
        <f>IF(OR(Register!$N558&lt;&gt;"Yes",Register!$O558="",N(Register!$Q558)=0),0,ROUND((Register!$M558-Register!$R558)*MIN(Register!$Q558,MAX(0,MIN(I$4,IF(Register!$U558="",$D$2,MIN($D$2,YEAR(Register!$U558)*12+MONTH(Register!$U558)-1)))-(YEAR(Register!$O558)*12+MONTH(Register!$O558))+1))/Register!$Q558,2)-ROUND((Register!$M558-Register!$R558)*MIN(Register!$Q558,MAX(0,MIN(I$4-1,IF(Register!$U558="",$D$2,MIN($D$2,YEAR(Register!$U558)*12+MONTH(Register!$U558)-1)))-(YEAR(Register!$O558)*12+MONTH(Register!$O558))+1))/Register!$Q558,2))</f>
        <v/>
      </c>
      <c r="J560" s="27">
        <f>IF(OR(Register!$N558&lt;&gt;"Yes",Register!$O558="",N(Register!$Q558)=0),0,ROUND((Register!$M558-Register!$R558)*MIN(Register!$Q558,MAX(0,MIN(J$4,IF(Register!$U558="",$D$2,MIN($D$2,YEAR(Register!$U558)*12+MONTH(Register!$U558)-1)))-(YEAR(Register!$O558)*12+MONTH(Register!$O558))+1))/Register!$Q558,2)-ROUND((Register!$M558-Register!$R558)*MIN(Register!$Q558,MAX(0,MIN(J$4-1,IF(Register!$U558="",$D$2,MIN($D$2,YEAR(Register!$U558)*12+MONTH(Register!$U558)-1)))-(YEAR(Register!$O558)*12+MONTH(Register!$O558))+1))/Register!$Q558,2))</f>
        <v/>
      </c>
      <c r="K560" s="27">
        <f>IF(OR(Register!$N558&lt;&gt;"Yes",Register!$O558="",N(Register!$Q558)=0),0,ROUND((Register!$M558-Register!$R558)*MIN(Register!$Q558,MAX(0,MIN(K$4,IF(Register!$U558="",$D$2,MIN($D$2,YEAR(Register!$U558)*12+MONTH(Register!$U558)-1)))-(YEAR(Register!$O558)*12+MONTH(Register!$O558))+1))/Register!$Q558,2)-ROUND((Register!$M558-Register!$R558)*MIN(Register!$Q558,MAX(0,MIN(K$4-1,IF(Register!$U558="",$D$2,MIN($D$2,YEAR(Register!$U558)*12+MONTH(Register!$U558)-1)))-(YEAR(Register!$O558)*12+MONTH(Register!$O558))+1))/Register!$Q558,2))</f>
        <v/>
      </c>
      <c r="L560" s="27">
        <f>IF(OR(Register!$N558&lt;&gt;"Yes",Register!$O558="",N(Register!$Q558)=0),0,ROUND((Register!$M558-Register!$R558)*MIN(Register!$Q558,MAX(0,MIN(L$4,IF(Register!$U558="",$D$2,MIN($D$2,YEAR(Register!$U558)*12+MONTH(Register!$U558)-1)))-(YEAR(Register!$O558)*12+MONTH(Register!$O558))+1))/Register!$Q558,2)-ROUND((Register!$M558-Register!$R558)*MIN(Register!$Q558,MAX(0,MIN(L$4-1,IF(Register!$U558="",$D$2,MIN($D$2,YEAR(Register!$U558)*12+MONTH(Register!$U558)-1)))-(YEAR(Register!$O558)*12+MONTH(Register!$O558))+1))/Register!$Q558,2))</f>
        <v/>
      </c>
      <c r="M560" s="27">
        <f>IF(OR(Register!$N558&lt;&gt;"Yes",Register!$O558="",N(Register!$Q558)=0),0,ROUND((Register!$M558-Register!$R558)*MIN(Register!$Q558,MAX(0,MIN(M$4,IF(Register!$U558="",$D$2,MIN($D$2,YEAR(Register!$U558)*12+MONTH(Register!$U558)-1)))-(YEAR(Register!$O558)*12+MONTH(Register!$O558))+1))/Register!$Q558,2)-ROUND((Register!$M558-Register!$R558)*MIN(Register!$Q558,MAX(0,MIN(M$4-1,IF(Register!$U558="",$D$2,MIN($D$2,YEAR(Register!$U558)*12+MONTH(Register!$U558)-1)))-(YEAR(Register!$O558)*12+MONTH(Register!$O558))+1))/Register!$Q558,2))</f>
        <v/>
      </c>
      <c r="N560" s="27">
        <f>IF(OR(Register!$N558&lt;&gt;"Yes",Register!$O558="",N(Register!$Q558)=0),0,ROUND((Register!$M558-Register!$R558)*MIN(Register!$Q558,MAX(0,MIN(N$4,IF(Register!$U558="",$D$2,MIN($D$2,YEAR(Register!$U558)*12+MONTH(Register!$U558)-1)))-(YEAR(Register!$O558)*12+MONTH(Register!$O558))+1))/Register!$Q558,2)-ROUND((Register!$M558-Register!$R558)*MIN(Register!$Q558,MAX(0,MIN(N$4-1,IF(Register!$U558="",$D$2,MIN($D$2,YEAR(Register!$U558)*12+MONTH(Register!$U558)-1)))-(YEAR(Register!$O558)*12+MONTH(Register!$O558))+1))/Register!$Q558,2))</f>
        <v/>
      </c>
      <c r="O560" s="27">
        <f>IF(OR(Register!$N558&lt;&gt;"Yes",Register!$O558="",N(Register!$Q558)=0),0,ROUND((Register!$M558-Register!$R558)*MIN(Register!$Q558,MAX(0,MIN(O$4,IF(Register!$U558="",$D$2,MIN($D$2,YEAR(Register!$U558)*12+MONTH(Register!$U558)-1)))-(YEAR(Register!$O558)*12+MONTH(Register!$O558))+1))/Register!$Q558,2)-ROUND((Register!$M558-Register!$R558)*MIN(Register!$Q558,MAX(0,MIN(O$4-1,IF(Register!$U558="",$D$2,MIN($D$2,YEAR(Register!$U558)*12+MONTH(Register!$U558)-1)))-(YEAR(Register!$O558)*12+MONTH(Register!$O558))+1))/Register!$Q558,2))</f>
        <v/>
      </c>
      <c r="P560" s="27">
        <f>IF(OR(Register!$N558&lt;&gt;"Yes",Register!$O558="",N(Register!$Q558)=0),0,ROUND((Register!$M558-Register!$R558)*MIN(Register!$Q558,MAX(0,MIN(P$4,IF(Register!$U558="",$D$2,MIN($D$2,YEAR(Register!$U558)*12+MONTH(Register!$U558)-1)))-(YEAR(Register!$O558)*12+MONTH(Register!$O558))+1))/Register!$Q558,2)-ROUND((Register!$M558-Register!$R558)*MIN(Register!$Q558,MAX(0,MIN(P$4-1,IF(Register!$U558="",$D$2,MIN($D$2,YEAR(Register!$U558)*12+MONTH(Register!$U558)-1)))-(YEAR(Register!$O558)*12+MONTH(Register!$O558))+1))/Register!$Q558,2))</f>
        <v/>
      </c>
      <c r="Q560" s="27">
        <f>E560+F560+G560+H560+I560+J560+K560+L560+M560+N560+O560+P560</f>
        <v/>
      </c>
    </row>
    <row r="561">
      <c r="A561" s="28">
        <f>IF(Register!$A559="","",Register!$A559)</f>
        <v/>
      </c>
      <c r="B561" s="28">
        <f>IF(Register!$D559="","",Register!$D559)</f>
        <v/>
      </c>
      <c r="C561" s="28">
        <f>IF(Register!$F559="","",Register!$F559)</f>
        <v/>
      </c>
      <c r="D561" s="28">
        <f>IF(C561="","",IF(C561=Settings!$A$9,Settings!$B$9,IF(C561=Settings!$A$10,Settings!$B$10,IF(C561=Settings!$A$11,Settings!$B$11,IF(C561=Settings!$A$12,Settings!$B$12,IF(C561=Settings!$A$13,Settings!$B$13,IF(C561=Settings!$A$14,Settings!$B$14,IF(C561=Settings!$A$15,Settings!$B$15,IF(C561=Settings!$A$16,Settings!$B$16,IF(C561=Settings!$A$17,Settings!$B$17,IF(C561=Settings!$A$18,Settings!$B$18,"")))))))))))</f>
        <v/>
      </c>
      <c r="E561" s="27">
        <f>IF(OR(Register!$N559&lt;&gt;"Yes",Register!$O559="",N(Register!$Q559)=0),0,ROUND((Register!$M559-Register!$R559)*MIN(Register!$Q559,MAX(0,MIN(E$4,IF(Register!$U559="",$D$2,MIN($D$2,YEAR(Register!$U559)*12+MONTH(Register!$U559)-1)))-(YEAR(Register!$O559)*12+MONTH(Register!$O559))+1))/Register!$Q559,2)-ROUND((Register!$M559-Register!$R559)*MIN(Register!$Q559,MAX(0,MIN(E$4-1,IF(Register!$U559="",$D$2,MIN($D$2,YEAR(Register!$U559)*12+MONTH(Register!$U559)-1)))-(YEAR(Register!$O559)*12+MONTH(Register!$O559))+1))/Register!$Q559,2))</f>
        <v/>
      </c>
      <c r="F561" s="27">
        <f>IF(OR(Register!$N559&lt;&gt;"Yes",Register!$O559="",N(Register!$Q559)=0),0,ROUND((Register!$M559-Register!$R559)*MIN(Register!$Q559,MAX(0,MIN(F$4,IF(Register!$U559="",$D$2,MIN($D$2,YEAR(Register!$U559)*12+MONTH(Register!$U559)-1)))-(YEAR(Register!$O559)*12+MONTH(Register!$O559))+1))/Register!$Q559,2)-ROUND((Register!$M559-Register!$R559)*MIN(Register!$Q559,MAX(0,MIN(F$4-1,IF(Register!$U559="",$D$2,MIN($D$2,YEAR(Register!$U559)*12+MONTH(Register!$U559)-1)))-(YEAR(Register!$O559)*12+MONTH(Register!$O559))+1))/Register!$Q559,2))</f>
        <v/>
      </c>
      <c r="G561" s="27">
        <f>IF(OR(Register!$N559&lt;&gt;"Yes",Register!$O559="",N(Register!$Q559)=0),0,ROUND((Register!$M559-Register!$R559)*MIN(Register!$Q559,MAX(0,MIN(G$4,IF(Register!$U559="",$D$2,MIN($D$2,YEAR(Register!$U559)*12+MONTH(Register!$U559)-1)))-(YEAR(Register!$O559)*12+MONTH(Register!$O559))+1))/Register!$Q559,2)-ROUND((Register!$M559-Register!$R559)*MIN(Register!$Q559,MAX(0,MIN(G$4-1,IF(Register!$U559="",$D$2,MIN($D$2,YEAR(Register!$U559)*12+MONTH(Register!$U559)-1)))-(YEAR(Register!$O559)*12+MONTH(Register!$O559))+1))/Register!$Q559,2))</f>
        <v/>
      </c>
      <c r="H561" s="27">
        <f>IF(OR(Register!$N559&lt;&gt;"Yes",Register!$O559="",N(Register!$Q559)=0),0,ROUND((Register!$M559-Register!$R559)*MIN(Register!$Q559,MAX(0,MIN(H$4,IF(Register!$U559="",$D$2,MIN($D$2,YEAR(Register!$U559)*12+MONTH(Register!$U559)-1)))-(YEAR(Register!$O559)*12+MONTH(Register!$O559))+1))/Register!$Q559,2)-ROUND((Register!$M559-Register!$R559)*MIN(Register!$Q559,MAX(0,MIN(H$4-1,IF(Register!$U559="",$D$2,MIN($D$2,YEAR(Register!$U559)*12+MONTH(Register!$U559)-1)))-(YEAR(Register!$O559)*12+MONTH(Register!$O559))+1))/Register!$Q559,2))</f>
        <v/>
      </c>
      <c r="I561" s="27">
        <f>IF(OR(Register!$N559&lt;&gt;"Yes",Register!$O559="",N(Register!$Q559)=0),0,ROUND((Register!$M559-Register!$R559)*MIN(Register!$Q559,MAX(0,MIN(I$4,IF(Register!$U559="",$D$2,MIN($D$2,YEAR(Register!$U559)*12+MONTH(Register!$U559)-1)))-(YEAR(Register!$O559)*12+MONTH(Register!$O559))+1))/Register!$Q559,2)-ROUND((Register!$M559-Register!$R559)*MIN(Register!$Q559,MAX(0,MIN(I$4-1,IF(Register!$U559="",$D$2,MIN($D$2,YEAR(Register!$U559)*12+MONTH(Register!$U559)-1)))-(YEAR(Register!$O559)*12+MONTH(Register!$O559))+1))/Register!$Q559,2))</f>
        <v/>
      </c>
      <c r="J561" s="27">
        <f>IF(OR(Register!$N559&lt;&gt;"Yes",Register!$O559="",N(Register!$Q559)=0),0,ROUND((Register!$M559-Register!$R559)*MIN(Register!$Q559,MAX(0,MIN(J$4,IF(Register!$U559="",$D$2,MIN($D$2,YEAR(Register!$U559)*12+MONTH(Register!$U559)-1)))-(YEAR(Register!$O559)*12+MONTH(Register!$O559))+1))/Register!$Q559,2)-ROUND((Register!$M559-Register!$R559)*MIN(Register!$Q559,MAX(0,MIN(J$4-1,IF(Register!$U559="",$D$2,MIN($D$2,YEAR(Register!$U559)*12+MONTH(Register!$U559)-1)))-(YEAR(Register!$O559)*12+MONTH(Register!$O559))+1))/Register!$Q559,2))</f>
        <v/>
      </c>
      <c r="K561" s="27">
        <f>IF(OR(Register!$N559&lt;&gt;"Yes",Register!$O559="",N(Register!$Q559)=0),0,ROUND((Register!$M559-Register!$R559)*MIN(Register!$Q559,MAX(0,MIN(K$4,IF(Register!$U559="",$D$2,MIN($D$2,YEAR(Register!$U559)*12+MONTH(Register!$U559)-1)))-(YEAR(Register!$O559)*12+MONTH(Register!$O559))+1))/Register!$Q559,2)-ROUND((Register!$M559-Register!$R559)*MIN(Register!$Q559,MAX(0,MIN(K$4-1,IF(Register!$U559="",$D$2,MIN($D$2,YEAR(Register!$U559)*12+MONTH(Register!$U559)-1)))-(YEAR(Register!$O559)*12+MONTH(Register!$O559))+1))/Register!$Q559,2))</f>
        <v/>
      </c>
      <c r="L561" s="27">
        <f>IF(OR(Register!$N559&lt;&gt;"Yes",Register!$O559="",N(Register!$Q559)=0),0,ROUND((Register!$M559-Register!$R559)*MIN(Register!$Q559,MAX(0,MIN(L$4,IF(Register!$U559="",$D$2,MIN($D$2,YEAR(Register!$U559)*12+MONTH(Register!$U559)-1)))-(YEAR(Register!$O559)*12+MONTH(Register!$O559))+1))/Register!$Q559,2)-ROUND((Register!$M559-Register!$R559)*MIN(Register!$Q559,MAX(0,MIN(L$4-1,IF(Register!$U559="",$D$2,MIN($D$2,YEAR(Register!$U559)*12+MONTH(Register!$U559)-1)))-(YEAR(Register!$O559)*12+MONTH(Register!$O559))+1))/Register!$Q559,2))</f>
        <v/>
      </c>
      <c r="M561" s="27">
        <f>IF(OR(Register!$N559&lt;&gt;"Yes",Register!$O559="",N(Register!$Q559)=0),0,ROUND((Register!$M559-Register!$R559)*MIN(Register!$Q559,MAX(0,MIN(M$4,IF(Register!$U559="",$D$2,MIN($D$2,YEAR(Register!$U559)*12+MONTH(Register!$U559)-1)))-(YEAR(Register!$O559)*12+MONTH(Register!$O559))+1))/Register!$Q559,2)-ROUND((Register!$M559-Register!$R559)*MIN(Register!$Q559,MAX(0,MIN(M$4-1,IF(Register!$U559="",$D$2,MIN($D$2,YEAR(Register!$U559)*12+MONTH(Register!$U559)-1)))-(YEAR(Register!$O559)*12+MONTH(Register!$O559))+1))/Register!$Q559,2))</f>
        <v/>
      </c>
      <c r="N561" s="27">
        <f>IF(OR(Register!$N559&lt;&gt;"Yes",Register!$O559="",N(Register!$Q559)=0),0,ROUND((Register!$M559-Register!$R559)*MIN(Register!$Q559,MAX(0,MIN(N$4,IF(Register!$U559="",$D$2,MIN($D$2,YEAR(Register!$U559)*12+MONTH(Register!$U559)-1)))-(YEAR(Register!$O559)*12+MONTH(Register!$O559))+1))/Register!$Q559,2)-ROUND((Register!$M559-Register!$R559)*MIN(Register!$Q559,MAX(0,MIN(N$4-1,IF(Register!$U559="",$D$2,MIN($D$2,YEAR(Register!$U559)*12+MONTH(Register!$U559)-1)))-(YEAR(Register!$O559)*12+MONTH(Register!$O559))+1))/Register!$Q559,2))</f>
        <v/>
      </c>
      <c r="O561" s="27">
        <f>IF(OR(Register!$N559&lt;&gt;"Yes",Register!$O559="",N(Register!$Q559)=0),0,ROUND((Register!$M559-Register!$R559)*MIN(Register!$Q559,MAX(0,MIN(O$4,IF(Register!$U559="",$D$2,MIN($D$2,YEAR(Register!$U559)*12+MONTH(Register!$U559)-1)))-(YEAR(Register!$O559)*12+MONTH(Register!$O559))+1))/Register!$Q559,2)-ROUND((Register!$M559-Register!$R559)*MIN(Register!$Q559,MAX(0,MIN(O$4-1,IF(Register!$U559="",$D$2,MIN($D$2,YEAR(Register!$U559)*12+MONTH(Register!$U559)-1)))-(YEAR(Register!$O559)*12+MONTH(Register!$O559))+1))/Register!$Q559,2))</f>
        <v/>
      </c>
      <c r="P561" s="27">
        <f>IF(OR(Register!$N559&lt;&gt;"Yes",Register!$O559="",N(Register!$Q559)=0),0,ROUND((Register!$M559-Register!$R559)*MIN(Register!$Q559,MAX(0,MIN(P$4,IF(Register!$U559="",$D$2,MIN($D$2,YEAR(Register!$U559)*12+MONTH(Register!$U559)-1)))-(YEAR(Register!$O559)*12+MONTH(Register!$O559))+1))/Register!$Q559,2)-ROUND((Register!$M559-Register!$R559)*MIN(Register!$Q559,MAX(0,MIN(P$4-1,IF(Register!$U559="",$D$2,MIN($D$2,YEAR(Register!$U559)*12+MONTH(Register!$U559)-1)))-(YEAR(Register!$O559)*12+MONTH(Register!$O559))+1))/Register!$Q559,2))</f>
        <v/>
      </c>
      <c r="Q561" s="27">
        <f>E561+F561+G561+H561+I561+J561+K561+L561+M561+N561+O561+P561</f>
        <v/>
      </c>
    </row>
    <row r="562">
      <c r="A562" s="28">
        <f>IF(Register!$A560="","",Register!$A560)</f>
        <v/>
      </c>
      <c r="B562" s="28">
        <f>IF(Register!$D560="","",Register!$D560)</f>
        <v/>
      </c>
      <c r="C562" s="28">
        <f>IF(Register!$F560="","",Register!$F560)</f>
        <v/>
      </c>
      <c r="D562" s="28">
        <f>IF(C562="","",IF(C562=Settings!$A$9,Settings!$B$9,IF(C562=Settings!$A$10,Settings!$B$10,IF(C562=Settings!$A$11,Settings!$B$11,IF(C562=Settings!$A$12,Settings!$B$12,IF(C562=Settings!$A$13,Settings!$B$13,IF(C562=Settings!$A$14,Settings!$B$14,IF(C562=Settings!$A$15,Settings!$B$15,IF(C562=Settings!$A$16,Settings!$B$16,IF(C562=Settings!$A$17,Settings!$B$17,IF(C562=Settings!$A$18,Settings!$B$18,"")))))))))))</f>
        <v/>
      </c>
      <c r="E562" s="27">
        <f>IF(OR(Register!$N560&lt;&gt;"Yes",Register!$O560="",N(Register!$Q560)=0),0,ROUND((Register!$M560-Register!$R560)*MIN(Register!$Q560,MAX(0,MIN(E$4,IF(Register!$U560="",$D$2,MIN($D$2,YEAR(Register!$U560)*12+MONTH(Register!$U560)-1)))-(YEAR(Register!$O560)*12+MONTH(Register!$O560))+1))/Register!$Q560,2)-ROUND((Register!$M560-Register!$R560)*MIN(Register!$Q560,MAX(0,MIN(E$4-1,IF(Register!$U560="",$D$2,MIN($D$2,YEAR(Register!$U560)*12+MONTH(Register!$U560)-1)))-(YEAR(Register!$O560)*12+MONTH(Register!$O560))+1))/Register!$Q560,2))</f>
        <v/>
      </c>
      <c r="F562" s="27">
        <f>IF(OR(Register!$N560&lt;&gt;"Yes",Register!$O560="",N(Register!$Q560)=0),0,ROUND((Register!$M560-Register!$R560)*MIN(Register!$Q560,MAX(0,MIN(F$4,IF(Register!$U560="",$D$2,MIN($D$2,YEAR(Register!$U560)*12+MONTH(Register!$U560)-1)))-(YEAR(Register!$O560)*12+MONTH(Register!$O560))+1))/Register!$Q560,2)-ROUND((Register!$M560-Register!$R560)*MIN(Register!$Q560,MAX(0,MIN(F$4-1,IF(Register!$U560="",$D$2,MIN($D$2,YEAR(Register!$U560)*12+MONTH(Register!$U560)-1)))-(YEAR(Register!$O560)*12+MONTH(Register!$O560))+1))/Register!$Q560,2))</f>
        <v/>
      </c>
      <c r="G562" s="27">
        <f>IF(OR(Register!$N560&lt;&gt;"Yes",Register!$O560="",N(Register!$Q560)=0),0,ROUND((Register!$M560-Register!$R560)*MIN(Register!$Q560,MAX(0,MIN(G$4,IF(Register!$U560="",$D$2,MIN($D$2,YEAR(Register!$U560)*12+MONTH(Register!$U560)-1)))-(YEAR(Register!$O560)*12+MONTH(Register!$O560))+1))/Register!$Q560,2)-ROUND((Register!$M560-Register!$R560)*MIN(Register!$Q560,MAX(0,MIN(G$4-1,IF(Register!$U560="",$D$2,MIN($D$2,YEAR(Register!$U560)*12+MONTH(Register!$U560)-1)))-(YEAR(Register!$O560)*12+MONTH(Register!$O560))+1))/Register!$Q560,2))</f>
        <v/>
      </c>
      <c r="H562" s="27">
        <f>IF(OR(Register!$N560&lt;&gt;"Yes",Register!$O560="",N(Register!$Q560)=0),0,ROUND((Register!$M560-Register!$R560)*MIN(Register!$Q560,MAX(0,MIN(H$4,IF(Register!$U560="",$D$2,MIN($D$2,YEAR(Register!$U560)*12+MONTH(Register!$U560)-1)))-(YEAR(Register!$O560)*12+MONTH(Register!$O560))+1))/Register!$Q560,2)-ROUND((Register!$M560-Register!$R560)*MIN(Register!$Q560,MAX(0,MIN(H$4-1,IF(Register!$U560="",$D$2,MIN($D$2,YEAR(Register!$U560)*12+MONTH(Register!$U560)-1)))-(YEAR(Register!$O560)*12+MONTH(Register!$O560))+1))/Register!$Q560,2))</f>
        <v/>
      </c>
      <c r="I562" s="27">
        <f>IF(OR(Register!$N560&lt;&gt;"Yes",Register!$O560="",N(Register!$Q560)=0),0,ROUND((Register!$M560-Register!$R560)*MIN(Register!$Q560,MAX(0,MIN(I$4,IF(Register!$U560="",$D$2,MIN($D$2,YEAR(Register!$U560)*12+MONTH(Register!$U560)-1)))-(YEAR(Register!$O560)*12+MONTH(Register!$O560))+1))/Register!$Q560,2)-ROUND((Register!$M560-Register!$R560)*MIN(Register!$Q560,MAX(0,MIN(I$4-1,IF(Register!$U560="",$D$2,MIN($D$2,YEAR(Register!$U560)*12+MONTH(Register!$U560)-1)))-(YEAR(Register!$O560)*12+MONTH(Register!$O560))+1))/Register!$Q560,2))</f>
        <v/>
      </c>
      <c r="J562" s="27">
        <f>IF(OR(Register!$N560&lt;&gt;"Yes",Register!$O560="",N(Register!$Q560)=0),0,ROUND((Register!$M560-Register!$R560)*MIN(Register!$Q560,MAX(0,MIN(J$4,IF(Register!$U560="",$D$2,MIN($D$2,YEAR(Register!$U560)*12+MONTH(Register!$U560)-1)))-(YEAR(Register!$O560)*12+MONTH(Register!$O560))+1))/Register!$Q560,2)-ROUND((Register!$M560-Register!$R560)*MIN(Register!$Q560,MAX(0,MIN(J$4-1,IF(Register!$U560="",$D$2,MIN($D$2,YEAR(Register!$U560)*12+MONTH(Register!$U560)-1)))-(YEAR(Register!$O560)*12+MONTH(Register!$O560))+1))/Register!$Q560,2))</f>
        <v/>
      </c>
      <c r="K562" s="27">
        <f>IF(OR(Register!$N560&lt;&gt;"Yes",Register!$O560="",N(Register!$Q560)=0),0,ROUND((Register!$M560-Register!$R560)*MIN(Register!$Q560,MAX(0,MIN(K$4,IF(Register!$U560="",$D$2,MIN($D$2,YEAR(Register!$U560)*12+MONTH(Register!$U560)-1)))-(YEAR(Register!$O560)*12+MONTH(Register!$O560))+1))/Register!$Q560,2)-ROUND((Register!$M560-Register!$R560)*MIN(Register!$Q560,MAX(0,MIN(K$4-1,IF(Register!$U560="",$D$2,MIN($D$2,YEAR(Register!$U560)*12+MONTH(Register!$U560)-1)))-(YEAR(Register!$O560)*12+MONTH(Register!$O560))+1))/Register!$Q560,2))</f>
        <v/>
      </c>
      <c r="L562" s="27">
        <f>IF(OR(Register!$N560&lt;&gt;"Yes",Register!$O560="",N(Register!$Q560)=0),0,ROUND((Register!$M560-Register!$R560)*MIN(Register!$Q560,MAX(0,MIN(L$4,IF(Register!$U560="",$D$2,MIN($D$2,YEAR(Register!$U560)*12+MONTH(Register!$U560)-1)))-(YEAR(Register!$O560)*12+MONTH(Register!$O560))+1))/Register!$Q560,2)-ROUND((Register!$M560-Register!$R560)*MIN(Register!$Q560,MAX(0,MIN(L$4-1,IF(Register!$U560="",$D$2,MIN($D$2,YEAR(Register!$U560)*12+MONTH(Register!$U560)-1)))-(YEAR(Register!$O560)*12+MONTH(Register!$O560))+1))/Register!$Q560,2))</f>
        <v/>
      </c>
      <c r="M562" s="27">
        <f>IF(OR(Register!$N560&lt;&gt;"Yes",Register!$O560="",N(Register!$Q560)=0),0,ROUND((Register!$M560-Register!$R560)*MIN(Register!$Q560,MAX(0,MIN(M$4,IF(Register!$U560="",$D$2,MIN($D$2,YEAR(Register!$U560)*12+MONTH(Register!$U560)-1)))-(YEAR(Register!$O560)*12+MONTH(Register!$O560))+1))/Register!$Q560,2)-ROUND((Register!$M560-Register!$R560)*MIN(Register!$Q560,MAX(0,MIN(M$4-1,IF(Register!$U560="",$D$2,MIN($D$2,YEAR(Register!$U560)*12+MONTH(Register!$U560)-1)))-(YEAR(Register!$O560)*12+MONTH(Register!$O560))+1))/Register!$Q560,2))</f>
        <v/>
      </c>
      <c r="N562" s="27">
        <f>IF(OR(Register!$N560&lt;&gt;"Yes",Register!$O560="",N(Register!$Q560)=0),0,ROUND((Register!$M560-Register!$R560)*MIN(Register!$Q560,MAX(0,MIN(N$4,IF(Register!$U560="",$D$2,MIN($D$2,YEAR(Register!$U560)*12+MONTH(Register!$U560)-1)))-(YEAR(Register!$O560)*12+MONTH(Register!$O560))+1))/Register!$Q560,2)-ROUND((Register!$M560-Register!$R560)*MIN(Register!$Q560,MAX(0,MIN(N$4-1,IF(Register!$U560="",$D$2,MIN($D$2,YEAR(Register!$U560)*12+MONTH(Register!$U560)-1)))-(YEAR(Register!$O560)*12+MONTH(Register!$O560))+1))/Register!$Q560,2))</f>
        <v/>
      </c>
      <c r="O562" s="27">
        <f>IF(OR(Register!$N560&lt;&gt;"Yes",Register!$O560="",N(Register!$Q560)=0),0,ROUND((Register!$M560-Register!$R560)*MIN(Register!$Q560,MAX(0,MIN(O$4,IF(Register!$U560="",$D$2,MIN($D$2,YEAR(Register!$U560)*12+MONTH(Register!$U560)-1)))-(YEAR(Register!$O560)*12+MONTH(Register!$O560))+1))/Register!$Q560,2)-ROUND((Register!$M560-Register!$R560)*MIN(Register!$Q560,MAX(0,MIN(O$4-1,IF(Register!$U560="",$D$2,MIN($D$2,YEAR(Register!$U560)*12+MONTH(Register!$U560)-1)))-(YEAR(Register!$O560)*12+MONTH(Register!$O560))+1))/Register!$Q560,2))</f>
        <v/>
      </c>
      <c r="P562" s="27">
        <f>IF(OR(Register!$N560&lt;&gt;"Yes",Register!$O560="",N(Register!$Q560)=0),0,ROUND((Register!$M560-Register!$R560)*MIN(Register!$Q560,MAX(0,MIN(P$4,IF(Register!$U560="",$D$2,MIN($D$2,YEAR(Register!$U560)*12+MONTH(Register!$U560)-1)))-(YEAR(Register!$O560)*12+MONTH(Register!$O560))+1))/Register!$Q560,2)-ROUND((Register!$M560-Register!$R560)*MIN(Register!$Q560,MAX(0,MIN(P$4-1,IF(Register!$U560="",$D$2,MIN($D$2,YEAR(Register!$U560)*12+MONTH(Register!$U560)-1)))-(YEAR(Register!$O560)*12+MONTH(Register!$O560))+1))/Register!$Q560,2))</f>
        <v/>
      </c>
      <c r="Q562" s="27">
        <f>E562+F562+G562+H562+I562+J562+K562+L562+M562+N562+O562+P562</f>
        <v/>
      </c>
    </row>
    <row r="563">
      <c r="A563" s="28">
        <f>IF(Register!$A561="","",Register!$A561)</f>
        <v/>
      </c>
      <c r="B563" s="28">
        <f>IF(Register!$D561="","",Register!$D561)</f>
        <v/>
      </c>
      <c r="C563" s="28">
        <f>IF(Register!$F561="","",Register!$F561)</f>
        <v/>
      </c>
      <c r="D563" s="28">
        <f>IF(C563="","",IF(C563=Settings!$A$9,Settings!$B$9,IF(C563=Settings!$A$10,Settings!$B$10,IF(C563=Settings!$A$11,Settings!$B$11,IF(C563=Settings!$A$12,Settings!$B$12,IF(C563=Settings!$A$13,Settings!$B$13,IF(C563=Settings!$A$14,Settings!$B$14,IF(C563=Settings!$A$15,Settings!$B$15,IF(C563=Settings!$A$16,Settings!$B$16,IF(C563=Settings!$A$17,Settings!$B$17,IF(C563=Settings!$A$18,Settings!$B$18,"")))))))))))</f>
        <v/>
      </c>
      <c r="E563" s="27">
        <f>IF(OR(Register!$N561&lt;&gt;"Yes",Register!$O561="",N(Register!$Q561)=0),0,ROUND((Register!$M561-Register!$R561)*MIN(Register!$Q561,MAX(0,MIN(E$4,IF(Register!$U561="",$D$2,MIN($D$2,YEAR(Register!$U561)*12+MONTH(Register!$U561)-1)))-(YEAR(Register!$O561)*12+MONTH(Register!$O561))+1))/Register!$Q561,2)-ROUND((Register!$M561-Register!$R561)*MIN(Register!$Q561,MAX(0,MIN(E$4-1,IF(Register!$U561="",$D$2,MIN($D$2,YEAR(Register!$U561)*12+MONTH(Register!$U561)-1)))-(YEAR(Register!$O561)*12+MONTH(Register!$O561))+1))/Register!$Q561,2))</f>
        <v/>
      </c>
      <c r="F563" s="27">
        <f>IF(OR(Register!$N561&lt;&gt;"Yes",Register!$O561="",N(Register!$Q561)=0),0,ROUND((Register!$M561-Register!$R561)*MIN(Register!$Q561,MAX(0,MIN(F$4,IF(Register!$U561="",$D$2,MIN($D$2,YEAR(Register!$U561)*12+MONTH(Register!$U561)-1)))-(YEAR(Register!$O561)*12+MONTH(Register!$O561))+1))/Register!$Q561,2)-ROUND((Register!$M561-Register!$R561)*MIN(Register!$Q561,MAX(0,MIN(F$4-1,IF(Register!$U561="",$D$2,MIN($D$2,YEAR(Register!$U561)*12+MONTH(Register!$U561)-1)))-(YEAR(Register!$O561)*12+MONTH(Register!$O561))+1))/Register!$Q561,2))</f>
        <v/>
      </c>
      <c r="G563" s="27">
        <f>IF(OR(Register!$N561&lt;&gt;"Yes",Register!$O561="",N(Register!$Q561)=0),0,ROUND((Register!$M561-Register!$R561)*MIN(Register!$Q561,MAX(0,MIN(G$4,IF(Register!$U561="",$D$2,MIN($D$2,YEAR(Register!$U561)*12+MONTH(Register!$U561)-1)))-(YEAR(Register!$O561)*12+MONTH(Register!$O561))+1))/Register!$Q561,2)-ROUND((Register!$M561-Register!$R561)*MIN(Register!$Q561,MAX(0,MIN(G$4-1,IF(Register!$U561="",$D$2,MIN($D$2,YEAR(Register!$U561)*12+MONTH(Register!$U561)-1)))-(YEAR(Register!$O561)*12+MONTH(Register!$O561))+1))/Register!$Q561,2))</f>
        <v/>
      </c>
      <c r="H563" s="27">
        <f>IF(OR(Register!$N561&lt;&gt;"Yes",Register!$O561="",N(Register!$Q561)=0),0,ROUND((Register!$M561-Register!$R561)*MIN(Register!$Q561,MAX(0,MIN(H$4,IF(Register!$U561="",$D$2,MIN($D$2,YEAR(Register!$U561)*12+MONTH(Register!$U561)-1)))-(YEAR(Register!$O561)*12+MONTH(Register!$O561))+1))/Register!$Q561,2)-ROUND((Register!$M561-Register!$R561)*MIN(Register!$Q561,MAX(0,MIN(H$4-1,IF(Register!$U561="",$D$2,MIN($D$2,YEAR(Register!$U561)*12+MONTH(Register!$U561)-1)))-(YEAR(Register!$O561)*12+MONTH(Register!$O561))+1))/Register!$Q561,2))</f>
        <v/>
      </c>
      <c r="I563" s="27">
        <f>IF(OR(Register!$N561&lt;&gt;"Yes",Register!$O561="",N(Register!$Q561)=0),0,ROUND((Register!$M561-Register!$R561)*MIN(Register!$Q561,MAX(0,MIN(I$4,IF(Register!$U561="",$D$2,MIN($D$2,YEAR(Register!$U561)*12+MONTH(Register!$U561)-1)))-(YEAR(Register!$O561)*12+MONTH(Register!$O561))+1))/Register!$Q561,2)-ROUND((Register!$M561-Register!$R561)*MIN(Register!$Q561,MAX(0,MIN(I$4-1,IF(Register!$U561="",$D$2,MIN($D$2,YEAR(Register!$U561)*12+MONTH(Register!$U561)-1)))-(YEAR(Register!$O561)*12+MONTH(Register!$O561))+1))/Register!$Q561,2))</f>
        <v/>
      </c>
      <c r="J563" s="27">
        <f>IF(OR(Register!$N561&lt;&gt;"Yes",Register!$O561="",N(Register!$Q561)=0),0,ROUND((Register!$M561-Register!$R561)*MIN(Register!$Q561,MAX(0,MIN(J$4,IF(Register!$U561="",$D$2,MIN($D$2,YEAR(Register!$U561)*12+MONTH(Register!$U561)-1)))-(YEAR(Register!$O561)*12+MONTH(Register!$O561))+1))/Register!$Q561,2)-ROUND((Register!$M561-Register!$R561)*MIN(Register!$Q561,MAX(0,MIN(J$4-1,IF(Register!$U561="",$D$2,MIN($D$2,YEAR(Register!$U561)*12+MONTH(Register!$U561)-1)))-(YEAR(Register!$O561)*12+MONTH(Register!$O561))+1))/Register!$Q561,2))</f>
        <v/>
      </c>
      <c r="K563" s="27">
        <f>IF(OR(Register!$N561&lt;&gt;"Yes",Register!$O561="",N(Register!$Q561)=0),0,ROUND((Register!$M561-Register!$R561)*MIN(Register!$Q561,MAX(0,MIN(K$4,IF(Register!$U561="",$D$2,MIN($D$2,YEAR(Register!$U561)*12+MONTH(Register!$U561)-1)))-(YEAR(Register!$O561)*12+MONTH(Register!$O561))+1))/Register!$Q561,2)-ROUND((Register!$M561-Register!$R561)*MIN(Register!$Q561,MAX(0,MIN(K$4-1,IF(Register!$U561="",$D$2,MIN($D$2,YEAR(Register!$U561)*12+MONTH(Register!$U561)-1)))-(YEAR(Register!$O561)*12+MONTH(Register!$O561))+1))/Register!$Q561,2))</f>
        <v/>
      </c>
      <c r="L563" s="27">
        <f>IF(OR(Register!$N561&lt;&gt;"Yes",Register!$O561="",N(Register!$Q561)=0),0,ROUND((Register!$M561-Register!$R561)*MIN(Register!$Q561,MAX(0,MIN(L$4,IF(Register!$U561="",$D$2,MIN($D$2,YEAR(Register!$U561)*12+MONTH(Register!$U561)-1)))-(YEAR(Register!$O561)*12+MONTH(Register!$O561))+1))/Register!$Q561,2)-ROUND((Register!$M561-Register!$R561)*MIN(Register!$Q561,MAX(0,MIN(L$4-1,IF(Register!$U561="",$D$2,MIN($D$2,YEAR(Register!$U561)*12+MONTH(Register!$U561)-1)))-(YEAR(Register!$O561)*12+MONTH(Register!$O561))+1))/Register!$Q561,2))</f>
        <v/>
      </c>
      <c r="M563" s="27">
        <f>IF(OR(Register!$N561&lt;&gt;"Yes",Register!$O561="",N(Register!$Q561)=0),0,ROUND((Register!$M561-Register!$R561)*MIN(Register!$Q561,MAX(0,MIN(M$4,IF(Register!$U561="",$D$2,MIN($D$2,YEAR(Register!$U561)*12+MONTH(Register!$U561)-1)))-(YEAR(Register!$O561)*12+MONTH(Register!$O561))+1))/Register!$Q561,2)-ROUND((Register!$M561-Register!$R561)*MIN(Register!$Q561,MAX(0,MIN(M$4-1,IF(Register!$U561="",$D$2,MIN($D$2,YEAR(Register!$U561)*12+MONTH(Register!$U561)-1)))-(YEAR(Register!$O561)*12+MONTH(Register!$O561))+1))/Register!$Q561,2))</f>
        <v/>
      </c>
      <c r="N563" s="27">
        <f>IF(OR(Register!$N561&lt;&gt;"Yes",Register!$O561="",N(Register!$Q561)=0),0,ROUND((Register!$M561-Register!$R561)*MIN(Register!$Q561,MAX(0,MIN(N$4,IF(Register!$U561="",$D$2,MIN($D$2,YEAR(Register!$U561)*12+MONTH(Register!$U561)-1)))-(YEAR(Register!$O561)*12+MONTH(Register!$O561))+1))/Register!$Q561,2)-ROUND((Register!$M561-Register!$R561)*MIN(Register!$Q561,MAX(0,MIN(N$4-1,IF(Register!$U561="",$D$2,MIN($D$2,YEAR(Register!$U561)*12+MONTH(Register!$U561)-1)))-(YEAR(Register!$O561)*12+MONTH(Register!$O561))+1))/Register!$Q561,2))</f>
        <v/>
      </c>
      <c r="O563" s="27">
        <f>IF(OR(Register!$N561&lt;&gt;"Yes",Register!$O561="",N(Register!$Q561)=0),0,ROUND((Register!$M561-Register!$R561)*MIN(Register!$Q561,MAX(0,MIN(O$4,IF(Register!$U561="",$D$2,MIN($D$2,YEAR(Register!$U561)*12+MONTH(Register!$U561)-1)))-(YEAR(Register!$O561)*12+MONTH(Register!$O561))+1))/Register!$Q561,2)-ROUND((Register!$M561-Register!$R561)*MIN(Register!$Q561,MAX(0,MIN(O$4-1,IF(Register!$U561="",$D$2,MIN($D$2,YEAR(Register!$U561)*12+MONTH(Register!$U561)-1)))-(YEAR(Register!$O561)*12+MONTH(Register!$O561))+1))/Register!$Q561,2))</f>
        <v/>
      </c>
      <c r="P563" s="27">
        <f>IF(OR(Register!$N561&lt;&gt;"Yes",Register!$O561="",N(Register!$Q561)=0),0,ROUND((Register!$M561-Register!$R561)*MIN(Register!$Q561,MAX(0,MIN(P$4,IF(Register!$U561="",$D$2,MIN($D$2,YEAR(Register!$U561)*12+MONTH(Register!$U561)-1)))-(YEAR(Register!$O561)*12+MONTH(Register!$O561))+1))/Register!$Q561,2)-ROUND((Register!$M561-Register!$R561)*MIN(Register!$Q561,MAX(0,MIN(P$4-1,IF(Register!$U561="",$D$2,MIN($D$2,YEAR(Register!$U561)*12+MONTH(Register!$U561)-1)))-(YEAR(Register!$O561)*12+MONTH(Register!$O561))+1))/Register!$Q561,2))</f>
        <v/>
      </c>
      <c r="Q563" s="27">
        <f>E563+F563+G563+H563+I563+J563+K563+L563+M563+N563+O563+P563</f>
        <v/>
      </c>
    </row>
    <row r="564">
      <c r="A564" s="28">
        <f>IF(Register!$A562="","",Register!$A562)</f>
        <v/>
      </c>
      <c r="B564" s="28">
        <f>IF(Register!$D562="","",Register!$D562)</f>
        <v/>
      </c>
      <c r="C564" s="28">
        <f>IF(Register!$F562="","",Register!$F562)</f>
        <v/>
      </c>
      <c r="D564" s="28">
        <f>IF(C564="","",IF(C564=Settings!$A$9,Settings!$B$9,IF(C564=Settings!$A$10,Settings!$B$10,IF(C564=Settings!$A$11,Settings!$B$11,IF(C564=Settings!$A$12,Settings!$B$12,IF(C564=Settings!$A$13,Settings!$B$13,IF(C564=Settings!$A$14,Settings!$B$14,IF(C564=Settings!$A$15,Settings!$B$15,IF(C564=Settings!$A$16,Settings!$B$16,IF(C564=Settings!$A$17,Settings!$B$17,IF(C564=Settings!$A$18,Settings!$B$18,"")))))))))))</f>
        <v/>
      </c>
      <c r="E564" s="27">
        <f>IF(OR(Register!$N562&lt;&gt;"Yes",Register!$O562="",N(Register!$Q562)=0),0,ROUND((Register!$M562-Register!$R562)*MIN(Register!$Q562,MAX(0,MIN(E$4,IF(Register!$U562="",$D$2,MIN($D$2,YEAR(Register!$U562)*12+MONTH(Register!$U562)-1)))-(YEAR(Register!$O562)*12+MONTH(Register!$O562))+1))/Register!$Q562,2)-ROUND((Register!$M562-Register!$R562)*MIN(Register!$Q562,MAX(0,MIN(E$4-1,IF(Register!$U562="",$D$2,MIN($D$2,YEAR(Register!$U562)*12+MONTH(Register!$U562)-1)))-(YEAR(Register!$O562)*12+MONTH(Register!$O562))+1))/Register!$Q562,2))</f>
        <v/>
      </c>
      <c r="F564" s="27">
        <f>IF(OR(Register!$N562&lt;&gt;"Yes",Register!$O562="",N(Register!$Q562)=0),0,ROUND((Register!$M562-Register!$R562)*MIN(Register!$Q562,MAX(0,MIN(F$4,IF(Register!$U562="",$D$2,MIN($D$2,YEAR(Register!$U562)*12+MONTH(Register!$U562)-1)))-(YEAR(Register!$O562)*12+MONTH(Register!$O562))+1))/Register!$Q562,2)-ROUND((Register!$M562-Register!$R562)*MIN(Register!$Q562,MAX(0,MIN(F$4-1,IF(Register!$U562="",$D$2,MIN($D$2,YEAR(Register!$U562)*12+MONTH(Register!$U562)-1)))-(YEAR(Register!$O562)*12+MONTH(Register!$O562))+1))/Register!$Q562,2))</f>
        <v/>
      </c>
      <c r="G564" s="27">
        <f>IF(OR(Register!$N562&lt;&gt;"Yes",Register!$O562="",N(Register!$Q562)=0),0,ROUND((Register!$M562-Register!$R562)*MIN(Register!$Q562,MAX(0,MIN(G$4,IF(Register!$U562="",$D$2,MIN($D$2,YEAR(Register!$U562)*12+MONTH(Register!$U562)-1)))-(YEAR(Register!$O562)*12+MONTH(Register!$O562))+1))/Register!$Q562,2)-ROUND((Register!$M562-Register!$R562)*MIN(Register!$Q562,MAX(0,MIN(G$4-1,IF(Register!$U562="",$D$2,MIN($D$2,YEAR(Register!$U562)*12+MONTH(Register!$U562)-1)))-(YEAR(Register!$O562)*12+MONTH(Register!$O562))+1))/Register!$Q562,2))</f>
        <v/>
      </c>
      <c r="H564" s="27">
        <f>IF(OR(Register!$N562&lt;&gt;"Yes",Register!$O562="",N(Register!$Q562)=0),0,ROUND((Register!$M562-Register!$R562)*MIN(Register!$Q562,MAX(0,MIN(H$4,IF(Register!$U562="",$D$2,MIN($D$2,YEAR(Register!$U562)*12+MONTH(Register!$U562)-1)))-(YEAR(Register!$O562)*12+MONTH(Register!$O562))+1))/Register!$Q562,2)-ROUND((Register!$M562-Register!$R562)*MIN(Register!$Q562,MAX(0,MIN(H$4-1,IF(Register!$U562="",$D$2,MIN($D$2,YEAR(Register!$U562)*12+MONTH(Register!$U562)-1)))-(YEAR(Register!$O562)*12+MONTH(Register!$O562))+1))/Register!$Q562,2))</f>
        <v/>
      </c>
      <c r="I564" s="27">
        <f>IF(OR(Register!$N562&lt;&gt;"Yes",Register!$O562="",N(Register!$Q562)=0),0,ROUND((Register!$M562-Register!$R562)*MIN(Register!$Q562,MAX(0,MIN(I$4,IF(Register!$U562="",$D$2,MIN($D$2,YEAR(Register!$U562)*12+MONTH(Register!$U562)-1)))-(YEAR(Register!$O562)*12+MONTH(Register!$O562))+1))/Register!$Q562,2)-ROUND((Register!$M562-Register!$R562)*MIN(Register!$Q562,MAX(0,MIN(I$4-1,IF(Register!$U562="",$D$2,MIN($D$2,YEAR(Register!$U562)*12+MONTH(Register!$U562)-1)))-(YEAR(Register!$O562)*12+MONTH(Register!$O562))+1))/Register!$Q562,2))</f>
        <v/>
      </c>
      <c r="J564" s="27">
        <f>IF(OR(Register!$N562&lt;&gt;"Yes",Register!$O562="",N(Register!$Q562)=0),0,ROUND((Register!$M562-Register!$R562)*MIN(Register!$Q562,MAX(0,MIN(J$4,IF(Register!$U562="",$D$2,MIN($D$2,YEAR(Register!$U562)*12+MONTH(Register!$U562)-1)))-(YEAR(Register!$O562)*12+MONTH(Register!$O562))+1))/Register!$Q562,2)-ROUND((Register!$M562-Register!$R562)*MIN(Register!$Q562,MAX(0,MIN(J$4-1,IF(Register!$U562="",$D$2,MIN($D$2,YEAR(Register!$U562)*12+MONTH(Register!$U562)-1)))-(YEAR(Register!$O562)*12+MONTH(Register!$O562))+1))/Register!$Q562,2))</f>
        <v/>
      </c>
      <c r="K564" s="27">
        <f>IF(OR(Register!$N562&lt;&gt;"Yes",Register!$O562="",N(Register!$Q562)=0),0,ROUND((Register!$M562-Register!$R562)*MIN(Register!$Q562,MAX(0,MIN(K$4,IF(Register!$U562="",$D$2,MIN($D$2,YEAR(Register!$U562)*12+MONTH(Register!$U562)-1)))-(YEAR(Register!$O562)*12+MONTH(Register!$O562))+1))/Register!$Q562,2)-ROUND((Register!$M562-Register!$R562)*MIN(Register!$Q562,MAX(0,MIN(K$4-1,IF(Register!$U562="",$D$2,MIN($D$2,YEAR(Register!$U562)*12+MONTH(Register!$U562)-1)))-(YEAR(Register!$O562)*12+MONTH(Register!$O562))+1))/Register!$Q562,2))</f>
        <v/>
      </c>
      <c r="L564" s="27">
        <f>IF(OR(Register!$N562&lt;&gt;"Yes",Register!$O562="",N(Register!$Q562)=0),0,ROUND((Register!$M562-Register!$R562)*MIN(Register!$Q562,MAX(0,MIN(L$4,IF(Register!$U562="",$D$2,MIN($D$2,YEAR(Register!$U562)*12+MONTH(Register!$U562)-1)))-(YEAR(Register!$O562)*12+MONTH(Register!$O562))+1))/Register!$Q562,2)-ROUND((Register!$M562-Register!$R562)*MIN(Register!$Q562,MAX(0,MIN(L$4-1,IF(Register!$U562="",$D$2,MIN($D$2,YEAR(Register!$U562)*12+MONTH(Register!$U562)-1)))-(YEAR(Register!$O562)*12+MONTH(Register!$O562))+1))/Register!$Q562,2))</f>
        <v/>
      </c>
      <c r="M564" s="27">
        <f>IF(OR(Register!$N562&lt;&gt;"Yes",Register!$O562="",N(Register!$Q562)=0),0,ROUND((Register!$M562-Register!$R562)*MIN(Register!$Q562,MAX(0,MIN(M$4,IF(Register!$U562="",$D$2,MIN($D$2,YEAR(Register!$U562)*12+MONTH(Register!$U562)-1)))-(YEAR(Register!$O562)*12+MONTH(Register!$O562))+1))/Register!$Q562,2)-ROUND((Register!$M562-Register!$R562)*MIN(Register!$Q562,MAX(0,MIN(M$4-1,IF(Register!$U562="",$D$2,MIN($D$2,YEAR(Register!$U562)*12+MONTH(Register!$U562)-1)))-(YEAR(Register!$O562)*12+MONTH(Register!$O562))+1))/Register!$Q562,2))</f>
        <v/>
      </c>
      <c r="N564" s="27">
        <f>IF(OR(Register!$N562&lt;&gt;"Yes",Register!$O562="",N(Register!$Q562)=0),0,ROUND((Register!$M562-Register!$R562)*MIN(Register!$Q562,MAX(0,MIN(N$4,IF(Register!$U562="",$D$2,MIN($D$2,YEAR(Register!$U562)*12+MONTH(Register!$U562)-1)))-(YEAR(Register!$O562)*12+MONTH(Register!$O562))+1))/Register!$Q562,2)-ROUND((Register!$M562-Register!$R562)*MIN(Register!$Q562,MAX(0,MIN(N$4-1,IF(Register!$U562="",$D$2,MIN($D$2,YEAR(Register!$U562)*12+MONTH(Register!$U562)-1)))-(YEAR(Register!$O562)*12+MONTH(Register!$O562))+1))/Register!$Q562,2))</f>
        <v/>
      </c>
      <c r="O564" s="27">
        <f>IF(OR(Register!$N562&lt;&gt;"Yes",Register!$O562="",N(Register!$Q562)=0),0,ROUND((Register!$M562-Register!$R562)*MIN(Register!$Q562,MAX(0,MIN(O$4,IF(Register!$U562="",$D$2,MIN($D$2,YEAR(Register!$U562)*12+MONTH(Register!$U562)-1)))-(YEAR(Register!$O562)*12+MONTH(Register!$O562))+1))/Register!$Q562,2)-ROUND((Register!$M562-Register!$R562)*MIN(Register!$Q562,MAX(0,MIN(O$4-1,IF(Register!$U562="",$D$2,MIN($D$2,YEAR(Register!$U562)*12+MONTH(Register!$U562)-1)))-(YEAR(Register!$O562)*12+MONTH(Register!$O562))+1))/Register!$Q562,2))</f>
        <v/>
      </c>
      <c r="P564" s="27">
        <f>IF(OR(Register!$N562&lt;&gt;"Yes",Register!$O562="",N(Register!$Q562)=0),0,ROUND((Register!$M562-Register!$R562)*MIN(Register!$Q562,MAX(0,MIN(P$4,IF(Register!$U562="",$D$2,MIN($D$2,YEAR(Register!$U562)*12+MONTH(Register!$U562)-1)))-(YEAR(Register!$O562)*12+MONTH(Register!$O562))+1))/Register!$Q562,2)-ROUND((Register!$M562-Register!$R562)*MIN(Register!$Q562,MAX(0,MIN(P$4-1,IF(Register!$U562="",$D$2,MIN($D$2,YEAR(Register!$U562)*12+MONTH(Register!$U562)-1)))-(YEAR(Register!$O562)*12+MONTH(Register!$O562))+1))/Register!$Q562,2))</f>
        <v/>
      </c>
      <c r="Q564" s="27">
        <f>E564+F564+G564+H564+I564+J564+K564+L564+M564+N564+O564+P564</f>
        <v/>
      </c>
    </row>
    <row r="565">
      <c r="A565" s="28">
        <f>IF(Register!$A563="","",Register!$A563)</f>
        <v/>
      </c>
      <c r="B565" s="28">
        <f>IF(Register!$D563="","",Register!$D563)</f>
        <v/>
      </c>
      <c r="C565" s="28">
        <f>IF(Register!$F563="","",Register!$F563)</f>
        <v/>
      </c>
      <c r="D565" s="28">
        <f>IF(C565="","",IF(C565=Settings!$A$9,Settings!$B$9,IF(C565=Settings!$A$10,Settings!$B$10,IF(C565=Settings!$A$11,Settings!$B$11,IF(C565=Settings!$A$12,Settings!$B$12,IF(C565=Settings!$A$13,Settings!$B$13,IF(C565=Settings!$A$14,Settings!$B$14,IF(C565=Settings!$A$15,Settings!$B$15,IF(C565=Settings!$A$16,Settings!$B$16,IF(C565=Settings!$A$17,Settings!$B$17,IF(C565=Settings!$A$18,Settings!$B$18,"")))))))))))</f>
        <v/>
      </c>
      <c r="E565" s="27">
        <f>IF(OR(Register!$N563&lt;&gt;"Yes",Register!$O563="",N(Register!$Q563)=0),0,ROUND((Register!$M563-Register!$R563)*MIN(Register!$Q563,MAX(0,MIN(E$4,IF(Register!$U563="",$D$2,MIN($D$2,YEAR(Register!$U563)*12+MONTH(Register!$U563)-1)))-(YEAR(Register!$O563)*12+MONTH(Register!$O563))+1))/Register!$Q563,2)-ROUND((Register!$M563-Register!$R563)*MIN(Register!$Q563,MAX(0,MIN(E$4-1,IF(Register!$U563="",$D$2,MIN($D$2,YEAR(Register!$U563)*12+MONTH(Register!$U563)-1)))-(YEAR(Register!$O563)*12+MONTH(Register!$O563))+1))/Register!$Q563,2))</f>
        <v/>
      </c>
      <c r="F565" s="27">
        <f>IF(OR(Register!$N563&lt;&gt;"Yes",Register!$O563="",N(Register!$Q563)=0),0,ROUND((Register!$M563-Register!$R563)*MIN(Register!$Q563,MAX(0,MIN(F$4,IF(Register!$U563="",$D$2,MIN($D$2,YEAR(Register!$U563)*12+MONTH(Register!$U563)-1)))-(YEAR(Register!$O563)*12+MONTH(Register!$O563))+1))/Register!$Q563,2)-ROUND((Register!$M563-Register!$R563)*MIN(Register!$Q563,MAX(0,MIN(F$4-1,IF(Register!$U563="",$D$2,MIN($D$2,YEAR(Register!$U563)*12+MONTH(Register!$U563)-1)))-(YEAR(Register!$O563)*12+MONTH(Register!$O563))+1))/Register!$Q563,2))</f>
        <v/>
      </c>
      <c r="G565" s="27">
        <f>IF(OR(Register!$N563&lt;&gt;"Yes",Register!$O563="",N(Register!$Q563)=0),0,ROUND((Register!$M563-Register!$R563)*MIN(Register!$Q563,MAX(0,MIN(G$4,IF(Register!$U563="",$D$2,MIN($D$2,YEAR(Register!$U563)*12+MONTH(Register!$U563)-1)))-(YEAR(Register!$O563)*12+MONTH(Register!$O563))+1))/Register!$Q563,2)-ROUND((Register!$M563-Register!$R563)*MIN(Register!$Q563,MAX(0,MIN(G$4-1,IF(Register!$U563="",$D$2,MIN($D$2,YEAR(Register!$U563)*12+MONTH(Register!$U563)-1)))-(YEAR(Register!$O563)*12+MONTH(Register!$O563))+1))/Register!$Q563,2))</f>
        <v/>
      </c>
      <c r="H565" s="27">
        <f>IF(OR(Register!$N563&lt;&gt;"Yes",Register!$O563="",N(Register!$Q563)=0),0,ROUND((Register!$M563-Register!$R563)*MIN(Register!$Q563,MAX(0,MIN(H$4,IF(Register!$U563="",$D$2,MIN($D$2,YEAR(Register!$U563)*12+MONTH(Register!$U563)-1)))-(YEAR(Register!$O563)*12+MONTH(Register!$O563))+1))/Register!$Q563,2)-ROUND((Register!$M563-Register!$R563)*MIN(Register!$Q563,MAX(0,MIN(H$4-1,IF(Register!$U563="",$D$2,MIN($D$2,YEAR(Register!$U563)*12+MONTH(Register!$U563)-1)))-(YEAR(Register!$O563)*12+MONTH(Register!$O563))+1))/Register!$Q563,2))</f>
        <v/>
      </c>
      <c r="I565" s="27">
        <f>IF(OR(Register!$N563&lt;&gt;"Yes",Register!$O563="",N(Register!$Q563)=0),0,ROUND((Register!$M563-Register!$R563)*MIN(Register!$Q563,MAX(0,MIN(I$4,IF(Register!$U563="",$D$2,MIN($D$2,YEAR(Register!$U563)*12+MONTH(Register!$U563)-1)))-(YEAR(Register!$O563)*12+MONTH(Register!$O563))+1))/Register!$Q563,2)-ROUND((Register!$M563-Register!$R563)*MIN(Register!$Q563,MAX(0,MIN(I$4-1,IF(Register!$U563="",$D$2,MIN($D$2,YEAR(Register!$U563)*12+MONTH(Register!$U563)-1)))-(YEAR(Register!$O563)*12+MONTH(Register!$O563))+1))/Register!$Q563,2))</f>
        <v/>
      </c>
      <c r="J565" s="27">
        <f>IF(OR(Register!$N563&lt;&gt;"Yes",Register!$O563="",N(Register!$Q563)=0),0,ROUND((Register!$M563-Register!$R563)*MIN(Register!$Q563,MAX(0,MIN(J$4,IF(Register!$U563="",$D$2,MIN($D$2,YEAR(Register!$U563)*12+MONTH(Register!$U563)-1)))-(YEAR(Register!$O563)*12+MONTH(Register!$O563))+1))/Register!$Q563,2)-ROUND((Register!$M563-Register!$R563)*MIN(Register!$Q563,MAX(0,MIN(J$4-1,IF(Register!$U563="",$D$2,MIN($D$2,YEAR(Register!$U563)*12+MONTH(Register!$U563)-1)))-(YEAR(Register!$O563)*12+MONTH(Register!$O563))+1))/Register!$Q563,2))</f>
        <v/>
      </c>
      <c r="K565" s="27">
        <f>IF(OR(Register!$N563&lt;&gt;"Yes",Register!$O563="",N(Register!$Q563)=0),0,ROUND((Register!$M563-Register!$R563)*MIN(Register!$Q563,MAX(0,MIN(K$4,IF(Register!$U563="",$D$2,MIN($D$2,YEAR(Register!$U563)*12+MONTH(Register!$U563)-1)))-(YEAR(Register!$O563)*12+MONTH(Register!$O563))+1))/Register!$Q563,2)-ROUND((Register!$M563-Register!$R563)*MIN(Register!$Q563,MAX(0,MIN(K$4-1,IF(Register!$U563="",$D$2,MIN($D$2,YEAR(Register!$U563)*12+MONTH(Register!$U563)-1)))-(YEAR(Register!$O563)*12+MONTH(Register!$O563))+1))/Register!$Q563,2))</f>
        <v/>
      </c>
      <c r="L565" s="27">
        <f>IF(OR(Register!$N563&lt;&gt;"Yes",Register!$O563="",N(Register!$Q563)=0),0,ROUND((Register!$M563-Register!$R563)*MIN(Register!$Q563,MAX(0,MIN(L$4,IF(Register!$U563="",$D$2,MIN($D$2,YEAR(Register!$U563)*12+MONTH(Register!$U563)-1)))-(YEAR(Register!$O563)*12+MONTH(Register!$O563))+1))/Register!$Q563,2)-ROUND((Register!$M563-Register!$R563)*MIN(Register!$Q563,MAX(0,MIN(L$4-1,IF(Register!$U563="",$D$2,MIN($D$2,YEAR(Register!$U563)*12+MONTH(Register!$U563)-1)))-(YEAR(Register!$O563)*12+MONTH(Register!$O563))+1))/Register!$Q563,2))</f>
        <v/>
      </c>
      <c r="M565" s="27">
        <f>IF(OR(Register!$N563&lt;&gt;"Yes",Register!$O563="",N(Register!$Q563)=0),0,ROUND((Register!$M563-Register!$R563)*MIN(Register!$Q563,MAX(0,MIN(M$4,IF(Register!$U563="",$D$2,MIN($D$2,YEAR(Register!$U563)*12+MONTH(Register!$U563)-1)))-(YEAR(Register!$O563)*12+MONTH(Register!$O563))+1))/Register!$Q563,2)-ROUND((Register!$M563-Register!$R563)*MIN(Register!$Q563,MAX(0,MIN(M$4-1,IF(Register!$U563="",$D$2,MIN($D$2,YEAR(Register!$U563)*12+MONTH(Register!$U563)-1)))-(YEAR(Register!$O563)*12+MONTH(Register!$O563))+1))/Register!$Q563,2))</f>
        <v/>
      </c>
      <c r="N565" s="27">
        <f>IF(OR(Register!$N563&lt;&gt;"Yes",Register!$O563="",N(Register!$Q563)=0),0,ROUND((Register!$M563-Register!$R563)*MIN(Register!$Q563,MAX(0,MIN(N$4,IF(Register!$U563="",$D$2,MIN($D$2,YEAR(Register!$U563)*12+MONTH(Register!$U563)-1)))-(YEAR(Register!$O563)*12+MONTH(Register!$O563))+1))/Register!$Q563,2)-ROUND((Register!$M563-Register!$R563)*MIN(Register!$Q563,MAX(0,MIN(N$4-1,IF(Register!$U563="",$D$2,MIN($D$2,YEAR(Register!$U563)*12+MONTH(Register!$U563)-1)))-(YEAR(Register!$O563)*12+MONTH(Register!$O563))+1))/Register!$Q563,2))</f>
        <v/>
      </c>
      <c r="O565" s="27">
        <f>IF(OR(Register!$N563&lt;&gt;"Yes",Register!$O563="",N(Register!$Q563)=0),0,ROUND((Register!$M563-Register!$R563)*MIN(Register!$Q563,MAX(0,MIN(O$4,IF(Register!$U563="",$D$2,MIN($D$2,YEAR(Register!$U563)*12+MONTH(Register!$U563)-1)))-(YEAR(Register!$O563)*12+MONTH(Register!$O563))+1))/Register!$Q563,2)-ROUND((Register!$M563-Register!$R563)*MIN(Register!$Q563,MAX(0,MIN(O$4-1,IF(Register!$U563="",$D$2,MIN($D$2,YEAR(Register!$U563)*12+MONTH(Register!$U563)-1)))-(YEAR(Register!$O563)*12+MONTH(Register!$O563))+1))/Register!$Q563,2))</f>
        <v/>
      </c>
      <c r="P565" s="27">
        <f>IF(OR(Register!$N563&lt;&gt;"Yes",Register!$O563="",N(Register!$Q563)=0),0,ROUND((Register!$M563-Register!$R563)*MIN(Register!$Q563,MAX(0,MIN(P$4,IF(Register!$U563="",$D$2,MIN($D$2,YEAR(Register!$U563)*12+MONTH(Register!$U563)-1)))-(YEAR(Register!$O563)*12+MONTH(Register!$O563))+1))/Register!$Q563,2)-ROUND((Register!$M563-Register!$R563)*MIN(Register!$Q563,MAX(0,MIN(P$4-1,IF(Register!$U563="",$D$2,MIN($D$2,YEAR(Register!$U563)*12+MONTH(Register!$U563)-1)))-(YEAR(Register!$O563)*12+MONTH(Register!$O563))+1))/Register!$Q563,2))</f>
        <v/>
      </c>
      <c r="Q565" s="27">
        <f>E565+F565+G565+H565+I565+J565+K565+L565+M565+N565+O565+P565</f>
        <v/>
      </c>
    </row>
    <row r="566">
      <c r="A566" s="28">
        <f>IF(Register!$A564="","",Register!$A564)</f>
        <v/>
      </c>
      <c r="B566" s="28">
        <f>IF(Register!$D564="","",Register!$D564)</f>
        <v/>
      </c>
      <c r="C566" s="28">
        <f>IF(Register!$F564="","",Register!$F564)</f>
        <v/>
      </c>
      <c r="D566" s="28">
        <f>IF(C566="","",IF(C566=Settings!$A$9,Settings!$B$9,IF(C566=Settings!$A$10,Settings!$B$10,IF(C566=Settings!$A$11,Settings!$B$11,IF(C566=Settings!$A$12,Settings!$B$12,IF(C566=Settings!$A$13,Settings!$B$13,IF(C566=Settings!$A$14,Settings!$B$14,IF(C566=Settings!$A$15,Settings!$B$15,IF(C566=Settings!$A$16,Settings!$B$16,IF(C566=Settings!$A$17,Settings!$B$17,IF(C566=Settings!$A$18,Settings!$B$18,"")))))))))))</f>
        <v/>
      </c>
      <c r="E566" s="27">
        <f>IF(OR(Register!$N564&lt;&gt;"Yes",Register!$O564="",N(Register!$Q564)=0),0,ROUND((Register!$M564-Register!$R564)*MIN(Register!$Q564,MAX(0,MIN(E$4,IF(Register!$U564="",$D$2,MIN($D$2,YEAR(Register!$U564)*12+MONTH(Register!$U564)-1)))-(YEAR(Register!$O564)*12+MONTH(Register!$O564))+1))/Register!$Q564,2)-ROUND((Register!$M564-Register!$R564)*MIN(Register!$Q564,MAX(0,MIN(E$4-1,IF(Register!$U564="",$D$2,MIN($D$2,YEAR(Register!$U564)*12+MONTH(Register!$U564)-1)))-(YEAR(Register!$O564)*12+MONTH(Register!$O564))+1))/Register!$Q564,2))</f>
        <v/>
      </c>
      <c r="F566" s="27">
        <f>IF(OR(Register!$N564&lt;&gt;"Yes",Register!$O564="",N(Register!$Q564)=0),0,ROUND((Register!$M564-Register!$R564)*MIN(Register!$Q564,MAX(0,MIN(F$4,IF(Register!$U564="",$D$2,MIN($D$2,YEAR(Register!$U564)*12+MONTH(Register!$U564)-1)))-(YEAR(Register!$O564)*12+MONTH(Register!$O564))+1))/Register!$Q564,2)-ROUND((Register!$M564-Register!$R564)*MIN(Register!$Q564,MAX(0,MIN(F$4-1,IF(Register!$U564="",$D$2,MIN($D$2,YEAR(Register!$U564)*12+MONTH(Register!$U564)-1)))-(YEAR(Register!$O564)*12+MONTH(Register!$O564))+1))/Register!$Q564,2))</f>
        <v/>
      </c>
      <c r="G566" s="27">
        <f>IF(OR(Register!$N564&lt;&gt;"Yes",Register!$O564="",N(Register!$Q564)=0),0,ROUND((Register!$M564-Register!$R564)*MIN(Register!$Q564,MAX(0,MIN(G$4,IF(Register!$U564="",$D$2,MIN($D$2,YEAR(Register!$U564)*12+MONTH(Register!$U564)-1)))-(YEAR(Register!$O564)*12+MONTH(Register!$O564))+1))/Register!$Q564,2)-ROUND((Register!$M564-Register!$R564)*MIN(Register!$Q564,MAX(0,MIN(G$4-1,IF(Register!$U564="",$D$2,MIN($D$2,YEAR(Register!$U564)*12+MONTH(Register!$U564)-1)))-(YEAR(Register!$O564)*12+MONTH(Register!$O564))+1))/Register!$Q564,2))</f>
        <v/>
      </c>
      <c r="H566" s="27">
        <f>IF(OR(Register!$N564&lt;&gt;"Yes",Register!$O564="",N(Register!$Q564)=0),0,ROUND((Register!$M564-Register!$R564)*MIN(Register!$Q564,MAX(0,MIN(H$4,IF(Register!$U564="",$D$2,MIN($D$2,YEAR(Register!$U564)*12+MONTH(Register!$U564)-1)))-(YEAR(Register!$O564)*12+MONTH(Register!$O564))+1))/Register!$Q564,2)-ROUND((Register!$M564-Register!$R564)*MIN(Register!$Q564,MAX(0,MIN(H$4-1,IF(Register!$U564="",$D$2,MIN($D$2,YEAR(Register!$U564)*12+MONTH(Register!$U564)-1)))-(YEAR(Register!$O564)*12+MONTH(Register!$O564))+1))/Register!$Q564,2))</f>
        <v/>
      </c>
      <c r="I566" s="27">
        <f>IF(OR(Register!$N564&lt;&gt;"Yes",Register!$O564="",N(Register!$Q564)=0),0,ROUND((Register!$M564-Register!$R564)*MIN(Register!$Q564,MAX(0,MIN(I$4,IF(Register!$U564="",$D$2,MIN($D$2,YEAR(Register!$U564)*12+MONTH(Register!$U564)-1)))-(YEAR(Register!$O564)*12+MONTH(Register!$O564))+1))/Register!$Q564,2)-ROUND((Register!$M564-Register!$R564)*MIN(Register!$Q564,MAX(0,MIN(I$4-1,IF(Register!$U564="",$D$2,MIN($D$2,YEAR(Register!$U564)*12+MONTH(Register!$U564)-1)))-(YEAR(Register!$O564)*12+MONTH(Register!$O564))+1))/Register!$Q564,2))</f>
        <v/>
      </c>
      <c r="J566" s="27">
        <f>IF(OR(Register!$N564&lt;&gt;"Yes",Register!$O564="",N(Register!$Q564)=0),0,ROUND((Register!$M564-Register!$R564)*MIN(Register!$Q564,MAX(0,MIN(J$4,IF(Register!$U564="",$D$2,MIN($D$2,YEAR(Register!$U564)*12+MONTH(Register!$U564)-1)))-(YEAR(Register!$O564)*12+MONTH(Register!$O564))+1))/Register!$Q564,2)-ROUND((Register!$M564-Register!$R564)*MIN(Register!$Q564,MAX(0,MIN(J$4-1,IF(Register!$U564="",$D$2,MIN($D$2,YEAR(Register!$U564)*12+MONTH(Register!$U564)-1)))-(YEAR(Register!$O564)*12+MONTH(Register!$O564))+1))/Register!$Q564,2))</f>
        <v/>
      </c>
      <c r="K566" s="27">
        <f>IF(OR(Register!$N564&lt;&gt;"Yes",Register!$O564="",N(Register!$Q564)=0),0,ROUND((Register!$M564-Register!$R564)*MIN(Register!$Q564,MAX(0,MIN(K$4,IF(Register!$U564="",$D$2,MIN($D$2,YEAR(Register!$U564)*12+MONTH(Register!$U564)-1)))-(YEAR(Register!$O564)*12+MONTH(Register!$O564))+1))/Register!$Q564,2)-ROUND((Register!$M564-Register!$R564)*MIN(Register!$Q564,MAX(0,MIN(K$4-1,IF(Register!$U564="",$D$2,MIN($D$2,YEAR(Register!$U564)*12+MONTH(Register!$U564)-1)))-(YEAR(Register!$O564)*12+MONTH(Register!$O564))+1))/Register!$Q564,2))</f>
        <v/>
      </c>
      <c r="L566" s="27">
        <f>IF(OR(Register!$N564&lt;&gt;"Yes",Register!$O564="",N(Register!$Q564)=0),0,ROUND((Register!$M564-Register!$R564)*MIN(Register!$Q564,MAX(0,MIN(L$4,IF(Register!$U564="",$D$2,MIN($D$2,YEAR(Register!$U564)*12+MONTH(Register!$U564)-1)))-(YEAR(Register!$O564)*12+MONTH(Register!$O564))+1))/Register!$Q564,2)-ROUND((Register!$M564-Register!$R564)*MIN(Register!$Q564,MAX(0,MIN(L$4-1,IF(Register!$U564="",$D$2,MIN($D$2,YEAR(Register!$U564)*12+MONTH(Register!$U564)-1)))-(YEAR(Register!$O564)*12+MONTH(Register!$O564))+1))/Register!$Q564,2))</f>
        <v/>
      </c>
      <c r="M566" s="27">
        <f>IF(OR(Register!$N564&lt;&gt;"Yes",Register!$O564="",N(Register!$Q564)=0),0,ROUND((Register!$M564-Register!$R564)*MIN(Register!$Q564,MAX(0,MIN(M$4,IF(Register!$U564="",$D$2,MIN($D$2,YEAR(Register!$U564)*12+MONTH(Register!$U564)-1)))-(YEAR(Register!$O564)*12+MONTH(Register!$O564))+1))/Register!$Q564,2)-ROUND((Register!$M564-Register!$R564)*MIN(Register!$Q564,MAX(0,MIN(M$4-1,IF(Register!$U564="",$D$2,MIN($D$2,YEAR(Register!$U564)*12+MONTH(Register!$U564)-1)))-(YEAR(Register!$O564)*12+MONTH(Register!$O564))+1))/Register!$Q564,2))</f>
        <v/>
      </c>
      <c r="N566" s="27">
        <f>IF(OR(Register!$N564&lt;&gt;"Yes",Register!$O564="",N(Register!$Q564)=0),0,ROUND((Register!$M564-Register!$R564)*MIN(Register!$Q564,MAX(0,MIN(N$4,IF(Register!$U564="",$D$2,MIN($D$2,YEAR(Register!$U564)*12+MONTH(Register!$U564)-1)))-(YEAR(Register!$O564)*12+MONTH(Register!$O564))+1))/Register!$Q564,2)-ROUND((Register!$M564-Register!$R564)*MIN(Register!$Q564,MAX(0,MIN(N$4-1,IF(Register!$U564="",$D$2,MIN($D$2,YEAR(Register!$U564)*12+MONTH(Register!$U564)-1)))-(YEAR(Register!$O564)*12+MONTH(Register!$O564))+1))/Register!$Q564,2))</f>
        <v/>
      </c>
      <c r="O566" s="27">
        <f>IF(OR(Register!$N564&lt;&gt;"Yes",Register!$O564="",N(Register!$Q564)=0),0,ROUND((Register!$M564-Register!$R564)*MIN(Register!$Q564,MAX(0,MIN(O$4,IF(Register!$U564="",$D$2,MIN($D$2,YEAR(Register!$U564)*12+MONTH(Register!$U564)-1)))-(YEAR(Register!$O564)*12+MONTH(Register!$O564))+1))/Register!$Q564,2)-ROUND((Register!$M564-Register!$R564)*MIN(Register!$Q564,MAX(0,MIN(O$4-1,IF(Register!$U564="",$D$2,MIN($D$2,YEAR(Register!$U564)*12+MONTH(Register!$U564)-1)))-(YEAR(Register!$O564)*12+MONTH(Register!$O564))+1))/Register!$Q564,2))</f>
        <v/>
      </c>
      <c r="P566" s="27">
        <f>IF(OR(Register!$N564&lt;&gt;"Yes",Register!$O564="",N(Register!$Q564)=0),0,ROUND((Register!$M564-Register!$R564)*MIN(Register!$Q564,MAX(0,MIN(P$4,IF(Register!$U564="",$D$2,MIN($D$2,YEAR(Register!$U564)*12+MONTH(Register!$U564)-1)))-(YEAR(Register!$O564)*12+MONTH(Register!$O564))+1))/Register!$Q564,2)-ROUND((Register!$M564-Register!$R564)*MIN(Register!$Q564,MAX(0,MIN(P$4-1,IF(Register!$U564="",$D$2,MIN($D$2,YEAR(Register!$U564)*12+MONTH(Register!$U564)-1)))-(YEAR(Register!$O564)*12+MONTH(Register!$O564))+1))/Register!$Q564,2))</f>
        <v/>
      </c>
      <c r="Q566" s="27">
        <f>E566+F566+G566+H566+I566+J566+K566+L566+M566+N566+O566+P566</f>
        <v/>
      </c>
    </row>
    <row r="567">
      <c r="A567" s="28">
        <f>IF(Register!$A565="","",Register!$A565)</f>
        <v/>
      </c>
      <c r="B567" s="28">
        <f>IF(Register!$D565="","",Register!$D565)</f>
        <v/>
      </c>
      <c r="C567" s="28">
        <f>IF(Register!$F565="","",Register!$F565)</f>
        <v/>
      </c>
      <c r="D567" s="28">
        <f>IF(C567="","",IF(C567=Settings!$A$9,Settings!$B$9,IF(C567=Settings!$A$10,Settings!$B$10,IF(C567=Settings!$A$11,Settings!$B$11,IF(C567=Settings!$A$12,Settings!$B$12,IF(C567=Settings!$A$13,Settings!$B$13,IF(C567=Settings!$A$14,Settings!$B$14,IF(C567=Settings!$A$15,Settings!$B$15,IF(C567=Settings!$A$16,Settings!$B$16,IF(C567=Settings!$A$17,Settings!$B$17,IF(C567=Settings!$A$18,Settings!$B$18,"")))))))))))</f>
        <v/>
      </c>
      <c r="E567" s="27">
        <f>IF(OR(Register!$N565&lt;&gt;"Yes",Register!$O565="",N(Register!$Q565)=0),0,ROUND((Register!$M565-Register!$R565)*MIN(Register!$Q565,MAX(0,MIN(E$4,IF(Register!$U565="",$D$2,MIN($D$2,YEAR(Register!$U565)*12+MONTH(Register!$U565)-1)))-(YEAR(Register!$O565)*12+MONTH(Register!$O565))+1))/Register!$Q565,2)-ROUND((Register!$M565-Register!$R565)*MIN(Register!$Q565,MAX(0,MIN(E$4-1,IF(Register!$U565="",$D$2,MIN($D$2,YEAR(Register!$U565)*12+MONTH(Register!$U565)-1)))-(YEAR(Register!$O565)*12+MONTH(Register!$O565))+1))/Register!$Q565,2))</f>
        <v/>
      </c>
      <c r="F567" s="27">
        <f>IF(OR(Register!$N565&lt;&gt;"Yes",Register!$O565="",N(Register!$Q565)=0),0,ROUND((Register!$M565-Register!$R565)*MIN(Register!$Q565,MAX(0,MIN(F$4,IF(Register!$U565="",$D$2,MIN($D$2,YEAR(Register!$U565)*12+MONTH(Register!$U565)-1)))-(YEAR(Register!$O565)*12+MONTH(Register!$O565))+1))/Register!$Q565,2)-ROUND((Register!$M565-Register!$R565)*MIN(Register!$Q565,MAX(0,MIN(F$4-1,IF(Register!$U565="",$D$2,MIN($D$2,YEAR(Register!$U565)*12+MONTH(Register!$U565)-1)))-(YEAR(Register!$O565)*12+MONTH(Register!$O565))+1))/Register!$Q565,2))</f>
        <v/>
      </c>
      <c r="G567" s="27">
        <f>IF(OR(Register!$N565&lt;&gt;"Yes",Register!$O565="",N(Register!$Q565)=0),0,ROUND((Register!$M565-Register!$R565)*MIN(Register!$Q565,MAX(0,MIN(G$4,IF(Register!$U565="",$D$2,MIN($D$2,YEAR(Register!$U565)*12+MONTH(Register!$U565)-1)))-(YEAR(Register!$O565)*12+MONTH(Register!$O565))+1))/Register!$Q565,2)-ROUND((Register!$M565-Register!$R565)*MIN(Register!$Q565,MAX(0,MIN(G$4-1,IF(Register!$U565="",$D$2,MIN($D$2,YEAR(Register!$U565)*12+MONTH(Register!$U565)-1)))-(YEAR(Register!$O565)*12+MONTH(Register!$O565))+1))/Register!$Q565,2))</f>
        <v/>
      </c>
      <c r="H567" s="27">
        <f>IF(OR(Register!$N565&lt;&gt;"Yes",Register!$O565="",N(Register!$Q565)=0),0,ROUND((Register!$M565-Register!$R565)*MIN(Register!$Q565,MAX(0,MIN(H$4,IF(Register!$U565="",$D$2,MIN($D$2,YEAR(Register!$U565)*12+MONTH(Register!$U565)-1)))-(YEAR(Register!$O565)*12+MONTH(Register!$O565))+1))/Register!$Q565,2)-ROUND((Register!$M565-Register!$R565)*MIN(Register!$Q565,MAX(0,MIN(H$4-1,IF(Register!$U565="",$D$2,MIN($D$2,YEAR(Register!$U565)*12+MONTH(Register!$U565)-1)))-(YEAR(Register!$O565)*12+MONTH(Register!$O565))+1))/Register!$Q565,2))</f>
        <v/>
      </c>
      <c r="I567" s="27">
        <f>IF(OR(Register!$N565&lt;&gt;"Yes",Register!$O565="",N(Register!$Q565)=0),0,ROUND((Register!$M565-Register!$R565)*MIN(Register!$Q565,MAX(0,MIN(I$4,IF(Register!$U565="",$D$2,MIN($D$2,YEAR(Register!$U565)*12+MONTH(Register!$U565)-1)))-(YEAR(Register!$O565)*12+MONTH(Register!$O565))+1))/Register!$Q565,2)-ROUND((Register!$M565-Register!$R565)*MIN(Register!$Q565,MAX(0,MIN(I$4-1,IF(Register!$U565="",$D$2,MIN($D$2,YEAR(Register!$U565)*12+MONTH(Register!$U565)-1)))-(YEAR(Register!$O565)*12+MONTH(Register!$O565))+1))/Register!$Q565,2))</f>
        <v/>
      </c>
      <c r="J567" s="27">
        <f>IF(OR(Register!$N565&lt;&gt;"Yes",Register!$O565="",N(Register!$Q565)=0),0,ROUND((Register!$M565-Register!$R565)*MIN(Register!$Q565,MAX(0,MIN(J$4,IF(Register!$U565="",$D$2,MIN($D$2,YEAR(Register!$U565)*12+MONTH(Register!$U565)-1)))-(YEAR(Register!$O565)*12+MONTH(Register!$O565))+1))/Register!$Q565,2)-ROUND((Register!$M565-Register!$R565)*MIN(Register!$Q565,MAX(0,MIN(J$4-1,IF(Register!$U565="",$D$2,MIN($D$2,YEAR(Register!$U565)*12+MONTH(Register!$U565)-1)))-(YEAR(Register!$O565)*12+MONTH(Register!$O565))+1))/Register!$Q565,2))</f>
        <v/>
      </c>
      <c r="K567" s="27">
        <f>IF(OR(Register!$N565&lt;&gt;"Yes",Register!$O565="",N(Register!$Q565)=0),0,ROUND((Register!$M565-Register!$R565)*MIN(Register!$Q565,MAX(0,MIN(K$4,IF(Register!$U565="",$D$2,MIN($D$2,YEAR(Register!$U565)*12+MONTH(Register!$U565)-1)))-(YEAR(Register!$O565)*12+MONTH(Register!$O565))+1))/Register!$Q565,2)-ROUND((Register!$M565-Register!$R565)*MIN(Register!$Q565,MAX(0,MIN(K$4-1,IF(Register!$U565="",$D$2,MIN($D$2,YEAR(Register!$U565)*12+MONTH(Register!$U565)-1)))-(YEAR(Register!$O565)*12+MONTH(Register!$O565))+1))/Register!$Q565,2))</f>
        <v/>
      </c>
      <c r="L567" s="27">
        <f>IF(OR(Register!$N565&lt;&gt;"Yes",Register!$O565="",N(Register!$Q565)=0),0,ROUND((Register!$M565-Register!$R565)*MIN(Register!$Q565,MAX(0,MIN(L$4,IF(Register!$U565="",$D$2,MIN($D$2,YEAR(Register!$U565)*12+MONTH(Register!$U565)-1)))-(YEAR(Register!$O565)*12+MONTH(Register!$O565))+1))/Register!$Q565,2)-ROUND((Register!$M565-Register!$R565)*MIN(Register!$Q565,MAX(0,MIN(L$4-1,IF(Register!$U565="",$D$2,MIN($D$2,YEAR(Register!$U565)*12+MONTH(Register!$U565)-1)))-(YEAR(Register!$O565)*12+MONTH(Register!$O565))+1))/Register!$Q565,2))</f>
        <v/>
      </c>
      <c r="M567" s="27">
        <f>IF(OR(Register!$N565&lt;&gt;"Yes",Register!$O565="",N(Register!$Q565)=0),0,ROUND((Register!$M565-Register!$R565)*MIN(Register!$Q565,MAX(0,MIN(M$4,IF(Register!$U565="",$D$2,MIN($D$2,YEAR(Register!$U565)*12+MONTH(Register!$U565)-1)))-(YEAR(Register!$O565)*12+MONTH(Register!$O565))+1))/Register!$Q565,2)-ROUND((Register!$M565-Register!$R565)*MIN(Register!$Q565,MAX(0,MIN(M$4-1,IF(Register!$U565="",$D$2,MIN($D$2,YEAR(Register!$U565)*12+MONTH(Register!$U565)-1)))-(YEAR(Register!$O565)*12+MONTH(Register!$O565))+1))/Register!$Q565,2))</f>
        <v/>
      </c>
      <c r="N567" s="27">
        <f>IF(OR(Register!$N565&lt;&gt;"Yes",Register!$O565="",N(Register!$Q565)=0),0,ROUND((Register!$M565-Register!$R565)*MIN(Register!$Q565,MAX(0,MIN(N$4,IF(Register!$U565="",$D$2,MIN($D$2,YEAR(Register!$U565)*12+MONTH(Register!$U565)-1)))-(YEAR(Register!$O565)*12+MONTH(Register!$O565))+1))/Register!$Q565,2)-ROUND((Register!$M565-Register!$R565)*MIN(Register!$Q565,MAX(0,MIN(N$4-1,IF(Register!$U565="",$D$2,MIN($D$2,YEAR(Register!$U565)*12+MONTH(Register!$U565)-1)))-(YEAR(Register!$O565)*12+MONTH(Register!$O565))+1))/Register!$Q565,2))</f>
        <v/>
      </c>
      <c r="O567" s="27">
        <f>IF(OR(Register!$N565&lt;&gt;"Yes",Register!$O565="",N(Register!$Q565)=0),0,ROUND((Register!$M565-Register!$R565)*MIN(Register!$Q565,MAX(0,MIN(O$4,IF(Register!$U565="",$D$2,MIN($D$2,YEAR(Register!$U565)*12+MONTH(Register!$U565)-1)))-(YEAR(Register!$O565)*12+MONTH(Register!$O565))+1))/Register!$Q565,2)-ROUND((Register!$M565-Register!$R565)*MIN(Register!$Q565,MAX(0,MIN(O$4-1,IF(Register!$U565="",$D$2,MIN($D$2,YEAR(Register!$U565)*12+MONTH(Register!$U565)-1)))-(YEAR(Register!$O565)*12+MONTH(Register!$O565))+1))/Register!$Q565,2))</f>
        <v/>
      </c>
      <c r="P567" s="27">
        <f>IF(OR(Register!$N565&lt;&gt;"Yes",Register!$O565="",N(Register!$Q565)=0),0,ROUND((Register!$M565-Register!$R565)*MIN(Register!$Q565,MAX(0,MIN(P$4,IF(Register!$U565="",$D$2,MIN($D$2,YEAR(Register!$U565)*12+MONTH(Register!$U565)-1)))-(YEAR(Register!$O565)*12+MONTH(Register!$O565))+1))/Register!$Q565,2)-ROUND((Register!$M565-Register!$R565)*MIN(Register!$Q565,MAX(0,MIN(P$4-1,IF(Register!$U565="",$D$2,MIN($D$2,YEAR(Register!$U565)*12+MONTH(Register!$U565)-1)))-(YEAR(Register!$O565)*12+MONTH(Register!$O565))+1))/Register!$Q565,2))</f>
        <v/>
      </c>
      <c r="Q567" s="27">
        <f>E567+F567+G567+H567+I567+J567+K567+L567+M567+N567+O567+P567</f>
        <v/>
      </c>
    </row>
    <row r="568">
      <c r="A568" s="28">
        <f>IF(Register!$A566="","",Register!$A566)</f>
        <v/>
      </c>
      <c r="B568" s="28">
        <f>IF(Register!$D566="","",Register!$D566)</f>
        <v/>
      </c>
      <c r="C568" s="28">
        <f>IF(Register!$F566="","",Register!$F566)</f>
        <v/>
      </c>
      <c r="D568" s="28">
        <f>IF(C568="","",IF(C568=Settings!$A$9,Settings!$B$9,IF(C568=Settings!$A$10,Settings!$B$10,IF(C568=Settings!$A$11,Settings!$B$11,IF(C568=Settings!$A$12,Settings!$B$12,IF(C568=Settings!$A$13,Settings!$B$13,IF(C568=Settings!$A$14,Settings!$B$14,IF(C568=Settings!$A$15,Settings!$B$15,IF(C568=Settings!$A$16,Settings!$B$16,IF(C568=Settings!$A$17,Settings!$B$17,IF(C568=Settings!$A$18,Settings!$B$18,"")))))))))))</f>
        <v/>
      </c>
      <c r="E568" s="27">
        <f>IF(OR(Register!$N566&lt;&gt;"Yes",Register!$O566="",N(Register!$Q566)=0),0,ROUND((Register!$M566-Register!$R566)*MIN(Register!$Q566,MAX(0,MIN(E$4,IF(Register!$U566="",$D$2,MIN($D$2,YEAR(Register!$U566)*12+MONTH(Register!$U566)-1)))-(YEAR(Register!$O566)*12+MONTH(Register!$O566))+1))/Register!$Q566,2)-ROUND((Register!$M566-Register!$R566)*MIN(Register!$Q566,MAX(0,MIN(E$4-1,IF(Register!$U566="",$D$2,MIN($D$2,YEAR(Register!$U566)*12+MONTH(Register!$U566)-1)))-(YEAR(Register!$O566)*12+MONTH(Register!$O566))+1))/Register!$Q566,2))</f>
        <v/>
      </c>
      <c r="F568" s="27">
        <f>IF(OR(Register!$N566&lt;&gt;"Yes",Register!$O566="",N(Register!$Q566)=0),0,ROUND((Register!$M566-Register!$R566)*MIN(Register!$Q566,MAX(0,MIN(F$4,IF(Register!$U566="",$D$2,MIN($D$2,YEAR(Register!$U566)*12+MONTH(Register!$U566)-1)))-(YEAR(Register!$O566)*12+MONTH(Register!$O566))+1))/Register!$Q566,2)-ROUND((Register!$M566-Register!$R566)*MIN(Register!$Q566,MAX(0,MIN(F$4-1,IF(Register!$U566="",$D$2,MIN($D$2,YEAR(Register!$U566)*12+MONTH(Register!$U566)-1)))-(YEAR(Register!$O566)*12+MONTH(Register!$O566))+1))/Register!$Q566,2))</f>
        <v/>
      </c>
      <c r="G568" s="27">
        <f>IF(OR(Register!$N566&lt;&gt;"Yes",Register!$O566="",N(Register!$Q566)=0),0,ROUND((Register!$M566-Register!$R566)*MIN(Register!$Q566,MAX(0,MIN(G$4,IF(Register!$U566="",$D$2,MIN($D$2,YEAR(Register!$U566)*12+MONTH(Register!$U566)-1)))-(YEAR(Register!$O566)*12+MONTH(Register!$O566))+1))/Register!$Q566,2)-ROUND((Register!$M566-Register!$R566)*MIN(Register!$Q566,MAX(0,MIN(G$4-1,IF(Register!$U566="",$D$2,MIN($D$2,YEAR(Register!$U566)*12+MONTH(Register!$U566)-1)))-(YEAR(Register!$O566)*12+MONTH(Register!$O566))+1))/Register!$Q566,2))</f>
        <v/>
      </c>
      <c r="H568" s="27">
        <f>IF(OR(Register!$N566&lt;&gt;"Yes",Register!$O566="",N(Register!$Q566)=0),0,ROUND((Register!$M566-Register!$R566)*MIN(Register!$Q566,MAX(0,MIN(H$4,IF(Register!$U566="",$D$2,MIN($D$2,YEAR(Register!$U566)*12+MONTH(Register!$U566)-1)))-(YEAR(Register!$O566)*12+MONTH(Register!$O566))+1))/Register!$Q566,2)-ROUND((Register!$M566-Register!$R566)*MIN(Register!$Q566,MAX(0,MIN(H$4-1,IF(Register!$U566="",$D$2,MIN($D$2,YEAR(Register!$U566)*12+MONTH(Register!$U566)-1)))-(YEAR(Register!$O566)*12+MONTH(Register!$O566))+1))/Register!$Q566,2))</f>
        <v/>
      </c>
      <c r="I568" s="27">
        <f>IF(OR(Register!$N566&lt;&gt;"Yes",Register!$O566="",N(Register!$Q566)=0),0,ROUND((Register!$M566-Register!$R566)*MIN(Register!$Q566,MAX(0,MIN(I$4,IF(Register!$U566="",$D$2,MIN($D$2,YEAR(Register!$U566)*12+MONTH(Register!$U566)-1)))-(YEAR(Register!$O566)*12+MONTH(Register!$O566))+1))/Register!$Q566,2)-ROUND((Register!$M566-Register!$R566)*MIN(Register!$Q566,MAX(0,MIN(I$4-1,IF(Register!$U566="",$D$2,MIN($D$2,YEAR(Register!$U566)*12+MONTH(Register!$U566)-1)))-(YEAR(Register!$O566)*12+MONTH(Register!$O566))+1))/Register!$Q566,2))</f>
        <v/>
      </c>
      <c r="J568" s="27">
        <f>IF(OR(Register!$N566&lt;&gt;"Yes",Register!$O566="",N(Register!$Q566)=0),0,ROUND((Register!$M566-Register!$R566)*MIN(Register!$Q566,MAX(0,MIN(J$4,IF(Register!$U566="",$D$2,MIN($D$2,YEAR(Register!$U566)*12+MONTH(Register!$U566)-1)))-(YEAR(Register!$O566)*12+MONTH(Register!$O566))+1))/Register!$Q566,2)-ROUND((Register!$M566-Register!$R566)*MIN(Register!$Q566,MAX(0,MIN(J$4-1,IF(Register!$U566="",$D$2,MIN($D$2,YEAR(Register!$U566)*12+MONTH(Register!$U566)-1)))-(YEAR(Register!$O566)*12+MONTH(Register!$O566))+1))/Register!$Q566,2))</f>
        <v/>
      </c>
      <c r="K568" s="27">
        <f>IF(OR(Register!$N566&lt;&gt;"Yes",Register!$O566="",N(Register!$Q566)=0),0,ROUND((Register!$M566-Register!$R566)*MIN(Register!$Q566,MAX(0,MIN(K$4,IF(Register!$U566="",$D$2,MIN($D$2,YEAR(Register!$U566)*12+MONTH(Register!$U566)-1)))-(YEAR(Register!$O566)*12+MONTH(Register!$O566))+1))/Register!$Q566,2)-ROUND((Register!$M566-Register!$R566)*MIN(Register!$Q566,MAX(0,MIN(K$4-1,IF(Register!$U566="",$D$2,MIN($D$2,YEAR(Register!$U566)*12+MONTH(Register!$U566)-1)))-(YEAR(Register!$O566)*12+MONTH(Register!$O566))+1))/Register!$Q566,2))</f>
        <v/>
      </c>
      <c r="L568" s="27">
        <f>IF(OR(Register!$N566&lt;&gt;"Yes",Register!$O566="",N(Register!$Q566)=0),0,ROUND((Register!$M566-Register!$R566)*MIN(Register!$Q566,MAX(0,MIN(L$4,IF(Register!$U566="",$D$2,MIN($D$2,YEAR(Register!$U566)*12+MONTH(Register!$U566)-1)))-(YEAR(Register!$O566)*12+MONTH(Register!$O566))+1))/Register!$Q566,2)-ROUND((Register!$M566-Register!$R566)*MIN(Register!$Q566,MAX(0,MIN(L$4-1,IF(Register!$U566="",$D$2,MIN($D$2,YEAR(Register!$U566)*12+MONTH(Register!$U566)-1)))-(YEAR(Register!$O566)*12+MONTH(Register!$O566))+1))/Register!$Q566,2))</f>
        <v/>
      </c>
      <c r="M568" s="27">
        <f>IF(OR(Register!$N566&lt;&gt;"Yes",Register!$O566="",N(Register!$Q566)=0),0,ROUND((Register!$M566-Register!$R566)*MIN(Register!$Q566,MAX(0,MIN(M$4,IF(Register!$U566="",$D$2,MIN($D$2,YEAR(Register!$U566)*12+MONTH(Register!$U566)-1)))-(YEAR(Register!$O566)*12+MONTH(Register!$O566))+1))/Register!$Q566,2)-ROUND((Register!$M566-Register!$R566)*MIN(Register!$Q566,MAX(0,MIN(M$4-1,IF(Register!$U566="",$D$2,MIN($D$2,YEAR(Register!$U566)*12+MONTH(Register!$U566)-1)))-(YEAR(Register!$O566)*12+MONTH(Register!$O566))+1))/Register!$Q566,2))</f>
        <v/>
      </c>
      <c r="N568" s="27">
        <f>IF(OR(Register!$N566&lt;&gt;"Yes",Register!$O566="",N(Register!$Q566)=0),0,ROUND((Register!$M566-Register!$R566)*MIN(Register!$Q566,MAX(0,MIN(N$4,IF(Register!$U566="",$D$2,MIN($D$2,YEAR(Register!$U566)*12+MONTH(Register!$U566)-1)))-(YEAR(Register!$O566)*12+MONTH(Register!$O566))+1))/Register!$Q566,2)-ROUND((Register!$M566-Register!$R566)*MIN(Register!$Q566,MAX(0,MIN(N$4-1,IF(Register!$U566="",$D$2,MIN($D$2,YEAR(Register!$U566)*12+MONTH(Register!$U566)-1)))-(YEAR(Register!$O566)*12+MONTH(Register!$O566))+1))/Register!$Q566,2))</f>
        <v/>
      </c>
      <c r="O568" s="27">
        <f>IF(OR(Register!$N566&lt;&gt;"Yes",Register!$O566="",N(Register!$Q566)=0),0,ROUND((Register!$M566-Register!$R566)*MIN(Register!$Q566,MAX(0,MIN(O$4,IF(Register!$U566="",$D$2,MIN($D$2,YEAR(Register!$U566)*12+MONTH(Register!$U566)-1)))-(YEAR(Register!$O566)*12+MONTH(Register!$O566))+1))/Register!$Q566,2)-ROUND((Register!$M566-Register!$R566)*MIN(Register!$Q566,MAX(0,MIN(O$4-1,IF(Register!$U566="",$D$2,MIN($D$2,YEAR(Register!$U566)*12+MONTH(Register!$U566)-1)))-(YEAR(Register!$O566)*12+MONTH(Register!$O566))+1))/Register!$Q566,2))</f>
        <v/>
      </c>
      <c r="P568" s="27">
        <f>IF(OR(Register!$N566&lt;&gt;"Yes",Register!$O566="",N(Register!$Q566)=0),0,ROUND((Register!$M566-Register!$R566)*MIN(Register!$Q566,MAX(0,MIN(P$4,IF(Register!$U566="",$D$2,MIN($D$2,YEAR(Register!$U566)*12+MONTH(Register!$U566)-1)))-(YEAR(Register!$O566)*12+MONTH(Register!$O566))+1))/Register!$Q566,2)-ROUND((Register!$M566-Register!$R566)*MIN(Register!$Q566,MAX(0,MIN(P$4-1,IF(Register!$U566="",$D$2,MIN($D$2,YEAR(Register!$U566)*12+MONTH(Register!$U566)-1)))-(YEAR(Register!$O566)*12+MONTH(Register!$O566))+1))/Register!$Q566,2))</f>
        <v/>
      </c>
      <c r="Q568" s="27">
        <f>E568+F568+G568+H568+I568+J568+K568+L568+M568+N568+O568+P568</f>
        <v/>
      </c>
    </row>
    <row r="569">
      <c r="A569" s="28">
        <f>IF(Register!$A567="","",Register!$A567)</f>
        <v/>
      </c>
      <c r="B569" s="28">
        <f>IF(Register!$D567="","",Register!$D567)</f>
        <v/>
      </c>
      <c r="C569" s="28">
        <f>IF(Register!$F567="","",Register!$F567)</f>
        <v/>
      </c>
      <c r="D569" s="28">
        <f>IF(C569="","",IF(C569=Settings!$A$9,Settings!$B$9,IF(C569=Settings!$A$10,Settings!$B$10,IF(C569=Settings!$A$11,Settings!$B$11,IF(C569=Settings!$A$12,Settings!$B$12,IF(C569=Settings!$A$13,Settings!$B$13,IF(C569=Settings!$A$14,Settings!$B$14,IF(C569=Settings!$A$15,Settings!$B$15,IF(C569=Settings!$A$16,Settings!$B$16,IF(C569=Settings!$A$17,Settings!$B$17,IF(C569=Settings!$A$18,Settings!$B$18,"")))))))))))</f>
        <v/>
      </c>
      <c r="E569" s="27">
        <f>IF(OR(Register!$N567&lt;&gt;"Yes",Register!$O567="",N(Register!$Q567)=0),0,ROUND((Register!$M567-Register!$R567)*MIN(Register!$Q567,MAX(0,MIN(E$4,IF(Register!$U567="",$D$2,MIN($D$2,YEAR(Register!$U567)*12+MONTH(Register!$U567)-1)))-(YEAR(Register!$O567)*12+MONTH(Register!$O567))+1))/Register!$Q567,2)-ROUND((Register!$M567-Register!$R567)*MIN(Register!$Q567,MAX(0,MIN(E$4-1,IF(Register!$U567="",$D$2,MIN($D$2,YEAR(Register!$U567)*12+MONTH(Register!$U567)-1)))-(YEAR(Register!$O567)*12+MONTH(Register!$O567))+1))/Register!$Q567,2))</f>
        <v/>
      </c>
      <c r="F569" s="27">
        <f>IF(OR(Register!$N567&lt;&gt;"Yes",Register!$O567="",N(Register!$Q567)=0),0,ROUND((Register!$M567-Register!$R567)*MIN(Register!$Q567,MAX(0,MIN(F$4,IF(Register!$U567="",$D$2,MIN($D$2,YEAR(Register!$U567)*12+MONTH(Register!$U567)-1)))-(YEAR(Register!$O567)*12+MONTH(Register!$O567))+1))/Register!$Q567,2)-ROUND((Register!$M567-Register!$R567)*MIN(Register!$Q567,MAX(0,MIN(F$4-1,IF(Register!$U567="",$D$2,MIN($D$2,YEAR(Register!$U567)*12+MONTH(Register!$U567)-1)))-(YEAR(Register!$O567)*12+MONTH(Register!$O567))+1))/Register!$Q567,2))</f>
        <v/>
      </c>
      <c r="G569" s="27">
        <f>IF(OR(Register!$N567&lt;&gt;"Yes",Register!$O567="",N(Register!$Q567)=0),0,ROUND((Register!$M567-Register!$R567)*MIN(Register!$Q567,MAX(0,MIN(G$4,IF(Register!$U567="",$D$2,MIN($D$2,YEAR(Register!$U567)*12+MONTH(Register!$U567)-1)))-(YEAR(Register!$O567)*12+MONTH(Register!$O567))+1))/Register!$Q567,2)-ROUND((Register!$M567-Register!$R567)*MIN(Register!$Q567,MAX(0,MIN(G$4-1,IF(Register!$U567="",$D$2,MIN($D$2,YEAR(Register!$U567)*12+MONTH(Register!$U567)-1)))-(YEAR(Register!$O567)*12+MONTH(Register!$O567))+1))/Register!$Q567,2))</f>
        <v/>
      </c>
      <c r="H569" s="27">
        <f>IF(OR(Register!$N567&lt;&gt;"Yes",Register!$O567="",N(Register!$Q567)=0),0,ROUND((Register!$M567-Register!$R567)*MIN(Register!$Q567,MAX(0,MIN(H$4,IF(Register!$U567="",$D$2,MIN($D$2,YEAR(Register!$U567)*12+MONTH(Register!$U567)-1)))-(YEAR(Register!$O567)*12+MONTH(Register!$O567))+1))/Register!$Q567,2)-ROUND((Register!$M567-Register!$R567)*MIN(Register!$Q567,MAX(0,MIN(H$4-1,IF(Register!$U567="",$D$2,MIN($D$2,YEAR(Register!$U567)*12+MONTH(Register!$U567)-1)))-(YEAR(Register!$O567)*12+MONTH(Register!$O567))+1))/Register!$Q567,2))</f>
        <v/>
      </c>
      <c r="I569" s="27">
        <f>IF(OR(Register!$N567&lt;&gt;"Yes",Register!$O567="",N(Register!$Q567)=0),0,ROUND((Register!$M567-Register!$R567)*MIN(Register!$Q567,MAX(0,MIN(I$4,IF(Register!$U567="",$D$2,MIN($D$2,YEAR(Register!$U567)*12+MONTH(Register!$U567)-1)))-(YEAR(Register!$O567)*12+MONTH(Register!$O567))+1))/Register!$Q567,2)-ROUND((Register!$M567-Register!$R567)*MIN(Register!$Q567,MAX(0,MIN(I$4-1,IF(Register!$U567="",$D$2,MIN($D$2,YEAR(Register!$U567)*12+MONTH(Register!$U567)-1)))-(YEAR(Register!$O567)*12+MONTH(Register!$O567))+1))/Register!$Q567,2))</f>
        <v/>
      </c>
      <c r="J569" s="27">
        <f>IF(OR(Register!$N567&lt;&gt;"Yes",Register!$O567="",N(Register!$Q567)=0),0,ROUND((Register!$M567-Register!$R567)*MIN(Register!$Q567,MAX(0,MIN(J$4,IF(Register!$U567="",$D$2,MIN($D$2,YEAR(Register!$U567)*12+MONTH(Register!$U567)-1)))-(YEAR(Register!$O567)*12+MONTH(Register!$O567))+1))/Register!$Q567,2)-ROUND((Register!$M567-Register!$R567)*MIN(Register!$Q567,MAX(0,MIN(J$4-1,IF(Register!$U567="",$D$2,MIN($D$2,YEAR(Register!$U567)*12+MONTH(Register!$U567)-1)))-(YEAR(Register!$O567)*12+MONTH(Register!$O567))+1))/Register!$Q567,2))</f>
        <v/>
      </c>
      <c r="K569" s="27">
        <f>IF(OR(Register!$N567&lt;&gt;"Yes",Register!$O567="",N(Register!$Q567)=0),0,ROUND((Register!$M567-Register!$R567)*MIN(Register!$Q567,MAX(0,MIN(K$4,IF(Register!$U567="",$D$2,MIN($D$2,YEAR(Register!$U567)*12+MONTH(Register!$U567)-1)))-(YEAR(Register!$O567)*12+MONTH(Register!$O567))+1))/Register!$Q567,2)-ROUND((Register!$M567-Register!$R567)*MIN(Register!$Q567,MAX(0,MIN(K$4-1,IF(Register!$U567="",$D$2,MIN($D$2,YEAR(Register!$U567)*12+MONTH(Register!$U567)-1)))-(YEAR(Register!$O567)*12+MONTH(Register!$O567))+1))/Register!$Q567,2))</f>
        <v/>
      </c>
      <c r="L569" s="27">
        <f>IF(OR(Register!$N567&lt;&gt;"Yes",Register!$O567="",N(Register!$Q567)=0),0,ROUND((Register!$M567-Register!$R567)*MIN(Register!$Q567,MAX(0,MIN(L$4,IF(Register!$U567="",$D$2,MIN($D$2,YEAR(Register!$U567)*12+MONTH(Register!$U567)-1)))-(YEAR(Register!$O567)*12+MONTH(Register!$O567))+1))/Register!$Q567,2)-ROUND((Register!$M567-Register!$R567)*MIN(Register!$Q567,MAX(0,MIN(L$4-1,IF(Register!$U567="",$D$2,MIN($D$2,YEAR(Register!$U567)*12+MONTH(Register!$U567)-1)))-(YEAR(Register!$O567)*12+MONTH(Register!$O567))+1))/Register!$Q567,2))</f>
        <v/>
      </c>
      <c r="M569" s="27">
        <f>IF(OR(Register!$N567&lt;&gt;"Yes",Register!$O567="",N(Register!$Q567)=0),0,ROUND((Register!$M567-Register!$R567)*MIN(Register!$Q567,MAX(0,MIN(M$4,IF(Register!$U567="",$D$2,MIN($D$2,YEAR(Register!$U567)*12+MONTH(Register!$U567)-1)))-(YEAR(Register!$O567)*12+MONTH(Register!$O567))+1))/Register!$Q567,2)-ROUND((Register!$M567-Register!$R567)*MIN(Register!$Q567,MAX(0,MIN(M$4-1,IF(Register!$U567="",$D$2,MIN($D$2,YEAR(Register!$U567)*12+MONTH(Register!$U567)-1)))-(YEAR(Register!$O567)*12+MONTH(Register!$O567))+1))/Register!$Q567,2))</f>
        <v/>
      </c>
      <c r="N569" s="27">
        <f>IF(OR(Register!$N567&lt;&gt;"Yes",Register!$O567="",N(Register!$Q567)=0),0,ROUND((Register!$M567-Register!$R567)*MIN(Register!$Q567,MAX(0,MIN(N$4,IF(Register!$U567="",$D$2,MIN($D$2,YEAR(Register!$U567)*12+MONTH(Register!$U567)-1)))-(YEAR(Register!$O567)*12+MONTH(Register!$O567))+1))/Register!$Q567,2)-ROUND((Register!$M567-Register!$R567)*MIN(Register!$Q567,MAX(0,MIN(N$4-1,IF(Register!$U567="",$D$2,MIN($D$2,YEAR(Register!$U567)*12+MONTH(Register!$U567)-1)))-(YEAR(Register!$O567)*12+MONTH(Register!$O567))+1))/Register!$Q567,2))</f>
        <v/>
      </c>
      <c r="O569" s="27">
        <f>IF(OR(Register!$N567&lt;&gt;"Yes",Register!$O567="",N(Register!$Q567)=0),0,ROUND((Register!$M567-Register!$R567)*MIN(Register!$Q567,MAX(0,MIN(O$4,IF(Register!$U567="",$D$2,MIN($D$2,YEAR(Register!$U567)*12+MONTH(Register!$U567)-1)))-(YEAR(Register!$O567)*12+MONTH(Register!$O567))+1))/Register!$Q567,2)-ROUND((Register!$M567-Register!$R567)*MIN(Register!$Q567,MAX(0,MIN(O$4-1,IF(Register!$U567="",$D$2,MIN($D$2,YEAR(Register!$U567)*12+MONTH(Register!$U567)-1)))-(YEAR(Register!$O567)*12+MONTH(Register!$O567))+1))/Register!$Q567,2))</f>
        <v/>
      </c>
      <c r="P569" s="27">
        <f>IF(OR(Register!$N567&lt;&gt;"Yes",Register!$O567="",N(Register!$Q567)=0),0,ROUND((Register!$M567-Register!$R567)*MIN(Register!$Q567,MAX(0,MIN(P$4,IF(Register!$U567="",$D$2,MIN($D$2,YEAR(Register!$U567)*12+MONTH(Register!$U567)-1)))-(YEAR(Register!$O567)*12+MONTH(Register!$O567))+1))/Register!$Q567,2)-ROUND((Register!$M567-Register!$R567)*MIN(Register!$Q567,MAX(0,MIN(P$4-1,IF(Register!$U567="",$D$2,MIN($D$2,YEAR(Register!$U567)*12+MONTH(Register!$U567)-1)))-(YEAR(Register!$O567)*12+MONTH(Register!$O567))+1))/Register!$Q567,2))</f>
        <v/>
      </c>
      <c r="Q569" s="27">
        <f>E569+F569+G569+H569+I569+J569+K569+L569+M569+N569+O569+P569</f>
        <v/>
      </c>
    </row>
    <row r="570">
      <c r="A570" s="28">
        <f>IF(Register!$A568="","",Register!$A568)</f>
        <v/>
      </c>
      <c r="B570" s="28">
        <f>IF(Register!$D568="","",Register!$D568)</f>
        <v/>
      </c>
      <c r="C570" s="28">
        <f>IF(Register!$F568="","",Register!$F568)</f>
        <v/>
      </c>
      <c r="D570" s="28">
        <f>IF(C570="","",IF(C570=Settings!$A$9,Settings!$B$9,IF(C570=Settings!$A$10,Settings!$B$10,IF(C570=Settings!$A$11,Settings!$B$11,IF(C570=Settings!$A$12,Settings!$B$12,IF(C570=Settings!$A$13,Settings!$B$13,IF(C570=Settings!$A$14,Settings!$B$14,IF(C570=Settings!$A$15,Settings!$B$15,IF(C570=Settings!$A$16,Settings!$B$16,IF(C570=Settings!$A$17,Settings!$B$17,IF(C570=Settings!$A$18,Settings!$B$18,"")))))))))))</f>
        <v/>
      </c>
      <c r="E570" s="27">
        <f>IF(OR(Register!$N568&lt;&gt;"Yes",Register!$O568="",N(Register!$Q568)=0),0,ROUND((Register!$M568-Register!$R568)*MIN(Register!$Q568,MAX(0,MIN(E$4,IF(Register!$U568="",$D$2,MIN($D$2,YEAR(Register!$U568)*12+MONTH(Register!$U568)-1)))-(YEAR(Register!$O568)*12+MONTH(Register!$O568))+1))/Register!$Q568,2)-ROUND((Register!$M568-Register!$R568)*MIN(Register!$Q568,MAX(0,MIN(E$4-1,IF(Register!$U568="",$D$2,MIN($D$2,YEAR(Register!$U568)*12+MONTH(Register!$U568)-1)))-(YEAR(Register!$O568)*12+MONTH(Register!$O568))+1))/Register!$Q568,2))</f>
        <v/>
      </c>
      <c r="F570" s="27">
        <f>IF(OR(Register!$N568&lt;&gt;"Yes",Register!$O568="",N(Register!$Q568)=0),0,ROUND((Register!$M568-Register!$R568)*MIN(Register!$Q568,MAX(0,MIN(F$4,IF(Register!$U568="",$D$2,MIN($D$2,YEAR(Register!$U568)*12+MONTH(Register!$U568)-1)))-(YEAR(Register!$O568)*12+MONTH(Register!$O568))+1))/Register!$Q568,2)-ROUND((Register!$M568-Register!$R568)*MIN(Register!$Q568,MAX(0,MIN(F$4-1,IF(Register!$U568="",$D$2,MIN($D$2,YEAR(Register!$U568)*12+MONTH(Register!$U568)-1)))-(YEAR(Register!$O568)*12+MONTH(Register!$O568))+1))/Register!$Q568,2))</f>
        <v/>
      </c>
      <c r="G570" s="27">
        <f>IF(OR(Register!$N568&lt;&gt;"Yes",Register!$O568="",N(Register!$Q568)=0),0,ROUND((Register!$M568-Register!$R568)*MIN(Register!$Q568,MAX(0,MIN(G$4,IF(Register!$U568="",$D$2,MIN($D$2,YEAR(Register!$U568)*12+MONTH(Register!$U568)-1)))-(YEAR(Register!$O568)*12+MONTH(Register!$O568))+1))/Register!$Q568,2)-ROUND((Register!$M568-Register!$R568)*MIN(Register!$Q568,MAX(0,MIN(G$4-1,IF(Register!$U568="",$D$2,MIN($D$2,YEAR(Register!$U568)*12+MONTH(Register!$U568)-1)))-(YEAR(Register!$O568)*12+MONTH(Register!$O568))+1))/Register!$Q568,2))</f>
        <v/>
      </c>
      <c r="H570" s="27">
        <f>IF(OR(Register!$N568&lt;&gt;"Yes",Register!$O568="",N(Register!$Q568)=0),0,ROUND((Register!$M568-Register!$R568)*MIN(Register!$Q568,MAX(0,MIN(H$4,IF(Register!$U568="",$D$2,MIN($D$2,YEAR(Register!$U568)*12+MONTH(Register!$U568)-1)))-(YEAR(Register!$O568)*12+MONTH(Register!$O568))+1))/Register!$Q568,2)-ROUND((Register!$M568-Register!$R568)*MIN(Register!$Q568,MAX(0,MIN(H$4-1,IF(Register!$U568="",$D$2,MIN($D$2,YEAR(Register!$U568)*12+MONTH(Register!$U568)-1)))-(YEAR(Register!$O568)*12+MONTH(Register!$O568))+1))/Register!$Q568,2))</f>
        <v/>
      </c>
      <c r="I570" s="27">
        <f>IF(OR(Register!$N568&lt;&gt;"Yes",Register!$O568="",N(Register!$Q568)=0),0,ROUND((Register!$M568-Register!$R568)*MIN(Register!$Q568,MAX(0,MIN(I$4,IF(Register!$U568="",$D$2,MIN($D$2,YEAR(Register!$U568)*12+MONTH(Register!$U568)-1)))-(YEAR(Register!$O568)*12+MONTH(Register!$O568))+1))/Register!$Q568,2)-ROUND((Register!$M568-Register!$R568)*MIN(Register!$Q568,MAX(0,MIN(I$4-1,IF(Register!$U568="",$D$2,MIN($D$2,YEAR(Register!$U568)*12+MONTH(Register!$U568)-1)))-(YEAR(Register!$O568)*12+MONTH(Register!$O568))+1))/Register!$Q568,2))</f>
        <v/>
      </c>
      <c r="J570" s="27">
        <f>IF(OR(Register!$N568&lt;&gt;"Yes",Register!$O568="",N(Register!$Q568)=0),0,ROUND((Register!$M568-Register!$R568)*MIN(Register!$Q568,MAX(0,MIN(J$4,IF(Register!$U568="",$D$2,MIN($D$2,YEAR(Register!$U568)*12+MONTH(Register!$U568)-1)))-(YEAR(Register!$O568)*12+MONTH(Register!$O568))+1))/Register!$Q568,2)-ROUND((Register!$M568-Register!$R568)*MIN(Register!$Q568,MAX(0,MIN(J$4-1,IF(Register!$U568="",$D$2,MIN($D$2,YEAR(Register!$U568)*12+MONTH(Register!$U568)-1)))-(YEAR(Register!$O568)*12+MONTH(Register!$O568))+1))/Register!$Q568,2))</f>
        <v/>
      </c>
      <c r="K570" s="27">
        <f>IF(OR(Register!$N568&lt;&gt;"Yes",Register!$O568="",N(Register!$Q568)=0),0,ROUND((Register!$M568-Register!$R568)*MIN(Register!$Q568,MAX(0,MIN(K$4,IF(Register!$U568="",$D$2,MIN($D$2,YEAR(Register!$U568)*12+MONTH(Register!$U568)-1)))-(YEAR(Register!$O568)*12+MONTH(Register!$O568))+1))/Register!$Q568,2)-ROUND((Register!$M568-Register!$R568)*MIN(Register!$Q568,MAX(0,MIN(K$4-1,IF(Register!$U568="",$D$2,MIN($D$2,YEAR(Register!$U568)*12+MONTH(Register!$U568)-1)))-(YEAR(Register!$O568)*12+MONTH(Register!$O568))+1))/Register!$Q568,2))</f>
        <v/>
      </c>
      <c r="L570" s="27">
        <f>IF(OR(Register!$N568&lt;&gt;"Yes",Register!$O568="",N(Register!$Q568)=0),0,ROUND((Register!$M568-Register!$R568)*MIN(Register!$Q568,MAX(0,MIN(L$4,IF(Register!$U568="",$D$2,MIN($D$2,YEAR(Register!$U568)*12+MONTH(Register!$U568)-1)))-(YEAR(Register!$O568)*12+MONTH(Register!$O568))+1))/Register!$Q568,2)-ROUND((Register!$M568-Register!$R568)*MIN(Register!$Q568,MAX(0,MIN(L$4-1,IF(Register!$U568="",$D$2,MIN($D$2,YEAR(Register!$U568)*12+MONTH(Register!$U568)-1)))-(YEAR(Register!$O568)*12+MONTH(Register!$O568))+1))/Register!$Q568,2))</f>
        <v/>
      </c>
      <c r="M570" s="27">
        <f>IF(OR(Register!$N568&lt;&gt;"Yes",Register!$O568="",N(Register!$Q568)=0),0,ROUND((Register!$M568-Register!$R568)*MIN(Register!$Q568,MAX(0,MIN(M$4,IF(Register!$U568="",$D$2,MIN($D$2,YEAR(Register!$U568)*12+MONTH(Register!$U568)-1)))-(YEAR(Register!$O568)*12+MONTH(Register!$O568))+1))/Register!$Q568,2)-ROUND((Register!$M568-Register!$R568)*MIN(Register!$Q568,MAX(0,MIN(M$4-1,IF(Register!$U568="",$D$2,MIN($D$2,YEAR(Register!$U568)*12+MONTH(Register!$U568)-1)))-(YEAR(Register!$O568)*12+MONTH(Register!$O568))+1))/Register!$Q568,2))</f>
        <v/>
      </c>
      <c r="N570" s="27">
        <f>IF(OR(Register!$N568&lt;&gt;"Yes",Register!$O568="",N(Register!$Q568)=0),0,ROUND((Register!$M568-Register!$R568)*MIN(Register!$Q568,MAX(0,MIN(N$4,IF(Register!$U568="",$D$2,MIN($D$2,YEAR(Register!$U568)*12+MONTH(Register!$U568)-1)))-(YEAR(Register!$O568)*12+MONTH(Register!$O568))+1))/Register!$Q568,2)-ROUND((Register!$M568-Register!$R568)*MIN(Register!$Q568,MAX(0,MIN(N$4-1,IF(Register!$U568="",$D$2,MIN($D$2,YEAR(Register!$U568)*12+MONTH(Register!$U568)-1)))-(YEAR(Register!$O568)*12+MONTH(Register!$O568))+1))/Register!$Q568,2))</f>
        <v/>
      </c>
      <c r="O570" s="27">
        <f>IF(OR(Register!$N568&lt;&gt;"Yes",Register!$O568="",N(Register!$Q568)=0),0,ROUND((Register!$M568-Register!$R568)*MIN(Register!$Q568,MAX(0,MIN(O$4,IF(Register!$U568="",$D$2,MIN($D$2,YEAR(Register!$U568)*12+MONTH(Register!$U568)-1)))-(YEAR(Register!$O568)*12+MONTH(Register!$O568))+1))/Register!$Q568,2)-ROUND((Register!$M568-Register!$R568)*MIN(Register!$Q568,MAX(0,MIN(O$4-1,IF(Register!$U568="",$D$2,MIN($D$2,YEAR(Register!$U568)*12+MONTH(Register!$U568)-1)))-(YEAR(Register!$O568)*12+MONTH(Register!$O568))+1))/Register!$Q568,2))</f>
        <v/>
      </c>
      <c r="P570" s="27">
        <f>IF(OR(Register!$N568&lt;&gt;"Yes",Register!$O568="",N(Register!$Q568)=0),0,ROUND((Register!$M568-Register!$R568)*MIN(Register!$Q568,MAX(0,MIN(P$4,IF(Register!$U568="",$D$2,MIN($D$2,YEAR(Register!$U568)*12+MONTH(Register!$U568)-1)))-(YEAR(Register!$O568)*12+MONTH(Register!$O568))+1))/Register!$Q568,2)-ROUND((Register!$M568-Register!$R568)*MIN(Register!$Q568,MAX(0,MIN(P$4-1,IF(Register!$U568="",$D$2,MIN($D$2,YEAR(Register!$U568)*12+MONTH(Register!$U568)-1)))-(YEAR(Register!$O568)*12+MONTH(Register!$O568))+1))/Register!$Q568,2))</f>
        <v/>
      </c>
      <c r="Q570" s="27">
        <f>E570+F570+G570+H570+I570+J570+K570+L570+M570+N570+O570+P570</f>
        <v/>
      </c>
    </row>
    <row r="571">
      <c r="A571" s="28">
        <f>IF(Register!$A569="","",Register!$A569)</f>
        <v/>
      </c>
      <c r="B571" s="28">
        <f>IF(Register!$D569="","",Register!$D569)</f>
        <v/>
      </c>
      <c r="C571" s="28">
        <f>IF(Register!$F569="","",Register!$F569)</f>
        <v/>
      </c>
      <c r="D571" s="28">
        <f>IF(C571="","",IF(C571=Settings!$A$9,Settings!$B$9,IF(C571=Settings!$A$10,Settings!$B$10,IF(C571=Settings!$A$11,Settings!$B$11,IF(C571=Settings!$A$12,Settings!$B$12,IF(C571=Settings!$A$13,Settings!$B$13,IF(C571=Settings!$A$14,Settings!$B$14,IF(C571=Settings!$A$15,Settings!$B$15,IF(C571=Settings!$A$16,Settings!$B$16,IF(C571=Settings!$A$17,Settings!$B$17,IF(C571=Settings!$A$18,Settings!$B$18,"")))))))))))</f>
        <v/>
      </c>
      <c r="E571" s="27">
        <f>IF(OR(Register!$N569&lt;&gt;"Yes",Register!$O569="",N(Register!$Q569)=0),0,ROUND((Register!$M569-Register!$R569)*MIN(Register!$Q569,MAX(0,MIN(E$4,IF(Register!$U569="",$D$2,MIN($D$2,YEAR(Register!$U569)*12+MONTH(Register!$U569)-1)))-(YEAR(Register!$O569)*12+MONTH(Register!$O569))+1))/Register!$Q569,2)-ROUND((Register!$M569-Register!$R569)*MIN(Register!$Q569,MAX(0,MIN(E$4-1,IF(Register!$U569="",$D$2,MIN($D$2,YEAR(Register!$U569)*12+MONTH(Register!$U569)-1)))-(YEAR(Register!$O569)*12+MONTH(Register!$O569))+1))/Register!$Q569,2))</f>
        <v/>
      </c>
      <c r="F571" s="27">
        <f>IF(OR(Register!$N569&lt;&gt;"Yes",Register!$O569="",N(Register!$Q569)=0),0,ROUND((Register!$M569-Register!$R569)*MIN(Register!$Q569,MAX(0,MIN(F$4,IF(Register!$U569="",$D$2,MIN($D$2,YEAR(Register!$U569)*12+MONTH(Register!$U569)-1)))-(YEAR(Register!$O569)*12+MONTH(Register!$O569))+1))/Register!$Q569,2)-ROUND((Register!$M569-Register!$R569)*MIN(Register!$Q569,MAX(0,MIN(F$4-1,IF(Register!$U569="",$D$2,MIN($D$2,YEAR(Register!$U569)*12+MONTH(Register!$U569)-1)))-(YEAR(Register!$O569)*12+MONTH(Register!$O569))+1))/Register!$Q569,2))</f>
        <v/>
      </c>
      <c r="G571" s="27">
        <f>IF(OR(Register!$N569&lt;&gt;"Yes",Register!$O569="",N(Register!$Q569)=0),0,ROUND((Register!$M569-Register!$R569)*MIN(Register!$Q569,MAX(0,MIN(G$4,IF(Register!$U569="",$D$2,MIN($D$2,YEAR(Register!$U569)*12+MONTH(Register!$U569)-1)))-(YEAR(Register!$O569)*12+MONTH(Register!$O569))+1))/Register!$Q569,2)-ROUND((Register!$M569-Register!$R569)*MIN(Register!$Q569,MAX(0,MIN(G$4-1,IF(Register!$U569="",$D$2,MIN($D$2,YEAR(Register!$U569)*12+MONTH(Register!$U569)-1)))-(YEAR(Register!$O569)*12+MONTH(Register!$O569))+1))/Register!$Q569,2))</f>
        <v/>
      </c>
      <c r="H571" s="27">
        <f>IF(OR(Register!$N569&lt;&gt;"Yes",Register!$O569="",N(Register!$Q569)=0),0,ROUND((Register!$M569-Register!$R569)*MIN(Register!$Q569,MAX(0,MIN(H$4,IF(Register!$U569="",$D$2,MIN($D$2,YEAR(Register!$U569)*12+MONTH(Register!$U569)-1)))-(YEAR(Register!$O569)*12+MONTH(Register!$O569))+1))/Register!$Q569,2)-ROUND((Register!$M569-Register!$R569)*MIN(Register!$Q569,MAX(0,MIN(H$4-1,IF(Register!$U569="",$D$2,MIN($D$2,YEAR(Register!$U569)*12+MONTH(Register!$U569)-1)))-(YEAR(Register!$O569)*12+MONTH(Register!$O569))+1))/Register!$Q569,2))</f>
        <v/>
      </c>
      <c r="I571" s="27">
        <f>IF(OR(Register!$N569&lt;&gt;"Yes",Register!$O569="",N(Register!$Q569)=0),0,ROUND((Register!$M569-Register!$R569)*MIN(Register!$Q569,MAX(0,MIN(I$4,IF(Register!$U569="",$D$2,MIN($D$2,YEAR(Register!$U569)*12+MONTH(Register!$U569)-1)))-(YEAR(Register!$O569)*12+MONTH(Register!$O569))+1))/Register!$Q569,2)-ROUND((Register!$M569-Register!$R569)*MIN(Register!$Q569,MAX(0,MIN(I$4-1,IF(Register!$U569="",$D$2,MIN($D$2,YEAR(Register!$U569)*12+MONTH(Register!$U569)-1)))-(YEAR(Register!$O569)*12+MONTH(Register!$O569))+1))/Register!$Q569,2))</f>
        <v/>
      </c>
      <c r="J571" s="27">
        <f>IF(OR(Register!$N569&lt;&gt;"Yes",Register!$O569="",N(Register!$Q569)=0),0,ROUND((Register!$M569-Register!$R569)*MIN(Register!$Q569,MAX(0,MIN(J$4,IF(Register!$U569="",$D$2,MIN($D$2,YEAR(Register!$U569)*12+MONTH(Register!$U569)-1)))-(YEAR(Register!$O569)*12+MONTH(Register!$O569))+1))/Register!$Q569,2)-ROUND((Register!$M569-Register!$R569)*MIN(Register!$Q569,MAX(0,MIN(J$4-1,IF(Register!$U569="",$D$2,MIN($D$2,YEAR(Register!$U569)*12+MONTH(Register!$U569)-1)))-(YEAR(Register!$O569)*12+MONTH(Register!$O569))+1))/Register!$Q569,2))</f>
        <v/>
      </c>
      <c r="K571" s="27">
        <f>IF(OR(Register!$N569&lt;&gt;"Yes",Register!$O569="",N(Register!$Q569)=0),0,ROUND((Register!$M569-Register!$R569)*MIN(Register!$Q569,MAX(0,MIN(K$4,IF(Register!$U569="",$D$2,MIN($D$2,YEAR(Register!$U569)*12+MONTH(Register!$U569)-1)))-(YEAR(Register!$O569)*12+MONTH(Register!$O569))+1))/Register!$Q569,2)-ROUND((Register!$M569-Register!$R569)*MIN(Register!$Q569,MAX(0,MIN(K$4-1,IF(Register!$U569="",$D$2,MIN($D$2,YEAR(Register!$U569)*12+MONTH(Register!$U569)-1)))-(YEAR(Register!$O569)*12+MONTH(Register!$O569))+1))/Register!$Q569,2))</f>
        <v/>
      </c>
      <c r="L571" s="27">
        <f>IF(OR(Register!$N569&lt;&gt;"Yes",Register!$O569="",N(Register!$Q569)=0),0,ROUND((Register!$M569-Register!$R569)*MIN(Register!$Q569,MAX(0,MIN(L$4,IF(Register!$U569="",$D$2,MIN($D$2,YEAR(Register!$U569)*12+MONTH(Register!$U569)-1)))-(YEAR(Register!$O569)*12+MONTH(Register!$O569))+1))/Register!$Q569,2)-ROUND((Register!$M569-Register!$R569)*MIN(Register!$Q569,MAX(0,MIN(L$4-1,IF(Register!$U569="",$D$2,MIN($D$2,YEAR(Register!$U569)*12+MONTH(Register!$U569)-1)))-(YEAR(Register!$O569)*12+MONTH(Register!$O569))+1))/Register!$Q569,2))</f>
        <v/>
      </c>
      <c r="M571" s="27">
        <f>IF(OR(Register!$N569&lt;&gt;"Yes",Register!$O569="",N(Register!$Q569)=0),0,ROUND((Register!$M569-Register!$R569)*MIN(Register!$Q569,MAX(0,MIN(M$4,IF(Register!$U569="",$D$2,MIN($D$2,YEAR(Register!$U569)*12+MONTH(Register!$U569)-1)))-(YEAR(Register!$O569)*12+MONTH(Register!$O569))+1))/Register!$Q569,2)-ROUND((Register!$M569-Register!$R569)*MIN(Register!$Q569,MAX(0,MIN(M$4-1,IF(Register!$U569="",$D$2,MIN($D$2,YEAR(Register!$U569)*12+MONTH(Register!$U569)-1)))-(YEAR(Register!$O569)*12+MONTH(Register!$O569))+1))/Register!$Q569,2))</f>
        <v/>
      </c>
      <c r="N571" s="27">
        <f>IF(OR(Register!$N569&lt;&gt;"Yes",Register!$O569="",N(Register!$Q569)=0),0,ROUND((Register!$M569-Register!$R569)*MIN(Register!$Q569,MAX(0,MIN(N$4,IF(Register!$U569="",$D$2,MIN($D$2,YEAR(Register!$U569)*12+MONTH(Register!$U569)-1)))-(YEAR(Register!$O569)*12+MONTH(Register!$O569))+1))/Register!$Q569,2)-ROUND((Register!$M569-Register!$R569)*MIN(Register!$Q569,MAX(0,MIN(N$4-1,IF(Register!$U569="",$D$2,MIN($D$2,YEAR(Register!$U569)*12+MONTH(Register!$U569)-1)))-(YEAR(Register!$O569)*12+MONTH(Register!$O569))+1))/Register!$Q569,2))</f>
        <v/>
      </c>
      <c r="O571" s="27">
        <f>IF(OR(Register!$N569&lt;&gt;"Yes",Register!$O569="",N(Register!$Q569)=0),0,ROUND((Register!$M569-Register!$R569)*MIN(Register!$Q569,MAX(0,MIN(O$4,IF(Register!$U569="",$D$2,MIN($D$2,YEAR(Register!$U569)*12+MONTH(Register!$U569)-1)))-(YEAR(Register!$O569)*12+MONTH(Register!$O569))+1))/Register!$Q569,2)-ROUND((Register!$M569-Register!$R569)*MIN(Register!$Q569,MAX(0,MIN(O$4-1,IF(Register!$U569="",$D$2,MIN($D$2,YEAR(Register!$U569)*12+MONTH(Register!$U569)-1)))-(YEAR(Register!$O569)*12+MONTH(Register!$O569))+1))/Register!$Q569,2))</f>
        <v/>
      </c>
      <c r="P571" s="27">
        <f>IF(OR(Register!$N569&lt;&gt;"Yes",Register!$O569="",N(Register!$Q569)=0),0,ROUND((Register!$M569-Register!$R569)*MIN(Register!$Q569,MAX(0,MIN(P$4,IF(Register!$U569="",$D$2,MIN($D$2,YEAR(Register!$U569)*12+MONTH(Register!$U569)-1)))-(YEAR(Register!$O569)*12+MONTH(Register!$O569))+1))/Register!$Q569,2)-ROUND((Register!$M569-Register!$R569)*MIN(Register!$Q569,MAX(0,MIN(P$4-1,IF(Register!$U569="",$D$2,MIN($D$2,YEAR(Register!$U569)*12+MONTH(Register!$U569)-1)))-(YEAR(Register!$O569)*12+MONTH(Register!$O569))+1))/Register!$Q569,2))</f>
        <v/>
      </c>
      <c r="Q571" s="27">
        <f>E571+F571+G571+H571+I571+J571+K571+L571+M571+N571+O571+P571</f>
        <v/>
      </c>
    </row>
    <row r="572">
      <c r="A572" s="28">
        <f>IF(Register!$A570="","",Register!$A570)</f>
        <v/>
      </c>
      <c r="B572" s="28">
        <f>IF(Register!$D570="","",Register!$D570)</f>
        <v/>
      </c>
      <c r="C572" s="28">
        <f>IF(Register!$F570="","",Register!$F570)</f>
        <v/>
      </c>
      <c r="D572" s="28">
        <f>IF(C572="","",IF(C572=Settings!$A$9,Settings!$B$9,IF(C572=Settings!$A$10,Settings!$B$10,IF(C572=Settings!$A$11,Settings!$B$11,IF(C572=Settings!$A$12,Settings!$B$12,IF(C572=Settings!$A$13,Settings!$B$13,IF(C572=Settings!$A$14,Settings!$B$14,IF(C572=Settings!$A$15,Settings!$B$15,IF(C572=Settings!$A$16,Settings!$B$16,IF(C572=Settings!$A$17,Settings!$B$17,IF(C572=Settings!$A$18,Settings!$B$18,"")))))))))))</f>
        <v/>
      </c>
      <c r="E572" s="27">
        <f>IF(OR(Register!$N570&lt;&gt;"Yes",Register!$O570="",N(Register!$Q570)=0),0,ROUND((Register!$M570-Register!$R570)*MIN(Register!$Q570,MAX(0,MIN(E$4,IF(Register!$U570="",$D$2,MIN($D$2,YEAR(Register!$U570)*12+MONTH(Register!$U570)-1)))-(YEAR(Register!$O570)*12+MONTH(Register!$O570))+1))/Register!$Q570,2)-ROUND((Register!$M570-Register!$R570)*MIN(Register!$Q570,MAX(0,MIN(E$4-1,IF(Register!$U570="",$D$2,MIN($D$2,YEAR(Register!$U570)*12+MONTH(Register!$U570)-1)))-(YEAR(Register!$O570)*12+MONTH(Register!$O570))+1))/Register!$Q570,2))</f>
        <v/>
      </c>
      <c r="F572" s="27">
        <f>IF(OR(Register!$N570&lt;&gt;"Yes",Register!$O570="",N(Register!$Q570)=0),0,ROUND((Register!$M570-Register!$R570)*MIN(Register!$Q570,MAX(0,MIN(F$4,IF(Register!$U570="",$D$2,MIN($D$2,YEAR(Register!$U570)*12+MONTH(Register!$U570)-1)))-(YEAR(Register!$O570)*12+MONTH(Register!$O570))+1))/Register!$Q570,2)-ROUND((Register!$M570-Register!$R570)*MIN(Register!$Q570,MAX(0,MIN(F$4-1,IF(Register!$U570="",$D$2,MIN($D$2,YEAR(Register!$U570)*12+MONTH(Register!$U570)-1)))-(YEAR(Register!$O570)*12+MONTH(Register!$O570))+1))/Register!$Q570,2))</f>
        <v/>
      </c>
      <c r="G572" s="27">
        <f>IF(OR(Register!$N570&lt;&gt;"Yes",Register!$O570="",N(Register!$Q570)=0),0,ROUND((Register!$M570-Register!$R570)*MIN(Register!$Q570,MAX(0,MIN(G$4,IF(Register!$U570="",$D$2,MIN($D$2,YEAR(Register!$U570)*12+MONTH(Register!$U570)-1)))-(YEAR(Register!$O570)*12+MONTH(Register!$O570))+1))/Register!$Q570,2)-ROUND((Register!$M570-Register!$R570)*MIN(Register!$Q570,MAX(0,MIN(G$4-1,IF(Register!$U570="",$D$2,MIN($D$2,YEAR(Register!$U570)*12+MONTH(Register!$U570)-1)))-(YEAR(Register!$O570)*12+MONTH(Register!$O570))+1))/Register!$Q570,2))</f>
        <v/>
      </c>
      <c r="H572" s="27">
        <f>IF(OR(Register!$N570&lt;&gt;"Yes",Register!$O570="",N(Register!$Q570)=0),0,ROUND((Register!$M570-Register!$R570)*MIN(Register!$Q570,MAX(0,MIN(H$4,IF(Register!$U570="",$D$2,MIN($D$2,YEAR(Register!$U570)*12+MONTH(Register!$U570)-1)))-(YEAR(Register!$O570)*12+MONTH(Register!$O570))+1))/Register!$Q570,2)-ROUND((Register!$M570-Register!$R570)*MIN(Register!$Q570,MAX(0,MIN(H$4-1,IF(Register!$U570="",$D$2,MIN($D$2,YEAR(Register!$U570)*12+MONTH(Register!$U570)-1)))-(YEAR(Register!$O570)*12+MONTH(Register!$O570))+1))/Register!$Q570,2))</f>
        <v/>
      </c>
      <c r="I572" s="27">
        <f>IF(OR(Register!$N570&lt;&gt;"Yes",Register!$O570="",N(Register!$Q570)=0),0,ROUND((Register!$M570-Register!$R570)*MIN(Register!$Q570,MAX(0,MIN(I$4,IF(Register!$U570="",$D$2,MIN($D$2,YEAR(Register!$U570)*12+MONTH(Register!$U570)-1)))-(YEAR(Register!$O570)*12+MONTH(Register!$O570))+1))/Register!$Q570,2)-ROUND((Register!$M570-Register!$R570)*MIN(Register!$Q570,MAX(0,MIN(I$4-1,IF(Register!$U570="",$D$2,MIN($D$2,YEAR(Register!$U570)*12+MONTH(Register!$U570)-1)))-(YEAR(Register!$O570)*12+MONTH(Register!$O570))+1))/Register!$Q570,2))</f>
        <v/>
      </c>
      <c r="J572" s="27">
        <f>IF(OR(Register!$N570&lt;&gt;"Yes",Register!$O570="",N(Register!$Q570)=0),0,ROUND((Register!$M570-Register!$R570)*MIN(Register!$Q570,MAX(0,MIN(J$4,IF(Register!$U570="",$D$2,MIN($D$2,YEAR(Register!$U570)*12+MONTH(Register!$U570)-1)))-(YEAR(Register!$O570)*12+MONTH(Register!$O570))+1))/Register!$Q570,2)-ROUND((Register!$M570-Register!$R570)*MIN(Register!$Q570,MAX(0,MIN(J$4-1,IF(Register!$U570="",$D$2,MIN($D$2,YEAR(Register!$U570)*12+MONTH(Register!$U570)-1)))-(YEAR(Register!$O570)*12+MONTH(Register!$O570))+1))/Register!$Q570,2))</f>
        <v/>
      </c>
      <c r="K572" s="27">
        <f>IF(OR(Register!$N570&lt;&gt;"Yes",Register!$O570="",N(Register!$Q570)=0),0,ROUND((Register!$M570-Register!$R570)*MIN(Register!$Q570,MAX(0,MIN(K$4,IF(Register!$U570="",$D$2,MIN($D$2,YEAR(Register!$U570)*12+MONTH(Register!$U570)-1)))-(YEAR(Register!$O570)*12+MONTH(Register!$O570))+1))/Register!$Q570,2)-ROUND((Register!$M570-Register!$R570)*MIN(Register!$Q570,MAX(0,MIN(K$4-1,IF(Register!$U570="",$D$2,MIN($D$2,YEAR(Register!$U570)*12+MONTH(Register!$U570)-1)))-(YEAR(Register!$O570)*12+MONTH(Register!$O570))+1))/Register!$Q570,2))</f>
        <v/>
      </c>
      <c r="L572" s="27">
        <f>IF(OR(Register!$N570&lt;&gt;"Yes",Register!$O570="",N(Register!$Q570)=0),0,ROUND((Register!$M570-Register!$R570)*MIN(Register!$Q570,MAX(0,MIN(L$4,IF(Register!$U570="",$D$2,MIN($D$2,YEAR(Register!$U570)*12+MONTH(Register!$U570)-1)))-(YEAR(Register!$O570)*12+MONTH(Register!$O570))+1))/Register!$Q570,2)-ROUND((Register!$M570-Register!$R570)*MIN(Register!$Q570,MAX(0,MIN(L$4-1,IF(Register!$U570="",$D$2,MIN($D$2,YEAR(Register!$U570)*12+MONTH(Register!$U570)-1)))-(YEAR(Register!$O570)*12+MONTH(Register!$O570))+1))/Register!$Q570,2))</f>
        <v/>
      </c>
      <c r="M572" s="27">
        <f>IF(OR(Register!$N570&lt;&gt;"Yes",Register!$O570="",N(Register!$Q570)=0),0,ROUND((Register!$M570-Register!$R570)*MIN(Register!$Q570,MAX(0,MIN(M$4,IF(Register!$U570="",$D$2,MIN($D$2,YEAR(Register!$U570)*12+MONTH(Register!$U570)-1)))-(YEAR(Register!$O570)*12+MONTH(Register!$O570))+1))/Register!$Q570,2)-ROUND((Register!$M570-Register!$R570)*MIN(Register!$Q570,MAX(0,MIN(M$4-1,IF(Register!$U570="",$D$2,MIN($D$2,YEAR(Register!$U570)*12+MONTH(Register!$U570)-1)))-(YEAR(Register!$O570)*12+MONTH(Register!$O570))+1))/Register!$Q570,2))</f>
        <v/>
      </c>
      <c r="N572" s="27">
        <f>IF(OR(Register!$N570&lt;&gt;"Yes",Register!$O570="",N(Register!$Q570)=0),0,ROUND((Register!$M570-Register!$R570)*MIN(Register!$Q570,MAX(0,MIN(N$4,IF(Register!$U570="",$D$2,MIN($D$2,YEAR(Register!$U570)*12+MONTH(Register!$U570)-1)))-(YEAR(Register!$O570)*12+MONTH(Register!$O570))+1))/Register!$Q570,2)-ROUND((Register!$M570-Register!$R570)*MIN(Register!$Q570,MAX(0,MIN(N$4-1,IF(Register!$U570="",$D$2,MIN($D$2,YEAR(Register!$U570)*12+MONTH(Register!$U570)-1)))-(YEAR(Register!$O570)*12+MONTH(Register!$O570))+1))/Register!$Q570,2))</f>
        <v/>
      </c>
      <c r="O572" s="27">
        <f>IF(OR(Register!$N570&lt;&gt;"Yes",Register!$O570="",N(Register!$Q570)=0),0,ROUND((Register!$M570-Register!$R570)*MIN(Register!$Q570,MAX(0,MIN(O$4,IF(Register!$U570="",$D$2,MIN($D$2,YEAR(Register!$U570)*12+MONTH(Register!$U570)-1)))-(YEAR(Register!$O570)*12+MONTH(Register!$O570))+1))/Register!$Q570,2)-ROUND((Register!$M570-Register!$R570)*MIN(Register!$Q570,MAX(0,MIN(O$4-1,IF(Register!$U570="",$D$2,MIN($D$2,YEAR(Register!$U570)*12+MONTH(Register!$U570)-1)))-(YEAR(Register!$O570)*12+MONTH(Register!$O570))+1))/Register!$Q570,2))</f>
        <v/>
      </c>
      <c r="P572" s="27">
        <f>IF(OR(Register!$N570&lt;&gt;"Yes",Register!$O570="",N(Register!$Q570)=0),0,ROUND((Register!$M570-Register!$R570)*MIN(Register!$Q570,MAX(0,MIN(P$4,IF(Register!$U570="",$D$2,MIN($D$2,YEAR(Register!$U570)*12+MONTH(Register!$U570)-1)))-(YEAR(Register!$O570)*12+MONTH(Register!$O570))+1))/Register!$Q570,2)-ROUND((Register!$M570-Register!$R570)*MIN(Register!$Q570,MAX(0,MIN(P$4-1,IF(Register!$U570="",$D$2,MIN($D$2,YEAR(Register!$U570)*12+MONTH(Register!$U570)-1)))-(YEAR(Register!$O570)*12+MONTH(Register!$O570))+1))/Register!$Q570,2))</f>
        <v/>
      </c>
      <c r="Q572" s="27">
        <f>E572+F572+G572+H572+I572+J572+K572+L572+M572+N572+O572+P572</f>
        <v/>
      </c>
    </row>
    <row r="573">
      <c r="A573" s="28">
        <f>IF(Register!$A571="","",Register!$A571)</f>
        <v/>
      </c>
      <c r="B573" s="28">
        <f>IF(Register!$D571="","",Register!$D571)</f>
        <v/>
      </c>
      <c r="C573" s="28">
        <f>IF(Register!$F571="","",Register!$F571)</f>
        <v/>
      </c>
      <c r="D573" s="28">
        <f>IF(C573="","",IF(C573=Settings!$A$9,Settings!$B$9,IF(C573=Settings!$A$10,Settings!$B$10,IF(C573=Settings!$A$11,Settings!$B$11,IF(C573=Settings!$A$12,Settings!$B$12,IF(C573=Settings!$A$13,Settings!$B$13,IF(C573=Settings!$A$14,Settings!$B$14,IF(C573=Settings!$A$15,Settings!$B$15,IF(C573=Settings!$A$16,Settings!$B$16,IF(C573=Settings!$A$17,Settings!$B$17,IF(C573=Settings!$A$18,Settings!$B$18,"")))))))))))</f>
        <v/>
      </c>
      <c r="E573" s="27">
        <f>IF(OR(Register!$N571&lt;&gt;"Yes",Register!$O571="",N(Register!$Q571)=0),0,ROUND((Register!$M571-Register!$R571)*MIN(Register!$Q571,MAX(0,MIN(E$4,IF(Register!$U571="",$D$2,MIN($D$2,YEAR(Register!$U571)*12+MONTH(Register!$U571)-1)))-(YEAR(Register!$O571)*12+MONTH(Register!$O571))+1))/Register!$Q571,2)-ROUND((Register!$M571-Register!$R571)*MIN(Register!$Q571,MAX(0,MIN(E$4-1,IF(Register!$U571="",$D$2,MIN($D$2,YEAR(Register!$U571)*12+MONTH(Register!$U571)-1)))-(YEAR(Register!$O571)*12+MONTH(Register!$O571))+1))/Register!$Q571,2))</f>
        <v/>
      </c>
      <c r="F573" s="27">
        <f>IF(OR(Register!$N571&lt;&gt;"Yes",Register!$O571="",N(Register!$Q571)=0),0,ROUND((Register!$M571-Register!$R571)*MIN(Register!$Q571,MAX(0,MIN(F$4,IF(Register!$U571="",$D$2,MIN($D$2,YEAR(Register!$U571)*12+MONTH(Register!$U571)-1)))-(YEAR(Register!$O571)*12+MONTH(Register!$O571))+1))/Register!$Q571,2)-ROUND((Register!$M571-Register!$R571)*MIN(Register!$Q571,MAX(0,MIN(F$4-1,IF(Register!$U571="",$D$2,MIN($D$2,YEAR(Register!$U571)*12+MONTH(Register!$U571)-1)))-(YEAR(Register!$O571)*12+MONTH(Register!$O571))+1))/Register!$Q571,2))</f>
        <v/>
      </c>
      <c r="G573" s="27">
        <f>IF(OR(Register!$N571&lt;&gt;"Yes",Register!$O571="",N(Register!$Q571)=0),0,ROUND((Register!$M571-Register!$R571)*MIN(Register!$Q571,MAX(0,MIN(G$4,IF(Register!$U571="",$D$2,MIN($D$2,YEAR(Register!$U571)*12+MONTH(Register!$U571)-1)))-(YEAR(Register!$O571)*12+MONTH(Register!$O571))+1))/Register!$Q571,2)-ROUND((Register!$M571-Register!$R571)*MIN(Register!$Q571,MAX(0,MIN(G$4-1,IF(Register!$U571="",$D$2,MIN($D$2,YEAR(Register!$U571)*12+MONTH(Register!$U571)-1)))-(YEAR(Register!$O571)*12+MONTH(Register!$O571))+1))/Register!$Q571,2))</f>
        <v/>
      </c>
      <c r="H573" s="27">
        <f>IF(OR(Register!$N571&lt;&gt;"Yes",Register!$O571="",N(Register!$Q571)=0),0,ROUND((Register!$M571-Register!$R571)*MIN(Register!$Q571,MAX(0,MIN(H$4,IF(Register!$U571="",$D$2,MIN($D$2,YEAR(Register!$U571)*12+MONTH(Register!$U571)-1)))-(YEAR(Register!$O571)*12+MONTH(Register!$O571))+1))/Register!$Q571,2)-ROUND((Register!$M571-Register!$R571)*MIN(Register!$Q571,MAX(0,MIN(H$4-1,IF(Register!$U571="",$D$2,MIN($D$2,YEAR(Register!$U571)*12+MONTH(Register!$U571)-1)))-(YEAR(Register!$O571)*12+MONTH(Register!$O571))+1))/Register!$Q571,2))</f>
        <v/>
      </c>
      <c r="I573" s="27">
        <f>IF(OR(Register!$N571&lt;&gt;"Yes",Register!$O571="",N(Register!$Q571)=0),0,ROUND((Register!$M571-Register!$R571)*MIN(Register!$Q571,MAX(0,MIN(I$4,IF(Register!$U571="",$D$2,MIN($D$2,YEAR(Register!$U571)*12+MONTH(Register!$U571)-1)))-(YEAR(Register!$O571)*12+MONTH(Register!$O571))+1))/Register!$Q571,2)-ROUND((Register!$M571-Register!$R571)*MIN(Register!$Q571,MAX(0,MIN(I$4-1,IF(Register!$U571="",$D$2,MIN($D$2,YEAR(Register!$U571)*12+MONTH(Register!$U571)-1)))-(YEAR(Register!$O571)*12+MONTH(Register!$O571))+1))/Register!$Q571,2))</f>
        <v/>
      </c>
      <c r="J573" s="27">
        <f>IF(OR(Register!$N571&lt;&gt;"Yes",Register!$O571="",N(Register!$Q571)=0),0,ROUND((Register!$M571-Register!$R571)*MIN(Register!$Q571,MAX(0,MIN(J$4,IF(Register!$U571="",$D$2,MIN($D$2,YEAR(Register!$U571)*12+MONTH(Register!$U571)-1)))-(YEAR(Register!$O571)*12+MONTH(Register!$O571))+1))/Register!$Q571,2)-ROUND((Register!$M571-Register!$R571)*MIN(Register!$Q571,MAX(0,MIN(J$4-1,IF(Register!$U571="",$D$2,MIN($D$2,YEAR(Register!$U571)*12+MONTH(Register!$U571)-1)))-(YEAR(Register!$O571)*12+MONTH(Register!$O571))+1))/Register!$Q571,2))</f>
        <v/>
      </c>
      <c r="K573" s="27">
        <f>IF(OR(Register!$N571&lt;&gt;"Yes",Register!$O571="",N(Register!$Q571)=0),0,ROUND((Register!$M571-Register!$R571)*MIN(Register!$Q571,MAX(0,MIN(K$4,IF(Register!$U571="",$D$2,MIN($D$2,YEAR(Register!$U571)*12+MONTH(Register!$U571)-1)))-(YEAR(Register!$O571)*12+MONTH(Register!$O571))+1))/Register!$Q571,2)-ROUND((Register!$M571-Register!$R571)*MIN(Register!$Q571,MAX(0,MIN(K$4-1,IF(Register!$U571="",$D$2,MIN($D$2,YEAR(Register!$U571)*12+MONTH(Register!$U571)-1)))-(YEAR(Register!$O571)*12+MONTH(Register!$O571))+1))/Register!$Q571,2))</f>
        <v/>
      </c>
      <c r="L573" s="27">
        <f>IF(OR(Register!$N571&lt;&gt;"Yes",Register!$O571="",N(Register!$Q571)=0),0,ROUND((Register!$M571-Register!$R571)*MIN(Register!$Q571,MAX(0,MIN(L$4,IF(Register!$U571="",$D$2,MIN($D$2,YEAR(Register!$U571)*12+MONTH(Register!$U571)-1)))-(YEAR(Register!$O571)*12+MONTH(Register!$O571))+1))/Register!$Q571,2)-ROUND((Register!$M571-Register!$R571)*MIN(Register!$Q571,MAX(0,MIN(L$4-1,IF(Register!$U571="",$D$2,MIN($D$2,YEAR(Register!$U571)*12+MONTH(Register!$U571)-1)))-(YEAR(Register!$O571)*12+MONTH(Register!$O571))+1))/Register!$Q571,2))</f>
        <v/>
      </c>
      <c r="M573" s="27">
        <f>IF(OR(Register!$N571&lt;&gt;"Yes",Register!$O571="",N(Register!$Q571)=0),0,ROUND((Register!$M571-Register!$R571)*MIN(Register!$Q571,MAX(0,MIN(M$4,IF(Register!$U571="",$D$2,MIN($D$2,YEAR(Register!$U571)*12+MONTH(Register!$U571)-1)))-(YEAR(Register!$O571)*12+MONTH(Register!$O571))+1))/Register!$Q571,2)-ROUND((Register!$M571-Register!$R571)*MIN(Register!$Q571,MAX(0,MIN(M$4-1,IF(Register!$U571="",$D$2,MIN($D$2,YEAR(Register!$U571)*12+MONTH(Register!$U571)-1)))-(YEAR(Register!$O571)*12+MONTH(Register!$O571))+1))/Register!$Q571,2))</f>
        <v/>
      </c>
      <c r="N573" s="27">
        <f>IF(OR(Register!$N571&lt;&gt;"Yes",Register!$O571="",N(Register!$Q571)=0),0,ROUND((Register!$M571-Register!$R571)*MIN(Register!$Q571,MAX(0,MIN(N$4,IF(Register!$U571="",$D$2,MIN($D$2,YEAR(Register!$U571)*12+MONTH(Register!$U571)-1)))-(YEAR(Register!$O571)*12+MONTH(Register!$O571))+1))/Register!$Q571,2)-ROUND((Register!$M571-Register!$R571)*MIN(Register!$Q571,MAX(0,MIN(N$4-1,IF(Register!$U571="",$D$2,MIN($D$2,YEAR(Register!$U571)*12+MONTH(Register!$U571)-1)))-(YEAR(Register!$O571)*12+MONTH(Register!$O571))+1))/Register!$Q571,2))</f>
        <v/>
      </c>
      <c r="O573" s="27">
        <f>IF(OR(Register!$N571&lt;&gt;"Yes",Register!$O571="",N(Register!$Q571)=0),0,ROUND((Register!$M571-Register!$R571)*MIN(Register!$Q571,MAX(0,MIN(O$4,IF(Register!$U571="",$D$2,MIN($D$2,YEAR(Register!$U571)*12+MONTH(Register!$U571)-1)))-(YEAR(Register!$O571)*12+MONTH(Register!$O571))+1))/Register!$Q571,2)-ROUND((Register!$M571-Register!$R571)*MIN(Register!$Q571,MAX(0,MIN(O$4-1,IF(Register!$U571="",$D$2,MIN($D$2,YEAR(Register!$U571)*12+MONTH(Register!$U571)-1)))-(YEAR(Register!$O571)*12+MONTH(Register!$O571))+1))/Register!$Q571,2))</f>
        <v/>
      </c>
      <c r="P573" s="27">
        <f>IF(OR(Register!$N571&lt;&gt;"Yes",Register!$O571="",N(Register!$Q571)=0),0,ROUND((Register!$M571-Register!$R571)*MIN(Register!$Q571,MAX(0,MIN(P$4,IF(Register!$U571="",$D$2,MIN($D$2,YEAR(Register!$U571)*12+MONTH(Register!$U571)-1)))-(YEAR(Register!$O571)*12+MONTH(Register!$O571))+1))/Register!$Q571,2)-ROUND((Register!$M571-Register!$R571)*MIN(Register!$Q571,MAX(0,MIN(P$4-1,IF(Register!$U571="",$D$2,MIN($D$2,YEAR(Register!$U571)*12+MONTH(Register!$U571)-1)))-(YEAR(Register!$O571)*12+MONTH(Register!$O571))+1))/Register!$Q571,2))</f>
        <v/>
      </c>
      <c r="Q573" s="27">
        <f>E573+F573+G573+H573+I573+J573+K573+L573+M573+N573+O573+P573</f>
        <v/>
      </c>
    </row>
    <row r="574">
      <c r="A574" s="28">
        <f>IF(Register!$A572="","",Register!$A572)</f>
        <v/>
      </c>
      <c r="B574" s="28">
        <f>IF(Register!$D572="","",Register!$D572)</f>
        <v/>
      </c>
      <c r="C574" s="28">
        <f>IF(Register!$F572="","",Register!$F572)</f>
        <v/>
      </c>
      <c r="D574" s="28">
        <f>IF(C574="","",IF(C574=Settings!$A$9,Settings!$B$9,IF(C574=Settings!$A$10,Settings!$B$10,IF(C574=Settings!$A$11,Settings!$B$11,IF(C574=Settings!$A$12,Settings!$B$12,IF(C574=Settings!$A$13,Settings!$B$13,IF(C574=Settings!$A$14,Settings!$B$14,IF(C574=Settings!$A$15,Settings!$B$15,IF(C574=Settings!$A$16,Settings!$B$16,IF(C574=Settings!$A$17,Settings!$B$17,IF(C574=Settings!$A$18,Settings!$B$18,"")))))))))))</f>
        <v/>
      </c>
      <c r="E574" s="27">
        <f>IF(OR(Register!$N572&lt;&gt;"Yes",Register!$O572="",N(Register!$Q572)=0),0,ROUND((Register!$M572-Register!$R572)*MIN(Register!$Q572,MAX(0,MIN(E$4,IF(Register!$U572="",$D$2,MIN($D$2,YEAR(Register!$U572)*12+MONTH(Register!$U572)-1)))-(YEAR(Register!$O572)*12+MONTH(Register!$O572))+1))/Register!$Q572,2)-ROUND((Register!$M572-Register!$R572)*MIN(Register!$Q572,MAX(0,MIN(E$4-1,IF(Register!$U572="",$D$2,MIN($D$2,YEAR(Register!$U572)*12+MONTH(Register!$U572)-1)))-(YEAR(Register!$O572)*12+MONTH(Register!$O572))+1))/Register!$Q572,2))</f>
        <v/>
      </c>
      <c r="F574" s="27">
        <f>IF(OR(Register!$N572&lt;&gt;"Yes",Register!$O572="",N(Register!$Q572)=0),0,ROUND((Register!$M572-Register!$R572)*MIN(Register!$Q572,MAX(0,MIN(F$4,IF(Register!$U572="",$D$2,MIN($D$2,YEAR(Register!$U572)*12+MONTH(Register!$U572)-1)))-(YEAR(Register!$O572)*12+MONTH(Register!$O572))+1))/Register!$Q572,2)-ROUND((Register!$M572-Register!$R572)*MIN(Register!$Q572,MAX(0,MIN(F$4-1,IF(Register!$U572="",$D$2,MIN($D$2,YEAR(Register!$U572)*12+MONTH(Register!$U572)-1)))-(YEAR(Register!$O572)*12+MONTH(Register!$O572))+1))/Register!$Q572,2))</f>
        <v/>
      </c>
      <c r="G574" s="27">
        <f>IF(OR(Register!$N572&lt;&gt;"Yes",Register!$O572="",N(Register!$Q572)=0),0,ROUND((Register!$M572-Register!$R572)*MIN(Register!$Q572,MAX(0,MIN(G$4,IF(Register!$U572="",$D$2,MIN($D$2,YEAR(Register!$U572)*12+MONTH(Register!$U572)-1)))-(YEAR(Register!$O572)*12+MONTH(Register!$O572))+1))/Register!$Q572,2)-ROUND((Register!$M572-Register!$R572)*MIN(Register!$Q572,MAX(0,MIN(G$4-1,IF(Register!$U572="",$D$2,MIN($D$2,YEAR(Register!$U572)*12+MONTH(Register!$U572)-1)))-(YEAR(Register!$O572)*12+MONTH(Register!$O572))+1))/Register!$Q572,2))</f>
        <v/>
      </c>
      <c r="H574" s="27">
        <f>IF(OR(Register!$N572&lt;&gt;"Yes",Register!$O572="",N(Register!$Q572)=0),0,ROUND((Register!$M572-Register!$R572)*MIN(Register!$Q572,MAX(0,MIN(H$4,IF(Register!$U572="",$D$2,MIN($D$2,YEAR(Register!$U572)*12+MONTH(Register!$U572)-1)))-(YEAR(Register!$O572)*12+MONTH(Register!$O572))+1))/Register!$Q572,2)-ROUND((Register!$M572-Register!$R572)*MIN(Register!$Q572,MAX(0,MIN(H$4-1,IF(Register!$U572="",$D$2,MIN($D$2,YEAR(Register!$U572)*12+MONTH(Register!$U572)-1)))-(YEAR(Register!$O572)*12+MONTH(Register!$O572))+1))/Register!$Q572,2))</f>
        <v/>
      </c>
      <c r="I574" s="27">
        <f>IF(OR(Register!$N572&lt;&gt;"Yes",Register!$O572="",N(Register!$Q572)=0),0,ROUND((Register!$M572-Register!$R572)*MIN(Register!$Q572,MAX(0,MIN(I$4,IF(Register!$U572="",$D$2,MIN($D$2,YEAR(Register!$U572)*12+MONTH(Register!$U572)-1)))-(YEAR(Register!$O572)*12+MONTH(Register!$O572))+1))/Register!$Q572,2)-ROUND((Register!$M572-Register!$R572)*MIN(Register!$Q572,MAX(0,MIN(I$4-1,IF(Register!$U572="",$D$2,MIN($D$2,YEAR(Register!$U572)*12+MONTH(Register!$U572)-1)))-(YEAR(Register!$O572)*12+MONTH(Register!$O572))+1))/Register!$Q572,2))</f>
        <v/>
      </c>
      <c r="J574" s="27">
        <f>IF(OR(Register!$N572&lt;&gt;"Yes",Register!$O572="",N(Register!$Q572)=0),0,ROUND((Register!$M572-Register!$R572)*MIN(Register!$Q572,MAX(0,MIN(J$4,IF(Register!$U572="",$D$2,MIN($D$2,YEAR(Register!$U572)*12+MONTH(Register!$U572)-1)))-(YEAR(Register!$O572)*12+MONTH(Register!$O572))+1))/Register!$Q572,2)-ROUND((Register!$M572-Register!$R572)*MIN(Register!$Q572,MAX(0,MIN(J$4-1,IF(Register!$U572="",$D$2,MIN($D$2,YEAR(Register!$U572)*12+MONTH(Register!$U572)-1)))-(YEAR(Register!$O572)*12+MONTH(Register!$O572))+1))/Register!$Q572,2))</f>
        <v/>
      </c>
      <c r="K574" s="27">
        <f>IF(OR(Register!$N572&lt;&gt;"Yes",Register!$O572="",N(Register!$Q572)=0),0,ROUND((Register!$M572-Register!$R572)*MIN(Register!$Q572,MAX(0,MIN(K$4,IF(Register!$U572="",$D$2,MIN($D$2,YEAR(Register!$U572)*12+MONTH(Register!$U572)-1)))-(YEAR(Register!$O572)*12+MONTH(Register!$O572))+1))/Register!$Q572,2)-ROUND((Register!$M572-Register!$R572)*MIN(Register!$Q572,MAX(0,MIN(K$4-1,IF(Register!$U572="",$D$2,MIN($D$2,YEAR(Register!$U572)*12+MONTH(Register!$U572)-1)))-(YEAR(Register!$O572)*12+MONTH(Register!$O572))+1))/Register!$Q572,2))</f>
        <v/>
      </c>
      <c r="L574" s="27">
        <f>IF(OR(Register!$N572&lt;&gt;"Yes",Register!$O572="",N(Register!$Q572)=0),0,ROUND((Register!$M572-Register!$R572)*MIN(Register!$Q572,MAX(0,MIN(L$4,IF(Register!$U572="",$D$2,MIN($D$2,YEAR(Register!$U572)*12+MONTH(Register!$U572)-1)))-(YEAR(Register!$O572)*12+MONTH(Register!$O572))+1))/Register!$Q572,2)-ROUND((Register!$M572-Register!$R572)*MIN(Register!$Q572,MAX(0,MIN(L$4-1,IF(Register!$U572="",$D$2,MIN($D$2,YEAR(Register!$U572)*12+MONTH(Register!$U572)-1)))-(YEAR(Register!$O572)*12+MONTH(Register!$O572))+1))/Register!$Q572,2))</f>
        <v/>
      </c>
      <c r="M574" s="27">
        <f>IF(OR(Register!$N572&lt;&gt;"Yes",Register!$O572="",N(Register!$Q572)=0),0,ROUND((Register!$M572-Register!$R572)*MIN(Register!$Q572,MAX(0,MIN(M$4,IF(Register!$U572="",$D$2,MIN($D$2,YEAR(Register!$U572)*12+MONTH(Register!$U572)-1)))-(YEAR(Register!$O572)*12+MONTH(Register!$O572))+1))/Register!$Q572,2)-ROUND((Register!$M572-Register!$R572)*MIN(Register!$Q572,MAX(0,MIN(M$4-1,IF(Register!$U572="",$D$2,MIN($D$2,YEAR(Register!$U572)*12+MONTH(Register!$U572)-1)))-(YEAR(Register!$O572)*12+MONTH(Register!$O572))+1))/Register!$Q572,2))</f>
        <v/>
      </c>
      <c r="N574" s="27">
        <f>IF(OR(Register!$N572&lt;&gt;"Yes",Register!$O572="",N(Register!$Q572)=0),0,ROUND((Register!$M572-Register!$R572)*MIN(Register!$Q572,MAX(0,MIN(N$4,IF(Register!$U572="",$D$2,MIN($D$2,YEAR(Register!$U572)*12+MONTH(Register!$U572)-1)))-(YEAR(Register!$O572)*12+MONTH(Register!$O572))+1))/Register!$Q572,2)-ROUND((Register!$M572-Register!$R572)*MIN(Register!$Q572,MAX(0,MIN(N$4-1,IF(Register!$U572="",$D$2,MIN($D$2,YEAR(Register!$U572)*12+MONTH(Register!$U572)-1)))-(YEAR(Register!$O572)*12+MONTH(Register!$O572))+1))/Register!$Q572,2))</f>
        <v/>
      </c>
      <c r="O574" s="27">
        <f>IF(OR(Register!$N572&lt;&gt;"Yes",Register!$O572="",N(Register!$Q572)=0),0,ROUND((Register!$M572-Register!$R572)*MIN(Register!$Q572,MAX(0,MIN(O$4,IF(Register!$U572="",$D$2,MIN($D$2,YEAR(Register!$U572)*12+MONTH(Register!$U572)-1)))-(YEAR(Register!$O572)*12+MONTH(Register!$O572))+1))/Register!$Q572,2)-ROUND((Register!$M572-Register!$R572)*MIN(Register!$Q572,MAX(0,MIN(O$4-1,IF(Register!$U572="",$D$2,MIN($D$2,YEAR(Register!$U572)*12+MONTH(Register!$U572)-1)))-(YEAR(Register!$O572)*12+MONTH(Register!$O572))+1))/Register!$Q572,2))</f>
        <v/>
      </c>
      <c r="P574" s="27">
        <f>IF(OR(Register!$N572&lt;&gt;"Yes",Register!$O572="",N(Register!$Q572)=0),0,ROUND((Register!$M572-Register!$R572)*MIN(Register!$Q572,MAX(0,MIN(P$4,IF(Register!$U572="",$D$2,MIN($D$2,YEAR(Register!$U572)*12+MONTH(Register!$U572)-1)))-(YEAR(Register!$O572)*12+MONTH(Register!$O572))+1))/Register!$Q572,2)-ROUND((Register!$M572-Register!$R572)*MIN(Register!$Q572,MAX(0,MIN(P$4-1,IF(Register!$U572="",$D$2,MIN($D$2,YEAR(Register!$U572)*12+MONTH(Register!$U572)-1)))-(YEAR(Register!$O572)*12+MONTH(Register!$O572))+1))/Register!$Q572,2))</f>
        <v/>
      </c>
      <c r="Q574" s="27">
        <f>E574+F574+G574+H574+I574+J574+K574+L574+M574+N574+O574+P574</f>
        <v/>
      </c>
    </row>
    <row r="575">
      <c r="A575" s="28">
        <f>IF(Register!$A573="","",Register!$A573)</f>
        <v/>
      </c>
      <c r="B575" s="28">
        <f>IF(Register!$D573="","",Register!$D573)</f>
        <v/>
      </c>
      <c r="C575" s="28">
        <f>IF(Register!$F573="","",Register!$F573)</f>
        <v/>
      </c>
      <c r="D575" s="28">
        <f>IF(C575="","",IF(C575=Settings!$A$9,Settings!$B$9,IF(C575=Settings!$A$10,Settings!$B$10,IF(C575=Settings!$A$11,Settings!$B$11,IF(C575=Settings!$A$12,Settings!$B$12,IF(C575=Settings!$A$13,Settings!$B$13,IF(C575=Settings!$A$14,Settings!$B$14,IF(C575=Settings!$A$15,Settings!$B$15,IF(C575=Settings!$A$16,Settings!$B$16,IF(C575=Settings!$A$17,Settings!$B$17,IF(C575=Settings!$A$18,Settings!$B$18,"")))))))))))</f>
        <v/>
      </c>
      <c r="E575" s="27">
        <f>IF(OR(Register!$N573&lt;&gt;"Yes",Register!$O573="",N(Register!$Q573)=0),0,ROUND((Register!$M573-Register!$R573)*MIN(Register!$Q573,MAX(0,MIN(E$4,IF(Register!$U573="",$D$2,MIN($D$2,YEAR(Register!$U573)*12+MONTH(Register!$U573)-1)))-(YEAR(Register!$O573)*12+MONTH(Register!$O573))+1))/Register!$Q573,2)-ROUND((Register!$M573-Register!$R573)*MIN(Register!$Q573,MAX(0,MIN(E$4-1,IF(Register!$U573="",$D$2,MIN($D$2,YEAR(Register!$U573)*12+MONTH(Register!$U573)-1)))-(YEAR(Register!$O573)*12+MONTH(Register!$O573))+1))/Register!$Q573,2))</f>
        <v/>
      </c>
      <c r="F575" s="27">
        <f>IF(OR(Register!$N573&lt;&gt;"Yes",Register!$O573="",N(Register!$Q573)=0),0,ROUND((Register!$M573-Register!$R573)*MIN(Register!$Q573,MAX(0,MIN(F$4,IF(Register!$U573="",$D$2,MIN($D$2,YEAR(Register!$U573)*12+MONTH(Register!$U573)-1)))-(YEAR(Register!$O573)*12+MONTH(Register!$O573))+1))/Register!$Q573,2)-ROUND((Register!$M573-Register!$R573)*MIN(Register!$Q573,MAX(0,MIN(F$4-1,IF(Register!$U573="",$D$2,MIN($D$2,YEAR(Register!$U573)*12+MONTH(Register!$U573)-1)))-(YEAR(Register!$O573)*12+MONTH(Register!$O573))+1))/Register!$Q573,2))</f>
        <v/>
      </c>
      <c r="G575" s="27">
        <f>IF(OR(Register!$N573&lt;&gt;"Yes",Register!$O573="",N(Register!$Q573)=0),0,ROUND((Register!$M573-Register!$R573)*MIN(Register!$Q573,MAX(0,MIN(G$4,IF(Register!$U573="",$D$2,MIN($D$2,YEAR(Register!$U573)*12+MONTH(Register!$U573)-1)))-(YEAR(Register!$O573)*12+MONTH(Register!$O573))+1))/Register!$Q573,2)-ROUND((Register!$M573-Register!$R573)*MIN(Register!$Q573,MAX(0,MIN(G$4-1,IF(Register!$U573="",$D$2,MIN($D$2,YEAR(Register!$U573)*12+MONTH(Register!$U573)-1)))-(YEAR(Register!$O573)*12+MONTH(Register!$O573))+1))/Register!$Q573,2))</f>
        <v/>
      </c>
      <c r="H575" s="27">
        <f>IF(OR(Register!$N573&lt;&gt;"Yes",Register!$O573="",N(Register!$Q573)=0),0,ROUND((Register!$M573-Register!$R573)*MIN(Register!$Q573,MAX(0,MIN(H$4,IF(Register!$U573="",$D$2,MIN($D$2,YEAR(Register!$U573)*12+MONTH(Register!$U573)-1)))-(YEAR(Register!$O573)*12+MONTH(Register!$O573))+1))/Register!$Q573,2)-ROUND((Register!$M573-Register!$R573)*MIN(Register!$Q573,MAX(0,MIN(H$4-1,IF(Register!$U573="",$D$2,MIN($D$2,YEAR(Register!$U573)*12+MONTH(Register!$U573)-1)))-(YEAR(Register!$O573)*12+MONTH(Register!$O573))+1))/Register!$Q573,2))</f>
        <v/>
      </c>
      <c r="I575" s="27">
        <f>IF(OR(Register!$N573&lt;&gt;"Yes",Register!$O573="",N(Register!$Q573)=0),0,ROUND((Register!$M573-Register!$R573)*MIN(Register!$Q573,MAX(0,MIN(I$4,IF(Register!$U573="",$D$2,MIN($D$2,YEAR(Register!$U573)*12+MONTH(Register!$U573)-1)))-(YEAR(Register!$O573)*12+MONTH(Register!$O573))+1))/Register!$Q573,2)-ROUND((Register!$M573-Register!$R573)*MIN(Register!$Q573,MAX(0,MIN(I$4-1,IF(Register!$U573="",$D$2,MIN($D$2,YEAR(Register!$U573)*12+MONTH(Register!$U573)-1)))-(YEAR(Register!$O573)*12+MONTH(Register!$O573))+1))/Register!$Q573,2))</f>
        <v/>
      </c>
      <c r="J575" s="27">
        <f>IF(OR(Register!$N573&lt;&gt;"Yes",Register!$O573="",N(Register!$Q573)=0),0,ROUND((Register!$M573-Register!$R573)*MIN(Register!$Q573,MAX(0,MIN(J$4,IF(Register!$U573="",$D$2,MIN($D$2,YEAR(Register!$U573)*12+MONTH(Register!$U573)-1)))-(YEAR(Register!$O573)*12+MONTH(Register!$O573))+1))/Register!$Q573,2)-ROUND((Register!$M573-Register!$R573)*MIN(Register!$Q573,MAX(0,MIN(J$4-1,IF(Register!$U573="",$D$2,MIN($D$2,YEAR(Register!$U573)*12+MONTH(Register!$U573)-1)))-(YEAR(Register!$O573)*12+MONTH(Register!$O573))+1))/Register!$Q573,2))</f>
        <v/>
      </c>
      <c r="K575" s="27">
        <f>IF(OR(Register!$N573&lt;&gt;"Yes",Register!$O573="",N(Register!$Q573)=0),0,ROUND((Register!$M573-Register!$R573)*MIN(Register!$Q573,MAX(0,MIN(K$4,IF(Register!$U573="",$D$2,MIN($D$2,YEAR(Register!$U573)*12+MONTH(Register!$U573)-1)))-(YEAR(Register!$O573)*12+MONTH(Register!$O573))+1))/Register!$Q573,2)-ROUND((Register!$M573-Register!$R573)*MIN(Register!$Q573,MAX(0,MIN(K$4-1,IF(Register!$U573="",$D$2,MIN($D$2,YEAR(Register!$U573)*12+MONTH(Register!$U573)-1)))-(YEAR(Register!$O573)*12+MONTH(Register!$O573))+1))/Register!$Q573,2))</f>
        <v/>
      </c>
      <c r="L575" s="27">
        <f>IF(OR(Register!$N573&lt;&gt;"Yes",Register!$O573="",N(Register!$Q573)=0),0,ROUND((Register!$M573-Register!$R573)*MIN(Register!$Q573,MAX(0,MIN(L$4,IF(Register!$U573="",$D$2,MIN($D$2,YEAR(Register!$U573)*12+MONTH(Register!$U573)-1)))-(YEAR(Register!$O573)*12+MONTH(Register!$O573))+1))/Register!$Q573,2)-ROUND((Register!$M573-Register!$R573)*MIN(Register!$Q573,MAX(0,MIN(L$4-1,IF(Register!$U573="",$D$2,MIN($D$2,YEAR(Register!$U573)*12+MONTH(Register!$U573)-1)))-(YEAR(Register!$O573)*12+MONTH(Register!$O573))+1))/Register!$Q573,2))</f>
        <v/>
      </c>
      <c r="M575" s="27">
        <f>IF(OR(Register!$N573&lt;&gt;"Yes",Register!$O573="",N(Register!$Q573)=0),0,ROUND((Register!$M573-Register!$R573)*MIN(Register!$Q573,MAX(0,MIN(M$4,IF(Register!$U573="",$D$2,MIN($D$2,YEAR(Register!$U573)*12+MONTH(Register!$U573)-1)))-(YEAR(Register!$O573)*12+MONTH(Register!$O573))+1))/Register!$Q573,2)-ROUND((Register!$M573-Register!$R573)*MIN(Register!$Q573,MAX(0,MIN(M$4-1,IF(Register!$U573="",$D$2,MIN($D$2,YEAR(Register!$U573)*12+MONTH(Register!$U573)-1)))-(YEAR(Register!$O573)*12+MONTH(Register!$O573))+1))/Register!$Q573,2))</f>
        <v/>
      </c>
      <c r="N575" s="27">
        <f>IF(OR(Register!$N573&lt;&gt;"Yes",Register!$O573="",N(Register!$Q573)=0),0,ROUND((Register!$M573-Register!$R573)*MIN(Register!$Q573,MAX(0,MIN(N$4,IF(Register!$U573="",$D$2,MIN($D$2,YEAR(Register!$U573)*12+MONTH(Register!$U573)-1)))-(YEAR(Register!$O573)*12+MONTH(Register!$O573))+1))/Register!$Q573,2)-ROUND((Register!$M573-Register!$R573)*MIN(Register!$Q573,MAX(0,MIN(N$4-1,IF(Register!$U573="",$D$2,MIN($D$2,YEAR(Register!$U573)*12+MONTH(Register!$U573)-1)))-(YEAR(Register!$O573)*12+MONTH(Register!$O573))+1))/Register!$Q573,2))</f>
        <v/>
      </c>
      <c r="O575" s="27">
        <f>IF(OR(Register!$N573&lt;&gt;"Yes",Register!$O573="",N(Register!$Q573)=0),0,ROUND((Register!$M573-Register!$R573)*MIN(Register!$Q573,MAX(0,MIN(O$4,IF(Register!$U573="",$D$2,MIN($D$2,YEAR(Register!$U573)*12+MONTH(Register!$U573)-1)))-(YEAR(Register!$O573)*12+MONTH(Register!$O573))+1))/Register!$Q573,2)-ROUND((Register!$M573-Register!$R573)*MIN(Register!$Q573,MAX(0,MIN(O$4-1,IF(Register!$U573="",$D$2,MIN($D$2,YEAR(Register!$U573)*12+MONTH(Register!$U573)-1)))-(YEAR(Register!$O573)*12+MONTH(Register!$O573))+1))/Register!$Q573,2))</f>
        <v/>
      </c>
      <c r="P575" s="27">
        <f>IF(OR(Register!$N573&lt;&gt;"Yes",Register!$O573="",N(Register!$Q573)=0),0,ROUND((Register!$M573-Register!$R573)*MIN(Register!$Q573,MAX(0,MIN(P$4,IF(Register!$U573="",$D$2,MIN($D$2,YEAR(Register!$U573)*12+MONTH(Register!$U573)-1)))-(YEAR(Register!$O573)*12+MONTH(Register!$O573))+1))/Register!$Q573,2)-ROUND((Register!$M573-Register!$R573)*MIN(Register!$Q573,MAX(0,MIN(P$4-1,IF(Register!$U573="",$D$2,MIN($D$2,YEAR(Register!$U573)*12+MONTH(Register!$U573)-1)))-(YEAR(Register!$O573)*12+MONTH(Register!$O573))+1))/Register!$Q573,2))</f>
        <v/>
      </c>
      <c r="Q575" s="27">
        <f>E575+F575+G575+H575+I575+J575+K575+L575+M575+N575+O575+P575</f>
        <v/>
      </c>
    </row>
    <row r="576">
      <c r="A576" s="28">
        <f>IF(Register!$A574="","",Register!$A574)</f>
        <v/>
      </c>
      <c r="B576" s="28">
        <f>IF(Register!$D574="","",Register!$D574)</f>
        <v/>
      </c>
      <c r="C576" s="28">
        <f>IF(Register!$F574="","",Register!$F574)</f>
        <v/>
      </c>
      <c r="D576" s="28">
        <f>IF(C576="","",IF(C576=Settings!$A$9,Settings!$B$9,IF(C576=Settings!$A$10,Settings!$B$10,IF(C576=Settings!$A$11,Settings!$B$11,IF(C576=Settings!$A$12,Settings!$B$12,IF(C576=Settings!$A$13,Settings!$B$13,IF(C576=Settings!$A$14,Settings!$B$14,IF(C576=Settings!$A$15,Settings!$B$15,IF(C576=Settings!$A$16,Settings!$B$16,IF(C576=Settings!$A$17,Settings!$B$17,IF(C576=Settings!$A$18,Settings!$B$18,"")))))))))))</f>
        <v/>
      </c>
      <c r="E576" s="27">
        <f>IF(OR(Register!$N574&lt;&gt;"Yes",Register!$O574="",N(Register!$Q574)=0),0,ROUND((Register!$M574-Register!$R574)*MIN(Register!$Q574,MAX(0,MIN(E$4,IF(Register!$U574="",$D$2,MIN($D$2,YEAR(Register!$U574)*12+MONTH(Register!$U574)-1)))-(YEAR(Register!$O574)*12+MONTH(Register!$O574))+1))/Register!$Q574,2)-ROUND((Register!$M574-Register!$R574)*MIN(Register!$Q574,MAX(0,MIN(E$4-1,IF(Register!$U574="",$D$2,MIN($D$2,YEAR(Register!$U574)*12+MONTH(Register!$U574)-1)))-(YEAR(Register!$O574)*12+MONTH(Register!$O574))+1))/Register!$Q574,2))</f>
        <v/>
      </c>
      <c r="F576" s="27">
        <f>IF(OR(Register!$N574&lt;&gt;"Yes",Register!$O574="",N(Register!$Q574)=0),0,ROUND((Register!$M574-Register!$R574)*MIN(Register!$Q574,MAX(0,MIN(F$4,IF(Register!$U574="",$D$2,MIN($D$2,YEAR(Register!$U574)*12+MONTH(Register!$U574)-1)))-(YEAR(Register!$O574)*12+MONTH(Register!$O574))+1))/Register!$Q574,2)-ROUND((Register!$M574-Register!$R574)*MIN(Register!$Q574,MAX(0,MIN(F$4-1,IF(Register!$U574="",$D$2,MIN($D$2,YEAR(Register!$U574)*12+MONTH(Register!$U574)-1)))-(YEAR(Register!$O574)*12+MONTH(Register!$O574))+1))/Register!$Q574,2))</f>
        <v/>
      </c>
      <c r="G576" s="27">
        <f>IF(OR(Register!$N574&lt;&gt;"Yes",Register!$O574="",N(Register!$Q574)=0),0,ROUND((Register!$M574-Register!$R574)*MIN(Register!$Q574,MAX(0,MIN(G$4,IF(Register!$U574="",$D$2,MIN($D$2,YEAR(Register!$U574)*12+MONTH(Register!$U574)-1)))-(YEAR(Register!$O574)*12+MONTH(Register!$O574))+1))/Register!$Q574,2)-ROUND((Register!$M574-Register!$R574)*MIN(Register!$Q574,MAX(0,MIN(G$4-1,IF(Register!$U574="",$D$2,MIN($D$2,YEAR(Register!$U574)*12+MONTH(Register!$U574)-1)))-(YEAR(Register!$O574)*12+MONTH(Register!$O574))+1))/Register!$Q574,2))</f>
        <v/>
      </c>
      <c r="H576" s="27">
        <f>IF(OR(Register!$N574&lt;&gt;"Yes",Register!$O574="",N(Register!$Q574)=0),0,ROUND((Register!$M574-Register!$R574)*MIN(Register!$Q574,MAX(0,MIN(H$4,IF(Register!$U574="",$D$2,MIN($D$2,YEAR(Register!$U574)*12+MONTH(Register!$U574)-1)))-(YEAR(Register!$O574)*12+MONTH(Register!$O574))+1))/Register!$Q574,2)-ROUND((Register!$M574-Register!$R574)*MIN(Register!$Q574,MAX(0,MIN(H$4-1,IF(Register!$U574="",$D$2,MIN($D$2,YEAR(Register!$U574)*12+MONTH(Register!$U574)-1)))-(YEAR(Register!$O574)*12+MONTH(Register!$O574))+1))/Register!$Q574,2))</f>
        <v/>
      </c>
      <c r="I576" s="27">
        <f>IF(OR(Register!$N574&lt;&gt;"Yes",Register!$O574="",N(Register!$Q574)=0),0,ROUND((Register!$M574-Register!$R574)*MIN(Register!$Q574,MAX(0,MIN(I$4,IF(Register!$U574="",$D$2,MIN($D$2,YEAR(Register!$U574)*12+MONTH(Register!$U574)-1)))-(YEAR(Register!$O574)*12+MONTH(Register!$O574))+1))/Register!$Q574,2)-ROUND((Register!$M574-Register!$R574)*MIN(Register!$Q574,MAX(0,MIN(I$4-1,IF(Register!$U574="",$D$2,MIN($D$2,YEAR(Register!$U574)*12+MONTH(Register!$U574)-1)))-(YEAR(Register!$O574)*12+MONTH(Register!$O574))+1))/Register!$Q574,2))</f>
        <v/>
      </c>
      <c r="J576" s="27">
        <f>IF(OR(Register!$N574&lt;&gt;"Yes",Register!$O574="",N(Register!$Q574)=0),0,ROUND((Register!$M574-Register!$R574)*MIN(Register!$Q574,MAX(0,MIN(J$4,IF(Register!$U574="",$D$2,MIN($D$2,YEAR(Register!$U574)*12+MONTH(Register!$U574)-1)))-(YEAR(Register!$O574)*12+MONTH(Register!$O574))+1))/Register!$Q574,2)-ROUND((Register!$M574-Register!$R574)*MIN(Register!$Q574,MAX(0,MIN(J$4-1,IF(Register!$U574="",$D$2,MIN($D$2,YEAR(Register!$U574)*12+MONTH(Register!$U574)-1)))-(YEAR(Register!$O574)*12+MONTH(Register!$O574))+1))/Register!$Q574,2))</f>
        <v/>
      </c>
      <c r="K576" s="27">
        <f>IF(OR(Register!$N574&lt;&gt;"Yes",Register!$O574="",N(Register!$Q574)=0),0,ROUND((Register!$M574-Register!$R574)*MIN(Register!$Q574,MAX(0,MIN(K$4,IF(Register!$U574="",$D$2,MIN($D$2,YEAR(Register!$U574)*12+MONTH(Register!$U574)-1)))-(YEAR(Register!$O574)*12+MONTH(Register!$O574))+1))/Register!$Q574,2)-ROUND((Register!$M574-Register!$R574)*MIN(Register!$Q574,MAX(0,MIN(K$4-1,IF(Register!$U574="",$D$2,MIN($D$2,YEAR(Register!$U574)*12+MONTH(Register!$U574)-1)))-(YEAR(Register!$O574)*12+MONTH(Register!$O574))+1))/Register!$Q574,2))</f>
        <v/>
      </c>
      <c r="L576" s="27">
        <f>IF(OR(Register!$N574&lt;&gt;"Yes",Register!$O574="",N(Register!$Q574)=0),0,ROUND((Register!$M574-Register!$R574)*MIN(Register!$Q574,MAX(0,MIN(L$4,IF(Register!$U574="",$D$2,MIN($D$2,YEAR(Register!$U574)*12+MONTH(Register!$U574)-1)))-(YEAR(Register!$O574)*12+MONTH(Register!$O574))+1))/Register!$Q574,2)-ROUND((Register!$M574-Register!$R574)*MIN(Register!$Q574,MAX(0,MIN(L$4-1,IF(Register!$U574="",$D$2,MIN($D$2,YEAR(Register!$U574)*12+MONTH(Register!$U574)-1)))-(YEAR(Register!$O574)*12+MONTH(Register!$O574))+1))/Register!$Q574,2))</f>
        <v/>
      </c>
      <c r="M576" s="27">
        <f>IF(OR(Register!$N574&lt;&gt;"Yes",Register!$O574="",N(Register!$Q574)=0),0,ROUND((Register!$M574-Register!$R574)*MIN(Register!$Q574,MAX(0,MIN(M$4,IF(Register!$U574="",$D$2,MIN($D$2,YEAR(Register!$U574)*12+MONTH(Register!$U574)-1)))-(YEAR(Register!$O574)*12+MONTH(Register!$O574))+1))/Register!$Q574,2)-ROUND((Register!$M574-Register!$R574)*MIN(Register!$Q574,MAX(0,MIN(M$4-1,IF(Register!$U574="",$D$2,MIN($D$2,YEAR(Register!$U574)*12+MONTH(Register!$U574)-1)))-(YEAR(Register!$O574)*12+MONTH(Register!$O574))+1))/Register!$Q574,2))</f>
        <v/>
      </c>
      <c r="N576" s="27">
        <f>IF(OR(Register!$N574&lt;&gt;"Yes",Register!$O574="",N(Register!$Q574)=0),0,ROUND((Register!$M574-Register!$R574)*MIN(Register!$Q574,MAX(0,MIN(N$4,IF(Register!$U574="",$D$2,MIN($D$2,YEAR(Register!$U574)*12+MONTH(Register!$U574)-1)))-(YEAR(Register!$O574)*12+MONTH(Register!$O574))+1))/Register!$Q574,2)-ROUND((Register!$M574-Register!$R574)*MIN(Register!$Q574,MAX(0,MIN(N$4-1,IF(Register!$U574="",$D$2,MIN($D$2,YEAR(Register!$U574)*12+MONTH(Register!$U574)-1)))-(YEAR(Register!$O574)*12+MONTH(Register!$O574))+1))/Register!$Q574,2))</f>
        <v/>
      </c>
      <c r="O576" s="27">
        <f>IF(OR(Register!$N574&lt;&gt;"Yes",Register!$O574="",N(Register!$Q574)=0),0,ROUND((Register!$M574-Register!$R574)*MIN(Register!$Q574,MAX(0,MIN(O$4,IF(Register!$U574="",$D$2,MIN($D$2,YEAR(Register!$U574)*12+MONTH(Register!$U574)-1)))-(YEAR(Register!$O574)*12+MONTH(Register!$O574))+1))/Register!$Q574,2)-ROUND((Register!$M574-Register!$R574)*MIN(Register!$Q574,MAX(0,MIN(O$4-1,IF(Register!$U574="",$D$2,MIN($D$2,YEAR(Register!$U574)*12+MONTH(Register!$U574)-1)))-(YEAR(Register!$O574)*12+MONTH(Register!$O574))+1))/Register!$Q574,2))</f>
        <v/>
      </c>
      <c r="P576" s="27">
        <f>IF(OR(Register!$N574&lt;&gt;"Yes",Register!$O574="",N(Register!$Q574)=0),0,ROUND((Register!$M574-Register!$R574)*MIN(Register!$Q574,MAX(0,MIN(P$4,IF(Register!$U574="",$D$2,MIN($D$2,YEAR(Register!$U574)*12+MONTH(Register!$U574)-1)))-(YEAR(Register!$O574)*12+MONTH(Register!$O574))+1))/Register!$Q574,2)-ROUND((Register!$M574-Register!$R574)*MIN(Register!$Q574,MAX(0,MIN(P$4-1,IF(Register!$U574="",$D$2,MIN($D$2,YEAR(Register!$U574)*12+MONTH(Register!$U574)-1)))-(YEAR(Register!$O574)*12+MONTH(Register!$O574))+1))/Register!$Q574,2))</f>
        <v/>
      </c>
      <c r="Q576" s="27">
        <f>E576+F576+G576+H576+I576+J576+K576+L576+M576+N576+O576+P576</f>
        <v/>
      </c>
    </row>
    <row r="577">
      <c r="A577" s="28">
        <f>IF(Register!$A575="","",Register!$A575)</f>
        <v/>
      </c>
      <c r="B577" s="28">
        <f>IF(Register!$D575="","",Register!$D575)</f>
        <v/>
      </c>
      <c r="C577" s="28">
        <f>IF(Register!$F575="","",Register!$F575)</f>
        <v/>
      </c>
      <c r="D577" s="28">
        <f>IF(C577="","",IF(C577=Settings!$A$9,Settings!$B$9,IF(C577=Settings!$A$10,Settings!$B$10,IF(C577=Settings!$A$11,Settings!$B$11,IF(C577=Settings!$A$12,Settings!$B$12,IF(C577=Settings!$A$13,Settings!$B$13,IF(C577=Settings!$A$14,Settings!$B$14,IF(C577=Settings!$A$15,Settings!$B$15,IF(C577=Settings!$A$16,Settings!$B$16,IF(C577=Settings!$A$17,Settings!$B$17,IF(C577=Settings!$A$18,Settings!$B$18,"")))))))))))</f>
        <v/>
      </c>
      <c r="E577" s="27">
        <f>IF(OR(Register!$N575&lt;&gt;"Yes",Register!$O575="",N(Register!$Q575)=0),0,ROUND((Register!$M575-Register!$R575)*MIN(Register!$Q575,MAX(0,MIN(E$4,IF(Register!$U575="",$D$2,MIN($D$2,YEAR(Register!$U575)*12+MONTH(Register!$U575)-1)))-(YEAR(Register!$O575)*12+MONTH(Register!$O575))+1))/Register!$Q575,2)-ROUND((Register!$M575-Register!$R575)*MIN(Register!$Q575,MAX(0,MIN(E$4-1,IF(Register!$U575="",$D$2,MIN($D$2,YEAR(Register!$U575)*12+MONTH(Register!$U575)-1)))-(YEAR(Register!$O575)*12+MONTH(Register!$O575))+1))/Register!$Q575,2))</f>
        <v/>
      </c>
      <c r="F577" s="27">
        <f>IF(OR(Register!$N575&lt;&gt;"Yes",Register!$O575="",N(Register!$Q575)=0),0,ROUND((Register!$M575-Register!$R575)*MIN(Register!$Q575,MAX(0,MIN(F$4,IF(Register!$U575="",$D$2,MIN($D$2,YEAR(Register!$U575)*12+MONTH(Register!$U575)-1)))-(YEAR(Register!$O575)*12+MONTH(Register!$O575))+1))/Register!$Q575,2)-ROUND((Register!$M575-Register!$R575)*MIN(Register!$Q575,MAX(0,MIN(F$4-1,IF(Register!$U575="",$D$2,MIN($D$2,YEAR(Register!$U575)*12+MONTH(Register!$U575)-1)))-(YEAR(Register!$O575)*12+MONTH(Register!$O575))+1))/Register!$Q575,2))</f>
        <v/>
      </c>
      <c r="G577" s="27">
        <f>IF(OR(Register!$N575&lt;&gt;"Yes",Register!$O575="",N(Register!$Q575)=0),0,ROUND((Register!$M575-Register!$R575)*MIN(Register!$Q575,MAX(0,MIN(G$4,IF(Register!$U575="",$D$2,MIN($D$2,YEAR(Register!$U575)*12+MONTH(Register!$U575)-1)))-(YEAR(Register!$O575)*12+MONTH(Register!$O575))+1))/Register!$Q575,2)-ROUND((Register!$M575-Register!$R575)*MIN(Register!$Q575,MAX(0,MIN(G$4-1,IF(Register!$U575="",$D$2,MIN($D$2,YEAR(Register!$U575)*12+MONTH(Register!$U575)-1)))-(YEAR(Register!$O575)*12+MONTH(Register!$O575))+1))/Register!$Q575,2))</f>
        <v/>
      </c>
      <c r="H577" s="27">
        <f>IF(OR(Register!$N575&lt;&gt;"Yes",Register!$O575="",N(Register!$Q575)=0),0,ROUND((Register!$M575-Register!$R575)*MIN(Register!$Q575,MAX(0,MIN(H$4,IF(Register!$U575="",$D$2,MIN($D$2,YEAR(Register!$U575)*12+MONTH(Register!$U575)-1)))-(YEAR(Register!$O575)*12+MONTH(Register!$O575))+1))/Register!$Q575,2)-ROUND((Register!$M575-Register!$R575)*MIN(Register!$Q575,MAX(0,MIN(H$4-1,IF(Register!$U575="",$D$2,MIN($D$2,YEAR(Register!$U575)*12+MONTH(Register!$U575)-1)))-(YEAR(Register!$O575)*12+MONTH(Register!$O575))+1))/Register!$Q575,2))</f>
        <v/>
      </c>
      <c r="I577" s="27">
        <f>IF(OR(Register!$N575&lt;&gt;"Yes",Register!$O575="",N(Register!$Q575)=0),0,ROUND((Register!$M575-Register!$R575)*MIN(Register!$Q575,MAX(0,MIN(I$4,IF(Register!$U575="",$D$2,MIN($D$2,YEAR(Register!$U575)*12+MONTH(Register!$U575)-1)))-(YEAR(Register!$O575)*12+MONTH(Register!$O575))+1))/Register!$Q575,2)-ROUND((Register!$M575-Register!$R575)*MIN(Register!$Q575,MAX(0,MIN(I$4-1,IF(Register!$U575="",$D$2,MIN($D$2,YEAR(Register!$U575)*12+MONTH(Register!$U575)-1)))-(YEAR(Register!$O575)*12+MONTH(Register!$O575))+1))/Register!$Q575,2))</f>
        <v/>
      </c>
      <c r="J577" s="27">
        <f>IF(OR(Register!$N575&lt;&gt;"Yes",Register!$O575="",N(Register!$Q575)=0),0,ROUND((Register!$M575-Register!$R575)*MIN(Register!$Q575,MAX(0,MIN(J$4,IF(Register!$U575="",$D$2,MIN($D$2,YEAR(Register!$U575)*12+MONTH(Register!$U575)-1)))-(YEAR(Register!$O575)*12+MONTH(Register!$O575))+1))/Register!$Q575,2)-ROUND((Register!$M575-Register!$R575)*MIN(Register!$Q575,MAX(0,MIN(J$4-1,IF(Register!$U575="",$D$2,MIN($D$2,YEAR(Register!$U575)*12+MONTH(Register!$U575)-1)))-(YEAR(Register!$O575)*12+MONTH(Register!$O575))+1))/Register!$Q575,2))</f>
        <v/>
      </c>
      <c r="K577" s="27">
        <f>IF(OR(Register!$N575&lt;&gt;"Yes",Register!$O575="",N(Register!$Q575)=0),0,ROUND((Register!$M575-Register!$R575)*MIN(Register!$Q575,MAX(0,MIN(K$4,IF(Register!$U575="",$D$2,MIN($D$2,YEAR(Register!$U575)*12+MONTH(Register!$U575)-1)))-(YEAR(Register!$O575)*12+MONTH(Register!$O575))+1))/Register!$Q575,2)-ROUND((Register!$M575-Register!$R575)*MIN(Register!$Q575,MAX(0,MIN(K$4-1,IF(Register!$U575="",$D$2,MIN($D$2,YEAR(Register!$U575)*12+MONTH(Register!$U575)-1)))-(YEAR(Register!$O575)*12+MONTH(Register!$O575))+1))/Register!$Q575,2))</f>
        <v/>
      </c>
      <c r="L577" s="27">
        <f>IF(OR(Register!$N575&lt;&gt;"Yes",Register!$O575="",N(Register!$Q575)=0),0,ROUND((Register!$M575-Register!$R575)*MIN(Register!$Q575,MAX(0,MIN(L$4,IF(Register!$U575="",$D$2,MIN($D$2,YEAR(Register!$U575)*12+MONTH(Register!$U575)-1)))-(YEAR(Register!$O575)*12+MONTH(Register!$O575))+1))/Register!$Q575,2)-ROUND((Register!$M575-Register!$R575)*MIN(Register!$Q575,MAX(0,MIN(L$4-1,IF(Register!$U575="",$D$2,MIN($D$2,YEAR(Register!$U575)*12+MONTH(Register!$U575)-1)))-(YEAR(Register!$O575)*12+MONTH(Register!$O575))+1))/Register!$Q575,2))</f>
        <v/>
      </c>
      <c r="M577" s="27">
        <f>IF(OR(Register!$N575&lt;&gt;"Yes",Register!$O575="",N(Register!$Q575)=0),0,ROUND((Register!$M575-Register!$R575)*MIN(Register!$Q575,MAX(0,MIN(M$4,IF(Register!$U575="",$D$2,MIN($D$2,YEAR(Register!$U575)*12+MONTH(Register!$U575)-1)))-(YEAR(Register!$O575)*12+MONTH(Register!$O575))+1))/Register!$Q575,2)-ROUND((Register!$M575-Register!$R575)*MIN(Register!$Q575,MAX(0,MIN(M$4-1,IF(Register!$U575="",$D$2,MIN($D$2,YEAR(Register!$U575)*12+MONTH(Register!$U575)-1)))-(YEAR(Register!$O575)*12+MONTH(Register!$O575))+1))/Register!$Q575,2))</f>
        <v/>
      </c>
      <c r="N577" s="27">
        <f>IF(OR(Register!$N575&lt;&gt;"Yes",Register!$O575="",N(Register!$Q575)=0),0,ROUND((Register!$M575-Register!$R575)*MIN(Register!$Q575,MAX(0,MIN(N$4,IF(Register!$U575="",$D$2,MIN($D$2,YEAR(Register!$U575)*12+MONTH(Register!$U575)-1)))-(YEAR(Register!$O575)*12+MONTH(Register!$O575))+1))/Register!$Q575,2)-ROUND((Register!$M575-Register!$R575)*MIN(Register!$Q575,MAX(0,MIN(N$4-1,IF(Register!$U575="",$D$2,MIN($D$2,YEAR(Register!$U575)*12+MONTH(Register!$U575)-1)))-(YEAR(Register!$O575)*12+MONTH(Register!$O575))+1))/Register!$Q575,2))</f>
        <v/>
      </c>
      <c r="O577" s="27">
        <f>IF(OR(Register!$N575&lt;&gt;"Yes",Register!$O575="",N(Register!$Q575)=0),0,ROUND((Register!$M575-Register!$R575)*MIN(Register!$Q575,MAX(0,MIN(O$4,IF(Register!$U575="",$D$2,MIN($D$2,YEAR(Register!$U575)*12+MONTH(Register!$U575)-1)))-(YEAR(Register!$O575)*12+MONTH(Register!$O575))+1))/Register!$Q575,2)-ROUND((Register!$M575-Register!$R575)*MIN(Register!$Q575,MAX(0,MIN(O$4-1,IF(Register!$U575="",$D$2,MIN($D$2,YEAR(Register!$U575)*12+MONTH(Register!$U575)-1)))-(YEAR(Register!$O575)*12+MONTH(Register!$O575))+1))/Register!$Q575,2))</f>
        <v/>
      </c>
      <c r="P577" s="27">
        <f>IF(OR(Register!$N575&lt;&gt;"Yes",Register!$O575="",N(Register!$Q575)=0),0,ROUND((Register!$M575-Register!$R575)*MIN(Register!$Q575,MAX(0,MIN(P$4,IF(Register!$U575="",$D$2,MIN($D$2,YEAR(Register!$U575)*12+MONTH(Register!$U575)-1)))-(YEAR(Register!$O575)*12+MONTH(Register!$O575))+1))/Register!$Q575,2)-ROUND((Register!$M575-Register!$R575)*MIN(Register!$Q575,MAX(0,MIN(P$4-1,IF(Register!$U575="",$D$2,MIN($D$2,YEAR(Register!$U575)*12+MONTH(Register!$U575)-1)))-(YEAR(Register!$O575)*12+MONTH(Register!$O575))+1))/Register!$Q575,2))</f>
        <v/>
      </c>
      <c r="Q577" s="27">
        <f>E577+F577+G577+H577+I577+J577+K577+L577+M577+N577+O577+P577</f>
        <v/>
      </c>
    </row>
    <row r="578">
      <c r="A578" s="28">
        <f>IF(Register!$A576="","",Register!$A576)</f>
        <v/>
      </c>
      <c r="B578" s="28">
        <f>IF(Register!$D576="","",Register!$D576)</f>
        <v/>
      </c>
      <c r="C578" s="28">
        <f>IF(Register!$F576="","",Register!$F576)</f>
        <v/>
      </c>
      <c r="D578" s="28">
        <f>IF(C578="","",IF(C578=Settings!$A$9,Settings!$B$9,IF(C578=Settings!$A$10,Settings!$B$10,IF(C578=Settings!$A$11,Settings!$B$11,IF(C578=Settings!$A$12,Settings!$B$12,IF(C578=Settings!$A$13,Settings!$B$13,IF(C578=Settings!$A$14,Settings!$B$14,IF(C578=Settings!$A$15,Settings!$B$15,IF(C578=Settings!$A$16,Settings!$B$16,IF(C578=Settings!$A$17,Settings!$B$17,IF(C578=Settings!$A$18,Settings!$B$18,"")))))))))))</f>
        <v/>
      </c>
      <c r="E578" s="27">
        <f>IF(OR(Register!$N576&lt;&gt;"Yes",Register!$O576="",N(Register!$Q576)=0),0,ROUND((Register!$M576-Register!$R576)*MIN(Register!$Q576,MAX(0,MIN(E$4,IF(Register!$U576="",$D$2,MIN($D$2,YEAR(Register!$U576)*12+MONTH(Register!$U576)-1)))-(YEAR(Register!$O576)*12+MONTH(Register!$O576))+1))/Register!$Q576,2)-ROUND((Register!$M576-Register!$R576)*MIN(Register!$Q576,MAX(0,MIN(E$4-1,IF(Register!$U576="",$D$2,MIN($D$2,YEAR(Register!$U576)*12+MONTH(Register!$U576)-1)))-(YEAR(Register!$O576)*12+MONTH(Register!$O576))+1))/Register!$Q576,2))</f>
        <v/>
      </c>
      <c r="F578" s="27">
        <f>IF(OR(Register!$N576&lt;&gt;"Yes",Register!$O576="",N(Register!$Q576)=0),0,ROUND((Register!$M576-Register!$R576)*MIN(Register!$Q576,MAX(0,MIN(F$4,IF(Register!$U576="",$D$2,MIN($D$2,YEAR(Register!$U576)*12+MONTH(Register!$U576)-1)))-(YEAR(Register!$O576)*12+MONTH(Register!$O576))+1))/Register!$Q576,2)-ROUND((Register!$M576-Register!$R576)*MIN(Register!$Q576,MAX(0,MIN(F$4-1,IF(Register!$U576="",$D$2,MIN($D$2,YEAR(Register!$U576)*12+MONTH(Register!$U576)-1)))-(YEAR(Register!$O576)*12+MONTH(Register!$O576))+1))/Register!$Q576,2))</f>
        <v/>
      </c>
      <c r="G578" s="27">
        <f>IF(OR(Register!$N576&lt;&gt;"Yes",Register!$O576="",N(Register!$Q576)=0),0,ROUND((Register!$M576-Register!$R576)*MIN(Register!$Q576,MAX(0,MIN(G$4,IF(Register!$U576="",$D$2,MIN($D$2,YEAR(Register!$U576)*12+MONTH(Register!$U576)-1)))-(YEAR(Register!$O576)*12+MONTH(Register!$O576))+1))/Register!$Q576,2)-ROUND((Register!$M576-Register!$R576)*MIN(Register!$Q576,MAX(0,MIN(G$4-1,IF(Register!$U576="",$D$2,MIN($D$2,YEAR(Register!$U576)*12+MONTH(Register!$U576)-1)))-(YEAR(Register!$O576)*12+MONTH(Register!$O576))+1))/Register!$Q576,2))</f>
        <v/>
      </c>
      <c r="H578" s="27">
        <f>IF(OR(Register!$N576&lt;&gt;"Yes",Register!$O576="",N(Register!$Q576)=0),0,ROUND((Register!$M576-Register!$R576)*MIN(Register!$Q576,MAX(0,MIN(H$4,IF(Register!$U576="",$D$2,MIN($D$2,YEAR(Register!$U576)*12+MONTH(Register!$U576)-1)))-(YEAR(Register!$O576)*12+MONTH(Register!$O576))+1))/Register!$Q576,2)-ROUND((Register!$M576-Register!$R576)*MIN(Register!$Q576,MAX(0,MIN(H$4-1,IF(Register!$U576="",$D$2,MIN($D$2,YEAR(Register!$U576)*12+MONTH(Register!$U576)-1)))-(YEAR(Register!$O576)*12+MONTH(Register!$O576))+1))/Register!$Q576,2))</f>
        <v/>
      </c>
      <c r="I578" s="27">
        <f>IF(OR(Register!$N576&lt;&gt;"Yes",Register!$O576="",N(Register!$Q576)=0),0,ROUND((Register!$M576-Register!$R576)*MIN(Register!$Q576,MAX(0,MIN(I$4,IF(Register!$U576="",$D$2,MIN($D$2,YEAR(Register!$U576)*12+MONTH(Register!$U576)-1)))-(YEAR(Register!$O576)*12+MONTH(Register!$O576))+1))/Register!$Q576,2)-ROUND((Register!$M576-Register!$R576)*MIN(Register!$Q576,MAX(0,MIN(I$4-1,IF(Register!$U576="",$D$2,MIN($D$2,YEAR(Register!$U576)*12+MONTH(Register!$U576)-1)))-(YEAR(Register!$O576)*12+MONTH(Register!$O576))+1))/Register!$Q576,2))</f>
        <v/>
      </c>
      <c r="J578" s="27">
        <f>IF(OR(Register!$N576&lt;&gt;"Yes",Register!$O576="",N(Register!$Q576)=0),0,ROUND((Register!$M576-Register!$R576)*MIN(Register!$Q576,MAX(0,MIN(J$4,IF(Register!$U576="",$D$2,MIN($D$2,YEAR(Register!$U576)*12+MONTH(Register!$U576)-1)))-(YEAR(Register!$O576)*12+MONTH(Register!$O576))+1))/Register!$Q576,2)-ROUND((Register!$M576-Register!$R576)*MIN(Register!$Q576,MAX(0,MIN(J$4-1,IF(Register!$U576="",$D$2,MIN($D$2,YEAR(Register!$U576)*12+MONTH(Register!$U576)-1)))-(YEAR(Register!$O576)*12+MONTH(Register!$O576))+1))/Register!$Q576,2))</f>
        <v/>
      </c>
      <c r="K578" s="27">
        <f>IF(OR(Register!$N576&lt;&gt;"Yes",Register!$O576="",N(Register!$Q576)=0),0,ROUND((Register!$M576-Register!$R576)*MIN(Register!$Q576,MAX(0,MIN(K$4,IF(Register!$U576="",$D$2,MIN($D$2,YEAR(Register!$U576)*12+MONTH(Register!$U576)-1)))-(YEAR(Register!$O576)*12+MONTH(Register!$O576))+1))/Register!$Q576,2)-ROUND((Register!$M576-Register!$R576)*MIN(Register!$Q576,MAX(0,MIN(K$4-1,IF(Register!$U576="",$D$2,MIN($D$2,YEAR(Register!$U576)*12+MONTH(Register!$U576)-1)))-(YEAR(Register!$O576)*12+MONTH(Register!$O576))+1))/Register!$Q576,2))</f>
        <v/>
      </c>
      <c r="L578" s="27">
        <f>IF(OR(Register!$N576&lt;&gt;"Yes",Register!$O576="",N(Register!$Q576)=0),0,ROUND((Register!$M576-Register!$R576)*MIN(Register!$Q576,MAX(0,MIN(L$4,IF(Register!$U576="",$D$2,MIN($D$2,YEAR(Register!$U576)*12+MONTH(Register!$U576)-1)))-(YEAR(Register!$O576)*12+MONTH(Register!$O576))+1))/Register!$Q576,2)-ROUND((Register!$M576-Register!$R576)*MIN(Register!$Q576,MAX(0,MIN(L$4-1,IF(Register!$U576="",$D$2,MIN($D$2,YEAR(Register!$U576)*12+MONTH(Register!$U576)-1)))-(YEAR(Register!$O576)*12+MONTH(Register!$O576))+1))/Register!$Q576,2))</f>
        <v/>
      </c>
      <c r="M578" s="27">
        <f>IF(OR(Register!$N576&lt;&gt;"Yes",Register!$O576="",N(Register!$Q576)=0),0,ROUND((Register!$M576-Register!$R576)*MIN(Register!$Q576,MAX(0,MIN(M$4,IF(Register!$U576="",$D$2,MIN($D$2,YEAR(Register!$U576)*12+MONTH(Register!$U576)-1)))-(YEAR(Register!$O576)*12+MONTH(Register!$O576))+1))/Register!$Q576,2)-ROUND((Register!$M576-Register!$R576)*MIN(Register!$Q576,MAX(0,MIN(M$4-1,IF(Register!$U576="",$D$2,MIN($D$2,YEAR(Register!$U576)*12+MONTH(Register!$U576)-1)))-(YEAR(Register!$O576)*12+MONTH(Register!$O576))+1))/Register!$Q576,2))</f>
        <v/>
      </c>
      <c r="N578" s="27">
        <f>IF(OR(Register!$N576&lt;&gt;"Yes",Register!$O576="",N(Register!$Q576)=0),0,ROUND((Register!$M576-Register!$R576)*MIN(Register!$Q576,MAX(0,MIN(N$4,IF(Register!$U576="",$D$2,MIN($D$2,YEAR(Register!$U576)*12+MONTH(Register!$U576)-1)))-(YEAR(Register!$O576)*12+MONTH(Register!$O576))+1))/Register!$Q576,2)-ROUND((Register!$M576-Register!$R576)*MIN(Register!$Q576,MAX(0,MIN(N$4-1,IF(Register!$U576="",$D$2,MIN($D$2,YEAR(Register!$U576)*12+MONTH(Register!$U576)-1)))-(YEAR(Register!$O576)*12+MONTH(Register!$O576))+1))/Register!$Q576,2))</f>
        <v/>
      </c>
      <c r="O578" s="27">
        <f>IF(OR(Register!$N576&lt;&gt;"Yes",Register!$O576="",N(Register!$Q576)=0),0,ROUND((Register!$M576-Register!$R576)*MIN(Register!$Q576,MAX(0,MIN(O$4,IF(Register!$U576="",$D$2,MIN($D$2,YEAR(Register!$U576)*12+MONTH(Register!$U576)-1)))-(YEAR(Register!$O576)*12+MONTH(Register!$O576))+1))/Register!$Q576,2)-ROUND((Register!$M576-Register!$R576)*MIN(Register!$Q576,MAX(0,MIN(O$4-1,IF(Register!$U576="",$D$2,MIN($D$2,YEAR(Register!$U576)*12+MONTH(Register!$U576)-1)))-(YEAR(Register!$O576)*12+MONTH(Register!$O576))+1))/Register!$Q576,2))</f>
        <v/>
      </c>
      <c r="P578" s="27">
        <f>IF(OR(Register!$N576&lt;&gt;"Yes",Register!$O576="",N(Register!$Q576)=0),0,ROUND((Register!$M576-Register!$R576)*MIN(Register!$Q576,MAX(0,MIN(P$4,IF(Register!$U576="",$D$2,MIN($D$2,YEAR(Register!$U576)*12+MONTH(Register!$U576)-1)))-(YEAR(Register!$O576)*12+MONTH(Register!$O576))+1))/Register!$Q576,2)-ROUND((Register!$M576-Register!$R576)*MIN(Register!$Q576,MAX(0,MIN(P$4-1,IF(Register!$U576="",$D$2,MIN($D$2,YEAR(Register!$U576)*12+MONTH(Register!$U576)-1)))-(YEAR(Register!$O576)*12+MONTH(Register!$O576))+1))/Register!$Q576,2))</f>
        <v/>
      </c>
      <c r="Q578" s="27">
        <f>E578+F578+G578+H578+I578+J578+K578+L578+M578+N578+O578+P578</f>
        <v/>
      </c>
    </row>
    <row r="579">
      <c r="A579" s="28">
        <f>IF(Register!$A577="","",Register!$A577)</f>
        <v/>
      </c>
      <c r="B579" s="28">
        <f>IF(Register!$D577="","",Register!$D577)</f>
        <v/>
      </c>
      <c r="C579" s="28">
        <f>IF(Register!$F577="","",Register!$F577)</f>
        <v/>
      </c>
      <c r="D579" s="28">
        <f>IF(C579="","",IF(C579=Settings!$A$9,Settings!$B$9,IF(C579=Settings!$A$10,Settings!$B$10,IF(C579=Settings!$A$11,Settings!$B$11,IF(C579=Settings!$A$12,Settings!$B$12,IF(C579=Settings!$A$13,Settings!$B$13,IF(C579=Settings!$A$14,Settings!$B$14,IF(C579=Settings!$A$15,Settings!$B$15,IF(C579=Settings!$A$16,Settings!$B$16,IF(C579=Settings!$A$17,Settings!$B$17,IF(C579=Settings!$A$18,Settings!$B$18,"")))))))))))</f>
        <v/>
      </c>
      <c r="E579" s="27">
        <f>IF(OR(Register!$N577&lt;&gt;"Yes",Register!$O577="",N(Register!$Q577)=0),0,ROUND((Register!$M577-Register!$R577)*MIN(Register!$Q577,MAX(0,MIN(E$4,IF(Register!$U577="",$D$2,MIN($D$2,YEAR(Register!$U577)*12+MONTH(Register!$U577)-1)))-(YEAR(Register!$O577)*12+MONTH(Register!$O577))+1))/Register!$Q577,2)-ROUND((Register!$M577-Register!$R577)*MIN(Register!$Q577,MAX(0,MIN(E$4-1,IF(Register!$U577="",$D$2,MIN($D$2,YEAR(Register!$U577)*12+MONTH(Register!$U577)-1)))-(YEAR(Register!$O577)*12+MONTH(Register!$O577))+1))/Register!$Q577,2))</f>
        <v/>
      </c>
      <c r="F579" s="27">
        <f>IF(OR(Register!$N577&lt;&gt;"Yes",Register!$O577="",N(Register!$Q577)=0),0,ROUND((Register!$M577-Register!$R577)*MIN(Register!$Q577,MAX(0,MIN(F$4,IF(Register!$U577="",$D$2,MIN($D$2,YEAR(Register!$U577)*12+MONTH(Register!$U577)-1)))-(YEAR(Register!$O577)*12+MONTH(Register!$O577))+1))/Register!$Q577,2)-ROUND((Register!$M577-Register!$R577)*MIN(Register!$Q577,MAX(0,MIN(F$4-1,IF(Register!$U577="",$D$2,MIN($D$2,YEAR(Register!$U577)*12+MONTH(Register!$U577)-1)))-(YEAR(Register!$O577)*12+MONTH(Register!$O577))+1))/Register!$Q577,2))</f>
        <v/>
      </c>
      <c r="G579" s="27">
        <f>IF(OR(Register!$N577&lt;&gt;"Yes",Register!$O577="",N(Register!$Q577)=0),0,ROUND((Register!$M577-Register!$R577)*MIN(Register!$Q577,MAX(0,MIN(G$4,IF(Register!$U577="",$D$2,MIN($D$2,YEAR(Register!$U577)*12+MONTH(Register!$U577)-1)))-(YEAR(Register!$O577)*12+MONTH(Register!$O577))+1))/Register!$Q577,2)-ROUND((Register!$M577-Register!$R577)*MIN(Register!$Q577,MAX(0,MIN(G$4-1,IF(Register!$U577="",$D$2,MIN($D$2,YEAR(Register!$U577)*12+MONTH(Register!$U577)-1)))-(YEAR(Register!$O577)*12+MONTH(Register!$O577))+1))/Register!$Q577,2))</f>
        <v/>
      </c>
      <c r="H579" s="27">
        <f>IF(OR(Register!$N577&lt;&gt;"Yes",Register!$O577="",N(Register!$Q577)=0),0,ROUND((Register!$M577-Register!$R577)*MIN(Register!$Q577,MAX(0,MIN(H$4,IF(Register!$U577="",$D$2,MIN($D$2,YEAR(Register!$U577)*12+MONTH(Register!$U577)-1)))-(YEAR(Register!$O577)*12+MONTH(Register!$O577))+1))/Register!$Q577,2)-ROUND((Register!$M577-Register!$R577)*MIN(Register!$Q577,MAX(0,MIN(H$4-1,IF(Register!$U577="",$D$2,MIN($D$2,YEAR(Register!$U577)*12+MONTH(Register!$U577)-1)))-(YEAR(Register!$O577)*12+MONTH(Register!$O577))+1))/Register!$Q577,2))</f>
        <v/>
      </c>
      <c r="I579" s="27">
        <f>IF(OR(Register!$N577&lt;&gt;"Yes",Register!$O577="",N(Register!$Q577)=0),0,ROUND((Register!$M577-Register!$R577)*MIN(Register!$Q577,MAX(0,MIN(I$4,IF(Register!$U577="",$D$2,MIN($D$2,YEAR(Register!$U577)*12+MONTH(Register!$U577)-1)))-(YEAR(Register!$O577)*12+MONTH(Register!$O577))+1))/Register!$Q577,2)-ROUND((Register!$M577-Register!$R577)*MIN(Register!$Q577,MAX(0,MIN(I$4-1,IF(Register!$U577="",$D$2,MIN($D$2,YEAR(Register!$U577)*12+MONTH(Register!$U577)-1)))-(YEAR(Register!$O577)*12+MONTH(Register!$O577))+1))/Register!$Q577,2))</f>
        <v/>
      </c>
      <c r="J579" s="27">
        <f>IF(OR(Register!$N577&lt;&gt;"Yes",Register!$O577="",N(Register!$Q577)=0),0,ROUND((Register!$M577-Register!$R577)*MIN(Register!$Q577,MAX(0,MIN(J$4,IF(Register!$U577="",$D$2,MIN($D$2,YEAR(Register!$U577)*12+MONTH(Register!$U577)-1)))-(YEAR(Register!$O577)*12+MONTH(Register!$O577))+1))/Register!$Q577,2)-ROUND((Register!$M577-Register!$R577)*MIN(Register!$Q577,MAX(0,MIN(J$4-1,IF(Register!$U577="",$D$2,MIN($D$2,YEAR(Register!$U577)*12+MONTH(Register!$U577)-1)))-(YEAR(Register!$O577)*12+MONTH(Register!$O577))+1))/Register!$Q577,2))</f>
        <v/>
      </c>
      <c r="K579" s="27">
        <f>IF(OR(Register!$N577&lt;&gt;"Yes",Register!$O577="",N(Register!$Q577)=0),0,ROUND((Register!$M577-Register!$R577)*MIN(Register!$Q577,MAX(0,MIN(K$4,IF(Register!$U577="",$D$2,MIN($D$2,YEAR(Register!$U577)*12+MONTH(Register!$U577)-1)))-(YEAR(Register!$O577)*12+MONTH(Register!$O577))+1))/Register!$Q577,2)-ROUND((Register!$M577-Register!$R577)*MIN(Register!$Q577,MAX(0,MIN(K$4-1,IF(Register!$U577="",$D$2,MIN($D$2,YEAR(Register!$U577)*12+MONTH(Register!$U577)-1)))-(YEAR(Register!$O577)*12+MONTH(Register!$O577))+1))/Register!$Q577,2))</f>
        <v/>
      </c>
      <c r="L579" s="27">
        <f>IF(OR(Register!$N577&lt;&gt;"Yes",Register!$O577="",N(Register!$Q577)=0),0,ROUND((Register!$M577-Register!$R577)*MIN(Register!$Q577,MAX(0,MIN(L$4,IF(Register!$U577="",$D$2,MIN($D$2,YEAR(Register!$U577)*12+MONTH(Register!$U577)-1)))-(YEAR(Register!$O577)*12+MONTH(Register!$O577))+1))/Register!$Q577,2)-ROUND((Register!$M577-Register!$R577)*MIN(Register!$Q577,MAX(0,MIN(L$4-1,IF(Register!$U577="",$D$2,MIN($D$2,YEAR(Register!$U577)*12+MONTH(Register!$U577)-1)))-(YEAR(Register!$O577)*12+MONTH(Register!$O577))+1))/Register!$Q577,2))</f>
        <v/>
      </c>
      <c r="M579" s="27">
        <f>IF(OR(Register!$N577&lt;&gt;"Yes",Register!$O577="",N(Register!$Q577)=0),0,ROUND((Register!$M577-Register!$R577)*MIN(Register!$Q577,MAX(0,MIN(M$4,IF(Register!$U577="",$D$2,MIN($D$2,YEAR(Register!$U577)*12+MONTH(Register!$U577)-1)))-(YEAR(Register!$O577)*12+MONTH(Register!$O577))+1))/Register!$Q577,2)-ROUND((Register!$M577-Register!$R577)*MIN(Register!$Q577,MAX(0,MIN(M$4-1,IF(Register!$U577="",$D$2,MIN($D$2,YEAR(Register!$U577)*12+MONTH(Register!$U577)-1)))-(YEAR(Register!$O577)*12+MONTH(Register!$O577))+1))/Register!$Q577,2))</f>
        <v/>
      </c>
      <c r="N579" s="27">
        <f>IF(OR(Register!$N577&lt;&gt;"Yes",Register!$O577="",N(Register!$Q577)=0),0,ROUND((Register!$M577-Register!$R577)*MIN(Register!$Q577,MAX(0,MIN(N$4,IF(Register!$U577="",$D$2,MIN($D$2,YEAR(Register!$U577)*12+MONTH(Register!$U577)-1)))-(YEAR(Register!$O577)*12+MONTH(Register!$O577))+1))/Register!$Q577,2)-ROUND((Register!$M577-Register!$R577)*MIN(Register!$Q577,MAX(0,MIN(N$4-1,IF(Register!$U577="",$D$2,MIN($D$2,YEAR(Register!$U577)*12+MONTH(Register!$U577)-1)))-(YEAR(Register!$O577)*12+MONTH(Register!$O577))+1))/Register!$Q577,2))</f>
        <v/>
      </c>
      <c r="O579" s="27">
        <f>IF(OR(Register!$N577&lt;&gt;"Yes",Register!$O577="",N(Register!$Q577)=0),0,ROUND((Register!$M577-Register!$R577)*MIN(Register!$Q577,MAX(0,MIN(O$4,IF(Register!$U577="",$D$2,MIN($D$2,YEAR(Register!$U577)*12+MONTH(Register!$U577)-1)))-(YEAR(Register!$O577)*12+MONTH(Register!$O577))+1))/Register!$Q577,2)-ROUND((Register!$M577-Register!$R577)*MIN(Register!$Q577,MAX(0,MIN(O$4-1,IF(Register!$U577="",$D$2,MIN($D$2,YEAR(Register!$U577)*12+MONTH(Register!$U577)-1)))-(YEAR(Register!$O577)*12+MONTH(Register!$O577))+1))/Register!$Q577,2))</f>
        <v/>
      </c>
      <c r="P579" s="27">
        <f>IF(OR(Register!$N577&lt;&gt;"Yes",Register!$O577="",N(Register!$Q577)=0),0,ROUND((Register!$M577-Register!$R577)*MIN(Register!$Q577,MAX(0,MIN(P$4,IF(Register!$U577="",$D$2,MIN($D$2,YEAR(Register!$U577)*12+MONTH(Register!$U577)-1)))-(YEAR(Register!$O577)*12+MONTH(Register!$O577))+1))/Register!$Q577,2)-ROUND((Register!$M577-Register!$R577)*MIN(Register!$Q577,MAX(0,MIN(P$4-1,IF(Register!$U577="",$D$2,MIN($D$2,YEAR(Register!$U577)*12+MONTH(Register!$U577)-1)))-(YEAR(Register!$O577)*12+MONTH(Register!$O577))+1))/Register!$Q577,2))</f>
        <v/>
      </c>
      <c r="Q579" s="27">
        <f>E579+F579+G579+H579+I579+J579+K579+L579+M579+N579+O579+P579</f>
        <v/>
      </c>
    </row>
    <row r="580">
      <c r="A580" s="28">
        <f>IF(Register!$A578="","",Register!$A578)</f>
        <v/>
      </c>
      <c r="B580" s="28">
        <f>IF(Register!$D578="","",Register!$D578)</f>
        <v/>
      </c>
      <c r="C580" s="28">
        <f>IF(Register!$F578="","",Register!$F578)</f>
        <v/>
      </c>
      <c r="D580" s="28">
        <f>IF(C580="","",IF(C580=Settings!$A$9,Settings!$B$9,IF(C580=Settings!$A$10,Settings!$B$10,IF(C580=Settings!$A$11,Settings!$B$11,IF(C580=Settings!$A$12,Settings!$B$12,IF(C580=Settings!$A$13,Settings!$B$13,IF(C580=Settings!$A$14,Settings!$B$14,IF(C580=Settings!$A$15,Settings!$B$15,IF(C580=Settings!$A$16,Settings!$B$16,IF(C580=Settings!$A$17,Settings!$B$17,IF(C580=Settings!$A$18,Settings!$B$18,"")))))))))))</f>
        <v/>
      </c>
      <c r="E580" s="27">
        <f>IF(OR(Register!$N578&lt;&gt;"Yes",Register!$O578="",N(Register!$Q578)=0),0,ROUND((Register!$M578-Register!$R578)*MIN(Register!$Q578,MAX(0,MIN(E$4,IF(Register!$U578="",$D$2,MIN($D$2,YEAR(Register!$U578)*12+MONTH(Register!$U578)-1)))-(YEAR(Register!$O578)*12+MONTH(Register!$O578))+1))/Register!$Q578,2)-ROUND((Register!$M578-Register!$R578)*MIN(Register!$Q578,MAX(0,MIN(E$4-1,IF(Register!$U578="",$D$2,MIN($D$2,YEAR(Register!$U578)*12+MONTH(Register!$U578)-1)))-(YEAR(Register!$O578)*12+MONTH(Register!$O578))+1))/Register!$Q578,2))</f>
        <v/>
      </c>
      <c r="F580" s="27">
        <f>IF(OR(Register!$N578&lt;&gt;"Yes",Register!$O578="",N(Register!$Q578)=0),0,ROUND((Register!$M578-Register!$R578)*MIN(Register!$Q578,MAX(0,MIN(F$4,IF(Register!$U578="",$D$2,MIN($D$2,YEAR(Register!$U578)*12+MONTH(Register!$U578)-1)))-(YEAR(Register!$O578)*12+MONTH(Register!$O578))+1))/Register!$Q578,2)-ROUND((Register!$M578-Register!$R578)*MIN(Register!$Q578,MAX(0,MIN(F$4-1,IF(Register!$U578="",$D$2,MIN($D$2,YEAR(Register!$U578)*12+MONTH(Register!$U578)-1)))-(YEAR(Register!$O578)*12+MONTH(Register!$O578))+1))/Register!$Q578,2))</f>
        <v/>
      </c>
      <c r="G580" s="27">
        <f>IF(OR(Register!$N578&lt;&gt;"Yes",Register!$O578="",N(Register!$Q578)=0),0,ROUND((Register!$M578-Register!$R578)*MIN(Register!$Q578,MAX(0,MIN(G$4,IF(Register!$U578="",$D$2,MIN($D$2,YEAR(Register!$U578)*12+MONTH(Register!$U578)-1)))-(YEAR(Register!$O578)*12+MONTH(Register!$O578))+1))/Register!$Q578,2)-ROUND((Register!$M578-Register!$R578)*MIN(Register!$Q578,MAX(0,MIN(G$4-1,IF(Register!$U578="",$D$2,MIN($D$2,YEAR(Register!$U578)*12+MONTH(Register!$U578)-1)))-(YEAR(Register!$O578)*12+MONTH(Register!$O578))+1))/Register!$Q578,2))</f>
        <v/>
      </c>
      <c r="H580" s="27">
        <f>IF(OR(Register!$N578&lt;&gt;"Yes",Register!$O578="",N(Register!$Q578)=0),0,ROUND((Register!$M578-Register!$R578)*MIN(Register!$Q578,MAX(0,MIN(H$4,IF(Register!$U578="",$D$2,MIN($D$2,YEAR(Register!$U578)*12+MONTH(Register!$U578)-1)))-(YEAR(Register!$O578)*12+MONTH(Register!$O578))+1))/Register!$Q578,2)-ROUND((Register!$M578-Register!$R578)*MIN(Register!$Q578,MAX(0,MIN(H$4-1,IF(Register!$U578="",$D$2,MIN($D$2,YEAR(Register!$U578)*12+MONTH(Register!$U578)-1)))-(YEAR(Register!$O578)*12+MONTH(Register!$O578))+1))/Register!$Q578,2))</f>
        <v/>
      </c>
      <c r="I580" s="27">
        <f>IF(OR(Register!$N578&lt;&gt;"Yes",Register!$O578="",N(Register!$Q578)=0),0,ROUND((Register!$M578-Register!$R578)*MIN(Register!$Q578,MAX(0,MIN(I$4,IF(Register!$U578="",$D$2,MIN($D$2,YEAR(Register!$U578)*12+MONTH(Register!$U578)-1)))-(YEAR(Register!$O578)*12+MONTH(Register!$O578))+1))/Register!$Q578,2)-ROUND((Register!$M578-Register!$R578)*MIN(Register!$Q578,MAX(0,MIN(I$4-1,IF(Register!$U578="",$D$2,MIN($D$2,YEAR(Register!$U578)*12+MONTH(Register!$U578)-1)))-(YEAR(Register!$O578)*12+MONTH(Register!$O578))+1))/Register!$Q578,2))</f>
        <v/>
      </c>
      <c r="J580" s="27">
        <f>IF(OR(Register!$N578&lt;&gt;"Yes",Register!$O578="",N(Register!$Q578)=0),0,ROUND((Register!$M578-Register!$R578)*MIN(Register!$Q578,MAX(0,MIN(J$4,IF(Register!$U578="",$D$2,MIN($D$2,YEAR(Register!$U578)*12+MONTH(Register!$U578)-1)))-(YEAR(Register!$O578)*12+MONTH(Register!$O578))+1))/Register!$Q578,2)-ROUND((Register!$M578-Register!$R578)*MIN(Register!$Q578,MAX(0,MIN(J$4-1,IF(Register!$U578="",$D$2,MIN($D$2,YEAR(Register!$U578)*12+MONTH(Register!$U578)-1)))-(YEAR(Register!$O578)*12+MONTH(Register!$O578))+1))/Register!$Q578,2))</f>
        <v/>
      </c>
      <c r="K580" s="27">
        <f>IF(OR(Register!$N578&lt;&gt;"Yes",Register!$O578="",N(Register!$Q578)=0),0,ROUND((Register!$M578-Register!$R578)*MIN(Register!$Q578,MAX(0,MIN(K$4,IF(Register!$U578="",$D$2,MIN($D$2,YEAR(Register!$U578)*12+MONTH(Register!$U578)-1)))-(YEAR(Register!$O578)*12+MONTH(Register!$O578))+1))/Register!$Q578,2)-ROUND((Register!$M578-Register!$R578)*MIN(Register!$Q578,MAX(0,MIN(K$4-1,IF(Register!$U578="",$D$2,MIN($D$2,YEAR(Register!$U578)*12+MONTH(Register!$U578)-1)))-(YEAR(Register!$O578)*12+MONTH(Register!$O578))+1))/Register!$Q578,2))</f>
        <v/>
      </c>
      <c r="L580" s="27">
        <f>IF(OR(Register!$N578&lt;&gt;"Yes",Register!$O578="",N(Register!$Q578)=0),0,ROUND((Register!$M578-Register!$R578)*MIN(Register!$Q578,MAX(0,MIN(L$4,IF(Register!$U578="",$D$2,MIN($D$2,YEAR(Register!$U578)*12+MONTH(Register!$U578)-1)))-(YEAR(Register!$O578)*12+MONTH(Register!$O578))+1))/Register!$Q578,2)-ROUND((Register!$M578-Register!$R578)*MIN(Register!$Q578,MAX(0,MIN(L$4-1,IF(Register!$U578="",$D$2,MIN($D$2,YEAR(Register!$U578)*12+MONTH(Register!$U578)-1)))-(YEAR(Register!$O578)*12+MONTH(Register!$O578))+1))/Register!$Q578,2))</f>
        <v/>
      </c>
      <c r="M580" s="27">
        <f>IF(OR(Register!$N578&lt;&gt;"Yes",Register!$O578="",N(Register!$Q578)=0),0,ROUND((Register!$M578-Register!$R578)*MIN(Register!$Q578,MAX(0,MIN(M$4,IF(Register!$U578="",$D$2,MIN($D$2,YEAR(Register!$U578)*12+MONTH(Register!$U578)-1)))-(YEAR(Register!$O578)*12+MONTH(Register!$O578))+1))/Register!$Q578,2)-ROUND((Register!$M578-Register!$R578)*MIN(Register!$Q578,MAX(0,MIN(M$4-1,IF(Register!$U578="",$D$2,MIN($D$2,YEAR(Register!$U578)*12+MONTH(Register!$U578)-1)))-(YEAR(Register!$O578)*12+MONTH(Register!$O578))+1))/Register!$Q578,2))</f>
        <v/>
      </c>
      <c r="N580" s="27">
        <f>IF(OR(Register!$N578&lt;&gt;"Yes",Register!$O578="",N(Register!$Q578)=0),0,ROUND((Register!$M578-Register!$R578)*MIN(Register!$Q578,MAX(0,MIN(N$4,IF(Register!$U578="",$D$2,MIN($D$2,YEAR(Register!$U578)*12+MONTH(Register!$U578)-1)))-(YEAR(Register!$O578)*12+MONTH(Register!$O578))+1))/Register!$Q578,2)-ROUND((Register!$M578-Register!$R578)*MIN(Register!$Q578,MAX(0,MIN(N$4-1,IF(Register!$U578="",$D$2,MIN($D$2,YEAR(Register!$U578)*12+MONTH(Register!$U578)-1)))-(YEAR(Register!$O578)*12+MONTH(Register!$O578))+1))/Register!$Q578,2))</f>
        <v/>
      </c>
      <c r="O580" s="27">
        <f>IF(OR(Register!$N578&lt;&gt;"Yes",Register!$O578="",N(Register!$Q578)=0),0,ROUND((Register!$M578-Register!$R578)*MIN(Register!$Q578,MAX(0,MIN(O$4,IF(Register!$U578="",$D$2,MIN($D$2,YEAR(Register!$U578)*12+MONTH(Register!$U578)-1)))-(YEAR(Register!$O578)*12+MONTH(Register!$O578))+1))/Register!$Q578,2)-ROUND((Register!$M578-Register!$R578)*MIN(Register!$Q578,MAX(0,MIN(O$4-1,IF(Register!$U578="",$D$2,MIN($D$2,YEAR(Register!$U578)*12+MONTH(Register!$U578)-1)))-(YEAR(Register!$O578)*12+MONTH(Register!$O578))+1))/Register!$Q578,2))</f>
        <v/>
      </c>
      <c r="P580" s="27">
        <f>IF(OR(Register!$N578&lt;&gt;"Yes",Register!$O578="",N(Register!$Q578)=0),0,ROUND((Register!$M578-Register!$R578)*MIN(Register!$Q578,MAX(0,MIN(P$4,IF(Register!$U578="",$D$2,MIN($D$2,YEAR(Register!$U578)*12+MONTH(Register!$U578)-1)))-(YEAR(Register!$O578)*12+MONTH(Register!$O578))+1))/Register!$Q578,2)-ROUND((Register!$M578-Register!$R578)*MIN(Register!$Q578,MAX(0,MIN(P$4-1,IF(Register!$U578="",$D$2,MIN($D$2,YEAR(Register!$U578)*12+MONTH(Register!$U578)-1)))-(YEAR(Register!$O578)*12+MONTH(Register!$O578))+1))/Register!$Q578,2))</f>
        <v/>
      </c>
      <c r="Q580" s="27">
        <f>E580+F580+G580+H580+I580+J580+K580+L580+M580+N580+O580+P580</f>
        <v/>
      </c>
    </row>
    <row r="581">
      <c r="A581" s="28">
        <f>IF(Register!$A579="","",Register!$A579)</f>
        <v/>
      </c>
      <c r="B581" s="28">
        <f>IF(Register!$D579="","",Register!$D579)</f>
        <v/>
      </c>
      <c r="C581" s="28">
        <f>IF(Register!$F579="","",Register!$F579)</f>
        <v/>
      </c>
      <c r="D581" s="28">
        <f>IF(C581="","",IF(C581=Settings!$A$9,Settings!$B$9,IF(C581=Settings!$A$10,Settings!$B$10,IF(C581=Settings!$A$11,Settings!$B$11,IF(C581=Settings!$A$12,Settings!$B$12,IF(C581=Settings!$A$13,Settings!$B$13,IF(C581=Settings!$A$14,Settings!$B$14,IF(C581=Settings!$A$15,Settings!$B$15,IF(C581=Settings!$A$16,Settings!$B$16,IF(C581=Settings!$A$17,Settings!$B$17,IF(C581=Settings!$A$18,Settings!$B$18,"")))))))))))</f>
        <v/>
      </c>
      <c r="E581" s="27">
        <f>IF(OR(Register!$N579&lt;&gt;"Yes",Register!$O579="",N(Register!$Q579)=0),0,ROUND((Register!$M579-Register!$R579)*MIN(Register!$Q579,MAX(0,MIN(E$4,IF(Register!$U579="",$D$2,MIN($D$2,YEAR(Register!$U579)*12+MONTH(Register!$U579)-1)))-(YEAR(Register!$O579)*12+MONTH(Register!$O579))+1))/Register!$Q579,2)-ROUND((Register!$M579-Register!$R579)*MIN(Register!$Q579,MAX(0,MIN(E$4-1,IF(Register!$U579="",$D$2,MIN($D$2,YEAR(Register!$U579)*12+MONTH(Register!$U579)-1)))-(YEAR(Register!$O579)*12+MONTH(Register!$O579))+1))/Register!$Q579,2))</f>
        <v/>
      </c>
      <c r="F581" s="27">
        <f>IF(OR(Register!$N579&lt;&gt;"Yes",Register!$O579="",N(Register!$Q579)=0),0,ROUND((Register!$M579-Register!$R579)*MIN(Register!$Q579,MAX(0,MIN(F$4,IF(Register!$U579="",$D$2,MIN($D$2,YEAR(Register!$U579)*12+MONTH(Register!$U579)-1)))-(YEAR(Register!$O579)*12+MONTH(Register!$O579))+1))/Register!$Q579,2)-ROUND((Register!$M579-Register!$R579)*MIN(Register!$Q579,MAX(0,MIN(F$4-1,IF(Register!$U579="",$D$2,MIN($D$2,YEAR(Register!$U579)*12+MONTH(Register!$U579)-1)))-(YEAR(Register!$O579)*12+MONTH(Register!$O579))+1))/Register!$Q579,2))</f>
        <v/>
      </c>
      <c r="G581" s="27">
        <f>IF(OR(Register!$N579&lt;&gt;"Yes",Register!$O579="",N(Register!$Q579)=0),0,ROUND((Register!$M579-Register!$R579)*MIN(Register!$Q579,MAX(0,MIN(G$4,IF(Register!$U579="",$D$2,MIN($D$2,YEAR(Register!$U579)*12+MONTH(Register!$U579)-1)))-(YEAR(Register!$O579)*12+MONTH(Register!$O579))+1))/Register!$Q579,2)-ROUND((Register!$M579-Register!$R579)*MIN(Register!$Q579,MAX(0,MIN(G$4-1,IF(Register!$U579="",$D$2,MIN($D$2,YEAR(Register!$U579)*12+MONTH(Register!$U579)-1)))-(YEAR(Register!$O579)*12+MONTH(Register!$O579))+1))/Register!$Q579,2))</f>
        <v/>
      </c>
      <c r="H581" s="27">
        <f>IF(OR(Register!$N579&lt;&gt;"Yes",Register!$O579="",N(Register!$Q579)=0),0,ROUND((Register!$M579-Register!$R579)*MIN(Register!$Q579,MAX(0,MIN(H$4,IF(Register!$U579="",$D$2,MIN($D$2,YEAR(Register!$U579)*12+MONTH(Register!$U579)-1)))-(YEAR(Register!$O579)*12+MONTH(Register!$O579))+1))/Register!$Q579,2)-ROUND((Register!$M579-Register!$R579)*MIN(Register!$Q579,MAX(0,MIN(H$4-1,IF(Register!$U579="",$D$2,MIN($D$2,YEAR(Register!$U579)*12+MONTH(Register!$U579)-1)))-(YEAR(Register!$O579)*12+MONTH(Register!$O579))+1))/Register!$Q579,2))</f>
        <v/>
      </c>
      <c r="I581" s="27">
        <f>IF(OR(Register!$N579&lt;&gt;"Yes",Register!$O579="",N(Register!$Q579)=0),0,ROUND((Register!$M579-Register!$R579)*MIN(Register!$Q579,MAX(0,MIN(I$4,IF(Register!$U579="",$D$2,MIN($D$2,YEAR(Register!$U579)*12+MONTH(Register!$U579)-1)))-(YEAR(Register!$O579)*12+MONTH(Register!$O579))+1))/Register!$Q579,2)-ROUND((Register!$M579-Register!$R579)*MIN(Register!$Q579,MAX(0,MIN(I$4-1,IF(Register!$U579="",$D$2,MIN($D$2,YEAR(Register!$U579)*12+MONTH(Register!$U579)-1)))-(YEAR(Register!$O579)*12+MONTH(Register!$O579))+1))/Register!$Q579,2))</f>
        <v/>
      </c>
      <c r="J581" s="27">
        <f>IF(OR(Register!$N579&lt;&gt;"Yes",Register!$O579="",N(Register!$Q579)=0),0,ROUND((Register!$M579-Register!$R579)*MIN(Register!$Q579,MAX(0,MIN(J$4,IF(Register!$U579="",$D$2,MIN($D$2,YEAR(Register!$U579)*12+MONTH(Register!$U579)-1)))-(YEAR(Register!$O579)*12+MONTH(Register!$O579))+1))/Register!$Q579,2)-ROUND((Register!$M579-Register!$R579)*MIN(Register!$Q579,MAX(0,MIN(J$4-1,IF(Register!$U579="",$D$2,MIN($D$2,YEAR(Register!$U579)*12+MONTH(Register!$U579)-1)))-(YEAR(Register!$O579)*12+MONTH(Register!$O579))+1))/Register!$Q579,2))</f>
        <v/>
      </c>
      <c r="K581" s="27">
        <f>IF(OR(Register!$N579&lt;&gt;"Yes",Register!$O579="",N(Register!$Q579)=0),0,ROUND((Register!$M579-Register!$R579)*MIN(Register!$Q579,MAX(0,MIN(K$4,IF(Register!$U579="",$D$2,MIN($D$2,YEAR(Register!$U579)*12+MONTH(Register!$U579)-1)))-(YEAR(Register!$O579)*12+MONTH(Register!$O579))+1))/Register!$Q579,2)-ROUND((Register!$M579-Register!$R579)*MIN(Register!$Q579,MAX(0,MIN(K$4-1,IF(Register!$U579="",$D$2,MIN($D$2,YEAR(Register!$U579)*12+MONTH(Register!$U579)-1)))-(YEAR(Register!$O579)*12+MONTH(Register!$O579))+1))/Register!$Q579,2))</f>
        <v/>
      </c>
      <c r="L581" s="27">
        <f>IF(OR(Register!$N579&lt;&gt;"Yes",Register!$O579="",N(Register!$Q579)=0),0,ROUND((Register!$M579-Register!$R579)*MIN(Register!$Q579,MAX(0,MIN(L$4,IF(Register!$U579="",$D$2,MIN($D$2,YEAR(Register!$U579)*12+MONTH(Register!$U579)-1)))-(YEAR(Register!$O579)*12+MONTH(Register!$O579))+1))/Register!$Q579,2)-ROUND((Register!$M579-Register!$R579)*MIN(Register!$Q579,MAX(0,MIN(L$4-1,IF(Register!$U579="",$D$2,MIN($D$2,YEAR(Register!$U579)*12+MONTH(Register!$U579)-1)))-(YEAR(Register!$O579)*12+MONTH(Register!$O579))+1))/Register!$Q579,2))</f>
        <v/>
      </c>
      <c r="M581" s="27">
        <f>IF(OR(Register!$N579&lt;&gt;"Yes",Register!$O579="",N(Register!$Q579)=0),0,ROUND((Register!$M579-Register!$R579)*MIN(Register!$Q579,MAX(0,MIN(M$4,IF(Register!$U579="",$D$2,MIN($D$2,YEAR(Register!$U579)*12+MONTH(Register!$U579)-1)))-(YEAR(Register!$O579)*12+MONTH(Register!$O579))+1))/Register!$Q579,2)-ROUND((Register!$M579-Register!$R579)*MIN(Register!$Q579,MAX(0,MIN(M$4-1,IF(Register!$U579="",$D$2,MIN($D$2,YEAR(Register!$U579)*12+MONTH(Register!$U579)-1)))-(YEAR(Register!$O579)*12+MONTH(Register!$O579))+1))/Register!$Q579,2))</f>
        <v/>
      </c>
      <c r="N581" s="27">
        <f>IF(OR(Register!$N579&lt;&gt;"Yes",Register!$O579="",N(Register!$Q579)=0),0,ROUND((Register!$M579-Register!$R579)*MIN(Register!$Q579,MAX(0,MIN(N$4,IF(Register!$U579="",$D$2,MIN($D$2,YEAR(Register!$U579)*12+MONTH(Register!$U579)-1)))-(YEAR(Register!$O579)*12+MONTH(Register!$O579))+1))/Register!$Q579,2)-ROUND((Register!$M579-Register!$R579)*MIN(Register!$Q579,MAX(0,MIN(N$4-1,IF(Register!$U579="",$D$2,MIN($D$2,YEAR(Register!$U579)*12+MONTH(Register!$U579)-1)))-(YEAR(Register!$O579)*12+MONTH(Register!$O579))+1))/Register!$Q579,2))</f>
        <v/>
      </c>
      <c r="O581" s="27">
        <f>IF(OR(Register!$N579&lt;&gt;"Yes",Register!$O579="",N(Register!$Q579)=0),0,ROUND((Register!$M579-Register!$R579)*MIN(Register!$Q579,MAX(0,MIN(O$4,IF(Register!$U579="",$D$2,MIN($D$2,YEAR(Register!$U579)*12+MONTH(Register!$U579)-1)))-(YEAR(Register!$O579)*12+MONTH(Register!$O579))+1))/Register!$Q579,2)-ROUND((Register!$M579-Register!$R579)*MIN(Register!$Q579,MAX(0,MIN(O$4-1,IF(Register!$U579="",$D$2,MIN($D$2,YEAR(Register!$U579)*12+MONTH(Register!$U579)-1)))-(YEAR(Register!$O579)*12+MONTH(Register!$O579))+1))/Register!$Q579,2))</f>
        <v/>
      </c>
      <c r="P581" s="27">
        <f>IF(OR(Register!$N579&lt;&gt;"Yes",Register!$O579="",N(Register!$Q579)=0),0,ROUND((Register!$M579-Register!$R579)*MIN(Register!$Q579,MAX(0,MIN(P$4,IF(Register!$U579="",$D$2,MIN($D$2,YEAR(Register!$U579)*12+MONTH(Register!$U579)-1)))-(YEAR(Register!$O579)*12+MONTH(Register!$O579))+1))/Register!$Q579,2)-ROUND((Register!$M579-Register!$R579)*MIN(Register!$Q579,MAX(0,MIN(P$4-1,IF(Register!$U579="",$D$2,MIN($D$2,YEAR(Register!$U579)*12+MONTH(Register!$U579)-1)))-(YEAR(Register!$O579)*12+MONTH(Register!$O579))+1))/Register!$Q579,2))</f>
        <v/>
      </c>
      <c r="Q581" s="27">
        <f>E581+F581+G581+H581+I581+J581+K581+L581+M581+N581+O581+P581</f>
        <v/>
      </c>
    </row>
    <row r="582">
      <c r="A582" s="28">
        <f>IF(Register!$A580="","",Register!$A580)</f>
        <v/>
      </c>
      <c r="B582" s="28">
        <f>IF(Register!$D580="","",Register!$D580)</f>
        <v/>
      </c>
      <c r="C582" s="28">
        <f>IF(Register!$F580="","",Register!$F580)</f>
        <v/>
      </c>
      <c r="D582" s="28">
        <f>IF(C582="","",IF(C582=Settings!$A$9,Settings!$B$9,IF(C582=Settings!$A$10,Settings!$B$10,IF(C582=Settings!$A$11,Settings!$B$11,IF(C582=Settings!$A$12,Settings!$B$12,IF(C582=Settings!$A$13,Settings!$B$13,IF(C582=Settings!$A$14,Settings!$B$14,IF(C582=Settings!$A$15,Settings!$B$15,IF(C582=Settings!$A$16,Settings!$B$16,IF(C582=Settings!$A$17,Settings!$B$17,IF(C582=Settings!$A$18,Settings!$B$18,"")))))))))))</f>
        <v/>
      </c>
      <c r="E582" s="27">
        <f>IF(OR(Register!$N580&lt;&gt;"Yes",Register!$O580="",N(Register!$Q580)=0),0,ROUND((Register!$M580-Register!$R580)*MIN(Register!$Q580,MAX(0,MIN(E$4,IF(Register!$U580="",$D$2,MIN($D$2,YEAR(Register!$U580)*12+MONTH(Register!$U580)-1)))-(YEAR(Register!$O580)*12+MONTH(Register!$O580))+1))/Register!$Q580,2)-ROUND((Register!$M580-Register!$R580)*MIN(Register!$Q580,MAX(0,MIN(E$4-1,IF(Register!$U580="",$D$2,MIN($D$2,YEAR(Register!$U580)*12+MONTH(Register!$U580)-1)))-(YEAR(Register!$O580)*12+MONTH(Register!$O580))+1))/Register!$Q580,2))</f>
        <v/>
      </c>
      <c r="F582" s="27">
        <f>IF(OR(Register!$N580&lt;&gt;"Yes",Register!$O580="",N(Register!$Q580)=0),0,ROUND((Register!$M580-Register!$R580)*MIN(Register!$Q580,MAX(0,MIN(F$4,IF(Register!$U580="",$D$2,MIN($D$2,YEAR(Register!$U580)*12+MONTH(Register!$U580)-1)))-(YEAR(Register!$O580)*12+MONTH(Register!$O580))+1))/Register!$Q580,2)-ROUND((Register!$M580-Register!$R580)*MIN(Register!$Q580,MAX(0,MIN(F$4-1,IF(Register!$U580="",$D$2,MIN($D$2,YEAR(Register!$U580)*12+MONTH(Register!$U580)-1)))-(YEAR(Register!$O580)*12+MONTH(Register!$O580))+1))/Register!$Q580,2))</f>
        <v/>
      </c>
      <c r="G582" s="27">
        <f>IF(OR(Register!$N580&lt;&gt;"Yes",Register!$O580="",N(Register!$Q580)=0),0,ROUND((Register!$M580-Register!$R580)*MIN(Register!$Q580,MAX(0,MIN(G$4,IF(Register!$U580="",$D$2,MIN($D$2,YEAR(Register!$U580)*12+MONTH(Register!$U580)-1)))-(YEAR(Register!$O580)*12+MONTH(Register!$O580))+1))/Register!$Q580,2)-ROUND((Register!$M580-Register!$R580)*MIN(Register!$Q580,MAX(0,MIN(G$4-1,IF(Register!$U580="",$D$2,MIN($D$2,YEAR(Register!$U580)*12+MONTH(Register!$U580)-1)))-(YEAR(Register!$O580)*12+MONTH(Register!$O580))+1))/Register!$Q580,2))</f>
        <v/>
      </c>
      <c r="H582" s="27">
        <f>IF(OR(Register!$N580&lt;&gt;"Yes",Register!$O580="",N(Register!$Q580)=0),0,ROUND((Register!$M580-Register!$R580)*MIN(Register!$Q580,MAX(0,MIN(H$4,IF(Register!$U580="",$D$2,MIN($D$2,YEAR(Register!$U580)*12+MONTH(Register!$U580)-1)))-(YEAR(Register!$O580)*12+MONTH(Register!$O580))+1))/Register!$Q580,2)-ROUND((Register!$M580-Register!$R580)*MIN(Register!$Q580,MAX(0,MIN(H$4-1,IF(Register!$U580="",$D$2,MIN($D$2,YEAR(Register!$U580)*12+MONTH(Register!$U580)-1)))-(YEAR(Register!$O580)*12+MONTH(Register!$O580))+1))/Register!$Q580,2))</f>
        <v/>
      </c>
      <c r="I582" s="27">
        <f>IF(OR(Register!$N580&lt;&gt;"Yes",Register!$O580="",N(Register!$Q580)=0),0,ROUND((Register!$M580-Register!$R580)*MIN(Register!$Q580,MAX(0,MIN(I$4,IF(Register!$U580="",$D$2,MIN($D$2,YEAR(Register!$U580)*12+MONTH(Register!$U580)-1)))-(YEAR(Register!$O580)*12+MONTH(Register!$O580))+1))/Register!$Q580,2)-ROUND((Register!$M580-Register!$R580)*MIN(Register!$Q580,MAX(0,MIN(I$4-1,IF(Register!$U580="",$D$2,MIN($D$2,YEAR(Register!$U580)*12+MONTH(Register!$U580)-1)))-(YEAR(Register!$O580)*12+MONTH(Register!$O580))+1))/Register!$Q580,2))</f>
        <v/>
      </c>
      <c r="J582" s="27">
        <f>IF(OR(Register!$N580&lt;&gt;"Yes",Register!$O580="",N(Register!$Q580)=0),0,ROUND((Register!$M580-Register!$R580)*MIN(Register!$Q580,MAX(0,MIN(J$4,IF(Register!$U580="",$D$2,MIN($D$2,YEAR(Register!$U580)*12+MONTH(Register!$U580)-1)))-(YEAR(Register!$O580)*12+MONTH(Register!$O580))+1))/Register!$Q580,2)-ROUND((Register!$M580-Register!$R580)*MIN(Register!$Q580,MAX(0,MIN(J$4-1,IF(Register!$U580="",$D$2,MIN($D$2,YEAR(Register!$U580)*12+MONTH(Register!$U580)-1)))-(YEAR(Register!$O580)*12+MONTH(Register!$O580))+1))/Register!$Q580,2))</f>
        <v/>
      </c>
      <c r="K582" s="27">
        <f>IF(OR(Register!$N580&lt;&gt;"Yes",Register!$O580="",N(Register!$Q580)=0),0,ROUND((Register!$M580-Register!$R580)*MIN(Register!$Q580,MAX(0,MIN(K$4,IF(Register!$U580="",$D$2,MIN($D$2,YEAR(Register!$U580)*12+MONTH(Register!$U580)-1)))-(YEAR(Register!$O580)*12+MONTH(Register!$O580))+1))/Register!$Q580,2)-ROUND((Register!$M580-Register!$R580)*MIN(Register!$Q580,MAX(0,MIN(K$4-1,IF(Register!$U580="",$D$2,MIN($D$2,YEAR(Register!$U580)*12+MONTH(Register!$U580)-1)))-(YEAR(Register!$O580)*12+MONTH(Register!$O580))+1))/Register!$Q580,2))</f>
        <v/>
      </c>
      <c r="L582" s="27">
        <f>IF(OR(Register!$N580&lt;&gt;"Yes",Register!$O580="",N(Register!$Q580)=0),0,ROUND((Register!$M580-Register!$R580)*MIN(Register!$Q580,MAX(0,MIN(L$4,IF(Register!$U580="",$D$2,MIN($D$2,YEAR(Register!$U580)*12+MONTH(Register!$U580)-1)))-(YEAR(Register!$O580)*12+MONTH(Register!$O580))+1))/Register!$Q580,2)-ROUND((Register!$M580-Register!$R580)*MIN(Register!$Q580,MAX(0,MIN(L$4-1,IF(Register!$U580="",$D$2,MIN($D$2,YEAR(Register!$U580)*12+MONTH(Register!$U580)-1)))-(YEAR(Register!$O580)*12+MONTH(Register!$O580))+1))/Register!$Q580,2))</f>
        <v/>
      </c>
      <c r="M582" s="27">
        <f>IF(OR(Register!$N580&lt;&gt;"Yes",Register!$O580="",N(Register!$Q580)=0),0,ROUND((Register!$M580-Register!$R580)*MIN(Register!$Q580,MAX(0,MIN(M$4,IF(Register!$U580="",$D$2,MIN($D$2,YEAR(Register!$U580)*12+MONTH(Register!$U580)-1)))-(YEAR(Register!$O580)*12+MONTH(Register!$O580))+1))/Register!$Q580,2)-ROUND((Register!$M580-Register!$R580)*MIN(Register!$Q580,MAX(0,MIN(M$4-1,IF(Register!$U580="",$D$2,MIN($D$2,YEAR(Register!$U580)*12+MONTH(Register!$U580)-1)))-(YEAR(Register!$O580)*12+MONTH(Register!$O580))+1))/Register!$Q580,2))</f>
        <v/>
      </c>
      <c r="N582" s="27">
        <f>IF(OR(Register!$N580&lt;&gt;"Yes",Register!$O580="",N(Register!$Q580)=0),0,ROUND((Register!$M580-Register!$R580)*MIN(Register!$Q580,MAX(0,MIN(N$4,IF(Register!$U580="",$D$2,MIN($D$2,YEAR(Register!$U580)*12+MONTH(Register!$U580)-1)))-(YEAR(Register!$O580)*12+MONTH(Register!$O580))+1))/Register!$Q580,2)-ROUND((Register!$M580-Register!$R580)*MIN(Register!$Q580,MAX(0,MIN(N$4-1,IF(Register!$U580="",$D$2,MIN($D$2,YEAR(Register!$U580)*12+MONTH(Register!$U580)-1)))-(YEAR(Register!$O580)*12+MONTH(Register!$O580))+1))/Register!$Q580,2))</f>
        <v/>
      </c>
      <c r="O582" s="27">
        <f>IF(OR(Register!$N580&lt;&gt;"Yes",Register!$O580="",N(Register!$Q580)=0),0,ROUND((Register!$M580-Register!$R580)*MIN(Register!$Q580,MAX(0,MIN(O$4,IF(Register!$U580="",$D$2,MIN($D$2,YEAR(Register!$U580)*12+MONTH(Register!$U580)-1)))-(YEAR(Register!$O580)*12+MONTH(Register!$O580))+1))/Register!$Q580,2)-ROUND((Register!$M580-Register!$R580)*MIN(Register!$Q580,MAX(0,MIN(O$4-1,IF(Register!$U580="",$D$2,MIN($D$2,YEAR(Register!$U580)*12+MONTH(Register!$U580)-1)))-(YEAR(Register!$O580)*12+MONTH(Register!$O580))+1))/Register!$Q580,2))</f>
        <v/>
      </c>
      <c r="P582" s="27">
        <f>IF(OR(Register!$N580&lt;&gt;"Yes",Register!$O580="",N(Register!$Q580)=0),0,ROUND((Register!$M580-Register!$R580)*MIN(Register!$Q580,MAX(0,MIN(P$4,IF(Register!$U580="",$D$2,MIN($D$2,YEAR(Register!$U580)*12+MONTH(Register!$U580)-1)))-(YEAR(Register!$O580)*12+MONTH(Register!$O580))+1))/Register!$Q580,2)-ROUND((Register!$M580-Register!$R580)*MIN(Register!$Q580,MAX(0,MIN(P$4-1,IF(Register!$U580="",$D$2,MIN($D$2,YEAR(Register!$U580)*12+MONTH(Register!$U580)-1)))-(YEAR(Register!$O580)*12+MONTH(Register!$O580))+1))/Register!$Q580,2))</f>
        <v/>
      </c>
      <c r="Q582" s="27">
        <f>E582+F582+G582+H582+I582+J582+K582+L582+M582+N582+O582+P582</f>
        <v/>
      </c>
    </row>
    <row r="583">
      <c r="A583" s="28">
        <f>IF(Register!$A581="","",Register!$A581)</f>
        <v/>
      </c>
      <c r="B583" s="28">
        <f>IF(Register!$D581="","",Register!$D581)</f>
        <v/>
      </c>
      <c r="C583" s="28">
        <f>IF(Register!$F581="","",Register!$F581)</f>
        <v/>
      </c>
      <c r="D583" s="28">
        <f>IF(C583="","",IF(C583=Settings!$A$9,Settings!$B$9,IF(C583=Settings!$A$10,Settings!$B$10,IF(C583=Settings!$A$11,Settings!$B$11,IF(C583=Settings!$A$12,Settings!$B$12,IF(C583=Settings!$A$13,Settings!$B$13,IF(C583=Settings!$A$14,Settings!$B$14,IF(C583=Settings!$A$15,Settings!$B$15,IF(C583=Settings!$A$16,Settings!$B$16,IF(C583=Settings!$A$17,Settings!$B$17,IF(C583=Settings!$A$18,Settings!$B$18,"")))))))))))</f>
        <v/>
      </c>
      <c r="E583" s="27">
        <f>IF(OR(Register!$N581&lt;&gt;"Yes",Register!$O581="",N(Register!$Q581)=0),0,ROUND((Register!$M581-Register!$R581)*MIN(Register!$Q581,MAX(0,MIN(E$4,IF(Register!$U581="",$D$2,MIN($D$2,YEAR(Register!$U581)*12+MONTH(Register!$U581)-1)))-(YEAR(Register!$O581)*12+MONTH(Register!$O581))+1))/Register!$Q581,2)-ROUND((Register!$M581-Register!$R581)*MIN(Register!$Q581,MAX(0,MIN(E$4-1,IF(Register!$U581="",$D$2,MIN($D$2,YEAR(Register!$U581)*12+MONTH(Register!$U581)-1)))-(YEAR(Register!$O581)*12+MONTH(Register!$O581))+1))/Register!$Q581,2))</f>
        <v/>
      </c>
      <c r="F583" s="27">
        <f>IF(OR(Register!$N581&lt;&gt;"Yes",Register!$O581="",N(Register!$Q581)=0),0,ROUND((Register!$M581-Register!$R581)*MIN(Register!$Q581,MAX(0,MIN(F$4,IF(Register!$U581="",$D$2,MIN($D$2,YEAR(Register!$U581)*12+MONTH(Register!$U581)-1)))-(YEAR(Register!$O581)*12+MONTH(Register!$O581))+1))/Register!$Q581,2)-ROUND((Register!$M581-Register!$R581)*MIN(Register!$Q581,MAX(0,MIN(F$4-1,IF(Register!$U581="",$D$2,MIN($D$2,YEAR(Register!$U581)*12+MONTH(Register!$U581)-1)))-(YEAR(Register!$O581)*12+MONTH(Register!$O581))+1))/Register!$Q581,2))</f>
        <v/>
      </c>
      <c r="G583" s="27">
        <f>IF(OR(Register!$N581&lt;&gt;"Yes",Register!$O581="",N(Register!$Q581)=0),0,ROUND((Register!$M581-Register!$R581)*MIN(Register!$Q581,MAX(0,MIN(G$4,IF(Register!$U581="",$D$2,MIN($D$2,YEAR(Register!$U581)*12+MONTH(Register!$U581)-1)))-(YEAR(Register!$O581)*12+MONTH(Register!$O581))+1))/Register!$Q581,2)-ROUND((Register!$M581-Register!$R581)*MIN(Register!$Q581,MAX(0,MIN(G$4-1,IF(Register!$U581="",$D$2,MIN($D$2,YEAR(Register!$U581)*12+MONTH(Register!$U581)-1)))-(YEAR(Register!$O581)*12+MONTH(Register!$O581))+1))/Register!$Q581,2))</f>
        <v/>
      </c>
      <c r="H583" s="27">
        <f>IF(OR(Register!$N581&lt;&gt;"Yes",Register!$O581="",N(Register!$Q581)=0),0,ROUND((Register!$M581-Register!$R581)*MIN(Register!$Q581,MAX(0,MIN(H$4,IF(Register!$U581="",$D$2,MIN($D$2,YEAR(Register!$U581)*12+MONTH(Register!$U581)-1)))-(YEAR(Register!$O581)*12+MONTH(Register!$O581))+1))/Register!$Q581,2)-ROUND((Register!$M581-Register!$R581)*MIN(Register!$Q581,MAX(0,MIN(H$4-1,IF(Register!$U581="",$D$2,MIN($D$2,YEAR(Register!$U581)*12+MONTH(Register!$U581)-1)))-(YEAR(Register!$O581)*12+MONTH(Register!$O581))+1))/Register!$Q581,2))</f>
        <v/>
      </c>
      <c r="I583" s="27">
        <f>IF(OR(Register!$N581&lt;&gt;"Yes",Register!$O581="",N(Register!$Q581)=0),0,ROUND((Register!$M581-Register!$R581)*MIN(Register!$Q581,MAX(0,MIN(I$4,IF(Register!$U581="",$D$2,MIN($D$2,YEAR(Register!$U581)*12+MONTH(Register!$U581)-1)))-(YEAR(Register!$O581)*12+MONTH(Register!$O581))+1))/Register!$Q581,2)-ROUND((Register!$M581-Register!$R581)*MIN(Register!$Q581,MAX(0,MIN(I$4-1,IF(Register!$U581="",$D$2,MIN($D$2,YEAR(Register!$U581)*12+MONTH(Register!$U581)-1)))-(YEAR(Register!$O581)*12+MONTH(Register!$O581))+1))/Register!$Q581,2))</f>
        <v/>
      </c>
      <c r="J583" s="27">
        <f>IF(OR(Register!$N581&lt;&gt;"Yes",Register!$O581="",N(Register!$Q581)=0),0,ROUND((Register!$M581-Register!$R581)*MIN(Register!$Q581,MAX(0,MIN(J$4,IF(Register!$U581="",$D$2,MIN($D$2,YEAR(Register!$U581)*12+MONTH(Register!$U581)-1)))-(YEAR(Register!$O581)*12+MONTH(Register!$O581))+1))/Register!$Q581,2)-ROUND((Register!$M581-Register!$R581)*MIN(Register!$Q581,MAX(0,MIN(J$4-1,IF(Register!$U581="",$D$2,MIN($D$2,YEAR(Register!$U581)*12+MONTH(Register!$U581)-1)))-(YEAR(Register!$O581)*12+MONTH(Register!$O581))+1))/Register!$Q581,2))</f>
        <v/>
      </c>
      <c r="K583" s="27">
        <f>IF(OR(Register!$N581&lt;&gt;"Yes",Register!$O581="",N(Register!$Q581)=0),0,ROUND((Register!$M581-Register!$R581)*MIN(Register!$Q581,MAX(0,MIN(K$4,IF(Register!$U581="",$D$2,MIN($D$2,YEAR(Register!$U581)*12+MONTH(Register!$U581)-1)))-(YEAR(Register!$O581)*12+MONTH(Register!$O581))+1))/Register!$Q581,2)-ROUND((Register!$M581-Register!$R581)*MIN(Register!$Q581,MAX(0,MIN(K$4-1,IF(Register!$U581="",$D$2,MIN($D$2,YEAR(Register!$U581)*12+MONTH(Register!$U581)-1)))-(YEAR(Register!$O581)*12+MONTH(Register!$O581))+1))/Register!$Q581,2))</f>
        <v/>
      </c>
      <c r="L583" s="27">
        <f>IF(OR(Register!$N581&lt;&gt;"Yes",Register!$O581="",N(Register!$Q581)=0),0,ROUND((Register!$M581-Register!$R581)*MIN(Register!$Q581,MAX(0,MIN(L$4,IF(Register!$U581="",$D$2,MIN($D$2,YEAR(Register!$U581)*12+MONTH(Register!$U581)-1)))-(YEAR(Register!$O581)*12+MONTH(Register!$O581))+1))/Register!$Q581,2)-ROUND((Register!$M581-Register!$R581)*MIN(Register!$Q581,MAX(0,MIN(L$4-1,IF(Register!$U581="",$D$2,MIN($D$2,YEAR(Register!$U581)*12+MONTH(Register!$U581)-1)))-(YEAR(Register!$O581)*12+MONTH(Register!$O581))+1))/Register!$Q581,2))</f>
        <v/>
      </c>
      <c r="M583" s="27">
        <f>IF(OR(Register!$N581&lt;&gt;"Yes",Register!$O581="",N(Register!$Q581)=0),0,ROUND((Register!$M581-Register!$R581)*MIN(Register!$Q581,MAX(0,MIN(M$4,IF(Register!$U581="",$D$2,MIN($D$2,YEAR(Register!$U581)*12+MONTH(Register!$U581)-1)))-(YEAR(Register!$O581)*12+MONTH(Register!$O581))+1))/Register!$Q581,2)-ROUND((Register!$M581-Register!$R581)*MIN(Register!$Q581,MAX(0,MIN(M$4-1,IF(Register!$U581="",$D$2,MIN($D$2,YEAR(Register!$U581)*12+MONTH(Register!$U581)-1)))-(YEAR(Register!$O581)*12+MONTH(Register!$O581))+1))/Register!$Q581,2))</f>
        <v/>
      </c>
      <c r="N583" s="27">
        <f>IF(OR(Register!$N581&lt;&gt;"Yes",Register!$O581="",N(Register!$Q581)=0),0,ROUND((Register!$M581-Register!$R581)*MIN(Register!$Q581,MAX(0,MIN(N$4,IF(Register!$U581="",$D$2,MIN($D$2,YEAR(Register!$U581)*12+MONTH(Register!$U581)-1)))-(YEAR(Register!$O581)*12+MONTH(Register!$O581))+1))/Register!$Q581,2)-ROUND((Register!$M581-Register!$R581)*MIN(Register!$Q581,MAX(0,MIN(N$4-1,IF(Register!$U581="",$D$2,MIN($D$2,YEAR(Register!$U581)*12+MONTH(Register!$U581)-1)))-(YEAR(Register!$O581)*12+MONTH(Register!$O581))+1))/Register!$Q581,2))</f>
        <v/>
      </c>
      <c r="O583" s="27">
        <f>IF(OR(Register!$N581&lt;&gt;"Yes",Register!$O581="",N(Register!$Q581)=0),0,ROUND((Register!$M581-Register!$R581)*MIN(Register!$Q581,MAX(0,MIN(O$4,IF(Register!$U581="",$D$2,MIN($D$2,YEAR(Register!$U581)*12+MONTH(Register!$U581)-1)))-(YEAR(Register!$O581)*12+MONTH(Register!$O581))+1))/Register!$Q581,2)-ROUND((Register!$M581-Register!$R581)*MIN(Register!$Q581,MAX(0,MIN(O$4-1,IF(Register!$U581="",$D$2,MIN($D$2,YEAR(Register!$U581)*12+MONTH(Register!$U581)-1)))-(YEAR(Register!$O581)*12+MONTH(Register!$O581))+1))/Register!$Q581,2))</f>
        <v/>
      </c>
      <c r="P583" s="27">
        <f>IF(OR(Register!$N581&lt;&gt;"Yes",Register!$O581="",N(Register!$Q581)=0),0,ROUND((Register!$M581-Register!$R581)*MIN(Register!$Q581,MAX(0,MIN(P$4,IF(Register!$U581="",$D$2,MIN($D$2,YEAR(Register!$U581)*12+MONTH(Register!$U581)-1)))-(YEAR(Register!$O581)*12+MONTH(Register!$O581))+1))/Register!$Q581,2)-ROUND((Register!$M581-Register!$R581)*MIN(Register!$Q581,MAX(0,MIN(P$4-1,IF(Register!$U581="",$D$2,MIN($D$2,YEAR(Register!$U581)*12+MONTH(Register!$U581)-1)))-(YEAR(Register!$O581)*12+MONTH(Register!$O581))+1))/Register!$Q581,2))</f>
        <v/>
      </c>
      <c r="Q583" s="27">
        <f>E583+F583+G583+H583+I583+J583+K583+L583+M583+N583+O583+P583</f>
        <v/>
      </c>
    </row>
    <row r="584">
      <c r="A584" s="28">
        <f>IF(Register!$A582="","",Register!$A582)</f>
        <v/>
      </c>
      <c r="B584" s="28">
        <f>IF(Register!$D582="","",Register!$D582)</f>
        <v/>
      </c>
      <c r="C584" s="28">
        <f>IF(Register!$F582="","",Register!$F582)</f>
        <v/>
      </c>
      <c r="D584" s="28">
        <f>IF(C584="","",IF(C584=Settings!$A$9,Settings!$B$9,IF(C584=Settings!$A$10,Settings!$B$10,IF(C584=Settings!$A$11,Settings!$B$11,IF(C584=Settings!$A$12,Settings!$B$12,IF(C584=Settings!$A$13,Settings!$B$13,IF(C584=Settings!$A$14,Settings!$B$14,IF(C584=Settings!$A$15,Settings!$B$15,IF(C584=Settings!$A$16,Settings!$B$16,IF(C584=Settings!$A$17,Settings!$B$17,IF(C584=Settings!$A$18,Settings!$B$18,"")))))))))))</f>
        <v/>
      </c>
      <c r="E584" s="27">
        <f>IF(OR(Register!$N582&lt;&gt;"Yes",Register!$O582="",N(Register!$Q582)=0),0,ROUND((Register!$M582-Register!$R582)*MIN(Register!$Q582,MAX(0,MIN(E$4,IF(Register!$U582="",$D$2,MIN($D$2,YEAR(Register!$U582)*12+MONTH(Register!$U582)-1)))-(YEAR(Register!$O582)*12+MONTH(Register!$O582))+1))/Register!$Q582,2)-ROUND((Register!$M582-Register!$R582)*MIN(Register!$Q582,MAX(0,MIN(E$4-1,IF(Register!$U582="",$D$2,MIN($D$2,YEAR(Register!$U582)*12+MONTH(Register!$U582)-1)))-(YEAR(Register!$O582)*12+MONTH(Register!$O582))+1))/Register!$Q582,2))</f>
        <v/>
      </c>
      <c r="F584" s="27">
        <f>IF(OR(Register!$N582&lt;&gt;"Yes",Register!$O582="",N(Register!$Q582)=0),0,ROUND((Register!$M582-Register!$R582)*MIN(Register!$Q582,MAX(0,MIN(F$4,IF(Register!$U582="",$D$2,MIN($D$2,YEAR(Register!$U582)*12+MONTH(Register!$U582)-1)))-(YEAR(Register!$O582)*12+MONTH(Register!$O582))+1))/Register!$Q582,2)-ROUND((Register!$M582-Register!$R582)*MIN(Register!$Q582,MAX(0,MIN(F$4-1,IF(Register!$U582="",$D$2,MIN($D$2,YEAR(Register!$U582)*12+MONTH(Register!$U582)-1)))-(YEAR(Register!$O582)*12+MONTH(Register!$O582))+1))/Register!$Q582,2))</f>
        <v/>
      </c>
      <c r="G584" s="27">
        <f>IF(OR(Register!$N582&lt;&gt;"Yes",Register!$O582="",N(Register!$Q582)=0),0,ROUND((Register!$M582-Register!$R582)*MIN(Register!$Q582,MAX(0,MIN(G$4,IF(Register!$U582="",$D$2,MIN($D$2,YEAR(Register!$U582)*12+MONTH(Register!$U582)-1)))-(YEAR(Register!$O582)*12+MONTH(Register!$O582))+1))/Register!$Q582,2)-ROUND((Register!$M582-Register!$R582)*MIN(Register!$Q582,MAX(0,MIN(G$4-1,IF(Register!$U582="",$D$2,MIN($D$2,YEAR(Register!$U582)*12+MONTH(Register!$U582)-1)))-(YEAR(Register!$O582)*12+MONTH(Register!$O582))+1))/Register!$Q582,2))</f>
        <v/>
      </c>
      <c r="H584" s="27">
        <f>IF(OR(Register!$N582&lt;&gt;"Yes",Register!$O582="",N(Register!$Q582)=0),0,ROUND((Register!$M582-Register!$R582)*MIN(Register!$Q582,MAX(0,MIN(H$4,IF(Register!$U582="",$D$2,MIN($D$2,YEAR(Register!$U582)*12+MONTH(Register!$U582)-1)))-(YEAR(Register!$O582)*12+MONTH(Register!$O582))+1))/Register!$Q582,2)-ROUND((Register!$M582-Register!$R582)*MIN(Register!$Q582,MAX(0,MIN(H$4-1,IF(Register!$U582="",$D$2,MIN($D$2,YEAR(Register!$U582)*12+MONTH(Register!$U582)-1)))-(YEAR(Register!$O582)*12+MONTH(Register!$O582))+1))/Register!$Q582,2))</f>
        <v/>
      </c>
      <c r="I584" s="27">
        <f>IF(OR(Register!$N582&lt;&gt;"Yes",Register!$O582="",N(Register!$Q582)=0),0,ROUND((Register!$M582-Register!$R582)*MIN(Register!$Q582,MAX(0,MIN(I$4,IF(Register!$U582="",$D$2,MIN($D$2,YEAR(Register!$U582)*12+MONTH(Register!$U582)-1)))-(YEAR(Register!$O582)*12+MONTH(Register!$O582))+1))/Register!$Q582,2)-ROUND((Register!$M582-Register!$R582)*MIN(Register!$Q582,MAX(0,MIN(I$4-1,IF(Register!$U582="",$D$2,MIN($D$2,YEAR(Register!$U582)*12+MONTH(Register!$U582)-1)))-(YEAR(Register!$O582)*12+MONTH(Register!$O582))+1))/Register!$Q582,2))</f>
        <v/>
      </c>
      <c r="J584" s="27">
        <f>IF(OR(Register!$N582&lt;&gt;"Yes",Register!$O582="",N(Register!$Q582)=0),0,ROUND((Register!$M582-Register!$R582)*MIN(Register!$Q582,MAX(0,MIN(J$4,IF(Register!$U582="",$D$2,MIN($D$2,YEAR(Register!$U582)*12+MONTH(Register!$U582)-1)))-(YEAR(Register!$O582)*12+MONTH(Register!$O582))+1))/Register!$Q582,2)-ROUND((Register!$M582-Register!$R582)*MIN(Register!$Q582,MAX(0,MIN(J$4-1,IF(Register!$U582="",$D$2,MIN($D$2,YEAR(Register!$U582)*12+MONTH(Register!$U582)-1)))-(YEAR(Register!$O582)*12+MONTH(Register!$O582))+1))/Register!$Q582,2))</f>
        <v/>
      </c>
      <c r="K584" s="27">
        <f>IF(OR(Register!$N582&lt;&gt;"Yes",Register!$O582="",N(Register!$Q582)=0),0,ROUND((Register!$M582-Register!$R582)*MIN(Register!$Q582,MAX(0,MIN(K$4,IF(Register!$U582="",$D$2,MIN($D$2,YEAR(Register!$U582)*12+MONTH(Register!$U582)-1)))-(YEAR(Register!$O582)*12+MONTH(Register!$O582))+1))/Register!$Q582,2)-ROUND((Register!$M582-Register!$R582)*MIN(Register!$Q582,MAX(0,MIN(K$4-1,IF(Register!$U582="",$D$2,MIN($D$2,YEAR(Register!$U582)*12+MONTH(Register!$U582)-1)))-(YEAR(Register!$O582)*12+MONTH(Register!$O582))+1))/Register!$Q582,2))</f>
        <v/>
      </c>
      <c r="L584" s="27">
        <f>IF(OR(Register!$N582&lt;&gt;"Yes",Register!$O582="",N(Register!$Q582)=0),0,ROUND((Register!$M582-Register!$R582)*MIN(Register!$Q582,MAX(0,MIN(L$4,IF(Register!$U582="",$D$2,MIN($D$2,YEAR(Register!$U582)*12+MONTH(Register!$U582)-1)))-(YEAR(Register!$O582)*12+MONTH(Register!$O582))+1))/Register!$Q582,2)-ROUND((Register!$M582-Register!$R582)*MIN(Register!$Q582,MAX(0,MIN(L$4-1,IF(Register!$U582="",$D$2,MIN($D$2,YEAR(Register!$U582)*12+MONTH(Register!$U582)-1)))-(YEAR(Register!$O582)*12+MONTH(Register!$O582))+1))/Register!$Q582,2))</f>
        <v/>
      </c>
      <c r="M584" s="27">
        <f>IF(OR(Register!$N582&lt;&gt;"Yes",Register!$O582="",N(Register!$Q582)=0),0,ROUND((Register!$M582-Register!$R582)*MIN(Register!$Q582,MAX(0,MIN(M$4,IF(Register!$U582="",$D$2,MIN($D$2,YEAR(Register!$U582)*12+MONTH(Register!$U582)-1)))-(YEAR(Register!$O582)*12+MONTH(Register!$O582))+1))/Register!$Q582,2)-ROUND((Register!$M582-Register!$R582)*MIN(Register!$Q582,MAX(0,MIN(M$4-1,IF(Register!$U582="",$D$2,MIN($D$2,YEAR(Register!$U582)*12+MONTH(Register!$U582)-1)))-(YEAR(Register!$O582)*12+MONTH(Register!$O582))+1))/Register!$Q582,2))</f>
        <v/>
      </c>
      <c r="N584" s="27">
        <f>IF(OR(Register!$N582&lt;&gt;"Yes",Register!$O582="",N(Register!$Q582)=0),0,ROUND((Register!$M582-Register!$R582)*MIN(Register!$Q582,MAX(0,MIN(N$4,IF(Register!$U582="",$D$2,MIN($D$2,YEAR(Register!$U582)*12+MONTH(Register!$U582)-1)))-(YEAR(Register!$O582)*12+MONTH(Register!$O582))+1))/Register!$Q582,2)-ROUND((Register!$M582-Register!$R582)*MIN(Register!$Q582,MAX(0,MIN(N$4-1,IF(Register!$U582="",$D$2,MIN($D$2,YEAR(Register!$U582)*12+MONTH(Register!$U582)-1)))-(YEAR(Register!$O582)*12+MONTH(Register!$O582))+1))/Register!$Q582,2))</f>
        <v/>
      </c>
      <c r="O584" s="27">
        <f>IF(OR(Register!$N582&lt;&gt;"Yes",Register!$O582="",N(Register!$Q582)=0),0,ROUND((Register!$M582-Register!$R582)*MIN(Register!$Q582,MAX(0,MIN(O$4,IF(Register!$U582="",$D$2,MIN($D$2,YEAR(Register!$U582)*12+MONTH(Register!$U582)-1)))-(YEAR(Register!$O582)*12+MONTH(Register!$O582))+1))/Register!$Q582,2)-ROUND((Register!$M582-Register!$R582)*MIN(Register!$Q582,MAX(0,MIN(O$4-1,IF(Register!$U582="",$D$2,MIN($D$2,YEAR(Register!$U582)*12+MONTH(Register!$U582)-1)))-(YEAR(Register!$O582)*12+MONTH(Register!$O582))+1))/Register!$Q582,2))</f>
        <v/>
      </c>
      <c r="P584" s="27">
        <f>IF(OR(Register!$N582&lt;&gt;"Yes",Register!$O582="",N(Register!$Q582)=0),0,ROUND((Register!$M582-Register!$R582)*MIN(Register!$Q582,MAX(0,MIN(P$4,IF(Register!$U582="",$D$2,MIN($D$2,YEAR(Register!$U582)*12+MONTH(Register!$U582)-1)))-(YEAR(Register!$O582)*12+MONTH(Register!$O582))+1))/Register!$Q582,2)-ROUND((Register!$M582-Register!$R582)*MIN(Register!$Q582,MAX(0,MIN(P$4-1,IF(Register!$U582="",$D$2,MIN($D$2,YEAR(Register!$U582)*12+MONTH(Register!$U582)-1)))-(YEAR(Register!$O582)*12+MONTH(Register!$O582))+1))/Register!$Q582,2))</f>
        <v/>
      </c>
      <c r="Q584" s="27">
        <f>E584+F584+G584+H584+I584+J584+K584+L584+M584+N584+O584+P584</f>
        <v/>
      </c>
    </row>
    <row r="585">
      <c r="A585" s="28">
        <f>IF(Register!$A583="","",Register!$A583)</f>
        <v/>
      </c>
      <c r="B585" s="28">
        <f>IF(Register!$D583="","",Register!$D583)</f>
        <v/>
      </c>
      <c r="C585" s="28">
        <f>IF(Register!$F583="","",Register!$F583)</f>
        <v/>
      </c>
      <c r="D585" s="28">
        <f>IF(C585="","",IF(C585=Settings!$A$9,Settings!$B$9,IF(C585=Settings!$A$10,Settings!$B$10,IF(C585=Settings!$A$11,Settings!$B$11,IF(C585=Settings!$A$12,Settings!$B$12,IF(C585=Settings!$A$13,Settings!$B$13,IF(C585=Settings!$A$14,Settings!$B$14,IF(C585=Settings!$A$15,Settings!$B$15,IF(C585=Settings!$A$16,Settings!$B$16,IF(C585=Settings!$A$17,Settings!$B$17,IF(C585=Settings!$A$18,Settings!$B$18,"")))))))))))</f>
        <v/>
      </c>
      <c r="E585" s="27">
        <f>IF(OR(Register!$N583&lt;&gt;"Yes",Register!$O583="",N(Register!$Q583)=0),0,ROUND((Register!$M583-Register!$R583)*MIN(Register!$Q583,MAX(0,MIN(E$4,IF(Register!$U583="",$D$2,MIN($D$2,YEAR(Register!$U583)*12+MONTH(Register!$U583)-1)))-(YEAR(Register!$O583)*12+MONTH(Register!$O583))+1))/Register!$Q583,2)-ROUND((Register!$M583-Register!$R583)*MIN(Register!$Q583,MAX(0,MIN(E$4-1,IF(Register!$U583="",$D$2,MIN($D$2,YEAR(Register!$U583)*12+MONTH(Register!$U583)-1)))-(YEAR(Register!$O583)*12+MONTH(Register!$O583))+1))/Register!$Q583,2))</f>
        <v/>
      </c>
      <c r="F585" s="27">
        <f>IF(OR(Register!$N583&lt;&gt;"Yes",Register!$O583="",N(Register!$Q583)=0),0,ROUND((Register!$M583-Register!$R583)*MIN(Register!$Q583,MAX(0,MIN(F$4,IF(Register!$U583="",$D$2,MIN($D$2,YEAR(Register!$U583)*12+MONTH(Register!$U583)-1)))-(YEAR(Register!$O583)*12+MONTH(Register!$O583))+1))/Register!$Q583,2)-ROUND((Register!$M583-Register!$R583)*MIN(Register!$Q583,MAX(0,MIN(F$4-1,IF(Register!$U583="",$D$2,MIN($D$2,YEAR(Register!$U583)*12+MONTH(Register!$U583)-1)))-(YEAR(Register!$O583)*12+MONTH(Register!$O583))+1))/Register!$Q583,2))</f>
        <v/>
      </c>
      <c r="G585" s="27">
        <f>IF(OR(Register!$N583&lt;&gt;"Yes",Register!$O583="",N(Register!$Q583)=0),0,ROUND((Register!$M583-Register!$R583)*MIN(Register!$Q583,MAX(0,MIN(G$4,IF(Register!$U583="",$D$2,MIN($D$2,YEAR(Register!$U583)*12+MONTH(Register!$U583)-1)))-(YEAR(Register!$O583)*12+MONTH(Register!$O583))+1))/Register!$Q583,2)-ROUND((Register!$M583-Register!$R583)*MIN(Register!$Q583,MAX(0,MIN(G$4-1,IF(Register!$U583="",$D$2,MIN($D$2,YEAR(Register!$U583)*12+MONTH(Register!$U583)-1)))-(YEAR(Register!$O583)*12+MONTH(Register!$O583))+1))/Register!$Q583,2))</f>
        <v/>
      </c>
      <c r="H585" s="27">
        <f>IF(OR(Register!$N583&lt;&gt;"Yes",Register!$O583="",N(Register!$Q583)=0),0,ROUND((Register!$M583-Register!$R583)*MIN(Register!$Q583,MAX(0,MIN(H$4,IF(Register!$U583="",$D$2,MIN($D$2,YEAR(Register!$U583)*12+MONTH(Register!$U583)-1)))-(YEAR(Register!$O583)*12+MONTH(Register!$O583))+1))/Register!$Q583,2)-ROUND((Register!$M583-Register!$R583)*MIN(Register!$Q583,MAX(0,MIN(H$4-1,IF(Register!$U583="",$D$2,MIN($D$2,YEAR(Register!$U583)*12+MONTH(Register!$U583)-1)))-(YEAR(Register!$O583)*12+MONTH(Register!$O583))+1))/Register!$Q583,2))</f>
        <v/>
      </c>
      <c r="I585" s="27">
        <f>IF(OR(Register!$N583&lt;&gt;"Yes",Register!$O583="",N(Register!$Q583)=0),0,ROUND((Register!$M583-Register!$R583)*MIN(Register!$Q583,MAX(0,MIN(I$4,IF(Register!$U583="",$D$2,MIN($D$2,YEAR(Register!$U583)*12+MONTH(Register!$U583)-1)))-(YEAR(Register!$O583)*12+MONTH(Register!$O583))+1))/Register!$Q583,2)-ROUND((Register!$M583-Register!$R583)*MIN(Register!$Q583,MAX(0,MIN(I$4-1,IF(Register!$U583="",$D$2,MIN($D$2,YEAR(Register!$U583)*12+MONTH(Register!$U583)-1)))-(YEAR(Register!$O583)*12+MONTH(Register!$O583))+1))/Register!$Q583,2))</f>
        <v/>
      </c>
      <c r="J585" s="27">
        <f>IF(OR(Register!$N583&lt;&gt;"Yes",Register!$O583="",N(Register!$Q583)=0),0,ROUND((Register!$M583-Register!$R583)*MIN(Register!$Q583,MAX(0,MIN(J$4,IF(Register!$U583="",$D$2,MIN($D$2,YEAR(Register!$U583)*12+MONTH(Register!$U583)-1)))-(YEAR(Register!$O583)*12+MONTH(Register!$O583))+1))/Register!$Q583,2)-ROUND((Register!$M583-Register!$R583)*MIN(Register!$Q583,MAX(0,MIN(J$4-1,IF(Register!$U583="",$D$2,MIN($D$2,YEAR(Register!$U583)*12+MONTH(Register!$U583)-1)))-(YEAR(Register!$O583)*12+MONTH(Register!$O583))+1))/Register!$Q583,2))</f>
        <v/>
      </c>
      <c r="K585" s="27">
        <f>IF(OR(Register!$N583&lt;&gt;"Yes",Register!$O583="",N(Register!$Q583)=0),0,ROUND((Register!$M583-Register!$R583)*MIN(Register!$Q583,MAX(0,MIN(K$4,IF(Register!$U583="",$D$2,MIN($D$2,YEAR(Register!$U583)*12+MONTH(Register!$U583)-1)))-(YEAR(Register!$O583)*12+MONTH(Register!$O583))+1))/Register!$Q583,2)-ROUND((Register!$M583-Register!$R583)*MIN(Register!$Q583,MAX(0,MIN(K$4-1,IF(Register!$U583="",$D$2,MIN($D$2,YEAR(Register!$U583)*12+MONTH(Register!$U583)-1)))-(YEAR(Register!$O583)*12+MONTH(Register!$O583))+1))/Register!$Q583,2))</f>
        <v/>
      </c>
      <c r="L585" s="27">
        <f>IF(OR(Register!$N583&lt;&gt;"Yes",Register!$O583="",N(Register!$Q583)=0),0,ROUND((Register!$M583-Register!$R583)*MIN(Register!$Q583,MAX(0,MIN(L$4,IF(Register!$U583="",$D$2,MIN($D$2,YEAR(Register!$U583)*12+MONTH(Register!$U583)-1)))-(YEAR(Register!$O583)*12+MONTH(Register!$O583))+1))/Register!$Q583,2)-ROUND((Register!$M583-Register!$R583)*MIN(Register!$Q583,MAX(0,MIN(L$4-1,IF(Register!$U583="",$D$2,MIN($D$2,YEAR(Register!$U583)*12+MONTH(Register!$U583)-1)))-(YEAR(Register!$O583)*12+MONTH(Register!$O583))+1))/Register!$Q583,2))</f>
        <v/>
      </c>
      <c r="M585" s="27">
        <f>IF(OR(Register!$N583&lt;&gt;"Yes",Register!$O583="",N(Register!$Q583)=0),0,ROUND((Register!$M583-Register!$R583)*MIN(Register!$Q583,MAX(0,MIN(M$4,IF(Register!$U583="",$D$2,MIN($D$2,YEAR(Register!$U583)*12+MONTH(Register!$U583)-1)))-(YEAR(Register!$O583)*12+MONTH(Register!$O583))+1))/Register!$Q583,2)-ROUND((Register!$M583-Register!$R583)*MIN(Register!$Q583,MAX(0,MIN(M$4-1,IF(Register!$U583="",$D$2,MIN($D$2,YEAR(Register!$U583)*12+MONTH(Register!$U583)-1)))-(YEAR(Register!$O583)*12+MONTH(Register!$O583))+1))/Register!$Q583,2))</f>
        <v/>
      </c>
      <c r="N585" s="27">
        <f>IF(OR(Register!$N583&lt;&gt;"Yes",Register!$O583="",N(Register!$Q583)=0),0,ROUND((Register!$M583-Register!$R583)*MIN(Register!$Q583,MAX(0,MIN(N$4,IF(Register!$U583="",$D$2,MIN($D$2,YEAR(Register!$U583)*12+MONTH(Register!$U583)-1)))-(YEAR(Register!$O583)*12+MONTH(Register!$O583))+1))/Register!$Q583,2)-ROUND((Register!$M583-Register!$R583)*MIN(Register!$Q583,MAX(0,MIN(N$4-1,IF(Register!$U583="",$D$2,MIN($D$2,YEAR(Register!$U583)*12+MONTH(Register!$U583)-1)))-(YEAR(Register!$O583)*12+MONTH(Register!$O583))+1))/Register!$Q583,2))</f>
        <v/>
      </c>
      <c r="O585" s="27">
        <f>IF(OR(Register!$N583&lt;&gt;"Yes",Register!$O583="",N(Register!$Q583)=0),0,ROUND((Register!$M583-Register!$R583)*MIN(Register!$Q583,MAX(0,MIN(O$4,IF(Register!$U583="",$D$2,MIN($D$2,YEAR(Register!$U583)*12+MONTH(Register!$U583)-1)))-(YEAR(Register!$O583)*12+MONTH(Register!$O583))+1))/Register!$Q583,2)-ROUND((Register!$M583-Register!$R583)*MIN(Register!$Q583,MAX(0,MIN(O$4-1,IF(Register!$U583="",$D$2,MIN($D$2,YEAR(Register!$U583)*12+MONTH(Register!$U583)-1)))-(YEAR(Register!$O583)*12+MONTH(Register!$O583))+1))/Register!$Q583,2))</f>
        <v/>
      </c>
      <c r="P585" s="27">
        <f>IF(OR(Register!$N583&lt;&gt;"Yes",Register!$O583="",N(Register!$Q583)=0),0,ROUND((Register!$M583-Register!$R583)*MIN(Register!$Q583,MAX(0,MIN(P$4,IF(Register!$U583="",$D$2,MIN($D$2,YEAR(Register!$U583)*12+MONTH(Register!$U583)-1)))-(YEAR(Register!$O583)*12+MONTH(Register!$O583))+1))/Register!$Q583,2)-ROUND((Register!$M583-Register!$R583)*MIN(Register!$Q583,MAX(0,MIN(P$4-1,IF(Register!$U583="",$D$2,MIN($D$2,YEAR(Register!$U583)*12+MONTH(Register!$U583)-1)))-(YEAR(Register!$O583)*12+MONTH(Register!$O583))+1))/Register!$Q583,2))</f>
        <v/>
      </c>
      <c r="Q585" s="27">
        <f>E585+F585+G585+H585+I585+J585+K585+L585+M585+N585+O585+P585</f>
        <v/>
      </c>
    </row>
    <row r="586">
      <c r="A586" s="28">
        <f>IF(Register!$A584="","",Register!$A584)</f>
        <v/>
      </c>
      <c r="B586" s="28">
        <f>IF(Register!$D584="","",Register!$D584)</f>
        <v/>
      </c>
      <c r="C586" s="28">
        <f>IF(Register!$F584="","",Register!$F584)</f>
        <v/>
      </c>
      <c r="D586" s="28">
        <f>IF(C586="","",IF(C586=Settings!$A$9,Settings!$B$9,IF(C586=Settings!$A$10,Settings!$B$10,IF(C586=Settings!$A$11,Settings!$B$11,IF(C586=Settings!$A$12,Settings!$B$12,IF(C586=Settings!$A$13,Settings!$B$13,IF(C586=Settings!$A$14,Settings!$B$14,IF(C586=Settings!$A$15,Settings!$B$15,IF(C586=Settings!$A$16,Settings!$B$16,IF(C586=Settings!$A$17,Settings!$B$17,IF(C586=Settings!$A$18,Settings!$B$18,"")))))))))))</f>
        <v/>
      </c>
      <c r="E586" s="27">
        <f>IF(OR(Register!$N584&lt;&gt;"Yes",Register!$O584="",N(Register!$Q584)=0),0,ROUND((Register!$M584-Register!$R584)*MIN(Register!$Q584,MAX(0,MIN(E$4,IF(Register!$U584="",$D$2,MIN($D$2,YEAR(Register!$U584)*12+MONTH(Register!$U584)-1)))-(YEAR(Register!$O584)*12+MONTH(Register!$O584))+1))/Register!$Q584,2)-ROUND((Register!$M584-Register!$R584)*MIN(Register!$Q584,MAX(0,MIN(E$4-1,IF(Register!$U584="",$D$2,MIN($D$2,YEAR(Register!$U584)*12+MONTH(Register!$U584)-1)))-(YEAR(Register!$O584)*12+MONTH(Register!$O584))+1))/Register!$Q584,2))</f>
        <v/>
      </c>
      <c r="F586" s="27">
        <f>IF(OR(Register!$N584&lt;&gt;"Yes",Register!$O584="",N(Register!$Q584)=0),0,ROUND((Register!$M584-Register!$R584)*MIN(Register!$Q584,MAX(0,MIN(F$4,IF(Register!$U584="",$D$2,MIN($D$2,YEAR(Register!$U584)*12+MONTH(Register!$U584)-1)))-(YEAR(Register!$O584)*12+MONTH(Register!$O584))+1))/Register!$Q584,2)-ROUND((Register!$M584-Register!$R584)*MIN(Register!$Q584,MAX(0,MIN(F$4-1,IF(Register!$U584="",$D$2,MIN($D$2,YEAR(Register!$U584)*12+MONTH(Register!$U584)-1)))-(YEAR(Register!$O584)*12+MONTH(Register!$O584))+1))/Register!$Q584,2))</f>
        <v/>
      </c>
      <c r="G586" s="27">
        <f>IF(OR(Register!$N584&lt;&gt;"Yes",Register!$O584="",N(Register!$Q584)=0),0,ROUND((Register!$M584-Register!$R584)*MIN(Register!$Q584,MAX(0,MIN(G$4,IF(Register!$U584="",$D$2,MIN($D$2,YEAR(Register!$U584)*12+MONTH(Register!$U584)-1)))-(YEAR(Register!$O584)*12+MONTH(Register!$O584))+1))/Register!$Q584,2)-ROUND((Register!$M584-Register!$R584)*MIN(Register!$Q584,MAX(0,MIN(G$4-1,IF(Register!$U584="",$D$2,MIN($D$2,YEAR(Register!$U584)*12+MONTH(Register!$U584)-1)))-(YEAR(Register!$O584)*12+MONTH(Register!$O584))+1))/Register!$Q584,2))</f>
        <v/>
      </c>
      <c r="H586" s="27">
        <f>IF(OR(Register!$N584&lt;&gt;"Yes",Register!$O584="",N(Register!$Q584)=0),0,ROUND((Register!$M584-Register!$R584)*MIN(Register!$Q584,MAX(0,MIN(H$4,IF(Register!$U584="",$D$2,MIN($D$2,YEAR(Register!$U584)*12+MONTH(Register!$U584)-1)))-(YEAR(Register!$O584)*12+MONTH(Register!$O584))+1))/Register!$Q584,2)-ROUND((Register!$M584-Register!$R584)*MIN(Register!$Q584,MAX(0,MIN(H$4-1,IF(Register!$U584="",$D$2,MIN($D$2,YEAR(Register!$U584)*12+MONTH(Register!$U584)-1)))-(YEAR(Register!$O584)*12+MONTH(Register!$O584))+1))/Register!$Q584,2))</f>
        <v/>
      </c>
      <c r="I586" s="27">
        <f>IF(OR(Register!$N584&lt;&gt;"Yes",Register!$O584="",N(Register!$Q584)=0),0,ROUND((Register!$M584-Register!$R584)*MIN(Register!$Q584,MAX(0,MIN(I$4,IF(Register!$U584="",$D$2,MIN($D$2,YEAR(Register!$U584)*12+MONTH(Register!$U584)-1)))-(YEAR(Register!$O584)*12+MONTH(Register!$O584))+1))/Register!$Q584,2)-ROUND((Register!$M584-Register!$R584)*MIN(Register!$Q584,MAX(0,MIN(I$4-1,IF(Register!$U584="",$D$2,MIN($D$2,YEAR(Register!$U584)*12+MONTH(Register!$U584)-1)))-(YEAR(Register!$O584)*12+MONTH(Register!$O584))+1))/Register!$Q584,2))</f>
        <v/>
      </c>
      <c r="J586" s="27">
        <f>IF(OR(Register!$N584&lt;&gt;"Yes",Register!$O584="",N(Register!$Q584)=0),0,ROUND((Register!$M584-Register!$R584)*MIN(Register!$Q584,MAX(0,MIN(J$4,IF(Register!$U584="",$D$2,MIN($D$2,YEAR(Register!$U584)*12+MONTH(Register!$U584)-1)))-(YEAR(Register!$O584)*12+MONTH(Register!$O584))+1))/Register!$Q584,2)-ROUND((Register!$M584-Register!$R584)*MIN(Register!$Q584,MAX(0,MIN(J$4-1,IF(Register!$U584="",$D$2,MIN($D$2,YEAR(Register!$U584)*12+MONTH(Register!$U584)-1)))-(YEAR(Register!$O584)*12+MONTH(Register!$O584))+1))/Register!$Q584,2))</f>
        <v/>
      </c>
      <c r="K586" s="27">
        <f>IF(OR(Register!$N584&lt;&gt;"Yes",Register!$O584="",N(Register!$Q584)=0),0,ROUND((Register!$M584-Register!$R584)*MIN(Register!$Q584,MAX(0,MIN(K$4,IF(Register!$U584="",$D$2,MIN($D$2,YEAR(Register!$U584)*12+MONTH(Register!$U584)-1)))-(YEAR(Register!$O584)*12+MONTH(Register!$O584))+1))/Register!$Q584,2)-ROUND((Register!$M584-Register!$R584)*MIN(Register!$Q584,MAX(0,MIN(K$4-1,IF(Register!$U584="",$D$2,MIN($D$2,YEAR(Register!$U584)*12+MONTH(Register!$U584)-1)))-(YEAR(Register!$O584)*12+MONTH(Register!$O584))+1))/Register!$Q584,2))</f>
        <v/>
      </c>
      <c r="L586" s="27">
        <f>IF(OR(Register!$N584&lt;&gt;"Yes",Register!$O584="",N(Register!$Q584)=0),0,ROUND((Register!$M584-Register!$R584)*MIN(Register!$Q584,MAX(0,MIN(L$4,IF(Register!$U584="",$D$2,MIN($D$2,YEAR(Register!$U584)*12+MONTH(Register!$U584)-1)))-(YEAR(Register!$O584)*12+MONTH(Register!$O584))+1))/Register!$Q584,2)-ROUND((Register!$M584-Register!$R584)*MIN(Register!$Q584,MAX(0,MIN(L$4-1,IF(Register!$U584="",$D$2,MIN($D$2,YEAR(Register!$U584)*12+MONTH(Register!$U584)-1)))-(YEAR(Register!$O584)*12+MONTH(Register!$O584))+1))/Register!$Q584,2))</f>
        <v/>
      </c>
      <c r="M586" s="27">
        <f>IF(OR(Register!$N584&lt;&gt;"Yes",Register!$O584="",N(Register!$Q584)=0),0,ROUND((Register!$M584-Register!$R584)*MIN(Register!$Q584,MAX(0,MIN(M$4,IF(Register!$U584="",$D$2,MIN($D$2,YEAR(Register!$U584)*12+MONTH(Register!$U584)-1)))-(YEAR(Register!$O584)*12+MONTH(Register!$O584))+1))/Register!$Q584,2)-ROUND((Register!$M584-Register!$R584)*MIN(Register!$Q584,MAX(0,MIN(M$4-1,IF(Register!$U584="",$D$2,MIN($D$2,YEAR(Register!$U584)*12+MONTH(Register!$U584)-1)))-(YEAR(Register!$O584)*12+MONTH(Register!$O584))+1))/Register!$Q584,2))</f>
        <v/>
      </c>
      <c r="N586" s="27">
        <f>IF(OR(Register!$N584&lt;&gt;"Yes",Register!$O584="",N(Register!$Q584)=0),0,ROUND((Register!$M584-Register!$R584)*MIN(Register!$Q584,MAX(0,MIN(N$4,IF(Register!$U584="",$D$2,MIN($D$2,YEAR(Register!$U584)*12+MONTH(Register!$U584)-1)))-(YEAR(Register!$O584)*12+MONTH(Register!$O584))+1))/Register!$Q584,2)-ROUND((Register!$M584-Register!$R584)*MIN(Register!$Q584,MAX(0,MIN(N$4-1,IF(Register!$U584="",$D$2,MIN($D$2,YEAR(Register!$U584)*12+MONTH(Register!$U584)-1)))-(YEAR(Register!$O584)*12+MONTH(Register!$O584))+1))/Register!$Q584,2))</f>
        <v/>
      </c>
      <c r="O586" s="27">
        <f>IF(OR(Register!$N584&lt;&gt;"Yes",Register!$O584="",N(Register!$Q584)=0),0,ROUND((Register!$M584-Register!$R584)*MIN(Register!$Q584,MAX(0,MIN(O$4,IF(Register!$U584="",$D$2,MIN($D$2,YEAR(Register!$U584)*12+MONTH(Register!$U584)-1)))-(YEAR(Register!$O584)*12+MONTH(Register!$O584))+1))/Register!$Q584,2)-ROUND((Register!$M584-Register!$R584)*MIN(Register!$Q584,MAX(0,MIN(O$4-1,IF(Register!$U584="",$D$2,MIN($D$2,YEAR(Register!$U584)*12+MONTH(Register!$U584)-1)))-(YEAR(Register!$O584)*12+MONTH(Register!$O584))+1))/Register!$Q584,2))</f>
        <v/>
      </c>
      <c r="P586" s="27">
        <f>IF(OR(Register!$N584&lt;&gt;"Yes",Register!$O584="",N(Register!$Q584)=0),0,ROUND((Register!$M584-Register!$R584)*MIN(Register!$Q584,MAX(0,MIN(P$4,IF(Register!$U584="",$D$2,MIN($D$2,YEAR(Register!$U584)*12+MONTH(Register!$U584)-1)))-(YEAR(Register!$O584)*12+MONTH(Register!$O584))+1))/Register!$Q584,2)-ROUND((Register!$M584-Register!$R584)*MIN(Register!$Q584,MAX(0,MIN(P$4-1,IF(Register!$U584="",$D$2,MIN($D$2,YEAR(Register!$U584)*12+MONTH(Register!$U584)-1)))-(YEAR(Register!$O584)*12+MONTH(Register!$O584))+1))/Register!$Q584,2))</f>
        <v/>
      </c>
      <c r="Q586" s="27">
        <f>E586+F586+G586+H586+I586+J586+K586+L586+M586+N586+O586+P586</f>
        <v/>
      </c>
    </row>
    <row r="587">
      <c r="A587" s="28">
        <f>IF(Register!$A585="","",Register!$A585)</f>
        <v/>
      </c>
      <c r="B587" s="28">
        <f>IF(Register!$D585="","",Register!$D585)</f>
        <v/>
      </c>
      <c r="C587" s="28">
        <f>IF(Register!$F585="","",Register!$F585)</f>
        <v/>
      </c>
      <c r="D587" s="28">
        <f>IF(C587="","",IF(C587=Settings!$A$9,Settings!$B$9,IF(C587=Settings!$A$10,Settings!$B$10,IF(C587=Settings!$A$11,Settings!$B$11,IF(C587=Settings!$A$12,Settings!$B$12,IF(C587=Settings!$A$13,Settings!$B$13,IF(C587=Settings!$A$14,Settings!$B$14,IF(C587=Settings!$A$15,Settings!$B$15,IF(C587=Settings!$A$16,Settings!$B$16,IF(C587=Settings!$A$17,Settings!$B$17,IF(C587=Settings!$A$18,Settings!$B$18,"")))))))))))</f>
        <v/>
      </c>
      <c r="E587" s="27">
        <f>IF(OR(Register!$N585&lt;&gt;"Yes",Register!$O585="",N(Register!$Q585)=0),0,ROUND((Register!$M585-Register!$R585)*MIN(Register!$Q585,MAX(0,MIN(E$4,IF(Register!$U585="",$D$2,MIN($D$2,YEAR(Register!$U585)*12+MONTH(Register!$U585)-1)))-(YEAR(Register!$O585)*12+MONTH(Register!$O585))+1))/Register!$Q585,2)-ROUND((Register!$M585-Register!$R585)*MIN(Register!$Q585,MAX(0,MIN(E$4-1,IF(Register!$U585="",$D$2,MIN($D$2,YEAR(Register!$U585)*12+MONTH(Register!$U585)-1)))-(YEAR(Register!$O585)*12+MONTH(Register!$O585))+1))/Register!$Q585,2))</f>
        <v/>
      </c>
      <c r="F587" s="27">
        <f>IF(OR(Register!$N585&lt;&gt;"Yes",Register!$O585="",N(Register!$Q585)=0),0,ROUND((Register!$M585-Register!$R585)*MIN(Register!$Q585,MAX(0,MIN(F$4,IF(Register!$U585="",$D$2,MIN($D$2,YEAR(Register!$U585)*12+MONTH(Register!$U585)-1)))-(YEAR(Register!$O585)*12+MONTH(Register!$O585))+1))/Register!$Q585,2)-ROUND((Register!$M585-Register!$R585)*MIN(Register!$Q585,MAX(0,MIN(F$4-1,IF(Register!$U585="",$D$2,MIN($D$2,YEAR(Register!$U585)*12+MONTH(Register!$U585)-1)))-(YEAR(Register!$O585)*12+MONTH(Register!$O585))+1))/Register!$Q585,2))</f>
        <v/>
      </c>
      <c r="G587" s="27">
        <f>IF(OR(Register!$N585&lt;&gt;"Yes",Register!$O585="",N(Register!$Q585)=0),0,ROUND((Register!$M585-Register!$R585)*MIN(Register!$Q585,MAX(0,MIN(G$4,IF(Register!$U585="",$D$2,MIN($D$2,YEAR(Register!$U585)*12+MONTH(Register!$U585)-1)))-(YEAR(Register!$O585)*12+MONTH(Register!$O585))+1))/Register!$Q585,2)-ROUND((Register!$M585-Register!$R585)*MIN(Register!$Q585,MAX(0,MIN(G$4-1,IF(Register!$U585="",$D$2,MIN($D$2,YEAR(Register!$U585)*12+MONTH(Register!$U585)-1)))-(YEAR(Register!$O585)*12+MONTH(Register!$O585))+1))/Register!$Q585,2))</f>
        <v/>
      </c>
      <c r="H587" s="27">
        <f>IF(OR(Register!$N585&lt;&gt;"Yes",Register!$O585="",N(Register!$Q585)=0),0,ROUND((Register!$M585-Register!$R585)*MIN(Register!$Q585,MAX(0,MIN(H$4,IF(Register!$U585="",$D$2,MIN($D$2,YEAR(Register!$U585)*12+MONTH(Register!$U585)-1)))-(YEAR(Register!$O585)*12+MONTH(Register!$O585))+1))/Register!$Q585,2)-ROUND((Register!$M585-Register!$R585)*MIN(Register!$Q585,MAX(0,MIN(H$4-1,IF(Register!$U585="",$D$2,MIN($D$2,YEAR(Register!$U585)*12+MONTH(Register!$U585)-1)))-(YEAR(Register!$O585)*12+MONTH(Register!$O585))+1))/Register!$Q585,2))</f>
        <v/>
      </c>
      <c r="I587" s="27">
        <f>IF(OR(Register!$N585&lt;&gt;"Yes",Register!$O585="",N(Register!$Q585)=0),0,ROUND((Register!$M585-Register!$R585)*MIN(Register!$Q585,MAX(0,MIN(I$4,IF(Register!$U585="",$D$2,MIN($D$2,YEAR(Register!$U585)*12+MONTH(Register!$U585)-1)))-(YEAR(Register!$O585)*12+MONTH(Register!$O585))+1))/Register!$Q585,2)-ROUND((Register!$M585-Register!$R585)*MIN(Register!$Q585,MAX(0,MIN(I$4-1,IF(Register!$U585="",$D$2,MIN($D$2,YEAR(Register!$U585)*12+MONTH(Register!$U585)-1)))-(YEAR(Register!$O585)*12+MONTH(Register!$O585))+1))/Register!$Q585,2))</f>
        <v/>
      </c>
      <c r="J587" s="27">
        <f>IF(OR(Register!$N585&lt;&gt;"Yes",Register!$O585="",N(Register!$Q585)=0),0,ROUND((Register!$M585-Register!$R585)*MIN(Register!$Q585,MAX(0,MIN(J$4,IF(Register!$U585="",$D$2,MIN($D$2,YEAR(Register!$U585)*12+MONTH(Register!$U585)-1)))-(YEAR(Register!$O585)*12+MONTH(Register!$O585))+1))/Register!$Q585,2)-ROUND((Register!$M585-Register!$R585)*MIN(Register!$Q585,MAX(0,MIN(J$4-1,IF(Register!$U585="",$D$2,MIN($D$2,YEAR(Register!$U585)*12+MONTH(Register!$U585)-1)))-(YEAR(Register!$O585)*12+MONTH(Register!$O585))+1))/Register!$Q585,2))</f>
        <v/>
      </c>
      <c r="K587" s="27">
        <f>IF(OR(Register!$N585&lt;&gt;"Yes",Register!$O585="",N(Register!$Q585)=0),0,ROUND((Register!$M585-Register!$R585)*MIN(Register!$Q585,MAX(0,MIN(K$4,IF(Register!$U585="",$D$2,MIN($D$2,YEAR(Register!$U585)*12+MONTH(Register!$U585)-1)))-(YEAR(Register!$O585)*12+MONTH(Register!$O585))+1))/Register!$Q585,2)-ROUND((Register!$M585-Register!$R585)*MIN(Register!$Q585,MAX(0,MIN(K$4-1,IF(Register!$U585="",$D$2,MIN($D$2,YEAR(Register!$U585)*12+MONTH(Register!$U585)-1)))-(YEAR(Register!$O585)*12+MONTH(Register!$O585))+1))/Register!$Q585,2))</f>
        <v/>
      </c>
      <c r="L587" s="27">
        <f>IF(OR(Register!$N585&lt;&gt;"Yes",Register!$O585="",N(Register!$Q585)=0),0,ROUND((Register!$M585-Register!$R585)*MIN(Register!$Q585,MAX(0,MIN(L$4,IF(Register!$U585="",$D$2,MIN($D$2,YEAR(Register!$U585)*12+MONTH(Register!$U585)-1)))-(YEAR(Register!$O585)*12+MONTH(Register!$O585))+1))/Register!$Q585,2)-ROUND((Register!$M585-Register!$R585)*MIN(Register!$Q585,MAX(0,MIN(L$4-1,IF(Register!$U585="",$D$2,MIN($D$2,YEAR(Register!$U585)*12+MONTH(Register!$U585)-1)))-(YEAR(Register!$O585)*12+MONTH(Register!$O585))+1))/Register!$Q585,2))</f>
        <v/>
      </c>
      <c r="M587" s="27">
        <f>IF(OR(Register!$N585&lt;&gt;"Yes",Register!$O585="",N(Register!$Q585)=0),0,ROUND((Register!$M585-Register!$R585)*MIN(Register!$Q585,MAX(0,MIN(M$4,IF(Register!$U585="",$D$2,MIN($D$2,YEAR(Register!$U585)*12+MONTH(Register!$U585)-1)))-(YEAR(Register!$O585)*12+MONTH(Register!$O585))+1))/Register!$Q585,2)-ROUND((Register!$M585-Register!$R585)*MIN(Register!$Q585,MAX(0,MIN(M$4-1,IF(Register!$U585="",$D$2,MIN($D$2,YEAR(Register!$U585)*12+MONTH(Register!$U585)-1)))-(YEAR(Register!$O585)*12+MONTH(Register!$O585))+1))/Register!$Q585,2))</f>
        <v/>
      </c>
      <c r="N587" s="27">
        <f>IF(OR(Register!$N585&lt;&gt;"Yes",Register!$O585="",N(Register!$Q585)=0),0,ROUND((Register!$M585-Register!$R585)*MIN(Register!$Q585,MAX(0,MIN(N$4,IF(Register!$U585="",$D$2,MIN($D$2,YEAR(Register!$U585)*12+MONTH(Register!$U585)-1)))-(YEAR(Register!$O585)*12+MONTH(Register!$O585))+1))/Register!$Q585,2)-ROUND((Register!$M585-Register!$R585)*MIN(Register!$Q585,MAX(0,MIN(N$4-1,IF(Register!$U585="",$D$2,MIN($D$2,YEAR(Register!$U585)*12+MONTH(Register!$U585)-1)))-(YEAR(Register!$O585)*12+MONTH(Register!$O585))+1))/Register!$Q585,2))</f>
        <v/>
      </c>
      <c r="O587" s="27">
        <f>IF(OR(Register!$N585&lt;&gt;"Yes",Register!$O585="",N(Register!$Q585)=0),0,ROUND((Register!$M585-Register!$R585)*MIN(Register!$Q585,MAX(0,MIN(O$4,IF(Register!$U585="",$D$2,MIN($D$2,YEAR(Register!$U585)*12+MONTH(Register!$U585)-1)))-(YEAR(Register!$O585)*12+MONTH(Register!$O585))+1))/Register!$Q585,2)-ROUND((Register!$M585-Register!$R585)*MIN(Register!$Q585,MAX(0,MIN(O$4-1,IF(Register!$U585="",$D$2,MIN($D$2,YEAR(Register!$U585)*12+MONTH(Register!$U585)-1)))-(YEAR(Register!$O585)*12+MONTH(Register!$O585))+1))/Register!$Q585,2))</f>
        <v/>
      </c>
      <c r="P587" s="27">
        <f>IF(OR(Register!$N585&lt;&gt;"Yes",Register!$O585="",N(Register!$Q585)=0),0,ROUND((Register!$M585-Register!$R585)*MIN(Register!$Q585,MAX(0,MIN(P$4,IF(Register!$U585="",$D$2,MIN($D$2,YEAR(Register!$U585)*12+MONTH(Register!$U585)-1)))-(YEAR(Register!$O585)*12+MONTH(Register!$O585))+1))/Register!$Q585,2)-ROUND((Register!$M585-Register!$R585)*MIN(Register!$Q585,MAX(0,MIN(P$4-1,IF(Register!$U585="",$D$2,MIN($D$2,YEAR(Register!$U585)*12+MONTH(Register!$U585)-1)))-(YEAR(Register!$O585)*12+MONTH(Register!$O585))+1))/Register!$Q585,2))</f>
        <v/>
      </c>
      <c r="Q587" s="27">
        <f>E587+F587+G587+H587+I587+J587+K587+L587+M587+N587+O587+P587</f>
        <v/>
      </c>
    </row>
    <row r="588">
      <c r="A588" s="28">
        <f>IF(Register!$A586="","",Register!$A586)</f>
        <v/>
      </c>
      <c r="B588" s="28">
        <f>IF(Register!$D586="","",Register!$D586)</f>
        <v/>
      </c>
      <c r="C588" s="28">
        <f>IF(Register!$F586="","",Register!$F586)</f>
        <v/>
      </c>
      <c r="D588" s="28">
        <f>IF(C588="","",IF(C588=Settings!$A$9,Settings!$B$9,IF(C588=Settings!$A$10,Settings!$B$10,IF(C588=Settings!$A$11,Settings!$B$11,IF(C588=Settings!$A$12,Settings!$B$12,IF(C588=Settings!$A$13,Settings!$B$13,IF(C588=Settings!$A$14,Settings!$B$14,IF(C588=Settings!$A$15,Settings!$B$15,IF(C588=Settings!$A$16,Settings!$B$16,IF(C588=Settings!$A$17,Settings!$B$17,IF(C588=Settings!$A$18,Settings!$B$18,"")))))))))))</f>
        <v/>
      </c>
      <c r="E588" s="27">
        <f>IF(OR(Register!$N586&lt;&gt;"Yes",Register!$O586="",N(Register!$Q586)=0),0,ROUND((Register!$M586-Register!$R586)*MIN(Register!$Q586,MAX(0,MIN(E$4,IF(Register!$U586="",$D$2,MIN($D$2,YEAR(Register!$U586)*12+MONTH(Register!$U586)-1)))-(YEAR(Register!$O586)*12+MONTH(Register!$O586))+1))/Register!$Q586,2)-ROUND((Register!$M586-Register!$R586)*MIN(Register!$Q586,MAX(0,MIN(E$4-1,IF(Register!$U586="",$D$2,MIN($D$2,YEAR(Register!$U586)*12+MONTH(Register!$U586)-1)))-(YEAR(Register!$O586)*12+MONTH(Register!$O586))+1))/Register!$Q586,2))</f>
        <v/>
      </c>
      <c r="F588" s="27">
        <f>IF(OR(Register!$N586&lt;&gt;"Yes",Register!$O586="",N(Register!$Q586)=0),0,ROUND((Register!$M586-Register!$R586)*MIN(Register!$Q586,MAX(0,MIN(F$4,IF(Register!$U586="",$D$2,MIN($D$2,YEAR(Register!$U586)*12+MONTH(Register!$U586)-1)))-(YEAR(Register!$O586)*12+MONTH(Register!$O586))+1))/Register!$Q586,2)-ROUND((Register!$M586-Register!$R586)*MIN(Register!$Q586,MAX(0,MIN(F$4-1,IF(Register!$U586="",$D$2,MIN($D$2,YEAR(Register!$U586)*12+MONTH(Register!$U586)-1)))-(YEAR(Register!$O586)*12+MONTH(Register!$O586))+1))/Register!$Q586,2))</f>
        <v/>
      </c>
      <c r="G588" s="27">
        <f>IF(OR(Register!$N586&lt;&gt;"Yes",Register!$O586="",N(Register!$Q586)=0),0,ROUND((Register!$M586-Register!$R586)*MIN(Register!$Q586,MAX(0,MIN(G$4,IF(Register!$U586="",$D$2,MIN($D$2,YEAR(Register!$U586)*12+MONTH(Register!$U586)-1)))-(YEAR(Register!$O586)*12+MONTH(Register!$O586))+1))/Register!$Q586,2)-ROUND((Register!$M586-Register!$R586)*MIN(Register!$Q586,MAX(0,MIN(G$4-1,IF(Register!$U586="",$D$2,MIN($D$2,YEAR(Register!$U586)*12+MONTH(Register!$U586)-1)))-(YEAR(Register!$O586)*12+MONTH(Register!$O586))+1))/Register!$Q586,2))</f>
        <v/>
      </c>
      <c r="H588" s="27">
        <f>IF(OR(Register!$N586&lt;&gt;"Yes",Register!$O586="",N(Register!$Q586)=0),0,ROUND((Register!$M586-Register!$R586)*MIN(Register!$Q586,MAX(0,MIN(H$4,IF(Register!$U586="",$D$2,MIN($D$2,YEAR(Register!$U586)*12+MONTH(Register!$U586)-1)))-(YEAR(Register!$O586)*12+MONTH(Register!$O586))+1))/Register!$Q586,2)-ROUND((Register!$M586-Register!$R586)*MIN(Register!$Q586,MAX(0,MIN(H$4-1,IF(Register!$U586="",$D$2,MIN($D$2,YEAR(Register!$U586)*12+MONTH(Register!$U586)-1)))-(YEAR(Register!$O586)*12+MONTH(Register!$O586))+1))/Register!$Q586,2))</f>
        <v/>
      </c>
      <c r="I588" s="27">
        <f>IF(OR(Register!$N586&lt;&gt;"Yes",Register!$O586="",N(Register!$Q586)=0),0,ROUND((Register!$M586-Register!$R586)*MIN(Register!$Q586,MAX(0,MIN(I$4,IF(Register!$U586="",$D$2,MIN($D$2,YEAR(Register!$U586)*12+MONTH(Register!$U586)-1)))-(YEAR(Register!$O586)*12+MONTH(Register!$O586))+1))/Register!$Q586,2)-ROUND((Register!$M586-Register!$R586)*MIN(Register!$Q586,MAX(0,MIN(I$4-1,IF(Register!$U586="",$D$2,MIN($D$2,YEAR(Register!$U586)*12+MONTH(Register!$U586)-1)))-(YEAR(Register!$O586)*12+MONTH(Register!$O586))+1))/Register!$Q586,2))</f>
        <v/>
      </c>
      <c r="J588" s="27">
        <f>IF(OR(Register!$N586&lt;&gt;"Yes",Register!$O586="",N(Register!$Q586)=0),0,ROUND((Register!$M586-Register!$R586)*MIN(Register!$Q586,MAX(0,MIN(J$4,IF(Register!$U586="",$D$2,MIN($D$2,YEAR(Register!$U586)*12+MONTH(Register!$U586)-1)))-(YEAR(Register!$O586)*12+MONTH(Register!$O586))+1))/Register!$Q586,2)-ROUND((Register!$M586-Register!$R586)*MIN(Register!$Q586,MAX(0,MIN(J$4-1,IF(Register!$U586="",$D$2,MIN($D$2,YEAR(Register!$U586)*12+MONTH(Register!$U586)-1)))-(YEAR(Register!$O586)*12+MONTH(Register!$O586))+1))/Register!$Q586,2))</f>
        <v/>
      </c>
      <c r="K588" s="27">
        <f>IF(OR(Register!$N586&lt;&gt;"Yes",Register!$O586="",N(Register!$Q586)=0),0,ROUND((Register!$M586-Register!$R586)*MIN(Register!$Q586,MAX(0,MIN(K$4,IF(Register!$U586="",$D$2,MIN($D$2,YEAR(Register!$U586)*12+MONTH(Register!$U586)-1)))-(YEAR(Register!$O586)*12+MONTH(Register!$O586))+1))/Register!$Q586,2)-ROUND((Register!$M586-Register!$R586)*MIN(Register!$Q586,MAX(0,MIN(K$4-1,IF(Register!$U586="",$D$2,MIN($D$2,YEAR(Register!$U586)*12+MONTH(Register!$U586)-1)))-(YEAR(Register!$O586)*12+MONTH(Register!$O586))+1))/Register!$Q586,2))</f>
        <v/>
      </c>
      <c r="L588" s="27">
        <f>IF(OR(Register!$N586&lt;&gt;"Yes",Register!$O586="",N(Register!$Q586)=0),0,ROUND((Register!$M586-Register!$R586)*MIN(Register!$Q586,MAX(0,MIN(L$4,IF(Register!$U586="",$D$2,MIN($D$2,YEAR(Register!$U586)*12+MONTH(Register!$U586)-1)))-(YEAR(Register!$O586)*12+MONTH(Register!$O586))+1))/Register!$Q586,2)-ROUND((Register!$M586-Register!$R586)*MIN(Register!$Q586,MAX(0,MIN(L$4-1,IF(Register!$U586="",$D$2,MIN($D$2,YEAR(Register!$U586)*12+MONTH(Register!$U586)-1)))-(YEAR(Register!$O586)*12+MONTH(Register!$O586))+1))/Register!$Q586,2))</f>
        <v/>
      </c>
      <c r="M588" s="27">
        <f>IF(OR(Register!$N586&lt;&gt;"Yes",Register!$O586="",N(Register!$Q586)=0),0,ROUND((Register!$M586-Register!$R586)*MIN(Register!$Q586,MAX(0,MIN(M$4,IF(Register!$U586="",$D$2,MIN($D$2,YEAR(Register!$U586)*12+MONTH(Register!$U586)-1)))-(YEAR(Register!$O586)*12+MONTH(Register!$O586))+1))/Register!$Q586,2)-ROUND((Register!$M586-Register!$R586)*MIN(Register!$Q586,MAX(0,MIN(M$4-1,IF(Register!$U586="",$D$2,MIN($D$2,YEAR(Register!$U586)*12+MONTH(Register!$U586)-1)))-(YEAR(Register!$O586)*12+MONTH(Register!$O586))+1))/Register!$Q586,2))</f>
        <v/>
      </c>
      <c r="N588" s="27">
        <f>IF(OR(Register!$N586&lt;&gt;"Yes",Register!$O586="",N(Register!$Q586)=0),0,ROUND((Register!$M586-Register!$R586)*MIN(Register!$Q586,MAX(0,MIN(N$4,IF(Register!$U586="",$D$2,MIN($D$2,YEAR(Register!$U586)*12+MONTH(Register!$U586)-1)))-(YEAR(Register!$O586)*12+MONTH(Register!$O586))+1))/Register!$Q586,2)-ROUND((Register!$M586-Register!$R586)*MIN(Register!$Q586,MAX(0,MIN(N$4-1,IF(Register!$U586="",$D$2,MIN($D$2,YEAR(Register!$U586)*12+MONTH(Register!$U586)-1)))-(YEAR(Register!$O586)*12+MONTH(Register!$O586))+1))/Register!$Q586,2))</f>
        <v/>
      </c>
      <c r="O588" s="27">
        <f>IF(OR(Register!$N586&lt;&gt;"Yes",Register!$O586="",N(Register!$Q586)=0),0,ROUND((Register!$M586-Register!$R586)*MIN(Register!$Q586,MAX(0,MIN(O$4,IF(Register!$U586="",$D$2,MIN($D$2,YEAR(Register!$U586)*12+MONTH(Register!$U586)-1)))-(YEAR(Register!$O586)*12+MONTH(Register!$O586))+1))/Register!$Q586,2)-ROUND((Register!$M586-Register!$R586)*MIN(Register!$Q586,MAX(0,MIN(O$4-1,IF(Register!$U586="",$D$2,MIN($D$2,YEAR(Register!$U586)*12+MONTH(Register!$U586)-1)))-(YEAR(Register!$O586)*12+MONTH(Register!$O586))+1))/Register!$Q586,2))</f>
        <v/>
      </c>
      <c r="P588" s="27">
        <f>IF(OR(Register!$N586&lt;&gt;"Yes",Register!$O586="",N(Register!$Q586)=0),0,ROUND((Register!$M586-Register!$R586)*MIN(Register!$Q586,MAX(0,MIN(P$4,IF(Register!$U586="",$D$2,MIN($D$2,YEAR(Register!$U586)*12+MONTH(Register!$U586)-1)))-(YEAR(Register!$O586)*12+MONTH(Register!$O586))+1))/Register!$Q586,2)-ROUND((Register!$M586-Register!$R586)*MIN(Register!$Q586,MAX(0,MIN(P$4-1,IF(Register!$U586="",$D$2,MIN($D$2,YEAR(Register!$U586)*12+MONTH(Register!$U586)-1)))-(YEAR(Register!$O586)*12+MONTH(Register!$O586))+1))/Register!$Q586,2))</f>
        <v/>
      </c>
      <c r="Q588" s="27">
        <f>E588+F588+G588+H588+I588+J588+K588+L588+M588+N588+O588+P588</f>
        <v/>
      </c>
    </row>
    <row r="589">
      <c r="A589" s="28">
        <f>IF(Register!$A587="","",Register!$A587)</f>
        <v/>
      </c>
      <c r="B589" s="28">
        <f>IF(Register!$D587="","",Register!$D587)</f>
        <v/>
      </c>
      <c r="C589" s="28">
        <f>IF(Register!$F587="","",Register!$F587)</f>
        <v/>
      </c>
      <c r="D589" s="28">
        <f>IF(C589="","",IF(C589=Settings!$A$9,Settings!$B$9,IF(C589=Settings!$A$10,Settings!$B$10,IF(C589=Settings!$A$11,Settings!$B$11,IF(C589=Settings!$A$12,Settings!$B$12,IF(C589=Settings!$A$13,Settings!$B$13,IF(C589=Settings!$A$14,Settings!$B$14,IF(C589=Settings!$A$15,Settings!$B$15,IF(C589=Settings!$A$16,Settings!$B$16,IF(C589=Settings!$A$17,Settings!$B$17,IF(C589=Settings!$A$18,Settings!$B$18,"")))))))))))</f>
        <v/>
      </c>
      <c r="E589" s="27">
        <f>IF(OR(Register!$N587&lt;&gt;"Yes",Register!$O587="",N(Register!$Q587)=0),0,ROUND((Register!$M587-Register!$R587)*MIN(Register!$Q587,MAX(0,MIN(E$4,IF(Register!$U587="",$D$2,MIN($D$2,YEAR(Register!$U587)*12+MONTH(Register!$U587)-1)))-(YEAR(Register!$O587)*12+MONTH(Register!$O587))+1))/Register!$Q587,2)-ROUND((Register!$M587-Register!$R587)*MIN(Register!$Q587,MAX(0,MIN(E$4-1,IF(Register!$U587="",$D$2,MIN($D$2,YEAR(Register!$U587)*12+MONTH(Register!$U587)-1)))-(YEAR(Register!$O587)*12+MONTH(Register!$O587))+1))/Register!$Q587,2))</f>
        <v/>
      </c>
      <c r="F589" s="27">
        <f>IF(OR(Register!$N587&lt;&gt;"Yes",Register!$O587="",N(Register!$Q587)=0),0,ROUND((Register!$M587-Register!$R587)*MIN(Register!$Q587,MAX(0,MIN(F$4,IF(Register!$U587="",$D$2,MIN($D$2,YEAR(Register!$U587)*12+MONTH(Register!$U587)-1)))-(YEAR(Register!$O587)*12+MONTH(Register!$O587))+1))/Register!$Q587,2)-ROUND((Register!$M587-Register!$R587)*MIN(Register!$Q587,MAX(0,MIN(F$4-1,IF(Register!$U587="",$D$2,MIN($D$2,YEAR(Register!$U587)*12+MONTH(Register!$U587)-1)))-(YEAR(Register!$O587)*12+MONTH(Register!$O587))+1))/Register!$Q587,2))</f>
        <v/>
      </c>
      <c r="G589" s="27">
        <f>IF(OR(Register!$N587&lt;&gt;"Yes",Register!$O587="",N(Register!$Q587)=0),0,ROUND((Register!$M587-Register!$R587)*MIN(Register!$Q587,MAX(0,MIN(G$4,IF(Register!$U587="",$D$2,MIN($D$2,YEAR(Register!$U587)*12+MONTH(Register!$U587)-1)))-(YEAR(Register!$O587)*12+MONTH(Register!$O587))+1))/Register!$Q587,2)-ROUND((Register!$M587-Register!$R587)*MIN(Register!$Q587,MAX(0,MIN(G$4-1,IF(Register!$U587="",$D$2,MIN($D$2,YEAR(Register!$U587)*12+MONTH(Register!$U587)-1)))-(YEAR(Register!$O587)*12+MONTH(Register!$O587))+1))/Register!$Q587,2))</f>
        <v/>
      </c>
      <c r="H589" s="27">
        <f>IF(OR(Register!$N587&lt;&gt;"Yes",Register!$O587="",N(Register!$Q587)=0),0,ROUND((Register!$M587-Register!$R587)*MIN(Register!$Q587,MAX(0,MIN(H$4,IF(Register!$U587="",$D$2,MIN($D$2,YEAR(Register!$U587)*12+MONTH(Register!$U587)-1)))-(YEAR(Register!$O587)*12+MONTH(Register!$O587))+1))/Register!$Q587,2)-ROUND((Register!$M587-Register!$R587)*MIN(Register!$Q587,MAX(0,MIN(H$4-1,IF(Register!$U587="",$D$2,MIN($D$2,YEAR(Register!$U587)*12+MONTH(Register!$U587)-1)))-(YEAR(Register!$O587)*12+MONTH(Register!$O587))+1))/Register!$Q587,2))</f>
        <v/>
      </c>
      <c r="I589" s="27">
        <f>IF(OR(Register!$N587&lt;&gt;"Yes",Register!$O587="",N(Register!$Q587)=0),0,ROUND((Register!$M587-Register!$R587)*MIN(Register!$Q587,MAX(0,MIN(I$4,IF(Register!$U587="",$D$2,MIN($D$2,YEAR(Register!$U587)*12+MONTH(Register!$U587)-1)))-(YEAR(Register!$O587)*12+MONTH(Register!$O587))+1))/Register!$Q587,2)-ROUND((Register!$M587-Register!$R587)*MIN(Register!$Q587,MAX(0,MIN(I$4-1,IF(Register!$U587="",$D$2,MIN($D$2,YEAR(Register!$U587)*12+MONTH(Register!$U587)-1)))-(YEAR(Register!$O587)*12+MONTH(Register!$O587))+1))/Register!$Q587,2))</f>
        <v/>
      </c>
      <c r="J589" s="27">
        <f>IF(OR(Register!$N587&lt;&gt;"Yes",Register!$O587="",N(Register!$Q587)=0),0,ROUND((Register!$M587-Register!$R587)*MIN(Register!$Q587,MAX(0,MIN(J$4,IF(Register!$U587="",$D$2,MIN($D$2,YEAR(Register!$U587)*12+MONTH(Register!$U587)-1)))-(YEAR(Register!$O587)*12+MONTH(Register!$O587))+1))/Register!$Q587,2)-ROUND((Register!$M587-Register!$R587)*MIN(Register!$Q587,MAX(0,MIN(J$4-1,IF(Register!$U587="",$D$2,MIN($D$2,YEAR(Register!$U587)*12+MONTH(Register!$U587)-1)))-(YEAR(Register!$O587)*12+MONTH(Register!$O587))+1))/Register!$Q587,2))</f>
        <v/>
      </c>
      <c r="K589" s="27">
        <f>IF(OR(Register!$N587&lt;&gt;"Yes",Register!$O587="",N(Register!$Q587)=0),0,ROUND((Register!$M587-Register!$R587)*MIN(Register!$Q587,MAX(0,MIN(K$4,IF(Register!$U587="",$D$2,MIN($D$2,YEAR(Register!$U587)*12+MONTH(Register!$U587)-1)))-(YEAR(Register!$O587)*12+MONTH(Register!$O587))+1))/Register!$Q587,2)-ROUND((Register!$M587-Register!$R587)*MIN(Register!$Q587,MAX(0,MIN(K$4-1,IF(Register!$U587="",$D$2,MIN($D$2,YEAR(Register!$U587)*12+MONTH(Register!$U587)-1)))-(YEAR(Register!$O587)*12+MONTH(Register!$O587))+1))/Register!$Q587,2))</f>
        <v/>
      </c>
      <c r="L589" s="27">
        <f>IF(OR(Register!$N587&lt;&gt;"Yes",Register!$O587="",N(Register!$Q587)=0),0,ROUND((Register!$M587-Register!$R587)*MIN(Register!$Q587,MAX(0,MIN(L$4,IF(Register!$U587="",$D$2,MIN($D$2,YEAR(Register!$U587)*12+MONTH(Register!$U587)-1)))-(YEAR(Register!$O587)*12+MONTH(Register!$O587))+1))/Register!$Q587,2)-ROUND((Register!$M587-Register!$R587)*MIN(Register!$Q587,MAX(0,MIN(L$4-1,IF(Register!$U587="",$D$2,MIN($D$2,YEAR(Register!$U587)*12+MONTH(Register!$U587)-1)))-(YEAR(Register!$O587)*12+MONTH(Register!$O587))+1))/Register!$Q587,2))</f>
        <v/>
      </c>
      <c r="M589" s="27">
        <f>IF(OR(Register!$N587&lt;&gt;"Yes",Register!$O587="",N(Register!$Q587)=0),0,ROUND((Register!$M587-Register!$R587)*MIN(Register!$Q587,MAX(0,MIN(M$4,IF(Register!$U587="",$D$2,MIN($D$2,YEAR(Register!$U587)*12+MONTH(Register!$U587)-1)))-(YEAR(Register!$O587)*12+MONTH(Register!$O587))+1))/Register!$Q587,2)-ROUND((Register!$M587-Register!$R587)*MIN(Register!$Q587,MAX(0,MIN(M$4-1,IF(Register!$U587="",$D$2,MIN($D$2,YEAR(Register!$U587)*12+MONTH(Register!$U587)-1)))-(YEAR(Register!$O587)*12+MONTH(Register!$O587))+1))/Register!$Q587,2))</f>
        <v/>
      </c>
      <c r="N589" s="27">
        <f>IF(OR(Register!$N587&lt;&gt;"Yes",Register!$O587="",N(Register!$Q587)=0),0,ROUND((Register!$M587-Register!$R587)*MIN(Register!$Q587,MAX(0,MIN(N$4,IF(Register!$U587="",$D$2,MIN($D$2,YEAR(Register!$U587)*12+MONTH(Register!$U587)-1)))-(YEAR(Register!$O587)*12+MONTH(Register!$O587))+1))/Register!$Q587,2)-ROUND((Register!$M587-Register!$R587)*MIN(Register!$Q587,MAX(0,MIN(N$4-1,IF(Register!$U587="",$D$2,MIN($D$2,YEAR(Register!$U587)*12+MONTH(Register!$U587)-1)))-(YEAR(Register!$O587)*12+MONTH(Register!$O587))+1))/Register!$Q587,2))</f>
        <v/>
      </c>
      <c r="O589" s="27">
        <f>IF(OR(Register!$N587&lt;&gt;"Yes",Register!$O587="",N(Register!$Q587)=0),0,ROUND((Register!$M587-Register!$R587)*MIN(Register!$Q587,MAX(0,MIN(O$4,IF(Register!$U587="",$D$2,MIN($D$2,YEAR(Register!$U587)*12+MONTH(Register!$U587)-1)))-(YEAR(Register!$O587)*12+MONTH(Register!$O587))+1))/Register!$Q587,2)-ROUND((Register!$M587-Register!$R587)*MIN(Register!$Q587,MAX(0,MIN(O$4-1,IF(Register!$U587="",$D$2,MIN($D$2,YEAR(Register!$U587)*12+MONTH(Register!$U587)-1)))-(YEAR(Register!$O587)*12+MONTH(Register!$O587))+1))/Register!$Q587,2))</f>
        <v/>
      </c>
      <c r="P589" s="27">
        <f>IF(OR(Register!$N587&lt;&gt;"Yes",Register!$O587="",N(Register!$Q587)=0),0,ROUND((Register!$M587-Register!$R587)*MIN(Register!$Q587,MAX(0,MIN(P$4,IF(Register!$U587="",$D$2,MIN($D$2,YEAR(Register!$U587)*12+MONTH(Register!$U587)-1)))-(YEAR(Register!$O587)*12+MONTH(Register!$O587))+1))/Register!$Q587,2)-ROUND((Register!$M587-Register!$R587)*MIN(Register!$Q587,MAX(0,MIN(P$4-1,IF(Register!$U587="",$D$2,MIN($D$2,YEAR(Register!$U587)*12+MONTH(Register!$U587)-1)))-(YEAR(Register!$O587)*12+MONTH(Register!$O587))+1))/Register!$Q587,2))</f>
        <v/>
      </c>
      <c r="Q589" s="27">
        <f>E589+F589+G589+H589+I589+J589+K589+L589+M589+N589+O589+P589</f>
        <v/>
      </c>
    </row>
    <row r="590">
      <c r="A590" s="28">
        <f>IF(Register!$A588="","",Register!$A588)</f>
        <v/>
      </c>
      <c r="B590" s="28">
        <f>IF(Register!$D588="","",Register!$D588)</f>
        <v/>
      </c>
      <c r="C590" s="28">
        <f>IF(Register!$F588="","",Register!$F588)</f>
        <v/>
      </c>
      <c r="D590" s="28">
        <f>IF(C590="","",IF(C590=Settings!$A$9,Settings!$B$9,IF(C590=Settings!$A$10,Settings!$B$10,IF(C590=Settings!$A$11,Settings!$B$11,IF(C590=Settings!$A$12,Settings!$B$12,IF(C590=Settings!$A$13,Settings!$B$13,IF(C590=Settings!$A$14,Settings!$B$14,IF(C590=Settings!$A$15,Settings!$B$15,IF(C590=Settings!$A$16,Settings!$B$16,IF(C590=Settings!$A$17,Settings!$B$17,IF(C590=Settings!$A$18,Settings!$B$18,"")))))))))))</f>
        <v/>
      </c>
      <c r="E590" s="27">
        <f>IF(OR(Register!$N588&lt;&gt;"Yes",Register!$O588="",N(Register!$Q588)=0),0,ROUND((Register!$M588-Register!$R588)*MIN(Register!$Q588,MAX(0,MIN(E$4,IF(Register!$U588="",$D$2,MIN($D$2,YEAR(Register!$U588)*12+MONTH(Register!$U588)-1)))-(YEAR(Register!$O588)*12+MONTH(Register!$O588))+1))/Register!$Q588,2)-ROUND((Register!$M588-Register!$R588)*MIN(Register!$Q588,MAX(0,MIN(E$4-1,IF(Register!$U588="",$D$2,MIN($D$2,YEAR(Register!$U588)*12+MONTH(Register!$U588)-1)))-(YEAR(Register!$O588)*12+MONTH(Register!$O588))+1))/Register!$Q588,2))</f>
        <v/>
      </c>
      <c r="F590" s="27">
        <f>IF(OR(Register!$N588&lt;&gt;"Yes",Register!$O588="",N(Register!$Q588)=0),0,ROUND((Register!$M588-Register!$R588)*MIN(Register!$Q588,MAX(0,MIN(F$4,IF(Register!$U588="",$D$2,MIN($D$2,YEAR(Register!$U588)*12+MONTH(Register!$U588)-1)))-(YEAR(Register!$O588)*12+MONTH(Register!$O588))+1))/Register!$Q588,2)-ROUND((Register!$M588-Register!$R588)*MIN(Register!$Q588,MAX(0,MIN(F$4-1,IF(Register!$U588="",$D$2,MIN($D$2,YEAR(Register!$U588)*12+MONTH(Register!$U588)-1)))-(YEAR(Register!$O588)*12+MONTH(Register!$O588))+1))/Register!$Q588,2))</f>
        <v/>
      </c>
      <c r="G590" s="27">
        <f>IF(OR(Register!$N588&lt;&gt;"Yes",Register!$O588="",N(Register!$Q588)=0),0,ROUND((Register!$M588-Register!$R588)*MIN(Register!$Q588,MAX(0,MIN(G$4,IF(Register!$U588="",$D$2,MIN($D$2,YEAR(Register!$U588)*12+MONTH(Register!$U588)-1)))-(YEAR(Register!$O588)*12+MONTH(Register!$O588))+1))/Register!$Q588,2)-ROUND((Register!$M588-Register!$R588)*MIN(Register!$Q588,MAX(0,MIN(G$4-1,IF(Register!$U588="",$D$2,MIN($D$2,YEAR(Register!$U588)*12+MONTH(Register!$U588)-1)))-(YEAR(Register!$O588)*12+MONTH(Register!$O588))+1))/Register!$Q588,2))</f>
        <v/>
      </c>
      <c r="H590" s="27">
        <f>IF(OR(Register!$N588&lt;&gt;"Yes",Register!$O588="",N(Register!$Q588)=0),0,ROUND((Register!$M588-Register!$R588)*MIN(Register!$Q588,MAX(0,MIN(H$4,IF(Register!$U588="",$D$2,MIN($D$2,YEAR(Register!$U588)*12+MONTH(Register!$U588)-1)))-(YEAR(Register!$O588)*12+MONTH(Register!$O588))+1))/Register!$Q588,2)-ROUND((Register!$M588-Register!$R588)*MIN(Register!$Q588,MAX(0,MIN(H$4-1,IF(Register!$U588="",$D$2,MIN($D$2,YEAR(Register!$U588)*12+MONTH(Register!$U588)-1)))-(YEAR(Register!$O588)*12+MONTH(Register!$O588))+1))/Register!$Q588,2))</f>
        <v/>
      </c>
      <c r="I590" s="27">
        <f>IF(OR(Register!$N588&lt;&gt;"Yes",Register!$O588="",N(Register!$Q588)=0),0,ROUND((Register!$M588-Register!$R588)*MIN(Register!$Q588,MAX(0,MIN(I$4,IF(Register!$U588="",$D$2,MIN($D$2,YEAR(Register!$U588)*12+MONTH(Register!$U588)-1)))-(YEAR(Register!$O588)*12+MONTH(Register!$O588))+1))/Register!$Q588,2)-ROUND((Register!$M588-Register!$R588)*MIN(Register!$Q588,MAX(0,MIN(I$4-1,IF(Register!$U588="",$D$2,MIN($D$2,YEAR(Register!$U588)*12+MONTH(Register!$U588)-1)))-(YEAR(Register!$O588)*12+MONTH(Register!$O588))+1))/Register!$Q588,2))</f>
        <v/>
      </c>
      <c r="J590" s="27">
        <f>IF(OR(Register!$N588&lt;&gt;"Yes",Register!$O588="",N(Register!$Q588)=0),0,ROUND((Register!$M588-Register!$R588)*MIN(Register!$Q588,MAX(0,MIN(J$4,IF(Register!$U588="",$D$2,MIN($D$2,YEAR(Register!$U588)*12+MONTH(Register!$U588)-1)))-(YEAR(Register!$O588)*12+MONTH(Register!$O588))+1))/Register!$Q588,2)-ROUND((Register!$M588-Register!$R588)*MIN(Register!$Q588,MAX(0,MIN(J$4-1,IF(Register!$U588="",$D$2,MIN($D$2,YEAR(Register!$U588)*12+MONTH(Register!$U588)-1)))-(YEAR(Register!$O588)*12+MONTH(Register!$O588))+1))/Register!$Q588,2))</f>
        <v/>
      </c>
      <c r="K590" s="27">
        <f>IF(OR(Register!$N588&lt;&gt;"Yes",Register!$O588="",N(Register!$Q588)=0),0,ROUND((Register!$M588-Register!$R588)*MIN(Register!$Q588,MAX(0,MIN(K$4,IF(Register!$U588="",$D$2,MIN($D$2,YEAR(Register!$U588)*12+MONTH(Register!$U588)-1)))-(YEAR(Register!$O588)*12+MONTH(Register!$O588))+1))/Register!$Q588,2)-ROUND((Register!$M588-Register!$R588)*MIN(Register!$Q588,MAX(0,MIN(K$4-1,IF(Register!$U588="",$D$2,MIN($D$2,YEAR(Register!$U588)*12+MONTH(Register!$U588)-1)))-(YEAR(Register!$O588)*12+MONTH(Register!$O588))+1))/Register!$Q588,2))</f>
        <v/>
      </c>
      <c r="L590" s="27">
        <f>IF(OR(Register!$N588&lt;&gt;"Yes",Register!$O588="",N(Register!$Q588)=0),0,ROUND((Register!$M588-Register!$R588)*MIN(Register!$Q588,MAX(0,MIN(L$4,IF(Register!$U588="",$D$2,MIN($D$2,YEAR(Register!$U588)*12+MONTH(Register!$U588)-1)))-(YEAR(Register!$O588)*12+MONTH(Register!$O588))+1))/Register!$Q588,2)-ROUND((Register!$M588-Register!$R588)*MIN(Register!$Q588,MAX(0,MIN(L$4-1,IF(Register!$U588="",$D$2,MIN($D$2,YEAR(Register!$U588)*12+MONTH(Register!$U588)-1)))-(YEAR(Register!$O588)*12+MONTH(Register!$O588))+1))/Register!$Q588,2))</f>
        <v/>
      </c>
      <c r="M590" s="27">
        <f>IF(OR(Register!$N588&lt;&gt;"Yes",Register!$O588="",N(Register!$Q588)=0),0,ROUND((Register!$M588-Register!$R588)*MIN(Register!$Q588,MAX(0,MIN(M$4,IF(Register!$U588="",$D$2,MIN($D$2,YEAR(Register!$U588)*12+MONTH(Register!$U588)-1)))-(YEAR(Register!$O588)*12+MONTH(Register!$O588))+1))/Register!$Q588,2)-ROUND((Register!$M588-Register!$R588)*MIN(Register!$Q588,MAX(0,MIN(M$4-1,IF(Register!$U588="",$D$2,MIN($D$2,YEAR(Register!$U588)*12+MONTH(Register!$U588)-1)))-(YEAR(Register!$O588)*12+MONTH(Register!$O588))+1))/Register!$Q588,2))</f>
        <v/>
      </c>
      <c r="N590" s="27">
        <f>IF(OR(Register!$N588&lt;&gt;"Yes",Register!$O588="",N(Register!$Q588)=0),0,ROUND((Register!$M588-Register!$R588)*MIN(Register!$Q588,MAX(0,MIN(N$4,IF(Register!$U588="",$D$2,MIN($D$2,YEAR(Register!$U588)*12+MONTH(Register!$U588)-1)))-(YEAR(Register!$O588)*12+MONTH(Register!$O588))+1))/Register!$Q588,2)-ROUND((Register!$M588-Register!$R588)*MIN(Register!$Q588,MAX(0,MIN(N$4-1,IF(Register!$U588="",$D$2,MIN($D$2,YEAR(Register!$U588)*12+MONTH(Register!$U588)-1)))-(YEAR(Register!$O588)*12+MONTH(Register!$O588))+1))/Register!$Q588,2))</f>
        <v/>
      </c>
      <c r="O590" s="27">
        <f>IF(OR(Register!$N588&lt;&gt;"Yes",Register!$O588="",N(Register!$Q588)=0),0,ROUND((Register!$M588-Register!$R588)*MIN(Register!$Q588,MAX(0,MIN(O$4,IF(Register!$U588="",$D$2,MIN($D$2,YEAR(Register!$U588)*12+MONTH(Register!$U588)-1)))-(YEAR(Register!$O588)*12+MONTH(Register!$O588))+1))/Register!$Q588,2)-ROUND((Register!$M588-Register!$R588)*MIN(Register!$Q588,MAX(0,MIN(O$4-1,IF(Register!$U588="",$D$2,MIN($D$2,YEAR(Register!$U588)*12+MONTH(Register!$U588)-1)))-(YEAR(Register!$O588)*12+MONTH(Register!$O588))+1))/Register!$Q588,2))</f>
        <v/>
      </c>
      <c r="P590" s="27">
        <f>IF(OR(Register!$N588&lt;&gt;"Yes",Register!$O588="",N(Register!$Q588)=0),0,ROUND((Register!$M588-Register!$R588)*MIN(Register!$Q588,MAX(0,MIN(P$4,IF(Register!$U588="",$D$2,MIN($D$2,YEAR(Register!$U588)*12+MONTH(Register!$U588)-1)))-(YEAR(Register!$O588)*12+MONTH(Register!$O588))+1))/Register!$Q588,2)-ROUND((Register!$M588-Register!$R588)*MIN(Register!$Q588,MAX(0,MIN(P$4-1,IF(Register!$U588="",$D$2,MIN($D$2,YEAR(Register!$U588)*12+MONTH(Register!$U588)-1)))-(YEAR(Register!$O588)*12+MONTH(Register!$O588))+1))/Register!$Q588,2))</f>
        <v/>
      </c>
      <c r="Q590" s="27">
        <f>E590+F590+G590+H590+I590+J590+K590+L590+M590+N590+O590+P590</f>
        <v/>
      </c>
    </row>
    <row r="591">
      <c r="A591" s="28">
        <f>IF(Register!$A589="","",Register!$A589)</f>
        <v/>
      </c>
      <c r="B591" s="28">
        <f>IF(Register!$D589="","",Register!$D589)</f>
        <v/>
      </c>
      <c r="C591" s="28">
        <f>IF(Register!$F589="","",Register!$F589)</f>
        <v/>
      </c>
      <c r="D591" s="28">
        <f>IF(C591="","",IF(C591=Settings!$A$9,Settings!$B$9,IF(C591=Settings!$A$10,Settings!$B$10,IF(C591=Settings!$A$11,Settings!$B$11,IF(C591=Settings!$A$12,Settings!$B$12,IF(C591=Settings!$A$13,Settings!$B$13,IF(C591=Settings!$A$14,Settings!$B$14,IF(C591=Settings!$A$15,Settings!$B$15,IF(C591=Settings!$A$16,Settings!$B$16,IF(C591=Settings!$A$17,Settings!$B$17,IF(C591=Settings!$A$18,Settings!$B$18,"")))))))))))</f>
        <v/>
      </c>
      <c r="E591" s="27">
        <f>IF(OR(Register!$N589&lt;&gt;"Yes",Register!$O589="",N(Register!$Q589)=0),0,ROUND((Register!$M589-Register!$R589)*MIN(Register!$Q589,MAX(0,MIN(E$4,IF(Register!$U589="",$D$2,MIN($D$2,YEAR(Register!$U589)*12+MONTH(Register!$U589)-1)))-(YEAR(Register!$O589)*12+MONTH(Register!$O589))+1))/Register!$Q589,2)-ROUND((Register!$M589-Register!$R589)*MIN(Register!$Q589,MAX(0,MIN(E$4-1,IF(Register!$U589="",$D$2,MIN($D$2,YEAR(Register!$U589)*12+MONTH(Register!$U589)-1)))-(YEAR(Register!$O589)*12+MONTH(Register!$O589))+1))/Register!$Q589,2))</f>
        <v/>
      </c>
      <c r="F591" s="27">
        <f>IF(OR(Register!$N589&lt;&gt;"Yes",Register!$O589="",N(Register!$Q589)=0),0,ROUND((Register!$M589-Register!$R589)*MIN(Register!$Q589,MAX(0,MIN(F$4,IF(Register!$U589="",$D$2,MIN($D$2,YEAR(Register!$U589)*12+MONTH(Register!$U589)-1)))-(YEAR(Register!$O589)*12+MONTH(Register!$O589))+1))/Register!$Q589,2)-ROUND((Register!$M589-Register!$R589)*MIN(Register!$Q589,MAX(0,MIN(F$4-1,IF(Register!$U589="",$D$2,MIN($D$2,YEAR(Register!$U589)*12+MONTH(Register!$U589)-1)))-(YEAR(Register!$O589)*12+MONTH(Register!$O589))+1))/Register!$Q589,2))</f>
        <v/>
      </c>
      <c r="G591" s="27">
        <f>IF(OR(Register!$N589&lt;&gt;"Yes",Register!$O589="",N(Register!$Q589)=0),0,ROUND((Register!$M589-Register!$R589)*MIN(Register!$Q589,MAX(0,MIN(G$4,IF(Register!$U589="",$D$2,MIN($D$2,YEAR(Register!$U589)*12+MONTH(Register!$U589)-1)))-(YEAR(Register!$O589)*12+MONTH(Register!$O589))+1))/Register!$Q589,2)-ROUND((Register!$M589-Register!$R589)*MIN(Register!$Q589,MAX(0,MIN(G$4-1,IF(Register!$U589="",$D$2,MIN($D$2,YEAR(Register!$U589)*12+MONTH(Register!$U589)-1)))-(YEAR(Register!$O589)*12+MONTH(Register!$O589))+1))/Register!$Q589,2))</f>
        <v/>
      </c>
      <c r="H591" s="27">
        <f>IF(OR(Register!$N589&lt;&gt;"Yes",Register!$O589="",N(Register!$Q589)=0),0,ROUND((Register!$M589-Register!$R589)*MIN(Register!$Q589,MAX(0,MIN(H$4,IF(Register!$U589="",$D$2,MIN($D$2,YEAR(Register!$U589)*12+MONTH(Register!$U589)-1)))-(YEAR(Register!$O589)*12+MONTH(Register!$O589))+1))/Register!$Q589,2)-ROUND((Register!$M589-Register!$R589)*MIN(Register!$Q589,MAX(0,MIN(H$4-1,IF(Register!$U589="",$D$2,MIN($D$2,YEAR(Register!$U589)*12+MONTH(Register!$U589)-1)))-(YEAR(Register!$O589)*12+MONTH(Register!$O589))+1))/Register!$Q589,2))</f>
        <v/>
      </c>
      <c r="I591" s="27">
        <f>IF(OR(Register!$N589&lt;&gt;"Yes",Register!$O589="",N(Register!$Q589)=0),0,ROUND((Register!$M589-Register!$R589)*MIN(Register!$Q589,MAX(0,MIN(I$4,IF(Register!$U589="",$D$2,MIN($D$2,YEAR(Register!$U589)*12+MONTH(Register!$U589)-1)))-(YEAR(Register!$O589)*12+MONTH(Register!$O589))+1))/Register!$Q589,2)-ROUND((Register!$M589-Register!$R589)*MIN(Register!$Q589,MAX(0,MIN(I$4-1,IF(Register!$U589="",$D$2,MIN($D$2,YEAR(Register!$U589)*12+MONTH(Register!$U589)-1)))-(YEAR(Register!$O589)*12+MONTH(Register!$O589))+1))/Register!$Q589,2))</f>
        <v/>
      </c>
      <c r="J591" s="27">
        <f>IF(OR(Register!$N589&lt;&gt;"Yes",Register!$O589="",N(Register!$Q589)=0),0,ROUND((Register!$M589-Register!$R589)*MIN(Register!$Q589,MAX(0,MIN(J$4,IF(Register!$U589="",$D$2,MIN($D$2,YEAR(Register!$U589)*12+MONTH(Register!$U589)-1)))-(YEAR(Register!$O589)*12+MONTH(Register!$O589))+1))/Register!$Q589,2)-ROUND((Register!$M589-Register!$R589)*MIN(Register!$Q589,MAX(0,MIN(J$4-1,IF(Register!$U589="",$D$2,MIN($D$2,YEAR(Register!$U589)*12+MONTH(Register!$U589)-1)))-(YEAR(Register!$O589)*12+MONTH(Register!$O589))+1))/Register!$Q589,2))</f>
        <v/>
      </c>
      <c r="K591" s="27">
        <f>IF(OR(Register!$N589&lt;&gt;"Yes",Register!$O589="",N(Register!$Q589)=0),0,ROUND((Register!$M589-Register!$R589)*MIN(Register!$Q589,MAX(0,MIN(K$4,IF(Register!$U589="",$D$2,MIN($D$2,YEAR(Register!$U589)*12+MONTH(Register!$U589)-1)))-(YEAR(Register!$O589)*12+MONTH(Register!$O589))+1))/Register!$Q589,2)-ROUND((Register!$M589-Register!$R589)*MIN(Register!$Q589,MAX(0,MIN(K$4-1,IF(Register!$U589="",$D$2,MIN($D$2,YEAR(Register!$U589)*12+MONTH(Register!$U589)-1)))-(YEAR(Register!$O589)*12+MONTH(Register!$O589))+1))/Register!$Q589,2))</f>
        <v/>
      </c>
      <c r="L591" s="27">
        <f>IF(OR(Register!$N589&lt;&gt;"Yes",Register!$O589="",N(Register!$Q589)=0),0,ROUND((Register!$M589-Register!$R589)*MIN(Register!$Q589,MAX(0,MIN(L$4,IF(Register!$U589="",$D$2,MIN($D$2,YEAR(Register!$U589)*12+MONTH(Register!$U589)-1)))-(YEAR(Register!$O589)*12+MONTH(Register!$O589))+1))/Register!$Q589,2)-ROUND((Register!$M589-Register!$R589)*MIN(Register!$Q589,MAX(0,MIN(L$4-1,IF(Register!$U589="",$D$2,MIN($D$2,YEAR(Register!$U589)*12+MONTH(Register!$U589)-1)))-(YEAR(Register!$O589)*12+MONTH(Register!$O589))+1))/Register!$Q589,2))</f>
        <v/>
      </c>
      <c r="M591" s="27">
        <f>IF(OR(Register!$N589&lt;&gt;"Yes",Register!$O589="",N(Register!$Q589)=0),0,ROUND((Register!$M589-Register!$R589)*MIN(Register!$Q589,MAX(0,MIN(M$4,IF(Register!$U589="",$D$2,MIN($D$2,YEAR(Register!$U589)*12+MONTH(Register!$U589)-1)))-(YEAR(Register!$O589)*12+MONTH(Register!$O589))+1))/Register!$Q589,2)-ROUND((Register!$M589-Register!$R589)*MIN(Register!$Q589,MAX(0,MIN(M$4-1,IF(Register!$U589="",$D$2,MIN($D$2,YEAR(Register!$U589)*12+MONTH(Register!$U589)-1)))-(YEAR(Register!$O589)*12+MONTH(Register!$O589))+1))/Register!$Q589,2))</f>
        <v/>
      </c>
      <c r="N591" s="27">
        <f>IF(OR(Register!$N589&lt;&gt;"Yes",Register!$O589="",N(Register!$Q589)=0),0,ROUND((Register!$M589-Register!$R589)*MIN(Register!$Q589,MAX(0,MIN(N$4,IF(Register!$U589="",$D$2,MIN($D$2,YEAR(Register!$U589)*12+MONTH(Register!$U589)-1)))-(YEAR(Register!$O589)*12+MONTH(Register!$O589))+1))/Register!$Q589,2)-ROUND((Register!$M589-Register!$R589)*MIN(Register!$Q589,MAX(0,MIN(N$4-1,IF(Register!$U589="",$D$2,MIN($D$2,YEAR(Register!$U589)*12+MONTH(Register!$U589)-1)))-(YEAR(Register!$O589)*12+MONTH(Register!$O589))+1))/Register!$Q589,2))</f>
        <v/>
      </c>
      <c r="O591" s="27">
        <f>IF(OR(Register!$N589&lt;&gt;"Yes",Register!$O589="",N(Register!$Q589)=0),0,ROUND((Register!$M589-Register!$R589)*MIN(Register!$Q589,MAX(0,MIN(O$4,IF(Register!$U589="",$D$2,MIN($D$2,YEAR(Register!$U589)*12+MONTH(Register!$U589)-1)))-(YEAR(Register!$O589)*12+MONTH(Register!$O589))+1))/Register!$Q589,2)-ROUND((Register!$M589-Register!$R589)*MIN(Register!$Q589,MAX(0,MIN(O$4-1,IF(Register!$U589="",$D$2,MIN($D$2,YEAR(Register!$U589)*12+MONTH(Register!$U589)-1)))-(YEAR(Register!$O589)*12+MONTH(Register!$O589))+1))/Register!$Q589,2))</f>
        <v/>
      </c>
      <c r="P591" s="27">
        <f>IF(OR(Register!$N589&lt;&gt;"Yes",Register!$O589="",N(Register!$Q589)=0),0,ROUND((Register!$M589-Register!$R589)*MIN(Register!$Q589,MAX(0,MIN(P$4,IF(Register!$U589="",$D$2,MIN($D$2,YEAR(Register!$U589)*12+MONTH(Register!$U589)-1)))-(YEAR(Register!$O589)*12+MONTH(Register!$O589))+1))/Register!$Q589,2)-ROUND((Register!$M589-Register!$R589)*MIN(Register!$Q589,MAX(0,MIN(P$4-1,IF(Register!$U589="",$D$2,MIN($D$2,YEAR(Register!$U589)*12+MONTH(Register!$U589)-1)))-(YEAR(Register!$O589)*12+MONTH(Register!$O589))+1))/Register!$Q589,2))</f>
        <v/>
      </c>
      <c r="Q591" s="27">
        <f>E591+F591+G591+H591+I591+J591+K591+L591+M591+N591+O591+P591</f>
        <v/>
      </c>
    </row>
    <row r="592">
      <c r="A592" s="28">
        <f>IF(Register!$A590="","",Register!$A590)</f>
        <v/>
      </c>
      <c r="B592" s="28">
        <f>IF(Register!$D590="","",Register!$D590)</f>
        <v/>
      </c>
      <c r="C592" s="28">
        <f>IF(Register!$F590="","",Register!$F590)</f>
        <v/>
      </c>
      <c r="D592" s="28">
        <f>IF(C592="","",IF(C592=Settings!$A$9,Settings!$B$9,IF(C592=Settings!$A$10,Settings!$B$10,IF(C592=Settings!$A$11,Settings!$B$11,IF(C592=Settings!$A$12,Settings!$B$12,IF(C592=Settings!$A$13,Settings!$B$13,IF(C592=Settings!$A$14,Settings!$B$14,IF(C592=Settings!$A$15,Settings!$B$15,IF(C592=Settings!$A$16,Settings!$B$16,IF(C592=Settings!$A$17,Settings!$B$17,IF(C592=Settings!$A$18,Settings!$B$18,"")))))))))))</f>
        <v/>
      </c>
      <c r="E592" s="27">
        <f>IF(OR(Register!$N590&lt;&gt;"Yes",Register!$O590="",N(Register!$Q590)=0),0,ROUND((Register!$M590-Register!$R590)*MIN(Register!$Q590,MAX(0,MIN(E$4,IF(Register!$U590="",$D$2,MIN($D$2,YEAR(Register!$U590)*12+MONTH(Register!$U590)-1)))-(YEAR(Register!$O590)*12+MONTH(Register!$O590))+1))/Register!$Q590,2)-ROUND((Register!$M590-Register!$R590)*MIN(Register!$Q590,MAX(0,MIN(E$4-1,IF(Register!$U590="",$D$2,MIN($D$2,YEAR(Register!$U590)*12+MONTH(Register!$U590)-1)))-(YEAR(Register!$O590)*12+MONTH(Register!$O590))+1))/Register!$Q590,2))</f>
        <v/>
      </c>
      <c r="F592" s="27">
        <f>IF(OR(Register!$N590&lt;&gt;"Yes",Register!$O590="",N(Register!$Q590)=0),0,ROUND((Register!$M590-Register!$R590)*MIN(Register!$Q590,MAX(0,MIN(F$4,IF(Register!$U590="",$D$2,MIN($D$2,YEAR(Register!$U590)*12+MONTH(Register!$U590)-1)))-(YEAR(Register!$O590)*12+MONTH(Register!$O590))+1))/Register!$Q590,2)-ROUND((Register!$M590-Register!$R590)*MIN(Register!$Q590,MAX(0,MIN(F$4-1,IF(Register!$U590="",$D$2,MIN($D$2,YEAR(Register!$U590)*12+MONTH(Register!$U590)-1)))-(YEAR(Register!$O590)*12+MONTH(Register!$O590))+1))/Register!$Q590,2))</f>
        <v/>
      </c>
      <c r="G592" s="27">
        <f>IF(OR(Register!$N590&lt;&gt;"Yes",Register!$O590="",N(Register!$Q590)=0),0,ROUND((Register!$M590-Register!$R590)*MIN(Register!$Q590,MAX(0,MIN(G$4,IF(Register!$U590="",$D$2,MIN($D$2,YEAR(Register!$U590)*12+MONTH(Register!$U590)-1)))-(YEAR(Register!$O590)*12+MONTH(Register!$O590))+1))/Register!$Q590,2)-ROUND((Register!$M590-Register!$R590)*MIN(Register!$Q590,MAX(0,MIN(G$4-1,IF(Register!$U590="",$D$2,MIN($D$2,YEAR(Register!$U590)*12+MONTH(Register!$U590)-1)))-(YEAR(Register!$O590)*12+MONTH(Register!$O590))+1))/Register!$Q590,2))</f>
        <v/>
      </c>
      <c r="H592" s="27">
        <f>IF(OR(Register!$N590&lt;&gt;"Yes",Register!$O590="",N(Register!$Q590)=0),0,ROUND((Register!$M590-Register!$R590)*MIN(Register!$Q590,MAX(0,MIN(H$4,IF(Register!$U590="",$D$2,MIN($D$2,YEAR(Register!$U590)*12+MONTH(Register!$U590)-1)))-(YEAR(Register!$O590)*12+MONTH(Register!$O590))+1))/Register!$Q590,2)-ROUND((Register!$M590-Register!$R590)*MIN(Register!$Q590,MAX(0,MIN(H$4-1,IF(Register!$U590="",$D$2,MIN($D$2,YEAR(Register!$U590)*12+MONTH(Register!$U590)-1)))-(YEAR(Register!$O590)*12+MONTH(Register!$O590))+1))/Register!$Q590,2))</f>
        <v/>
      </c>
      <c r="I592" s="27">
        <f>IF(OR(Register!$N590&lt;&gt;"Yes",Register!$O590="",N(Register!$Q590)=0),0,ROUND((Register!$M590-Register!$R590)*MIN(Register!$Q590,MAX(0,MIN(I$4,IF(Register!$U590="",$D$2,MIN($D$2,YEAR(Register!$U590)*12+MONTH(Register!$U590)-1)))-(YEAR(Register!$O590)*12+MONTH(Register!$O590))+1))/Register!$Q590,2)-ROUND((Register!$M590-Register!$R590)*MIN(Register!$Q590,MAX(0,MIN(I$4-1,IF(Register!$U590="",$D$2,MIN($D$2,YEAR(Register!$U590)*12+MONTH(Register!$U590)-1)))-(YEAR(Register!$O590)*12+MONTH(Register!$O590))+1))/Register!$Q590,2))</f>
        <v/>
      </c>
      <c r="J592" s="27">
        <f>IF(OR(Register!$N590&lt;&gt;"Yes",Register!$O590="",N(Register!$Q590)=0),0,ROUND((Register!$M590-Register!$R590)*MIN(Register!$Q590,MAX(0,MIN(J$4,IF(Register!$U590="",$D$2,MIN($D$2,YEAR(Register!$U590)*12+MONTH(Register!$U590)-1)))-(YEAR(Register!$O590)*12+MONTH(Register!$O590))+1))/Register!$Q590,2)-ROUND((Register!$M590-Register!$R590)*MIN(Register!$Q590,MAX(0,MIN(J$4-1,IF(Register!$U590="",$D$2,MIN($D$2,YEAR(Register!$U590)*12+MONTH(Register!$U590)-1)))-(YEAR(Register!$O590)*12+MONTH(Register!$O590))+1))/Register!$Q590,2))</f>
        <v/>
      </c>
      <c r="K592" s="27">
        <f>IF(OR(Register!$N590&lt;&gt;"Yes",Register!$O590="",N(Register!$Q590)=0),0,ROUND((Register!$M590-Register!$R590)*MIN(Register!$Q590,MAX(0,MIN(K$4,IF(Register!$U590="",$D$2,MIN($D$2,YEAR(Register!$U590)*12+MONTH(Register!$U590)-1)))-(YEAR(Register!$O590)*12+MONTH(Register!$O590))+1))/Register!$Q590,2)-ROUND((Register!$M590-Register!$R590)*MIN(Register!$Q590,MAX(0,MIN(K$4-1,IF(Register!$U590="",$D$2,MIN($D$2,YEAR(Register!$U590)*12+MONTH(Register!$U590)-1)))-(YEAR(Register!$O590)*12+MONTH(Register!$O590))+1))/Register!$Q590,2))</f>
        <v/>
      </c>
      <c r="L592" s="27">
        <f>IF(OR(Register!$N590&lt;&gt;"Yes",Register!$O590="",N(Register!$Q590)=0),0,ROUND((Register!$M590-Register!$R590)*MIN(Register!$Q590,MAX(0,MIN(L$4,IF(Register!$U590="",$D$2,MIN($D$2,YEAR(Register!$U590)*12+MONTH(Register!$U590)-1)))-(YEAR(Register!$O590)*12+MONTH(Register!$O590))+1))/Register!$Q590,2)-ROUND((Register!$M590-Register!$R590)*MIN(Register!$Q590,MAX(0,MIN(L$4-1,IF(Register!$U590="",$D$2,MIN($D$2,YEAR(Register!$U590)*12+MONTH(Register!$U590)-1)))-(YEAR(Register!$O590)*12+MONTH(Register!$O590))+1))/Register!$Q590,2))</f>
        <v/>
      </c>
      <c r="M592" s="27">
        <f>IF(OR(Register!$N590&lt;&gt;"Yes",Register!$O590="",N(Register!$Q590)=0),0,ROUND((Register!$M590-Register!$R590)*MIN(Register!$Q590,MAX(0,MIN(M$4,IF(Register!$U590="",$D$2,MIN($D$2,YEAR(Register!$U590)*12+MONTH(Register!$U590)-1)))-(YEAR(Register!$O590)*12+MONTH(Register!$O590))+1))/Register!$Q590,2)-ROUND((Register!$M590-Register!$R590)*MIN(Register!$Q590,MAX(0,MIN(M$4-1,IF(Register!$U590="",$D$2,MIN($D$2,YEAR(Register!$U590)*12+MONTH(Register!$U590)-1)))-(YEAR(Register!$O590)*12+MONTH(Register!$O590))+1))/Register!$Q590,2))</f>
        <v/>
      </c>
      <c r="N592" s="27">
        <f>IF(OR(Register!$N590&lt;&gt;"Yes",Register!$O590="",N(Register!$Q590)=0),0,ROUND((Register!$M590-Register!$R590)*MIN(Register!$Q590,MAX(0,MIN(N$4,IF(Register!$U590="",$D$2,MIN($D$2,YEAR(Register!$U590)*12+MONTH(Register!$U590)-1)))-(YEAR(Register!$O590)*12+MONTH(Register!$O590))+1))/Register!$Q590,2)-ROUND((Register!$M590-Register!$R590)*MIN(Register!$Q590,MAX(0,MIN(N$4-1,IF(Register!$U590="",$D$2,MIN($D$2,YEAR(Register!$U590)*12+MONTH(Register!$U590)-1)))-(YEAR(Register!$O590)*12+MONTH(Register!$O590))+1))/Register!$Q590,2))</f>
        <v/>
      </c>
      <c r="O592" s="27">
        <f>IF(OR(Register!$N590&lt;&gt;"Yes",Register!$O590="",N(Register!$Q590)=0),0,ROUND((Register!$M590-Register!$R590)*MIN(Register!$Q590,MAX(0,MIN(O$4,IF(Register!$U590="",$D$2,MIN($D$2,YEAR(Register!$U590)*12+MONTH(Register!$U590)-1)))-(YEAR(Register!$O590)*12+MONTH(Register!$O590))+1))/Register!$Q590,2)-ROUND((Register!$M590-Register!$R590)*MIN(Register!$Q590,MAX(0,MIN(O$4-1,IF(Register!$U590="",$D$2,MIN($D$2,YEAR(Register!$U590)*12+MONTH(Register!$U590)-1)))-(YEAR(Register!$O590)*12+MONTH(Register!$O590))+1))/Register!$Q590,2))</f>
        <v/>
      </c>
      <c r="P592" s="27">
        <f>IF(OR(Register!$N590&lt;&gt;"Yes",Register!$O590="",N(Register!$Q590)=0),0,ROUND((Register!$M590-Register!$R590)*MIN(Register!$Q590,MAX(0,MIN(P$4,IF(Register!$U590="",$D$2,MIN($D$2,YEAR(Register!$U590)*12+MONTH(Register!$U590)-1)))-(YEAR(Register!$O590)*12+MONTH(Register!$O590))+1))/Register!$Q590,2)-ROUND((Register!$M590-Register!$R590)*MIN(Register!$Q590,MAX(0,MIN(P$4-1,IF(Register!$U590="",$D$2,MIN($D$2,YEAR(Register!$U590)*12+MONTH(Register!$U590)-1)))-(YEAR(Register!$O590)*12+MONTH(Register!$O590))+1))/Register!$Q590,2))</f>
        <v/>
      </c>
      <c r="Q592" s="27">
        <f>E592+F592+G592+H592+I592+J592+K592+L592+M592+N592+O592+P592</f>
        <v/>
      </c>
    </row>
    <row r="593">
      <c r="A593" s="28">
        <f>IF(Register!$A591="","",Register!$A591)</f>
        <v/>
      </c>
      <c r="B593" s="28">
        <f>IF(Register!$D591="","",Register!$D591)</f>
        <v/>
      </c>
      <c r="C593" s="28">
        <f>IF(Register!$F591="","",Register!$F591)</f>
        <v/>
      </c>
      <c r="D593" s="28">
        <f>IF(C593="","",IF(C593=Settings!$A$9,Settings!$B$9,IF(C593=Settings!$A$10,Settings!$B$10,IF(C593=Settings!$A$11,Settings!$B$11,IF(C593=Settings!$A$12,Settings!$B$12,IF(C593=Settings!$A$13,Settings!$B$13,IF(C593=Settings!$A$14,Settings!$B$14,IF(C593=Settings!$A$15,Settings!$B$15,IF(C593=Settings!$A$16,Settings!$B$16,IF(C593=Settings!$A$17,Settings!$B$17,IF(C593=Settings!$A$18,Settings!$B$18,"")))))))))))</f>
        <v/>
      </c>
      <c r="E593" s="27">
        <f>IF(OR(Register!$N591&lt;&gt;"Yes",Register!$O591="",N(Register!$Q591)=0),0,ROUND((Register!$M591-Register!$R591)*MIN(Register!$Q591,MAX(0,MIN(E$4,IF(Register!$U591="",$D$2,MIN($D$2,YEAR(Register!$U591)*12+MONTH(Register!$U591)-1)))-(YEAR(Register!$O591)*12+MONTH(Register!$O591))+1))/Register!$Q591,2)-ROUND((Register!$M591-Register!$R591)*MIN(Register!$Q591,MAX(0,MIN(E$4-1,IF(Register!$U591="",$D$2,MIN($D$2,YEAR(Register!$U591)*12+MONTH(Register!$U591)-1)))-(YEAR(Register!$O591)*12+MONTH(Register!$O591))+1))/Register!$Q591,2))</f>
        <v/>
      </c>
      <c r="F593" s="27">
        <f>IF(OR(Register!$N591&lt;&gt;"Yes",Register!$O591="",N(Register!$Q591)=0),0,ROUND((Register!$M591-Register!$R591)*MIN(Register!$Q591,MAX(0,MIN(F$4,IF(Register!$U591="",$D$2,MIN($D$2,YEAR(Register!$U591)*12+MONTH(Register!$U591)-1)))-(YEAR(Register!$O591)*12+MONTH(Register!$O591))+1))/Register!$Q591,2)-ROUND((Register!$M591-Register!$R591)*MIN(Register!$Q591,MAX(0,MIN(F$4-1,IF(Register!$U591="",$D$2,MIN($D$2,YEAR(Register!$U591)*12+MONTH(Register!$U591)-1)))-(YEAR(Register!$O591)*12+MONTH(Register!$O591))+1))/Register!$Q591,2))</f>
        <v/>
      </c>
      <c r="G593" s="27">
        <f>IF(OR(Register!$N591&lt;&gt;"Yes",Register!$O591="",N(Register!$Q591)=0),0,ROUND((Register!$M591-Register!$R591)*MIN(Register!$Q591,MAX(0,MIN(G$4,IF(Register!$U591="",$D$2,MIN($D$2,YEAR(Register!$U591)*12+MONTH(Register!$U591)-1)))-(YEAR(Register!$O591)*12+MONTH(Register!$O591))+1))/Register!$Q591,2)-ROUND((Register!$M591-Register!$R591)*MIN(Register!$Q591,MAX(0,MIN(G$4-1,IF(Register!$U591="",$D$2,MIN($D$2,YEAR(Register!$U591)*12+MONTH(Register!$U591)-1)))-(YEAR(Register!$O591)*12+MONTH(Register!$O591))+1))/Register!$Q591,2))</f>
        <v/>
      </c>
      <c r="H593" s="27">
        <f>IF(OR(Register!$N591&lt;&gt;"Yes",Register!$O591="",N(Register!$Q591)=0),0,ROUND((Register!$M591-Register!$R591)*MIN(Register!$Q591,MAX(0,MIN(H$4,IF(Register!$U591="",$D$2,MIN($D$2,YEAR(Register!$U591)*12+MONTH(Register!$U591)-1)))-(YEAR(Register!$O591)*12+MONTH(Register!$O591))+1))/Register!$Q591,2)-ROUND((Register!$M591-Register!$R591)*MIN(Register!$Q591,MAX(0,MIN(H$4-1,IF(Register!$U591="",$D$2,MIN($D$2,YEAR(Register!$U591)*12+MONTH(Register!$U591)-1)))-(YEAR(Register!$O591)*12+MONTH(Register!$O591))+1))/Register!$Q591,2))</f>
        <v/>
      </c>
      <c r="I593" s="27">
        <f>IF(OR(Register!$N591&lt;&gt;"Yes",Register!$O591="",N(Register!$Q591)=0),0,ROUND((Register!$M591-Register!$R591)*MIN(Register!$Q591,MAX(0,MIN(I$4,IF(Register!$U591="",$D$2,MIN($D$2,YEAR(Register!$U591)*12+MONTH(Register!$U591)-1)))-(YEAR(Register!$O591)*12+MONTH(Register!$O591))+1))/Register!$Q591,2)-ROUND((Register!$M591-Register!$R591)*MIN(Register!$Q591,MAX(0,MIN(I$4-1,IF(Register!$U591="",$D$2,MIN($D$2,YEAR(Register!$U591)*12+MONTH(Register!$U591)-1)))-(YEAR(Register!$O591)*12+MONTH(Register!$O591))+1))/Register!$Q591,2))</f>
        <v/>
      </c>
      <c r="J593" s="27">
        <f>IF(OR(Register!$N591&lt;&gt;"Yes",Register!$O591="",N(Register!$Q591)=0),0,ROUND((Register!$M591-Register!$R591)*MIN(Register!$Q591,MAX(0,MIN(J$4,IF(Register!$U591="",$D$2,MIN($D$2,YEAR(Register!$U591)*12+MONTH(Register!$U591)-1)))-(YEAR(Register!$O591)*12+MONTH(Register!$O591))+1))/Register!$Q591,2)-ROUND((Register!$M591-Register!$R591)*MIN(Register!$Q591,MAX(0,MIN(J$4-1,IF(Register!$U591="",$D$2,MIN($D$2,YEAR(Register!$U591)*12+MONTH(Register!$U591)-1)))-(YEAR(Register!$O591)*12+MONTH(Register!$O591))+1))/Register!$Q591,2))</f>
        <v/>
      </c>
      <c r="K593" s="27">
        <f>IF(OR(Register!$N591&lt;&gt;"Yes",Register!$O591="",N(Register!$Q591)=0),0,ROUND((Register!$M591-Register!$R591)*MIN(Register!$Q591,MAX(0,MIN(K$4,IF(Register!$U591="",$D$2,MIN($D$2,YEAR(Register!$U591)*12+MONTH(Register!$U591)-1)))-(YEAR(Register!$O591)*12+MONTH(Register!$O591))+1))/Register!$Q591,2)-ROUND((Register!$M591-Register!$R591)*MIN(Register!$Q591,MAX(0,MIN(K$4-1,IF(Register!$U591="",$D$2,MIN($D$2,YEAR(Register!$U591)*12+MONTH(Register!$U591)-1)))-(YEAR(Register!$O591)*12+MONTH(Register!$O591))+1))/Register!$Q591,2))</f>
        <v/>
      </c>
      <c r="L593" s="27">
        <f>IF(OR(Register!$N591&lt;&gt;"Yes",Register!$O591="",N(Register!$Q591)=0),0,ROUND((Register!$M591-Register!$R591)*MIN(Register!$Q591,MAX(0,MIN(L$4,IF(Register!$U591="",$D$2,MIN($D$2,YEAR(Register!$U591)*12+MONTH(Register!$U591)-1)))-(YEAR(Register!$O591)*12+MONTH(Register!$O591))+1))/Register!$Q591,2)-ROUND((Register!$M591-Register!$R591)*MIN(Register!$Q591,MAX(0,MIN(L$4-1,IF(Register!$U591="",$D$2,MIN($D$2,YEAR(Register!$U591)*12+MONTH(Register!$U591)-1)))-(YEAR(Register!$O591)*12+MONTH(Register!$O591))+1))/Register!$Q591,2))</f>
        <v/>
      </c>
      <c r="M593" s="27">
        <f>IF(OR(Register!$N591&lt;&gt;"Yes",Register!$O591="",N(Register!$Q591)=0),0,ROUND((Register!$M591-Register!$R591)*MIN(Register!$Q591,MAX(0,MIN(M$4,IF(Register!$U591="",$D$2,MIN($D$2,YEAR(Register!$U591)*12+MONTH(Register!$U591)-1)))-(YEAR(Register!$O591)*12+MONTH(Register!$O591))+1))/Register!$Q591,2)-ROUND((Register!$M591-Register!$R591)*MIN(Register!$Q591,MAX(0,MIN(M$4-1,IF(Register!$U591="",$D$2,MIN($D$2,YEAR(Register!$U591)*12+MONTH(Register!$U591)-1)))-(YEAR(Register!$O591)*12+MONTH(Register!$O591))+1))/Register!$Q591,2))</f>
        <v/>
      </c>
      <c r="N593" s="27">
        <f>IF(OR(Register!$N591&lt;&gt;"Yes",Register!$O591="",N(Register!$Q591)=0),0,ROUND((Register!$M591-Register!$R591)*MIN(Register!$Q591,MAX(0,MIN(N$4,IF(Register!$U591="",$D$2,MIN($D$2,YEAR(Register!$U591)*12+MONTH(Register!$U591)-1)))-(YEAR(Register!$O591)*12+MONTH(Register!$O591))+1))/Register!$Q591,2)-ROUND((Register!$M591-Register!$R591)*MIN(Register!$Q591,MAX(0,MIN(N$4-1,IF(Register!$U591="",$D$2,MIN($D$2,YEAR(Register!$U591)*12+MONTH(Register!$U591)-1)))-(YEAR(Register!$O591)*12+MONTH(Register!$O591))+1))/Register!$Q591,2))</f>
        <v/>
      </c>
      <c r="O593" s="27">
        <f>IF(OR(Register!$N591&lt;&gt;"Yes",Register!$O591="",N(Register!$Q591)=0),0,ROUND((Register!$M591-Register!$R591)*MIN(Register!$Q591,MAX(0,MIN(O$4,IF(Register!$U591="",$D$2,MIN($D$2,YEAR(Register!$U591)*12+MONTH(Register!$U591)-1)))-(YEAR(Register!$O591)*12+MONTH(Register!$O591))+1))/Register!$Q591,2)-ROUND((Register!$M591-Register!$R591)*MIN(Register!$Q591,MAX(0,MIN(O$4-1,IF(Register!$U591="",$D$2,MIN($D$2,YEAR(Register!$U591)*12+MONTH(Register!$U591)-1)))-(YEAR(Register!$O591)*12+MONTH(Register!$O591))+1))/Register!$Q591,2))</f>
        <v/>
      </c>
      <c r="P593" s="27">
        <f>IF(OR(Register!$N591&lt;&gt;"Yes",Register!$O591="",N(Register!$Q591)=0),0,ROUND((Register!$M591-Register!$R591)*MIN(Register!$Q591,MAX(0,MIN(P$4,IF(Register!$U591="",$D$2,MIN($D$2,YEAR(Register!$U591)*12+MONTH(Register!$U591)-1)))-(YEAR(Register!$O591)*12+MONTH(Register!$O591))+1))/Register!$Q591,2)-ROUND((Register!$M591-Register!$R591)*MIN(Register!$Q591,MAX(0,MIN(P$4-1,IF(Register!$U591="",$D$2,MIN($D$2,YEAR(Register!$U591)*12+MONTH(Register!$U591)-1)))-(YEAR(Register!$O591)*12+MONTH(Register!$O591))+1))/Register!$Q591,2))</f>
        <v/>
      </c>
      <c r="Q593" s="27">
        <f>E593+F593+G593+H593+I593+J593+K593+L593+M593+N593+O593+P593</f>
        <v/>
      </c>
    </row>
    <row r="594">
      <c r="A594" s="28">
        <f>IF(Register!$A592="","",Register!$A592)</f>
        <v/>
      </c>
      <c r="B594" s="28">
        <f>IF(Register!$D592="","",Register!$D592)</f>
        <v/>
      </c>
      <c r="C594" s="28">
        <f>IF(Register!$F592="","",Register!$F592)</f>
        <v/>
      </c>
      <c r="D594" s="28">
        <f>IF(C594="","",IF(C594=Settings!$A$9,Settings!$B$9,IF(C594=Settings!$A$10,Settings!$B$10,IF(C594=Settings!$A$11,Settings!$B$11,IF(C594=Settings!$A$12,Settings!$B$12,IF(C594=Settings!$A$13,Settings!$B$13,IF(C594=Settings!$A$14,Settings!$B$14,IF(C594=Settings!$A$15,Settings!$B$15,IF(C594=Settings!$A$16,Settings!$B$16,IF(C594=Settings!$A$17,Settings!$B$17,IF(C594=Settings!$A$18,Settings!$B$18,"")))))))))))</f>
        <v/>
      </c>
      <c r="E594" s="27">
        <f>IF(OR(Register!$N592&lt;&gt;"Yes",Register!$O592="",N(Register!$Q592)=0),0,ROUND((Register!$M592-Register!$R592)*MIN(Register!$Q592,MAX(0,MIN(E$4,IF(Register!$U592="",$D$2,MIN($D$2,YEAR(Register!$U592)*12+MONTH(Register!$U592)-1)))-(YEAR(Register!$O592)*12+MONTH(Register!$O592))+1))/Register!$Q592,2)-ROUND((Register!$M592-Register!$R592)*MIN(Register!$Q592,MAX(0,MIN(E$4-1,IF(Register!$U592="",$D$2,MIN($D$2,YEAR(Register!$U592)*12+MONTH(Register!$U592)-1)))-(YEAR(Register!$O592)*12+MONTH(Register!$O592))+1))/Register!$Q592,2))</f>
        <v/>
      </c>
      <c r="F594" s="27">
        <f>IF(OR(Register!$N592&lt;&gt;"Yes",Register!$O592="",N(Register!$Q592)=0),0,ROUND((Register!$M592-Register!$R592)*MIN(Register!$Q592,MAX(0,MIN(F$4,IF(Register!$U592="",$D$2,MIN($D$2,YEAR(Register!$U592)*12+MONTH(Register!$U592)-1)))-(YEAR(Register!$O592)*12+MONTH(Register!$O592))+1))/Register!$Q592,2)-ROUND((Register!$M592-Register!$R592)*MIN(Register!$Q592,MAX(0,MIN(F$4-1,IF(Register!$U592="",$D$2,MIN($D$2,YEAR(Register!$U592)*12+MONTH(Register!$U592)-1)))-(YEAR(Register!$O592)*12+MONTH(Register!$O592))+1))/Register!$Q592,2))</f>
        <v/>
      </c>
      <c r="G594" s="27">
        <f>IF(OR(Register!$N592&lt;&gt;"Yes",Register!$O592="",N(Register!$Q592)=0),0,ROUND((Register!$M592-Register!$R592)*MIN(Register!$Q592,MAX(0,MIN(G$4,IF(Register!$U592="",$D$2,MIN($D$2,YEAR(Register!$U592)*12+MONTH(Register!$U592)-1)))-(YEAR(Register!$O592)*12+MONTH(Register!$O592))+1))/Register!$Q592,2)-ROUND((Register!$M592-Register!$R592)*MIN(Register!$Q592,MAX(0,MIN(G$4-1,IF(Register!$U592="",$D$2,MIN($D$2,YEAR(Register!$U592)*12+MONTH(Register!$U592)-1)))-(YEAR(Register!$O592)*12+MONTH(Register!$O592))+1))/Register!$Q592,2))</f>
        <v/>
      </c>
      <c r="H594" s="27">
        <f>IF(OR(Register!$N592&lt;&gt;"Yes",Register!$O592="",N(Register!$Q592)=0),0,ROUND((Register!$M592-Register!$R592)*MIN(Register!$Q592,MAX(0,MIN(H$4,IF(Register!$U592="",$D$2,MIN($D$2,YEAR(Register!$U592)*12+MONTH(Register!$U592)-1)))-(YEAR(Register!$O592)*12+MONTH(Register!$O592))+1))/Register!$Q592,2)-ROUND((Register!$M592-Register!$R592)*MIN(Register!$Q592,MAX(0,MIN(H$4-1,IF(Register!$U592="",$D$2,MIN($D$2,YEAR(Register!$U592)*12+MONTH(Register!$U592)-1)))-(YEAR(Register!$O592)*12+MONTH(Register!$O592))+1))/Register!$Q592,2))</f>
        <v/>
      </c>
      <c r="I594" s="27">
        <f>IF(OR(Register!$N592&lt;&gt;"Yes",Register!$O592="",N(Register!$Q592)=0),0,ROUND((Register!$M592-Register!$R592)*MIN(Register!$Q592,MAX(0,MIN(I$4,IF(Register!$U592="",$D$2,MIN($D$2,YEAR(Register!$U592)*12+MONTH(Register!$U592)-1)))-(YEAR(Register!$O592)*12+MONTH(Register!$O592))+1))/Register!$Q592,2)-ROUND((Register!$M592-Register!$R592)*MIN(Register!$Q592,MAX(0,MIN(I$4-1,IF(Register!$U592="",$D$2,MIN($D$2,YEAR(Register!$U592)*12+MONTH(Register!$U592)-1)))-(YEAR(Register!$O592)*12+MONTH(Register!$O592))+1))/Register!$Q592,2))</f>
        <v/>
      </c>
      <c r="J594" s="27">
        <f>IF(OR(Register!$N592&lt;&gt;"Yes",Register!$O592="",N(Register!$Q592)=0),0,ROUND((Register!$M592-Register!$R592)*MIN(Register!$Q592,MAX(0,MIN(J$4,IF(Register!$U592="",$D$2,MIN($D$2,YEAR(Register!$U592)*12+MONTH(Register!$U592)-1)))-(YEAR(Register!$O592)*12+MONTH(Register!$O592))+1))/Register!$Q592,2)-ROUND((Register!$M592-Register!$R592)*MIN(Register!$Q592,MAX(0,MIN(J$4-1,IF(Register!$U592="",$D$2,MIN($D$2,YEAR(Register!$U592)*12+MONTH(Register!$U592)-1)))-(YEAR(Register!$O592)*12+MONTH(Register!$O592))+1))/Register!$Q592,2))</f>
        <v/>
      </c>
      <c r="K594" s="27">
        <f>IF(OR(Register!$N592&lt;&gt;"Yes",Register!$O592="",N(Register!$Q592)=0),0,ROUND((Register!$M592-Register!$R592)*MIN(Register!$Q592,MAX(0,MIN(K$4,IF(Register!$U592="",$D$2,MIN($D$2,YEAR(Register!$U592)*12+MONTH(Register!$U592)-1)))-(YEAR(Register!$O592)*12+MONTH(Register!$O592))+1))/Register!$Q592,2)-ROUND((Register!$M592-Register!$R592)*MIN(Register!$Q592,MAX(0,MIN(K$4-1,IF(Register!$U592="",$D$2,MIN($D$2,YEAR(Register!$U592)*12+MONTH(Register!$U592)-1)))-(YEAR(Register!$O592)*12+MONTH(Register!$O592))+1))/Register!$Q592,2))</f>
        <v/>
      </c>
      <c r="L594" s="27">
        <f>IF(OR(Register!$N592&lt;&gt;"Yes",Register!$O592="",N(Register!$Q592)=0),0,ROUND((Register!$M592-Register!$R592)*MIN(Register!$Q592,MAX(0,MIN(L$4,IF(Register!$U592="",$D$2,MIN($D$2,YEAR(Register!$U592)*12+MONTH(Register!$U592)-1)))-(YEAR(Register!$O592)*12+MONTH(Register!$O592))+1))/Register!$Q592,2)-ROUND((Register!$M592-Register!$R592)*MIN(Register!$Q592,MAX(0,MIN(L$4-1,IF(Register!$U592="",$D$2,MIN($D$2,YEAR(Register!$U592)*12+MONTH(Register!$U592)-1)))-(YEAR(Register!$O592)*12+MONTH(Register!$O592))+1))/Register!$Q592,2))</f>
        <v/>
      </c>
      <c r="M594" s="27">
        <f>IF(OR(Register!$N592&lt;&gt;"Yes",Register!$O592="",N(Register!$Q592)=0),0,ROUND((Register!$M592-Register!$R592)*MIN(Register!$Q592,MAX(0,MIN(M$4,IF(Register!$U592="",$D$2,MIN($D$2,YEAR(Register!$U592)*12+MONTH(Register!$U592)-1)))-(YEAR(Register!$O592)*12+MONTH(Register!$O592))+1))/Register!$Q592,2)-ROUND((Register!$M592-Register!$R592)*MIN(Register!$Q592,MAX(0,MIN(M$4-1,IF(Register!$U592="",$D$2,MIN($D$2,YEAR(Register!$U592)*12+MONTH(Register!$U592)-1)))-(YEAR(Register!$O592)*12+MONTH(Register!$O592))+1))/Register!$Q592,2))</f>
        <v/>
      </c>
      <c r="N594" s="27">
        <f>IF(OR(Register!$N592&lt;&gt;"Yes",Register!$O592="",N(Register!$Q592)=0),0,ROUND((Register!$M592-Register!$R592)*MIN(Register!$Q592,MAX(0,MIN(N$4,IF(Register!$U592="",$D$2,MIN($D$2,YEAR(Register!$U592)*12+MONTH(Register!$U592)-1)))-(YEAR(Register!$O592)*12+MONTH(Register!$O592))+1))/Register!$Q592,2)-ROUND((Register!$M592-Register!$R592)*MIN(Register!$Q592,MAX(0,MIN(N$4-1,IF(Register!$U592="",$D$2,MIN($D$2,YEAR(Register!$U592)*12+MONTH(Register!$U592)-1)))-(YEAR(Register!$O592)*12+MONTH(Register!$O592))+1))/Register!$Q592,2))</f>
        <v/>
      </c>
      <c r="O594" s="27">
        <f>IF(OR(Register!$N592&lt;&gt;"Yes",Register!$O592="",N(Register!$Q592)=0),0,ROUND((Register!$M592-Register!$R592)*MIN(Register!$Q592,MAX(0,MIN(O$4,IF(Register!$U592="",$D$2,MIN($D$2,YEAR(Register!$U592)*12+MONTH(Register!$U592)-1)))-(YEAR(Register!$O592)*12+MONTH(Register!$O592))+1))/Register!$Q592,2)-ROUND((Register!$M592-Register!$R592)*MIN(Register!$Q592,MAX(0,MIN(O$4-1,IF(Register!$U592="",$D$2,MIN($D$2,YEAR(Register!$U592)*12+MONTH(Register!$U592)-1)))-(YEAR(Register!$O592)*12+MONTH(Register!$O592))+1))/Register!$Q592,2))</f>
        <v/>
      </c>
      <c r="P594" s="27">
        <f>IF(OR(Register!$N592&lt;&gt;"Yes",Register!$O592="",N(Register!$Q592)=0),0,ROUND((Register!$M592-Register!$R592)*MIN(Register!$Q592,MAX(0,MIN(P$4,IF(Register!$U592="",$D$2,MIN($D$2,YEAR(Register!$U592)*12+MONTH(Register!$U592)-1)))-(YEAR(Register!$O592)*12+MONTH(Register!$O592))+1))/Register!$Q592,2)-ROUND((Register!$M592-Register!$R592)*MIN(Register!$Q592,MAX(0,MIN(P$4-1,IF(Register!$U592="",$D$2,MIN($D$2,YEAR(Register!$U592)*12+MONTH(Register!$U592)-1)))-(YEAR(Register!$O592)*12+MONTH(Register!$O592))+1))/Register!$Q592,2))</f>
        <v/>
      </c>
      <c r="Q594" s="27">
        <f>E594+F594+G594+H594+I594+J594+K594+L594+M594+N594+O594+P594</f>
        <v/>
      </c>
    </row>
    <row r="595">
      <c r="A595" s="28">
        <f>IF(Register!$A593="","",Register!$A593)</f>
        <v/>
      </c>
      <c r="B595" s="28">
        <f>IF(Register!$D593="","",Register!$D593)</f>
        <v/>
      </c>
      <c r="C595" s="28">
        <f>IF(Register!$F593="","",Register!$F593)</f>
        <v/>
      </c>
      <c r="D595" s="28">
        <f>IF(C595="","",IF(C595=Settings!$A$9,Settings!$B$9,IF(C595=Settings!$A$10,Settings!$B$10,IF(C595=Settings!$A$11,Settings!$B$11,IF(C595=Settings!$A$12,Settings!$B$12,IF(C595=Settings!$A$13,Settings!$B$13,IF(C595=Settings!$A$14,Settings!$B$14,IF(C595=Settings!$A$15,Settings!$B$15,IF(C595=Settings!$A$16,Settings!$B$16,IF(C595=Settings!$A$17,Settings!$B$17,IF(C595=Settings!$A$18,Settings!$B$18,"")))))))))))</f>
        <v/>
      </c>
      <c r="E595" s="27">
        <f>IF(OR(Register!$N593&lt;&gt;"Yes",Register!$O593="",N(Register!$Q593)=0),0,ROUND((Register!$M593-Register!$R593)*MIN(Register!$Q593,MAX(0,MIN(E$4,IF(Register!$U593="",$D$2,MIN($D$2,YEAR(Register!$U593)*12+MONTH(Register!$U593)-1)))-(YEAR(Register!$O593)*12+MONTH(Register!$O593))+1))/Register!$Q593,2)-ROUND((Register!$M593-Register!$R593)*MIN(Register!$Q593,MAX(0,MIN(E$4-1,IF(Register!$U593="",$D$2,MIN($D$2,YEAR(Register!$U593)*12+MONTH(Register!$U593)-1)))-(YEAR(Register!$O593)*12+MONTH(Register!$O593))+1))/Register!$Q593,2))</f>
        <v/>
      </c>
      <c r="F595" s="27">
        <f>IF(OR(Register!$N593&lt;&gt;"Yes",Register!$O593="",N(Register!$Q593)=0),0,ROUND((Register!$M593-Register!$R593)*MIN(Register!$Q593,MAX(0,MIN(F$4,IF(Register!$U593="",$D$2,MIN($D$2,YEAR(Register!$U593)*12+MONTH(Register!$U593)-1)))-(YEAR(Register!$O593)*12+MONTH(Register!$O593))+1))/Register!$Q593,2)-ROUND((Register!$M593-Register!$R593)*MIN(Register!$Q593,MAX(0,MIN(F$4-1,IF(Register!$U593="",$D$2,MIN($D$2,YEAR(Register!$U593)*12+MONTH(Register!$U593)-1)))-(YEAR(Register!$O593)*12+MONTH(Register!$O593))+1))/Register!$Q593,2))</f>
        <v/>
      </c>
      <c r="G595" s="27">
        <f>IF(OR(Register!$N593&lt;&gt;"Yes",Register!$O593="",N(Register!$Q593)=0),0,ROUND((Register!$M593-Register!$R593)*MIN(Register!$Q593,MAX(0,MIN(G$4,IF(Register!$U593="",$D$2,MIN($D$2,YEAR(Register!$U593)*12+MONTH(Register!$U593)-1)))-(YEAR(Register!$O593)*12+MONTH(Register!$O593))+1))/Register!$Q593,2)-ROUND((Register!$M593-Register!$R593)*MIN(Register!$Q593,MAX(0,MIN(G$4-1,IF(Register!$U593="",$D$2,MIN($D$2,YEAR(Register!$U593)*12+MONTH(Register!$U593)-1)))-(YEAR(Register!$O593)*12+MONTH(Register!$O593))+1))/Register!$Q593,2))</f>
        <v/>
      </c>
      <c r="H595" s="27">
        <f>IF(OR(Register!$N593&lt;&gt;"Yes",Register!$O593="",N(Register!$Q593)=0),0,ROUND((Register!$M593-Register!$R593)*MIN(Register!$Q593,MAX(0,MIN(H$4,IF(Register!$U593="",$D$2,MIN($D$2,YEAR(Register!$U593)*12+MONTH(Register!$U593)-1)))-(YEAR(Register!$O593)*12+MONTH(Register!$O593))+1))/Register!$Q593,2)-ROUND((Register!$M593-Register!$R593)*MIN(Register!$Q593,MAX(0,MIN(H$4-1,IF(Register!$U593="",$D$2,MIN($D$2,YEAR(Register!$U593)*12+MONTH(Register!$U593)-1)))-(YEAR(Register!$O593)*12+MONTH(Register!$O593))+1))/Register!$Q593,2))</f>
        <v/>
      </c>
      <c r="I595" s="27">
        <f>IF(OR(Register!$N593&lt;&gt;"Yes",Register!$O593="",N(Register!$Q593)=0),0,ROUND((Register!$M593-Register!$R593)*MIN(Register!$Q593,MAX(0,MIN(I$4,IF(Register!$U593="",$D$2,MIN($D$2,YEAR(Register!$U593)*12+MONTH(Register!$U593)-1)))-(YEAR(Register!$O593)*12+MONTH(Register!$O593))+1))/Register!$Q593,2)-ROUND((Register!$M593-Register!$R593)*MIN(Register!$Q593,MAX(0,MIN(I$4-1,IF(Register!$U593="",$D$2,MIN($D$2,YEAR(Register!$U593)*12+MONTH(Register!$U593)-1)))-(YEAR(Register!$O593)*12+MONTH(Register!$O593))+1))/Register!$Q593,2))</f>
        <v/>
      </c>
      <c r="J595" s="27">
        <f>IF(OR(Register!$N593&lt;&gt;"Yes",Register!$O593="",N(Register!$Q593)=0),0,ROUND((Register!$M593-Register!$R593)*MIN(Register!$Q593,MAX(0,MIN(J$4,IF(Register!$U593="",$D$2,MIN($D$2,YEAR(Register!$U593)*12+MONTH(Register!$U593)-1)))-(YEAR(Register!$O593)*12+MONTH(Register!$O593))+1))/Register!$Q593,2)-ROUND((Register!$M593-Register!$R593)*MIN(Register!$Q593,MAX(0,MIN(J$4-1,IF(Register!$U593="",$D$2,MIN($D$2,YEAR(Register!$U593)*12+MONTH(Register!$U593)-1)))-(YEAR(Register!$O593)*12+MONTH(Register!$O593))+1))/Register!$Q593,2))</f>
        <v/>
      </c>
      <c r="K595" s="27">
        <f>IF(OR(Register!$N593&lt;&gt;"Yes",Register!$O593="",N(Register!$Q593)=0),0,ROUND((Register!$M593-Register!$R593)*MIN(Register!$Q593,MAX(0,MIN(K$4,IF(Register!$U593="",$D$2,MIN($D$2,YEAR(Register!$U593)*12+MONTH(Register!$U593)-1)))-(YEAR(Register!$O593)*12+MONTH(Register!$O593))+1))/Register!$Q593,2)-ROUND((Register!$M593-Register!$R593)*MIN(Register!$Q593,MAX(0,MIN(K$4-1,IF(Register!$U593="",$D$2,MIN($D$2,YEAR(Register!$U593)*12+MONTH(Register!$U593)-1)))-(YEAR(Register!$O593)*12+MONTH(Register!$O593))+1))/Register!$Q593,2))</f>
        <v/>
      </c>
      <c r="L595" s="27">
        <f>IF(OR(Register!$N593&lt;&gt;"Yes",Register!$O593="",N(Register!$Q593)=0),0,ROUND((Register!$M593-Register!$R593)*MIN(Register!$Q593,MAX(0,MIN(L$4,IF(Register!$U593="",$D$2,MIN($D$2,YEAR(Register!$U593)*12+MONTH(Register!$U593)-1)))-(YEAR(Register!$O593)*12+MONTH(Register!$O593))+1))/Register!$Q593,2)-ROUND((Register!$M593-Register!$R593)*MIN(Register!$Q593,MAX(0,MIN(L$4-1,IF(Register!$U593="",$D$2,MIN($D$2,YEAR(Register!$U593)*12+MONTH(Register!$U593)-1)))-(YEAR(Register!$O593)*12+MONTH(Register!$O593))+1))/Register!$Q593,2))</f>
        <v/>
      </c>
      <c r="M595" s="27">
        <f>IF(OR(Register!$N593&lt;&gt;"Yes",Register!$O593="",N(Register!$Q593)=0),0,ROUND((Register!$M593-Register!$R593)*MIN(Register!$Q593,MAX(0,MIN(M$4,IF(Register!$U593="",$D$2,MIN($D$2,YEAR(Register!$U593)*12+MONTH(Register!$U593)-1)))-(YEAR(Register!$O593)*12+MONTH(Register!$O593))+1))/Register!$Q593,2)-ROUND((Register!$M593-Register!$R593)*MIN(Register!$Q593,MAX(0,MIN(M$4-1,IF(Register!$U593="",$D$2,MIN($D$2,YEAR(Register!$U593)*12+MONTH(Register!$U593)-1)))-(YEAR(Register!$O593)*12+MONTH(Register!$O593))+1))/Register!$Q593,2))</f>
        <v/>
      </c>
      <c r="N595" s="27">
        <f>IF(OR(Register!$N593&lt;&gt;"Yes",Register!$O593="",N(Register!$Q593)=0),0,ROUND((Register!$M593-Register!$R593)*MIN(Register!$Q593,MAX(0,MIN(N$4,IF(Register!$U593="",$D$2,MIN($D$2,YEAR(Register!$U593)*12+MONTH(Register!$U593)-1)))-(YEAR(Register!$O593)*12+MONTH(Register!$O593))+1))/Register!$Q593,2)-ROUND((Register!$M593-Register!$R593)*MIN(Register!$Q593,MAX(0,MIN(N$4-1,IF(Register!$U593="",$D$2,MIN($D$2,YEAR(Register!$U593)*12+MONTH(Register!$U593)-1)))-(YEAR(Register!$O593)*12+MONTH(Register!$O593))+1))/Register!$Q593,2))</f>
        <v/>
      </c>
      <c r="O595" s="27">
        <f>IF(OR(Register!$N593&lt;&gt;"Yes",Register!$O593="",N(Register!$Q593)=0),0,ROUND((Register!$M593-Register!$R593)*MIN(Register!$Q593,MAX(0,MIN(O$4,IF(Register!$U593="",$D$2,MIN($D$2,YEAR(Register!$U593)*12+MONTH(Register!$U593)-1)))-(YEAR(Register!$O593)*12+MONTH(Register!$O593))+1))/Register!$Q593,2)-ROUND((Register!$M593-Register!$R593)*MIN(Register!$Q593,MAX(0,MIN(O$4-1,IF(Register!$U593="",$D$2,MIN($D$2,YEAR(Register!$U593)*12+MONTH(Register!$U593)-1)))-(YEAR(Register!$O593)*12+MONTH(Register!$O593))+1))/Register!$Q593,2))</f>
        <v/>
      </c>
      <c r="P595" s="27">
        <f>IF(OR(Register!$N593&lt;&gt;"Yes",Register!$O593="",N(Register!$Q593)=0),0,ROUND((Register!$M593-Register!$R593)*MIN(Register!$Q593,MAX(0,MIN(P$4,IF(Register!$U593="",$D$2,MIN($D$2,YEAR(Register!$U593)*12+MONTH(Register!$U593)-1)))-(YEAR(Register!$O593)*12+MONTH(Register!$O593))+1))/Register!$Q593,2)-ROUND((Register!$M593-Register!$R593)*MIN(Register!$Q593,MAX(0,MIN(P$4-1,IF(Register!$U593="",$D$2,MIN($D$2,YEAR(Register!$U593)*12+MONTH(Register!$U593)-1)))-(YEAR(Register!$O593)*12+MONTH(Register!$O593))+1))/Register!$Q593,2))</f>
        <v/>
      </c>
      <c r="Q595" s="27">
        <f>E595+F595+G595+H595+I595+J595+K595+L595+M595+N595+O595+P595</f>
        <v/>
      </c>
    </row>
    <row r="596">
      <c r="A596" s="28">
        <f>IF(Register!$A594="","",Register!$A594)</f>
        <v/>
      </c>
      <c r="B596" s="28">
        <f>IF(Register!$D594="","",Register!$D594)</f>
        <v/>
      </c>
      <c r="C596" s="28">
        <f>IF(Register!$F594="","",Register!$F594)</f>
        <v/>
      </c>
      <c r="D596" s="28">
        <f>IF(C596="","",IF(C596=Settings!$A$9,Settings!$B$9,IF(C596=Settings!$A$10,Settings!$B$10,IF(C596=Settings!$A$11,Settings!$B$11,IF(C596=Settings!$A$12,Settings!$B$12,IF(C596=Settings!$A$13,Settings!$B$13,IF(C596=Settings!$A$14,Settings!$B$14,IF(C596=Settings!$A$15,Settings!$B$15,IF(C596=Settings!$A$16,Settings!$B$16,IF(C596=Settings!$A$17,Settings!$B$17,IF(C596=Settings!$A$18,Settings!$B$18,"")))))))))))</f>
        <v/>
      </c>
      <c r="E596" s="27">
        <f>IF(OR(Register!$N594&lt;&gt;"Yes",Register!$O594="",N(Register!$Q594)=0),0,ROUND((Register!$M594-Register!$R594)*MIN(Register!$Q594,MAX(0,MIN(E$4,IF(Register!$U594="",$D$2,MIN($D$2,YEAR(Register!$U594)*12+MONTH(Register!$U594)-1)))-(YEAR(Register!$O594)*12+MONTH(Register!$O594))+1))/Register!$Q594,2)-ROUND((Register!$M594-Register!$R594)*MIN(Register!$Q594,MAX(0,MIN(E$4-1,IF(Register!$U594="",$D$2,MIN($D$2,YEAR(Register!$U594)*12+MONTH(Register!$U594)-1)))-(YEAR(Register!$O594)*12+MONTH(Register!$O594))+1))/Register!$Q594,2))</f>
        <v/>
      </c>
      <c r="F596" s="27">
        <f>IF(OR(Register!$N594&lt;&gt;"Yes",Register!$O594="",N(Register!$Q594)=0),0,ROUND((Register!$M594-Register!$R594)*MIN(Register!$Q594,MAX(0,MIN(F$4,IF(Register!$U594="",$D$2,MIN($D$2,YEAR(Register!$U594)*12+MONTH(Register!$U594)-1)))-(YEAR(Register!$O594)*12+MONTH(Register!$O594))+1))/Register!$Q594,2)-ROUND((Register!$M594-Register!$R594)*MIN(Register!$Q594,MAX(0,MIN(F$4-1,IF(Register!$U594="",$D$2,MIN($D$2,YEAR(Register!$U594)*12+MONTH(Register!$U594)-1)))-(YEAR(Register!$O594)*12+MONTH(Register!$O594))+1))/Register!$Q594,2))</f>
        <v/>
      </c>
      <c r="G596" s="27">
        <f>IF(OR(Register!$N594&lt;&gt;"Yes",Register!$O594="",N(Register!$Q594)=0),0,ROUND((Register!$M594-Register!$R594)*MIN(Register!$Q594,MAX(0,MIN(G$4,IF(Register!$U594="",$D$2,MIN($D$2,YEAR(Register!$U594)*12+MONTH(Register!$U594)-1)))-(YEAR(Register!$O594)*12+MONTH(Register!$O594))+1))/Register!$Q594,2)-ROUND((Register!$M594-Register!$R594)*MIN(Register!$Q594,MAX(0,MIN(G$4-1,IF(Register!$U594="",$D$2,MIN($D$2,YEAR(Register!$U594)*12+MONTH(Register!$U594)-1)))-(YEAR(Register!$O594)*12+MONTH(Register!$O594))+1))/Register!$Q594,2))</f>
        <v/>
      </c>
      <c r="H596" s="27">
        <f>IF(OR(Register!$N594&lt;&gt;"Yes",Register!$O594="",N(Register!$Q594)=0),0,ROUND((Register!$M594-Register!$R594)*MIN(Register!$Q594,MAX(0,MIN(H$4,IF(Register!$U594="",$D$2,MIN($D$2,YEAR(Register!$U594)*12+MONTH(Register!$U594)-1)))-(YEAR(Register!$O594)*12+MONTH(Register!$O594))+1))/Register!$Q594,2)-ROUND((Register!$M594-Register!$R594)*MIN(Register!$Q594,MAX(0,MIN(H$4-1,IF(Register!$U594="",$D$2,MIN($D$2,YEAR(Register!$U594)*12+MONTH(Register!$U594)-1)))-(YEAR(Register!$O594)*12+MONTH(Register!$O594))+1))/Register!$Q594,2))</f>
        <v/>
      </c>
      <c r="I596" s="27">
        <f>IF(OR(Register!$N594&lt;&gt;"Yes",Register!$O594="",N(Register!$Q594)=0),0,ROUND((Register!$M594-Register!$R594)*MIN(Register!$Q594,MAX(0,MIN(I$4,IF(Register!$U594="",$D$2,MIN($D$2,YEAR(Register!$U594)*12+MONTH(Register!$U594)-1)))-(YEAR(Register!$O594)*12+MONTH(Register!$O594))+1))/Register!$Q594,2)-ROUND((Register!$M594-Register!$R594)*MIN(Register!$Q594,MAX(0,MIN(I$4-1,IF(Register!$U594="",$D$2,MIN($D$2,YEAR(Register!$U594)*12+MONTH(Register!$U594)-1)))-(YEAR(Register!$O594)*12+MONTH(Register!$O594))+1))/Register!$Q594,2))</f>
        <v/>
      </c>
      <c r="J596" s="27">
        <f>IF(OR(Register!$N594&lt;&gt;"Yes",Register!$O594="",N(Register!$Q594)=0),0,ROUND((Register!$M594-Register!$R594)*MIN(Register!$Q594,MAX(0,MIN(J$4,IF(Register!$U594="",$D$2,MIN($D$2,YEAR(Register!$U594)*12+MONTH(Register!$U594)-1)))-(YEAR(Register!$O594)*12+MONTH(Register!$O594))+1))/Register!$Q594,2)-ROUND((Register!$M594-Register!$R594)*MIN(Register!$Q594,MAX(0,MIN(J$4-1,IF(Register!$U594="",$D$2,MIN($D$2,YEAR(Register!$U594)*12+MONTH(Register!$U594)-1)))-(YEAR(Register!$O594)*12+MONTH(Register!$O594))+1))/Register!$Q594,2))</f>
        <v/>
      </c>
      <c r="K596" s="27">
        <f>IF(OR(Register!$N594&lt;&gt;"Yes",Register!$O594="",N(Register!$Q594)=0),0,ROUND((Register!$M594-Register!$R594)*MIN(Register!$Q594,MAX(0,MIN(K$4,IF(Register!$U594="",$D$2,MIN($D$2,YEAR(Register!$U594)*12+MONTH(Register!$U594)-1)))-(YEAR(Register!$O594)*12+MONTH(Register!$O594))+1))/Register!$Q594,2)-ROUND((Register!$M594-Register!$R594)*MIN(Register!$Q594,MAX(0,MIN(K$4-1,IF(Register!$U594="",$D$2,MIN($D$2,YEAR(Register!$U594)*12+MONTH(Register!$U594)-1)))-(YEAR(Register!$O594)*12+MONTH(Register!$O594))+1))/Register!$Q594,2))</f>
        <v/>
      </c>
      <c r="L596" s="27">
        <f>IF(OR(Register!$N594&lt;&gt;"Yes",Register!$O594="",N(Register!$Q594)=0),0,ROUND((Register!$M594-Register!$R594)*MIN(Register!$Q594,MAX(0,MIN(L$4,IF(Register!$U594="",$D$2,MIN($D$2,YEAR(Register!$U594)*12+MONTH(Register!$U594)-1)))-(YEAR(Register!$O594)*12+MONTH(Register!$O594))+1))/Register!$Q594,2)-ROUND((Register!$M594-Register!$R594)*MIN(Register!$Q594,MAX(0,MIN(L$4-1,IF(Register!$U594="",$D$2,MIN($D$2,YEAR(Register!$U594)*12+MONTH(Register!$U594)-1)))-(YEAR(Register!$O594)*12+MONTH(Register!$O594))+1))/Register!$Q594,2))</f>
        <v/>
      </c>
      <c r="M596" s="27">
        <f>IF(OR(Register!$N594&lt;&gt;"Yes",Register!$O594="",N(Register!$Q594)=0),0,ROUND((Register!$M594-Register!$R594)*MIN(Register!$Q594,MAX(0,MIN(M$4,IF(Register!$U594="",$D$2,MIN($D$2,YEAR(Register!$U594)*12+MONTH(Register!$U594)-1)))-(YEAR(Register!$O594)*12+MONTH(Register!$O594))+1))/Register!$Q594,2)-ROUND((Register!$M594-Register!$R594)*MIN(Register!$Q594,MAX(0,MIN(M$4-1,IF(Register!$U594="",$D$2,MIN($D$2,YEAR(Register!$U594)*12+MONTH(Register!$U594)-1)))-(YEAR(Register!$O594)*12+MONTH(Register!$O594))+1))/Register!$Q594,2))</f>
        <v/>
      </c>
      <c r="N596" s="27">
        <f>IF(OR(Register!$N594&lt;&gt;"Yes",Register!$O594="",N(Register!$Q594)=0),0,ROUND((Register!$M594-Register!$R594)*MIN(Register!$Q594,MAX(0,MIN(N$4,IF(Register!$U594="",$D$2,MIN($D$2,YEAR(Register!$U594)*12+MONTH(Register!$U594)-1)))-(YEAR(Register!$O594)*12+MONTH(Register!$O594))+1))/Register!$Q594,2)-ROUND((Register!$M594-Register!$R594)*MIN(Register!$Q594,MAX(0,MIN(N$4-1,IF(Register!$U594="",$D$2,MIN($D$2,YEAR(Register!$U594)*12+MONTH(Register!$U594)-1)))-(YEAR(Register!$O594)*12+MONTH(Register!$O594))+1))/Register!$Q594,2))</f>
        <v/>
      </c>
      <c r="O596" s="27">
        <f>IF(OR(Register!$N594&lt;&gt;"Yes",Register!$O594="",N(Register!$Q594)=0),0,ROUND((Register!$M594-Register!$R594)*MIN(Register!$Q594,MAX(0,MIN(O$4,IF(Register!$U594="",$D$2,MIN($D$2,YEAR(Register!$U594)*12+MONTH(Register!$U594)-1)))-(YEAR(Register!$O594)*12+MONTH(Register!$O594))+1))/Register!$Q594,2)-ROUND((Register!$M594-Register!$R594)*MIN(Register!$Q594,MAX(0,MIN(O$4-1,IF(Register!$U594="",$D$2,MIN($D$2,YEAR(Register!$U594)*12+MONTH(Register!$U594)-1)))-(YEAR(Register!$O594)*12+MONTH(Register!$O594))+1))/Register!$Q594,2))</f>
        <v/>
      </c>
      <c r="P596" s="27">
        <f>IF(OR(Register!$N594&lt;&gt;"Yes",Register!$O594="",N(Register!$Q594)=0),0,ROUND((Register!$M594-Register!$R594)*MIN(Register!$Q594,MAX(0,MIN(P$4,IF(Register!$U594="",$D$2,MIN($D$2,YEAR(Register!$U594)*12+MONTH(Register!$U594)-1)))-(YEAR(Register!$O594)*12+MONTH(Register!$O594))+1))/Register!$Q594,2)-ROUND((Register!$M594-Register!$R594)*MIN(Register!$Q594,MAX(0,MIN(P$4-1,IF(Register!$U594="",$D$2,MIN($D$2,YEAR(Register!$U594)*12+MONTH(Register!$U594)-1)))-(YEAR(Register!$O594)*12+MONTH(Register!$O594))+1))/Register!$Q594,2))</f>
        <v/>
      </c>
      <c r="Q596" s="27">
        <f>E596+F596+G596+H596+I596+J596+K596+L596+M596+N596+O596+P596</f>
        <v/>
      </c>
    </row>
    <row r="597">
      <c r="A597" s="28">
        <f>IF(Register!$A595="","",Register!$A595)</f>
        <v/>
      </c>
      <c r="B597" s="28">
        <f>IF(Register!$D595="","",Register!$D595)</f>
        <v/>
      </c>
      <c r="C597" s="28">
        <f>IF(Register!$F595="","",Register!$F595)</f>
        <v/>
      </c>
      <c r="D597" s="28">
        <f>IF(C597="","",IF(C597=Settings!$A$9,Settings!$B$9,IF(C597=Settings!$A$10,Settings!$B$10,IF(C597=Settings!$A$11,Settings!$B$11,IF(C597=Settings!$A$12,Settings!$B$12,IF(C597=Settings!$A$13,Settings!$B$13,IF(C597=Settings!$A$14,Settings!$B$14,IF(C597=Settings!$A$15,Settings!$B$15,IF(C597=Settings!$A$16,Settings!$B$16,IF(C597=Settings!$A$17,Settings!$B$17,IF(C597=Settings!$A$18,Settings!$B$18,"")))))))))))</f>
        <v/>
      </c>
      <c r="E597" s="27">
        <f>IF(OR(Register!$N595&lt;&gt;"Yes",Register!$O595="",N(Register!$Q595)=0),0,ROUND((Register!$M595-Register!$R595)*MIN(Register!$Q595,MAX(0,MIN(E$4,IF(Register!$U595="",$D$2,MIN($D$2,YEAR(Register!$U595)*12+MONTH(Register!$U595)-1)))-(YEAR(Register!$O595)*12+MONTH(Register!$O595))+1))/Register!$Q595,2)-ROUND((Register!$M595-Register!$R595)*MIN(Register!$Q595,MAX(0,MIN(E$4-1,IF(Register!$U595="",$D$2,MIN($D$2,YEAR(Register!$U595)*12+MONTH(Register!$U595)-1)))-(YEAR(Register!$O595)*12+MONTH(Register!$O595))+1))/Register!$Q595,2))</f>
        <v/>
      </c>
      <c r="F597" s="27">
        <f>IF(OR(Register!$N595&lt;&gt;"Yes",Register!$O595="",N(Register!$Q595)=0),0,ROUND((Register!$M595-Register!$R595)*MIN(Register!$Q595,MAX(0,MIN(F$4,IF(Register!$U595="",$D$2,MIN($D$2,YEAR(Register!$U595)*12+MONTH(Register!$U595)-1)))-(YEAR(Register!$O595)*12+MONTH(Register!$O595))+1))/Register!$Q595,2)-ROUND((Register!$M595-Register!$R595)*MIN(Register!$Q595,MAX(0,MIN(F$4-1,IF(Register!$U595="",$D$2,MIN($D$2,YEAR(Register!$U595)*12+MONTH(Register!$U595)-1)))-(YEAR(Register!$O595)*12+MONTH(Register!$O595))+1))/Register!$Q595,2))</f>
        <v/>
      </c>
      <c r="G597" s="27">
        <f>IF(OR(Register!$N595&lt;&gt;"Yes",Register!$O595="",N(Register!$Q595)=0),0,ROUND((Register!$M595-Register!$R595)*MIN(Register!$Q595,MAX(0,MIN(G$4,IF(Register!$U595="",$D$2,MIN($D$2,YEAR(Register!$U595)*12+MONTH(Register!$U595)-1)))-(YEAR(Register!$O595)*12+MONTH(Register!$O595))+1))/Register!$Q595,2)-ROUND((Register!$M595-Register!$R595)*MIN(Register!$Q595,MAX(0,MIN(G$4-1,IF(Register!$U595="",$D$2,MIN($D$2,YEAR(Register!$U595)*12+MONTH(Register!$U595)-1)))-(YEAR(Register!$O595)*12+MONTH(Register!$O595))+1))/Register!$Q595,2))</f>
        <v/>
      </c>
      <c r="H597" s="27">
        <f>IF(OR(Register!$N595&lt;&gt;"Yes",Register!$O595="",N(Register!$Q595)=0),0,ROUND((Register!$M595-Register!$R595)*MIN(Register!$Q595,MAX(0,MIN(H$4,IF(Register!$U595="",$D$2,MIN($D$2,YEAR(Register!$U595)*12+MONTH(Register!$U595)-1)))-(YEAR(Register!$O595)*12+MONTH(Register!$O595))+1))/Register!$Q595,2)-ROUND((Register!$M595-Register!$R595)*MIN(Register!$Q595,MAX(0,MIN(H$4-1,IF(Register!$U595="",$D$2,MIN($D$2,YEAR(Register!$U595)*12+MONTH(Register!$U595)-1)))-(YEAR(Register!$O595)*12+MONTH(Register!$O595))+1))/Register!$Q595,2))</f>
        <v/>
      </c>
      <c r="I597" s="27">
        <f>IF(OR(Register!$N595&lt;&gt;"Yes",Register!$O595="",N(Register!$Q595)=0),0,ROUND((Register!$M595-Register!$R595)*MIN(Register!$Q595,MAX(0,MIN(I$4,IF(Register!$U595="",$D$2,MIN($D$2,YEAR(Register!$U595)*12+MONTH(Register!$U595)-1)))-(YEAR(Register!$O595)*12+MONTH(Register!$O595))+1))/Register!$Q595,2)-ROUND((Register!$M595-Register!$R595)*MIN(Register!$Q595,MAX(0,MIN(I$4-1,IF(Register!$U595="",$D$2,MIN($D$2,YEAR(Register!$U595)*12+MONTH(Register!$U595)-1)))-(YEAR(Register!$O595)*12+MONTH(Register!$O595))+1))/Register!$Q595,2))</f>
        <v/>
      </c>
      <c r="J597" s="27">
        <f>IF(OR(Register!$N595&lt;&gt;"Yes",Register!$O595="",N(Register!$Q595)=0),0,ROUND((Register!$M595-Register!$R595)*MIN(Register!$Q595,MAX(0,MIN(J$4,IF(Register!$U595="",$D$2,MIN($D$2,YEAR(Register!$U595)*12+MONTH(Register!$U595)-1)))-(YEAR(Register!$O595)*12+MONTH(Register!$O595))+1))/Register!$Q595,2)-ROUND((Register!$M595-Register!$R595)*MIN(Register!$Q595,MAX(0,MIN(J$4-1,IF(Register!$U595="",$D$2,MIN($D$2,YEAR(Register!$U595)*12+MONTH(Register!$U595)-1)))-(YEAR(Register!$O595)*12+MONTH(Register!$O595))+1))/Register!$Q595,2))</f>
        <v/>
      </c>
      <c r="K597" s="27">
        <f>IF(OR(Register!$N595&lt;&gt;"Yes",Register!$O595="",N(Register!$Q595)=0),0,ROUND((Register!$M595-Register!$R595)*MIN(Register!$Q595,MAX(0,MIN(K$4,IF(Register!$U595="",$D$2,MIN($D$2,YEAR(Register!$U595)*12+MONTH(Register!$U595)-1)))-(YEAR(Register!$O595)*12+MONTH(Register!$O595))+1))/Register!$Q595,2)-ROUND((Register!$M595-Register!$R595)*MIN(Register!$Q595,MAX(0,MIN(K$4-1,IF(Register!$U595="",$D$2,MIN($D$2,YEAR(Register!$U595)*12+MONTH(Register!$U595)-1)))-(YEAR(Register!$O595)*12+MONTH(Register!$O595))+1))/Register!$Q595,2))</f>
        <v/>
      </c>
      <c r="L597" s="27">
        <f>IF(OR(Register!$N595&lt;&gt;"Yes",Register!$O595="",N(Register!$Q595)=0),0,ROUND((Register!$M595-Register!$R595)*MIN(Register!$Q595,MAX(0,MIN(L$4,IF(Register!$U595="",$D$2,MIN($D$2,YEAR(Register!$U595)*12+MONTH(Register!$U595)-1)))-(YEAR(Register!$O595)*12+MONTH(Register!$O595))+1))/Register!$Q595,2)-ROUND((Register!$M595-Register!$R595)*MIN(Register!$Q595,MAX(0,MIN(L$4-1,IF(Register!$U595="",$D$2,MIN($D$2,YEAR(Register!$U595)*12+MONTH(Register!$U595)-1)))-(YEAR(Register!$O595)*12+MONTH(Register!$O595))+1))/Register!$Q595,2))</f>
        <v/>
      </c>
      <c r="M597" s="27">
        <f>IF(OR(Register!$N595&lt;&gt;"Yes",Register!$O595="",N(Register!$Q595)=0),0,ROUND((Register!$M595-Register!$R595)*MIN(Register!$Q595,MAX(0,MIN(M$4,IF(Register!$U595="",$D$2,MIN($D$2,YEAR(Register!$U595)*12+MONTH(Register!$U595)-1)))-(YEAR(Register!$O595)*12+MONTH(Register!$O595))+1))/Register!$Q595,2)-ROUND((Register!$M595-Register!$R595)*MIN(Register!$Q595,MAX(0,MIN(M$4-1,IF(Register!$U595="",$D$2,MIN($D$2,YEAR(Register!$U595)*12+MONTH(Register!$U595)-1)))-(YEAR(Register!$O595)*12+MONTH(Register!$O595))+1))/Register!$Q595,2))</f>
        <v/>
      </c>
      <c r="N597" s="27">
        <f>IF(OR(Register!$N595&lt;&gt;"Yes",Register!$O595="",N(Register!$Q595)=0),0,ROUND((Register!$M595-Register!$R595)*MIN(Register!$Q595,MAX(0,MIN(N$4,IF(Register!$U595="",$D$2,MIN($D$2,YEAR(Register!$U595)*12+MONTH(Register!$U595)-1)))-(YEAR(Register!$O595)*12+MONTH(Register!$O595))+1))/Register!$Q595,2)-ROUND((Register!$M595-Register!$R595)*MIN(Register!$Q595,MAX(0,MIN(N$4-1,IF(Register!$U595="",$D$2,MIN($D$2,YEAR(Register!$U595)*12+MONTH(Register!$U595)-1)))-(YEAR(Register!$O595)*12+MONTH(Register!$O595))+1))/Register!$Q595,2))</f>
        <v/>
      </c>
      <c r="O597" s="27">
        <f>IF(OR(Register!$N595&lt;&gt;"Yes",Register!$O595="",N(Register!$Q595)=0),0,ROUND((Register!$M595-Register!$R595)*MIN(Register!$Q595,MAX(0,MIN(O$4,IF(Register!$U595="",$D$2,MIN($D$2,YEAR(Register!$U595)*12+MONTH(Register!$U595)-1)))-(YEAR(Register!$O595)*12+MONTH(Register!$O595))+1))/Register!$Q595,2)-ROUND((Register!$M595-Register!$R595)*MIN(Register!$Q595,MAX(0,MIN(O$4-1,IF(Register!$U595="",$D$2,MIN($D$2,YEAR(Register!$U595)*12+MONTH(Register!$U595)-1)))-(YEAR(Register!$O595)*12+MONTH(Register!$O595))+1))/Register!$Q595,2))</f>
        <v/>
      </c>
      <c r="P597" s="27">
        <f>IF(OR(Register!$N595&lt;&gt;"Yes",Register!$O595="",N(Register!$Q595)=0),0,ROUND((Register!$M595-Register!$R595)*MIN(Register!$Q595,MAX(0,MIN(P$4,IF(Register!$U595="",$D$2,MIN($D$2,YEAR(Register!$U595)*12+MONTH(Register!$U595)-1)))-(YEAR(Register!$O595)*12+MONTH(Register!$O595))+1))/Register!$Q595,2)-ROUND((Register!$M595-Register!$R595)*MIN(Register!$Q595,MAX(0,MIN(P$4-1,IF(Register!$U595="",$D$2,MIN($D$2,YEAR(Register!$U595)*12+MONTH(Register!$U595)-1)))-(YEAR(Register!$O595)*12+MONTH(Register!$O595))+1))/Register!$Q595,2))</f>
        <v/>
      </c>
      <c r="Q597" s="27">
        <f>E597+F597+G597+H597+I597+J597+K597+L597+M597+N597+O597+P597</f>
        <v/>
      </c>
    </row>
    <row r="598">
      <c r="A598" s="28">
        <f>IF(Register!$A596="","",Register!$A596)</f>
        <v/>
      </c>
      <c r="B598" s="28">
        <f>IF(Register!$D596="","",Register!$D596)</f>
        <v/>
      </c>
      <c r="C598" s="28">
        <f>IF(Register!$F596="","",Register!$F596)</f>
        <v/>
      </c>
      <c r="D598" s="28">
        <f>IF(C598="","",IF(C598=Settings!$A$9,Settings!$B$9,IF(C598=Settings!$A$10,Settings!$B$10,IF(C598=Settings!$A$11,Settings!$B$11,IF(C598=Settings!$A$12,Settings!$B$12,IF(C598=Settings!$A$13,Settings!$B$13,IF(C598=Settings!$A$14,Settings!$B$14,IF(C598=Settings!$A$15,Settings!$B$15,IF(C598=Settings!$A$16,Settings!$B$16,IF(C598=Settings!$A$17,Settings!$B$17,IF(C598=Settings!$A$18,Settings!$B$18,"")))))))))))</f>
        <v/>
      </c>
      <c r="E598" s="27">
        <f>IF(OR(Register!$N596&lt;&gt;"Yes",Register!$O596="",N(Register!$Q596)=0),0,ROUND((Register!$M596-Register!$R596)*MIN(Register!$Q596,MAX(0,MIN(E$4,IF(Register!$U596="",$D$2,MIN($D$2,YEAR(Register!$U596)*12+MONTH(Register!$U596)-1)))-(YEAR(Register!$O596)*12+MONTH(Register!$O596))+1))/Register!$Q596,2)-ROUND((Register!$M596-Register!$R596)*MIN(Register!$Q596,MAX(0,MIN(E$4-1,IF(Register!$U596="",$D$2,MIN($D$2,YEAR(Register!$U596)*12+MONTH(Register!$U596)-1)))-(YEAR(Register!$O596)*12+MONTH(Register!$O596))+1))/Register!$Q596,2))</f>
        <v/>
      </c>
      <c r="F598" s="27">
        <f>IF(OR(Register!$N596&lt;&gt;"Yes",Register!$O596="",N(Register!$Q596)=0),0,ROUND((Register!$M596-Register!$R596)*MIN(Register!$Q596,MAX(0,MIN(F$4,IF(Register!$U596="",$D$2,MIN($D$2,YEAR(Register!$U596)*12+MONTH(Register!$U596)-1)))-(YEAR(Register!$O596)*12+MONTH(Register!$O596))+1))/Register!$Q596,2)-ROUND((Register!$M596-Register!$R596)*MIN(Register!$Q596,MAX(0,MIN(F$4-1,IF(Register!$U596="",$D$2,MIN($D$2,YEAR(Register!$U596)*12+MONTH(Register!$U596)-1)))-(YEAR(Register!$O596)*12+MONTH(Register!$O596))+1))/Register!$Q596,2))</f>
        <v/>
      </c>
      <c r="G598" s="27">
        <f>IF(OR(Register!$N596&lt;&gt;"Yes",Register!$O596="",N(Register!$Q596)=0),0,ROUND((Register!$M596-Register!$R596)*MIN(Register!$Q596,MAX(0,MIN(G$4,IF(Register!$U596="",$D$2,MIN($D$2,YEAR(Register!$U596)*12+MONTH(Register!$U596)-1)))-(YEAR(Register!$O596)*12+MONTH(Register!$O596))+1))/Register!$Q596,2)-ROUND((Register!$M596-Register!$R596)*MIN(Register!$Q596,MAX(0,MIN(G$4-1,IF(Register!$U596="",$D$2,MIN($D$2,YEAR(Register!$U596)*12+MONTH(Register!$U596)-1)))-(YEAR(Register!$O596)*12+MONTH(Register!$O596))+1))/Register!$Q596,2))</f>
        <v/>
      </c>
      <c r="H598" s="27">
        <f>IF(OR(Register!$N596&lt;&gt;"Yes",Register!$O596="",N(Register!$Q596)=0),0,ROUND((Register!$M596-Register!$R596)*MIN(Register!$Q596,MAX(0,MIN(H$4,IF(Register!$U596="",$D$2,MIN($D$2,YEAR(Register!$U596)*12+MONTH(Register!$U596)-1)))-(YEAR(Register!$O596)*12+MONTH(Register!$O596))+1))/Register!$Q596,2)-ROUND((Register!$M596-Register!$R596)*MIN(Register!$Q596,MAX(0,MIN(H$4-1,IF(Register!$U596="",$D$2,MIN($D$2,YEAR(Register!$U596)*12+MONTH(Register!$U596)-1)))-(YEAR(Register!$O596)*12+MONTH(Register!$O596))+1))/Register!$Q596,2))</f>
        <v/>
      </c>
      <c r="I598" s="27">
        <f>IF(OR(Register!$N596&lt;&gt;"Yes",Register!$O596="",N(Register!$Q596)=0),0,ROUND((Register!$M596-Register!$R596)*MIN(Register!$Q596,MAX(0,MIN(I$4,IF(Register!$U596="",$D$2,MIN($D$2,YEAR(Register!$U596)*12+MONTH(Register!$U596)-1)))-(YEAR(Register!$O596)*12+MONTH(Register!$O596))+1))/Register!$Q596,2)-ROUND((Register!$M596-Register!$R596)*MIN(Register!$Q596,MAX(0,MIN(I$4-1,IF(Register!$U596="",$D$2,MIN($D$2,YEAR(Register!$U596)*12+MONTH(Register!$U596)-1)))-(YEAR(Register!$O596)*12+MONTH(Register!$O596))+1))/Register!$Q596,2))</f>
        <v/>
      </c>
      <c r="J598" s="27">
        <f>IF(OR(Register!$N596&lt;&gt;"Yes",Register!$O596="",N(Register!$Q596)=0),0,ROUND((Register!$M596-Register!$R596)*MIN(Register!$Q596,MAX(0,MIN(J$4,IF(Register!$U596="",$D$2,MIN($D$2,YEAR(Register!$U596)*12+MONTH(Register!$U596)-1)))-(YEAR(Register!$O596)*12+MONTH(Register!$O596))+1))/Register!$Q596,2)-ROUND((Register!$M596-Register!$R596)*MIN(Register!$Q596,MAX(0,MIN(J$4-1,IF(Register!$U596="",$D$2,MIN($D$2,YEAR(Register!$U596)*12+MONTH(Register!$U596)-1)))-(YEAR(Register!$O596)*12+MONTH(Register!$O596))+1))/Register!$Q596,2))</f>
        <v/>
      </c>
      <c r="K598" s="27">
        <f>IF(OR(Register!$N596&lt;&gt;"Yes",Register!$O596="",N(Register!$Q596)=0),0,ROUND((Register!$M596-Register!$R596)*MIN(Register!$Q596,MAX(0,MIN(K$4,IF(Register!$U596="",$D$2,MIN($D$2,YEAR(Register!$U596)*12+MONTH(Register!$U596)-1)))-(YEAR(Register!$O596)*12+MONTH(Register!$O596))+1))/Register!$Q596,2)-ROUND((Register!$M596-Register!$R596)*MIN(Register!$Q596,MAX(0,MIN(K$4-1,IF(Register!$U596="",$D$2,MIN($D$2,YEAR(Register!$U596)*12+MONTH(Register!$U596)-1)))-(YEAR(Register!$O596)*12+MONTH(Register!$O596))+1))/Register!$Q596,2))</f>
        <v/>
      </c>
      <c r="L598" s="27">
        <f>IF(OR(Register!$N596&lt;&gt;"Yes",Register!$O596="",N(Register!$Q596)=0),0,ROUND((Register!$M596-Register!$R596)*MIN(Register!$Q596,MAX(0,MIN(L$4,IF(Register!$U596="",$D$2,MIN($D$2,YEAR(Register!$U596)*12+MONTH(Register!$U596)-1)))-(YEAR(Register!$O596)*12+MONTH(Register!$O596))+1))/Register!$Q596,2)-ROUND((Register!$M596-Register!$R596)*MIN(Register!$Q596,MAX(0,MIN(L$4-1,IF(Register!$U596="",$D$2,MIN($D$2,YEAR(Register!$U596)*12+MONTH(Register!$U596)-1)))-(YEAR(Register!$O596)*12+MONTH(Register!$O596))+1))/Register!$Q596,2))</f>
        <v/>
      </c>
      <c r="M598" s="27">
        <f>IF(OR(Register!$N596&lt;&gt;"Yes",Register!$O596="",N(Register!$Q596)=0),0,ROUND((Register!$M596-Register!$R596)*MIN(Register!$Q596,MAX(0,MIN(M$4,IF(Register!$U596="",$D$2,MIN($D$2,YEAR(Register!$U596)*12+MONTH(Register!$U596)-1)))-(YEAR(Register!$O596)*12+MONTH(Register!$O596))+1))/Register!$Q596,2)-ROUND((Register!$M596-Register!$R596)*MIN(Register!$Q596,MAX(0,MIN(M$4-1,IF(Register!$U596="",$D$2,MIN($D$2,YEAR(Register!$U596)*12+MONTH(Register!$U596)-1)))-(YEAR(Register!$O596)*12+MONTH(Register!$O596))+1))/Register!$Q596,2))</f>
        <v/>
      </c>
      <c r="N598" s="27">
        <f>IF(OR(Register!$N596&lt;&gt;"Yes",Register!$O596="",N(Register!$Q596)=0),0,ROUND((Register!$M596-Register!$R596)*MIN(Register!$Q596,MAX(0,MIN(N$4,IF(Register!$U596="",$D$2,MIN($D$2,YEAR(Register!$U596)*12+MONTH(Register!$U596)-1)))-(YEAR(Register!$O596)*12+MONTH(Register!$O596))+1))/Register!$Q596,2)-ROUND((Register!$M596-Register!$R596)*MIN(Register!$Q596,MAX(0,MIN(N$4-1,IF(Register!$U596="",$D$2,MIN($D$2,YEAR(Register!$U596)*12+MONTH(Register!$U596)-1)))-(YEAR(Register!$O596)*12+MONTH(Register!$O596))+1))/Register!$Q596,2))</f>
        <v/>
      </c>
      <c r="O598" s="27">
        <f>IF(OR(Register!$N596&lt;&gt;"Yes",Register!$O596="",N(Register!$Q596)=0),0,ROUND((Register!$M596-Register!$R596)*MIN(Register!$Q596,MAX(0,MIN(O$4,IF(Register!$U596="",$D$2,MIN($D$2,YEAR(Register!$U596)*12+MONTH(Register!$U596)-1)))-(YEAR(Register!$O596)*12+MONTH(Register!$O596))+1))/Register!$Q596,2)-ROUND((Register!$M596-Register!$R596)*MIN(Register!$Q596,MAX(0,MIN(O$4-1,IF(Register!$U596="",$D$2,MIN($D$2,YEAR(Register!$U596)*12+MONTH(Register!$U596)-1)))-(YEAR(Register!$O596)*12+MONTH(Register!$O596))+1))/Register!$Q596,2))</f>
        <v/>
      </c>
      <c r="P598" s="27">
        <f>IF(OR(Register!$N596&lt;&gt;"Yes",Register!$O596="",N(Register!$Q596)=0),0,ROUND((Register!$M596-Register!$R596)*MIN(Register!$Q596,MAX(0,MIN(P$4,IF(Register!$U596="",$D$2,MIN($D$2,YEAR(Register!$U596)*12+MONTH(Register!$U596)-1)))-(YEAR(Register!$O596)*12+MONTH(Register!$O596))+1))/Register!$Q596,2)-ROUND((Register!$M596-Register!$R596)*MIN(Register!$Q596,MAX(0,MIN(P$4-1,IF(Register!$U596="",$D$2,MIN($D$2,YEAR(Register!$U596)*12+MONTH(Register!$U596)-1)))-(YEAR(Register!$O596)*12+MONTH(Register!$O596))+1))/Register!$Q596,2))</f>
        <v/>
      </c>
      <c r="Q598" s="27">
        <f>E598+F598+G598+H598+I598+J598+K598+L598+M598+N598+O598+P598</f>
        <v/>
      </c>
    </row>
    <row r="599">
      <c r="A599" s="28">
        <f>IF(Register!$A597="","",Register!$A597)</f>
        <v/>
      </c>
      <c r="B599" s="28">
        <f>IF(Register!$D597="","",Register!$D597)</f>
        <v/>
      </c>
      <c r="C599" s="28">
        <f>IF(Register!$F597="","",Register!$F597)</f>
        <v/>
      </c>
      <c r="D599" s="28">
        <f>IF(C599="","",IF(C599=Settings!$A$9,Settings!$B$9,IF(C599=Settings!$A$10,Settings!$B$10,IF(C599=Settings!$A$11,Settings!$B$11,IF(C599=Settings!$A$12,Settings!$B$12,IF(C599=Settings!$A$13,Settings!$B$13,IF(C599=Settings!$A$14,Settings!$B$14,IF(C599=Settings!$A$15,Settings!$B$15,IF(C599=Settings!$A$16,Settings!$B$16,IF(C599=Settings!$A$17,Settings!$B$17,IF(C599=Settings!$A$18,Settings!$B$18,"")))))))))))</f>
        <v/>
      </c>
      <c r="E599" s="27">
        <f>IF(OR(Register!$N597&lt;&gt;"Yes",Register!$O597="",N(Register!$Q597)=0),0,ROUND((Register!$M597-Register!$R597)*MIN(Register!$Q597,MAX(0,MIN(E$4,IF(Register!$U597="",$D$2,MIN($D$2,YEAR(Register!$U597)*12+MONTH(Register!$U597)-1)))-(YEAR(Register!$O597)*12+MONTH(Register!$O597))+1))/Register!$Q597,2)-ROUND((Register!$M597-Register!$R597)*MIN(Register!$Q597,MAX(0,MIN(E$4-1,IF(Register!$U597="",$D$2,MIN($D$2,YEAR(Register!$U597)*12+MONTH(Register!$U597)-1)))-(YEAR(Register!$O597)*12+MONTH(Register!$O597))+1))/Register!$Q597,2))</f>
        <v/>
      </c>
      <c r="F599" s="27">
        <f>IF(OR(Register!$N597&lt;&gt;"Yes",Register!$O597="",N(Register!$Q597)=0),0,ROUND((Register!$M597-Register!$R597)*MIN(Register!$Q597,MAX(0,MIN(F$4,IF(Register!$U597="",$D$2,MIN($D$2,YEAR(Register!$U597)*12+MONTH(Register!$U597)-1)))-(YEAR(Register!$O597)*12+MONTH(Register!$O597))+1))/Register!$Q597,2)-ROUND((Register!$M597-Register!$R597)*MIN(Register!$Q597,MAX(0,MIN(F$4-1,IF(Register!$U597="",$D$2,MIN($D$2,YEAR(Register!$U597)*12+MONTH(Register!$U597)-1)))-(YEAR(Register!$O597)*12+MONTH(Register!$O597))+1))/Register!$Q597,2))</f>
        <v/>
      </c>
      <c r="G599" s="27">
        <f>IF(OR(Register!$N597&lt;&gt;"Yes",Register!$O597="",N(Register!$Q597)=0),0,ROUND((Register!$M597-Register!$R597)*MIN(Register!$Q597,MAX(0,MIN(G$4,IF(Register!$U597="",$D$2,MIN($D$2,YEAR(Register!$U597)*12+MONTH(Register!$U597)-1)))-(YEAR(Register!$O597)*12+MONTH(Register!$O597))+1))/Register!$Q597,2)-ROUND((Register!$M597-Register!$R597)*MIN(Register!$Q597,MAX(0,MIN(G$4-1,IF(Register!$U597="",$D$2,MIN($D$2,YEAR(Register!$U597)*12+MONTH(Register!$U597)-1)))-(YEAR(Register!$O597)*12+MONTH(Register!$O597))+1))/Register!$Q597,2))</f>
        <v/>
      </c>
      <c r="H599" s="27">
        <f>IF(OR(Register!$N597&lt;&gt;"Yes",Register!$O597="",N(Register!$Q597)=0),0,ROUND((Register!$M597-Register!$R597)*MIN(Register!$Q597,MAX(0,MIN(H$4,IF(Register!$U597="",$D$2,MIN($D$2,YEAR(Register!$U597)*12+MONTH(Register!$U597)-1)))-(YEAR(Register!$O597)*12+MONTH(Register!$O597))+1))/Register!$Q597,2)-ROUND((Register!$M597-Register!$R597)*MIN(Register!$Q597,MAX(0,MIN(H$4-1,IF(Register!$U597="",$D$2,MIN($D$2,YEAR(Register!$U597)*12+MONTH(Register!$U597)-1)))-(YEAR(Register!$O597)*12+MONTH(Register!$O597))+1))/Register!$Q597,2))</f>
        <v/>
      </c>
      <c r="I599" s="27">
        <f>IF(OR(Register!$N597&lt;&gt;"Yes",Register!$O597="",N(Register!$Q597)=0),0,ROUND((Register!$M597-Register!$R597)*MIN(Register!$Q597,MAX(0,MIN(I$4,IF(Register!$U597="",$D$2,MIN($D$2,YEAR(Register!$U597)*12+MONTH(Register!$U597)-1)))-(YEAR(Register!$O597)*12+MONTH(Register!$O597))+1))/Register!$Q597,2)-ROUND((Register!$M597-Register!$R597)*MIN(Register!$Q597,MAX(0,MIN(I$4-1,IF(Register!$U597="",$D$2,MIN($D$2,YEAR(Register!$U597)*12+MONTH(Register!$U597)-1)))-(YEAR(Register!$O597)*12+MONTH(Register!$O597))+1))/Register!$Q597,2))</f>
        <v/>
      </c>
      <c r="J599" s="27">
        <f>IF(OR(Register!$N597&lt;&gt;"Yes",Register!$O597="",N(Register!$Q597)=0),0,ROUND((Register!$M597-Register!$R597)*MIN(Register!$Q597,MAX(0,MIN(J$4,IF(Register!$U597="",$D$2,MIN($D$2,YEAR(Register!$U597)*12+MONTH(Register!$U597)-1)))-(YEAR(Register!$O597)*12+MONTH(Register!$O597))+1))/Register!$Q597,2)-ROUND((Register!$M597-Register!$R597)*MIN(Register!$Q597,MAX(0,MIN(J$4-1,IF(Register!$U597="",$D$2,MIN($D$2,YEAR(Register!$U597)*12+MONTH(Register!$U597)-1)))-(YEAR(Register!$O597)*12+MONTH(Register!$O597))+1))/Register!$Q597,2))</f>
        <v/>
      </c>
      <c r="K599" s="27">
        <f>IF(OR(Register!$N597&lt;&gt;"Yes",Register!$O597="",N(Register!$Q597)=0),0,ROUND((Register!$M597-Register!$R597)*MIN(Register!$Q597,MAX(0,MIN(K$4,IF(Register!$U597="",$D$2,MIN($D$2,YEAR(Register!$U597)*12+MONTH(Register!$U597)-1)))-(YEAR(Register!$O597)*12+MONTH(Register!$O597))+1))/Register!$Q597,2)-ROUND((Register!$M597-Register!$R597)*MIN(Register!$Q597,MAX(0,MIN(K$4-1,IF(Register!$U597="",$D$2,MIN($D$2,YEAR(Register!$U597)*12+MONTH(Register!$U597)-1)))-(YEAR(Register!$O597)*12+MONTH(Register!$O597))+1))/Register!$Q597,2))</f>
        <v/>
      </c>
      <c r="L599" s="27">
        <f>IF(OR(Register!$N597&lt;&gt;"Yes",Register!$O597="",N(Register!$Q597)=0),0,ROUND((Register!$M597-Register!$R597)*MIN(Register!$Q597,MAX(0,MIN(L$4,IF(Register!$U597="",$D$2,MIN($D$2,YEAR(Register!$U597)*12+MONTH(Register!$U597)-1)))-(YEAR(Register!$O597)*12+MONTH(Register!$O597))+1))/Register!$Q597,2)-ROUND((Register!$M597-Register!$R597)*MIN(Register!$Q597,MAX(0,MIN(L$4-1,IF(Register!$U597="",$D$2,MIN($D$2,YEAR(Register!$U597)*12+MONTH(Register!$U597)-1)))-(YEAR(Register!$O597)*12+MONTH(Register!$O597))+1))/Register!$Q597,2))</f>
        <v/>
      </c>
      <c r="M599" s="27">
        <f>IF(OR(Register!$N597&lt;&gt;"Yes",Register!$O597="",N(Register!$Q597)=0),0,ROUND((Register!$M597-Register!$R597)*MIN(Register!$Q597,MAX(0,MIN(M$4,IF(Register!$U597="",$D$2,MIN($D$2,YEAR(Register!$U597)*12+MONTH(Register!$U597)-1)))-(YEAR(Register!$O597)*12+MONTH(Register!$O597))+1))/Register!$Q597,2)-ROUND((Register!$M597-Register!$R597)*MIN(Register!$Q597,MAX(0,MIN(M$4-1,IF(Register!$U597="",$D$2,MIN($D$2,YEAR(Register!$U597)*12+MONTH(Register!$U597)-1)))-(YEAR(Register!$O597)*12+MONTH(Register!$O597))+1))/Register!$Q597,2))</f>
        <v/>
      </c>
      <c r="N599" s="27">
        <f>IF(OR(Register!$N597&lt;&gt;"Yes",Register!$O597="",N(Register!$Q597)=0),0,ROUND((Register!$M597-Register!$R597)*MIN(Register!$Q597,MAX(0,MIN(N$4,IF(Register!$U597="",$D$2,MIN($D$2,YEAR(Register!$U597)*12+MONTH(Register!$U597)-1)))-(YEAR(Register!$O597)*12+MONTH(Register!$O597))+1))/Register!$Q597,2)-ROUND((Register!$M597-Register!$R597)*MIN(Register!$Q597,MAX(0,MIN(N$4-1,IF(Register!$U597="",$D$2,MIN($D$2,YEAR(Register!$U597)*12+MONTH(Register!$U597)-1)))-(YEAR(Register!$O597)*12+MONTH(Register!$O597))+1))/Register!$Q597,2))</f>
        <v/>
      </c>
      <c r="O599" s="27">
        <f>IF(OR(Register!$N597&lt;&gt;"Yes",Register!$O597="",N(Register!$Q597)=0),0,ROUND((Register!$M597-Register!$R597)*MIN(Register!$Q597,MAX(0,MIN(O$4,IF(Register!$U597="",$D$2,MIN($D$2,YEAR(Register!$U597)*12+MONTH(Register!$U597)-1)))-(YEAR(Register!$O597)*12+MONTH(Register!$O597))+1))/Register!$Q597,2)-ROUND((Register!$M597-Register!$R597)*MIN(Register!$Q597,MAX(0,MIN(O$4-1,IF(Register!$U597="",$D$2,MIN($D$2,YEAR(Register!$U597)*12+MONTH(Register!$U597)-1)))-(YEAR(Register!$O597)*12+MONTH(Register!$O597))+1))/Register!$Q597,2))</f>
        <v/>
      </c>
      <c r="P599" s="27">
        <f>IF(OR(Register!$N597&lt;&gt;"Yes",Register!$O597="",N(Register!$Q597)=0),0,ROUND((Register!$M597-Register!$R597)*MIN(Register!$Q597,MAX(0,MIN(P$4,IF(Register!$U597="",$D$2,MIN($D$2,YEAR(Register!$U597)*12+MONTH(Register!$U597)-1)))-(YEAR(Register!$O597)*12+MONTH(Register!$O597))+1))/Register!$Q597,2)-ROUND((Register!$M597-Register!$R597)*MIN(Register!$Q597,MAX(0,MIN(P$4-1,IF(Register!$U597="",$D$2,MIN($D$2,YEAR(Register!$U597)*12+MONTH(Register!$U597)-1)))-(YEAR(Register!$O597)*12+MONTH(Register!$O597))+1))/Register!$Q597,2))</f>
        <v/>
      </c>
      <c r="Q599" s="27">
        <f>E599+F599+G599+H599+I599+J599+K599+L599+M599+N599+O599+P599</f>
        <v/>
      </c>
    </row>
    <row r="600">
      <c r="A600" s="28">
        <f>IF(Register!$A598="","",Register!$A598)</f>
        <v/>
      </c>
      <c r="B600" s="28">
        <f>IF(Register!$D598="","",Register!$D598)</f>
        <v/>
      </c>
      <c r="C600" s="28">
        <f>IF(Register!$F598="","",Register!$F598)</f>
        <v/>
      </c>
      <c r="D600" s="28">
        <f>IF(C600="","",IF(C600=Settings!$A$9,Settings!$B$9,IF(C600=Settings!$A$10,Settings!$B$10,IF(C600=Settings!$A$11,Settings!$B$11,IF(C600=Settings!$A$12,Settings!$B$12,IF(C600=Settings!$A$13,Settings!$B$13,IF(C600=Settings!$A$14,Settings!$B$14,IF(C600=Settings!$A$15,Settings!$B$15,IF(C600=Settings!$A$16,Settings!$B$16,IF(C600=Settings!$A$17,Settings!$B$17,IF(C600=Settings!$A$18,Settings!$B$18,"")))))))))))</f>
        <v/>
      </c>
      <c r="E600" s="27">
        <f>IF(OR(Register!$N598&lt;&gt;"Yes",Register!$O598="",N(Register!$Q598)=0),0,ROUND((Register!$M598-Register!$R598)*MIN(Register!$Q598,MAX(0,MIN(E$4,IF(Register!$U598="",$D$2,MIN($D$2,YEAR(Register!$U598)*12+MONTH(Register!$U598)-1)))-(YEAR(Register!$O598)*12+MONTH(Register!$O598))+1))/Register!$Q598,2)-ROUND((Register!$M598-Register!$R598)*MIN(Register!$Q598,MAX(0,MIN(E$4-1,IF(Register!$U598="",$D$2,MIN($D$2,YEAR(Register!$U598)*12+MONTH(Register!$U598)-1)))-(YEAR(Register!$O598)*12+MONTH(Register!$O598))+1))/Register!$Q598,2))</f>
        <v/>
      </c>
      <c r="F600" s="27">
        <f>IF(OR(Register!$N598&lt;&gt;"Yes",Register!$O598="",N(Register!$Q598)=0),0,ROUND((Register!$M598-Register!$R598)*MIN(Register!$Q598,MAX(0,MIN(F$4,IF(Register!$U598="",$D$2,MIN($D$2,YEAR(Register!$U598)*12+MONTH(Register!$U598)-1)))-(YEAR(Register!$O598)*12+MONTH(Register!$O598))+1))/Register!$Q598,2)-ROUND((Register!$M598-Register!$R598)*MIN(Register!$Q598,MAX(0,MIN(F$4-1,IF(Register!$U598="",$D$2,MIN($D$2,YEAR(Register!$U598)*12+MONTH(Register!$U598)-1)))-(YEAR(Register!$O598)*12+MONTH(Register!$O598))+1))/Register!$Q598,2))</f>
        <v/>
      </c>
      <c r="G600" s="27">
        <f>IF(OR(Register!$N598&lt;&gt;"Yes",Register!$O598="",N(Register!$Q598)=0),0,ROUND((Register!$M598-Register!$R598)*MIN(Register!$Q598,MAX(0,MIN(G$4,IF(Register!$U598="",$D$2,MIN($D$2,YEAR(Register!$U598)*12+MONTH(Register!$U598)-1)))-(YEAR(Register!$O598)*12+MONTH(Register!$O598))+1))/Register!$Q598,2)-ROUND((Register!$M598-Register!$R598)*MIN(Register!$Q598,MAX(0,MIN(G$4-1,IF(Register!$U598="",$D$2,MIN($D$2,YEAR(Register!$U598)*12+MONTH(Register!$U598)-1)))-(YEAR(Register!$O598)*12+MONTH(Register!$O598))+1))/Register!$Q598,2))</f>
        <v/>
      </c>
      <c r="H600" s="27">
        <f>IF(OR(Register!$N598&lt;&gt;"Yes",Register!$O598="",N(Register!$Q598)=0),0,ROUND((Register!$M598-Register!$R598)*MIN(Register!$Q598,MAX(0,MIN(H$4,IF(Register!$U598="",$D$2,MIN($D$2,YEAR(Register!$U598)*12+MONTH(Register!$U598)-1)))-(YEAR(Register!$O598)*12+MONTH(Register!$O598))+1))/Register!$Q598,2)-ROUND((Register!$M598-Register!$R598)*MIN(Register!$Q598,MAX(0,MIN(H$4-1,IF(Register!$U598="",$D$2,MIN($D$2,YEAR(Register!$U598)*12+MONTH(Register!$U598)-1)))-(YEAR(Register!$O598)*12+MONTH(Register!$O598))+1))/Register!$Q598,2))</f>
        <v/>
      </c>
      <c r="I600" s="27">
        <f>IF(OR(Register!$N598&lt;&gt;"Yes",Register!$O598="",N(Register!$Q598)=0),0,ROUND((Register!$M598-Register!$R598)*MIN(Register!$Q598,MAX(0,MIN(I$4,IF(Register!$U598="",$D$2,MIN($D$2,YEAR(Register!$U598)*12+MONTH(Register!$U598)-1)))-(YEAR(Register!$O598)*12+MONTH(Register!$O598))+1))/Register!$Q598,2)-ROUND((Register!$M598-Register!$R598)*MIN(Register!$Q598,MAX(0,MIN(I$4-1,IF(Register!$U598="",$D$2,MIN($D$2,YEAR(Register!$U598)*12+MONTH(Register!$U598)-1)))-(YEAR(Register!$O598)*12+MONTH(Register!$O598))+1))/Register!$Q598,2))</f>
        <v/>
      </c>
      <c r="J600" s="27">
        <f>IF(OR(Register!$N598&lt;&gt;"Yes",Register!$O598="",N(Register!$Q598)=0),0,ROUND((Register!$M598-Register!$R598)*MIN(Register!$Q598,MAX(0,MIN(J$4,IF(Register!$U598="",$D$2,MIN($D$2,YEAR(Register!$U598)*12+MONTH(Register!$U598)-1)))-(YEAR(Register!$O598)*12+MONTH(Register!$O598))+1))/Register!$Q598,2)-ROUND((Register!$M598-Register!$R598)*MIN(Register!$Q598,MAX(0,MIN(J$4-1,IF(Register!$U598="",$D$2,MIN($D$2,YEAR(Register!$U598)*12+MONTH(Register!$U598)-1)))-(YEAR(Register!$O598)*12+MONTH(Register!$O598))+1))/Register!$Q598,2))</f>
        <v/>
      </c>
      <c r="K600" s="27">
        <f>IF(OR(Register!$N598&lt;&gt;"Yes",Register!$O598="",N(Register!$Q598)=0),0,ROUND((Register!$M598-Register!$R598)*MIN(Register!$Q598,MAX(0,MIN(K$4,IF(Register!$U598="",$D$2,MIN($D$2,YEAR(Register!$U598)*12+MONTH(Register!$U598)-1)))-(YEAR(Register!$O598)*12+MONTH(Register!$O598))+1))/Register!$Q598,2)-ROUND((Register!$M598-Register!$R598)*MIN(Register!$Q598,MAX(0,MIN(K$4-1,IF(Register!$U598="",$D$2,MIN($D$2,YEAR(Register!$U598)*12+MONTH(Register!$U598)-1)))-(YEAR(Register!$O598)*12+MONTH(Register!$O598))+1))/Register!$Q598,2))</f>
        <v/>
      </c>
      <c r="L600" s="27">
        <f>IF(OR(Register!$N598&lt;&gt;"Yes",Register!$O598="",N(Register!$Q598)=0),0,ROUND((Register!$M598-Register!$R598)*MIN(Register!$Q598,MAX(0,MIN(L$4,IF(Register!$U598="",$D$2,MIN($D$2,YEAR(Register!$U598)*12+MONTH(Register!$U598)-1)))-(YEAR(Register!$O598)*12+MONTH(Register!$O598))+1))/Register!$Q598,2)-ROUND((Register!$M598-Register!$R598)*MIN(Register!$Q598,MAX(0,MIN(L$4-1,IF(Register!$U598="",$D$2,MIN($D$2,YEAR(Register!$U598)*12+MONTH(Register!$U598)-1)))-(YEAR(Register!$O598)*12+MONTH(Register!$O598))+1))/Register!$Q598,2))</f>
        <v/>
      </c>
      <c r="M600" s="27">
        <f>IF(OR(Register!$N598&lt;&gt;"Yes",Register!$O598="",N(Register!$Q598)=0),0,ROUND((Register!$M598-Register!$R598)*MIN(Register!$Q598,MAX(0,MIN(M$4,IF(Register!$U598="",$D$2,MIN($D$2,YEAR(Register!$U598)*12+MONTH(Register!$U598)-1)))-(YEAR(Register!$O598)*12+MONTH(Register!$O598))+1))/Register!$Q598,2)-ROUND((Register!$M598-Register!$R598)*MIN(Register!$Q598,MAX(0,MIN(M$4-1,IF(Register!$U598="",$D$2,MIN($D$2,YEAR(Register!$U598)*12+MONTH(Register!$U598)-1)))-(YEAR(Register!$O598)*12+MONTH(Register!$O598))+1))/Register!$Q598,2))</f>
        <v/>
      </c>
      <c r="N600" s="27">
        <f>IF(OR(Register!$N598&lt;&gt;"Yes",Register!$O598="",N(Register!$Q598)=0),0,ROUND((Register!$M598-Register!$R598)*MIN(Register!$Q598,MAX(0,MIN(N$4,IF(Register!$U598="",$D$2,MIN($D$2,YEAR(Register!$U598)*12+MONTH(Register!$U598)-1)))-(YEAR(Register!$O598)*12+MONTH(Register!$O598))+1))/Register!$Q598,2)-ROUND((Register!$M598-Register!$R598)*MIN(Register!$Q598,MAX(0,MIN(N$4-1,IF(Register!$U598="",$D$2,MIN($D$2,YEAR(Register!$U598)*12+MONTH(Register!$U598)-1)))-(YEAR(Register!$O598)*12+MONTH(Register!$O598))+1))/Register!$Q598,2))</f>
        <v/>
      </c>
      <c r="O600" s="27">
        <f>IF(OR(Register!$N598&lt;&gt;"Yes",Register!$O598="",N(Register!$Q598)=0),0,ROUND((Register!$M598-Register!$R598)*MIN(Register!$Q598,MAX(0,MIN(O$4,IF(Register!$U598="",$D$2,MIN($D$2,YEAR(Register!$U598)*12+MONTH(Register!$U598)-1)))-(YEAR(Register!$O598)*12+MONTH(Register!$O598))+1))/Register!$Q598,2)-ROUND((Register!$M598-Register!$R598)*MIN(Register!$Q598,MAX(0,MIN(O$4-1,IF(Register!$U598="",$D$2,MIN($D$2,YEAR(Register!$U598)*12+MONTH(Register!$U598)-1)))-(YEAR(Register!$O598)*12+MONTH(Register!$O598))+1))/Register!$Q598,2))</f>
        <v/>
      </c>
      <c r="P600" s="27">
        <f>IF(OR(Register!$N598&lt;&gt;"Yes",Register!$O598="",N(Register!$Q598)=0),0,ROUND((Register!$M598-Register!$R598)*MIN(Register!$Q598,MAX(0,MIN(P$4,IF(Register!$U598="",$D$2,MIN($D$2,YEAR(Register!$U598)*12+MONTH(Register!$U598)-1)))-(YEAR(Register!$O598)*12+MONTH(Register!$O598))+1))/Register!$Q598,2)-ROUND((Register!$M598-Register!$R598)*MIN(Register!$Q598,MAX(0,MIN(P$4-1,IF(Register!$U598="",$D$2,MIN($D$2,YEAR(Register!$U598)*12+MONTH(Register!$U598)-1)))-(YEAR(Register!$O598)*12+MONTH(Register!$O598))+1))/Register!$Q598,2))</f>
        <v/>
      </c>
      <c r="Q600" s="27">
        <f>E600+F600+G600+H600+I600+J600+K600+L600+M600+N600+O600+P600</f>
        <v/>
      </c>
    </row>
    <row r="601">
      <c r="A601" s="28">
        <f>IF(Register!$A599="","",Register!$A599)</f>
        <v/>
      </c>
      <c r="B601" s="28">
        <f>IF(Register!$D599="","",Register!$D599)</f>
        <v/>
      </c>
      <c r="C601" s="28">
        <f>IF(Register!$F599="","",Register!$F599)</f>
        <v/>
      </c>
      <c r="D601" s="28">
        <f>IF(C601="","",IF(C601=Settings!$A$9,Settings!$B$9,IF(C601=Settings!$A$10,Settings!$B$10,IF(C601=Settings!$A$11,Settings!$B$11,IF(C601=Settings!$A$12,Settings!$B$12,IF(C601=Settings!$A$13,Settings!$B$13,IF(C601=Settings!$A$14,Settings!$B$14,IF(C601=Settings!$A$15,Settings!$B$15,IF(C601=Settings!$A$16,Settings!$B$16,IF(C601=Settings!$A$17,Settings!$B$17,IF(C601=Settings!$A$18,Settings!$B$18,"")))))))))))</f>
        <v/>
      </c>
      <c r="E601" s="27">
        <f>IF(OR(Register!$N599&lt;&gt;"Yes",Register!$O599="",N(Register!$Q599)=0),0,ROUND((Register!$M599-Register!$R599)*MIN(Register!$Q599,MAX(0,MIN(E$4,IF(Register!$U599="",$D$2,MIN($D$2,YEAR(Register!$U599)*12+MONTH(Register!$U599)-1)))-(YEAR(Register!$O599)*12+MONTH(Register!$O599))+1))/Register!$Q599,2)-ROUND((Register!$M599-Register!$R599)*MIN(Register!$Q599,MAX(0,MIN(E$4-1,IF(Register!$U599="",$D$2,MIN($D$2,YEAR(Register!$U599)*12+MONTH(Register!$U599)-1)))-(YEAR(Register!$O599)*12+MONTH(Register!$O599))+1))/Register!$Q599,2))</f>
        <v/>
      </c>
      <c r="F601" s="27">
        <f>IF(OR(Register!$N599&lt;&gt;"Yes",Register!$O599="",N(Register!$Q599)=0),0,ROUND((Register!$M599-Register!$R599)*MIN(Register!$Q599,MAX(0,MIN(F$4,IF(Register!$U599="",$D$2,MIN($D$2,YEAR(Register!$U599)*12+MONTH(Register!$U599)-1)))-(YEAR(Register!$O599)*12+MONTH(Register!$O599))+1))/Register!$Q599,2)-ROUND((Register!$M599-Register!$R599)*MIN(Register!$Q599,MAX(0,MIN(F$4-1,IF(Register!$U599="",$D$2,MIN($D$2,YEAR(Register!$U599)*12+MONTH(Register!$U599)-1)))-(YEAR(Register!$O599)*12+MONTH(Register!$O599))+1))/Register!$Q599,2))</f>
        <v/>
      </c>
      <c r="G601" s="27">
        <f>IF(OR(Register!$N599&lt;&gt;"Yes",Register!$O599="",N(Register!$Q599)=0),0,ROUND((Register!$M599-Register!$R599)*MIN(Register!$Q599,MAX(0,MIN(G$4,IF(Register!$U599="",$D$2,MIN($D$2,YEAR(Register!$U599)*12+MONTH(Register!$U599)-1)))-(YEAR(Register!$O599)*12+MONTH(Register!$O599))+1))/Register!$Q599,2)-ROUND((Register!$M599-Register!$R599)*MIN(Register!$Q599,MAX(0,MIN(G$4-1,IF(Register!$U599="",$D$2,MIN($D$2,YEAR(Register!$U599)*12+MONTH(Register!$U599)-1)))-(YEAR(Register!$O599)*12+MONTH(Register!$O599))+1))/Register!$Q599,2))</f>
        <v/>
      </c>
      <c r="H601" s="27">
        <f>IF(OR(Register!$N599&lt;&gt;"Yes",Register!$O599="",N(Register!$Q599)=0),0,ROUND((Register!$M599-Register!$R599)*MIN(Register!$Q599,MAX(0,MIN(H$4,IF(Register!$U599="",$D$2,MIN($D$2,YEAR(Register!$U599)*12+MONTH(Register!$U599)-1)))-(YEAR(Register!$O599)*12+MONTH(Register!$O599))+1))/Register!$Q599,2)-ROUND((Register!$M599-Register!$R599)*MIN(Register!$Q599,MAX(0,MIN(H$4-1,IF(Register!$U599="",$D$2,MIN($D$2,YEAR(Register!$U599)*12+MONTH(Register!$U599)-1)))-(YEAR(Register!$O599)*12+MONTH(Register!$O599))+1))/Register!$Q599,2))</f>
        <v/>
      </c>
      <c r="I601" s="27">
        <f>IF(OR(Register!$N599&lt;&gt;"Yes",Register!$O599="",N(Register!$Q599)=0),0,ROUND((Register!$M599-Register!$R599)*MIN(Register!$Q599,MAX(0,MIN(I$4,IF(Register!$U599="",$D$2,MIN($D$2,YEAR(Register!$U599)*12+MONTH(Register!$U599)-1)))-(YEAR(Register!$O599)*12+MONTH(Register!$O599))+1))/Register!$Q599,2)-ROUND((Register!$M599-Register!$R599)*MIN(Register!$Q599,MAX(0,MIN(I$4-1,IF(Register!$U599="",$D$2,MIN($D$2,YEAR(Register!$U599)*12+MONTH(Register!$U599)-1)))-(YEAR(Register!$O599)*12+MONTH(Register!$O599))+1))/Register!$Q599,2))</f>
        <v/>
      </c>
      <c r="J601" s="27">
        <f>IF(OR(Register!$N599&lt;&gt;"Yes",Register!$O599="",N(Register!$Q599)=0),0,ROUND((Register!$M599-Register!$R599)*MIN(Register!$Q599,MAX(0,MIN(J$4,IF(Register!$U599="",$D$2,MIN($D$2,YEAR(Register!$U599)*12+MONTH(Register!$U599)-1)))-(YEAR(Register!$O599)*12+MONTH(Register!$O599))+1))/Register!$Q599,2)-ROUND((Register!$M599-Register!$R599)*MIN(Register!$Q599,MAX(0,MIN(J$4-1,IF(Register!$U599="",$D$2,MIN($D$2,YEAR(Register!$U599)*12+MONTH(Register!$U599)-1)))-(YEAR(Register!$O599)*12+MONTH(Register!$O599))+1))/Register!$Q599,2))</f>
        <v/>
      </c>
      <c r="K601" s="27">
        <f>IF(OR(Register!$N599&lt;&gt;"Yes",Register!$O599="",N(Register!$Q599)=0),0,ROUND((Register!$M599-Register!$R599)*MIN(Register!$Q599,MAX(0,MIN(K$4,IF(Register!$U599="",$D$2,MIN($D$2,YEAR(Register!$U599)*12+MONTH(Register!$U599)-1)))-(YEAR(Register!$O599)*12+MONTH(Register!$O599))+1))/Register!$Q599,2)-ROUND((Register!$M599-Register!$R599)*MIN(Register!$Q599,MAX(0,MIN(K$4-1,IF(Register!$U599="",$D$2,MIN($D$2,YEAR(Register!$U599)*12+MONTH(Register!$U599)-1)))-(YEAR(Register!$O599)*12+MONTH(Register!$O599))+1))/Register!$Q599,2))</f>
        <v/>
      </c>
      <c r="L601" s="27">
        <f>IF(OR(Register!$N599&lt;&gt;"Yes",Register!$O599="",N(Register!$Q599)=0),0,ROUND((Register!$M599-Register!$R599)*MIN(Register!$Q599,MAX(0,MIN(L$4,IF(Register!$U599="",$D$2,MIN($D$2,YEAR(Register!$U599)*12+MONTH(Register!$U599)-1)))-(YEAR(Register!$O599)*12+MONTH(Register!$O599))+1))/Register!$Q599,2)-ROUND((Register!$M599-Register!$R599)*MIN(Register!$Q599,MAX(0,MIN(L$4-1,IF(Register!$U599="",$D$2,MIN($D$2,YEAR(Register!$U599)*12+MONTH(Register!$U599)-1)))-(YEAR(Register!$O599)*12+MONTH(Register!$O599))+1))/Register!$Q599,2))</f>
        <v/>
      </c>
      <c r="M601" s="27">
        <f>IF(OR(Register!$N599&lt;&gt;"Yes",Register!$O599="",N(Register!$Q599)=0),0,ROUND((Register!$M599-Register!$R599)*MIN(Register!$Q599,MAX(0,MIN(M$4,IF(Register!$U599="",$D$2,MIN($D$2,YEAR(Register!$U599)*12+MONTH(Register!$U599)-1)))-(YEAR(Register!$O599)*12+MONTH(Register!$O599))+1))/Register!$Q599,2)-ROUND((Register!$M599-Register!$R599)*MIN(Register!$Q599,MAX(0,MIN(M$4-1,IF(Register!$U599="",$D$2,MIN($D$2,YEAR(Register!$U599)*12+MONTH(Register!$U599)-1)))-(YEAR(Register!$O599)*12+MONTH(Register!$O599))+1))/Register!$Q599,2))</f>
        <v/>
      </c>
      <c r="N601" s="27">
        <f>IF(OR(Register!$N599&lt;&gt;"Yes",Register!$O599="",N(Register!$Q599)=0),0,ROUND((Register!$M599-Register!$R599)*MIN(Register!$Q599,MAX(0,MIN(N$4,IF(Register!$U599="",$D$2,MIN($D$2,YEAR(Register!$U599)*12+MONTH(Register!$U599)-1)))-(YEAR(Register!$O599)*12+MONTH(Register!$O599))+1))/Register!$Q599,2)-ROUND((Register!$M599-Register!$R599)*MIN(Register!$Q599,MAX(0,MIN(N$4-1,IF(Register!$U599="",$D$2,MIN($D$2,YEAR(Register!$U599)*12+MONTH(Register!$U599)-1)))-(YEAR(Register!$O599)*12+MONTH(Register!$O599))+1))/Register!$Q599,2))</f>
        <v/>
      </c>
      <c r="O601" s="27">
        <f>IF(OR(Register!$N599&lt;&gt;"Yes",Register!$O599="",N(Register!$Q599)=0),0,ROUND((Register!$M599-Register!$R599)*MIN(Register!$Q599,MAX(0,MIN(O$4,IF(Register!$U599="",$D$2,MIN($D$2,YEAR(Register!$U599)*12+MONTH(Register!$U599)-1)))-(YEAR(Register!$O599)*12+MONTH(Register!$O599))+1))/Register!$Q599,2)-ROUND((Register!$M599-Register!$R599)*MIN(Register!$Q599,MAX(0,MIN(O$4-1,IF(Register!$U599="",$D$2,MIN($D$2,YEAR(Register!$U599)*12+MONTH(Register!$U599)-1)))-(YEAR(Register!$O599)*12+MONTH(Register!$O599))+1))/Register!$Q599,2))</f>
        <v/>
      </c>
      <c r="P601" s="27">
        <f>IF(OR(Register!$N599&lt;&gt;"Yes",Register!$O599="",N(Register!$Q599)=0),0,ROUND((Register!$M599-Register!$R599)*MIN(Register!$Q599,MAX(0,MIN(P$4,IF(Register!$U599="",$D$2,MIN($D$2,YEAR(Register!$U599)*12+MONTH(Register!$U599)-1)))-(YEAR(Register!$O599)*12+MONTH(Register!$O599))+1))/Register!$Q599,2)-ROUND((Register!$M599-Register!$R599)*MIN(Register!$Q599,MAX(0,MIN(P$4-1,IF(Register!$U599="",$D$2,MIN($D$2,YEAR(Register!$U599)*12+MONTH(Register!$U599)-1)))-(YEAR(Register!$O599)*12+MONTH(Register!$O599))+1))/Register!$Q599,2))</f>
        <v/>
      </c>
      <c r="Q601" s="27">
        <f>E601+F601+G601+H601+I601+J601+K601+L601+M601+N601+O601+P601</f>
        <v/>
      </c>
    </row>
    <row r="602">
      <c r="A602" s="28">
        <f>IF(Register!$A600="","",Register!$A600)</f>
        <v/>
      </c>
      <c r="B602" s="28">
        <f>IF(Register!$D600="","",Register!$D600)</f>
        <v/>
      </c>
      <c r="C602" s="28">
        <f>IF(Register!$F600="","",Register!$F600)</f>
        <v/>
      </c>
      <c r="D602" s="28">
        <f>IF(C602="","",IF(C602=Settings!$A$9,Settings!$B$9,IF(C602=Settings!$A$10,Settings!$B$10,IF(C602=Settings!$A$11,Settings!$B$11,IF(C602=Settings!$A$12,Settings!$B$12,IF(C602=Settings!$A$13,Settings!$B$13,IF(C602=Settings!$A$14,Settings!$B$14,IF(C602=Settings!$A$15,Settings!$B$15,IF(C602=Settings!$A$16,Settings!$B$16,IF(C602=Settings!$A$17,Settings!$B$17,IF(C602=Settings!$A$18,Settings!$B$18,"")))))))))))</f>
        <v/>
      </c>
      <c r="E602" s="27">
        <f>IF(OR(Register!$N600&lt;&gt;"Yes",Register!$O600="",N(Register!$Q600)=0),0,ROUND((Register!$M600-Register!$R600)*MIN(Register!$Q600,MAX(0,MIN(E$4,IF(Register!$U600="",$D$2,MIN($D$2,YEAR(Register!$U600)*12+MONTH(Register!$U600)-1)))-(YEAR(Register!$O600)*12+MONTH(Register!$O600))+1))/Register!$Q600,2)-ROUND((Register!$M600-Register!$R600)*MIN(Register!$Q600,MAX(0,MIN(E$4-1,IF(Register!$U600="",$D$2,MIN($D$2,YEAR(Register!$U600)*12+MONTH(Register!$U600)-1)))-(YEAR(Register!$O600)*12+MONTH(Register!$O600))+1))/Register!$Q600,2))</f>
        <v/>
      </c>
      <c r="F602" s="27">
        <f>IF(OR(Register!$N600&lt;&gt;"Yes",Register!$O600="",N(Register!$Q600)=0),0,ROUND((Register!$M600-Register!$R600)*MIN(Register!$Q600,MAX(0,MIN(F$4,IF(Register!$U600="",$D$2,MIN($D$2,YEAR(Register!$U600)*12+MONTH(Register!$U600)-1)))-(YEAR(Register!$O600)*12+MONTH(Register!$O600))+1))/Register!$Q600,2)-ROUND((Register!$M600-Register!$R600)*MIN(Register!$Q600,MAX(0,MIN(F$4-1,IF(Register!$U600="",$D$2,MIN($D$2,YEAR(Register!$U600)*12+MONTH(Register!$U600)-1)))-(YEAR(Register!$O600)*12+MONTH(Register!$O600))+1))/Register!$Q600,2))</f>
        <v/>
      </c>
      <c r="G602" s="27">
        <f>IF(OR(Register!$N600&lt;&gt;"Yes",Register!$O600="",N(Register!$Q600)=0),0,ROUND((Register!$M600-Register!$R600)*MIN(Register!$Q600,MAX(0,MIN(G$4,IF(Register!$U600="",$D$2,MIN($D$2,YEAR(Register!$U600)*12+MONTH(Register!$U600)-1)))-(YEAR(Register!$O600)*12+MONTH(Register!$O600))+1))/Register!$Q600,2)-ROUND((Register!$M600-Register!$R600)*MIN(Register!$Q600,MAX(0,MIN(G$4-1,IF(Register!$U600="",$D$2,MIN($D$2,YEAR(Register!$U600)*12+MONTH(Register!$U600)-1)))-(YEAR(Register!$O600)*12+MONTH(Register!$O600))+1))/Register!$Q600,2))</f>
        <v/>
      </c>
      <c r="H602" s="27">
        <f>IF(OR(Register!$N600&lt;&gt;"Yes",Register!$O600="",N(Register!$Q600)=0),0,ROUND((Register!$M600-Register!$R600)*MIN(Register!$Q600,MAX(0,MIN(H$4,IF(Register!$U600="",$D$2,MIN($D$2,YEAR(Register!$U600)*12+MONTH(Register!$U600)-1)))-(YEAR(Register!$O600)*12+MONTH(Register!$O600))+1))/Register!$Q600,2)-ROUND((Register!$M600-Register!$R600)*MIN(Register!$Q600,MAX(0,MIN(H$4-1,IF(Register!$U600="",$D$2,MIN($D$2,YEAR(Register!$U600)*12+MONTH(Register!$U600)-1)))-(YEAR(Register!$O600)*12+MONTH(Register!$O600))+1))/Register!$Q600,2))</f>
        <v/>
      </c>
      <c r="I602" s="27">
        <f>IF(OR(Register!$N600&lt;&gt;"Yes",Register!$O600="",N(Register!$Q600)=0),0,ROUND((Register!$M600-Register!$R600)*MIN(Register!$Q600,MAX(0,MIN(I$4,IF(Register!$U600="",$D$2,MIN($D$2,YEAR(Register!$U600)*12+MONTH(Register!$U600)-1)))-(YEAR(Register!$O600)*12+MONTH(Register!$O600))+1))/Register!$Q600,2)-ROUND((Register!$M600-Register!$R600)*MIN(Register!$Q600,MAX(0,MIN(I$4-1,IF(Register!$U600="",$D$2,MIN($D$2,YEAR(Register!$U600)*12+MONTH(Register!$U600)-1)))-(YEAR(Register!$O600)*12+MONTH(Register!$O600))+1))/Register!$Q600,2))</f>
        <v/>
      </c>
      <c r="J602" s="27">
        <f>IF(OR(Register!$N600&lt;&gt;"Yes",Register!$O600="",N(Register!$Q600)=0),0,ROUND((Register!$M600-Register!$R600)*MIN(Register!$Q600,MAX(0,MIN(J$4,IF(Register!$U600="",$D$2,MIN($D$2,YEAR(Register!$U600)*12+MONTH(Register!$U600)-1)))-(YEAR(Register!$O600)*12+MONTH(Register!$O600))+1))/Register!$Q600,2)-ROUND((Register!$M600-Register!$R600)*MIN(Register!$Q600,MAX(0,MIN(J$4-1,IF(Register!$U600="",$D$2,MIN($D$2,YEAR(Register!$U600)*12+MONTH(Register!$U600)-1)))-(YEAR(Register!$O600)*12+MONTH(Register!$O600))+1))/Register!$Q600,2))</f>
        <v/>
      </c>
      <c r="K602" s="27">
        <f>IF(OR(Register!$N600&lt;&gt;"Yes",Register!$O600="",N(Register!$Q600)=0),0,ROUND((Register!$M600-Register!$R600)*MIN(Register!$Q600,MAX(0,MIN(K$4,IF(Register!$U600="",$D$2,MIN($D$2,YEAR(Register!$U600)*12+MONTH(Register!$U600)-1)))-(YEAR(Register!$O600)*12+MONTH(Register!$O600))+1))/Register!$Q600,2)-ROUND((Register!$M600-Register!$R600)*MIN(Register!$Q600,MAX(0,MIN(K$4-1,IF(Register!$U600="",$D$2,MIN($D$2,YEAR(Register!$U600)*12+MONTH(Register!$U600)-1)))-(YEAR(Register!$O600)*12+MONTH(Register!$O600))+1))/Register!$Q600,2))</f>
        <v/>
      </c>
      <c r="L602" s="27">
        <f>IF(OR(Register!$N600&lt;&gt;"Yes",Register!$O600="",N(Register!$Q600)=0),0,ROUND((Register!$M600-Register!$R600)*MIN(Register!$Q600,MAX(0,MIN(L$4,IF(Register!$U600="",$D$2,MIN($D$2,YEAR(Register!$U600)*12+MONTH(Register!$U600)-1)))-(YEAR(Register!$O600)*12+MONTH(Register!$O600))+1))/Register!$Q600,2)-ROUND((Register!$M600-Register!$R600)*MIN(Register!$Q600,MAX(0,MIN(L$4-1,IF(Register!$U600="",$D$2,MIN($D$2,YEAR(Register!$U600)*12+MONTH(Register!$U600)-1)))-(YEAR(Register!$O600)*12+MONTH(Register!$O600))+1))/Register!$Q600,2))</f>
        <v/>
      </c>
      <c r="M602" s="27">
        <f>IF(OR(Register!$N600&lt;&gt;"Yes",Register!$O600="",N(Register!$Q600)=0),0,ROUND((Register!$M600-Register!$R600)*MIN(Register!$Q600,MAX(0,MIN(M$4,IF(Register!$U600="",$D$2,MIN($D$2,YEAR(Register!$U600)*12+MONTH(Register!$U600)-1)))-(YEAR(Register!$O600)*12+MONTH(Register!$O600))+1))/Register!$Q600,2)-ROUND((Register!$M600-Register!$R600)*MIN(Register!$Q600,MAX(0,MIN(M$4-1,IF(Register!$U600="",$D$2,MIN($D$2,YEAR(Register!$U600)*12+MONTH(Register!$U600)-1)))-(YEAR(Register!$O600)*12+MONTH(Register!$O600))+1))/Register!$Q600,2))</f>
        <v/>
      </c>
      <c r="N602" s="27">
        <f>IF(OR(Register!$N600&lt;&gt;"Yes",Register!$O600="",N(Register!$Q600)=0),0,ROUND((Register!$M600-Register!$R600)*MIN(Register!$Q600,MAX(0,MIN(N$4,IF(Register!$U600="",$D$2,MIN($D$2,YEAR(Register!$U600)*12+MONTH(Register!$U600)-1)))-(YEAR(Register!$O600)*12+MONTH(Register!$O600))+1))/Register!$Q600,2)-ROUND((Register!$M600-Register!$R600)*MIN(Register!$Q600,MAX(0,MIN(N$4-1,IF(Register!$U600="",$D$2,MIN($D$2,YEAR(Register!$U600)*12+MONTH(Register!$U600)-1)))-(YEAR(Register!$O600)*12+MONTH(Register!$O600))+1))/Register!$Q600,2))</f>
        <v/>
      </c>
      <c r="O602" s="27">
        <f>IF(OR(Register!$N600&lt;&gt;"Yes",Register!$O600="",N(Register!$Q600)=0),0,ROUND((Register!$M600-Register!$R600)*MIN(Register!$Q600,MAX(0,MIN(O$4,IF(Register!$U600="",$D$2,MIN($D$2,YEAR(Register!$U600)*12+MONTH(Register!$U600)-1)))-(YEAR(Register!$O600)*12+MONTH(Register!$O600))+1))/Register!$Q600,2)-ROUND((Register!$M600-Register!$R600)*MIN(Register!$Q600,MAX(0,MIN(O$4-1,IF(Register!$U600="",$D$2,MIN($D$2,YEAR(Register!$U600)*12+MONTH(Register!$U600)-1)))-(YEAR(Register!$O600)*12+MONTH(Register!$O600))+1))/Register!$Q600,2))</f>
        <v/>
      </c>
      <c r="P602" s="27">
        <f>IF(OR(Register!$N600&lt;&gt;"Yes",Register!$O600="",N(Register!$Q600)=0),0,ROUND((Register!$M600-Register!$R600)*MIN(Register!$Q600,MAX(0,MIN(P$4,IF(Register!$U600="",$D$2,MIN($D$2,YEAR(Register!$U600)*12+MONTH(Register!$U600)-1)))-(YEAR(Register!$O600)*12+MONTH(Register!$O600))+1))/Register!$Q600,2)-ROUND((Register!$M600-Register!$R600)*MIN(Register!$Q600,MAX(0,MIN(P$4-1,IF(Register!$U600="",$D$2,MIN($D$2,YEAR(Register!$U600)*12+MONTH(Register!$U600)-1)))-(YEAR(Register!$O600)*12+MONTH(Register!$O600))+1))/Register!$Q600,2))</f>
        <v/>
      </c>
      <c r="Q602" s="27">
        <f>E602+F602+G602+H602+I602+J602+K602+L602+M602+N602+O602+P602</f>
        <v/>
      </c>
    </row>
    <row r="603">
      <c r="A603" s="28">
        <f>IF(Register!$A601="","",Register!$A601)</f>
        <v/>
      </c>
      <c r="B603" s="28">
        <f>IF(Register!$D601="","",Register!$D601)</f>
        <v/>
      </c>
      <c r="C603" s="28">
        <f>IF(Register!$F601="","",Register!$F601)</f>
        <v/>
      </c>
      <c r="D603" s="28">
        <f>IF(C603="","",IF(C603=Settings!$A$9,Settings!$B$9,IF(C603=Settings!$A$10,Settings!$B$10,IF(C603=Settings!$A$11,Settings!$B$11,IF(C603=Settings!$A$12,Settings!$B$12,IF(C603=Settings!$A$13,Settings!$B$13,IF(C603=Settings!$A$14,Settings!$B$14,IF(C603=Settings!$A$15,Settings!$B$15,IF(C603=Settings!$A$16,Settings!$B$16,IF(C603=Settings!$A$17,Settings!$B$17,IF(C603=Settings!$A$18,Settings!$B$18,"")))))))))))</f>
        <v/>
      </c>
      <c r="E603" s="27">
        <f>IF(OR(Register!$N601&lt;&gt;"Yes",Register!$O601="",N(Register!$Q601)=0),0,ROUND((Register!$M601-Register!$R601)*MIN(Register!$Q601,MAX(0,MIN(E$4,IF(Register!$U601="",$D$2,MIN($D$2,YEAR(Register!$U601)*12+MONTH(Register!$U601)-1)))-(YEAR(Register!$O601)*12+MONTH(Register!$O601))+1))/Register!$Q601,2)-ROUND((Register!$M601-Register!$R601)*MIN(Register!$Q601,MAX(0,MIN(E$4-1,IF(Register!$U601="",$D$2,MIN($D$2,YEAR(Register!$U601)*12+MONTH(Register!$U601)-1)))-(YEAR(Register!$O601)*12+MONTH(Register!$O601))+1))/Register!$Q601,2))</f>
        <v/>
      </c>
      <c r="F603" s="27">
        <f>IF(OR(Register!$N601&lt;&gt;"Yes",Register!$O601="",N(Register!$Q601)=0),0,ROUND((Register!$M601-Register!$R601)*MIN(Register!$Q601,MAX(0,MIN(F$4,IF(Register!$U601="",$D$2,MIN($D$2,YEAR(Register!$U601)*12+MONTH(Register!$U601)-1)))-(YEAR(Register!$O601)*12+MONTH(Register!$O601))+1))/Register!$Q601,2)-ROUND((Register!$M601-Register!$R601)*MIN(Register!$Q601,MAX(0,MIN(F$4-1,IF(Register!$U601="",$D$2,MIN($D$2,YEAR(Register!$U601)*12+MONTH(Register!$U601)-1)))-(YEAR(Register!$O601)*12+MONTH(Register!$O601))+1))/Register!$Q601,2))</f>
        <v/>
      </c>
      <c r="G603" s="27">
        <f>IF(OR(Register!$N601&lt;&gt;"Yes",Register!$O601="",N(Register!$Q601)=0),0,ROUND((Register!$M601-Register!$R601)*MIN(Register!$Q601,MAX(0,MIN(G$4,IF(Register!$U601="",$D$2,MIN($D$2,YEAR(Register!$U601)*12+MONTH(Register!$U601)-1)))-(YEAR(Register!$O601)*12+MONTH(Register!$O601))+1))/Register!$Q601,2)-ROUND((Register!$M601-Register!$R601)*MIN(Register!$Q601,MAX(0,MIN(G$4-1,IF(Register!$U601="",$D$2,MIN($D$2,YEAR(Register!$U601)*12+MONTH(Register!$U601)-1)))-(YEAR(Register!$O601)*12+MONTH(Register!$O601))+1))/Register!$Q601,2))</f>
        <v/>
      </c>
      <c r="H603" s="27">
        <f>IF(OR(Register!$N601&lt;&gt;"Yes",Register!$O601="",N(Register!$Q601)=0),0,ROUND((Register!$M601-Register!$R601)*MIN(Register!$Q601,MAX(0,MIN(H$4,IF(Register!$U601="",$D$2,MIN($D$2,YEAR(Register!$U601)*12+MONTH(Register!$U601)-1)))-(YEAR(Register!$O601)*12+MONTH(Register!$O601))+1))/Register!$Q601,2)-ROUND((Register!$M601-Register!$R601)*MIN(Register!$Q601,MAX(0,MIN(H$4-1,IF(Register!$U601="",$D$2,MIN($D$2,YEAR(Register!$U601)*12+MONTH(Register!$U601)-1)))-(YEAR(Register!$O601)*12+MONTH(Register!$O601))+1))/Register!$Q601,2))</f>
        <v/>
      </c>
      <c r="I603" s="27">
        <f>IF(OR(Register!$N601&lt;&gt;"Yes",Register!$O601="",N(Register!$Q601)=0),0,ROUND((Register!$M601-Register!$R601)*MIN(Register!$Q601,MAX(0,MIN(I$4,IF(Register!$U601="",$D$2,MIN($D$2,YEAR(Register!$U601)*12+MONTH(Register!$U601)-1)))-(YEAR(Register!$O601)*12+MONTH(Register!$O601))+1))/Register!$Q601,2)-ROUND((Register!$M601-Register!$R601)*MIN(Register!$Q601,MAX(0,MIN(I$4-1,IF(Register!$U601="",$D$2,MIN($D$2,YEAR(Register!$U601)*12+MONTH(Register!$U601)-1)))-(YEAR(Register!$O601)*12+MONTH(Register!$O601))+1))/Register!$Q601,2))</f>
        <v/>
      </c>
      <c r="J603" s="27">
        <f>IF(OR(Register!$N601&lt;&gt;"Yes",Register!$O601="",N(Register!$Q601)=0),0,ROUND((Register!$M601-Register!$R601)*MIN(Register!$Q601,MAX(0,MIN(J$4,IF(Register!$U601="",$D$2,MIN($D$2,YEAR(Register!$U601)*12+MONTH(Register!$U601)-1)))-(YEAR(Register!$O601)*12+MONTH(Register!$O601))+1))/Register!$Q601,2)-ROUND((Register!$M601-Register!$R601)*MIN(Register!$Q601,MAX(0,MIN(J$4-1,IF(Register!$U601="",$D$2,MIN($D$2,YEAR(Register!$U601)*12+MONTH(Register!$U601)-1)))-(YEAR(Register!$O601)*12+MONTH(Register!$O601))+1))/Register!$Q601,2))</f>
        <v/>
      </c>
      <c r="K603" s="27">
        <f>IF(OR(Register!$N601&lt;&gt;"Yes",Register!$O601="",N(Register!$Q601)=0),0,ROUND((Register!$M601-Register!$R601)*MIN(Register!$Q601,MAX(0,MIN(K$4,IF(Register!$U601="",$D$2,MIN($D$2,YEAR(Register!$U601)*12+MONTH(Register!$U601)-1)))-(YEAR(Register!$O601)*12+MONTH(Register!$O601))+1))/Register!$Q601,2)-ROUND((Register!$M601-Register!$R601)*MIN(Register!$Q601,MAX(0,MIN(K$4-1,IF(Register!$U601="",$D$2,MIN($D$2,YEAR(Register!$U601)*12+MONTH(Register!$U601)-1)))-(YEAR(Register!$O601)*12+MONTH(Register!$O601))+1))/Register!$Q601,2))</f>
        <v/>
      </c>
      <c r="L603" s="27">
        <f>IF(OR(Register!$N601&lt;&gt;"Yes",Register!$O601="",N(Register!$Q601)=0),0,ROUND((Register!$M601-Register!$R601)*MIN(Register!$Q601,MAX(0,MIN(L$4,IF(Register!$U601="",$D$2,MIN($D$2,YEAR(Register!$U601)*12+MONTH(Register!$U601)-1)))-(YEAR(Register!$O601)*12+MONTH(Register!$O601))+1))/Register!$Q601,2)-ROUND((Register!$M601-Register!$R601)*MIN(Register!$Q601,MAX(0,MIN(L$4-1,IF(Register!$U601="",$D$2,MIN($D$2,YEAR(Register!$U601)*12+MONTH(Register!$U601)-1)))-(YEAR(Register!$O601)*12+MONTH(Register!$O601))+1))/Register!$Q601,2))</f>
        <v/>
      </c>
      <c r="M603" s="27">
        <f>IF(OR(Register!$N601&lt;&gt;"Yes",Register!$O601="",N(Register!$Q601)=0),0,ROUND((Register!$M601-Register!$R601)*MIN(Register!$Q601,MAX(0,MIN(M$4,IF(Register!$U601="",$D$2,MIN($D$2,YEAR(Register!$U601)*12+MONTH(Register!$U601)-1)))-(YEAR(Register!$O601)*12+MONTH(Register!$O601))+1))/Register!$Q601,2)-ROUND((Register!$M601-Register!$R601)*MIN(Register!$Q601,MAX(0,MIN(M$4-1,IF(Register!$U601="",$D$2,MIN($D$2,YEAR(Register!$U601)*12+MONTH(Register!$U601)-1)))-(YEAR(Register!$O601)*12+MONTH(Register!$O601))+1))/Register!$Q601,2))</f>
        <v/>
      </c>
      <c r="N603" s="27">
        <f>IF(OR(Register!$N601&lt;&gt;"Yes",Register!$O601="",N(Register!$Q601)=0),0,ROUND((Register!$M601-Register!$R601)*MIN(Register!$Q601,MAX(0,MIN(N$4,IF(Register!$U601="",$D$2,MIN($D$2,YEAR(Register!$U601)*12+MONTH(Register!$U601)-1)))-(YEAR(Register!$O601)*12+MONTH(Register!$O601))+1))/Register!$Q601,2)-ROUND((Register!$M601-Register!$R601)*MIN(Register!$Q601,MAX(0,MIN(N$4-1,IF(Register!$U601="",$D$2,MIN($D$2,YEAR(Register!$U601)*12+MONTH(Register!$U601)-1)))-(YEAR(Register!$O601)*12+MONTH(Register!$O601))+1))/Register!$Q601,2))</f>
        <v/>
      </c>
      <c r="O603" s="27">
        <f>IF(OR(Register!$N601&lt;&gt;"Yes",Register!$O601="",N(Register!$Q601)=0),0,ROUND((Register!$M601-Register!$R601)*MIN(Register!$Q601,MAX(0,MIN(O$4,IF(Register!$U601="",$D$2,MIN($D$2,YEAR(Register!$U601)*12+MONTH(Register!$U601)-1)))-(YEAR(Register!$O601)*12+MONTH(Register!$O601))+1))/Register!$Q601,2)-ROUND((Register!$M601-Register!$R601)*MIN(Register!$Q601,MAX(0,MIN(O$4-1,IF(Register!$U601="",$D$2,MIN($D$2,YEAR(Register!$U601)*12+MONTH(Register!$U601)-1)))-(YEAR(Register!$O601)*12+MONTH(Register!$O601))+1))/Register!$Q601,2))</f>
        <v/>
      </c>
      <c r="P603" s="27">
        <f>IF(OR(Register!$N601&lt;&gt;"Yes",Register!$O601="",N(Register!$Q601)=0),0,ROUND((Register!$M601-Register!$R601)*MIN(Register!$Q601,MAX(0,MIN(P$4,IF(Register!$U601="",$D$2,MIN($D$2,YEAR(Register!$U601)*12+MONTH(Register!$U601)-1)))-(YEAR(Register!$O601)*12+MONTH(Register!$O601))+1))/Register!$Q601,2)-ROUND((Register!$M601-Register!$R601)*MIN(Register!$Q601,MAX(0,MIN(P$4-1,IF(Register!$U601="",$D$2,MIN($D$2,YEAR(Register!$U601)*12+MONTH(Register!$U601)-1)))-(YEAR(Register!$O601)*12+MONTH(Register!$O601))+1))/Register!$Q601,2))</f>
        <v/>
      </c>
      <c r="Q603" s="27">
        <f>E603+F603+G603+H603+I603+J603+K603+L603+M603+N603+O603+P603</f>
        <v/>
      </c>
    </row>
    <row r="604">
      <c r="A604" s="28">
        <f>IF(Register!$A602="","",Register!$A602)</f>
        <v/>
      </c>
      <c r="B604" s="28">
        <f>IF(Register!$D602="","",Register!$D602)</f>
        <v/>
      </c>
      <c r="C604" s="28">
        <f>IF(Register!$F602="","",Register!$F602)</f>
        <v/>
      </c>
      <c r="D604" s="28">
        <f>IF(C604="","",IF(C604=Settings!$A$9,Settings!$B$9,IF(C604=Settings!$A$10,Settings!$B$10,IF(C604=Settings!$A$11,Settings!$B$11,IF(C604=Settings!$A$12,Settings!$B$12,IF(C604=Settings!$A$13,Settings!$B$13,IF(C604=Settings!$A$14,Settings!$B$14,IF(C604=Settings!$A$15,Settings!$B$15,IF(C604=Settings!$A$16,Settings!$B$16,IF(C604=Settings!$A$17,Settings!$B$17,IF(C604=Settings!$A$18,Settings!$B$18,"")))))))))))</f>
        <v/>
      </c>
      <c r="E604" s="27">
        <f>IF(OR(Register!$N602&lt;&gt;"Yes",Register!$O602="",N(Register!$Q602)=0),0,ROUND((Register!$M602-Register!$R602)*MIN(Register!$Q602,MAX(0,MIN(E$4,IF(Register!$U602="",$D$2,MIN($D$2,YEAR(Register!$U602)*12+MONTH(Register!$U602)-1)))-(YEAR(Register!$O602)*12+MONTH(Register!$O602))+1))/Register!$Q602,2)-ROUND((Register!$M602-Register!$R602)*MIN(Register!$Q602,MAX(0,MIN(E$4-1,IF(Register!$U602="",$D$2,MIN($D$2,YEAR(Register!$U602)*12+MONTH(Register!$U602)-1)))-(YEAR(Register!$O602)*12+MONTH(Register!$O602))+1))/Register!$Q602,2))</f>
        <v/>
      </c>
      <c r="F604" s="27">
        <f>IF(OR(Register!$N602&lt;&gt;"Yes",Register!$O602="",N(Register!$Q602)=0),0,ROUND((Register!$M602-Register!$R602)*MIN(Register!$Q602,MAX(0,MIN(F$4,IF(Register!$U602="",$D$2,MIN($D$2,YEAR(Register!$U602)*12+MONTH(Register!$U602)-1)))-(YEAR(Register!$O602)*12+MONTH(Register!$O602))+1))/Register!$Q602,2)-ROUND((Register!$M602-Register!$R602)*MIN(Register!$Q602,MAX(0,MIN(F$4-1,IF(Register!$U602="",$D$2,MIN($D$2,YEAR(Register!$U602)*12+MONTH(Register!$U602)-1)))-(YEAR(Register!$O602)*12+MONTH(Register!$O602))+1))/Register!$Q602,2))</f>
        <v/>
      </c>
      <c r="G604" s="27">
        <f>IF(OR(Register!$N602&lt;&gt;"Yes",Register!$O602="",N(Register!$Q602)=0),0,ROUND((Register!$M602-Register!$R602)*MIN(Register!$Q602,MAX(0,MIN(G$4,IF(Register!$U602="",$D$2,MIN($D$2,YEAR(Register!$U602)*12+MONTH(Register!$U602)-1)))-(YEAR(Register!$O602)*12+MONTH(Register!$O602))+1))/Register!$Q602,2)-ROUND((Register!$M602-Register!$R602)*MIN(Register!$Q602,MAX(0,MIN(G$4-1,IF(Register!$U602="",$D$2,MIN($D$2,YEAR(Register!$U602)*12+MONTH(Register!$U602)-1)))-(YEAR(Register!$O602)*12+MONTH(Register!$O602))+1))/Register!$Q602,2))</f>
        <v/>
      </c>
      <c r="H604" s="27">
        <f>IF(OR(Register!$N602&lt;&gt;"Yes",Register!$O602="",N(Register!$Q602)=0),0,ROUND((Register!$M602-Register!$R602)*MIN(Register!$Q602,MAX(0,MIN(H$4,IF(Register!$U602="",$D$2,MIN($D$2,YEAR(Register!$U602)*12+MONTH(Register!$U602)-1)))-(YEAR(Register!$O602)*12+MONTH(Register!$O602))+1))/Register!$Q602,2)-ROUND((Register!$M602-Register!$R602)*MIN(Register!$Q602,MAX(0,MIN(H$4-1,IF(Register!$U602="",$D$2,MIN($D$2,YEAR(Register!$U602)*12+MONTH(Register!$U602)-1)))-(YEAR(Register!$O602)*12+MONTH(Register!$O602))+1))/Register!$Q602,2))</f>
        <v/>
      </c>
      <c r="I604" s="27">
        <f>IF(OR(Register!$N602&lt;&gt;"Yes",Register!$O602="",N(Register!$Q602)=0),0,ROUND((Register!$M602-Register!$R602)*MIN(Register!$Q602,MAX(0,MIN(I$4,IF(Register!$U602="",$D$2,MIN($D$2,YEAR(Register!$U602)*12+MONTH(Register!$U602)-1)))-(YEAR(Register!$O602)*12+MONTH(Register!$O602))+1))/Register!$Q602,2)-ROUND((Register!$M602-Register!$R602)*MIN(Register!$Q602,MAX(0,MIN(I$4-1,IF(Register!$U602="",$D$2,MIN($D$2,YEAR(Register!$U602)*12+MONTH(Register!$U602)-1)))-(YEAR(Register!$O602)*12+MONTH(Register!$O602))+1))/Register!$Q602,2))</f>
        <v/>
      </c>
      <c r="J604" s="27">
        <f>IF(OR(Register!$N602&lt;&gt;"Yes",Register!$O602="",N(Register!$Q602)=0),0,ROUND((Register!$M602-Register!$R602)*MIN(Register!$Q602,MAX(0,MIN(J$4,IF(Register!$U602="",$D$2,MIN($D$2,YEAR(Register!$U602)*12+MONTH(Register!$U602)-1)))-(YEAR(Register!$O602)*12+MONTH(Register!$O602))+1))/Register!$Q602,2)-ROUND((Register!$M602-Register!$R602)*MIN(Register!$Q602,MAX(0,MIN(J$4-1,IF(Register!$U602="",$D$2,MIN($D$2,YEAR(Register!$U602)*12+MONTH(Register!$U602)-1)))-(YEAR(Register!$O602)*12+MONTH(Register!$O602))+1))/Register!$Q602,2))</f>
        <v/>
      </c>
      <c r="K604" s="27">
        <f>IF(OR(Register!$N602&lt;&gt;"Yes",Register!$O602="",N(Register!$Q602)=0),0,ROUND((Register!$M602-Register!$R602)*MIN(Register!$Q602,MAX(0,MIN(K$4,IF(Register!$U602="",$D$2,MIN($D$2,YEAR(Register!$U602)*12+MONTH(Register!$U602)-1)))-(YEAR(Register!$O602)*12+MONTH(Register!$O602))+1))/Register!$Q602,2)-ROUND((Register!$M602-Register!$R602)*MIN(Register!$Q602,MAX(0,MIN(K$4-1,IF(Register!$U602="",$D$2,MIN($D$2,YEAR(Register!$U602)*12+MONTH(Register!$U602)-1)))-(YEAR(Register!$O602)*12+MONTH(Register!$O602))+1))/Register!$Q602,2))</f>
        <v/>
      </c>
      <c r="L604" s="27">
        <f>IF(OR(Register!$N602&lt;&gt;"Yes",Register!$O602="",N(Register!$Q602)=0),0,ROUND((Register!$M602-Register!$R602)*MIN(Register!$Q602,MAX(0,MIN(L$4,IF(Register!$U602="",$D$2,MIN($D$2,YEAR(Register!$U602)*12+MONTH(Register!$U602)-1)))-(YEAR(Register!$O602)*12+MONTH(Register!$O602))+1))/Register!$Q602,2)-ROUND((Register!$M602-Register!$R602)*MIN(Register!$Q602,MAX(0,MIN(L$4-1,IF(Register!$U602="",$D$2,MIN($D$2,YEAR(Register!$U602)*12+MONTH(Register!$U602)-1)))-(YEAR(Register!$O602)*12+MONTH(Register!$O602))+1))/Register!$Q602,2))</f>
        <v/>
      </c>
      <c r="M604" s="27">
        <f>IF(OR(Register!$N602&lt;&gt;"Yes",Register!$O602="",N(Register!$Q602)=0),0,ROUND((Register!$M602-Register!$R602)*MIN(Register!$Q602,MAX(0,MIN(M$4,IF(Register!$U602="",$D$2,MIN($D$2,YEAR(Register!$U602)*12+MONTH(Register!$U602)-1)))-(YEAR(Register!$O602)*12+MONTH(Register!$O602))+1))/Register!$Q602,2)-ROUND((Register!$M602-Register!$R602)*MIN(Register!$Q602,MAX(0,MIN(M$4-1,IF(Register!$U602="",$D$2,MIN($D$2,YEAR(Register!$U602)*12+MONTH(Register!$U602)-1)))-(YEAR(Register!$O602)*12+MONTH(Register!$O602))+1))/Register!$Q602,2))</f>
        <v/>
      </c>
      <c r="N604" s="27">
        <f>IF(OR(Register!$N602&lt;&gt;"Yes",Register!$O602="",N(Register!$Q602)=0),0,ROUND((Register!$M602-Register!$R602)*MIN(Register!$Q602,MAX(0,MIN(N$4,IF(Register!$U602="",$D$2,MIN($D$2,YEAR(Register!$U602)*12+MONTH(Register!$U602)-1)))-(YEAR(Register!$O602)*12+MONTH(Register!$O602))+1))/Register!$Q602,2)-ROUND((Register!$M602-Register!$R602)*MIN(Register!$Q602,MAX(0,MIN(N$4-1,IF(Register!$U602="",$D$2,MIN($D$2,YEAR(Register!$U602)*12+MONTH(Register!$U602)-1)))-(YEAR(Register!$O602)*12+MONTH(Register!$O602))+1))/Register!$Q602,2))</f>
        <v/>
      </c>
      <c r="O604" s="27">
        <f>IF(OR(Register!$N602&lt;&gt;"Yes",Register!$O602="",N(Register!$Q602)=0),0,ROUND((Register!$M602-Register!$R602)*MIN(Register!$Q602,MAX(0,MIN(O$4,IF(Register!$U602="",$D$2,MIN($D$2,YEAR(Register!$U602)*12+MONTH(Register!$U602)-1)))-(YEAR(Register!$O602)*12+MONTH(Register!$O602))+1))/Register!$Q602,2)-ROUND((Register!$M602-Register!$R602)*MIN(Register!$Q602,MAX(0,MIN(O$4-1,IF(Register!$U602="",$D$2,MIN($D$2,YEAR(Register!$U602)*12+MONTH(Register!$U602)-1)))-(YEAR(Register!$O602)*12+MONTH(Register!$O602))+1))/Register!$Q602,2))</f>
        <v/>
      </c>
      <c r="P604" s="27">
        <f>IF(OR(Register!$N602&lt;&gt;"Yes",Register!$O602="",N(Register!$Q602)=0),0,ROUND((Register!$M602-Register!$R602)*MIN(Register!$Q602,MAX(0,MIN(P$4,IF(Register!$U602="",$D$2,MIN($D$2,YEAR(Register!$U602)*12+MONTH(Register!$U602)-1)))-(YEAR(Register!$O602)*12+MONTH(Register!$O602))+1))/Register!$Q602,2)-ROUND((Register!$M602-Register!$R602)*MIN(Register!$Q602,MAX(0,MIN(P$4-1,IF(Register!$U602="",$D$2,MIN($D$2,YEAR(Register!$U602)*12+MONTH(Register!$U602)-1)))-(YEAR(Register!$O602)*12+MONTH(Register!$O602))+1))/Register!$Q602,2))</f>
        <v/>
      </c>
      <c r="Q604" s="27">
        <f>E604+F604+G604+H604+I604+J604+K604+L604+M604+N604+O604+P604</f>
        <v/>
      </c>
    </row>
    <row r="605">
      <c r="A605" s="28">
        <f>IF(Register!$A603="","",Register!$A603)</f>
        <v/>
      </c>
      <c r="B605" s="28">
        <f>IF(Register!$D603="","",Register!$D603)</f>
        <v/>
      </c>
      <c r="C605" s="28">
        <f>IF(Register!$F603="","",Register!$F603)</f>
        <v/>
      </c>
      <c r="D605" s="28">
        <f>IF(C605="","",IF(C605=Settings!$A$9,Settings!$B$9,IF(C605=Settings!$A$10,Settings!$B$10,IF(C605=Settings!$A$11,Settings!$B$11,IF(C605=Settings!$A$12,Settings!$B$12,IF(C605=Settings!$A$13,Settings!$B$13,IF(C605=Settings!$A$14,Settings!$B$14,IF(C605=Settings!$A$15,Settings!$B$15,IF(C605=Settings!$A$16,Settings!$B$16,IF(C605=Settings!$A$17,Settings!$B$17,IF(C605=Settings!$A$18,Settings!$B$18,"")))))))))))</f>
        <v/>
      </c>
      <c r="E605" s="27">
        <f>IF(OR(Register!$N603&lt;&gt;"Yes",Register!$O603="",N(Register!$Q603)=0),0,ROUND((Register!$M603-Register!$R603)*MIN(Register!$Q603,MAX(0,MIN(E$4,IF(Register!$U603="",$D$2,MIN($D$2,YEAR(Register!$U603)*12+MONTH(Register!$U603)-1)))-(YEAR(Register!$O603)*12+MONTH(Register!$O603))+1))/Register!$Q603,2)-ROUND((Register!$M603-Register!$R603)*MIN(Register!$Q603,MAX(0,MIN(E$4-1,IF(Register!$U603="",$D$2,MIN($D$2,YEAR(Register!$U603)*12+MONTH(Register!$U603)-1)))-(YEAR(Register!$O603)*12+MONTH(Register!$O603))+1))/Register!$Q603,2))</f>
        <v/>
      </c>
      <c r="F605" s="27">
        <f>IF(OR(Register!$N603&lt;&gt;"Yes",Register!$O603="",N(Register!$Q603)=0),0,ROUND((Register!$M603-Register!$R603)*MIN(Register!$Q603,MAX(0,MIN(F$4,IF(Register!$U603="",$D$2,MIN($D$2,YEAR(Register!$U603)*12+MONTH(Register!$U603)-1)))-(YEAR(Register!$O603)*12+MONTH(Register!$O603))+1))/Register!$Q603,2)-ROUND((Register!$M603-Register!$R603)*MIN(Register!$Q603,MAX(0,MIN(F$4-1,IF(Register!$U603="",$D$2,MIN($D$2,YEAR(Register!$U603)*12+MONTH(Register!$U603)-1)))-(YEAR(Register!$O603)*12+MONTH(Register!$O603))+1))/Register!$Q603,2))</f>
        <v/>
      </c>
      <c r="G605" s="27">
        <f>IF(OR(Register!$N603&lt;&gt;"Yes",Register!$O603="",N(Register!$Q603)=0),0,ROUND((Register!$M603-Register!$R603)*MIN(Register!$Q603,MAX(0,MIN(G$4,IF(Register!$U603="",$D$2,MIN($D$2,YEAR(Register!$U603)*12+MONTH(Register!$U603)-1)))-(YEAR(Register!$O603)*12+MONTH(Register!$O603))+1))/Register!$Q603,2)-ROUND((Register!$M603-Register!$R603)*MIN(Register!$Q603,MAX(0,MIN(G$4-1,IF(Register!$U603="",$D$2,MIN($D$2,YEAR(Register!$U603)*12+MONTH(Register!$U603)-1)))-(YEAR(Register!$O603)*12+MONTH(Register!$O603))+1))/Register!$Q603,2))</f>
        <v/>
      </c>
      <c r="H605" s="27">
        <f>IF(OR(Register!$N603&lt;&gt;"Yes",Register!$O603="",N(Register!$Q603)=0),0,ROUND((Register!$M603-Register!$R603)*MIN(Register!$Q603,MAX(0,MIN(H$4,IF(Register!$U603="",$D$2,MIN($D$2,YEAR(Register!$U603)*12+MONTH(Register!$U603)-1)))-(YEAR(Register!$O603)*12+MONTH(Register!$O603))+1))/Register!$Q603,2)-ROUND((Register!$M603-Register!$R603)*MIN(Register!$Q603,MAX(0,MIN(H$4-1,IF(Register!$U603="",$D$2,MIN($D$2,YEAR(Register!$U603)*12+MONTH(Register!$U603)-1)))-(YEAR(Register!$O603)*12+MONTH(Register!$O603))+1))/Register!$Q603,2))</f>
        <v/>
      </c>
      <c r="I605" s="27">
        <f>IF(OR(Register!$N603&lt;&gt;"Yes",Register!$O603="",N(Register!$Q603)=0),0,ROUND((Register!$M603-Register!$R603)*MIN(Register!$Q603,MAX(0,MIN(I$4,IF(Register!$U603="",$D$2,MIN($D$2,YEAR(Register!$U603)*12+MONTH(Register!$U603)-1)))-(YEAR(Register!$O603)*12+MONTH(Register!$O603))+1))/Register!$Q603,2)-ROUND((Register!$M603-Register!$R603)*MIN(Register!$Q603,MAX(0,MIN(I$4-1,IF(Register!$U603="",$D$2,MIN($D$2,YEAR(Register!$U603)*12+MONTH(Register!$U603)-1)))-(YEAR(Register!$O603)*12+MONTH(Register!$O603))+1))/Register!$Q603,2))</f>
        <v/>
      </c>
      <c r="J605" s="27">
        <f>IF(OR(Register!$N603&lt;&gt;"Yes",Register!$O603="",N(Register!$Q603)=0),0,ROUND((Register!$M603-Register!$R603)*MIN(Register!$Q603,MAX(0,MIN(J$4,IF(Register!$U603="",$D$2,MIN($D$2,YEAR(Register!$U603)*12+MONTH(Register!$U603)-1)))-(YEAR(Register!$O603)*12+MONTH(Register!$O603))+1))/Register!$Q603,2)-ROUND((Register!$M603-Register!$R603)*MIN(Register!$Q603,MAX(0,MIN(J$4-1,IF(Register!$U603="",$D$2,MIN($D$2,YEAR(Register!$U603)*12+MONTH(Register!$U603)-1)))-(YEAR(Register!$O603)*12+MONTH(Register!$O603))+1))/Register!$Q603,2))</f>
        <v/>
      </c>
      <c r="K605" s="27">
        <f>IF(OR(Register!$N603&lt;&gt;"Yes",Register!$O603="",N(Register!$Q603)=0),0,ROUND((Register!$M603-Register!$R603)*MIN(Register!$Q603,MAX(0,MIN(K$4,IF(Register!$U603="",$D$2,MIN($D$2,YEAR(Register!$U603)*12+MONTH(Register!$U603)-1)))-(YEAR(Register!$O603)*12+MONTH(Register!$O603))+1))/Register!$Q603,2)-ROUND((Register!$M603-Register!$R603)*MIN(Register!$Q603,MAX(0,MIN(K$4-1,IF(Register!$U603="",$D$2,MIN($D$2,YEAR(Register!$U603)*12+MONTH(Register!$U603)-1)))-(YEAR(Register!$O603)*12+MONTH(Register!$O603))+1))/Register!$Q603,2))</f>
        <v/>
      </c>
      <c r="L605" s="27">
        <f>IF(OR(Register!$N603&lt;&gt;"Yes",Register!$O603="",N(Register!$Q603)=0),0,ROUND((Register!$M603-Register!$R603)*MIN(Register!$Q603,MAX(0,MIN(L$4,IF(Register!$U603="",$D$2,MIN($D$2,YEAR(Register!$U603)*12+MONTH(Register!$U603)-1)))-(YEAR(Register!$O603)*12+MONTH(Register!$O603))+1))/Register!$Q603,2)-ROUND((Register!$M603-Register!$R603)*MIN(Register!$Q603,MAX(0,MIN(L$4-1,IF(Register!$U603="",$D$2,MIN($D$2,YEAR(Register!$U603)*12+MONTH(Register!$U603)-1)))-(YEAR(Register!$O603)*12+MONTH(Register!$O603))+1))/Register!$Q603,2))</f>
        <v/>
      </c>
      <c r="M605" s="27">
        <f>IF(OR(Register!$N603&lt;&gt;"Yes",Register!$O603="",N(Register!$Q603)=0),0,ROUND((Register!$M603-Register!$R603)*MIN(Register!$Q603,MAX(0,MIN(M$4,IF(Register!$U603="",$D$2,MIN($D$2,YEAR(Register!$U603)*12+MONTH(Register!$U603)-1)))-(YEAR(Register!$O603)*12+MONTH(Register!$O603))+1))/Register!$Q603,2)-ROUND((Register!$M603-Register!$R603)*MIN(Register!$Q603,MAX(0,MIN(M$4-1,IF(Register!$U603="",$D$2,MIN($D$2,YEAR(Register!$U603)*12+MONTH(Register!$U603)-1)))-(YEAR(Register!$O603)*12+MONTH(Register!$O603))+1))/Register!$Q603,2))</f>
        <v/>
      </c>
      <c r="N605" s="27">
        <f>IF(OR(Register!$N603&lt;&gt;"Yes",Register!$O603="",N(Register!$Q603)=0),0,ROUND((Register!$M603-Register!$R603)*MIN(Register!$Q603,MAX(0,MIN(N$4,IF(Register!$U603="",$D$2,MIN($D$2,YEAR(Register!$U603)*12+MONTH(Register!$U603)-1)))-(YEAR(Register!$O603)*12+MONTH(Register!$O603))+1))/Register!$Q603,2)-ROUND((Register!$M603-Register!$R603)*MIN(Register!$Q603,MAX(0,MIN(N$4-1,IF(Register!$U603="",$D$2,MIN($D$2,YEAR(Register!$U603)*12+MONTH(Register!$U603)-1)))-(YEAR(Register!$O603)*12+MONTH(Register!$O603))+1))/Register!$Q603,2))</f>
        <v/>
      </c>
      <c r="O605" s="27">
        <f>IF(OR(Register!$N603&lt;&gt;"Yes",Register!$O603="",N(Register!$Q603)=0),0,ROUND((Register!$M603-Register!$R603)*MIN(Register!$Q603,MAX(0,MIN(O$4,IF(Register!$U603="",$D$2,MIN($D$2,YEAR(Register!$U603)*12+MONTH(Register!$U603)-1)))-(YEAR(Register!$O603)*12+MONTH(Register!$O603))+1))/Register!$Q603,2)-ROUND((Register!$M603-Register!$R603)*MIN(Register!$Q603,MAX(0,MIN(O$4-1,IF(Register!$U603="",$D$2,MIN($D$2,YEAR(Register!$U603)*12+MONTH(Register!$U603)-1)))-(YEAR(Register!$O603)*12+MONTH(Register!$O603))+1))/Register!$Q603,2))</f>
        <v/>
      </c>
      <c r="P605" s="27">
        <f>IF(OR(Register!$N603&lt;&gt;"Yes",Register!$O603="",N(Register!$Q603)=0),0,ROUND((Register!$M603-Register!$R603)*MIN(Register!$Q603,MAX(0,MIN(P$4,IF(Register!$U603="",$D$2,MIN($D$2,YEAR(Register!$U603)*12+MONTH(Register!$U603)-1)))-(YEAR(Register!$O603)*12+MONTH(Register!$O603))+1))/Register!$Q603,2)-ROUND((Register!$M603-Register!$R603)*MIN(Register!$Q603,MAX(0,MIN(P$4-1,IF(Register!$U603="",$D$2,MIN($D$2,YEAR(Register!$U603)*12+MONTH(Register!$U603)-1)))-(YEAR(Register!$O603)*12+MONTH(Register!$O603))+1))/Register!$Q603,2))</f>
        <v/>
      </c>
      <c r="Q605" s="27">
        <f>E605+F605+G605+H605+I605+J605+K605+L605+M605+N605+O605+P605</f>
        <v/>
      </c>
    </row>
    <row r="606">
      <c r="A606" s="28">
        <f>IF(Register!$A604="","",Register!$A604)</f>
        <v/>
      </c>
      <c r="B606" s="28">
        <f>IF(Register!$D604="","",Register!$D604)</f>
        <v/>
      </c>
      <c r="C606" s="28">
        <f>IF(Register!$F604="","",Register!$F604)</f>
        <v/>
      </c>
      <c r="D606" s="28">
        <f>IF(C606="","",IF(C606=Settings!$A$9,Settings!$B$9,IF(C606=Settings!$A$10,Settings!$B$10,IF(C606=Settings!$A$11,Settings!$B$11,IF(C606=Settings!$A$12,Settings!$B$12,IF(C606=Settings!$A$13,Settings!$B$13,IF(C606=Settings!$A$14,Settings!$B$14,IF(C606=Settings!$A$15,Settings!$B$15,IF(C606=Settings!$A$16,Settings!$B$16,IF(C606=Settings!$A$17,Settings!$B$17,IF(C606=Settings!$A$18,Settings!$B$18,"")))))))))))</f>
        <v/>
      </c>
      <c r="E606" s="27">
        <f>IF(OR(Register!$N604&lt;&gt;"Yes",Register!$O604="",N(Register!$Q604)=0),0,ROUND((Register!$M604-Register!$R604)*MIN(Register!$Q604,MAX(0,MIN(E$4,IF(Register!$U604="",$D$2,MIN($D$2,YEAR(Register!$U604)*12+MONTH(Register!$U604)-1)))-(YEAR(Register!$O604)*12+MONTH(Register!$O604))+1))/Register!$Q604,2)-ROUND((Register!$M604-Register!$R604)*MIN(Register!$Q604,MAX(0,MIN(E$4-1,IF(Register!$U604="",$D$2,MIN($D$2,YEAR(Register!$U604)*12+MONTH(Register!$U604)-1)))-(YEAR(Register!$O604)*12+MONTH(Register!$O604))+1))/Register!$Q604,2))</f>
        <v/>
      </c>
      <c r="F606" s="27">
        <f>IF(OR(Register!$N604&lt;&gt;"Yes",Register!$O604="",N(Register!$Q604)=0),0,ROUND((Register!$M604-Register!$R604)*MIN(Register!$Q604,MAX(0,MIN(F$4,IF(Register!$U604="",$D$2,MIN($D$2,YEAR(Register!$U604)*12+MONTH(Register!$U604)-1)))-(YEAR(Register!$O604)*12+MONTH(Register!$O604))+1))/Register!$Q604,2)-ROUND((Register!$M604-Register!$R604)*MIN(Register!$Q604,MAX(0,MIN(F$4-1,IF(Register!$U604="",$D$2,MIN($D$2,YEAR(Register!$U604)*12+MONTH(Register!$U604)-1)))-(YEAR(Register!$O604)*12+MONTH(Register!$O604))+1))/Register!$Q604,2))</f>
        <v/>
      </c>
      <c r="G606" s="27">
        <f>IF(OR(Register!$N604&lt;&gt;"Yes",Register!$O604="",N(Register!$Q604)=0),0,ROUND((Register!$M604-Register!$R604)*MIN(Register!$Q604,MAX(0,MIN(G$4,IF(Register!$U604="",$D$2,MIN($D$2,YEAR(Register!$U604)*12+MONTH(Register!$U604)-1)))-(YEAR(Register!$O604)*12+MONTH(Register!$O604))+1))/Register!$Q604,2)-ROUND((Register!$M604-Register!$R604)*MIN(Register!$Q604,MAX(0,MIN(G$4-1,IF(Register!$U604="",$D$2,MIN($D$2,YEAR(Register!$U604)*12+MONTH(Register!$U604)-1)))-(YEAR(Register!$O604)*12+MONTH(Register!$O604))+1))/Register!$Q604,2))</f>
        <v/>
      </c>
      <c r="H606" s="27">
        <f>IF(OR(Register!$N604&lt;&gt;"Yes",Register!$O604="",N(Register!$Q604)=0),0,ROUND((Register!$M604-Register!$R604)*MIN(Register!$Q604,MAX(0,MIN(H$4,IF(Register!$U604="",$D$2,MIN($D$2,YEAR(Register!$U604)*12+MONTH(Register!$U604)-1)))-(YEAR(Register!$O604)*12+MONTH(Register!$O604))+1))/Register!$Q604,2)-ROUND((Register!$M604-Register!$R604)*MIN(Register!$Q604,MAX(0,MIN(H$4-1,IF(Register!$U604="",$D$2,MIN($D$2,YEAR(Register!$U604)*12+MONTH(Register!$U604)-1)))-(YEAR(Register!$O604)*12+MONTH(Register!$O604))+1))/Register!$Q604,2))</f>
        <v/>
      </c>
      <c r="I606" s="27">
        <f>IF(OR(Register!$N604&lt;&gt;"Yes",Register!$O604="",N(Register!$Q604)=0),0,ROUND((Register!$M604-Register!$R604)*MIN(Register!$Q604,MAX(0,MIN(I$4,IF(Register!$U604="",$D$2,MIN($D$2,YEAR(Register!$U604)*12+MONTH(Register!$U604)-1)))-(YEAR(Register!$O604)*12+MONTH(Register!$O604))+1))/Register!$Q604,2)-ROUND((Register!$M604-Register!$R604)*MIN(Register!$Q604,MAX(0,MIN(I$4-1,IF(Register!$U604="",$D$2,MIN($D$2,YEAR(Register!$U604)*12+MONTH(Register!$U604)-1)))-(YEAR(Register!$O604)*12+MONTH(Register!$O604))+1))/Register!$Q604,2))</f>
        <v/>
      </c>
      <c r="J606" s="27">
        <f>IF(OR(Register!$N604&lt;&gt;"Yes",Register!$O604="",N(Register!$Q604)=0),0,ROUND((Register!$M604-Register!$R604)*MIN(Register!$Q604,MAX(0,MIN(J$4,IF(Register!$U604="",$D$2,MIN($D$2,YEAR(Register!$U604)*12+MONTH(Register!$U604)-1)))-(YEAR(Register!$O604)*12+MONTH(Register!$O604))+1))/Register!$Q604,2)-ROUND((Register!$M604-Register!$R604)*MIN(Register!$Q604,MAX(0,MIN(J$4-1,IF(Register!$U604="",$D$2,MIN($D$2,YEAR(Register!$U604)*12+MONTH(Register!$U604)-1)))-(YEAR(Register!$O604)*12+MONTH(Register!$O604))+1))/Register!$Q604,2))</f>
        <v/>
      </c>
      <c r="K606" s="27">
        <f>IF(OR(Register!$N604&lt;&gt;"Yes",Register!$O604="",N(Register!$Q604)=0),0,ROUND((Register!$M604-Register!$R604)*MIN(Register!$Q604,MAX(0,MIN(K$4,IF(Register!$U604="",$D$2,MIN($D$2,YEAR(Register!$U604)*12+MONTH(Register!$U604)-1)))-(YEAR(Register!$O604)*12+MONTH(Register!$O604))+1))/Register!$Q604,2)-ROUND((Register!$M604-Register!$R604)*MIN(Register!$Q604,MAX(0,MIN(K$4-1,IF(Register!$U604="",$D$2,MIN($D$2,YEAR(Register!$U604)*12+MONTH(Register!$U604)-1)))-(YEAR(Register!$O604)*12+MONTH(Register!$O604))+1))/Register!$Q604,2))</f>
        <v/>
      </c>
      <c r="L606" s="27">
        <f>IF(OR(Register!$N604&lt;&gt;"Yes",Register!$O604="",N(Register!$Q604)=0),0,ROUND((Register!$M604-Register!$R604)*MIN(Register!$Q604,MAX(0,MIN(L$4,IF(Register!$U604="",$D$2,MIN($D$2,YEAR(Register!$U604)*12+MONTH(Register!$U604)-1)))-(YEAR(Register!$O604)*12+MONTH(Register!$O604))+1))/Register!$Q604,2)-ROUND((Register!$M604-Register!$R604)*MIN(Register!$Q604,MAX(0,MIN(L$4-1,IF(Register!$U604="",$D$2,MIN($D$2,YEAR(Register!$U604)*12+MONTH(Register!$U604)-1)))-(YEAR(Register!$O604)*12+MONTH(Register!$O604))+1))/Register!$Q604,2))</f>
        <v/>
      </c>
      <c r="M606" s="27">
        <f>IF(OR(Register!$N604&lt;&gt;"Yes",Register!$O604="",N(Register!$Q604)=0),0,ROUND((Register!$M604-Register!$R604)*MIN(Register!$Q604,MAX(0,MIN(M$4,IF(Register!$U604="",$D$2,MIN($D$2,YEAR(Register!$U604)*12+MONTH(Register!$U604)-1)))-(YEAR(Register!$O604)*12+MONTH(Register!$O604))+1))/Register!$Q604,2)-ROUND((Register!$M604-Register!$R604)*MIN(Register!$Q604,MAX(0,MIN(M$4-1,IF(Register!$U604="",$D$2,MIN($D$2,YEAR(Register!$U604)*12+MONTH(Register!$U604)-1)))-(YEAR(Register!$O604)*12+MONTH(Register!$O604))+1))/Register!$Q604,2))</f>
        <v/>
      </c>
      <c r="N606" s="27">
        <f>IF(OR(Register!$N604&lt;&gt;"Yes",Register!$O604="",N(Register!$Q604)=0),0,ROUND((Register!$M604-Register!$R604)*MIN(Register!$Q604,MAX(0,MIN(N$4,IF(Register!$U604="",$D$2,MIN($D$2,YEAR(Register!$U604)*12+MONTH(Register!$U604)-1)))-(YEAR(Register!$O604)*12+MONTH(Register!$O604))+1))/Register!$Q604,2)-ROUND((Register!$M604-Register!$R604)*MIN(Register!$Q604,MAX(0,MIN(N$4-1,IF(Register!$U604="",$D$2,MIN($D$2,YEAR(Register!$U604)*12+MONTH(Register!$U604)-1)))-(YEAR(Register!$O604)*12+MONTH(Register!$O604))+1))/Register!$Q604,2))</f>
        <v/>
      </c>
      <c r="O606" s="27">
        <f>IF(OR(Register!$N604&lt;&gt;"Yes",Register!$O604="",N(Register!$Q604)=0),0,ROUND((Register!$M604-Register!$R604)*MIN(Register!$Q604,MAX(0,MIN(O$4,IF(Register!$U604="",$D$2,MIN($D$2,YEAR(Register!$U604)*12+MONTH(Register!$U604)-1)))-(YEAR(Register!$O604)*12+MONTH(Register!$O604))+1))/Register!$Q604,2)-ROUND((Register!$M604-Register!$R604)*MIN(Register!$Q604,MAX(0,MIN(O$4-1,IF(Register!$U604="",$D$2,MIN($D$2,YEAR(Register!$U604)*12+MONTH(Register!$U604)-1)))-(YEAR(Register!$O604)*12+MONTH(Register!$O604))+1))/Register!$Q604,2))</f>
        <v/>
      </c>
      <c r="P606" s="27">
        <f>IF(OR(Register!$N604&lt;&gt;"Yes",Register!$O604="",N(Register!$Q604)=0),0,ROUND((Register!$M604-Register!$R604)*MIN(Register!$Q604,MAX(0,MIN(P$4,IF(Register!$U604="",$D$2,MIN($D$2,YEAR(Register!$U604)*12+MONTH(Register!$U604)-1)))-(YEAR(Register!$O604)*12+MONTH(Register!$O604))+1))/Register!$Q604,2)-ROUND((Register!$M604-Register!$R604)*MIN(Register!$Q604,MAX(0,MIN(P$4-1,IF(Register!$U604="",$D$2,MIN($D$2,YEAR(Register!$U604)*12+MONTH(Register!$U604)-1)))-(YEAR(Register!$O604)*12+MONTH(Register!$O604))+1))/Register!$Q604,2))</f>
        <v/>
      </c>
      <c r="Q606" s="27">
        <f>E606+F606+G606+H606+I606+J606+K606+L606+M606+N606+O606+P606</f>
        <v/>
      </c>
    </row>
    <row r="607">
      <c r="A607" s="28">
        <f>IF(Register!$A605="","",Register!$A605)</f>
        <v/>
      </c>
      <c r="B607" s="28">
        <f>IF(Register!$D605="","",Register!$D605)</f>
        <v/>
      </c>
      <c r="C607" s="28">
        <f>IF(Register!$F605="","",Register!$F605)</f>
        <v/>
      </c>
      <c r="D607" s="28">
        <f>IF(C607="","",IF(C607=Settings!$A$9,Settings!$B$9,IF(C607=Settings!$A$10,Settings!$B$10,IF(C607=Settings!$A$11,Settings!$B$11,IF(C607=Settings!$A$12,Settings!$B$12,IF(C607=Settings!$A$13,Settings!$B$13,IF(C607=Settings!$A$14,Settings!$B$14,IF(C607=Settings!$A$15,Settings!$B$15,IF(C607=Settings!$A$16,Settings!$B$16,IF(C607=Settings!$A$17,Settings!$B$17,IF(C607=Settings!$A$18,Settings!$B$18,"")))))))))))</f>
        <v/>
      </c>
      <c r="E607" s="27">
        <f>IF(OR(Register!$N605&lt;&gt;"Yes",Register!$O605="",N(Register!$Q605)=0),0,ROUND((Register!$M605-Register!$R605)*MIN(Register!$Q605,MAX(0,MIN(E$4,IF(Register!$U605="",$D$2,MIN($D$2,YEAR(Register!$U605)*12+MONTH(Register!$U605)-1)))-(YEAR(Register!$O605)*12+MONTH(Register!$O605))+1))/Register!$Q605,2)-ROUND((Register!$M605-Register!$R605)*MIN(Register!$Q605,MAX(0,MIN(E$4-1,IF(Register!$U605="",$D$2,MIN($D$2,YEAR(Register!$U605)*12+MONTH(Register!$U605)-1)))-(YEAR(Register!$O605)*12+MONTH(Register!$O605))+1))/Register!$Q605,2))</f>
        <v/>
      </c>
      <c r="F607" s="27">
        <f>IF(OR(Register!$N605&lt;&gt;"Yes",Register!$O605="",N(Register!$Q605)=0),0,ROUND((Register!$M605-Register!$R605)*MIN(Register!$Q605,MAX(0,MIN(F$4,IF(Register!$U605="",$D$2,MIN($D$2,YEAR(Register!$U605)*12+MONTH(Register!$U605)-1)))-(YEAR(Register!$O605)*12+MONTH(Register!$O605))+1))/Register!$Q605,2)-ROUND((Register!$M605-Register!$R605)*MIN(Register!$Q605,MAX(0,MIN(F$4-1,IF(Register!$U605="",$D$2,MIN($D$2,YEAR(Register!$U605)*12+MONTH(Register!$U605)-1)))-(YEAR(Register!$O605)*12+MONTH(Register!$O605))+1))/Register!$Q605,2))</f>
        <v/>
      </c>
      <c r="G607" s="27">
        <f>IF(OR(Register!$N605&lt;&gt;"Yes",Register!$O605="",N(Register!$Q605)=0),0,ROUND((Register!$M605-Register!$R605)*MIN(Register!$Q605,MAX(0,MIN(G$4,IF(Register!$U605="",$D$2,MIN($D$2,YEAR(Register!$U605)*12+MONTH(Register!$U605)-1)))-(YEAR(Register!$O605)*12+MONTH(Register!$O605))+1))/Register!$Q605,2)-ROUND((Register!$M605-Register!$R605)*MIN(Register!$Q605,MAX(0,MIN(G$4-1,IF(Register!$U605="",$D$2,MIN($D$2,YEAR(Register!$U605)*12+MONTH(Register!$U605)-1)))-(YEAR(Register!$O605)*12+MONTH(Register!$O605))+1))/Register!$Q605,2))</f>
        <v/>
      </c>
      <c r="H607" s="27">
        <f>IF(OR(Register!$N605&lt;&gt;"Yes",Register!$O605="",N(Register!$Q605)=0),0,ROUND((Register!$M605-Register!$R605)*MIN(Register!$Q605,MAX(0,MIN(H$4,IF(Register!$U605="",$D$2,MIN($D$2,YEAR(Register!$U605)*12+MONTH(Register!$U605)-1)))-(YEAR(Register!$O605)*12+MONTH(Register!$O605))+1))/Register!$Q605,2)-ROUND((Register!$M605-Register!$R605)*MIN(Register!$Q605,MAX(0,MIN(H$4-1,IF(Register!$U605="",$D$2,MIN($D$2,YEAR(Register!$U605)*12+MONTH(Register!$U605)-1)))-(YEAR(Register!$O605)*12+MONTH(Register!$O605))+1))/Register!$Q605,2))</f>
        <v/>
      </c>
      <c r="I607" s="27">
        <f>IF(OR(Register!$N605&lt;&gt;"Yes",Register!$O605="",N(Register!$Q605)=0),0,ROUND((Register!$M605-Register!$R605)*MIN(Register!$Q605,MAX(0,MIN(I$4,IF(Register!$U605="",$D$2,MIN($D$2,YEAR(Register!$U605)*12+MONTH(Register!$U605)-1)))-(YEAR(Register!$O605)*12+MONTH(Register!$O605))+1))/Register!$Q605,2)-ROUND((Register!$M605-Register!$R605)*MIN(Register!$Q605,MAX(0,MIN(I$4-1,IF(Register!$U605="",$D$2,MIN($D$2,YEAR(Register!$U605)*12+MONTH(Register!$U605)-1)))-(YEAR(Register!$O605)*12+MONTH(Register!$O605))+1))/Register!$Q605,2))</f>
        <v/>
      </c>
      <c r="J607" s="27">
        <f>IF(OR(Register!$N605&lt;&gt;"Yes",Register!$O605="",N(Register!$Q605)=0),0,ROUND((Register!$M605-Register!$R605)*MIN(Register!$Q605,MAX(0,MIN(J$4,IF(Register!$U605="",$D$2,MIN($D$2,YEAR(Register!$U605)*12+MONTH(Register!$U605)-1)))-(YEAR(Register!$O605)*12+MONTH(Register!$O605))+1))/Register!$Q605,2)-ROUND((Register!$M605-Register!$R605)*MIN(Register!$Q605,MAX(0,MIN(J$4-1,IF(Register!$U605="",$D$2,MIN($D$2,YEAR(Register!$U605)*12+MONTH(Register!$U605)-1)))-(YEAR(Register!$O605)*12+MONTH(Register!$O605))+1))/Register!$Q605,2))</f>
        <v/>
      </c>
      <c r="K607" s="27">
        <f>IF(OR(Register!$N605&lt;&gt;"Yes",Register!$O605="",N(Register!$Q605)=0),0,ROUND((Register!$M605-Register!$R605)*MIN(Register!$Q605,MAX(0,MIN(K$4,IF(Register!$U605="",$D$2,MIN($D$2,YEAR(Register!$U605)*12+MONTH(Register!$U605)-1)))-(YEAR(Register!$O605)*12+MONTH(Register!$O605))+1))/Register!$Q605,2)-ROUND((Register!$M605-Register!$R605)*MIN(Register!$Q605,MAX(0,MIN(K$4-1,IF(Register!$U605="",$D$2,MIN($D$2,YEAR(Register!$U605)*12+MONTH(Register!$U605)-1)))-(YEAR(Register!$O605)*12+MONTH(Register!$O605))+1))/Register!$Q605,2))</f>
        <v/>
      </c>
      <c r="L607" s="27">
        <f>IF(OR(Register!$N605&lt;&gt;"Yes",Register!$O605="",N(Register!$Q605)=0),0,ROUND((Register!$M605-Register!$R605)*MIN(Register!$Q605,MAX(0,MIN(L$4,IF(Register!$U605="",$D$2,MIN($D$2,YEAR(Register!$U605)*12+MONTH(Register!$U605)-1)))-(YEAR(Register!$O605)*12+MONTH(Register!$O605))+1))/Register!$Q605,2)-ROUND((Register!$M605-Register!$R605)*MIN(Register!$Q605,MAX(0,MIN(L$4-1,IF(Register!$U605="",$D$2,MIN($D$2,YEAR(Register!$U605)*12+MONTH(Register!$U605)-1)))-(YEAR(Register!$O605)*12+MONTH(Register!$O605))+1))/Register!$Q605,2))</f>
        <v/>
      </c>
      <c r="M607" s="27">
        <f>IF(OR(Register!$N605&lt;&gt;"Yes",Register!$O605="",N(Register!$Q605)=0),0,ROUND((Register!$M605-Register!$R605)*MIN(Register!$Q605,MAX(0,MIN(M$4,IF(Register!$U605="",$D$2,MIN($D$2,YEAR(Register!$U605)*12+MONTH(Register!$U605)-1)))-(YEAR(Register!$O605)*12+MONTH(Register!$O605))+1))/Register!$Q605,2)-ROUND((Register!$M605-Register!$R605)*MIN(Register!$Q605,MAX(0,MIN(M$4-1,IF(Register!$U605="",$D$2,MIN($D$2,YEAR(Register!$U605)*12+MONTH(Register!$U605)-1)))-(YEAR(Register!$O605)*12+MONTH(Register!$O605))+1))/Register!$Q605,2))</f>
        <v/>
      </c>
      <c r="N607" s="27">
        <f>IF(OR(Register!$N605&lt;&gt;"Yes",Register!$O605="",N(Register!$Q605)=0),0,ROUND((Register!$M605-Register!$R605)*MIN(Register!$Q605,MAX(0,MIN(N$4,IF(Register!$U605="",$D$2,MIN($D$2,YEAR(Register!$U605)*12+MONTH(Register!$U605)-1)))-(YEAR(Register!$O605)*12+MONTH(Register!$O605))+1))/Register!$Q605,2)-ROUND((Register!$M605-Register!$R605)*MIN(Register!$Q605,MAX(0,MIN(N$4-1,IF(Register!$U605="",$D$2,MIN($D$2,YEAR(Register!$U605)*12+MONTH(Register!$U605)-1)))-(YEAR(Register!$O605)*12+MONTH(Register!$O605))+1))/Register!$Q605,2))</f>
        <v/>
      </c>
      <c r="O607" s="27">
        <f>IF(OR(Register!$N605&lt;&gt;"Yes",Register!$O605="",N(Register!$Q605)=0),0,ROUND((Register!$M605-Register!$R605)*MIN(Register!$Q605,MAX(0,MIN(O$4,IF(Register!$U605="",$D$2,MIN($D$2,YEAR(Register!$U605)*12+MONTH(Register!$U605)-1)))-(YEAR(Register!$O605)*12+MONTH(Register!$O605))+1))/Register!$Q605,2)-ROUND((Register!$M605-Register!$R605)*MIN(Register!$Q605,MAX(0,MIN(O$4-1,IF(Register!$U605="",$D$2,MIN($D$2,YEAR(Register!$U605)*12+MONTH(Register!$U605)-1)))-(YEAR(Register!$O605)*12+MONTH(Register!$O605))+1))/Register!$Q605,2))</f>
        <v/>
      </c>
      <c r="P607" s="27">
        <f>IF(OR(Register!$N605&lt;&gt;"Yes",Register!$O605="",N(Register!$Q605)=0),0,ROUND((Register!$M605-Register!$R605)*MIN(Register!$Q605,MAX(0,MIN(P$4,IF(Register!$U605="",$D$2,MIN($D$2,YEAR(Register!$U605)*12+MONTH(Register!$U605)-1)))-(YEAR(Register!$O605)*12+MONTH(Register!$O605))+1))/Register!$Q605,2)-ROUND((Register!$M605-Register!$R605)*MIN(Register!$Q605,MAX(0,MIN(P$4-1,IF(Register!$U605="",$D$2,MIN($D$2,YEAR(Register!$U605)*12+MONTH(Register!$U605)-1)))-(YEAR(Register!$O605)*12+MONTH(Register!$O605))+1))/Register!$Q605,2))</f>
        <v/>
      </c>
      <c r="Q607" s="27">
        <f>E607+F607+G607+H607+I607+J607+K607+L607+M607+N607+O607+P607</f>
        <v/>
      </c>
    </row>
    <row r="608">
      <c r="A608" s="28">
        <f>IF(Register!$A606="","",Register!$A606)</f>
        <v/>
      </c>
      <c r="B608" s="28">
        <f>IF(Register!$D606="","",Register!$D606)</f>
        <v/>
      </c>
      <c r="C608" s="28">
        <f>IF(Register!$F606="","",Register!$F606)</f>
        <v/>
      </c>
      <c r="D608" s="28">
        <f>IF(C608="","",IF(C608=Settings!$A$9,Settings!$B$9,IF(C608=Settings!$A$10,Settings!$B$10,IF(C608=Settings!$A$11,Settings!$B$11,IF(C608=Settings!$A$12,Settings!$B$12,IF(C608=Settings!$A$13,Settings!$B$13,IF(C608=Settings!$A$14,Settings!$B$14,IF(C608=Settings!$A$15,Settings!$B$15,IF(C608=Settings!$A$16,Settings!$B$16,IF(C608=Settings!$A$17,Settings!$B$17,IF(C608=Settings!$A$18,Settings!$B$18,"")))))))))))</f>
        <v/>
      </c>
      <c r="E608" s="27">
        <f>IF(OR(Register!$N606&lt;&gt;"Yes",Register!$O606="",N(Register!$Q606)=0),0,ROUND((Register!$M606-Register!$R606)*MIN(Register!$Q606,MAX(0,MIN(E$4,IF(Register!$U606="",$D$2,MIN($D$2,YEAR(Register!$U606)*12+MONTH(Register!$U606)-1)))-(YEAR(Register!$O606)*12+MONTH(Register!$O606))+1))/Register!$Q606,2)-ROUND((Register!$M606-Register!$R606)*MIN(Register!$Q606,MAX(0,MIN(E$4-1,IF(Register!$U606="",$D$2,MIN($D$2,YEAR(Register!$U606)*12+MONTH(Register!$U606)-1)))-(YEAR(Register!$O606)*12+MONTH(Register!$O606))+1))/Register!$Q606,2))</f>
        <v/>
      </c>
      <c r="F608" s="27">
        <f>IF(OR(Register!$N606&lt;&gt;"Yes",Register!$O606="",N(Register!$Q606)=0),0,ROUND((Register!$M606-Register!$R606)*MIN(Register!$Q606,MAX(0,MIN(F$4,IF(Register!$U606="",$D$2,MIN($D$2,YEAR(Register!$U606)*12+MONTH(Register!$U606)-1)))-(YEAR(Register!$O606)*12+MONTH(Register!$O606))+1))/Register!$Q606,2)-ROUND((Register!$M606-Register!$R606)*MIN(Register!$Q606,MAX(0,MIN(F$4-1,IF(Register!$U606="",$D$2,MIN($D$2,YEAR(Register!$U606)*12+MONTH(Register!$U606)-1)))-(YEAR(Register!$O606)*12+MONTH(Register!$O606))+1))/Register!$Q606,2))</f>
        <v/>
      </c>
      <c r="G608" s="27">
        <f>IF(OR(Register!$N606&lt;&gt;"Yes",Register!$O606="",N(Register!$Q606)=0),0,ROUND((Register!$M606-Register!$R606)*MIN(Register!$Q606,MAX(0,MIN(G$4,IF(Register!$U606="",$D$2,MIN($D$2,YEAR(Register!$U606)*12+MONTH(Register!$U606)-1)))-(YEAR(Register!$O606)*12+MONTH(Register!$O606))+1))/Register!$Q606,2)-ROUND((Register!$M606-Register!$R606)*MIN(Register!$Q606,MAX(0,MIN(G$4-1,IF(Register!$U606="",$D$2,MIN($D$2,YEAR(Register!$U606)*12+MONTH(Register!$U606)-1)))-(YEAR(Register!$O606)*12+MONTH(Register!$O606))+1))/Register!$Q606,2))</f>
        <v/>
      </c>
      <c r="H608" s="27">
        <f>IF(OR(Register!$N606&lt;&gt;"Yes",Register!$O606="",N(Register!$Q606)=0),0,ROUND((Register!$M606-Register!$R606)*MIN(Register!$Q606,MAX(0,MIN(H$4,IF(Register!$U606="",$D$2,MIN($D$2,YEAR(Register!$U606)*12+MONTH(Register!$U606)-1)))-(YEAR(Register!$O606)*12+MONTH(Register!$O606))+1))/Register!$Q606,2)-ROUND((Register!$M606-Register!$R606)*MIN(Register!$Q606,MAX(0,MIN(H$4-1,IF(Register!$U606="",$D$2,MIN($D$2,YEAR(Register!$U606)*12+MONTH(Register!$U606)-1)))-(YEAR(Register!$O606)*12+MONTH(Register!$O606))+1))/Register!$Q606,2))</f>
        <v/>
      </c>
      <c r="I608" s="27">
        <f>IF(OR(Register!$N606&lt;&gt;"Yes",Register!$O606="",N(Register!$Q606)=0),0,ROUND((Register!$M606-Register!$R606)*MIN(Register!$Q606,MAX(0,MIN(I$4,IF(Register!$U606="",$D$2,MIN($D$2,YEAR(Register!$U606)*12+MONTH(Register!$U606)-1)))-(YEAR(Register!$O606)*12+MONTH(Register!$O606))+1))/Register!$Q606,2)-ROUND((Register!$M606-Register!$R606)*MIN(Register!$Q606,MAX(0,MIN(I$4-1,IF(Register!$U606="",$D$2,MIN($D$2,YEAR(Register!$U606)*12+MONTH(Register!$U606)-1)))-(YEAR(Register!$O606)*12+MONTH(Register!$O606))+1))/Register!$Q606,2))</f>
        <v/>
      </c>
      <c r="J608" s="27">
        <f>IF(OR(Register!$N606&lt;&gt;"Yes",Register!$O606="",N(Register!$Q606)=0),0,ROUND((Register!$M606-Register!$R606)*MIN(Register!$Q606,MAX(0,MIN(J$4,IF(Register!$U606="",$D$2,MIN($D$2,YEAR(Register!$U606)*12+MONTH(Register!$U606)-1)))-(YEAR(Register!$O606)*12+MONTH(Register!$O606))+1))/Register!$Q606,2)-ROUND((Register!$M606-Register!$R606)*MIN(Register!$Q606,MAX(0,MIN(J$4-1,IF(Register!$U606="",$D$2,MIN($D$2,YEAR(Register!$U606)*12+MONTH(Register!$U606)-1)))-(YEAR(Register!$O606)*12+MONTH(Register!$O606))+1))/Register!$Q606,2))</f>
        <v/>
      </c>
      <c r="K608" s="27">
        <f>IF(OR(Register!$N606&lt;&gt;"Yes",Register!$O606="",N(Register!$Q606)=0),0,ROUND((Register!$M606-Register!$R606)*MIN(Register!$Q606,MAX(0,MIN(K$4,IF(Register!$U606="",$D$2,MIN($D$2,YEAR(Register!$U606)*12+MONTH(Register!$U606)-1)))-(YEAR(Register!$O606)*12+MONTH(Register!$O606))+1))/Register!$Q606,2)-ROUND((Register!$M606-Register!$R606)*MIN(Register!$Q606,MAX(0,MIN(K$4-1,IF(Register!$U606="",$D$2,MIN($D$2,YEAR(Register!$U606)*12+MONTH(Register!$U606)-1)))-(YEAR(Register!$O606)*12+MONTH(Register!$O606))+1))/Register!$Q606,2))</f>
        <v/>
      </c>
      <c r="L608" s="27">
        <f>IF(OR(Register!$N606&lt;&gt;"Yes",Register!$O606="",N(Register!$Q606)=0),0,ROUND((Register!$M606-Register!$R606)*MIN(Register!$Q606,MAX(0,MIN(L$4,IF(Register!$U606="",$D$2,MIN($D$2,YEAR(Register!$U606)*12+MONTH(Register!$U606)-1)))-(YEAR(Register!$O606)*12+MONTH(Register!$O606))+1))/Register!$Q606,2)-ROUND((Register!$M606-Register!$R606)*MIN(Register!$Q606,MAX(0,MIN(L$4-1,IF(Register!$U606="",$D$2,MIN($D$2,YEAR(Register!$U606)*12+MONTH(Register!$U606)-1)))-(YEAR(Register!$O606)*12+MONTH(Register!$O606))+1))/Register!$Q606,2))</f>
        <v/>
      </c>
      <c r="M608" s="27">
        <f>IF(OR(Register!$N606&lt;&gt;"Yes",Register!$O606="",N(Register!$Q606)=0),0,ROUND((Register!$M606-Register!$R606)*MIN(Register!$Q606,MAX(0,MIN(M$4,IF(Register!$U606="",$D$2,MIN($D$2,YEAR(Register!$U606)*12+MONTH(Register!$U606)-1)))-(YEAR(Register!$O606)*12+MONTH(Register!$O606))+1))/Register!$Q606,2)-ROUND((Register!$M606-Register!$R606)*MIN(Register!$Q606,MAX(0,MIN(M$4-1,IF(Register!$U606="",$D$2,MIN($D$2,YEAR(Register!$U606)*12+MONTH(Register!$U606)-1)))-(YEAR(Register!$O606)*12+MONTH(Register!$O606))+1))/Register!$Q606,2))</f>
        <v/>
      </c>
      <c r="N608" s="27">
        <f>IF(OR(Register!$N606&lt;&gt;"Yes",Register!$O606="",N(Register!$Q606)=0),0,ROUND((Register!$M606-Register!$R606)*MIN(Register!$Q606,MAX(0,MIN(N$4,IF(Register!$U606="",$D$2,MIN($D$2,YEAR(Register!$U606)*12+MONTH(Register!$U606)-1)))-(YEAR(Register!$O606)*12+MONTH(Register!$O606))+1))/Register!$Q606,2)-ROUND((Register!$M606-Register!$R606)*MIN(Register!$Q606,MAX(0,MIN(N$4-1,IF(Register!$U606="",$D$2,MIN($D$2,YEAR(Register!$U606)*12+MONTH(Register!$U606)-1)))-(YEAR(Register!$O606)*12+MONTH(Register!$O606))+1))/Register!$Q606,2))</f>
        <v/>
      </c>
      <c r="O608" s="27">
        <f>IF(OR(Register!$N606&lt;&gt;"Yes",Register!$O606="",N(Register!$Q606)=0),0,ROUND((Register!$M606-Register!$R606)*MIN(Register!$Q606,MAX(0,MIN(O$4,IF(Register!$U606="",$D$2,MIN($D$2,YEAR(Register!$U606)*12+MONTH(Register!$U606)-1)))-(YEAR(Register!$O606)*12+MONTH(Register!$O606))+1))/Register!$Q606,2)-ROUND((Register!$M606-Register!$R606)*MIN(Register!$Q606,MAX(0,MIN(O$4-1,IF(Register!$U606="",$D$2,MIN($D$2,YEAR(Register!$U606)*12+MONTH(Register!$U606)-1)))-(YEAR(Register!$O606)*12+MONTH(Register!$O606))+1))/Register!$Q606,2))</f>
        <v/>
      </c>
      <c r="P608" s="27">
        <f>IF(OR(Register!$N606&lt;&gt;"Yes",Register!$O606="",N(Register!$Q606)=0),0,ROUND((Register!$M606-Register!$R606)*MIN(Register!$Q606,MAX(0,MIN(P$4,IF(Register!$U606="",$D$2,MIN($D$2,YEAR(Register!$U606)*12+MONTH(Register!$U606)-1)))-(YEAR(Register!$O606)*12+MONTH(Register!$O606))+1))/Register!$Q606,2)-ROUND((Register!$M606-Register!$R606)*MIN(Register!$Q606,MAX(0,MIN(P$4-1,IF(Register!$U606="",$D$2,MIN($D$2,YEAR(Register!$U606)*12+MONTH(Register!$U606)-1)))-(YEAR(Register!$O606)*12+MONTH(Register!$O606))+1))/Register!$Q606,2))</f>
        <v/>
      </c>
      <c r="Q608" s="27">
        <f>E608+F608+G608+H608+I608+J608+K608+L608+M608+N608+O608+P608</f>
        <v/>
      </c>
    </row>
    <row r="609">
      <c r="A609" s="28">
        <f>IF(Register!$A607="","",Register!$A607)</f>
        <v/>
      </c>
      <c r="B609" s="28">
        <f>IF(Register!$D607="","",Register!$D607)</f>
        <v/>
      </c>
      <c r="C609" s="28">
        <f>IF(Register!$F607="","",Register!$F607)</f>
        <v/>
      </c>
      <c r="D609" s="28">
        <f>IF(C609="","",IF(C609=Settings!$A$9,Settings!$B$9,IF(C609=Settings!$A$10,Settings!$B$10,IF(C609=Settings!$A$11,Settings!$B$11,IF(C609=Settings!$A$12,Settings!$B$12,IF(C609=Settings!$A$13,Settings!$B$13,IF(C609=Settings!$A$14,Settings!$B$14,IF(C609=Settings!$A$15,Settings!$B$15,IF(C609=Settings!$A$16,Settings!$B$16,IF(C609=Settings!$A$17,Settings!$B$17,IF(C609=Settings!$A$18,Settings!$B$18,"")))))))))))</f>
        <v/>
      </c>
      <c r="E609" s="27">
        <f>IF(OR(Register!$N607&lt;&gt;"Yes",Register!$O607="",N(Register!$Q607)=0),0,ROUND((Register!$M607-Register!$R607)*MIN(Register!$Q607,MAX(0,MIN(E$4,IF(Register!$U607="",$D$2,MIN($D$2,YEAR(Register!$U607)*12+MONTH(Register!$U607)-1)))-(YEAR(Register!$O607)*12+MONTH(Register!$O607))+1))/Register!$Q607,2)-ROUND((Register!$M607-Register!$R607)*MIN(Register!$Q607,MAX(0,MIN(E$4-1,IF(Register!$U607="",$D$2,MIN($D$2,YEAR(Register!$U607)*12+MONTH(Register!$U607)-1)))-(YEAR(Register!$O607)*12+MONTH(Register!$O607))+1))/Register!$Q607,2))</f>
        <v/>
      </c>
      <c r="F609" s="27">
        <f>IF(OR(Register!$N607&lt;&gt;"Yes",Register!$O607="",N(Register!$Q607)=0),0,ROUND((Register!$M607-Register!$R607)*MIN(Register!$Q607,MAX(0,MIN(F$4,IF(Register!$U607="",$D$2,MIN($D$2,YEAR(Register!$U607)*12+MONTH(Register!$U607)-1)))-(YEAR(Register!$O607)*12+MONTH(Register!$O607))+1))/Register!$Q607,2)-ROUND((Register!$M607-Register!$R607)*MIN(Register!$Q607,MAX(0,MIN(F$4-1,IF(Register!$U607="",$D$2,MIN($D$2,YEAR(Register!$U607)*12+MONTH(Register!$U607)-1)))-(YEAR(Register!$O607)*12+MONTH(Register!$O607))+1))/Register!$Q607,2))</f>
        <v/>
      </c>
      <c r="G609" s="27">
        <f>IF(OR(Register!$N607&lt;&gt;"Yes",Register!$O607="",N(Register!$Q607)=0),0,ROUND((Register!$M607-Register!$R607)*MIN(Register!$Q607,MAX(0,MIN(G$4,IF(Register!$U607="",$D$2,MIN($D$2,YEAR(Register!$U607)*12+MONTH(Register!$U607)-1)))-(YEAR(Register!$O607)*12+MONTH(Register!$O607))+1))/Register!$Q607,2)-ROUND((Register!$M607-Register!$R607)*MIN(Register!$Q607,MAX(0,MIN(G$4-1,IF(Register!$U607="",$D$2,MIN($D$2,YEAR(Register!$U607)*12+MONTH(Register!$U607)-1)))-(YEAR(Register!$O607)*12+MONTH(Register!$O607))+1))/Register!$Q607,2))</f>
        <v/>
      </c>
      <c r="H609" s="27">
        <f>IF(OR(Register!$N607&lt;&gt;"Yes",Register!$O607="",N(Register!$Q607)=0),0,ROUND((Register!$M607-Register!$R607)*MIN(Register!$Q607,MAX(0,MIN(H$4,IF(Register!$U607="",$D$2,MIN($D$2,YEAR(Register!$U607)*12+MONTH(Register!$U607)-1)))-(YEAR(Register!$O607)*12+MONTH(Register!$O607))+1))/Register!$Q607,2)-ROUND((Register!$M607-Register!$R607)*MIN(Register!$Q607,MAX(0,MIN(H$4-1,IF(Register!$U607="",$D$2,MIN($D$2,YEAR(Register!$U607)*12+MONTH(Register!$U607)-1)))-(YEAR(Register!$O607)*12+MONTH(Register!$O607))+1))/Register!$Q607,2))</f>
        <v/>
      </c>
      <c r="I609" s="27">
        <f>IF(OR(Register!$N607&lt;&gt;"Yes",Register!$O607="",N(Register!$Q607)=0),0,ROUND((Register!$M607-Register!$R607)*MIN(Register!$Q607,MAX(0,MIN(I$4,IF(Register!$U607="",$D$2,MIN($D$2,YEAR(Register!$U607)*12+MONTH(Register!$U607)-1)))-(YEAR(Register!$O607)*12+MONTH(Register!$O607))+1))/Register!$Q607,2)-ROUND((Register!$M607-Register!$R607)*MIN(Register!$Q607,MAX(0,MIN(I$4-1,IF(Register!$U607="",$D$2,MIN($D$2,YEAR(Register!$U607)*12+MONTH(Register!$U607)-1)))-(YEAR(Register!$O607)*12+MONTH(Register!$O607))+1))/Register!$Q607,2))</f>
        <v/>
      </c>
      <c r="J609" s="27">
        <f>IF(OR(Register!$N607&lt;&gt;"Yes",Register!$O607="",N(Register!$Q607)=0),0,ROUND((Register!$M607-Register!$R607)*MIN(Register!$Q607,MAX(0,MIN(J$4,IF(Register!$U607="",$D$2,MIN($D$2,YEAR(Register!$U607)*12+MONTH(Register!$U607)-1)))-(YEAR(Register!$O607)*12+MONTH(Register!$O607))+1))/Register!$Q607,2)-ROUND((Register!$M607-Register!$R607)*MIN(Register!$Q607,MAX(0,MIN(J$4-1,IF(Register!$U607="",$D$2,MIN($D$2,YEAR(Register!$U607)*12+MONTH(Register!$U607)-1)))-(YEAR(Register!$O607)*12+MONTH(Register!$O607))+1))/Register!$Q607,2))</f>
        <v/>
      </c>
      <c r="K609" s="27">
        <f>IF(OR(Register!$N607&lt;&gt;"Yes",Register!$O607="",N(Register!$Q607)=0),0,ROUND((Register!$M607-Register!$R607)*MIN(Register!$Q607,MAX(0,MIN(K$4,IF(Register!$U607="",$D$2,MIN($D$2,YEAR(Register!$U607)*12+MONTH(Register!$U607)-1)))-(YEAR(Register!$O607)*12+MONTH(Register!$O607))+1))/Register!$Q607,2)-ROUND((Register!$M607-Register!$R607)*MIN(Register!$Q607,MAX(0,MIN(K$4-1,IF(Register!$U607="",$D$2,MIN($D$2,YEAR(Register!$U607)*12+MONTH(Register!$U607)-1)))-(YEAR(Register!$O607)*12+MONTH(Register!$O607))+1))/Register!$Q607,2))</f>
        <v/>
      </c>
      <c r="L609" s="27">
        <f>IF(OR(Register!$N607&lt;&gt;"Yes",Register!$O607="",N(Register!$Q607)=0),0,ROUND((Register!$M607-Register!$R607)*MIN(Register!$Q607,MAX(0,MIN(L$4,IF(Register!$U607="",$D$2,MIN($D$2,YEAR(Register!$U607)*12+MONTH(Register!$U607)-1)))-(YEAR(Register!$O607)*12+MONTH(Register!$O607))+1))/Register!$Q607,2)-ROUND((Register!$M607-Register!$R607)*MIN(Register!$Q607,MAX(0,MIN(L$4-1,IF(Register!$U607="",$D$2,MIN($D$2,YEAR(Register!$U607)*12+MONTH(Register!$U607)-1)))-(YEAR(Register!$O607)*12+MONTH(Register!$O607))+1))/Register!$Q607,2))</f>
        <v/>
      </c>
      <c r="M609" s="27">
        <f>IF(OR(Register!$N607&lt;&gt;"Yes",Register!$O607="",N(Register!$Q607)=0),0,ROUND((Register!$M607-Register!$R607)*MIN(Register!$Q607,MAX(0,MIN(M$4,IF(Register!$U607="",$D$2,MIN($D$2,YEAR(Register!$U607)*12+MONTH(Register!$U607)-1)))-(YEAR(Register!$O607)*12+MONTH(Register!$O607))+1))/Register!$Q607,2)-ROUND((Register!$M607-Register!$R607)*MIN(Register!$Q607,MAX(0,MIN(M$4-1,IF(Register!$U607="",$D$2,MIN($D$2,YEAR(Register!$U607)*12+MONTH(Register!$U607)-1)))-(YEAR(Register!$O607)*12+MONTH(Register!$O607))+1))/Register!$Q607,2))</f>
        <v/>
      </c>
      <c r="N609" s="27">
        <f>IF(OR(Register!$N607&lt;&gt;"Yes",Register!$O607="",N(Register!$Q607)=0),0,ROUND((Register!$M607-Register!$R607)*MIN(Register!$Q607,MAX(0,MIN(N$4,IF(Register!$U607="",$D$2,MIN($D$2,YEAR(Register!$U607)*12+MONTH(Register!$U607)-1)))-(YEAR(Register!$O607)*12+MONTH(Register!$O607))+1))/Register!$Q607,2)-ROUND((Register!$M607-Register!$R607)*MIN(Register!$Q607,MAX(0,MIN(N$4-1,IF(Register!$U607="",$D$2,MIN($D$2,YEAR(Register!$U607)*12+MONTH(Register!$U607)-1)))-(YEAR(Register!$O607)*12+MONTH(Register!$O607))+1))/Register!$Q607,2))</f>
        <v/>
      </c>
      <c r="O609" s="27">
        <f>IF(OR(Register!$N607&lt;&gt;"Yes",Register!$O607="",N(Register!$Q607)=0),0,ROUND((Register!$M607-Register!$R607)*MIN(Register!$Q607,MAX(0,MIN(O$4,IF(Register!$U607="",$D$2,MIN($D$2,YEAR(Register!$U607)*12+MONTH(Register!$U607)-1)))-(YEAR(Register!$O607)*12+MONTH(Register!$O607))+1))/Register!$Q607,2)-ROUND((Register!$M607-Register!$R607)*MIN(Register!$Q607,MAX(0,MIN(O$4-1,IF(Register!$U607="",$D$2,MIN($D$2,YEAR(Register!$U607)*12+MONTH(Register!$U607)-1)))-(YEAR(Register!$O607)*12+MONTH(Register!$O607))+1))/Register!$Q607,2))</f>
        <v/>
      </c>
      <c r="P609" s="27">
        <f>IF(OR(Register!$N607&lt;&gt;"Yes",Register!$O607="",N(Register!$Q607)=0),0,ROUND((Register!$M607-Register!$R607)*MIN(Register!$Q607,MAX(0,MIN(P$4,IF(Register!$U607="",$D$2,MIN($D$2,YEAR(Register!$U607)*12+MONTH(Register!$U607)-1)))-(YEAR(Register!$O607)*12+MONTH(Register!$O607))+1))/Register!$Q607,2)-ROUND((Register!$M607-Register!$R607)*MIN(Register!$Q607,MAX(0,MIN(P$4-1,IF(Register!$U607="",$D$2,MIN($D$2,YEAR(Register!$U607)*12+MONTH(Register!$U607)-1)))-(YEAR(Register!$O607)*12+MONTH(Register!$O607))+1))/Register!$Q607,2))</f>
        <v/>
      </c>
      <c r="Q609" s="27">
        <f>E609+F609+G609+H609+I609+J609+K609+L609+M609+N609+O609+P609</f>
        <v/>
      </c>
    </row>
    <row r="610">
      <c r="A610" s="28">
        <f>IF(Register!$A608="","",Register!$A608)</f>
        <v/>
      </c>
      <c r="B610" s="28">
        <f>IF(Register!$D608="","",Register!$D608)</f>
        <v/>
      </c>
      <c r="C610" s="28">
        <f>IF(Register!$F608="","",Register!$F608)</f>
        <v/>
      </c>
      <c r="D610" s="28">
        <f>IF(C610="","",IF(C610=Settings!$A$9,Settings!$B$9,IF(C610=Settings!$A$10,Settings!$B$10,IF(C610=Settings!$A$11,Settings!$B$11,IF(C610=Settings!$A$12,Settings!$B$12,IF(C610=Settings!$A$13,Settings!$B$13,IF(C610=Settings!$A$14,Settings!$B$14,IF(C610=Settings!$A$15,Settings!$B$15,IF(C610=Settings!$A$16,Settings!$B$16,IF(C610=Settings!$A$17,Settings!$B$17,IF(C610=Settings!$A$18,Settings!$B$18,"")))))))))))</f>
        <v/>
      </c>
      <c r="E610" s="27">
        <f>IF(OR(Register!$N608&lt;&gt;"Yes",Register!$O608="",N(Register!$Q608)=0),0,ROUND((Register!$M608-Register!$R608)*MIN(Register!$Q608,MAX(0,MIN(E$4,IF(Register!$U608="",$D$2,MIN($D$2,YEAR(Register!$U608)*12+MONTH(Register!$U608)-1)))-(YEAR(Register!$O608)*12+MONTH(Register!$O608))+1))/Register!$Q608,2)-ROUND((Register!$M608-Register!$R608)*MIN(Register!$Q608,MAX(0,MIN(E$4-1,IF(Register!$U608="",$D$2,MIN($D$2,YEAR(Register!$U608)*12+MONTH(Register!$U608)-1)))-(YEAR(Register!$O608)*12+MONTH(Register!$O608))+1))/Register!$Q608,2))</f>
        <v/>
      </c>
      <c r="F610" s="27">
        <f>IF(OR(Register!$N608&lt;&gt;"Yes",Register!$O608="",N(Register!$Q608)=0),0,ROUND((Register!$M608-Register!$R608)*MIN(Register!$Q608,MAX(0,MIN(F$4,IF(Register!$U608="",$D$2,MIN($D$2,YEAR(Register!$U608)*12+MONTH(Register!$U608)-1)))-(YEAR(Register!$O608)*12+MONTH(Register!$O608))+1))/Register!$Q608,2)-ROUND((Register!$M608-Register!$R608)*MIN(Register!$Q608,MAX(0,MIN(F$4-1,IF(Register!$U608="",$D$2,MIN($D$2,YEAR(Register!$U608)*12+MONTH(Register!$U608)-1)))-(YEAR(Register!$O608)*12+MONTH(Register!$O608))+1))/Register!$Q608,2))</f>
        <v/>
      </c>
      <c r="G610" s="27">
        <f>IF(OR(Register!$N608&lt;&gt;"Yes",Register!$O608="",N(Register!$Q608)=0),0,ROUND((Register!$M608-Register!$R608)*MIN(Register!$Q608,MAX(0,MIN(G$4,IF(Register!$U608="",$D$2,MIN($D$2,YEAR(Register!$U608)*12+MONTH(Register!$U608)-1)))-(YEAR(Register!$O608)*12+MONTH(Register!$O608))+1))/Register!$Q608,2)-ROUND((Register!$M608-Register!$R608)*MIN(Register!$Q608,MAX(0,MIN(G$4-1,IF(Register!$U608="",$D$2,MIN($D$2,YEAR(Register!$U608)*12+MONTH(Register!$U608)-1)))-(YEAR(Register!$O608)*12+MONTH(Register!$O608))+1))/Register!$Q608,2))</f>
        <v/>
      </c>
      <c r="H610" s="27">
        <f>IF(OR(Register!$N608&lt;&gt;"Yes",Register!$O608="",N(Register!$Q608)=0),0,ROUND((Register!$M608-Register!$R608)*MIN(Register!$Q608,MAX(0,MIN(H$4,IF(Register!$U608="",$D$2,MIN($D$2,YEAR(Register!$U608)*12+MONTH(Register!$U608)-1)))-(YEAR(Register!$O608)*12+MONTH(Register!$O608))+1))/Register!$Q608,2)-ROUND((Register!$M608-Register!$R608)*MIN(Register!$Q608,MAX(0,MIN(H$4-1,IF(Register!$U608="",$D$2,MIN($D$2,YEAR(Register!$U608)*12+MONTH(Register!$U608)-1)))-(YEAR(Register!$O608)*12+MONTH(Register!$O608))+1))/Register!$Q608,2))</f>
        <v/>
      </c>
      <c r="I610" s="27">
        <f>IF(OR(Register!$N608&lt;&gt;"Yes",Register!$O608="",N(Register!$Q608)=0),0,ROUND((Register!$M608-Register!$R608)*MIN(Register!$Q608,MAX(0,MIN(I$4,IF(Register!$U608="",$D$2,MIN($D$2,YEAR(Register!$U608)*12+MONTH(Register!$U608)-1)))-(YEAR(Register!$O608)*12+MONTH(Register!$O608))+1))/Register!$Q608,2)-ROUND((Register!$M608-Register!$R608)*MIN(Register!$Q608,MAX(0,MIN(I$4-1,IF(Register!$U608="",$D$2,MIN($D$2,YEAR(Register!$U608)*12+MONTH(Register!$U608)-1)))-(YEAR(Register!$O608)*12+MONTH(Register!$O608))+1))/Register!$Q608,2))</f>
        <v/>
      </c>
      <c r="J610" s="27">
        <f>IF(OR(Register!$N608&lt;&gt;"Yes",Register!$O608="",N(Register!$Q608)=0),0,ROUND((Register!$M608-Register!$R608)*MIN(Register!$Q608,MAX(0,MIN(J$4,IF(Register!$U608="",$D$2,MIN($D$2,YEAR(Register!$U608)*12+MONTH(Register!$U608)-1)))-(YEAR(Register!$O608)*12+MONTH(Register!$O608))+1))/Register!$Q608,2)-ROUND((Register!$M608-Register!$R608)*MIN(Register!$Q608,MAX(0,MIN(J$4-1,IF(Register!$U608="",$D$2,MIN($D$2,YEAR(Register!$U608)*12+MONTH(Register!$U608)-1)))-(YEAR(Register!$O608)*12+MONTH(Register!$O608))+1))/Register!$Q608,2))</f>
        <v/>
      </c>
      <c r="K610" s="27">
        <f>IF(OR(Register!$N608&lt;&gt;"Yes",Register!$O608="",N(Register!$Q608)=0),0,ROUND((Register!$M608-Register!$R608)*MIN(Register!$Q608,MAX(0,MIN(K$4,IF(Register!$U608="",$D$2,MIN($D$2,YEAR(Register!$U608)*12+MONTH(Register!$U608)-1)))-(YEAR(Register!$O608)*12+MONTH(Register!$O608))+1))/Register!$Q608,2)-ROUND((Register!$M608-Register!$R608)*MIN(Register!$Q608,MAX(0,MIN(K$4-1,IF(Register!$U608="",$D$2,MIN($D$2,YEAR(Register!$U608)*12+MONTH(Register!$U608)-1)))-(YEAR(Register!$O608)*12+MONTH(Register!$O608))+1))/Register!$Q608,2))</f>
        <v/>
      </c>
      <c r="L610" s="27">
        <f>IF(OR(Register!$N608&lt;&gt;"Yes",Register!$O608="",N(Register!$Q608)=0),0,ROUND((Register!$M608-Register!$R608)*MIN(Register!$Q608,MAX(0,MIN(L$4,IF(Register!$U608="",$D$2,MIN($D$2,YEAR(Register!$U608)*12+MONTH(Register!$U608)-1)))-(YEAR(Register!$O608)*12+MONTH(Register!$O608))+1))/Register!$Q608,2)-ROUND((Register!$M608-Register!$R608)*MIN(Register!$Q608,MAX(0,MIN(L$4-1,IF(Register!$U608="",$D$2,MIN($D$2,YEAR(Register!$U608)*12+MONTH(Register!$U608)-1)))-(YEAR(Register!$O608)*12+MONTH(Register!$O608))+1))/Register!$Q608,2))</f>
        <v/>
      </c>
      <c r="M610" s="27">
        <f>IF(OR(Register!$N608&lt;&gt;"Yes",Register!$O608="",N(Register!$Q608)=0),0,ROUND((Register!$M608-Register!$R608)*MIN(Register!$Q608,MAX(0,MIN(M$4,IF(Register!$U608="",$D$2,MIN($D$2,YEAR(Register!$U608)*12+MONTH(Register!$U608)-1)))-(YEAR(Register!$O608)*12+MONTH(Register!$O608))+1))/Register!$Q608,2)-ROUND((Register!$M608-Register!$R608)*MIN(Register!$Q608,MAX(0,MIN(M$4-1,IF(Register!$U608="",$D$2,MIN($D$2,YEAR(Register!$U608)*12+MONTH(Register!$U608)-1)))-(YEAR(Register!$O608)*12+MONTH(Register!$O608))+1))/Register!$Q608,2))</f>
        <v/>
      </c>
      <c r="N610" s="27">
        <f>IF(OR(Register!$N608&lt;&gt;"Yes",Register!$O608="",N(Register!$Q608)=0),0,ROUND((Register!$M608-Register!$R608)*MIN(Register!$Q608,MAX(0,MIN(N$4,IF(Register!$U608="",$D$2,MIN($D$2,YEAR(Register!$U608)*12+MONTH(Register!$U608)-1)))-(YEAR(Register!$O608)*12+MONTH(Register!$O608))+1))/Register!$Q608,2)-ROUND((Register!$M608-Register!$R608)*MIN(Register!$Q608,MAX(0,MIN(N$4-1,IF(Register!$U608="",$D$2,MIN($D$2,YEAR(Register!$U608)*12+MONTH(Register!$U608)-1)))-(YEAR(Register!$O608)*12+MONTH(Register!$O608))+1))/Register!$Q608,2))</f>
        <v/>
      </c>
      <c r="O610" s="27">
        <f>IF(OR(Register!$N608&lt;&gt;"Yes",Register!$O608="",N(Register!$Q608)=0),0,ROUND((Register!$M608-Register!$R608)*MIN(Register!$Q608,MAX(0,MIN(O$4,IF(Register!$U608="",$D$2,MIN($D$2,YEAR(Register!$U608)*12+MONTH(Register!$U608)-1)))-(YEAR(Register!$O608)*12+MONTH(Register!$O608))+1))/Register!$Q608,2)-ROUND((Register!$M608-Register!$R608)*MIN(Register!$Q608,MAX(0,MIN(O$4-1,IF(Register!$U608="",$D$2,MIN($D$2,YEAR(Register!$U608)*12+MONTH(Register!$U608)-1)))-(YEAR(Register!$O608)*12+MONTH(Register!$O608))+1))/Register!$Q608,2))</f>
        <v/>
      </c>
      <c r="P610" s="27">
        <f>IF(OR(Register!$N608&lt;&gt;"Yes",Register!$O608="",N(Register!$Q608)=0),0,ROUND((Register!$M608-Register!$R608)*MIN(Register!$Q608,MAX(0,MIN(P$4,IF(Register!$U608="",$D$2,MIN($D$2,YEAR(Register!$U608)*12+MONTH(Register!$U608)-1)))-(YEAR(Register!$O608)*12+MONTH(Register!$O608))+1))/Register!$Q608,2)-ROUND((Register!$M608-Register!$R608)*MIN(Register!$Q608,MAX(0,MIN(P$4-1,IF(Register!$U608="",$D$2,MIN($D$2,YEAR(Register!$U608)*12+MONTH(Register!$U608)-1)))-(YEAR(Register!$O608)*12+MONTH(Register!$O608))+1))/Register!$Q608,2))</f>
        <v/>
      </c>
      <c r="Q610" s="27">
        <f>E610+F610+G610+H610+I610+J610+K610+L610+M610+N610+O610+P610</f>
        <v/>
      </c>
    </row>
    <row r="611">
      <c r="A611" s="28">
        <f>IF(Register!$A609="","",Register!$A609)</f>
        <v/>
      </c>
      <c r="B611" s="28">
        <f>IF(Register!$D609="","",Register!$D609)</f>
        <v/>
      </c>
      <c r="C611" s="28">
        <f>IF(Register!$F609="","",Register!$F609)</f>
        <v/>
      </c>
      <c r="D611" s="28">
        <f>IF(C611="","",IF(C611=Settings!$A$9,Settings!$B$9,IF(C611=Settings!$A$10,Settings!$B$10,IF(C611=Settings!$A$11,Settings!$B$11,IF(C611=Settings!$A$12,Settings!$B$12,IF(C611=Settings!$A$13,Settings!$B$13,IF(C611=Settings!$A$14,Settings!$B$14,IF(C611=Settings!$A$15,Settings!$B$15,IF(C611=Settings!$A$16,Settings!$B$16,IF(C611=Settings!$A$17,Settings!$B$17,IF(C611=Settings!$A$18,Settings!$B$18,"")))))))))))</f>
        <v/>
      </c>
      <c r="E611" s="27">
        <f>IF(OR(Register!$N609&lt;&gt;"Yes",Register!$O609="",N(Register!$Q609)=0),0,ROUND((Register!$M609-Register!$R609)*MIN(Register!$Q609,MAX(0,MIN(E$4,IF(Register!$U609="",$D$2,MIN($D$2,YEAR(Register!$U609)*12+MONTH(Register!$U609)-1)))-(YEAR(Register!$O609)*12+MONTH(Register!$O609))+1))/Register!$Q609,2)-ROUND((Register!$M609-Register!$R609)*MIN(Register!$Q609,MAX(0,MIN(E$4-1,IF(Register!$U609="",$D$2,MIN($D$2,YEAR(Register!$U609)*12+MONTH(Register!$U609)-1)))-(YEAR(Register!$O609)*12+MONTH(Register!$O609))+1))/Register!$Q609,2))</f>
        <v/>
      </c>
      <c r="F611" s="27">
        <f>IF(OR(Register!$N609&lt;&gt;"Yes",Register!$O609="",N(Register!$Q609)=0),0,ROUND((Register!$M609-Register!$R609)*MIN(Register!$Q609,MAX(0,MIN(F$4,IF(Register!$U609="",$D$2,MIN($D$2,YEAR(Register!$U609)*12+MONTH(Register!$U609)-1)))-(YEAR(Register!$O609)*12+MONTH(Register!$O609))+1))/Register!$Q609,2)-ROUND((Register!$M609-Register!$R609)*MIN(Register!$Q609,MAX(0,MIN(F$4-1,IF(Register!$U609="",$D$2,MIN($D$2,YEAR(Register!$U609)*12+MONTH(Register!$U609)-1)))-(YEAR(Register!$O609)*12+MONTH(Register!$O609))+1))/Register!$Q609,2))</f>
        <v/>
      </c>
      <c r="G611" s="27">
        <f>IF(OR(Register!$N609&lt;&gt;"Yes",Register!$O609="",N(Register!$Q609)=0),0,ROUND((Register!$M609-Register!$R609)*MIN(Register!$Q609,MAX(0,MIN(G$4,IF(Register!$U609="",$D$2,MIN($D$2,YEAR(Register!$U609)*12+MONTH(Register!$U609)-1)))-(YEAR(Register!$O609)*12+MONTH(Register!$O609))+1))/Register!$Q609,2)-ROUND((Register!$M609-Register!$R609)*MIN(Register!$Q609,MAX(0,MIN(G$4-1,IF(Register!$U609="",$D$2,MIN($D$2,YEAR(Register!$U609)*12+MONTH(Register!$U609)-1)))-(YEAR(Register!$O609)*12+MONTH(Register!$O609))+1))/Register!$Q609,2))</f>
        <v/>
      </c>
      <c r="H611" s="27">
        <f>IF(OR(Register!$N609&lt;&gt;"Yes",Register!$O609="",N(Register!$Q609)=0),0,ROUND((Register!$M609-Register!$R609)*MIN(Register!$Q609,MAX(0,MIN(H$4,IF(Register!$U609="",$D$2,MIN($D$2,YEAR(Register!$U609)*12+MONTH(Register!$U609)-1)))-(YEAR(Register!$O609)*12+MONTH(Register!$O609))+1))/Register!$Q609,2)-ROUND((Register!$M609-Register!$R609)*MIN(Register!$Q609,MAX(0,MIN(H$4-1,IF(Register!$U609="",$D$2,MIN($D$2,YEAR(Register!$U609)*12+MONTH(Register!$U609)-1)))-(YEAR(Register!$O609)*12+MONTH(Register!$O609))+1))/Register!$Q609,2))</f>
        <v/>
      </c>
      <c r="I611" s="27">
        <f>IF(OR(Register!$N609&lt;&gt;"Yes",Register!$O609="",N(Register!$Q609)=0),0,ROUND((Register!$M609-Register!$R609)*MIN(Register!$Q609,MAX(0,MIN(I$4,IF(Register!$U609="",$D$2,MIN($D$2,YEAR(Register!$U609)*12+MONTH(Register!$U609)-1)))-(YEAR(Register!$O609)*12+MONTH(Register!$O609))+1))/Register!$Q609,2)-ROUND((Register!$M609-Register!$R609)*MIN(Register!$Q609,MAX(0,MIN(I$4-1,IF(Register!$U609="",$D$2,MIN($D$2,YEAR(Register!$U609)*12+MONTH(Register!$U609)-1)))-(YEAR(Register!$O609)*12+MONTH(Register!$O609))+1))/Register!$Q609,2))</f>
        <v/>
      </c>
      <c r="J611" s="27">
        <f>IF(OR(Register!$N609&lt;&gt;"Yes",Register!$O609="",N(Register!$Q609)=0),0,ROUND((Register!$M609-Register!$R609)*MIN(Register!$Q609,MAX(0,MIN(J$4,IF(Register!$U609="",$D$2,MIN($D$2,YEAR(Register!$U609)*12+MONTH(Register!$U609)-1)))-(YEAR(Register!$O609)*12+MONTH(Register!$O609))+1))/Register!$Q609,2)-ROUND((Register!$M609-Register!$R609)*MIN(Register!$Q609,MAX(0,MIN(J$4-1,IF(Register!$U609="",$D$2,MIN($D$2,YEAR(Register!$U609)*12+MONTH(Register!$U609)-1)))-(YEAR(Register!$O609)*12+MONTH(Register!$O609))+1))/Register!$Q609,2))</f>
        <v/>
      </c>
      <c r="K611" s="27">
        <f>IF(OR(Register!$N609&lt;&gt;"Yes",Register!$O609="",N(Register!$Q609)=0),0,ROUND((Register!$M609-Register!$R609)*MIN(Register!$Q609,MAX(0,MIN(K$4,IF(Register!$U609="",$D$2,MIN($D$2,YEAR(Register!$U609)*12+MONTH(Register!$U609)-1)))-(YEAR(Register!$O609)*12+MONTH(Register!$O609))+1))/Register!$Q609,2)-ROUND((Register!$M609-Register!$R609)*MIN(Register!$Q609,MAX(0,MIN(K$4-1,IF(Register!$U609="",$D$2,MIN($D$2,YEAR(Register!$U609)*12+MONTH(Register!$U609)-1)))-(YEAR(Register!$O609)*12+MONTH(Register!$O609))+1))/Register!$Q609,2))</f>
        <v/>
      </c>
      <c r="L611" s="27">
        <f>IF(OR(Register!$N609&lt;&gt;"Yes",Register!$O609="",N(Register!$Q609)=0),0,ROUND((Register!$M609-Register!$R609)*MIN(Register!$Q609,MAX(0,MIN(L$4,IF(Register!$U609="",$D$2,MIN($D$2,YEAR(Register!$U609)*12+MONTH(Register!$U609)-1)))-(YEAR(Register!$O609)*12+MONTH(Register!$O609))+1))/Register!$Q609,2)-ROUND((Register!$M609-Register!$R609)*MIN(Register!$Q609,MAX(0,MIN(L$4-1,IF(Register!$U609="",$D$2,MIN($D$2,YEAR(Register!$U609)*12+MONTH(Register!$U609)-1)))-(YEAR(Register!$O609)*12+MONTH(Register!$O609))+1))/Register!$Q609,2))</f>
        <v/>
      </c>
      <c r="M611" s="27">
        <f>IF(OR(Register!$N609&lt;&gt;"Yes",Register!$O609="",N(Register!$Q609)=0),0,ROUND((Register!$M609-Register!$R609)*MIN(Register!$Q609,MAX(0,MIN(M$4,IF(Register!$U609="",$D$2,MIN($D$2,YEAR(Register!$U609)*12+MONTH(Register!$U609)-1)))-(YEAR(Register!$O609)*12+MONTH(Register!$O609))+1))/Register!$Q609,2)-ROUND((Register!$M609-Register!$R609)*MIN(Register!$Q609,MAX(0,MIN(M$4-1,IF(Register!$U609="",$D$2,MIN($D$2,YEAR(Register!$U609)*12+MONTH(Register!$U609)-1)))-(YEAR(Register!$O609)*12+MONTH(Register!$O609))+1))/Register!$Q609,2))</f>
        <v/>
      </c>
      <c r="N611" s="27">
        <f>IF(OR(Register!$N609&lt;&gt;"Yes",Register!$O609="",N(Register!$Q609)=0),0,ROUND((Register!$M609-Register!$R609)*MIN(Register!$Q609,MAX(0,MIN(N$4,IF(Register!$U609="",$D$2,MIN($D$2,YEAR(Register!$U609)*12+MONTH(Register!$U609)-1)))-(YEAR(Register!$O609)*12+MONTH(Register!$O609))+1))/Register!$Q609,2)-ROUND((Register!$M609-Register!$R609)*MIN(Register!$Q609,MAX(0,MIN(N$4-1,IF(Register!$U609="",$D$2,MIN($D$2,YEAR(Register!$U609)*12+MONTH(Register!$U609)-1)))-(YEAR(Register!$O609)*12+MONTH(Register!$O609))+1))/Register!$Q609,2))</f>
        <v/>
      </c>
      <c r="O611" s="27">
        <f>IF(OR(Register!$N609&lt;&gt;"Yes",Register!$O609="",N(Register!$Q609)=0),0,ROUND((Register!$M609-Register!$R609)*MIN(Register!$Q609,MAX(0,MIN(O$4,IF(Register!$U609="",$D$2,MIN($D$2,YEAR(Register!$U609)*12+MONTH(Register!$U609)-1)))-(YEAR(Register!$O609)*12+MONTH(Register!$O609))+1))/Register!$Q609,2)-ROUND((Register!$M609-Register!$R609)*MIN(Register!$Q609,MAX(0,MIN(O$4-1,IF(Register!$U609="",$D$2,MIN($D$2,YEAR(Register!$U609)*12+MONTH(Register!$U609)-1)))-(YEAR(Register!$O609)*12+MONTH(Register!$O609))+1))/Register!$Q609,2))</f>
        <v/>
      </c>
      <c r="P611" s="27">
        <f>IF(OR(Register!$N609&lt;&gt;"Yes",Register!$O609="",N(Register!$Q609)=0),0,ROUND((Register!$M609-Register!$R609)*MIN(Register!$Q609,MAX(0,MIN(P$4,IF(Register!$U609="",$D$2,MIN($D$2,YEAR(Register!$U609)*12+MONTH(Register!$U609)-1)))-(YEAR(Register!$O609)*12+MONTH(Register!$O609))+1))/Register!$Q609,2)-ROUND((Register!$M609-Register!$R609)*MIN(Register!$Q609,MAX(0,MIN(P$4-1,IF(Register!$U609="",$D$2,MIN($D$2,YEAR(Register!$U609)*12+MONTH(Register!$U609)-1)))-(YEAR(Register!$O609)*12+MONTH(Register!$O609))+1))/Register!$Q609,2))</f>
        <v/>
      </c>
      <c r="Q611" s="27">
        <f>E611+F611+G611+H611+I611+J611+K611+L611+M611+N611+O611+P611</f>
        <v/>
      </c>
    </row>
    <row r="612">
      <c r="A612" s="28">
        <f>IF(Register!$A610="","",Register!$A610)</f>
        <v/>
      </c>
      <c r="B612" s="28">
        <f>IF(Register!$D610="","",Register!$D610)</f>
        <v/>
      </c>
      <c r="C612" s="28">
        <f>IF(Register!$F610="","",Register!$F610)</f>
        <v/>
      </c>
      <c r="D612" s="28">
        <f>IF(C612="","",IF(C612=Settings!$A$9,Settings!$B$9,IF(C612=Settings!$A$10,Settings!$B$10,IF(C612=Settings!$A$11,Settings!$B$11,IF(C612=Settings!$A$12,Settings!$B$12,IF(C612=Settings!$A$13,Settings!$B$13,IF(C612=Settings!$A$14,Settings!$B$14,IF(C612=Settings!$A$15,Settings!$B$15,IF(C612=Settings!$A$16,Settings!$B$16,IF(C612=Settings!$A$17,Settings!$B$17,IF(C612=Settings!$A$18,Settings!$B$18,"")))))))))))</f>
        <v/>
      </c>
      <c r="E612" s="27">
        <f>IF(OR(Register!$N610&lt;&gt;"Yes",Register!$O610="",N(Register!$Q610)=0),0,ROUND((Register!$M610-Register!$R610)*MIN(Register!$Q610,MAX(0,MIN(E$4,IF(Register!$U610="",$D$2,MIN($D$2,YEAR(Register!$U610)*12+MONTH(Register!$U610)-1)))-(YEAR(Register!$O610)*12+MONTH(Register!$O610))+1))/Register!$Q610,2)-ROUND((Register!$M610-Register!$R610)*MIN(Register!$Q610,MAX(0,MIN(E$4-1,IF(Register!$U610="",$D$2,MIN($D$2,YEAR(Register!$U610)*12+MONTH(Register!$U610)-1)))-(YEAR(Register!$O610)*12+MONTH(Register!$O610))+1))/Register!$Q610,2))</f>
        <v/>
      </c>
      <c r="F612" s="27">
        <f>IF(OR(Register!$N610&lt;&gt;"Yes",Register!$O610="",N(Register!$Q610)=0),0,ROUND((Register!$M610-Register!$R610)*MIN(Register!$Q610,MAX(0,MIN(F$4,IF(Register!$U610="",$D$2,MIN($D$2,YEAR(Register!$U610)*12+MONTH(Register!$U610)-1)))-(YEAR(Register!$O610)*12+MONTH(Register!$O610))+1))/Register!$Q610,2)-ROUND((Register!$M610-Register!$R610)*MIN(Register!$Q610,MAX(0,MIN(F$4-1,IF(Register!$U610="",$D$2,MIN($D$2,YEAR(Register!$U610)*12+MONTH(Register!$U610)-1)))-(YEAR(Register!$O610)*12+MONTH(Register!$O610))+1))/Register!$Q610,2))</f>
        <v/>
      </c>
      <c r="G612" s="27">
        <f>IF(OR(Register!$N610&lt;&gt;"Yes",Register!$O610="",N(Register!$Q610)=0),0,ROUND((Register!$M610-Register!$R610)*MIN(Register!$Q610,MAX(0,MIN(G$4,IF(Register!$U610="",$D$2,MIN($D$2,YEAR(Register!$U610)*12+MONTH(Register!$U610)-1)))-(YEAR(Register!$O610)*12+MONTH(Register!$O610))+1))/Register!$Q610,2)-ROUND((Register!$M610-Register!$R610)*MIN(Register!$Q610,MAX(0,MIN(G$4-1,IF(Register!$U610="",$D$2,MIN($D$2,YEAR(Register!$U610)*12+MONTH(Register!$U610)-1)))-(YEAR(Register!$O610)*12+MONTH(Register!$O610))+1))/Register!$Q610,2))</f>
        <v/>
      </c>
      <c r="H612" s="27">
        <f>IF(OR(Register!$N610&lt;&gt;"Yes",Register!$O610="",N(Register!$Q610)=0),0,ROUND((Register!$M610-Register!$R610)*MIN(Register!$Q610,MAX(0,MIN(H$4,IF(Register!$U610="",$D$2,MIN($D$2,YEAR(Register!$U610)*12+MONTH(Register!$U610)-1)))-(YEAR(Register!$O610)*12+MONTH(Register!$O610))+1))/Register!$Q610,2)-ROUND((Register!$M610-Register!$R610)*MIN(Register!$Q610,MAX(0,MIN(H$4-1,IF(Register!$U610="",$D$2,MIN($D$2,YEAR(Register!$U610)*12+MONTH(Register!$U610)-1)))-(YEAR(Register!$O610)*12+MONTH(Register!$O610))+1))/Register!$Q610,2))</f>
        <v/>
      </c>
      <c r="I612" s="27">
        <f>IF(OR(Register!$N610&lt;&gt;"Yes",Register!$O610="",N(Register!$Q610)=0),0,ROUND((Register!$M610-Register!$R610)*MIN(Register!$Q610,MAX(0,MIN(I$4,IF(Register!$U610="",$D$2,MIN($D$2,YEAR(Register!$U610)*12+MONTH(Register!$U610)-1)))-(YEAR(Register!$O610)*12+MONTH(Register!$O610))+1))/Register!$Q610,2)-ROUND((Register!$M610-Register!$R610)*MIN(Register!$Q610,MAX(0,MIN(I$4-1,IF(Register!$U610="",$D$2,MIN($D$2,YEAR(Register!$U610)*12+MONTH(Register!$U610)-1)))-(YEAR(Register!$O610)*12+MONTH(Register!$O610))+1))/Register!$Q610,2))</f>
        <v/>
      </c>
      <c r="J612" s="27">
        <f>IF(OR(Register!$N610&lt;&gt;"Yes",Register!$O610="",N(Register!$Q610)=0),0,ROUND((Register!$M610-Register!$R610)*MIN(Register!$Q610,MAX(0,MIN(J$4,IF(Register!$U610="",$D$2,MIN($D$2,YEAR(Register!$U610)*12+MONTH(Register!$U610)-1)))-(YEAR(Register!$O610)*12+MONTH(Register!$O610))+1))/Register!$Q610,2)-ROUND((Register!$M610-Register!$R610)*MIN(Register!$Q610,MAX(0,MIN(J$4-1,IF(Register!$U610="",$D$2,MIN($D$2,YEAR(Register!$U610)*12+MONTH(Register!$U610)-1)))-(YEAR(Register!$O610)*12+MONTH(Register!$O610))+1))/Register!$Q610,2))</f>
        <v/>
      </c>
      <c r="K612" s="27">
        <f>IF(OR(Register!$N610&lt;&gt;"Yes",Register!$O610="",N(Register!$Q610)=0),0,ROUND((Register!$M610-Register!$R610)*MIN(Register!$Q610,MAX(0,MIN(K$4,IF(Register!$U610="",$D$2,MIN($D$2,YEAR(Register!$U610)*12+MONTH(Register!$U610)-1)))-(YEAR(Register!$O610)*12+MONTH(Register!$O610))+1))/Register!$Q610,2)-ROUND((Register!$M610-Register!$R610)*MIN(Register!$Q610,MAX(0,MIN(K$4-1,IF(Register!$U610="",$D$2,MIN($D$2,YEAR(Register!$U610)*12+MONTH(Register!$U610)-1)))-(YEAR(Register!$O610)*12+MONTH(Register!$O610))+1))/Register!$Q610,2))</f>
        <v/>
      </c>
      <c r="L612" s="27">
        <f>IF(OR(Register!$N610&lt;&gt;"Yes",Register!$O610="",N(Register!$Q610)=0),0,ROUND((Register!$M610-Register!$R610)*MIN(Register!$Q610,MAX(0,MIN(L$4,IF(Register!$U610="",$D$2,MIN($D$2,YEAR(Register!$U610)*12+MONTH(Register!$U610)-1)))-(YEAR(Register!$O610)*12+MONTH(Register!$O610))+1))/Register!$Q610,2)-ROUND((Register!$M610-Register!$R610)*MIN(Register!$Q610,MAX(0,MIN(L$4-1,IF(Register!$U610="",$D$2,MIN($D$2,YEAR(Register!$U610)*12+MONTH(Register!$U610)-1)))-(YEAR(Register!$O610)*12+MONTH(Register!$O610))+1))/Register!$Q610,2))</f>
        <v/>
      </c>
      <c r="M612" s="27">
        <f>IF(OR(Register!$N610&lt;&gt;"Yes",Register!$O610="",N(Register!$Q610)=0),0,ROUND((Register!$M610-Register!$R610)*MIN(Register!$Q610,MAX(0,MIN(M$4,IF(Register!$U610="",$D$2,MIN($D$2,YEAR(Register!$U610)*12+MONTH(Register!$U610)-1)))-(YEAR(Register!$O610)*12+MONTH(Register!$O610))+1))/Register!$Q610,2)-ROUND((Register!$M610-Register!$R610)*MIN(Register!$Q610,MAX(0,MIN(M$4-1,IF(Register!$U610="",$D$2,MIN($D$2,YEAR(Register!$U610)*12+MONTH(Register!$U610)-1)))-(YEAR(Register!$O610)*12+MONTH(Register!$O610))+1))/Register!$Q610,2))</f>
        <v/>
      </c>
      <c r="N612" s="27">
        <f>IF(OR(Register!$N610&lt;&gt;"Yes",Register!$O610="",N(Register!$Q610)=0),0,ROUND((Register!$M610-Register!$R610)*MIN(Register!$Q610,MAX(0,MIN(N$4,IF(Register!$U610="",$D$2,MIN($D$2,YEAR(Register!$U610)*12+MONTH(Register!$U610)-1)))-(YEAR(Register!$O610)*12+MONTH(Register!$O610))+1))/Register!$Q610,2)-ROUND((Register!$M610-Register!$R610)*MIN(Register!$Q610,MAX(0,MIN(N$4-1,IF(Register!$U610="",$D$2,MIN($D$2,YEAR(Register!$U610)*12+MONTH(Register!$U610)-1)))-(YEAR(Register!$O610)*12+MONTH(Register!$O610))+1))/Register!$Q610,2))</f>
        <v/>
      </c>
      <c r="O612" s="27">
        <f>IF(OR(Register!$N610&lt;&gt;"Yes",Register!$O610="",N(Register!$Q610)=0),0,ROUND((Register!$M610-Register!$R610)*MIN(Register!$Q610,MAX(0,MIN(O$4,IF(Register!$U610="",$D$2,MIN($D$2,YEAR(Register!$U610)*12+MONTH(Register!$U610)-1)))-(YEAR(Register!$O610)*12+MONTH(Register!$O610))+1))/Register!$Q610,2)-ROUND((Register!$M610-Register!$R610)*MIN(Register!$Q610,MAX(0,MIN(O$4-1,IF(Register!$U610="",$D$2,MIN($D$2,YEAR(Register!$U610)*12+MONTH(Register!$U610)-1)))-(YEAR(Register!$O610)*12+MONTH(Register!$O610))+1))/Register!$Q610,2))</f>
        <v/>
      </c>
      <c r="P612" s="27">
        <f>IF(OR(Register!$N610&lt;&gt;"Yes",Register!$O610="",N(Register!$Q610)=0),0,ROUND((Register!$M610-Register!$R610)*MIN(Register!$Q610,MAX(0,MIN(P$4,IF(Register!$U610="",$D$2,MIN($D$2,YEAR(Register!$U610)*12+MONTH(Register!$U610)-1)))-(YEAR(Register!$O610)*12+MONTH(Register!$O610))+1))/Register!$Q610,2)-ROUND((Register!$M610-Register!$R610)*MIN(Register!$Q610,MAX(0,MIN(P$4-1,IF(Register!$U610="",$D$2,MIN($D$2,YEAR(Register!$U610)*12+MONTH(Register!$U610)-1)))-(YEAR(Register!$O610)*12+MONTH(Register!$O610))+1))/Register!$Q610,2))</f>
        <v/>
      </c>
      <c r="Q612" s="27">
        <f>E612+F612+G612+H612+I612+J612+K612+L612+M612+N612+O612+P612</f>
        <v/>
      </c>
    </row>
    <row r="613">
      <c r="A613" s="28">
        <f>IF(Register!$A611="","",Register!$A611)</f>
        <v/>
      </c>
      <c r="B613" s="28">
        <f>IF(Register!$D611="","",Register!$D611)</f>
        <v/>
      </c>
      <c r="C613" s="28">
        <f>IF(Register!$F611="","",Register!$F611)</f>
        <v/>
      </c>
      <c r="D613" s="28">
        <f>IF(C613="","",IF(C613=Settings!$A$9,Settings!$B$9,IF(C613=Settings!$A$10,Settings!$B$10,IF(C613=Settings!$A$11,Settings!$B$11,IF(C613=Settings!$A$12,Settings!$B$12,IF(C613=Settings!$A$13,Settings!$B$13,IF(C613=Settings!$A$14,Settings!$B$14,IF(C613=Settings!$A$15,Settings!$B$15,IF(C613=Settings!$A$16,Settings!$B$16,IF(C613=Settings!$A$17,Settings!$B$17,IF(C613=Settings!$A$18,Settings!$B$18,"")))))))))))</f>
        <v/>
      </c>
      <c r="E613" s="27">
        <f>IF(OR(Register!$N611&lt;&gt;"Yes",Register!$O611="",N(Register!$Q611)=0),0,ROUND((Register!$M611-Register!$R611)*MIN(Register!$Q611,MAX(0,MIN(E$4,IF(Register!$U611="",$D$2,MIN($D$2,YEAR(Register!$U611)*12+MONTH(Register!$U611)-1)))-(YEAR(Register!$O611)*12+MONTH(Register!$O611))+1))/Register!$Q611,2)-ROUND((Register!$M611-Register!$R611)*MIN(Register!$Q611,MAX(0,MIN(E$4-1,IF(Register!$U611="",$D$2,MIN($D$2,YEAR(Register!$U611)*12+MONTH(Register!$U611)-1)))-(YEAR(Register!$O611)*12+MONTH(Register!$O611))+1))/Register!$Q611,2))</f>
        <v/>
      </c>
      <c r="F613" s="27">
        <f>IF(OR(Register!$N611&lt;&gt;"Yes",Register!$O611="",N(Register!$Q611)=0),0,ROUND((Register!$M611-Register!$R611)*MIN(Register!$Q611,MAX(0,MIN(F$4,IF(Register!$U611="",$D$2,MIN($D$2,YEAR(Register!$U611)*12+MONTH(Register!$U611)-1)))-(YEAR(Register!$O611)*12+MONTH(Register!$O611))+1))/Register!$Q611,2)-ROUND((Register!$M611-Register!$R611)*MIN(Register!$Q611,MAX(0,MIN(F$4-1,IF(Register!$U611="",$D$2,MIN($D$2,YEAR(Register!$U611)*12+MONTH(Register!$U611)-1)))-(YEAR(Register!$O611)*12+MONTH(Register!$O611))+1))/Register!$Q611,2))</f>
        <v/>
      </c>
      <c r="G613" s="27">
        <f>IF(OR(Register!$N611&lt;&gt;"Yes",Register!$O611="",N(Register!$Q611)=0),0,ROUND((Register!$M611-Register!$R611)*MIN(Register!$Q611,MAX(0,MIN(G$4,IF(Register!$U611="",$D$2,MIN($D$2,YEAR(Register!$U611)*12+MONTH(Register!$U611)-1)))-(YEAR(Register!$O611)*12+MONTH(Register!$O611))+1))/Register!$Q611,2)-ROUND((Register!$M611-Register!$R611)*MIN(Register!$Q611,MAX(0,MIN(G$4-1,IF(Register!$U611="",$D$2,MIN($D$2,YEAR(Register!$U611)*12+MONTH(Register!$U611)-1)))-(YEAR(Register!$O611)*12+MONTH(Register!$O611))+1))/Register!$Q611,2))</f>
        <v/>
      </c>
      <c r="H613" s="27">
        <f>IF(OR(Register!$N611&lt;&gt;"Yes",Register!$O611="",N(Register!$Q611)=0),0,ROUND((Register!$M611-Register!$R611)*MIN(Register!$Q611,MAX(0,MIN(H$4,IF(Register!$U611="",$D$2,MIN($D$2,YEAR(Register!$U611)*12+MONTH(Register!$U611)-1)))-(YEAR(Register!$O611)*12+MONTH(Register!$O611))+1))/Register!$Q611,2)-ROUND((Register!$M611-Register!$R611)*MIN(Register!$Q611,MAX(0,MIN(H$4-1,IF(Register!$U611="",$D$2,MIN($D$2,YEAR(Register!$U611)*12+MONTH(Register!$U611)-1)))-(YEAR(Register!$O611)*12+MONTH(Register!$O611))+1))/Register!$Q611,2))</f>
        <v/>
      </c>
      <c r="I613" s="27">
        <f>IF(OR(Register!$N611&lt;&gt;"Yes",Register!$O611="",N(Register!$Q611)=0),0,ROUND((Register!$M611-Register!$R611)*MIN(Register!$Q611,MAX(0,MIN(I$4,IF(Register!$U611="",$D$2,MIN($D$2,YEAR(Register!$U611)*12+MONTH(Register!$U611)-1)))-(YEAR(Register!$O611)*12+MONTH(Register!$O611))+1))/Register!$Q611,2)-ROUND((Register!$M611-Register!$R611)*MIN(Register!$Q611,MAX(0,MIN(I$4-1,IF(Register!$U611="",$D$2,MIN($D$2,YEAR(Register!$U611)*12+MONTH(Register!$U611)-1)))-(YEAR(Register!$O611)*12+MONTH(Register!$O611))+1))/Register!$Q611,2))</f>
        <v/>
      </c>
      <c r="J613" s="27">
        <f>IF(OR(Register!$N611&lt;&gt;"Yes",Register!$O611="",N(Register!$Q611)=0),0,ROUND((Register!$M611-Register!$R611)*MIN(Register!$Q611,MAX(0,MIN(J$4,IF(Register!$U611="",$D$2,MIN($D$2,YEAR(Register!$U611)*12+MONTH(Register!$U611)-1)))-(YEAR(Register!$O611)*12+MONTH(Register!$O611))+1))/Register!$Q611,2)-ROUND((Register!$M611-Register!$R611)*MIN(Register!$Q611,MAX(0,MIN(J$4-1,IF(Register!$U611="",$D$2,MIN($D$2,YEAR(Register!$U611)*12+MONTH(Register!$U611)-1)))-(YEAR(Register!$O611)*12+MONTH(Register!$O611))+1))/Register!$Q611,2))</f>
        <v/>
      </c>
      <c r="K613" s="27">
        <f>IF(OR(Register!$N611&lt;&gt;"Yes",Register!$O611="",N(Register!$Q611)=0),0,ROUND((Register!$M611-Register!$R611)*MIN(Register!$Q611,MAX(0,MIN(K$4,IF(Register!$U611="",$D$2,MIN($D$2,YEAR(Register!$U611)*12+MONTH(Register!$U611)-1)))-(YEAR(Register!$O611)*12+MONTH(Register!$O611))+1))/Register!$Q611,2)-ROUND((Register!$M611-Register!$R611)*MIN(Register!$Q611,MAX(0,MIN(K$4-1,IF(Register!$U611="",$D$2,MIN($D$2,YEAR(Register!$U611)*12+MONTH(Register!$U611)-1)))-(YEAR(Register!$O611)*12+MONTH(Register!$O611))+1))/Register!$Q611,2))</f>
        <v/>
      </c>
      <c r="L613" s="27">
        <f>IF(OR(Register!$N611&lt;&gt;"Yes",Register!$O611="",N(Register!$Q611)=0),0,ROUND((Register!$M611-Register!$R611)*MIN(Register!$Q611,MAX(0,MIN(L$4,IF(Register!$U611="",$D$2,MIN($D$2,YEAR(Register!$U611)*12+MONTH(Register!$U611)-1)))-(YEAR(Register!$O611)*12+MONTH(Register!$O611))+1))/Register!$Q611,2)-ROUND((Register!$M611-Register!$R611)*MIN(Register!$Q611,MAX(0,MIN(L$4-1,IF(Register!$U611="",$D$2,MIN($D$2,YEAR(Register!$U611)*12+MONTH(Register!$U611)-1)))-(YEAR(Register!$O611)*12+MONTH(Register!$O611))+1))/Register!$Q611,2))</f>
        <v/>
      </c>
      <c r="M613" s="27">
        <f>IF(OR(Register!$N611&lt;&gt;"Yes",Register!$O611="",N(Register!$Q611)=0),0,ROUND((Register!$M611-Register!$R611)*MIN(Register!$Q611,MAX(0,MIN(M$4,IF(Register!$U611="",$D$2,MIN($D$2,YEAR(Register!$U611)*12+MONTH(Register!$U611)-1)))-(YEAR(Register!$O611)*12+MONTH(Register!$O611))+1))/Register!$Q611,2)-ROUND((Register!$M611-Register!$R611)*MIN(Register!$Q611,MAX(0,MIN(M$4-1,IF(Register!$U611="",$D$2,MIN($D$2,YEAR(Register!$U611)*12+MONTH(Register!$U611)-1)))-(YEAR(Register!$O611)*12+MONTH(Register!$O611))+1))/Register!$Q611,2))</f>
        <v/>
      </c>
      <c r="N613" s="27">
        <f>IF(OR(Register!$N611&lt;&gt;"Yes",Register!$O611="",N(Register!$Q611)=0),0,ROUND((Register!$M611-Register!$R611)*MIN(Register!$Q611,MAX(0,MIN(N$4,IF(Register!$U611="",$D$2,MIN($D$2,YEAR(Register!$U611)*12+MONTH(Register!$U611)-1)))-(YEAR(Register!$O611)*12+MONTH(Register!$O611))+1))/Register!$Q611,2)-ROUND((Register!$M611-Register!$R611)*MIN(Register!$Q611,MAX(0,MIN(N$4-1,IF(Register!$U611="",$D$2,MIN($D$2,YEAR(Register!$U611)*12+MONTH(Register!$U611)-1)))-(YEAR(Register!$O611)*12+MONTH(Register!$O611))+1))/Register!$Q611,2))</f>
        <v/>
      </c>
      <c r="O613" s="27">
        <f>IF(OR(Register!$N611&lt;&gt;"Yes",Register!$O611="",N(Register!$Q611)=0),0,ROUND((Register!$M611-Register!$R611)*MIN(Register!$Q611,MAX(0,MIN(O$4,IF(Register!$U611="",$D$2,MIN($D$2,YEAR(Register!$U611)*12+MONTH(Register!$U611)-1)))-(YEAR(Register!$O611)*12+MONTH(Register!$O611))+1))/Register!$Q611,2)-ROUND((Register!$M611-Register!$R611)*MIN(Register!$Q611,MAX(0,MIN(O$4-1,IF(Register!$U611="",$D$2,MIN($D$2,YEAR(Register!$U611)*12+MONTH(Register!$U611)-1)))-(YEAR(Register!$O611)*12+MONTH(Register!$O611))+1))/Register!$Q611,2))</f>
        <v/>
      </c>
      <c r="P613" s="27">
        <f>IF(OR(Register!$N611&lt;&gt;"Yes",Register!$O611="",N(Register!$Q611)=0),0,ROUND((Register!$M611-Register!$R611)*MIN(Register!$Q611,MAX(0,MIN(P$4,IF(Register!$U611="",$D$2,MIN($D$2,YEAR(Register!$U611)*12+MONTH(Register!$U611)-1)))-(YEAR(Register!$O611)*12+MONTH(Register!$O611))+1))/Register!$Q611,2)-ROUND((Register!$M611-Register!$R611)*MIN(Register!$Q611,MAX(0,MIN(P$4-1,IF(Register!$U611="",$D$2,MIN($D$2,YEAR(Register!$U611)*12+MONTH(Register!$U611)-1)))-(YEAR(Register!$O611)*12+MONTH(Register!$O611))+1))/Register!$Q611,2))</f>
        <v/>
      </c>
      <c r="Q613" s="27">
        <f>E613+F613+G613+H613+I613+J613+K613+L613+M613+N613+O613+P613</f>
        <v/>
      </c>
    </row>
    <row r="614">
      <c r="A614" s="28">
        <f>IF(Register!$A612="","",Register!$A612)</f>
        <v/>
      </c>
      <c r="B614" s="28">
        <f>IF(Register!$D612="","",Register!$D612)</f>
        <v/>
      </c>
      <c r="C614" s="28">
        <f>IF(Register!$F612="","",Register!$F612)</f>
        <v/>
      </c>
      <c r="D614" s="28">
        <f>IF(C614="","",IF(C614=Settings!$A$9,Settings!$B$9,IF(C614=Settings!$A$10,Settings!$B$10,IF(C614=Settings!$A$11,Settings!$B$11,IF(C614=Settings!$A$12,Settings!$B$12,IF(C614=Settings!$A$13,Settings!$B$13,IF(C614=Settings!$A$14,Settings!$B$14,IF(C614=Settings!$A$15,Settings!$B$15,IF(C614=Settings!$A$16,Settings!$B$16,IF(C614=Settings!$A$17,Settings!$B$17,IF(C614=Settings!$A$18,Settings!$B$18,"")))))))))))</f>
        <v/>
      </c>
      <c r="E614" s="27">
        <f>IF(OR(Register!$N612&lt;&gt;"Yes",Register!$O612="",N(Register!$Q612)=0),0,ROUND((Register!$M612-Register!$R612)*MIN(Register!$Q612,MAX(0,MIN(E$4,IF(Register!$U612="",$D$2,MIN($D$2,YEAR(Register!$U612)*12+MONTH(Register!$U612)-1)))-(YEAR(Register!$O612)*12+MONTH(Register!$O612))+1))/Register!$Q612,2)-ROUND((Register!$M612-Register!$R612)*MIN(Register!$Q612,MAX(0,MIN(E$4-1,IF(Register!$U612="",$D$2,MIN($D$2,YEAR(Register!$U612)*12+MONTH(Register!$U612)-1)))-(YEAR(Register!$O612)*12+MONTH(Register!$O612))+1))/Register!$Q612,2))</f>
        <v/>
      </c>
      <c r="F614" s="27">
        <f>IF(OR(Register!$N612&lt;&gt;"Yes",Register!$O612="",N(Register!$Q612)=0),0,ROUND((Register!$M612-Register!$R612)*MIN(Register!$Q612,MAX(0,MIN(F$4,IF(Register!$U612="",$D$2,MIN($D$2,YEAR(Register!$U612)*12+MONTH(Register!$U612)-1)))-(YEAR(Register!$O612)*12+MONTH(Register!$O612))+1))/Register!$Q612,2)-ROUND((Register!$M612-Register!$R612)*MIN(Register!$Q612,MAX(0,MIN(F$4-1,IF(Register!$U612="",$D$2,MIN($D$2,YEAR(Register!$U612)*12+MONTH(Register!$U612)-1)))-(YEAR(Register!$O612)*12+MONTH(Register!$O612))+1))/Register!$Q612,2))</f>
        <v/>
      </c>
      <c r="G614" s="27">
        <f>IF(OR(Register!$N612&lt;&gt;"Yes",Register!$O612="",N(Register!$Q612)=0),0,ROUND((Register!$M612-Register!$R612)*MIN(Register!$Q612,MAX(0,MIN(G$4,IF(Register!$U612="",$D$2,MIN($D$2,YEAR(Register!$U612)*12+MONTH(Register!$U612)-1)))-(YEAR(Register!$O612)*12+MONTH(Register!$O612))+1))/Register!$Q612,2)-ROUND((Register!$M612-Register!$R612)*MIN(Register!$Q612,MAX(0,MIN(G$4-1,IF(Register!$U612="",$D$2,MIN($D$2,YEAR(Register!$U612)*12+MONTH(Register!$U612)-1)))-(YEAR(Register!$O612)*12+MONTH(Register!$O612))+1))/Register!$Q612,2))</f>
        <v/>
      </c>
      <c r="H614" s="27">
        <f>IF(OR(Register!$N612&lt;&gt;"Yes",Register!$O612="",N(Register!$Q612)=0),0,ROUND((Register!$M612-Register!$R612)*MIN(Register!$Q612,MAX(0,MIN(H$4,IF(Register!$U612="",$D$2,MIN($D$2,YEAR(Register!$U612)*12+MONTH(Register!$U612)-1)))-(YEAR(Register!$O612)*12+MONTH(Register!$O612))+1))/Register!$Q612,2)-ROUND((Register!$M612-Register!$R612)*MIN(Register!$Q612,MAX(0,MIN(H$4-1,IF(Register!$U612="",$D$2,MIN($D$2,YEAR(Register!$U612)*12+MONTH(Register!$U612)-1)))-(YEAR(Register!$O612)*12+MONTH(Register!$O612))+1))/Register!$Q612,2))</f>
        <v/>
      </c>
      <c r="I614" s="27">
        <f>IF(OR(Register!$N612&lt;&gt;"Yes",Register!$O612="",N(Register!$Q612)=0),0,ROUND((Register!$M612-Register!$R612)*MIN(Register!$Q612,MAX(0,MIN(I$4,IF(Register!$U612="",$D$2,MIN($D$2,YEAR(Register!$U612)*12+MONTH(Register!$U612)-1)))-(YEAR(Register!$O612)*12+MONTH(Register!$O612))+1))/Register!$Q612,2)-ROUND((Register!$M612-Register!$R612)*MIN(Register!$Q612,MAX(0,MIN(I$4-1,IF(Register!$U612="",$D$2,MIN($D$2,YEAR(Register!$U612)*12+MONTH(Register!$U612)-1)))-(YEAR(Register!$O612)*12+MONTH(Register!$O612))+1))/Register!$Q612,2))</f>
        <v/>
      </c>
      <c r="J614" s="27">
        <f>IF(OR(Register!$N612&lt;&gt;"Yes",Register!$O612="",N(Register!$Q612)=0),0,ROUND((Register!$M612-Register!$R612)*MIN(Register!$Q612,MAX(0,MIN(J$4,IF(Register!$U612="",$D$2,MIN($D$2,YEAR(Register!$U612)*12+MONTH(Register!$U612)-1)))-(YEAR(Register!$O612)*12+MONTH(Register!$O612))+1))/Register!$Q612,2)-ROUND((Register!$M612-Register!$R612)*MIN(Register!$Q612,MAX(0,MIN(J$4-1,IF(Register!$U612="",$D$2,MIN($D$2,YEAR(Register!$U612)*12+MONTH(Register!$U612)-1)))-(YEAR(Register!$O612)*12+MONTH(Register!$O612))+1))/Register!$Q612,2))</f>
        <v/>
      </c>
      <c r="K614" s="27">
        <f>IF(OR(Register!$N612&lt;&gt;"Yes",Register!$O612="",N(Register!$Q612)=0),0,ROUND((Register!$M612-Register!$R612)*MIN(Register!$Q612,MAX(0,MIN(K$4,IF(Register!$U612="",$D$2,MIN($D$2,YEAR(Register!$U612)*12+MONTH(Register!$U612)-1)))-(YEAR(Register!$O612)*12+MONTH(Register!$O612))+1))/Register!$Q612,2)-ROUND((Register!$M612-Register!$R612)*MIN(Register!$Q612,MAX(0,MIN(K$4-1,IF(Register!$U612="",$D$2,MIN($D$2,YEAR(Register!$U612)*12+MONTH(Register!$U612)-1)))-(YEAR(Register!$O612)*12+MONTH(Register!$O612))+1))/Register!$Q612,2))</f>
        <v/>
      </c>
      <c r="L614" s="27">
        <f>IF(OR(Register!$N612&lt;&gt;"Yes",Register!$O612="",N(Register!$Q612)=0),0,ROUND((Register!$M612-Register!$R612)*MIN(Register!$Q612,MAX(0,MIN(L$4,IF(Register!$U612="",$D$2,MIN($D$2,YEAR(Register!$U612)*12+MONTH(Register!$U612)-1)))-(YEAR(Register!$O612)*12+MONTH(Register!$O612))+1))/Register!$Q612,2)-ROUND((Register!$M612-Register!$R612)*MIN(Register!$Q612,MAX(0,MIN(L$4-1,IF(Register!$U612="",$D$2,MIN($D$2,YEAR(Register!$U612)*12+MONTH(Register!$U612)-1)))-(YEAR(Register!$O612)*12+MONTH(Register!$O612))+1))/Register!$Q612,2))</f>
        <v/>
      </c>
      <c r="M614" s="27">
        <f>IF(OR(Register!$N612&lt;&gt;"Yes",Register!$O612="",N(Register!$Q612)=0),0,ROUND((Register!$M612-Register!$R612)*MIN(Register!$Q612,MAX(0,MIN(M$4,IF(Register!$U612="",$D$2,MIN($D$2,YEAR(Register!$U612)*12+MONTH(Register!$U612)-1)))-(YEAR(Register!$O612)*12+MONTH(Register!$O612))+1))/Register!$Q612,2)-ROUND((Register!$M612-Register!$R612)*MIN(Register!$Q612,MAX(0,MIN(M$4-1,IF(Register!$U612="",$D$2,MIN($D$2,YEAR(Register!$U612)*12+MONTH(Register!$U612)-1)))-(YEAR(Register!$O612)*12+MONTH(Register!$O612))+1))/Register!$Q612,2))</f>
        <v/>
      </c>
      <c r="N614" s="27">
        <f>IF(OR(Register!$N612&lt;&gt;"Yes",Register!$O612="",N(Register!$Q612)=0),0,ROUND((Register!$M612-Register!$R612)*MIN(Register!$Q612,MAX(0,MIN(N$4,IF(Register!$U612="",$D$2,MIN($D$2,YEAR(Register!$U612)*12+MONTH(Register!$U612)-1)))-(YEAR(Register!$O612)*12+MONTH(Register!$O612))+1))/Register!$Q612,2)-ROUND((Register!$M612-Register!$R612)*MIN(Register!$Q612,MAX(0,MIN(N$4-1,IF(Register!$U612="",$D$2,MIN($D$2,YEAR(Register!$U612)*12+MONTH(Register!$U612)-1)))-(YEAR(Register!$O612)*12+MONTH(Register!$O612))+1))/Register!$Q612,2))</f>
        <v/>
      </c>
      <c r="O614" s="27">
        <f>IF(OR(Register!$N612&lt;&gt;"Yes",Register!$O612="",N(Register!$Q612)=0),0,ROUND((Register!$M612-Register!$R612)*MIN(Register!$Q612,MAX(0,MIN(O$4,IF(Register!$U612="",$D$2,MIN($D$2,YEAR(Register!$U612)*12+MONTH(Register!$U612)-1)))-(YEAR(Register!$O612)*12+MONTH(Register!$O612))+1))/Register!$Q612,2)-ROUND((Register!$M612-Register!$R612)*MIN(Register!$Q612,MAX(0,MIN(O$4-1,IF(Register!$U612="",$D$2,MIN($D$2,YEAR(Register!$U612)*12+MONTH(Register!$U612)-1)))-(YEAR(Register!$O612)*12+MONTH(Register!$O612))+1))/Register!$Q612,2))</f>
        <v/>
      </c>
      <c r="P614" s="27">
        <f>IF(OR(Register!$N612&lt;&gt;"Yes",Register!$O612="",N(Register!$Q612)=0),0,ROUND((Register!$M612-Register!$R612)*MIN(Register!$Q612,MAX(0,MIN(P$4,IF(Register!$U612="",$D$2,MIN($D$2,YEAR(Register!$U612)*12+MONTH(Register!$U612)-1)))-(YEAR(Register!$O612)*12+MONTH(Register!$O612))+1))/Register!$Q612,2)-ROUND((Register!$M612-Register!$R612)*MIN(Register!$Q612,MAX(0,MIN(P$4-1,IF(Register!$U612="",$D$2,MIN($D$2,YEAR(Register!$U612)*12+MONTH(Register!$U612)-1)))-(YEAR(Register!$O612)*12+MONTH(Register!$O612))+1))/Register!$Q612,2))</f>
        <v/>
      </c>
      <c r="Q614" s="27">
        <f>E614+F614+G614+H614+I614+J614+K614+L614+M614+N614+O614+P614</f>
        <v/>
      </c>
    </row>
    <row r="615">
      <c r="A615" s="28">
        <f>IF(Register!$A613="","",Register!$A613)</f>
        <v/>
      </c>
      <c r="B615" s="28">
        <f>IF(Register!$D613="","",Register!$D613)</f>
        <v/>
      </c>
      <c r="C615" s="28">
        <f>IF(Register!$F613="","",Register!$F613)</f>
        <v/>
      </c>
      <c r="D615" s="28">
        <f>IF(C615="","",IF(C615=Settings!$A$9,Settings!$B$9,IF(C615=Settings!$A$10,Settings!$B$10,IF(C615=Settings!$A$11,Settings!$B$11,IF(C615=Settings!$A$12,Settings!$B$12,IF(C615=Settings!$A$13,Settings!$B$13,IF(C615=Settings!$A$14,Settings!$B$14,IF(C615=Settings!$A$15,Settings!$B$15,IF(C615=Settings!$A$16,Settings!$B$16,IF(C615=Settings!$A$17,Settings!$B$17,IF(C615=Settings!$A$18,Settings!$B$18,"")))))))))))</f>
        <v/>
      </c>
      <c r="E615" s="27">
        <f>IF(OR(Register!$N613&lt;&gt;"Yes",Register!$O613="",N(Register!$Q613)=0),0,ROUND((Register!$M613-Register!$R613)*MIN(Register!$Q613,MAX(0,MIN(E$4,IF(Register!$U613="",$D$2,MIN($D$2,YEAR(Register!$U613)*12+MONTH(Register!$U613)-1)))-(YEAR(Register!$O613)*12+MONTH(Register!$O613))+1))/Register!$Q613,2)-ROUND((Register!$M613-Register!$R613)*MIN(Register!$Q613,MAX(0,MIN(E$4-1,IF(Register!$U613="",$D$2,MIN($D$2,YEAR(Register!$U613)*12+MONTH(Register!$U613)-1)))-(YEAR(Register!$O613)*12+MONTH(Register!$O613))+1))/Register!$Q613,2))</f>
        <v/>
      </c>
      <c r="F615" s="27">
        <f>IF(OR(Register!$N613&lt;&gt;"Yes",Register!$O613="",N(Register!$Q613)=0),0,ROUND((Register!$M613-Register!$R613)*MIN(Register!$Q613,MAX(0,MIN(F$4,IF(Register!$U613="",$D$2,MIN($D$2,YEAR(Register!$U613)*12+MONTH(Register!$U613)-1)))-(YEAR(Register!$O613)*12+MONTH(Register!$O613))+1))/Register!$Q613,2)-ROUND((Register!$M613-Register!$R613)*MIN(Register!$Q613,MAX(0,MIN(F$4-1,IF(Register!$U613="",$D$2,MIN($D$2,YEAR(Register!$U613)*12+MONTH(Register!$U613)-1)))-(YEAR(Register!$O613)*12+MONTH(Register!$O613))+1))/Register!$Q613,2))</f>
        <v/>
      </c>
      <c r="G615" s="27">
        <f>IF(OR(Register!$N613&lt;&gt;"Yes",Register!$O613="",N(Register!$Q613)=0),0,ROUND((Register!$M613-Register!$R613)*MIN(Register!$Q613,MAX(0,MIN(G$4,IF(Register!$U613="",$D$2,MIN($D$2,YEAR(Register!$U613)*12+MONTH(Register!$U613)-1)))-(YEAR(Register!$O613)*12+MONTH(Register!$O613))+1))/Register!$Q613,2)-ROUND((Register!$M613-Register!$R613)*MIN(Register!$Q613,MAX(0,MIN(G$4-1,IF(Register!$U613="",$D$2,MIN($D$2,YEAR(Register!$U613)*12+MONTH(Register!$U613)-1)))-(YEAR(Register!$O613)*12+MONTH(Register!$O613))+1))/Register!$Q613,2))</f>
        <v/>
      </c>
      <c r="H615" s="27">
        <f>IF(OR(Register!$N613&lt;&gt;"Yes",Register!$O613="",N(Register!$Q613)=0),0,ROUND((Register!$M613-Register!$R613)*MIN(Register!$Q613,MAX(0,MIN(H$4,IF(Register!$U613="",$D$2,MIN($D$2,YEAR(Register!$U613)*12+MONTH(Register!$U613)-1)))-(YEAR(Register!$O613)*12+MONTH(Register!$O613))+1))/Register!$Q613,2)-ROUND((Register!$M613-Register!$R613)*MIN(Register!$Q613,MAX(0,MIN(H$4-1,IF(Register!$U613="",$D$2,MIN($D$2,YEAR(Register!$U613)*12+MONTH(Register!$U613)-1)))-(YEAR(Register!$O613)*12+MONTH(Register!$O613))+1))/Register!$Q613,2))</f>
        <v/>
      </c>
      <c r="I615" s="27">
        <f>IF(OR(Register!$N613&lt;&gt;"Yes",Register!$O613="",N(Register!$Q613)=0),0,ROUND((Register!$M613-Register!$R613)*MIN(Register!$Q613,MAX(0,MIN(I$4,IF(Register!$U613="",$D$2,MIN($D$2,YEAR(Register!$U613)*12+MONTH(Register!$U613)-1)))-(YEAR(Register!$O613)*12+MONTH(Register!$O613))+1))/Register!$Q613,2)-ROUND((Register!$M613-Register!$R613)*MIN(Register!$Q613,MAX(0,MIN(I$4-1,IF(Register!$U613="",$D$2,MIN($D$2,YEAR(Register!$U613)*12+MONTH(Register!$U613)-1)))-(YEAR(Register!$O613)*12+MONTH(Register!$O613))+1))/Register!$Q613,2))</f>
        <v/>
      </c>
      <c r="J615" s="27">
        <f>IF(OR(Register!$N613&lt;&gt;"Yes",Register!$O613="",N(Register!$Q613)=0),0,ROUND((Register!$M613-Register!$R613)*MIN(Register!$Q613,MAX(0,MIN(J$4,IF(Register!$U613="",$D$2,MIN($D$2,YEAR(Register!$U613)*12+MONTH(Register!$U613)-1)))-(YEAR(Register!$O613)*12+MONTH(Register!$O613))+1))/Register!$Q613,2)-ROUND((Register!$M613-Register!$R613)*MIN(Register!$Q613,MAX(0,MIN(J$4-1,IF(Register!$U613="",$D$2,MIN($D$2,YEAR(Register!$U613)*12+MONTH(Register!$U613)-1)))-(YEAR(Register!$O613)*12+MONTH(Register!$O613))+1))/Register!$Q613,2))</f>
        <v/>
      </c>
      <c r="K615" s="27">
        <f>IF(OR(Register!$N613&lt;&gt;"Yes",Register!$O613="",N(Register!$Q613)=0),0,ROUND((Register!$M613-Register!$R613)*MIN(Register!$Q613,MAX(0,MIN(K$4,IF(Register!$U613="",$D$2,MIN($D$2,YEAR(Register!$U613)*12+MONTH(Register!$U613)-1)))-(YEAR(Register!$O613)*12+MONTH(Register!$O613))+1))/Register!$Q613,2)-ROUND((Register!$M613-Register!$R613)*MIN(Register!$Q613,MAX(0,MIN(K$4-1,IF(Register!$U613="",$D$2,MIN($D$2,YEAR(Register!$U613)*12+MONTH(Register!$U613)-1)))-(YEAR(Register!$O613)*12+MONTH(Register!$O613))+1))/Register!$Q613,2))</f>
        <v/>
      </c>
      <c r="L615" s="27">
        <f>IF(OR(Register!$N613&lt;&gt;"Yes",Register!$O613="",N(Register!$Q613)=0),0,ROUND((Register!$M613-Register!$R613)*MIN(Register!$Q613,MAX(0,MIN(L$4,IF(Register!$U613="",$D$2,MIN($D$2,YEAR(Register!$U613)*12+MONTH(Register!$U613)-1)))-(YEAR(Register!$O613)*12+MONTH(Register!$O613))+1))/Register!$Q613,2)-ROUND((Register!$M613-Register!$R613)*MIN(Register!$Q613,MAX(0,MIN(L$4-1,IF(Register!$U613="",$D$2,MIN($D$2,YEAR(Register!$U613)*12+MONTH(Register!$U613)-1)))-(YEAR(Register!$O613)*12+MONTH(Register!$O613))+1))/Register!$Q613,2))</f>
        <v/>
      </c>
      <c r="M615" s="27">
        <f>IF(OR(Register!$N613&lt;&gt;"Yes",Register!$O613="",N(Register!$Q613)=0),0,ROUND((Register!$M613-Register!$R613)*MIN(Register!$Q613,MAX(0,MIN(M$4,IF(Register!$U613="",$D$2,MIN($D$2,YEAR(Register!$U613)*12+MONTH(Register!$U613)-1)))-(YEAR(Register!$O613)*12+MONTH(Register!$O613))+1))/Register!$Q613,2)-ROUND((Register!$M613-Register!$R613)*MIN(Register!$Q613,MAX(0,MIN(M$4-1,IF(Register!$U613="",$D$2,MIN($D$2,YEAR(Register!$U613)*12+MONTH(Register!$U613)-1)))-(YEAR(Register!$O613)*12+MONTH(Register!$O613))+1))/Register!$Q613,2))</f>
        <v/>
      </c>
      <c r="N615" s="27">
        <f>IF(OR(Register!$N613&lt;&gt;"Yes",Register!$O613="",N(Register!$Q613)=0),0,ROUND((Register!$M613-Register!$R613)*MIN(Register!$Q613,MAX(0,MIN(N$4,IF(Register!$U613="",$D$2,MIN($D$2,YEAR(Register!$U613)*12+MONTH(Register!$U613)-1)))-(YEAR(Register!$O613)*12+MONTH(Register!$O613))+1))/Register!$Q613,2)-ROUND((Register!$M613-Register!$R613)*MIN(Register!$Q613,MAX(0,MIN(N$4-1,IF(Register!$U613="",$D$2,MIN($D$2,YEAR(Register!$U613)*12+MONTH(Register!$U613)-1)))-(YEAR(Register!$O613)*12+MONTH(Register!$O613))+1))/Register!$Q613,2))</f>
        <v/>
      </c>
      <c r="O615" s="27">
        <f>IF(OR(Register!$N613&lt;&gt;"Yes",Register!$O613="",N(Register!$Q613)=0),0,ROUND((Register!$M613-Register!$R613)*MIN(Register!$Q613,MAX(0,MIN(O$4,IF(Register!$U613="",$D$2,MIN($D$2,YEAR(Register!$U613)*12+MONTH(Register!$U613)-1)))-(YEAR(Register!$O613)*12+MONTH(Register!$O613))+1))/Register!$Q613,2)-ROUND((Register!$M613-Register!$R613)*MIN(Register!$Q613,MAX(0,MIN(O$4-1,IF(Register!$U613="",$D$2,MIN($D$2,YEAR(Register!$U613)*12+MONTH(Register!$U613)-1)))-(YEAR(Register!$O613)*12+MONTH(Register!$O613))+1))/Register!$Q613,2))</f>
        <v/>
      </c>
      <c r="P615" s="27">
        <f>IF(OR(Register!$N613&lt;&gt;"Yes",Register!$O613="",N(Register!$Q613)=0),0,ROUND((Register!$M613-Register!$R613)*MIN(Register!$Q613,MAX(0,MIN(P$4,IF(Register!$U613="",$D$2,MIN($D$2,YEAR(Register!$U613)*12+MONTH(Register!$U613)-1)))-(YEAR(Register!$O613)*12+MONTH(Register!$O613))+1))/Register!$Q613,2)-ROUND((Register!$M613-Register!$R613)*MIN(Register!$Q613,MAX(0,MIN(P$4-1,IF(Register!$U613="",$D$2,MIN($D$2,YEAR(Register!$U613)*12+MONTH(Register!$U613)-1)))-(YEAR(Register!$O613)*12+MONTH(Register!$O613))+1))/Register!$Q613,2))</f>
        <v/>
      </c>
      <c r="Q615" s="27">
        <f>E615+F615+G615+H615+I615+J615+K615+L615+M615+N615+O615+P615</f>
        <v/>
      </c>
    </row>
    <row r="616">
      <c r="A616" s="28">
        <f>IF(Register!$A614="","",Register!$A614)</f>
        <v/>
      </c>
      <c r="B616" s="28">
        <f>IF(Register!$D614="","",Register!$D614)</f>
        <v/>
      </c>
      <c r="C616" s="28">
        <f>IF(Register!$F614="","",Register!$F614)</f>
        <v/>
      </c>
      <c r="D616" s="28">
        <f>IF(C616="","",IF(C616=Settings!$A$9,Settings!$B$9,IF(C616=Settings!$A$10,Settings!$B$10,IF(C616=Settings!$A$11,Settings!$B$11,IF(C616=Settings!$A$12,Settings!$B$12,IF(C616=Settings!$A$13,Settings!$B$13,IF(C616=Settings!$A$14,Settings!$B$14,IF(C616=Settings!$A$15,Settings!$B$15,IF(C616=Settings!$A$16,Settings!$B$16,IF(C616=Settings!$A$17,Settings!$B$17,IF(C616=Settings!$A$18,Settings!$B$18,"")))))))))))</f>
        <v/>
      </c>
      <c r="E616" s="27">
        <f>IF(OR(Register!$N614&lt;&gt;"Yes",Register!$O614="",N(Register!$Q614)=0),0,ROUND((Register!$M614-Register!$R614)*MIN(Register!$Q614,MAX(0,MIN(E$4,IF(Register!$U614="",$D$2,MIN($D$2,YEAR(Register!$U614)*12+MONTH(Register!$U614)-1)))-(YEAR(Register!$O614)*12+MONTH(Register!$O614))+1))/Register!$Q614,2)-ROUND((Register!$M614-Register!$R614)*MIN(Register!$Q614,MAX(0,MIN(E$4-1,IF(Register!$U614="",$D$2,MIN($D$2,YEAR(Register!$U614)*12+MONTH(Register!$U614)-1)))-(YEAR(Register!$O614)*12+MONTH(Register!$O614))+1))/Register!$Q614,2))</f>
        <v/>
      </c>
      <c r="F616" s="27">
        <f>IF(OR(Register!$N614&lt;&gt;"Yes",Register!$O614="",N(Register!$Q614)=0),0,ROUND((Register!$M614-Register!$R614)*MIN(Register!$Q614,MAX(0,MIN(F$4,IF(Register!$U614="",$D$2,MIN($D$2,YEAR(Register!$U614)*12+MONTH(Register!$U614)-1)))-(YEAR(Register!$O614)*12+MONTH(Register!$O614))+1))/Register!$Q614,2)-ROUND((Register!$M614-Register!$R614)*MIN(Register!$Q614,MAX(0,MIN(F$4-1,IF(Register!$U614="",$D$2,MIN($D$2,YEAR(Register!$U614)*12+MONTH(Register!$U614)-1)))-(YEAR(Register!$O614)*12+MONTH(Register!$O614))+1))/Register!$Q614,2))</f>
        <v/>
      </c>
      <c r="G616" s="27">
        <f>IF(OR(Register!$N614&lt;&gt;"Yes",Register!$O614="",N(Register!$Q614)=0),0,ROUND((Register!$M614-Register!$R614)*MIN(Register!$Q614,MAX(0,MIN(G$4,IF(Register!$U614="",$D$2,MIN($D$2,YEAR(Register!$U614)*12+MONTH(Register!$U614)-1)))-(YEAR(Register!$O614)*12+MONTH(Register!$O614))+1))/Register!$Q614,2)-ROUND((Register!$M614-Register!$R614)*MIN(Register!$Q614,MAX(0,MIN(G$4-1,IF(Register!$U614="",$D$2,MIN($D$2,YEAR(Register!$U614)*12+MONTH(Register!$U614)-1)))-(YEAR(Register!$O614)*12+MONTH(Register!$O614))+1))/Register!$Q614,2))</f>
        <v/>
      </c>
      <c r="H616" s="27">
        <f>IF(OR(Register!$N614&lt;&gt;"Yes",Register!$O614="",N(Register!$Q614)=0),0,ROUND((Register!$M614-Register!$R614)*MIN(Register!$Q614,MAX(0,MIN(H$4,IF(Register!$U614="",$D$2,MIN($D$2,YEAR(Register!$U614)*12+MONTH(Register!$U614)-1)))-(YEAR(Register!$O614)*12+MONTH(Register!$O614))+1))/Register!$Q614,2)-ROUND((Register!$M614-Register!$R614)*MIN(Register!$Q614,MAX(0,MIN(H$4-1,IF(Register!$U614="",$D$2,MIN($D$2,YEAR(Register!$U614)*12+MONTH(Register!$U614)-1)))-(YEAR(Register!$O614)*12+MONTH(Register!$O614))+1))/Register!$Q614,2))</f>
        <v/>
      </c>
      <c r="I616" s="27">
        <f>IF(OR(Register!$N614&lt;&gt;"Yes",Register!$O614="",N(Register!$Q614)=0),0,ROUND((Register!$M614-Register!$R614)*MIN(Register!$Q614,MAX(0,MIN(I$4,IF(Register!$U614="",$D$2,MIN($D$2,YEAR(Register!$U614)*12+MONTH(Register!$U614)-1)))-(YEAR(Register!$O614)*12+MONTH(Register!$O614))+1))/Register!$Q614,2)-ROUND((Register!$M614-Register!$R614)*MIN(Register!$Q614,MAX(0,MIN(I$4-1,IF(Register!$U614="",$D$2,MIN($D$2,YEAR(Register!$U614)*12+MONTH(Register!$U614)-1)))-(YEAR(Register!$O614)*12+MONTH(Register!$O614))+1))/Register!$Q614,2))</f>
        <v/>
      </c>
      <c r="J616" s="27">
        <f>IF(OR(Register!$N614&lt;&gt;"Yes",Register!$O614="",N(Register!$Q614)=0),0,ROUND((Register!$M614-Register!$R614)*MIN(Register!$Q614,MAX(0,MIN(J$4,IF(Register!$U614="",$D$2,MIN($D$2,YEAR(Register!$U614)*12+MONTH(Register!$U614)-1)))-(YEAR(Register!$O614)*12+MONTH(Register!$O614))+1))/Register!$Q614,2)-ROUND((Register!$M614-Register!$R614)*MIN(Register!$Q614,MAX(0,MIN(J$4-1,IF(Register!$U614="",$D$2,MIN($D$2,YEAR(Register!$U614)*12+MONTH(Register!$U614)-1)))-(YEAR(Register!$O614)*12+MONTH(Register!$O614))+1))/Register!$Q614,2))</f>
        <v/>
      </c>
      <c r="K616" s="27">
        <f>IF(OR(Register!$N614&lt;&gt;"Yes",Register!$O614="",N(Register!$Q614)=0),0,ROUND((Register!$M614-Register!$R614)*MIN(Register!$Q614,MAX(0,MIN(K$4,IF(Register!$U614="",$D$2,MIN($D$2,YEAR(Register!$U614)*12+MONTH(Register!$U614)-1)))-(YEAR(Register!$O614)*12+MONTH(Register!$O614))+1))/Register!$Q614,2)-ROUND((Register!$M614-Register!$R614)*MIN(Register!$Q614,MAX(0,MIN(K$4-1,IF(Register!$U614="",$D$2,MIN($D$2,YEAR(Register!$U614)*12+MONTH(Register!$U614)-1)))-(YEAR(Register!$O614)*12+MONTH(Register!$O614))+1))/Register!$Q614,2))</f>
        <v/>
      </c>
      <c r="L616" s="27">
        <f>IF(OR(Register!$N614&lt;&gt;"Yes",Register!$O614="",N(Register!$Q614)=0),0,ROUND((Register!$M614-Register!$R614)*MIN(Register!$Q614,MAX(0,MIN(L$4,IF(Register!$U614="",$D$2,MIN($D$2,YEAR(Register!$U614)*12+MONTH(Register!$U614)-1)))-(YEAR(Register!$O614)*12+MONTH(Register!$O614))+1))/Register!$Q614,2)-ROUND((Register!$M614-Register!$R614)*MIN(Register!$Q614,MAX(0,MIN(L$4-1,IF(Register!$U614="",$D$2,MIN($D$2,YEAR(Register!$U614)*12+MONTH(Register!$U614)-1)))-(YEAR(Register!$O614)*12+MONTH(Register!$O614))+1))/Register!$Q614,2))</f>
        <v/>
      </c>
      <c r="M616" s="27">
        <f>IF(OR(Register!$N614&lt;&gt;"Yes",Register!$O614="",N(Register!$Q614)=0),0,ROUND((Register!$M614-Register!$R614)*MIN(Register!$Q614,MAX(0,MIN(M$4,IF(Register!$U614="",$D$2,MIN($D$2,YEAR(Register!$U614)*12+MONTH(Register!$U614)-1)))-(YEAR(Register!$O614)*12+MONTH(Register!$O614))+1))/Register!$Q614,2)-ROUND((Register!$M614-Register!$R614)*MIN(Register!$Q614,MAX(0,MIN(M$4-1,IF(Register!$U614="",$D$2,MIN($D$2,YEAR(Register!$U614)*12+MONTH(Register!$U614)-1)))-(YEAR(Register!$O614)*12+MONTH(Register!$O614))+1))/Register!$Q614,2))</f>
        <v/>
      </c>
      <c r="N616" s="27">
        <f>IF(OR(Register!$N614&lt;&gt;"Yes",Register!$O614="",N(Register!$Q614)=0),0,ROUND((Register!$M614-Register!$R614)*MIN(Register!$Q614,MAX(0,MIN(N$4,IF(Register!$U614="",$D$2,MIN($D$2,YEAR(Register!$U614)*12+MONTH(Register!$U614)-1)))-(YEAR(Register!$O614)*12+MONTH(Register!$O614))+1))/Register!$Q614,2)-ROUND((Register!$M614-Register!$R614)*MIN(Register!$Q614,MAX(0,MIN(N$4-1,IF(Register!$U614="",$D$2,MIN($D$2,YEAR(Register!$U614)*12+MONTH(Register!$U614)-1)))-(YEAR(Register!$O614)*12+MONTH(Register!$O614))+1))/Register!$Q614,2))</f>
        <v/>
      </c>
      <c r="O616" s="27">
        <f>IF(OR(Register!$N614&lt;&gt;"Yes",Register!$O614="",N(Register!$Q614)=0),0,ROUND((Register!$M614-Register!$R614)*MIN(Register!$Q614,MAX(0,MIN(O$4,IF(Register!$U614="",$D$2,MIN($D$2,YEAR(Register!$U614)*12+MONTH(Register!$U614)-1)))-(YEAR(Register!$O614)*12+MONTH(Register!$O614))+1))/Register!$Q614,2)-ROUND((Register!$M614-Register!$R614)*MIN(Register!$Q614,MAX(0,MIN(O$4-1,IF(Register!$U614="",$D$2,MIN($D$2,YEAR(Register!$U614)*12+MONTH(Register!$U614)-1)))-(YEAR(Register!$O614)*12+MONTH(Register!$O614))+1))/Register!$Q614,2))</f>
        <v/>
      </c>
      <c r="P616" s="27">
        <f>IF(OR(Register!$N614&lt;&gt;"Yes",Register!$O614="",N(Register!$Q614)=0),0,ROUND((Register!$M614-Register!$R614)*MIN(Register!$Q614,MAX(0,MIN(P$4,IF(Register!$U614="",$D$2,MIN($D$2,YEAR(Register!$U614)*12+MONTH(Register!$U614)-1)))-(YEAR(Register!$O614)*12+MONTH(Register!$O614))+1))/Register!$Q614,2)-ROUND((Register!$M614-Register!$R614)*MIN(Register!$Q614,MAX(0,MIN(P$4-1,IF(Register!$U614="",$D$2,MIN($D$2,YEAR(Register!$U614)*12+MONTH(Register!$U614)-1)))-(YEAR(Register!$O614)*12+MONTH(Register!$O614))+1))/Register!$Q614,2))</f>
        <v/>
      </c>
      <c r="Q616" s="27">
        <f>E616+F616+G616+H616+I616+J616+K616+L616+M616+N616+O616+P616</f>
        <v/>
      </c>
    </row>
    <row r="617">
      <c r="A617" s="28">
        <f>IF(Register!$A615="","",Register!$A615)</f>
        <v/>
      </c>
      <c r="B617" s="28">
        <f>IF(Register!$D615="","",Register!$D615)</f>
        <v/>
      </c>
      <c r="C617" s="28">
        <f>IF(Register!$F615="","",Register!$F615)</f>
        <v/>
      </c>
      <c r="D617" s="28">
        <f>IF(C617="","",IF(C617=Settings!$A$9,Settings!$B$9,IF(C617=Settings!$A$10,Settings!$B$10,IF(C617=Settings!$A$11,Settings!$B$11,IF(C617=Settings!$A$12,Settings!$B$12,IF(C617=Settings!$A$13,Settings!$B$13,IF(C617=Settings!$A$14,Settings!$B$14,IF(C617=Settings!$A$15,Settings!$B$15,IF(C617=Settings!$A$16,Settings!$B$16,IF(C617=Settings!$A$17,Settings!$B$17,IF(C617=Settings!$A$18,Settings!$B$18,"")))))))))))</f>
        <v/>
      </c>
      <c r="E617" s="27">
        <f>IF(OR(Register!$N615&lt;&gt;"Yes",Register!$O615="",N(Register!$Q615)=0),0,ROUND((Register!$M615-Register!$R615)*MIN(Register!$Q615,MAX(0,MIN(E$4,IF(Register!$U615="",$D$2,MIN($D$2,YEAR(Register!$U615)*12+MONTH(Register!$U615)-1)))-(YEAR(Register!$O615)*12+MONTH(Register!$O615))+1))/Register!$Q615,2)-ROUND((Register!$M615-Register!$R615)*MIN(Register!$Q615,MAX(0,MIN(E$4-1,IF(Register!$U615="",$D$2,MIN($D$2,YEAR(Register!$U615)*12+MONTH(Register!$U615)-1)))-(YEAR(Register!$O615)*12+MONTH(Register!$O615))+1))/Register!$Q615,2))</f>
        <v/>
      </c>
      <c r="F617" s="27">
        <f>IF(OR(Register!$N615&lt;&gt;"Yes",Register!$O615="",N(Register!$Q615)=0),0,ROUND((Register!$M615-Register!$R615)*MIN(Register!$Q615,MAX(0,MIN(F$4,IF(Register!$U615="",$D$2,MIN($D$2,YEAR(Register!$U615)*12+MONTH(Register!$U615)-1)))-(YEAR(Register!$O615)*12+MONTH(Register!$O615))+1))/Register!$Q615,2)-ROUND((Register!$M615-Register!$R615)*MIN(Register!$Q615,MAX(0,MIN(F$4-1,IF(Register!$U615="",$D$2,MIN($D$2,YEAR(Register!$U615)*12+MONTH(Register!$U615)-1)))-(YEAR(Register!$O615)*12+MONTH(Register!$O615))+1))/Register!$Q615,2))</f>
        <v/>
      </c>
      <c r="G617" s="27">
        <f>IF(OR(Register!$N615&lt;&gt;"Yes",Register!$O615="",N(Register!$Q615)=0),0,ROUND((Register!$M615-Register!$R615)*MIN(Register!$Q615,MAX(0,MIN(G$4,IF(Register!$U615="",$D$2,MIN($D$2,YEAR(Register!$U615)*12+MONTH(Register!$U615)-1)))-(YEAR(Register!$O615)*12+MONTH(Register!$O615))+1))/Register!$Q615,2)-ROUND((Register!$M615-Register!$R615)*MIN(Register!$Q615,MAX(0,MIN(G$4-1,IF(Register!$U615="",$D$2,MIN($D$2,YEAR(Register!$U615)*12+MONTH(Register!$U615)-1)))-(YEAR(Register!$O615)*12+MONTH(Register!$O615))+1))/Register!$Q615,2))</f>
        <v/>
      </c>
      <c r="H617" s="27">
        <f>IF(OR(Register!$N615&lt;&gt;"Yes",Register!$O615="",N(Register!$Q615)=0),0,ROUND((Register!$M615-Register!$R615)*MIN(Register!$Q615,MAX(0,MIN(H$4,IF(Register!$U615="",$D$2,MIN($D$2,YEAR(Register!$U615)*12+MONTH(Register!$U615)-1)))-(YEAR(Register!$O615)*12+MONTH(Register!$O615))+1))/Register!$Q615,2)-ROUND((Register!$M615-Register!$R615)*MIN(Register!$Q615,MAX(0,MIN(H$4-1,IF(Register!$U615="",$D$2,MIN($D$2,YEAR(Register!$U615)*12+MONTH(Register!$U615)-1)))-(YEAR(Register!$O615)*12+MONTH(Register!$O615))+1))/Register!$Q615,2))</f>
        <v/>
      </c>
      <c r="I617" s="27">
        <f>IF(OR(Register!$N615&lt;&gt;"Yes",Register!$O615="",N(Register!$Q615)=0),0,ROUND((Register!$M615-Register!$R615)*MIN(Register!$Q615,MAX(0,MIN(I$4,IF(Register!$U615="",$D$2,MIN($D$2,YEAR(Register!$U615)*12+MONTH(Register!$U615)-1)))-(YEAR(Register!$O615)*12+MONTH(Register!$O615))+1))/Register!$Q615,2)-ROUND((Register!$M615-Register!$R615)*MIN(Register!$Q615,MAX(0,MIN(I$4-1,IF(Register!$U615="",$D$2,MIN($D$2,YEAR(Register!$U615)*12+MONTH(Register!$U615)-1)))-(YEAR(Register!$O615)*12+MONTH(Register!$O615))+1))/Register!$Q615,2))</f>
        <v/>
      </c>
      <c r="J617" s="27">
        <f>IF(OR(Register!$N615&lt;&gt;"Yes",Register!$O615="",N(Register!$Q615)=0),0,ROUND((Register!$M615-Register!$R615)*MIN(Register!$Q615,MAX(0,MIN(J$4,IF(Register!$U615="",$D$2,MIN($D$2,YEAR(Register!$U615)*12+MONTH(Register!$U615)-1)))-(YEAR(Register!$O615)*12+MONTH(Register!$O615))+1))/Register!$Q615,2)-ROUND((Register!$M615-Register!$R615)*MIN(Register!$Q615,MAX(0,MIN(J$4-1,IF(Register!$U615="",$D$2,MIN($D$2,YEAR(Register!$U615)*12+MONTH(Register!$U615)-1)))-(YEAR(Register!$O615)*12+MONTH(Register!$O615))+1))/Register!$Q615,2))</f>
        <v/>
      </c>
      <c r="K617" s="27">
        <f>IF(OR(Register!$N615&lt;&gt;"Yes",Register!$O615="",N(Register!$Q615)=0),0,ROUND((Register!$M615-Register!$R615)*MIN(Register!$Q615,MAX(0,MIN(K$4,IF(Register!$U615="",$D$2,MIN($D$2,YEAR(Register!$U615)*12+MONTH(Register!$U615)-1)))-(YEAR(Register!$O615)*12+MONTH(Register!$O615))+1))/Register!$Q615,2)-ROUND((Register!$M615-Register!$R615)*MIN(Register!$Q615,MAX(0,MIN(K$4-1,IF(Register!$U615="",$D$2,MIN($D$2,YEAR(Register!$U615)*12+MONTH(Register!$U615)-1)))-(YEAR(Register!$O615)*12+MONTH(Register!$O615))+1))/Register!$Q615,2))</f>
        <v/>
      </c>
      <c r="L617" s="27">
        <f>IF(OR(Register!$N615&lt;&gt;"Yes",Register!$O615="",N(Register!$Q615)=0),0,ROUND((Register!$M615-Register!$R615)*MIN(Register!$Q615,MAX(0,MIN(L$4,IF(Register!$U615="",$D$2,MIN($D$2,YEAR(Register!$U615)*12+MONTH(Register!$U615)-1)))-(YEAR(Register!$O615)*12+MONTH(Register!$O615))+1))/Register!$Q615,2)-ROUND((Register!$M615-Register!$R615)*MIN(Register!$Q615,MAX(0,MIN(L$4-1,IF(Register!$U615="",$D$2,MIN($D$2,YEAR(Register!$U615)*12+MONTH(Register!$U615)-1)))-(YEAR(Register!$O615)*12+MONTH(Register!$O615))+1))/Register!$Q615,2))</f>
        <v/>
      </c>
      <c r="M617" s="27">
        <f>IF(OR(Register!$N615&lt;&gt;"Yes",Register!$O615="",N(Register!$Q615)=0),0,ROUND((Register!$M615-Register!$R615)*MIN(Register!$Q615,MAX(0,MIN(M$4,IF(Register!$U615="",$D$2,MIN($D$2,YEAR(Register!$U615)*12+MONTH(Register!$U615)-1)))-(YEAR(Register!$O615)*12+MONTH(Register!$O615))+1))/Register!$Q615,2)-ROUND((Register!$M615-Register!$R615)*MIN(Register!$Q615,MAX(0,MIN(M$4-1,IF(Register!$U615="",$D$2,MIN($D$2,YEAR(Register!$U615)*12+MONTH(Register!$U615)-1)))-(YEAR(Register!$O615)*12+MONTH(Register!$O615))+1))/Register!$Q615,2))</f>
        <v/>
      </c>
      <c r="N617" s="27">
        <f>IF(OR(Register!$N615&lt;&gt;"Yes",Register!$O615="",N(Register!$Q615)=0),0,ROUND((Register!$M615-Register!$R615)*MIN(Register!$Q615,MAX(0,MIN(N$4,IF(Register!$U615="",$D$2,MIN($D$2,YEAR(Register!$U615)*12+MONTH(Register!$U615)-1)))-(YEAR(Register!$O615)*12+MONTH(Register!$O615))+1))/Register!$Q615,2)-ROUND((Register!$M615-Register!$R615)*MIN(Register!$Q615,MAX(0,MIN(N$4-1,IF(Register!$U615="",$D$2,MIN($D$2,YEAR(Register!$U615)*12+MONTH(Register!$U615)-1)))-(YEAR(Register!$O615)*12+MONTH(Register!$O615))+1))/Register!$Q615,2))</f>
        <v/>
      </c>
      <c r="O617" s="27">
        <f>IF(OR(Register!$N615&lt;&gt;"Yes",Register!$O615="",N(Register!$Q615)=0),0,ROUND((Register!$M615-Register!$R615)*MIN(Register!$Q615,MAX(0,MIN(O$4,IF(Register!$U615="",$D$2,MIN($D$2,YEAR(Register!$U615)*12+MONTH(Register!$U615)-1)))-(YEAR(Register!$O615)*12+MONTH(Register!$O615))+1))/Register!$Q615,2)-ROUND((Register!$M615-Register!$R615)*MIN(Register!$Q615,MAX(0,MIN(O$4-1,IF(Register!$U615="",$D$2,MIN($D$2,YEAR(Register!$U615)*12+MONTH(Register!$U615)-1)))-(YEAR(Register!$O615)*12+MONTH(Register!$O615))+1))/Register!$Q615,2))</f>
        <v/>
      </c>
      <c r="P617" s="27">
        <f>IF(OR(Register!$N615&lt;&gt;"Yes",Register!$O615="",N(Register!$Q615)=0),0,ROUND((Register!$M615-Register!$R615)*MIN(Register!$Q615,MAX(0,MIN(P$4,IF(Register!$U615="",$D$2,MIN($D$2,YEAR(Register!$U615)*12+MONTH(Register!$U615)-1)))-(YEAR(Register!$O615)*12+MONTH(Register!$O615))+1))/Register!$Q615,2)-ROUND((Register!$M615-Register!$R615)*MIN(Register!$Q615,MAX(0,MIN(P$4-1,IF(Register!$U615="",$D$2,MIN($D$2,YEAR(Register!$U615)*12+MONTH(Register!$U615)-1)))-(YEAR(Register!$O615)*12+MONTH(Register!$O615))+1))/Register!$Q615,2))</f>
        <v/>
      </c>
      <c r="Q617" s="27">
        <f>E617+F617+G617+H617+I617+J617+K617+L617+M617+N617+O617+P617</f>
        <v/>
      </c>
    </row>
    <row r="618">
      <c r="A618" s="28">
        <f>IF(Register!$A616="","",Register!$A616)</f>
        <v/>
      </c>
      <c r="B618" s="28">
        <f>IF(Register!$D616="","",Register!$D616)</f>
        <v/>
      </c>
      <c r="C618" s="28">
        <f>IF(Register!$F616="","",Register!$F616)</f>
        <v/>
      </c>
      <c r="D618" s="28">
        <f>IF(C618="","",IF(C618=Settings!$A$9,Settings!$B$9,IF(C618=Settings!$A$10,Settings!$B$10,IF(C618=Settings!$A$11,Settings!$B$11,IF(C618=Settings!$A$12,Settings!$B$12,IF(C618=Settings!$A$13,Settings!$B$13,IF(C618=Settings!$A$14,Settings!$B$14,IF(C618=Settings!$A$15,Settings!$B$15,IF(C618=Settings!$A$16,Settings!$B$16,IF(C618=Settings!$A$17,Settings!$B$17,IF(C618=Settings!$A$18,Settings!$B$18,"")))))))))))</f>
        <v/>
      </c>
      <c r="E618" s="27">
        <f>IF(OR(Register!$N616&lt;&gt;"Yes",Register!$O616="",N(Register!$Q616)=0),0,ROUND((Register!$M616-Register!$R616)*MIN(Register!$Q616,MAX(0,MIN(E$4,IF(Register!$U616="",$D$2,MIN($D$2,YEAR(Register!$U616)*12+MONTH(Register!$U616)-1)))-(YEAR(Register!$O616)*12+MONTH(Register!$O616))+1))/Register!$Q616,2)-ROUND((Register!$M616-Register!$R616)*MIN(Register!$Q616,MAX(0,MIN(E$4-1,IF(Register!$U616="",$D$2,MIN($D$2,YEAR(Register!$U616)*12+MONTH(Register!$U616)-1)))-(YEAR(Register!$O616)*12+MONTH(Register!$O616))+1))/Register!$Q616,2))</f>
        <v/>
      </c>
      <c r="F618" s="27">
        <f>IF(OR(Register!$N616&lt;&gt;"Yes",Register!$O616="",N(Register!$Q616)=0),0,ROUND((Register!$M616-Register!$R616)*MIN(Register!$Q616,MAX(0,MIN(F$4,IF(Register!$U616="",$D$2,MIN($D$2,YEAR(Register!$U616)*12+MONTH(Register!$U616)-1)))-(YEAR(Register!$O616)*12+MONTH(Register!$O616))+1))/Register!$Q616,2)-ROUND((Register!$M616-Register!$R616)*MIN(Register!$Q616,MAX(0,MIN(F$4-1,IF(Register!$U616="",$D$2,MIN($D$2,YEAR(Register!$U616)*12+MONTH(Register!$U616)-1)))-(YEAR(Register!$O616)*12+MONTH(Register!$O616))+1))/Register!$Q616,2))</f>
        <v/>
      </c>
      <c r="G618" s="27">
        <f>IF(OR(Register!$N616&lt;&gt;"Yes",Register!$O616="",N(Register!$Q616)=0),0,ROUND((Register!$M616-Register!$R616)*MIN(Register!$Q616,MAX(0,MIN(G$4,IF(Register!$U616="",$D$2,MIN($D$2,YEAR(Register!$U616)*12+MONTH(Register!$U616)-1)))-(YEAR(Register!$O616)*12+MONTH(Register!$O616))+1))/Register!$Q616,2)-ROUND((Register!$M616-Register!$R616)*MIN(Register!$Q616,MAX(0,MIN(G$4-1,IF(Register!$U616="",$D$2,MIN($D$2,YEAR(Register!$U616)*12+MONTH(Register!$U616)-1)))-(YEAR(Register!$O616)*12+MONTH(Register!$O616))+1))/Register!$Q616,2))</f>
        <v/>
      </c>
      <c r="H618" s="27">
        <f>IF(OR(Register!$N616&lt;&gt;"Yes",Register!$O616="",N(Register!$Q616)=0),0,ROUND((Register!$M616-Register!$R616)*MIN(Register!$Q616,MAX(0,MIN(H$4,IF(Register!$U616="",$D$2,MIN($D$2,YEAR(Register!$U616)*12+MONTH(Register!$U616)-1)))-(YEAR(Register!$O616)*12+MONTH(Register!$O616))+1))/Register!$Q616,2)-ROUND((Register!$M616-Register!$R616)*MIN(Register!$Q616,MAX(0,MIN(H$4-1,IF(Register!$U616="",$D$2,MIN($D$2,YEAR(Register!$U616)*12+MONTH(Register!$U616)-1)))-(YEAR(Register!$O616)*12+MONTH(Register!$O616))+1))/Register!$Q616,2))</f>
        <v/>
      </c>
      <c r="I618" s="27">
        <f>IF(OR(Register!$N616&lt;&gt;"Yes",Register!$O616="",N(Register!$Q616)=0),0,ROUND((Register!$M616-Register!$R616)*MIN(Register!$Q616,MAX(0,MIN(I$4,IF(Register!$U616="",$D$2,MIN($D$2,YEAR(Register!$U616)*12+MONTH(Register!$U616)-1)))-(YEAR(Register!$O616)*12+MONTH(Register!$O616))+1))/Register!$Q616,2)-ROUND((Register!$M616-Register!$R616)*MIN(Register!$Q616,MAX(0,MIN(I$4-1,IF(Register!$U616="",$D$2,MIN($D$2,YEAR(Register!$U616)*12+MONTH(Register!$U616)-1)))-(YEAR(Register!$O616)*12+MONTH(Register!$O616))+1))/Register!$Q616,2))</f>
        <v/>
      </c>
      <c r="J618" s="27">
        <f>IF(OR(Register!$N616&lt;&gt;"Yes",Register!$O616="",N(Register!$Q616)=0),0,ROUND((Register!$M616-Register!$R616)*MIN(Register!$Q616,MAX(0,MIN(J$4,IF(Register!$U616="",$D$2,MIN($D$2,YEAR(Register!$U616)*12+MONTH(Register!$U616)-1)))-(YEAR(Register!$O616)*12+MONTH(Register!$O616))+1))/Register!$Q616,2)-ROUND((Register!$M616-Register!$R616)*MIN(Register!$Q616,MAX(0,MIN(J$4-1,IF(Register!$U616="",$D$2,MIN($D$2,YEAR(Register!$U616)*12+MONTH(Register!$U616)-1)))-(YEAR(Register!$O616)*12+MONTH(Register!$O616))+1))/Register!$Q616,2))</f>
        <v/>
      </c>
      <c r="K618" s="27">
        <f>IF(OR(Register!$N616&lt;&gt;"Yes",Register!$O616="",N(Register!$Q616)=0),0,ROUND((Register!$M616-Register!$R616)*MIN(Register!$Q616,MAX(0,MIN(K$4,IF(Register!$U616="",$D$2,MIN($D$2,YEAR(Register!$U616)*12+MONTH(Register!$U616)-1)))-(YEAR(Register!$O616)*12+MONTH(Register!$O616))+1))/Register!$Q616,2)-ROUND((Register!$M616-Register!$R616)*MIN(Register!$Q616,MAX(0,MIN(K$4-1,IF(Register!$U616="",$D$2,MIN($D$2,YEAR(Register!$U616)*12+MONTH(Register!$U616)-1)))-(YEAR(Register!$O616)*12+MONTH(Register!$O616))+1))/Register!$Q616,2))</f>
        <v/>
      </c>
      <c r="L618" s="27">
        <f>IF(OR(Register!$N616&lt;&gt;"Yes",Register!$O616="",N(Register!$Q616)=0),0,ROUND((Register!$M616-Register!$R616)*MIN(Register!$Q616,MAX(0,MIN(L$4,IF(Register!$U616="",$D$2,MIN($D$2,YEAR(Register!$U616)*12+MONTH(Register!$U616)-1)))-(YEAR(Register!$O616)*12+MONTH(Register!$O616))+1))/Register!$Q616,2)-ROUND((Register!$M616-Register!$R616)*MIN(Register!$Q616,MAX(0,MIN(L$4-1,IF(Register!$U616="",$D$2,MIN($D$2,YEAR(Register!$U616)*12+MONTH(Register!$U616)-1)))-(YEAR(Register!$O616)*12+MONTH(Register!$O616))+1))/Register!$Q616,2))</f>
        <v/>
      </c>
      <c r="M618" s="27">
        <f>IF(OR(Register!$N616&lt;&gt;"Yes",Register!$O616="",N(Register!$Q616)=0),0,ROUND((Register!$M616-Register!$R616)*MIN(Register!$Q616,MAX(0,MIN(M$4,IF(Register!$U616="",$D$2,MIN($D$2,YEAR(Register!$U616)*12+MONTH(Register!$U616)-1)))-(YEAR(Register!$O616)*12+MONTH(Register!$O616))+1))/Register!$Q616,2)-ROUND((Register!$M616-Register!$R616)*MIN(Register!$Q616,MAX(0,MIN(M$4-1,IF(Register!$U616="",$D$2,MIN($D$2,YEAR(Register!$U616)*12+MONTH(Register!$U616)-1)))-(YEAR(Register!$O616)*12+MONTH(Register!$O616))+1))/Register!$Q616,2))</f>
        <v/>
      </c>
      <c r="N618" s="27">
        <f>IF(OR(Register!$N616&lt;&gt;"Yes",Register!$O616="",N(Register!$Q616)=0),0,ROUND((Register!$M616-Register!$R616)*MIN(Register!$Q616,MAX(0,MIN(N$4,IF(Register!$U616="",$D$2,MIN($D$2,YEAR(Register!$U616)*12+MONTH(Register!$U616)-1)))-(YEAR(Register!$O616)*12+MONTH(Register!$O616))+1))/Register!$Q616,2)-ROUND((Register!$M616-Register!$R616)*MIN(Register!$Q616,MAX(0,MIN(N$4-1,IF(Register!$U616="",$D$2,MIN($D$2,YEAR(Register!$U616)*12+MONTH(Register!$U616)-1)))-(YEAR(Register!$O616)*12+MONTH(Register!$O616))+1))/Register!$Q616,2))</f>
        <v/>
      </c>
      <c r="O618" s="27">
        <f>IF(OR(Register!$N616&lt;&gt;"Yes",Register!$O616="",N(Register!$Q616)=0),0,ROUND((Register!$M616-Register!$R616)*MIN(Register!$Q616,MAX(0,MIN(O$4,IF(Register!$U616="",$D$2,MIN($D$2,YEAR(Register!$U616)*12+MONTH(Register!$U616)-1)))-(YEAR(Register!$O616)*12+MONTH(Register!$O616))+1))/Register!$Q616,2)-ROUND((Register!$M616-Register!$R616)*MIN(Register!$Q616,MAX(0,MIN(O$4-1,IF(Register!$U616="",$D$2,MIN($D$2,YEAR(Register!$U616)*12+MONTH(Register!$U616)-1)))-(YEAR(Register!$O616)*12+MONTH(Register!$O616))+1))/Register!$Q616,2))</f>
        <v/>
      </c>
      <c r="P618" s="27">
        <f>IF(OR(Register!$N616&lt;&gt;"Yes",Register!$O616="",N(Register!$Q616)=0),0,ROUND((Register!$M616-Register!$R616)*MIN(Register!$Q616,MAX(0,MIN(P$4,IF(Register!$U616="",$D$2,MIN($D$2,YEAR(Register!$U616)*12+MONTH(Register!$U616)-1)))-(YEAR(Register!$O616)*12+MONTH(Register!$O616))+1))/Register!$Q616,2)-ROUND((Register!$M616-Register!$R616)*MIN(Register!$Q616,MAX(0,MIN(P$4-1,IF(Register!$U616="",$D$2,MIN($D$2,YEAR(Register!$U616)*12+MONTH(Register!$U616)-1)))-(YEAR(Register!$O616)*12+MONTH(Register!$O616))+1))/Register!$Q616,2))</f>
        <v/>
      </c>
      <c r="Q618" s="27">
        <f>E618+F618+G618+H618+I618+J618+K618+L618+M618+N618+O618+P618</f>
        <v/>
      </c>
    </row>
    <row r="619">
      <c r="A619" s="28">
        <f>IF(Register!$A617="","",Register!$A617)</f>
        <v/>
      </c>
      <c r="B619" s="28">
        <f>IF(Register!$D617="","",Register!$D617)</f>
        <v/>
      </c>
      <c r="C619" s="28">
        <f>IF(Register!$F617="","",Register!$F617)</f>
        <v/>
      </c>
      <c r="D619" s="28">
        <f>IF(C619="","",IF(C619=Settings!$A$9,Settings!$B$9,IF(C619=Settings!$A$10,Settings!$B$10,IF(C619=Settings!$A$11,Settings!$B$11,IF(C619=Settings!$A$12,Settings!$B$12,IF(C619=Settings!$A$13,Settings!$B$13,IF(C619=Settings!$A$14,Settings!$B$14,IF(C619=Settings!$A$15,Settings!$B$15,IF(C619=Settings!$A$16,Settings!$B$16,IF(C619=Settings!$A$17,Settings!$B$17,IF(C619=Settings!$A$18,Settings!$B$18,"")))))))))))</f>
        <v/>
      </c>
      <c r="E619" s="27">
        <f>IF(OR(Register!$N617&lt;&gt;"Yes",Register!$O617="",N(Register!$Q617)=0),0,ROUND((Register!$M617-Register!$R617)*MIN(Register!$Q617,MAX(0,MIN(E$4,IF(Register!$U617="",$D$2,MIN($D$2,YEAR(Register!$U617)*12+MONTH(Register!$U617)-1)))-(YEAR(Register!$O617)*12+MONTH(Register!$O617))+1))/Register!$Q617,2)-ROUND((Register!$M617-Register!$R617)*MIN(Register!$Q617,MAX(0,MIN(E$4-1,IF(Register!$U617="",$D$2,MIN($D$2,YEAR(Register!$U617)*12+MONTH(Register!$U617)-1)))-(YEAR(Register!$O617)*12+MONTH(Register!$O617))+1))/Register!$Q617,2))</f>
        <v/>
      </c>
      <c r="F619" s="27">
        <f>IF(OR(Register!$N617&lt;&gt;"Yes",Register!$O617="",N(Register!$Q617)=0),0,ROUND((Register!$M617-Register!$R617)*MIN(Register!$Q617,MAX(0,MIN(F$4,IF(Register!$U617="",$D$2,MIN($D$2,YEAR(Register!$U617)*12+MONTH(Register!$U617)-1)))-(YEAR(Register!$O617)*12+MONTH(Register!$O617))+1))/Register!$Q617,2)-ROUND((Register!$M617-Register!$R617)*MIN(Register!$Q617,MAX(0,MIN(F$4-1,IF(Register!$U617="",$D$2,MIN($D$2,YEAR(Register!$U617)*12+MONTH(Register!$U617)-1)))-(YEAR(Register!$O617)*12+MONTH(Register!$O617))+1))/Register!$Q617,2))</f>
        <v/>
      </c>
      <c r="G619" s="27">
        <f>IF(OR(Register!$N617&lt;&gt;"Yes",Register!$O617="",N(Register!$Q617)=0),0,ROUND((Register!$M617-Register!$R617)*MIN(Register!$Q617,MAX(0,MIN(G$4,IF(Register!$U617="",$D$2,MIN($D$2,YEAR(Register!$U617)*12+MONTH(Register!$U617)-1)))-(YEAR(Register!$O617)*12+MONTH(Register!$O617))+1))/Register!$Q617,2)-ROUND((Register!$M617-Register!$R617)*MIN(Register!$Q617,MAX(0,MIN(G$4-1,IF(Register!$U617="",$D$2,MIN($D$2,YEAR(Register!$U617)*12+MONTH(Register!$U617)-1)))-(YEAR(Register!$O617)*12+MONTH(Register!$O617))+1))/Register!$Q617,2))</f>
        <v/>
      </c>
      <c r="H619" s="27">
        <f>IF(OR(Register!$N617&lt;&gt;"Yes",Register!$O617="",N(Register!$Q617)=0),0,ROUND((Register!$M617-Register!$R617)*MIN(Register!$Q617,MAX(0,MIN(H$4,IF(Register!$U617="",$D$2,MIN($D$2,YEAR(Register!$U617)*12+MONTH(Register!$U617)-1)))-(YEAR(Register!$O617)*12+MONTH(Register!$O617))+1))/Register!$Q617,2)-ROUND((Register!$M617-Register!$R617)*MIN(Register!$Q617,MAX(0,MIN(H$4-1,IF(Register!$U617="",$D$2,MIN($D$2,YEAR(Register!$U617)*12+MONTH(Register!$U617)-1)))-(YEAR(Register!$O617)*12+MONTH(Register!$O617))+1))/Register!$Q617,2))</f>
        <v/>
      </c>
      <c r="I619" s="27">
        <f>IF(OR(Register!$N617&lt;&gt;"Yes",Register!$O617="",N(Register!$Q617)=0),0,ROUND((Register!$M617-Register!$R617)*MIN(Register!$Q617,MAX(0,MIN(I$4,IF(Register!$U617="",$D$2,MIN($D$2,YEAR(Register!$U617)*12+MONTH(Register!$U617)-1)))-(YEAR(Register!$O617)*12+MONTH(Register!$O617))+1))/Register!$Q617,2)-ROUND((Register!$M617-Register!$R617)*MIN(Register!$Q617,MAX(0,MIN(I$4-1,IF(Register!$U617="",$D$2,MIN($D$2,YEAR(Register!$U617)*12+MONTH(Register!$U617)-1)))-(YEAR(Register!$O617)*12+MONTH(Register!$O617))+1))/Register!$Q617,2))</f>
        <v/>
      </c>
      <c r="J619" s="27">
        <f>IF(OR(Register!$N617&lt;&gt;"Yes",Register!$O617="",N(Register!$Q617)=0),0,ROUND((Register!$M617-Register!$R617)*MIN(Register!$Q617,MAX(0,MIN(J$4,IF(Register!$U617="",$D$2,MIN($D$2,YEAR(Register!$U617)*12+MONTH(Register!$U617)-1)))-(YEAR(Register!$O617)*12+MONTH(Register!$O617))+1))/Register!$Q617,2)-ROUND((Register!$M617-Register!$R617)*MIN(Register!$Q617,MAX(0,MIN(J$4-1,IF(Register!$U617="",$D$2,MIN($D$2,YEAR(Register!$U617)*12+MONTH(Register!$U617)-1)))-(YEAR(Register!$O617)*12+MONTH(Register!$O617))+1))/Register!$Q617,2))</f>
        <v/>
      </c>
      <c r="K619" s="27">
        <f>IF(OR(Register!$N617&lt;&gt;"Yes",Register!$O617="",N(Register!$Q617)=0),0,ROUND((Register!$M617-Register!$R617)*MIN(Register!$Q617,MAX(0,MIN(K$4,IF(Register!$U617="",$D$2,MIN($D$2,YEAR(Register!$U617)*12+MONTH(Register!$U617)-1)))-(YEAR(Register!$O617)*12+MONTH(Register!$O617))+1))/Register!$Q617,2)-ROUND((Register!$M617-Register!$R617)*MIN(Register!$Q617,MAX(0,MIN(K$4-1,IF(Register!$U617="",$D$2,MIN($D$2,YEAR(Register!$U617)*12+MONTH(Register!$U617)-1)))-(YEAR(Register!$O617)*12+MONTH(Register!$O617))+1))/Register!$Q617,2))</f>
        <v/>
      </c>
      <c r="L619" s="27">
        <f>IF(OR(Register!$N617&lt;&gt;"Yes",Register!$O617="",N(Register!$Q617)=0),0,ROUND((Register!$M617-Register!$R617)*MIN(Register!$Q617,MAX(0,MIN(L$4,IF(Register!$U617="",$D$2,MIN($D$2,YEAR(Register!$U617)*12+MONTH(Register!$U617)-1)))-(YEAR(Register!$O617)*12+MONTH(Register!$O617))+1))/Register!$Q617,2)-ROUND((Register!$M617-Register!$R617)*MIN(Register!$Q617,MAX(0,MIN(L$4-1,IF(Register!$U617="",$D$2,MIN($D$2,YEAR(Register!$U617)*12+MONTH(Register!$U617)-1)))-(YEAR(Register!$O617)*12+MONTH(Register!$O617))+1))/Register!$Q617,2))</f>
        <v/>
      </c>
      <c r="M619" s="27">
        <f>IF(OR(Register!$N617&lt;&gt;"Yes",Register!$O617="",N(Register!$Q617)=0),0,ROUND((Register!$M617-Register!$R617)*MIN(Register!$Q617,MAX(0,MIN(M$4,IF(Register!$U617="",$D$2,MIN($D$2,YEAR(Register!$U617)*12+MONTH(Register!$U617)-1)))-(YEAR(Register!$O617)*12+MONTH(Register!$O617))+1))/Register!$Q617,2)-ROUND((Register!$M617-Register!$R617)*MIN(Register!$Q617,MAX(0,MIN(M$4-1,IF(Register!$U617="",$D$2,MIN($D$2,YEAR(Register!$U617)*12+MONTH(Register!$U617)-1)))-(YEAR(Register!$O617)*12+MONTH(Register!$O617))+1))/Register!$Q617,2))</f>
        <v/>
      </c>
      <c r="N619" s="27">
        <f>IF(OR(Register!$N617&lt;&gt;"Yes",Register!$O617="",N(Register!$Q617)=0),0,ROUND((Register!$M617-Register!$R617)*MIN(Register!$Q617,MAX(0,MIN(N$4,IF(Register!$U617="",$D$2,MIN($D$2,YEAR(Register!$U617)*12+MONTH(Register!$U617)-1)))-(YEAR(Register!$O617)*12+MONTH(Register!$O617))+1))/Register!$Q617,2)-ROUND((Register!$M617-Register!$R617)*MIN(Register!$Q617,MAX(0,MIN(N$4-1,IF(Register!$U617="",$D$2,MIN($D$2,YEAR(Register!$U617)*12+MONTH(Register!$U617)-1)))-(YEAR(Register!$O617)*12+MONTH(Register!$O617))+1))/Register!$Q617,2))</f>
        <v/>
      </c>
      <c r="O619" s="27">
        <f>IF(OR(Register!$N617&lt;&gt;"Yes",Register!$O617="",N(Register!$Q617)=0),0,ROUND((Register!$M617-Register!$R617)*MIN(Register!$Q617,MAX(0,MIN(O$4,IF(Register!$U617="",$D$2,MIN($D$2,YEAR(Register!$U617)*12+MONTH(Register!$U617)-1)))-(YEAR(Register!$O617)*12+MONTH(Register!$O617))+1))/Register!$Q617,2)-ROUND((Register!$M617-Register!$R617)*MIN(Register!$Q617,MAX(0,MIN(O$4-1,IF(Register!$U617="",$D$2,MIN($D$2,YEAR(Register!$U617)*12+MONTH(Register!$U617)-1)))-(YEAR(Register!$O617)*12+MONTH(Register!$O617))+1))/Register!$Q617,2))</f>
        <v/>
      </c>
      <c r="P619" s="27">
        <f>IF(OR(Register!$N617&lt;&gt;"Yes",Register!$O617="",N(Register!$Q617)=0),0,ROUND((Register!$M617-Register!$R617)*MIN(Register!$Q617,MAX(0,MIN(P$4,IF(Register!$U617="",$D$2,MIN($D$2,YEAR(Register!$U617)*12+MONTH(Register!$U617)-1)))-(YEAR(Register!$O617)*12+MONTH(Register!$O617))+1))/Register!$Q617,2)-ROUND((Register!$M617-Register!$R617)*MIN(Register!$Q617,MAX(0,MIN(P$4-1,IF(Register!$U617="",$D$2,MIN($D$2,YEAR(Register!$U617)*12+MONTH(Register!$U617)-1)))-(YEAR(Register!$O617)*12+MONTH(Register!$O617))+1))/Register!$Q617,2))</f>
        <v/>
      </c>
      <c r="Q619" s="27">
        <f>E619+F619+G619+H619+I619+J619+K619+L619+M619+N619+O619+P619</f>
        <v/>
      </c>
    </row>
    <row r="620">
      <c r="A620" s="28">
        <f>IF(Register!$A618="","",Register!$A618)</f>
        <v/>
      </c>
      <c r="B620" s="28">
        <f>IF(Register!$D618="","",Register!$D618)</f>
        <v/>
      </c>
      <c r="C620" s="28">
        <f>IF(Register!$F618="","",Register!$F618)</f>
        <v/>
      </c>
      <c r="D620" s="28">
        <f>IF(C620="","",IF(C620=Settings!$A$9,Settings!$B$9,IF(C620=Settings!$A$10,Settings!$B$10,IF(C620=Settings!$A$11,Settings!$B$11,IF(C620=Settings!$A$12,Settings!$B$12,IF(C620=Settings!$A$13,Settings!$B$13,IF(C620=Settings!$A$14,Settings!$B$14,IF(C620=Settings!$A$15,Settings!$B$15,IF(C620=Settings!$A$16,Settings!$B$16,IF(C620=Settings!$A$17,Settings!$B$17,IF(C620=Settings!$A$18,Settings!$B$18,"")))))))))))</f>
        <v/>
      </c>
      <c r="E620" s="27">
        <f>IF(OR(Register!$N618&lt;&gt;"Yes",Register!$O618="",N(Register!$Q618)=0),0,ROUND((Register!$M618-Register!$R618)*MIN(Register!$Q618,MAX(0,MIN(E$4,IF(Register!$U618="",$D$2,MIN($D$2,YEAR(Register!$U618)*12+MONTH(Register!$U618)-1)))-(YEAR(Register!$O618)*12+MONTH(Register!$O618))+1))/Register!$Q618,2)-ROUND((Register!$M618-Register!$R618)*MIN(Register!$Q618,MAX(0,MIN(E$4-1,IF(Register!$U618="",$D$2,MIN($D$2,YEAR(Register!$U618)*12+MONTH(Register!$U618)-1)))-(YEAR(Register!$O618)*12+MONTH(Register!$O618))+1))/Register!$Q618,2))</f>
        <v/>
      </c>
      <c r="F620" s="27">
        <f>IF(OR(Register!$N618&lt;&gt;"Yes",Register!$O618="",N(Register!$Q618)=0),0,ROUND((Register!$M618-Register!$R618)*MIN(Register!$Q618,MAX(0,MIN(F$4,IF(Register!$U618="",$D$2,MIN($D$2,YEAR(Register!$U618)*12+MONTH(Register!$U618)-1)))-(YEAR(Register!$O618)*12+MONTH(Register!$O618))+1))/Register!$Q618,2)-ROUND((Register!$M618-Register!$R618)*MIN(Register!$Q618,MAX(0,MIN(F$4-1,IF(Register!$U618="",$D$2,MIN($D$2,YEAR(Register!$U618)*12+MONTH(Register!$U618)-1)))-(YEAR(Register!$O618)*12+MONTH(Register!$O618))+1))/Register!$Q618,2))</f>
        <v/>
      </c>
      <c r="G620" s="27">
        <f>IF(OR(Register!$N618&lt;&gt;"Yes",Register!$O618="",N(Register!$Q618)=0),0,ROUND((Register!$M618-Register!$R618)*MIN(Register!$Q618,MAX(0,MIN(G$4,IF(Register!$U618="",$D$2,MIN($D$2,YEAR(Register!$U618)*12+MONTH(Register!$U618)-1)))-(YEAR(Register!$O618)*12+MONTH(Register!$O618))+1))/Register!$Q618,2)-ROUND((Register!$M618-Register!$R618)*MIN(Register!$Q618,MAX(0,MIN(G$4-1,IF(Register!$U618="",$D$2,MIN($D$2,YEAR(Register!$U618)*12+MONTH(Register!$U618)-1)))-(YEAR(Register!$O618)*12+MONTH(Register!$O618))+1))/Register!$Q618,2))</f>
        <v/>
      </c>
      <c r="H620" s="27">
        <f>IF(OR(Register!$N618&lt;&gt;"Yes",Register!$O618="",N(Register!$Q618)=0),0,ROUND((Register!$M618-Register!$R618)*MIN(Register!$Q618,MAX(0,MIN(H$4,IF(Register!$U618="",$D$2,MIN($D$2,YEAR(Register!$U618)*12+MONTH(Register!$U618)-1)))-(YEAR(Register!$O618)*12+MONTH(Register!$O618))+1))/Register!$Q618,2)-ROUND((Register!$M618-Register!$R618)*MIN(Register!$Q618,MAX(0,MIN(H$4-1,IF(Register!$U618="",$D$2,MIN($D$2,YEAR(Register!$U618)*12+MONTH(Register!$U618)-1)))-(YEAR(Register!$O618)*12+MONTH(Register!$O618))+1))/Register!$Q618,2))</f>
        <v/>
      </c>
      <c r="I620" s="27">
        <f>IF(OR(Register!$N618&lt;&gt;"Yes",Register!$O618="",N(Register!$Q618)=0),0,ROUND((Register!$M618-Register!$R618)*MIN(Register!$Q618,MAX(0,MIN(I$4,IF(Register!$U618="",$D$2,MIN($D$2,YEAR(Register!$U618)*12+MONTH(Register!$U618)-1)))-(YEAR(Register!$O618)*12+MONTH(Register!$O618))+1))/Register!$Q618,2)-ROUND((Register!$M618-Register!$R618)*MIN(Register!$Q618,MAX(0,MIN(I$4-1,IF(Register!$U618="",$D$2,MIN($D$2,YEAR(Register!$U618)*12+MONTH(Register!$U618)-1)))-(YEAR(Register!$O618)*12+MONTH(Register!$O618))+1))/Register!$Q618,2))</f>
        <v/>
      </c>
      <c r="J620" s="27">
        <f>IF(OR(Register!$N618&lt;&gt;"Yes",Register!$O618="",N(Register!$Q618)=0),0,ROUND((Register!$M618-Register!$R618)*MIN(Register!$Q618,MAX(0,MIN(J$4,IF(Register!$U618="",$D$2,MIN($D$2,YEAR(Register!$U618)*12+MONTH(Register!$U618)-1)))-(YEAR(Register!$O618)*12+MONTH(Register!$O618))+1))/Register!$Q618,2)-ROUND((Register!$M618-Register!$R618)*MIN(Register!$Q618,MAX(0,MIN(J$4-1,IF(Register!$U618="",$D$2,MIN($D$2,YEAR(Register!$U618)*12+MONTH(Register!$U618)-1)))-(YEAR(Register!$O618)*12+MONTH(Register!$O618))+1))/Register!$Q618,2))</f>
        <v/>
      </c>
      <c r="K620" s="27">
        <f>IF(OR(Register!$N618&lt;&gt;"Yes",Register!$O618="",N(Register!$Q618)=0),0,ROUND((Register!$M618-Register!$R618)*MIN(Register!$Q618,MAX(0,MIN(K$4,IF(Register!$U618="",$D$2,MIN($D$2,YEAR(Register!$U618)*12+MONTH(Register!$U618)-1)))-(YEAR(Register!$O618)*12+MONTH(Register!$O618))+1))/Register!$Q618,2)-ROUND((Register!$M618-Register!$R618)*MIN(Register!$Q618,MAX(0,MIN(K$4-1,IF(Register!$U618="",$D$2,MIN($D$2,YEAR(Register!$U618)*12+MONTH(Register!$U618)-1)))-(YEAR(Register!$O618)*12+MONTH(Register!$O618))+1))/Register!$Q618,2))</f>
        <v/>
      </c>
      <c r="L620" s="27">
        <f>IF(OR(Register!$N618&lt;&gt;"Yes",Register!$O618="",N(Register!$Q618)=0),0,ROUND((Register!$M618-Register!$R618)*MIN(Register!$Q618,MAX(0,MIN(L$4,IF(Register!$U618="",$D$2,MIN($D$2,YEAR(Register!$U618)*12+MONTH(Register!$U618)-1)))-(YEAR(Register!$O618)*12+MONTH(Register!$O618))+1))/Register!$Q618,2)-ROUND((Register!$M618-Register!$R618)*MIN(Register!$Q618,MAX(0,MIN(L$4-1,IF(Register!$U618="",$D$2,MIN($D$2,YEAR(Register!$U618)*12+MONTH(Register!$U618)-1)))-(YEAR(Register!$O618)*12+MONTH(Register!$O618))+1))/Register!$Q618,2))</f>
        <v/>
      </c>
      <c r="M620" s="27">
        <f>IF(OR(Register!$N618&lt;&gt;"Yes",Register!$O618="",N(Register!$Q618)=0),0,ROUND((Register!$M618-Register!$R618)*MIN(Register!$Q618,MAX(0,MIN(M$4,IF(Register!$U618="",$D$2,MIN($D$2,YEAR(Register!$U618)*12+MONTH(Register!$U618)-1)))-(YEAR(Register!$O618)*12+MONTH(Register!$O618))+1))/Register!$Q618,2)-ROUND((Register!$M618-Register!$R618)*MIN(Register!$Q618,MAX(0,MIN(M$4-1,IF(Register!$U618="",$D$2,MIN($D$2,YEAR(Register!$U618)*12+MONTH(Register!$U618)-1)))-(YEAR(Register!$O618)*12+MONTH(Register!$O618))+1))/Register!$Q618,2))</f>
        <v/>
      </c>
      <c r="N620" s="27">
        <f>IF(OR(Register!$N618&lt;&gt;"Yes",Register!$O618="",N(Register!$Q618)=0),0,ROUND((Register!$M618-Register!$R618)*MIN(Register!$Q618,MAX(0,MIN(N$4,IF(Register!$U618="",$D$2,MIN($D$2,YEAR(Register!$U618)*12+MONTH(Register!$U618)-1)))-(YEAR(Register!$O618)*12+MONTH(Register!$O618))+1))/Register!$Q618,2)-ROUND((Register!$M618-Register!$R618)*MIN(Register!$Q618,MAX(0,MIN(N$4-1,IF(Register!$U618="",$D$2,MIN($D$2,YEAR(Register!$U618)*12+MONTH(Register!$U618)-1)))-(YEAR(Register!$O618)*12+MONTH(Register!$O618))+1))/Register!$Q618,2))</f>
        <v/>
      </c>
      <c r="O620" s="27">
        <f>IF(OR(Register!$N618&lt;&gt;"Yes",Register!$O618="",N(Register!$Q618)=0),0,ROUND((Register!$M618-Register!$R618)*MIN(Register!$Q618,MAX(0,MIN(O$4,IF(Register!$U618="",$D$2,MIN($D$2,YEAR(Register!$U618)*12+MONTH(Register!$U618)-1)))-(YEAR(Register!$O618)*12+MONTH(Register!$O618))+1))/Register!$Q618,2)-ROUND((Register!$M618-Register!$R618)*MIN(Register!$Q618,MAX(0,MIN(O$4-1,IF(Register!$U618="",$D$2,MIN($D$2,YEAR(Register!$U618)*12+MONTH(Register!$U618)-1)))-(YEAR(Register!$O618)*12+MONTH(Register!$O618))+1))/Register!$Q618,2))</f>
        <v/>
      </c>
      <c r="P620" s="27">
        <f>IF(OR(Register!$N618&lt;&gt;"Yes",Register!$O618="",N(Register!$Q618)=0),0,ROUND((Register!$M618-Register!$R618)*MIN(Register!$Q618,MAX(0,MIN(P$4,IF(Register!$U618="",$D$2,MIN($D$2,YEAR(Register!$U618)*12+MONTH(Register!$U618)-1)))-(YEAR(Register!$O618)*12+MONTH(Register!$O618))+1))/Register!$Q618,2)-ROUND((Register!$M618-Register!$R618)*MIN(Register!$Q618,MAX(0,MIN(P$4-1,IF(Register!$U618="",$D$2,MIN($D$2,YEAR(Register!$U618)*12+MONTH(Register!$U618)-1)))-(YEAR(Register!$O618)*12+MONTH(Register!$O618))+1))/Register!$Q618,2))</f>
        <v/>
      </c>
      <c r="Q620" s="27">
        <f>E620+F620+G620+H620+I620+J620+K620+L620+M620+N620+O620+P620</f>
        <v/>
      </c>
    </row>
    <row r="621">
      <c r="A621" s="28">
        <f>IF(Register!$A619="","",Register!$A619)</f>
        <v/>
      </c>
      <c r="B621" s="28">
        <f>IF(Register!$D619="","",Register!$D619)</f>
        <v/>
      </c>
      <c r="C621" s="28">
        <f>IF(Register!$F619="","",Register!$F619)</f>
        <v/>
      </c>
      <c r="D621" s="28">
        <f>IF(C621="","",IF(C621=Settings!$A$9,Settings!$B$9,IF(C621=Settings!$A$10,Settings!$B$10,IF(C621=Settings!$A$11,Settings!$B$11,IF(C621=Settings!$A$12,Settings!$B$12,IF(C621=Settings!$A$13,Settings!$B$13,IF(C621=Settings!$A$14,Settings!$B$14,IF(C621=Settings!$A$15,Settings!$B$15,IF(C621=Settings!$A$16,Settings!$B$16,IF(C621=Settings!$A$17,Settings!$B$17,IF(C621=Settings!$A$18,Settings!$B$18,"")))))))))))</f>
        <v/>
      </c>
      <c r="E621" s="27">
        <f>IF(OR(Register!$N619&lt;&gt;"Yes",Register!$O619="",N(Register!$Q619)=0),0,ROUND((Register!$M619-Register!$R619)*MIN(Register!$Q619,MAX(0,MIN(E$4,IF(Register!$U619="",$D$2,MIN($D$2,YEAR(Register!$U619)*12+MONTH(Register!$U619)-1)))-(YEAR(Register!$O619)*12+MONTH(Register!$O619))+1))/Register!$Q619,2)-ROUND((Register!$M619-Register!$R619)*MIN(Register!$Q619,MAX(0,MIN(E$4-1,IF(Register!$U619="",$D$2,MIN($D$2,YEAR(Register!$U619)*12+MONTH(Register!$U619)-1)))-(YEAR(Register!$O619)*12+MONTH(Register!$O619))+1))/Register!$Q619,2))</f>
        <v/>
      </c>
      <c r="F621" s="27">
        <f>IF(OR(Register!$N619&lt;&gt;"Yes",Register!$O619="",N(Register!$Q619)=0),0,ROUND((Register!$M619-Register!$R619)*MIN(Register!$Q619,MAX(0,MIN(F$4,IF(Register!$U619="",$D$2,MIN($D$2,YEAR(Register!$U619)*12+MONTH(Register!$U619)-1)))-(YEAR(Register!$O619)*12+MONTH(Register!$O619))+1))/Register!$Q619,2)-ROUND((Register!$M619-Register!$R619)*MIN(Register!$Q619,MAX(0,MIN(F$4-1,IF(Register!$U619="",$D$2,MIN($D$2,YEAR(Register!$U619)*12+MONTH(Register!$U619)-1)))-(YEAR(Register!$O619)*12+MONTH(Register!$O619))+1))/Register!$Q619,2))</f>
        <v/>
      </c>
      <c r="G621" s="27">
        <f>IF(OR(Register!$N619&lt;&gt;"Yes",Register!$O619="",N(Register!$Q619)=0),0,ROUND((Register!$M619-Register!$R619)*MIN(Register!$Q619,MAX(0,MIN(G$4,IF(Register!$U619="",$D$2,MIN($D$2,YEAR(Register!$U619)*12+MONTH(Register!$U619)-1)))-(YEAR(Register!$O619)*12+MONTH(Register!$O619))+1))/Register!$Q619,2)-ROUND((Register!$M619-Register!$R619)*MIN(Register!$Q619,MAX(0,MIN(G$4-1,IF(Register!$U619="",$D$2,MIN($D$2,YEAR(Register!$U619)*12+MONTH(Register!$U619)-1)))-(YEAR(Register!$O619)*12+MONTH(Register!$O619))+1))/Register!$Q619,2))</f>
        <v/>
      </c>
      <c r="H621" s="27">
        <f>IF(OR(Register!$N619&lt;&gt;"Yes",Register!$O619="",N(Register!$Q619)=0),0,ROUND((Register!$M619-Register!$R619)*MIN(Register!$Q619,MAX(0,MIN(H$4,IF(Register!$U619="",$D$2,MIN($D$2,YEAR(Register!$U619)*12+MONTH(Register!$U619)-1)))-(YEAR(Register!$O619)*12+MONTH(Register!$O619))+1))/Register!$Q619,2)-ROUND((Register!$M619-Register!$R619)*MIN(Register!$Q619,MAX(0,MIN(H$4-1,IF(Register!$U619="",$D$2,MIN($D$2,YEAR(Register!$U619)*12+MONTH(Register!$U619)-1)))-(YEAR(Register!$O619)*12+MONTH(Register!$O619))+1))/Register!$Q619,2))</f>
        <v/>
      </c>
      <c r="I621" s="27">
        <f>IF(OR(Register!$N619&lt;&gt;"Yes",Register!$O619="",N(Register!$Q619)=0),0,ROUND((Register!$M619-Register!$R619)*MIN(Register!$Q619,MAX(0,MIN(I$4,IF(Register!$U619="",$D$2,MIN($D$2,YEAR(Register!$U619)*12+MONTH(Register!$U619)-1)))-(YEAR(Register!$O619)*12+MONTH(Register!$O619))+1))/Register!$Q619,2)-ROUND((Register!$M619-Register!$R619)*MIN(Register!$Q619,MAX(0,MIN(I$4-1,IF(Register!$U619="",$D$2,MIN($D$2,YEAR(Register!$U619)*12+MONTH(Register!$U619)-1)))-(YEAR(Register!$O619)*12+MONTH(Register!$O619))+1))/Register!$Q619,2))</f>
        <v/>
      </c>
      <c r="J621" s="27">
        <f>IF(OR(Register!$N619&lt;&gt;"Yes",Register!$O619="",N(Register!$Q619)=0),0,ROUND((Register!$M619-Register!$R619)*MIN(Register!$Q619,MAX(0,MIN(J$4,IF(Register!$U619="",$D$2,MIN($D$2,YEAR(Register!$U619)*12+MONTH(Register!$U619)-1)))-(YEAR(Register!$O619)*12+MONTH(Register!$O619))+1))/Register!$Q619,2)-ROUND((Register!$M619-Register!$R619)*MIN(Register!$Q619,MAX(0,MIN(J$4-1,IF(Register!$U619="",$D$2,MIN($D$2,YEAR(Register!$U619)*12+MONTH(Register!$U619)-1)))-(YEAR(Register!$O619)*12+MONTH(Register!$O619))+1))/Register!$Q619,2))</f>
        <v/>
      </c>
      <c r="K621" s="27">
        <f>IF(OR(Register!$N619&lt;&gt;"Yes",Register!$O619="",N(Register!$Q619)=0),0,ROUND((Register!$M619-Register!$R619)*MIN(Register!$Q619,MAX(0,MIN(K$4,IF(Register!$U619="",$D$2,MIN($D$2,YEAR(Register!$U619)*12+MONTH(Register!$U619)-1)))-(YEAR(Register!$O619)*12+MONTH(Register!$O619))+1))/Register!$Q619,2)-ROUND((Register!$M619-Register!$R619)*MIN(Register!$Q619,MAX(0,MIN(K$4-1,IF(Register!$U619="",$D$2,MIN($D$2,YEAR(Register!$U619)*12+MONTH(Register!$U619)-1)))-(YEAR(Register!$O619)*12+MONTH(Register!$O619))+1))/Register!$Q619,2))</f>
        <v/>
      </c>
      <c r="L621" s="27">
        <f>IF(OR(Register!$N619&lt;&gt;"Yes",Register!$O619="",N(Register!$Q619)=0),0,ROUND((Register!$M619-Register!$R619)*MIN(Register!$Q619,MAX(0,MIN(L$4,IF(Register!$U619="",$D$2,MIN($D$2,YEAR(Register!$U619)*12+MONTH(Register!$U619)-1)))-(YEAR(Register!$O619)*12+MONTH(Register!$O619))+1))/Register!$Q619,2)-ROUND((Register!$M619-Register!$R619)*MIN(Register!$Q619,MAX(0,MIN(L$4-1,IF(Register!$U619="",$D$2,MIN($D$2,YEAR(Register!$U619)*12+MONTH(Register!$U619)-1)))-(YEAR(Register!$O619)*12+MONTH(Register!$O619))+1))/Register!$Q619,2))</f>
        <v/>
      </c>
      <c r="M621" s="27">
        <f>IF(OR(Register!$N619&lt;&gt;"Yes",Register!$O619="",N(Register!$Q619)=0),0,ROUND((Register!$M619-Register!$R619)*MIN(Register!$Q619,MAX(0,MIN(M$4,IF(Register!$U619="",$D$2,MIN($D$2,YEAR(Register!$U619)*12+MONTH(Register!$U619)-1)))-(YEAR(Register!$O619)*12+MONTH(Register!$O619))+1))/Register!$Q619,2)-ROUND((Register!$M619-Register!$R619)*MIN(Register!$Q619,MAX(0,MIN(M$4-1,IF(Register!$U619="",$D$2,MIN($D$2,YEAR(Register!$U619)*12+MONTH(Register!$U619)-1)))-(YEAR(Register!$O619)*12+MONTH(Register!$O619))+1))/Register!$Q619,2))</f>
        <v/>
      </c>
      <c r="N621" s="27">
        <f>IF(OR(Register!$N619&lt;&gt;"Yes",Register!$O619="",N(Register!$Q619)=0),0,ROUND((Register!$M619-Register!$R619)*MIN(Register!$Q619,MAX(0,MIN(N$4,IF(Register!$U619="",$D$2,MIN($D$2,YEAR(Register!$U619)*12+MONTH(Register!$U619)-1)))-(YEAR(Register!$O619)*12+MONTH(Register!$O619))+1))/Register!$Q619,2)-ROUND((Register!$M619-Register!$R619)*MIN(Register!$Q619,MAX(0,MIN(N$4-1,IF(Register!$U619="",$D$2,MIN($D$2,YEAR(Register!$U619)*12+MONTH(Register!$U619)-1)))-(YEAR(Register!$O619)*12+MONTH(Register!$O619))+1))/Register!$Q619,2))</f>
        <v/>
      </c>
      <c r="O621" s="27">
        <f>IF(OR(Register!$N619&lt;&gt;"Yes",Register!$O619="",N(Register!$Q619)=0),0,ROUND((Register!$M619-Register!$R619)*MIN(Register!$Q619,MAX(0,MIN(O$4,IF(Register!$U619="",$D$2,MIN($D$2,YEAR(Register!$U619)*12+MONTH(Register!$U619)-1)))-(YEAR(Register!$O619)*12+MONTH(Register!$O619))+1))/Register!$Q619,2)-ROUND((Register!$M619-Register!$R619)*MIN(Register!$Q619,MAX(0,MIN(O$4-1,IF(Register!$U619="",$D$2,MIN($D$2,YEAR(Register!$U619)*12+MONTH(Register!$U619)-1)))-(YEAR(Register!$O619)*12+MONTH(Register!$O619))+1))/Register!$Q619,2))</f>
        <v/>
      </c>
      <c r="P621" s="27">
        <f>IF(OR(Register!$N619&lt;&gt;"Yes",Register!$O619="",N(Register!$Q619)=0),0,ROUND((Register!$M619-Register!$R619)*MIN(Register!$Q619,MAX(0,MIN(P$4,IF(Register!$U619="",$D$2,MIN($D$2,YEAR(Register!$U619)*12+MONTH(Register!$U619)-1)))-(YEAR(Register!$O619)*12+MONTH(Register!$O619))+1))/Register!$Q619,2)-ROUND((Register!$M619-Register!$R619)*MIN(Register!$Q619,MAX(0,MIN(P$4-1,IF(Register!$U619="",$D$2,MIN($D$2,YEAR(Register!$U619)*12+MONTH(Register!$U619)-1)))-(YEAR(Register!$O619)*12+MONTH(Register!$O619))+1))/Register!$Q619,2))</f>
        <v/>
      </c>
      <c r="Q621" s="27">
        <f>E621+F621+G621+H621+I621+J621+K621+L621+M621+N621+O621+P621</f>
        <v/>
      </c>
    </row>
    <row r="622">
      <c r="A622" s="28">
        <f>IF(Register!$A620="","",Register!$A620)</f>
        <v/>
      </c>
      <c r="B622" s="28">
        <f>IF(Register!$D620="","",Register!$D620)</f>
        <v/>
      </c>
      <c r="C622" s="28">
        <f>IF(Register!$F620="","",Register!$F620)</f>
        <v/>
      </c>
      <c r="D622" s="28">
        <f>IF(C622="","",IF(C622=Settings!$A$9,Settings!$B$9,IF(C622=Settings!$A$10,Settings!$B$10,IF(C622=Settings!$A$11,Settings!$B$11,IF(C622=Settings!$A$12,Settings!$B$12,IF(C622=Settings!$A$13,Settings!$B$13,IF(C622=Settings!$A$14,Settings!$B$14,IF(C622=Settings!$A$15,Settings!$B$15,IF(C622=Settings!$A$16,Settings!$B$16,IF(C622=Settings!$A$17,Settings!$B$17,IF(C622=Settings!$A$18,Settings!$B$18,"")))))))))))</f>
        <v/>
      </c>
      <c r="E622" s="27">
        <f>IF(OR(Register!$N620&lt;&gt;"Yes",Register!$O620="",N(Register!$Q620)=0),0,ROUND((Register!$M620-Register!$R620)*MIN(Register!$Q620,MAX(0,MIN(E$4,IF(Register!$U620="",$D$2,MIN($D$2,YEAR(Register!$U620)*12+MONTH(Register!$U620)-1)))-(YEAR(Register!$O620)*12+MONTH(Register!$O620))+1))/Register!$Q620,2)-ROUND((Register!$M620-Register!$R620)*MIN(Register!$Q620,MAX(0,MIN(E$4-1,IF(Register!$U620="",$D$2,MIN($D$2,YEAR(Register!$U620)*12+MONTH(Register!$U620)-1)))-(YEAR(Register!$O620)*12+MONTH(Register!$O620))+1))/Register!$Q620,2))</f>
        <v/>
      </c>
      <c r="F622" s="27">
        <f>IF(OR(Register!$N620&lt;&gt;"Yes",Register!$O620="",N(Register!$Q620)=0),0,ROUND((Register!$M620-Register!$R620)*MIN(Register!$Q620,MAX(0,MIN(F$4,IF(Register!$U620="",$D$2,MIN($D$2,YEAR(Register!$U620)*12+MONTH(Register!$U620)-1)))-(YEAR(Register!$O620)*12+MONTH(Register!$O620))+1))/Register!$Q620,2)-ROUND((Register!$M620-Register!$R620)*MIN(Register!$Q620,MAX(0,MIN(F$4-1,IF(Register!$U620="",$D$2,MIN($D$2,YEAR(Register!$U620)*12+MONTH(Register!$U620)-1)))-(YEAR(Register!$O620)*12+MONTH(Register!$O620))+1))/Register!$Q620,2))</f>
        <v/>
      </c>
      <c r="G622" s="27">
        <f>IF(OR(Register!$N620&lt;&gt;"Yes",Register!$O620="",N(Register!$Q620)=0),0,ROUND((Register!$M620-Register!$R620)*MIN(Register!$Q620,MAX(0,MIN(G$4,IF(Register!$U620="",$D$2,MIN($D$2,YEAR(Register!$U620)*12+MONTH(Register!$U620)-1)))-(YEAR(Register!$O620)*12+MONTH(Register!$O620))+1))/Register!$Q620,2)-ROUND((Register!$M620-Register!$R620)*MIN(Register!$Q620,MAX(0,MIN(G$4-1,IF(Register!$U620="",$D$2,MIN($D$2,YEAR(Register!$U620)*12+MONTH(Register!$U620)-1)))-(YEAR(Register!$O620)*12+MONTH(Register!$O620))+1))/Register!$Q620,2))</f>
        <v/>
      </c>
      <c r="H622" s="27">
        <f>IF(OR(Register!$N620&lt;&gt;"Yes",Register!$O620="",N(Register!$Q620)=0),0,ROUND((Register!$M620-Register!$R620)*MIN(Register!$Q620,MAX(0,MIN(H$4,IF(Register!$U620="",$D$2,MIN($D$2,YEAR(Register!$U620)*12+MONTH(Register!$U620)-1)))-(YEAR(Register!$O620)*12+MONTH(Register!$O620))+1))/Register!$Q620,2)-ROUND((Register!$M620-Register!$R620)*MIN(Register!$Q620,MAX(0,MIN(H$4-1,IF(Register!$U620="",$D$2,MIN($D$2,YEAR(Register!$U620)*12+MONTH(Register!$U620)-1)))-(YEAR(Register!$O620)*12+MONTH(Register!$O620))+1))/Register!$Q620,2))</f>
        <v/>
      </c>
      <c r="I622" s="27">
        <f>IF(OR(Register!$N620&lt;&gt;"Yes",Register!$O620="",N(Register!$Q620)=0),0,ROUND((Register!$M620-Register!$R620)*MIN(Register!$Q620,MAX(0,MIN(I$4,IF(Register!$U620="",$D$2,MIN($D$2,YEAR(Register!$U620)*12+MONTH(Register!$U620)-1)))-(YEAR(Register!$O620)*12+MONTH(Register!$O620))+1))/Register!$Q620,2)-ROUND((Register!$M620-Register!$R620)*MIN(Register!$Q620,MAX(0,MIN(I$4-1,IF(Register!$U620="",$D$2,MIN($D$2,YEAR(Register!$U620)*12+MONTH(Register!$U620)-1)))-(YEAR(Register!$O620)*12+MONTH(Register!$O620))+1))/Register!$Q620,2))</f>
        <v/>
      </c>
      <c r="J622" s="27">
        <f>IF(OR(Register!$N620&lt;&gt;"Yes",Register!$O620="",N(Register!$Q620)=0),0,ROUND((Register!$M620-Register!$R620)*MIN(Register!$Q620,MAX(0,MIN(J$4,IF(Register!$U620="",$D$2,MIN($D$2,YEAR(Register!$U620)*12+MONTH(Register!$U620)-1)))-(YEAR(Register!$O620)*12+MONTH(Register!$O620))+1))/Register!$Q620,2)-ROUND((Register!$M620-Register!$R620)*MIN(Register!$Q620,MAX(0,MIN(J$4-1,IF(Register!$U620="",$D$2,MIN($D$2,YEAR(Register!$U620)*12+MONTH(Register!$U620)-1)))-(YEAR(Register!$O620)*12+MONTH(Register!$O620))+1))/Register!$Q620,2))</f>
        <v/>
      </c>
      <c r="K622" s="27">
        <f>IF(OR(Register!$N620&lt;&gt;"Yes",Register!$O620="",N(Register!$Q620)=0),0,ROUND((Register!$M620-Register!$R620)*MIN(Register!$Q620,MAX(0,MIN(K$4,IF(Register!$U620="",$D$2,MIN($D$2,YEAR(Register!$U620)*12+MONTH(Register!$U620)-1)))-(YEAR(Register!$O620)*12+MONTH(Register!$O620))+1))/Register!$Q620,2)-ROUND((Register!$M620-Register!$R620)*MIN(Register!$Q620,MAX(0,MIN(K$4-1,IF(Register!$U620="",$D$2,MIN($D$2,YEAR(Register!$U620)*12+MONTH(Register!$U620)-1)))-(YEAR(Register!$O620)*12+MONTH(Register!$O620))+1))/Register!$Q620,2))</f>
        <v/>
      </c>
      <c r="L622" s="27">
        <f>IF(OR(Register!$N620&lt;&gt;"Yes",Register!$O620="",N(Register!$Q620)=0),0,ROUND((Register!$M620-Register!$R620)*MIN(Register!$Q620,MAX(0,MIN(L$4,IF(Register!$U620="",$D$2,MIN($D$2,YEAR(Register!$U620)*12+MONTH(Register!$U620)-1)))-(YEAR(Register!$O620)*12+MONTH(Register!$O620))+1))/Register!$Q620,2)-ROUND((Register!$M620-Register!$R620)*MIN(Register!$Q620,MAX(0,MIN(L$4-1,IF(Register!$U620="",$D$2,MIN($D$2,YEAR(Register!$U620)*12+MONTH(Register!$U620)-1)))-(YEAR(Register!$O620)*12+MONTH(Register!$O620))+1))/Register!$Q620,2))</f>
        <v/>
      </c>
      <c r="M622" s="27">
        <f>IF(OR(Register!$N620&lt;&gt;"Yes",Register!$O620="",N(Register!$Q620)=0),0,ROUND((Register!$M620-Register!$R620)*MIN(Register!$Q620,MAX(0,MIN(M$4,IF(Register!$U620="",$D$2,MIN($D$2,YEAR(Register!$U620)*12+MONTH(Register!$U620)-1)))-(YEAR(Register!$O620)*12+MONTH(Register!$O620))+1))/Register!$Q620,2)-ROUND((Register!$M620-Register!$R620)*MIN(Register!$Q620,MAX(0,MIN(M$4-1,IF(Register!$U620="",$D$2,MIN($D$2,YEAR(Register!$U620)*12+MONTH(Register!$U620)-1)))-(YEAR(Register!$O620)*12+MONTH(Register!$O620))+1))/Register!$Q620,2))</f>
        <v/>
      </c>
      <c r="N622" s="27">
        <f>IF(OR(Register!$N620&lt;&gt;"Yes",Register!$O620="",N(Register!$Q620)=0),0,ROUND((Register!$M620-Register!$R620)*MIN(Register!$Q620,MAX(0,MIN(N$4,IF(Register!$U620="",$D$2,MIN($D$2,YEAR(Register!$U620)*12+MONTH(Register!$U620)-1)))-(YEAR(Register!$O620)*12+MONTH(Register!$O620))+1))/Register!$Q620,2)-ROUND((Register!$M620-Register!$R620)*MIN(Register!$Q620,MAX(0,MIN(N$4-1,IF(Register!$U620="",$D$2,MIN($D$2,YEAR(Register!$U620)*12+MONTH(Register!$U620)-1)))-(YEAR(Register!$O620)*12+MONTH(Register!$O620))+1))/Register!$Q620,2))</f>
        <v/>
      </c>
      <c r="O622" s="27">
        <f>IF(OR(Register!$N620&lt;&gt;"Yes",Register!$O620="",N(Register!$Q620)=0),0,ROUND((Register!$M620-Register!$R620)*MIN(Register!$Q620,MAX(0,MIN(O$4,IF(Register!$U620="",$D$2,MIN($D$2,YEAR(Register!$U620)*12+MONTH(Register!$U620)-1)))-(YEAR(Register!$O620)*12+MONTH(Register!$O620))+1))/Register!$Q620,2)-ROUND((Register!$M620-Register!$R620)*MIN(Register!$Q620,MAX(0,MIN(O$4-1,IF(Register!$U620="",$D$2,MIN($D$2,YEAR(Register!$U620)*12+MONTH(Register!$U620)-1)))-(YEAR(Register!$O620)*12+MONTH(Register!$O620))+1))/Register!$Q620,2))</f>
        <v/>
      </c>
      <c r="P622" s="27">
        <f>IF(OR(Register!$N620&lt;&gt;"Yes",Register!$O620="",N(Register!$Q620)=0),0,ROUND((Register!$M620-Register!$R620)*MIN(Register!$Q620,MAX(0,MIN(P$4,IF(Register!$U620="",$D$2,MIN($D$2,YEAR(Register!$U620)*12+MONTH(Register!$U620)-1)))-(YEAR(Register!$O620)*12+MONTH(Register!$O620))+1))/Register!$Q620,2)-ROUND((Register!$M620-Register!$R620)*MIN(Register!$Q620,MAX(0,MIN(P$4-1,IF(Register!$U620="",$D$2,MIN($D$2,YEAR(Register!$U620)*12+MONTH(Register!$U620)-1)))-(YEAR(Register!$O620)*12+MONTH(Register!$O620))+1))/Register!$Q620,2))</f>
        <v/>
      </c>
      <c r="Q622" s="27">
        <f>E622+F622+G622+H622+I622+J622+K622+L622+M622+N622+O622+P622</f>
        <v/>
      </c>
    </row>
    <row r="623">
      <c r="A623" s="28">
        <f>IF(Register!$A621="","",Register!$A621)</f>
        <v/>
      </c>
      <c r="B623" s="28">
        <f>IF(Register!$D621="","",Register!$D621)</f>
        <v/>
      </c>
      <c r="C623" s="28">
        <f>IF(Register!$F621="","",Register!$F621)</f>
        <v/>
      </c>
      <c r="D623" s="28">
        <f>IF(C623="","",IF(C623=Settings!$A$9,Settings!$B$9,IF(C623=Settings!$A$10,Settings!$B$10,IF(C623=Settings!$A$11,Settings!$B$11,IF(C623=Settings!$A$12,Settings!$B$12,IF(C623=Settings!$A$13,Settings!$B$13,IF(C623=Settings!$A$14,Settings!$B$14,IF(C623=Settings!$A$15,Settings!$B$15,IF(C623=Settings!$A$16,Settings!$B$16,IF(C623=Settings!$A$17,Settings!$B$17,IF(C623=Settings!$A$18,Settings!$B$18,"")))))))))))</f>
        <v/>
      </c>
      <c r="E623" s="27">
        <f>IF(OR(Register!$N621&lt;&gt;"Yes",Register!$O621="",N(Register!$Q621)=0),0,ROUND((Register!$M621-Register!$R621)*MIN(Register!$Q621,MAX(0,MIN(E$4,IF(Register!$U621="",$D$2,MIN($D$2,YEAR(Register!$U621)*12+MONTH(Register!$U621)-1)))-(YEAR(Register!$O621)*12+MONTH(Register!$O621))+1))/Register!$Q621,2)-ROUND((Register!$M621-Register!$R621)*MIN(Register!$Q621,MAX(0,MIN(E$4-1,IF(Register!$U621="",$D$2,MIN($D$2,YEAR(Register!$U621)*12+MONTH(Register!$U621)-1)))-(YEAR(Register!$O621)*12+MONTH(Register!$O621))+1))/Register!$Q621,2))</f>
        <v/>
      </c>
      <c r="F623" s="27">
        <f>IF(OR(Register!$N621&lt;&gt;"Yes",Register!$O621="",N(Register!$Q621)=0),0,ROUND((Register!$M621-Register!$R621)*MIN(Register!$Q621,MAX(0,MIN(F$4,IF(Register!$U621="",$D$2,MIN($D$2,YEAR(Register!$U621)*12+MONTH(Register!$U621)-1)))-(YEAR(Register!$O621)*12+MONTH(Register!$O621))+1))/Register!$Q621,2)-ROUND((Register!$M621-Register!$R621)*MIN(Register!$Q621,MAX(0,MIN(F$4-1,IF(Register!$U621="",$D$2,MIN($D$2,YEAR(Register!$U621)*12+MONTH(Register!$U621)-1)))-(YEAR(Register!$O621)*12+MONTH(Register!$O621))+1))/Register!$Q621,2))</f>
        <v/>
      </c>
      <c r="G623" s="27">
        <f>IF(OR(Register!$N621&lt;&gt;"Yes",Register!$O621="",N(Register!$Q621)=0),0,ROUND((Register!$M621-Register!$R621)*MIN(Register!$Q621,MAX(0,MIN(G$4,IF(Register!$U621="",$D$2,MIN($D$2,YEAR(Register!$U621)*12+MONTH(Register!$U621)-1)))-(YEAR(Register!$O621)*12+MONTH(Register!$O621))+1))/Register!$Q621,2)-ROUND((Register!$M621-Register!$R621)*MIN(Register!$Q621,MAX(0,MIN(G$4-1,IF(Register!$U621="",$D$2,MIN($D$2,YEAR(Register!$U621)*12+MONTH(Register!$U621)-1)))-(YEAR(Register!$O621)*12+MONTH(Register!$O621))+1))/Register!$Q621,2))</f>
        <v/>
      </c>
      <c r="H623" s="27">
        <f>IF(OR(Register!$N621&lt;&gt;"Yes",Register!$O621="",N(Register!$Q621)=0),0,ROUND((Register!$M621-Register!$R621)*MIN(Register!$Q621,MAX(0,MIN(H$4,IF(Register!$U621="",$D$2,MIN($D$2,YEAR(Register!$U621)*12+MONTH(Register!$U621)-1)))-(YEAR(Register!$O621)*12+MONTH(Register!$O621))+1))/Register!$Q621,2)-ROUND((Register!$M621-Register!$R621)*MIN(Register!$Q621,MAX(0,MIN(H$4-1,IF(Register!$U621="",$D$2,MIN($D$2,YEAR(Register!$U621)*12+MONTH(Register!$U621)-1)))-(YEAR(Register!$O621)*12+MONTH(Register!$O621))+1))/Register!$Q621,2))</f>
        <v/>
      </c>
      <c r="I623" s="27">
        <f>IF(OR(Register!$N621&lt;&gt;"Yes",Register!$O621="",N(Register!$Q621)=0),0,ROUND((Register!$M621-Register!$R621)*MIN(Register!$Q621,MAX(0,MIN(I$4,IF(Register!$U621="",$D$2,MIN($D$2,YEAR(Register!$U621)*12+MONTH(Register!$U621)-1)))-(YEAR(Register!$O621)*12+MONTH(Register!$O621))+1))/Register!$Q621,2)-ROUND((Register!$M621-Register!$R621)*MIN(Register!$Q621,MAX(0,MIN(I$4-1,IF(Register!$U621="",$D$2,MIN($D$2,YEAR(Register!$U621)*12+MONTH(Register!$U621)-1)))-(YEAR(Register!$O621)*12+MONTH(Register!$O621))+1))/Register!$Q621,2))</f>
        <v/>
      </c>
      <c r="J623" s="27">
        <f>IF(OR(Register!$N621&lt;&gt;"Yes",Register!$O621="",N(Register!$Q621)=0),0,ROUND((Register!$M621-Register!$R621)*MIN(Register!$Q621,MAX(0,MIN(J$4,IF(Register!$U621="",$D$2,MIN($D$2,YEAR(Register!$U621)*12+MONTH(Register!$U621)-1)))-(YEAR(Register!$O621)*12+MONTH(Register!$O621))+1))/Register!$Q621,2)-ROUND((Register!$M621-Register!$R621)*MIN(Register!$Q621,MAX(0,MIN(J$4-1,IF(Register!$U621="",$D$2,MIN($D$2,YEAR(Register!$U621)*12+MONTH(Register!$U621)-1)))-(YEAR(Register!$O621)*12+MONTH(Register!$O621))+1))/Register!$Q621,2))</f>
        <v/>
      </c>
      <c r="K623" s="27">
        <f>IF(OR(Register!$N621&lt;&gt;"Yes",Register!$O621="",N(Register!$Q621)=0),0,ROUND((Register!$M621-Register!$R621)*MIN(Register!$Q621,MAX(0,MIN(K$4,IF(Register!$U621="",$D$2,MIN($D$2,YEAR(Register!$U621)*12+MONTH(Register!$U621)-1)))-(YEAR(Register!$O621)*12+MONTH(Register!$O621))+1))/Register!$Q621,2)-ROUND((Register!$M621-Register!$R621)*MIN(Register!$Q621,MAX(0,MIN(K$4-1,IF(Register!$U621="",$D$2,MIN($D$2,YEAR(Register!$U621)*12+MONTH(Register!$U621)-1)))-(YEAR(Register!$O621)*12+MONTH(Register!$O621))+1))/Register!$Q621,2))</f>
        <v/>
      </c>
      <c r="L623" s="27">
        <f>IF(OR(Register!$N621&lt;&gt;"Yes",Register!$O621="",N(Register!$Q621)=0),0,ROUND((Register!$M621-Register!$R621)*MIN(Register!$Q621,MAX(0,MIN(L$4,IF(Register!$U621="",$D$2,MIN($D$2,YEAR(Register!$U621)*12+MONTH(Register!$U621)-1)))-(YEAR(Register!$O621)*12+MONTH(Register!$O621))+1))/Register!$Q621,2)-ROUND((Register!$M621-Register!$R621)*MIN(Register!$Q621,MAX(0,MIN(L$4-1,IF(Register!$U621="",$D$2,MIN($D$2,YEAR(Register!$U621)*12+MONTH(Register!$U621)-1)))-(YEAR(Register!$O621)*12+MONTH(Register!$O621))+1))/Register!$Q621,2))</f>
        <v/>
      </c>
      <c r="M623" s="27">
        <f>IF(OR(Register!$N621&lt;&gt;"Yes",Register!$O621="",N(Register!$Q621)=0),0,ROUND((Register!$M621-Register!$R621)*MIN(Register!$Q621,MAX(0,MIN(M$4,IF(Register!$U621="",$D$2,MIN($D$2,YEAR(Register!$U621)*12+MONTH(Register!$U621)-1)))-(YEAR(Register!$O621)*12+MONTH(Register!$O621))+1))/Register!$Q621,2)-ROUND((Register!$M621-Register!$R621)*MIN(Register!$Q621,MAX(0,MIN(M$4-1,IF(Register!$U621="",$D$2,MIN($D$2,YEAR(Register!$U621)*12+MONTH(Register!$U621)-1)))-(YEAR(Register!$O621)*12+MONTH(Register!$O621))+1))/Register!$Q621,2))</f>
        <v/>
      </c>
      <c r="N623" s="27">
        <f>IF(OR(Register!$N621&lt;&gt;"Yes",Register!$O621="",N(Register!$Q621)=0),0,ROUND((Register!$M621-Register!$R621)*MIN(Register!$Q621,MAX(0,MIN(N$4,IF(Register!$U621="",$D$2,MIN($D$2,YEAR(Register!$U621)*12+MONTH(Register!$U621)-1)))-(YEAR(Register!$O621)*12+MONTH(Register!$O621))+1))/Register!$Q621,2)-ROUND((Register!$M621-Register!$R621)*MIN(Register!$Q621,MAX(0,MIN(N$4-1,IF(Register!$U621="",$D$2,MIN($D$2,YEAR(Register!$U621)*12+MONTH(Register!$U621)-1)))-(YEAR(Register!$O621)*12+MONTH(Register!$O621))+1))/Register!$Q621,2))</f>
        <v/>
      </c>
      <c r="O623" s="27">
        <f>IF(OR(Register!$N621&lt;&gt;"Yes",Register!$O621="",N(Register!$Q621)=0),0,ROUND((Register!$M621-Register!$R621)*MIN(Register!$Q621,MAX(0,MIN(O$4,IF(Register!$U621="",$D$2,MIN($D$2,YEAR(Register!$U621)*12+MONTH(Register!$U621)-1)))-(YEAR(Register!$O621)*12+MONTH(Register!$O621))+1))/Register!$Q621,2)-ROUND((Register!$M621-Register!$R621)*MIN(Register!$Q621,MAX(0,MIN(O$4-1,IF(Register!$U621="",$D$2,MIN($D$2,YEAR(Register!$U621)*12+MONTH(Register!$U621)-1)))-(YEAR(Register!$O621)*12+MONTH(Register!$O621))+1))/Register!$Q621,2))</f>
        <v/>
      </c>
      <c r="P623" s="27">
        <f>IF(OR(Register!$N621&lt;&gt;"Yes",Register!$O621="",N(Register!$Q621)=0),0,ROUND((Register!$M621-Register!$R621)*MIN(Register!$Q621,MAX(0,MIN(P$4,IF(Register!$U621="",$D$2,MIN($D$2,YEAR(Register!$U621)*12+MONTH(Register!$U621)-1)))-(YEAR(Register!$O621)*12+MONTH(Register!$O621))+1))/Register!$Q621,2)-ROUND((Register!$M621-Register!$R621)*MIN(Register!$Q621,MAX(0,MIN(P$4-1,IF(Register!$U621="",$D$2,MIN($D$2,YEAR(Register!$U621)*12+MONTH(Register!$U621)-1)))-(YEAR(Register!$O621)*12+MONTH(Register!$O621))+1))/Register!$Q621,2))</f>
        <v/>
      </c>
      <c r="Q623" s="27">
        <f>E623+F623+G623+H623+I623+J623+K623+L623+M623+N623+O623+P623</f>
        <v/>
      </c>
    </row>
    <row r="624">
      <c r="A624" s="28">
        <f>IF(Register!$A622="","",Register!$A622)</f>
        <v/>
      </c>
      <c r="B624" s="28">
        <f>IF(Register!$D622="","",Register!$D622)</f>
        <v/>
      </c>
      <c r="C624" s="28">
        <f>IF(Register!$F622="","",Register!$F622)</f>
        <v/>
      </c>
      <c r="D624" s="28">
        <f>IF(C624="","",IF(C624=Settings!$A$9,Settings!$B$9,IF(C624=Settings!$A$10,Settings!$B$10,IF(C624=Settings!$A$11,Settings!$B$11,IF(C624=Settings!$A$12,Settings!$B$12,IF(C624=Settings!$A$13,Settings!$B$13,IF(C624=Settings!$A$14,Settings!$B$14,IF(C624=Settings!$A$15,Settings!$B$15,IF(C624=Settings!$A$16,Settings!$B$16,IF(C624=Settings!$A$17,Settings!$B$17,IF(C624=Settings!$A$18,Settings!$B$18,"")))))))))))</f>
        <v/>
      </c>
      <c r="E624" s="27">
        <f>IF(OR(Register!$N622&lt;&gt;"Yes",Register!$O622="",N(Register!$Q622)=0),0,ROUND((Register!$M622-Register!$R622)*MIN(Register!$Q622,MAX(0,MIN(E$4,IF(Register!$U622="",$D$2,MIN($D$2,YEAR(Register!$U622)*12+MONTH(Register!$U622)-1)))-(YEAR(Register!$O622)*12+MONTH(Register!$O622))+1))/Register!$Q622,2)-ROUND((Register!$M622-Register!$R622)*MIN(Register!$Q622,MAX(0,MIN(E$4-1,IF(Register!$U622="",$D$2,MIN($D$2,YEAR(Register!$U622)*12+MONTH(Register!$U622)-1)))-(YEAR(Register!$O622)*12+MONTH(Register!$O622))+1))/Register!$Q622,2))</f>
        <v/>
      </c>
      <c r="F624" s="27">
        <f>IF(OR(Register!$N622&lt;&gt;"Yes",Register!$O622="",N(Register!$Q622)=0),0,ROUND((Register!$M622-Register!$R622)*MIN(Register!$Q622,MAX(0,MIN(F$4,IF(Register!$U622="",$D$2,MIN($D$2,YEAR(Register!$U622)*12+MONTH(Register!$U622)-1)))-(YEAR(Register!$O622)*12+MONTH(Register!$O622))+1))/Register!$Q622,2)-ROUND((Register!$M622-Register!$R622)*MIN(Register!$Q622,MAX(0,MIN(F$4-1,IF(Register!$U622="",$D$2,MIN($D$2,YEAR(Register!$U622)*12+MONTH(Register!$U622)-1)))-(YEAR(Register!$O622)*12+MONTH(Register!$O622))+1))/Register!$Q622,2))</f>
        <v/>
      </c>
      <c r="G624" s="27">
        <f>IF(OR(Register!$N622&lt;&gt;"Yes",Register!$O622="",N(Register!$Q622)=0),0,ROUND((Register!$M622-Register!$R622)*MIN(Register!$Q622,MAX(0,MIN(G$4,IF(Register!$U622="",$D$2,MIN($D$2,YEAR(Register!$U622)*12+MONTH(Register!$U622)-1)))-(YEAR(Register!$O622)*12+MONTH(Register!$O622))+1))/Register!$Q622,2)-ROUND((Register!$M622-Register!$R622)*MIN(Register!$Q622,MAX(0,MIN(G$4-1,IF(Register!$U622="",$D$2,MIN($D$2,YEAR(Register!$U622)*12+MONTH(Register!$U622)-1)))-(YEAR(Register!$O622)*12+MONTH(Register!$O622))+1))/Register!$Q622,2))</f>
        <v/>
      </c>
      <c r="H624" s="27">
        <f>IF(OR(Register!$N622&lt;&gt;"Yes",Register!$O622="",N(Register!$Q622)=0),0,ROUND((Register!$M622-Register!$R622)*MIN(Register!$Q622,MAX(0,MIN(H$4,IF(Register!$U622="",$D$2,MIN($D$2,YEAR(Register!$U622)*12+MONTH(Register!$U622)-1)))-(YEAR(Register!$O622)*12+MONTH(Register!$O622))+1))/Register!$Q622,2)-ROUND((Register!$M622-Register!$R622)*MIN(Register!$Q622,MAX(0,MIN(H$4-1,IF(Register!$U622="",$D$2,MIN($D$2,YEAR(Register!$U622)*12+MONTH(Register!$U622)-1)))-(YEAR(Register!$O622)*12+MONTH(Register!$O622))+1))/Register!$Q622,2))</f>
        <v/>
      </c>
      <c r="I624" s="27">
        <f>IF(OR(Register!$N622&lt;&gt;"Yes",Register!$O622="",N(Register!$Q622)=0),0,ROUND((Register!$M622-Register!$R622)*MIN(Register!$Q622,MAX(0,MIN(I$4,IF(Register!$U622="",$D$2,MIN($D$2,YEAR(Register!$U622)*12+MONTH(Register!$U622)-1)))-(YEAR(Register!$O622)*12+MONTH(Register!$O622))+1))/Register!$Q622,2)-ROUND((Register!$M622-Register!$R622)*MIN(Register!$Q622,MAX(0,MIN(I$4-1,IF(Register!$U622="",$D$2,MIN($D$2,YEAR(Register!$U622)*12+MONTH(Register!$U622)-1)))-(YEAR(Register!$O622)*12+MONTH(Register!$O622))+1))/Register!$Q622,2))</f>
        <v/>
      </c>
      <c r="J624" s="27">
        <f>IF(OR(Register!$N622&lt;&gt;"Yes",Register!$O622="",N(Register!$Q622)=0),0,ROUND((Register!$M622-Register!$R622)*MIN(Register!$Q622,MAX(0,MIN(J$4,IF(Register!$U622="",$D$2,MIN($D$2,YEAR(Register!$U622)*12+MONTH(Register!$U622)-1)))-(YEAR(Register!$O622)*12+MONTH(Register!$O622))+1))/Register!$Q622,2)-ROUND((Register!$M622-Register!$R622)*MIN(Register!$Q622,MAX(0,MIN(J$4-1,IF(Register!$U622="",$D$2,MIN($D$2,YEAR(Register!$U622)*12+MONTH(Register!$U622)-1)))-(YEAR(Register!$O622)*12+MONTH(Register!$O622))+1))/Register!$Q622,2))</f>
        <v/>
      </c>
      <c r="K624" s="27">
        <f>IF(OR(Register!$N622&lt;&gt;"Yes",Register!$O622="",N(Register!$Q622)=0),0,ROUND((Register!$M622-Register!$R622)*MIN(Register!$Q622,MAX(0,MIN(K$4,IF(Register!$U622="",$D$2,MIN($D$2,YEAR(Register!$U622)*12+MONTH(Register!$U622)-1)))-(YEAR(Register!$O622)*12+MONTH(Register!$O622))+1))/Register!$Q622,2)-ROUND((Register!$M622-Register!$R622)*MIN(Register!$Q622,MAX(0,MIN(K$4-1,IF(Register!$U622="",$D$2,MIN($D$2,YEAR(Register!$U622)*12+MONTH(Register!$U622)-1)))-(YEAR(Register!$O622)*12+MONTH(Register!$O622))+1))/Register!$Q622,2))</f>
        <v/>
      </c>
      <c r="L624" s="27">
        <f>IF(OR(Register!$N622&lt;&gt;"Yes",Register!$O622="",N(Register!$Q622)=0),0,ROUND((Register!$M622-Register!$R622)*MIN(Register!$Q622,MAX(0,MIN(L$4,IF(Register!$U622="",$D$2,MIN($D$2,YEAR(Register!$U622)*12+MONTH(Register!$U622)-1)))-(YEAR(Register!$O622)*12+MONTH(Register!$O622))+1))/Register!$Q622,2)-ROUND((Register!$M622-Register!$R622)*MIN(Register!$Q622,MAX(0,MIN(L$4-1,IF(Register!$U622="",$D$2,MIN($D$2,YEAR(Register!$U622)*12+MONTH(Register!$U622)-1)))-(YEAR(Register!$O622)*12+MONTH(Register!$O622))+1))/Register!$Q622,2))</f>
        <v/>
      </c>
      <c r="M624" s="27">
        <f>IF(OR(Register!$N622&lt;&gt;"Yes",Register!$O622="",N(Register!$Q622)=0),0,ROUND((Register!$M622-Register!$R622)*MIN(Register!$Q622,MAX(0,MIN(M$4,IF(Register!$U622="",$D$2,MIN($D$2,YEAR(Register!$U622)*12+MONTH(Register!$U622)-1)))-(YEAR(Register!$O622)*12+MONTH(Register!$O622))+1))/Register!$Q622,2)-ROUND((Register!$M622-Register!$R622)*MIN(Register!$Q622,MAX(0,MIN(M$4-1,IF(Register!$U622="",$D$2,MIN($D$2,YEAR(Register!$U622)*12+MONTH(Register!$U622)-1)))-(YEAR(Register!$O622)*12+MONTH(Register!$O622))+1))/Register!$Q622,2))</f>
        <v/>
      </c>
      <c r="N624" s="27">
        <f>IF(OR(Register!$N622&lt;&gt;"Yes",Register!$O622="",N(Register!$Q622)=0),0,ROUND((Register!$M622-Register!$R622)*MIN(Register!$Q622,MAX(0,MIN(N$4,IF(Register!$U622="",$D$2,MIN($D$2,YEAR(Register!$U622)*12+MONTH(Register!$U622)-1)))-(YEAR(Register!$O622)*12+MONTH(Register!$O622))+1))/Register!$Q622,2)-ROUND((Register!$M622-Register!$R622)*MIN(Register!$Q622,MAX(0,MIN(N$4-1,IF(Register!$U622="",$D$2,MIN($D$2,YEAR(Register!$U622)*12+MONTH(Register!$U622)-1)))-(YEAR(Register!$O622)*12+MONTH(Register!$O622))+1))/Register!$Q622,2))</f>
        <v/>
      </c>
      <c r="O624" s="27">
        <f>IF(OR(Register!$N622&lt;&gt;"Yes",Register!$O622="",N(Register!$Q622)=0),0,ROUND((Register!$M622-Register!$R622)*MIN(Register!$Q622,MAX(0,MIN(O$4,IF(Register!$U622="",$D$2,MIN($D$2,YEAR(Register!$U622)*12+MONTH(Register!$U622)-1)))-(YEAR(Register!$O622)*12+MONTH(Register!$O622))+1))/Register!$Q622,2)-ROUND((Register!$M622-Register!$R622)*MIN(Register!$Q622,MAX(0,MIN(O$4-1,IF(Register!$U622="",$D$2,MIN($D$2,YEAR(Register!$U622)*12+MONTH(Register!$U622)-1)))-(YEAR(Register!$O622)*12+MONTH(Register!$O622))+1))/Register!$Q622,2))</f>
        <v/>
      </c>
      <c r="P624" s="27">
        <f>IF(OR(Register!$N622&lt;&gt;"Yes",Register!$O622="",N(Register!$Q622)=0),0,ROUND((Register!$M622-Register!$R622)*MIN(Register!$Q622,MAX(0,MIN(P$4,IF(Register!$U622="",$D$2,MIN($D$2,YEAR(Register!$U622)*12+MONTH(Register!$U622)-1)))-(YEAR(Register!$O622)*12+MONTH(Register!$O622))+1))/Register!$Q622,2)-ROUND((Register!$M622-Register!$R622)*MIN(Register!$Q622,MAX(0,MIN(P$4-1,IF(Register!$U622="",$D$2,MIN($D$2,YEAR(Register!$U622)*12+MONTH(Register!$U622)-1)))-(YEAR(Register!$O622)*12+MONTH(Register!$O622))+1))/Register!$Q622,2))</f>
        <v/>
      </c>
      <c r="Q624" s="27">
        <f>E624+F624+G624+H624+I624+J624+K624+L624+M624+N624+O624+P624</f>
        <v/>
      </c>
    </row>
    <row r="625">
      <c r="A625" s="28">
        <f>IF(Register!$A623="","",Register!$A623)</f>
        <v/>
      </c>
      <c r="B625" s="28">
        <f>IF(Register!$D623="","",Register!$D623)</f>
        <v/>
      </c>
      <c r="C625" s="28">
        <f>IF(Register!$F623="","",Register!$F623)</f>
        <v/>
      </c>
      <c r="D625" s="28">
        <f>IF(C625="","",IF(C625=Settings!$A$9,Settings!$B$9,IF(C625=Settings!$A$10,Settings!$B$10,IF(C625=Settings!$A$11,Settings!$B$11,IF(C625=Settings!$A$12,Settings!$B$12,IF(C625=Settings!$A$13,Settings!$B$13,IF(C625=Settings!$A$14,Settings!$B$14,IF(C625=Settings!$A$15,Settings!$B$15,IF(C625=Settings!$A$16,Settings!$B$16,IF(C625=Settings!$A$17,Settings!$B$17,IF(C625=Settings!$A$18,Settings!$B$18,"")))))))))))</f>
        <v/>
      </c>
      <c r="E625" s="27">
        <f>IF(OR(Register!$N623&lt;&gt;"Yes",Register!$O623="",N(Register!$Q623)=0),0,ROUND((Register!$M623-Register!$R623)*MIN(Register!$Q623,MAX(0,MIN(E$4,IF(Register!$U623="",$D$2,MIN($D$2,YEAR(Register!$U623)*12+MONTH(Register!$U623)-1)))-(YEAR(Register!$O623)*12+MONTH(Register!$O623))+1))/Register!$Q623,2)-ROUND((Register!$M623-Register!$R623)*MIN(Register!$Q623,MAX(0,MIN(E$4-1,IF(Register!$U623="",$D$2,MIN($D$2,YEAR(Register!$U623)*12+MONTH(Register!$U623)-1)))-(YEAR(Register!$O623)*12+MONTH(Register!$O623))+1))/Register!$Q623,2))</f>
        <v/>
      </c>
      <c r="F625" s="27">
        <f>IF(OR(Register!$N623&lt;&gt;"Yes",Register!$O623="",N(Register!$Q623)=0),0,ROUND((Register!$M623-Register!$R623)*MIN(Register!$Q623,MAX(0,MIN(F$4,IF(Register!$U623="",$D$2,MIN($D$2,YEAR(Register!$U623)*12+MONTH(Register!$U623)-1)))-(YEAR(Register!$O623)*12+MONTH(Register!$O623))+1))/Register!$Q623,2)-ROUND((Register!$M623-Register!$R623)*MIN(Register!$Q623,MAX(0,MIN(F$4-1,IF(Register!$U623="",$D$2,MIN($D$2,YEAR(Register!$U623)*12+MONTH(Register!$U623)-1)))-(YEAR(Register!$O623)*12+MONTH(Register!$O623))+1))/Register!$Q623,2))</f>
        <v/>
      </c>
      <c r="G625" s="27">
        <f>IF(OR(Register!$N623&lt;&gt;"Yes",Register!$O623="",N(Register!$Q623)=0),0,ROUND((Register!$M623-Register!$R623)*MIN(Register!$Q623,MAX(0,MIN(G$4,IF(Register!$U623="",$D$2,MIN($D$2,YEAR(Register!$U623)*12+MONTH(Register!$U623)-1)))-(YEAR(Register!$O623)*12+MONTH(Register!$O623))+1))/Register!$Q623,2)-ROUND((Register!$M623-Register!$R623)*MIN(Register!$Q623,MAX(0,MIN(G$4-1,IF(Register!$U623="",$D$2,MIN($D$2,YEAR(Register!$U623)*12+MONTH(Register!$U623)-1)))-(YEAR(Register!$O623)*12+MONTH(Register!$O623))+1))/Register!$Q623,2))</f>
        <v/>
      </c>
      <c r="H625" s="27">
        <f>IF(OR(Register!$N623&lt;&gt;"Yes",Register!$O623="",N(Register!$Q623)=0),0,ROUND((Register!$M623-Register!$R623)*MIN(Register!$Q623,MAX(0,MIN(H$4,IF(Register!$U623="",$D$2,MIN($D$2,YEAR(Register!$U623)*12+MONTH(Register!$U623)-1)))-(YEAR(Register!$O623)*12+MONTH(Register!$O623))+1))/Register!$Q623,2)-ROUND((Register!$M623-Register!$R623)*MIN(Register!$Q623,MAX(0,MIN(H$4-1,IF(Register!$U623="",$D$2,MIN($D$2,YEAR(Register!$U623)*12+MONTH(Register!$U623)-1)))-(YEAR(Register!$O623)*12+MONTH(Register!$O623))+1))/Register!$Q623,2))</f>
        <v/>
      </c>
      <c r="I625" s="27">
        <f>IF(OR(Register!$N623&lt;&gt;"Yes",Register!$O623="",N(Register!$Q623)=0),0,ROUND((Register!$M623-Register!$R623)*MIN(Register!$Q623,MAX(0,MIN(I$4,IF(Register!$U623="",$D$2,MIN($D$2,YEAR(Register!$U623)*12+MONTH(Register!$U623)-1)))-(YEAR(Register!$O623)*12+MONTH(Register!$O623))+1))/Register!$Q623,2)-ROUND((Register!$M623-Register!$R623)*MIN(Register!$Q623,MAX(0,MIN(I$4-1,IF(Register!$U623="",$D$2,MIN($D$2,YEAR(Register!$U623)*12+MONTH(Register!$U623)-1)))-(YEAR(Register!$O623)*12+MONTH(Register!$O623))+1))/Register!$Q623,2))</f>
        <v/>
      </c>
      <c r="J625" s="27">
        <f>IF(OR(Register!$N623&lt;&gt;"Yes",Register!$O623="",N(Register!$Q623)=0),0,ROUND((Register!$M623-Register!$R623)*MIN(Register!$Q623,MAX(0,MIN(J$4,IF(Register!$U623="",$D$2,MIN($D$2,YEAR(Register!$U623)*12+MONTH(Register!$U623)-1)))-(YEAR(Register!$O623)*12+MONTH(Register!$O623))+1))/Register!$Q623,2)-ROUND((Register!$M623-Register!$R623)*MIN(Register!$Q623,MAX(0,MIN(J$4-1,IF(Register!$U623="",$D$2,MIN($D$2,YEAR(Register!$U623)*12+MONTH(Register!$U623)-1)))-(YEAR(Register!$O623)*12+MONTH(Register!$O623))+1))/Register!$Q623,2))</f>
        <v/>
      </c>
      <c r="K625" s="27">
        <f>IF(OR(Register!$N623&lt;&gt;"Yes",Register!$O623="",N(Register!$Q623)=0),0,ROUND((Register!$M623-Register!$R623)*MIN(Register!$Q623,MAX(0,MIN(K$4,IF(Register!$U623="",$D$2,MIN($D$2,YEAR(Register!$U623)*12+MONTH(Register!$U623)-1)))-(YEAR(Register!$O623)*12+MONTH(Register!$O623))+1))/Register!$Q623,2)-ROUND((Register!$M623-Register!$R623)*MIN(Register!$Q623,MAX(0,MIN(K$4-1,IF(Register!$U623="",$D$2,MIN($D$2,YEAR(Register!$U623)*12+MONTH(Register!$U623)-1)))-(YEAR(Register!$O623)*12+MONTH(Register!$O623))+1))/Register!$Q623,2))</f>
        <v/>
      </c>
      <c r="L625" s="27">
        <f>IF(OR(Register!$N623&lt;&gt;"Yes",Register!$O623="",N(Register!$Q623)=0),0,ROUND((Register!$M623-Register!$R623)*MIN(Register!$Q623,MAX(0,MIN(L$4,IF(Register!$U623="",$D$2,MIN($D$2,YEAR(Register!$U623)*12+MONTH(Register!$U623)-1)))-(YEAR(Register!$O623)*12+MONTH(Register!$O623))+1))/Register!$Q623,2)-ROUND((Register!$M623-Register!$R623)*MIN(Register!$Q623,MAX(0,MIN(L$4-1,IF(Register!$U623="",$D$2,MIN($D$2,YEAR(Register!$U623)*12+MONTH(Register!$U623)-1)))-(YEAR(Register!$O623)*12+MONTH(Register!$O623))+1))/Register!$Q623,2))</f>
        <v/>
      </c>
      <c r="M625" s="27">
        <f>IF(OR(Register!$N623&lt;&gt;"Yes",Register!$O623="",N(Register!$Q623)=0),0,ROUND((Register!$M623-Register!$R623)*MIN(Register!$Q623,MAX(0,MIN(M$4,IF(Register!$U623="",$D$2,MIN($D$2,YEAR(Register!$U623)*12+MONTH(Register!$U623)-1)))-(YEAR(Register!$O623)*12+MONTH(Register!$O623))+1))/Register!$Q623,2)-ROUND((Register!$M623-Register!$R623)*MIN(Register!$Q623,MAX(0,MIN(M$4-1,IF(Register!$U623="",$D$2,MIN($D$2,YEAR(Register!$U623)*12+MONTH(Register!$U623)-1)))-(YEAR(Register!$O623)*12+MONTH(Register!$O623))+1))/Register!$Q623,2))</f>
        <v/>
      </c>
      <c r="N625" s="27">
        <f>IF(OR(Register!$N623&lt;&gt;"Yes",Register!$O623="",N(Register!$Q623)=0),0,ROUND((Register!$M623-Register!$R623)*MIN(Register!$Q623,MAX(0,MIN(N$4,IF(Register!$U623="",$D$2,MIN($D$2,YEAR(Register!$U623)*12+MONTH(Register!$U623)-1)))-(YEAR(Register!$O623)*12+MONTH(Register!$O623))+1))/Register!$Q623,2)-ROUND((Register!$M623-Register!$R623)*MIN(Register!$Q623,MAX(0,MIN(N$4-1,IF(Register!$U623="",$D$2,MIN($D$2,YEAR(Register!$U623)*12+MONTH(Register!$U623)-1)))-(YEAR(Register!$O623)*12+MONTH(Register!$O623))+1))/Register!$Q623,2))</f>
        <v/>
      </c>
      <c r="O625" s="27">
        <f>IF(OR(Register!$N623&lt;&gt;"Yes",Register!$O623="",N(Register!$Q623)=0),0,ROUND((Register!$M623-Register!$R623)*MIN(Register!$Q623,MAX(0,MIN(O$4,IF(Register!$U623="",$D$2,MIN($D$2,YEAR(Register!$U623)*12+MONTH(Register!$U623)-1)))-(YEAR(Register!$O623)*12+MONTH(Register!$O623))+1))/Register!$Q623,2)-ROUND((Register!$M623-Register!$R623)*MIN(Register!$Q623,MAX(0,MIN(O$4-1,IF(Register!$U623="",$D$2,MIN($D$2,YEAR(Register!$U623)*12+MONTH(Register!$U623)-1)))-(YEAR(Register!$O623)*12+MONTH(Register!$O623))+1))/Register!$Q623,2))</f>
        <v/>
      </c>
      <c r="P625" s="27">
        <f>IF(OR(Register!$N623&lt;&gt;"Yes",Register!$O623="",N(Register!$Q623)=0),0,ROUND((Register!$M623-Register!$R623)*MIN(Register!$Q623,MAX(0,MIN(P$4,IF(Register!$U623="",$D$2,MIN($D$2,YEAR(Register!$U623)*12+MONTH(Register!$U623)-1)))-(YEAR(Register!$O623)*12+MONTH(Register!$O623))+1))/Register!$Q623,2)-ROUND((Register!$M623-Register!$R623)*MIN(Register!$Q623,MAX(0,MIN(P$4-1,IF(Register!$U623="",$D$2,MIN($D$2,YEAR(Register!$U623)*12+MONTH(Register!$U623)-1)))-(YEAR(Register!$O623)*12+MONTH(Register!$O623))+1))/Register!$Q623,2))</f>
        <v/>
      </c>
      <c r="Q625" s="27">
        <f>E625+F625+G625+H625+I625+J625+K625+L625+M625+N625+O625+P625</f>
        <v/>
      </c>
    </row>
    <row r="626">
      <c r="A626" s="28">
        <f>IF(Register!$A624="","",Register!$A624)</f>
        <v/>
      </c>
      <c r="B626" s="28">
        <f>IF(Register!$D624="","",Register!$D624)</f>
        <v/>
      </c>
      <c r="C626" s="28">
        <f>IF(Register!$F624="","",Register!$F624)</f>
        <v/>
      </c>
      <c r="D626" s="28">
        <f>IF(C626="","",IF(C626=Settings!$A$9,Settings!$B$9,IF(C626=Settings!$A$10,Settings!$B$10,IF(C626=Settings!$A$11,Settings!$B$11,IF(C626=Settings!$A$12,Settings!$B$12,IF(C626=Settings!$A$13,Settings!$B$13,IF(C626=Settings!$A$14,Settings!$B$14,IF(C626=Settings!$A$15,Settings!$B$15,IF(C626=Settings!$A$16,Settings!$B$16,IF(C626=Settings!$A$17,Settings!$B$17,IF(C626=Settings!$A$18,Settings!$B$18,"")))))))))))</f>
        <v/>
      </c>
      <c r="E626" s="27">
        <f>IF(OR(Register!$N624&lt;&gt;"Yes",Register!$O624="",N(Register!$Q624)=0),0,ROUND((Register!$M624-Register!$R624)*MIN(Register!$Q624,MAX(0,MIN(E$4,IF(Register!$U624="",$D$2,MIN($D$2,YEAR(Register!$U624)*12+MONTH(Register!$U624)-1)))-(YEAR(Register!$O624)*12+MONTH(Register!$O624))+1))/Register!$Q624,2)-ROUND((Register!$M624-Register!$R624)*MIN(Register!$Q624,MAX(0,MIN(E$4-1,IF(Register!$U624="",$D$2,MIN($D$2,YEAR(Register!$U624)*12+MONTH(Register!$U624)-1)))-(YEAR(Register!$O624)*12+MONTH(Register!$O624))+1))/Register!$Q624,2))</f>
        <v/>
      </c>
      <c r="F626" s="27">
        <f>IF(OR(Register!$N624&lt;&gt;"Yes",Register!$O624="",N(Register!$Q624)=0),0,ROUND((Register!$M624-Register!$R624)*MIN(Register!$Q624,MAX(0,MIN(F$4,IF(Register!$U624="",$D$2,MIN($D$2,YEAR(Register!$U624)*12+MONTH(Register!$U624)-1)))-(YEAR(Register!$O624)*12+MONTH(Register!$O624))+1))/Register!$Q624,2)-ROUND((Register!$M624-Register!$R624)*MIN(Register!$Q624,MAX(0,MIN(F$4-1,IF(Register!$U624="",$D$2,MIN($D$2,YEAR(Register!$U624)*12+MONTH(Register!$U624)-1)))-(YEAR(Register!$O624)*12+MONTH(Register!$O624))+1))/Register!$Q624,2))</f>
        <v/>
      </c>
      <c r="G626" s="27">
        <f>IF(OR(Register!$N624&lt;&gt;"Yes",Register!$O624="",N(Register!$Q624)=0),0,ROUND((Register!$M624-Register!$R624)*MIN(Register!$Q624,MAX(0,MIN(G$4,IF(Register!$U624="",$D$2,MIN($D$2,YEAR(Register!$U624)*12+MONTH(Register!$U624)-1)))-(YEAR(Register!$O624)*12+MONTH(Register!$O624))+1))/Register!$Q624,2)-ROUND((Register!$M624-Register!$R624)*MIN(Register!$Q624,MAX(0,MIN(G$4-1,IF(Register!$U624="",$D$2,MIN($D$2,YEAR(Register!$U624)*12+MONTH(Register!$U624)-1)))-(YEAR(Register!$O624)*12+MONTH(Register!$O624))+1))/Register!$Q624,2))</f>
        <v/>
      </c>
      <c r="H626" s="27">
        <f>IF(OR(Register!$N624&lt;&gt;"Yes",Register!$O624="",N(Register!$Q624)=0),0,ROUND((Register!$M624-Register!$R624)*MIN(Register!$Q624,MAX(0,MIN(H$4,IF(Register!$U624="",$D$2,MIN($D$2,YEAR(Register!$U624)*12+MONTH(Register!$U624)-1)))-(YEAR(Register!$O624)*12+MONTH(Register!$O624))+1))/Register!$Q624,2)-ROUND((Register!$M624-Register!$R624)*MIN(Register!$Q624,MAX(0,MIN(H$4-1,IF(Register!$U624="",$D$2,MIN($D$2,YEAR(Register!$U624)*12+MONTH(Register!$U624)-1)))-(YEAR(Register!$O624)*12+MONTH(Register!$O624))+1))/Register!$Q624,2))</f>
        <v/>
      </c>
      <c r="I626" s="27">
        <f>IF(OR(Register!$N624&lt;&gt;"Yes",Register!$O624="",N(Register!$Q624)=0),0,ROUND((Register!$M624-Register!$R624)*MIN(Register!$Q624,MAX(0,MIN(I$4,IF(Register!$U624="",$D$2,MIN($D$2,YEAR(Register!$U624)*12+MONTH(Register!$U624)-1)))-(YEAR(Register!$O624)*12+MONTH(Register!$O624))+1))/Register!$Q624,2)-ROUND((Register!$M624-Register!$R624)*MIN(Register!$Q624,MAX(0,MIN(I$4-1,IF(Register!$U624="",$D$2,MIN($D$2,YEAR(Register!$U624)*12+MONTH(Register!$U624)-1)))-(YEAR(Register!$O624)*12+MONTH(Register!$O624))+1))/Register!$Q624,2))</f>
        <v/>
      </c>
      <c r="J626" s="27">
        <f>IF(OR(Register!$N624&lt;&gt;"Yes",Register!$O624="",N(Register!$Q624)=0),0,ROUND((Register!$M624-Register!$R624)*MIN(Register!$Q624,MAX(0,MIN(J$4,IF(Register!$U624="",$D$2,MIN($D$2,YEAR(Register!$U624)*12+MONTH(Register!$U624)-1)))-(YEAR(Register!$O624)*12+MONTH(Register!$O624))+1))/Register!$Q624,2)-ROUND((Register!$M624-Register!$R624)*MIN(Register!$Q624,MAX(0,MIN(J$4-1,IF(Register!$U624="",$D$2,MIN($D$2,YEAR(Register!$U624)*12+MONTH(Register!$U624)-1)))-(YEAR(Register!$O624)*12+MONTH(Register!$O624))+1))/Register!$Q624,2))</f>
        <v/>
      </c>
      <c r="K626" s="27">
        <f>IF(OR(Register!$N624&lt;&gt;"Yes",Register!$O624="",N(Register!$Q624)=0),0,ROUND((Register!$M624-Register!$R624)*MIN(Register!$Q624,MAX(0,MIN(K$4,IF(Register!$U624="",$D$2,MIN($D$2,YEAR(Register!$U624)*12+MONTH(Register!$U624)-1)))-(YEAR(Register!$O624)*12+MONTH(Register!$O624))+1))/Register!$Q624,2)-ROUND((Register!$M624-Register!$R624)*MIN(Register!$Q624,MAX(0,MIN(K$4-1,IF(Register!$U624="",$D$2,MIN($D$2,YEAR(Register!$U624)*12+MONTH(Register!$U624)-1)))-(YEAR(Register!$O624)*12+MONTH(Register!$O624))+1))/Register!$Q624,2))</f>
        <v/>
      </c>
      <c r="L626" s="27">
        <f>IF(OR(Register!$N624&lt;&gt;"Yes",Register!$O624="",N(Register!$Q624)=0),0,ROUND((Register!$M624-Register!$R624)*MIN(Register!$Q624,MAX(0,MIN(L$4,IF(Register!$U624="",$D$2,MIN($D$2,YEAR(Register!$U624)*12+MONTH(Register!$U624)-1)))-(YEAR(Register!$O624)*12+MONTH(Register!$O624))+1))/Register!$Q624,2)-ROUND((Register!$M624-Register!$R624)*MIN(Register!$Q624,MAX(0,MIN(L$4-1,IF(Register!$U624="",$D$2,MIN($D$2,YEAR(Register!$U624)*12+MONTH(Register!$U624)-1)))-(YEAR(Register!$O624)*12+MONTH(Register!$O624))+1))/Register!$Q624,2))</f>
        <v/>
      </c>
      <c r="M626" s="27">
        <f>IF(OR(Register!$N624&lt;&gt;"Yes",Register!$O624="",N(Register!$Q624)=0),0,ROUND((Register!$M624-Register!$R624)*MIN(Register!$Q624,MAX(0,MIN(M$4,IF(Register!$U624="",$D$2,MIN($D$2,YEAR(Register!$U624)*12+MONTH(Register!$U624)-1)))-(YEAR(Register!$O624)*12+MONTH(Register!$O624))+1))/Register!$Q624,2)-ROUND((Register!$M624-Register!$R624)*MIN(Register!$Q624,MAX(0,MIN(M$4-1,IF(Register!$U624="",$D$2,MIN($D$2,YEAR(Register!$U624)*12+MONTH(Register!$U624)-1)))-(YEAR(Register!$O624)*12+MONTH(Register!$O624))+1))/Register!$Q624,2))</f>
        <v/>
      </c>
      <c r="N626" s="27">
        <f>IF(OR(Register!$N624&lt;&gt;"Yes",Register!$O624="",N(Register!$Q624)=0),0,ROUND((Register!$M624-Register!$R624)*MIN(Register!$Q624,MAX(0,MIN(N$4,IF(Register!$U624="",$D$2,MIN($D$2,YEAR(Register!$U624)*12+MONTH(Register!$U624)-1)))-(YEAR(Register!$O624)*12+MONTH(Register!$O624))+1))/Register!$Q624,2)-ROUND((Register!$M624-Register!$R624)*MIN(Register!$Q624,MAX(0,MIN(N$4-1,IF(Register!$U624="",$D$2,MIN($D$2,YEAR(Register!$U624)*12+MONTH(Register!$U624)-1)))-(YEAR(Register!$O624)*12+MONTH(Register!$O624))+1))/Register!$Q624,2))</f>
        <v/>
      </c>
      <c r="O626" s="27">
        <f>IF(OR(Register!$N624&lt;&gt;"Yes",Register!$O624="",N(Register!$Q624)=0),0,ROUND((Register!$M624-Register!$R624)*MIN(Register!$Q624,MAX(0,MIN(O$4,IF(Register!$U624="",$D$2,MIN($D$2,YEAR(Register!$U624)*12+MONTH(Register!$U624)-1)))-(YEAR(Register!$O624)*12+MONTH(Register!$O624))+1))/Register!$Q624,2)-ROUND((Register!$M624-Register!$R624)*MIN(Register!$Q624,MAX(0,MIN(O$4-1,IF(Register!$U624="",$D$2,MIN($D$2,YEAR(Register!$U624)*12+MONTH(Register!$U624)-1)))-(YEAR(Register!$O624)*12+MONTH(Register!$O624))+1))/Register!$Q624,2))</f>
        <v/>
      </c>
      <c r="P626" s="27">
        <f>IF(OR(Register!$N624&lt;&gt;"Yes",Register!$O624="",N(Register!$Q624)=0),0,ROUND((Register!$M624-Register!$R624)*MIN(Register!$Q624,MAX(0,MIN(P$4,IF(Register!$U624="",$D$2,MIN($D$2,YEAR(Register!$U624)*12+MONTH(Register!$U624)-1)))-(YEAR(Register!$O624)*12+MONTH(Register!$O624))+1))/Register!$Q624,2)-ROUND((Register!$M624-Register!$R624)*MIN(Register!$Q624,MAX(0,MIN(P$4-1,IF(Register!$U624="",$D$2,MIN($D$2,YEAR(Register!$U624)*12+MONTH(Register!$U624)-1)))-(YEAR(Register!$O624)*12+MONTH(Register!$O624))+1))/Register!$Q624,2))</f>
        <v/>
      </c>
      <c r="Q626" s="27">
        <f>E626+F626+G626+H626+I626+J626+K626+L626+M626+N626+O626+P626</f>
        <v/>
      </c>
    </row>
    <row r="627">
      <c r="A627" s="28">
        <f>IF(Register!$A625="","",Register!$A625)</f>
        <v/>
      </c>
      <c r="B627" s="28">
        <f>IF(Register!$D625="","",Register!$D625)</f>
        <v/>
      </c>
      <c r="C627" s="28">
        <f>IF(Register!$F625="","",Register!$F625)</f>
        <v/>
      </c>
      <c r="D627" s="28">
        <f>IF(C627="","",IF(C627=Settings!$A$9,Settings!$B$9,IF(C627=Settings!$A$10,Settings!$B$10,IF(C627=Settings!$A$11,Settings!$B$11,IF(C627=Settings!$A$12,Settings!$B$12,IF(C627=Settings!$A$13,Settings!$B$13,IF(C627=Settings!$A$14,Settings!$B$14,IF(C627=Settings!$A$15,Settings!$B$15,IF(C627=Settings!$A$16,Settings!$B$16,IF(C627=Settings!$A$17,Settings!$B$17,IF(C627=Settings!$A$18,Settings!$B$18,"")))))))))))</f>
        <v/>
      </c>
      <c r="E627" s="27">
        <f>IF(OR(Register!$N625&lt;&gt;"Yes",Register!$O625="",N(Register!$Q625)=0),0,ROUND((Register!$M625-Register!$R625)*MIN(Register!$Q625,MAX(0,MIN(E$4,IF(Register!$U625="",$D$2,MIN($D$2,YEAR(Register!$U625)*12+MONTH(Register!$U625)-1)))-(YEAR(Register!$O625)*12+MONTH(Register!$O625))+1))/Register!$Q625,2)-ROUND((Register!$M625-Register!$R625)*MIN(Register!$Q625,MAX(0,MIN(E$4-1,IF(Register!$U625="",$D$2,MIN($D$2,YEAR(Register!$U625)*12+MONTH(Register!$U625)-1)))-(YEAR(Register!$O625)*12+MONTH(Register!$O625))+1))/Register!$Q625,2))</f>
        <v/>
      </c>
      <c r="F627" s="27">
        <f>IF(OR(Register!$N625&lt;&gt;"Yes",Register!$O625="",N(Register!$Q625)=0),0,ROUND((Register!$M625-Register!$R625)*MIN(Register!$Q625,MAX(0,MIN(F$4,IF(Register!$U625="",$D$2,MIN($D$2,YEAR(Register!$U625)*12+MONTH(Register!$U625)-1)))-(YEAR(Register!$O625)*12+MONTH(Register!$O625))+1))/Register!$Q625,2)-ROUND((Register!$M625-Register!$R625)*MIN(Register!$Q625,MAX(0,MIN(F$4-1,IF(Register!$U625="",$D$2,MIN($D$2,YEAR(Register!$U625)*12+MONTH(Register!$U625)-1)))-(YEAR(Register!$O625)*12+MONTH(Register!$O625))+1))/Register!$Q625,2))</f>
        <v/>
      </c>
      <c r="G627" s="27">
        <f>IF(OR(Register!$N625&lt;&gt;"Yes",Register!$O625="",N(Register!$Q625)=0),0,ROUND((Register!$M625-Register!$R625)*MIN(Register!$Q625,MAX(0,MIN(G$4,IF(Register!$U625="",$D$2,MIN($D$2,YEAR(Register!$U625)*12+MONTH(Register!$U625)-1)))-(YEAR(Register!$O625)*12+MONTH(Register!$O625))+1))/Register!$Q625,2)-ROUND((Register!$M625-Register!$R625)*MIN(Register!$Q625,MAX(0,MIN(G$4-1,IF(Register!$U625="",$D$2,MIN($D$2,YEAR(Register!$U625)*12+MONTH(Register!$U625)-1)))-(YEAR(Register!$O625)*12+MONTH(Register!$O625))+1))/Register!$Q625,2))</f>
        <v/>
      </c>
      <c r="H627" s="27">
        <f>IF(OR(Register!$N625&lt;&gt;"Yes",Register!$O625="",N(Register!$Q625)=0),0,ROUND((Register!$M625-Register!$R625)*MIN(Register!$Q625,MAX(0,MIN(H$4,IF(Register!$U625="",$D$2,MIN($D$2,YEAR(Register!$U625)*12+MONTH(Register!$U625)-1)))-(YEAR(Register!$O625)*12+MONTH(Register!$O625))+1))/Register!$Q625,2)-ROUND((Register!$M625-Register!$R625)*MIN(Register!$Q625,MAX(0,MIN(H$4-1,IF(Register!$U625="",$D$2,MIN($D$2,YEAR(Register!$U625)*12+MONTH(Register!$U625)-1)))-(YEAR(Register!$O625)*12+MONTH(Register!$O625))+1))/Register!$Q625,2))</f>
        <v/>
      </c>
      <c r="I627" s="27">
        <f>IF(OR(Register!$N625&lt;&gt;"Yes",Register!$O625="",N(Register!$Q625)=0),0,ROUND((Register!$M625-Register!$R625)*MIN(Register!$Q625,MAX(0,MIN(I$4,IF(Register!$U625="",$D$2,MIN($D$2,YEAR(Register!$U625)*12+MONTH(Register!$U625)-1)))-(YEAR(Register!$O625)*12+MONTH(Register!$O625))+1))/Register!$Q625,2)-ROUND((Register!$M625-Register!$R625)*MIN(Register!$Q625,MAX(0,MIN(I$4-1,IF(Register!$U625="",$D$2,MIN($D$2,YEAR(Register!$U625)*12+MONTH(Register!$U625)-1)))-(YEAR(Register!$O625)*12+MONTH(Register!$O625))+1))/Register!$Q625,2))</f>
        <v/>
      </c>
      <c r="J627" s="27">
        <f>IF(OR(Register!$N625&lt;&gt;"Yes",Register!$O625="",N(Register!$Q625)=0),0,ROUND((Register!$M625-Register!$R625)*MIN(Register!$Q625,MAX(0,MIN(J$4,IF(Register!$U625="",$D$2,MIN($D$2,YEAR(Register!$U625)*12+MONTH(Register!$U625)-1)))-(YEAR(Register!$O625)*12+MONTH(Register!$O625))+1))/Register!$Q625,2)-ROUND((Register!$M625-Register!$R625)*MIN(Register!$Q625,MAX(0,MIN(J$4-1,IF(Register!$U625="",$D$2,MIN($D$2,YEAR(Register!$U625)*12+MONTH(Register!$U625)-1)))-(YEAR(Register!$O625)*12+MONTH(Register!$O625))+1))/Register!$Q625,2))</f>
        <v/>
      </c>
      <c r="K627" s="27">
        <f>IF(OR(Register!$N625&lt;&gt;"Yes",Register!$O625="",N(Register!$Q625)=0),0,ROUND((Register!$M625-Register!$R625)*MIN(Register!$Q625,MAX(0,MIN(K$4,IF(Register!$U625="",$D$2,MIN($D$2,YEAR(Register!$U625)*12+MONTH(Register!$U625)-1)))-(YEAR(Register!$O625)*12+MONTH(Register!$O625))+1))/Register!$Q625,2)-ROUND((Register!$M625-Register!$R625)*MIN(Register!$Q625,MAX(0,MIN(K$4-1,IF(Register!$U625="",$D$2,MIN($D$2,YEAR(Register!$U625)*12+MONTH(Register!$U625)-1)))-(YEAR(Register!$O625)*12+MONTH(Register!$O625))+1))/Register!$Q625,2))</f>
        <v/>
      </c>
      <c r="L627" s="27">
        <f>IF(OR(Register!$N625&lt;&gt;"Yes",Register!$O625="",N(Register!$Q625)=0),0,ROUND((Register!$M625-Register!$R625)*MIN(Register!$Q625,MAX(0,MIN(L$4,IF(Register!$U625="",$D$2,MIN($D$2,YEAR(Register!$U625)*12+MONTH(Register!$U625)-1)))-(YEAR(Register!$O625)*12+MONTH(Register!$O625))+1))/Register!$Q625,2)-ROUND((Register!$M625-Register!$R625)*MIN(Register!$Q625,MAX(0,MIN(L$4-1,IF(Register!$U625="",$D$2,MIN($D$2,YEAR(Register!$U625)*12+MONTH(Register!$U625)-1)))-(YEAR(Register!$O625)*12+MONTH(Register!$O625))+1))/Register!$Q625,2))</f>
        <v/>
      </c>
      <c r="M627" s="27">
        <f>IF(OR(Register!$N625&lt;&gt;"Yes",Register!$O625="",N(Register!$Q625)=0),0,ROUND((Register!$M625-Register!$R625)*MIN(Register!$Q625,MAX(0,MIN(M$4,IF(Register!$U625="",$D$2,MIN($D$2,YEAR(Register!$U625)*12+MONTH(Register!$U625)-1)))-(YEAR(Register!$O625)*12+MONTH(Register!$O625))+1))/Register!$Q625,2)-ROUND((Register!$M625-Register!$R625)*MIN(Register!$Q625,MAX(0,MIN(M$4-1,IF(Register!$U625="",$D$2,MIN($D$2,YEAR(Register!$U625)*12+MONTH(Register!$U625)-1)))-(YEAR(Register!$O625)*12+MONTH(Register!$O625))+1))/Register!$Q625,2))</f>
        <v/>
      </c>
      <c r="N627" s="27">
        <f>IF(OR(Register!$N625&lt;&gt;"Yes",Register!$O625="",N(Register!$Q625)=0),0,ROUND((Register!$M625-Register!$R625)*MIN(Register!$Q625,MAX(0,MIN(N$4,IF(Register!$U625="",$D$2,MIN($D$2,YEAR(Register!$U625)*12+MONTH(Register!$U625)-1)))-(YEAR(Register!$O625)*12+MONTH(Register!$O625))+1))/Register!$Q625,2)-ROUND((Register!$M625-Register!$R625)*MIN(Register!$Q625,MAX(0,MIN(N$4-1,IF(Register!$U625="",$D$2,MIN($D$2,YEAR(Register!$U625)*12+MONTH(Register!$U625)-1)))-(YEAR(Register!$O625)*12+MONTH(Register!$O625))+1))/Register!$Q625,2))</f>
        <v/>
      </c>
      <c r="O627" s="27">
        <f>IF(OR(Register!$N625&lt;&gt;"Yes",Register!$O625="",N(Register!$Q625)=0),0,ROUND((Register!$M625-Register!$R625)*MIN(Register!$Q625,MAX(0,MIN(O$4,IF(Register!$U625="",$D$2,MIN($D$2,YEAR(Register!$U625)*12+MONTH(Register!$U625)-1)))-(YEAR(Register!$O625)*12+MONTH(Register!$O625))+1))/Register!$Q625,2)-ROUND((Register!$M625-Register!$R625)*MIN(Register!$Q625,MAX(0,MIN(O$4-1,IF(Register!$U625="",$D$2,MIN($D$2,YEAR(Register!$U625)*12+MONTH(Register!$U625)-1)))-(YEAR(Register!$O625)*12+MONTH(Register!$O625))+1))/Register!$Q625,2))</f>
        <v/>
      </c>
      <c r="P627" s="27">
        <f>IF(OR(Register!$N625&lt;&gt;"Yes",Register!$O625="",N(Register!$Q625)=0),0,ROUND((Register!$M625-Register!$R625)*MIN(Register!$Q625,MAX(0,MIN(P$4,IF(Register!$U625="",$D$2,MIN($D$2,YEAR(Register!$U625)*12+MONTH(Register!$U625)-1)))-(YEAR(Register!$O625)*12+MONTH(Register!$O625))+1))/Register!$Q625,2)-ROUND((Register!$M625-Register!$R625)*MIN(Register!$Q625,MAX(0,MIN(P$4-1,IF(Register!$U625="",$D$2,MIN($D$2,YEAR(Register!$U625)*12+MONTH(Register!$U625)-1)))-(YEAR(Register!$O625)*12+MONTH(Register!$O625))+1))/Register!$Q625,2))</f>
        <v/>
      </c>
      <c r="Q627" s="27">
        <f>E627+F627+G627+H627+I627+J627+K627+L627+M627+N627+O627+P627</f>
        <v/>
      </c>
    </row>
    <row r="628">
      <c r="A628" s="28">
        <f>IF(Register!$A626="","",Register!$A626)</f>
        <v/>
      </c>
      <c r="B628" s="28">
        <f>IF(Register!$D626="","",Register!$D626)</f>
        <v/>
      </c>
      <c r="C628" s="28">
        <f>IF(Register!$F626="","",Register!$F626)</f>
        <v/>
      </c>
      <c r="D628" s="28">
        <f>IF(C628="","",IF(C628=Settings!$A$9,Settings!$B$9,IF(C628=Settings!$A$10,Settings!$B$10,IF(C628=Settings!$A$11,Settings!$B$11,IF(C628=Settings!$A$12,Settings!$B$12,IF(C628=Settings!$A$13,Settings!$B$13,IF(C628=Settings!$A$14,Settings!$B$14,IF(C628=Settings!$A$15,Settings!$B$15,IF(C628=Settings!$A$16,Settings!$B$16,IF(C628=Settings!$A$17,Settings!$B$17,IF(C628=Settings!$A$18,Settings!$B$18,"")))))))))))</f>
        <v/>
      </c>
      <c r="E628" s="27">
        <f>IF(OR(Register!$N626&lt;&gt;"Yes",Register!$O626="",N(Register!$Q626)=0),0,ROUND((Register!$M626-Register!$R626)*MIN(Register!$Q626,MAX(0,MIN(E$4,IF(Register!$U626="",$D$2,MIN($D$2,YEAR(Register!$U626)*12+MONTH(Register!$U626)-1)))-(YEAR(Register!$O626)*12+MONTH(Register!$O626))+1))/Register!$Q626,2)-ROUND((Register!$M626-Register!$R626)*MIN(Register!$Q626,MAX(0,MIN(E$4-1,IF(Register!$U626="",$D$2,MIN($D$2,YEAR(Register!$U626)*12+MONTH(Register!$U626)-1)))-(YEAR(Register!$O626)*12+MONTH(Register!$O626))+1))/Register!$Q626,2))</f>
        <v/>
      </c>
      <c r="F628" s="27">
        <f>IF(OR(Register!$N626&lt;&gt;"Yes",Register!$O626="",N(Register!$Q626)=0),0,ROUND((Register!$M626-Register!$R626)*MIN(Register!$Q626,MAX(0,MIN(F$4,IF(Register!$U626="",$D$2,MIN($D$2,YEAR(Register!$U626)*12+MONTH(Register!$U626)-1)))-(YEAR(Register!$O626)*12+MONTH(Register!$O626))+1))/Register!$Q626,2)-ROUND((Register!$M626-Register!$R626)*MIN(Register!$Q626,MAX(0,MIN(F$4-1,IF(Register!$U626="",$D$2,MIN($D$2,YEAR(Register!$U626)*12+MONTH(Register!$U626)-1)))-(YEAR(Register!$O626)*12+MONTH(Register!$O626))+1))/Register!$Q626,2))</f>
        <v/>
      </c>
      <c r="G628" s="27">
        <f>IF(OR(Register!$N626&lt;&gt;"Yes",Register!$O626="",N(Register!$Q626)=0),0,ROUND((Register!$M626-Register!$R626)*MIN(Register!$Q626,MAX(0,MIN(G$4,IF(Register!$U626="",$D$2,MIN($D$2,YEAR(Register!$U626)*12+MONTH(Register!$U626)-1)))-(YEAR(Register!$O626)*12+MONTH(Register!$O626))+1))/Register!$Q626,2)-ROUND((Register!$M626-Register!$R626)*MIN(Register!$Q626,MAX(0,MIN(G$4-1,IF(Register!$U626="",$D$2,MIN($D$2,YEAR(Register!$U626)*12+MONTH(Register!$U626)-1)))-(YEAR(Register!$O626)*12+MONTH(Register!$O626))+1))/Register!$Q626,2))</f>
        <v/>
      </c>
      <c r="H628" s="27">
        <f>IF(OR(Register!$N626&lt;&gt;"Yes",Register!$O626="",N(Register!$Q626)=0),0,ROUND((Register!$M626-Register!$R626)*MIN(Register!$Q626,MAX(0,MIN(H$4,IF(Register!$U626="",$D$2,MIN($D$2,YEAR(Register!$U626)*12+MONTH(Register!$U626)-1)))-(YEAR(Register!$O626)*12+MONTH(Register!$O626))+1))/Register!$Q626,2)-ROUND((Register!$M626-Register!$R626)*MIN(Register!$Q626,MAX(0,MIN(H$4-1,IF(Register!$U626="",$D$2,MIN($D$2,YEAR(Register!$U626)*12+MONTH(Register!$U626)-1)))-(YEAR(Register!$O626)*12+MONTH(Register!$O626))+1))/Register!$Q626,2))</f>
        <v/>
      </c>
      <c r="I628" s="27">
        <f>IF(OR(Register!$N626&lt;&gt;"Yes",Register!$O626="",N(Register!$Q626)=0),0,ROUND((Register!$M626-Register!$R626)*MIN(Register!$Q626,MAX(0,MIN(I$4,IF(Register!$U626="",$D$2,MIN($D$2,YEAR(Register!$U626)*12+MONTH(Register!$U626)-1)))-(YEAR(Register!$O626)*12+MONTH(Register!$O626))+1))/Register!$Q626,2)-ROUND((Register!$M626-Register!$R626)*MIN(Register!$Q626,MAX(0,MIN(I$4-1,IF(Register!$U626="",$D$2,MIN($D$2,YEAR(Register!$U626)*12+MONTH(Register!$U626)-1)))-(YEAR(Register!$O626)*12+MONTH(Register!$O626))+1))/Register!$Q626,2))</f>
        <v/>
      </c>
      <c r="J628" s="27">
        <f>IF(OR(Register!$N626&lt;&gt;"Yes",Register!$O626="",N(Register!$Q626)=0),0,ROUND((Register!$M626-Register!$R626)*MIN(Register!$Q626,MAX(0,MIN(J$4,IF(Register!$U626="",$D$2,MIN($D$2,YEAR(Register!$U626)*12+MONTH(Register!$U626)-1)))-(YEAR(Register!$O626)*12+MONTH(Register!$O626))+1))/Register!$Q626,2)-ROUND((Register!$M626-Register!$R626)*MIN(Register!$Q626,MAX(0,MIN(J$4-1,IF(Register!$U626="",$D$2,MIN($D$2,YEAR(Register!$U626)*12+MONTH(Register!$U626)-1)))-(YEAR(Register!$O626)*12+MONTH(Register!$O626))+1))/Register!$Q626,2))</f>
        <v/>
      </c>
      <c r="K628" s="27">
        <f>IF(OR(Register!$N626&lt;&gt;"Yes",Register!$O626="",N(Register!$Q626)=0),0,ROUND((Register!$M626-Register!$R626)*MIN(Register!$Q626,MAX(0,MIN(K$4,IF(Register!$U626="",$D$2,MIN($D$2,YEAR(Register!$U626)*12+MONTH(Register!$U626)-1)))-(YEAR(Register!$O626)*12+MONTH(Register!$O626))+1))/Register!$Q626,2)-ROUND((Register!$M626-Register!$R626)*MIN(Register!$Q626,MAX(0,MIN(K$4-1,IF(Register!$U626="",$D$2,MIN($D$2,YEAR(Register!$U626)*12+MONTH(Register!$U626)-1)))-(YEAR(Register!$O626)*12+MONTH(Register!$O626))+1))/Register!$Q626,2))</f>
        <v/>
      </c>
      <c r="L628" s="27">
        <f>IF(OR(Register!$N626&lt;&gt;"Yes",Register!$O626="",N(Register!$Q626)=0),0,ROUND((Register!$M626-Register!$R626)*MIN(Register!$Q626,MAX(0,MIN(L$4,IF(Register!$U626="",$D$2,MIN($D$2,YEAR(Register!$U626)*12+MONTH(Register!$U626)-1)))-(YEAR(Register!$O626)*12+MONTH(Register!$O626))+1))/Register!$Q626,2)-ROUND((Register!$M626-Register!$R626)*MIN(Register!$Q626,MAX(0,MIN(L$4-1,IF(Register!$U626="",$D$2,MIN($D$2,YEAR(Register!$U626)*12+MONTH(Register!$U626)-1)))-(YEAR(Register!$O626)*12+MONTH(Register!$O626))+1))/Register!$Q626,2))</f>
        <v/>
      </c>
      <c r="M628" s="27">
        <f>IF(OR(Register!$N626&lt;&gt;"Yes",Register!$O626="",N(Register!$Q626)=0),0,ROUND((Register!$M626-Register!$R626)*MIN(Register!$Q626,MAX(0,MIN(M$4,IF(Register!$U626="",$D$2,MIN($D$2,YEAR(Register!$U626)*12+MONTH(Register!$U626)-1)))-(YEAR(Register!$O626)*12+MONTH(Register!$O626))+1))/Register!$Q626,2)-ROUND((Register!$M626-Register!$R626)*MIN(Register!$Q626,MAX(0,MIN(M$4-1,IF(Register!$U626="",$D$2,MIN($D$2,YEAR(Register!$U626)*12+MONTH(Register!$U626)-1)))-(YEAR(Register!$O626)*12+MONTH(Register!$O626))+1))/Register!$Q626,2))</f>
        <v/>
      </c>
      <c r="N628" s="27">
        <f>IF(OR(Register!$N626&lt;&gt;"Yes",Register!$O626="",N(Register!$Q626)=0),0,ROUND((Register!$M626-Register!$R626)*MIN(Register!$Q626,MAX(0,MIN(N$4,IF(Register!$U626="",$D$2,MIN($D$2,YEAR(Register!$U626)*12+MONTH(Register!$U626)-1)))-(YEAR(Register!$O626)*12+MONTH(Register!$O626))+1))/Register!$Q626,2)-ROUND((Register!$M626-Register!$R626)*MIN(Register!$Q626,MAX(0,MIN(N$4-1,IF(Register!$U626="",$D$2,MIN($D$2,YEAR(Register!$U626)*12+MONTH(Register!$U626)-1)))-(YEAR(Register!$O626)*12+MONTH(Register!$O626))+1))/Register!$Q626,2))</f>
        <v/>
      </c>
      <c r="O628" s="27">
        <f>IF(OR(Register!$N626&lt;&gt;"Yes",Register!$O626="",N(Register!$Q626)=0),0,ROUND((Register!$M626-Register!$R626)*MIN(Register!$Q626,MAX(0,MIN(O$4,IF(Register!$U626="",$D$2,MIN($D$2,YEAR(Register!$U626)*12+MONTH(Register!$U626)-1)))-(YEAR(Register!$O626)*12+MONTH(Register!$O626))+1))/Register!$Q626,2)-ROUND((Register!$M626-Register!$R626)*MIN(Register!$Q626,MAX(0,MIN(O$4-1,IF(Register!$U626="",$D$2,MIN($D$2,YEAR(Register!$U626)*12+MONTH(Register!$U626)-1)))-(YEAR(Register!$O626)*12+MONTH(Register!$O626))+1))/Register!$Q626,2))</f>
        <v/>
      </c>
      <c r="P628" s="27">
        <f>IF(OR(Register!$N626&lt;&gt;"Yes",Register!$O626="",N(Register!$Q626)=0),0,ROUND((Register!$M626-Register!$R626)*MIN(Register!$Q626,MAX(0,MIN(P$4,IF(Register!$U626="",$D$2,MIN($D$2,YEAR(Register!$U626)*12+MONTH(Register!$U626)-1)))-(YEAR(Register!$O626)*12+MONTH(Register!$O626))+1))/Register!$Q626,2)-ROUND((Register!$M626-Register!$R626)*MIN(Register!$Q626,MAX(0,MIN(P$4-1,IF(Register!$U626="",$D$2,MIN($D$2,YEAR(Register!$U626)*12+MONTH(Register!$U626)-1)))-(YEAR(Register!$O626)*12+MONTH(Register!$O626))+1))/Register!$Q626,2))</f>
        <v/>
      </c>
      <c r="Q628" s="27">
        <f>E628+F628+G628+H628+I628+J628+K628+L628+M628+N628+O628+P628</f>
        <v/>
      </c>
    </row>
    <row r="629">
      <c r="A629" s="28">
        <f>IF(Register!$A627="","",Register!$A627)</f>
        <v/>
      </c>
      <c r="B629" s="28">
        <f>IF(Register!$D627="","",Register!$D627)</f>
        <v/>
      </c>
      <c r="C629" s="28">
        <f>IF(Register!$F627="","",Register!$F627)</f>
        <v/>
      </c>
      <c r="D629" s="28">
        <f>IF(C629="","",IF(C629=Settings!$A$9,Settings!$B$9,IF(C629=Settings!$A$10,Settings!$B$10,IF(C629=Settings!$A$11,Settings!$B$11,IF(C629=Settings!$A$12,Settings!$B$12,IF(C629=Settings!$A$13,Settings!$B$13,IF(C629=Settings!$A$14,Settings!$B$14,IF(C629=Settings!$A$15,Settings!$B$15,IF(C629=Settings!$A$16,Settings!$B$16,IF(C629=Settings!$A$17,Settings!$B$17,IF(C629=Settings!$A$18,Settings!$B$18,"")))))))))))</f>
        <v/>
      </c>
      <c r="E629" s="27">
        <f>IF(OR(Register!$N627&lt;&gt;"Yes",Register!$O627="",N(Register!$Q627)=0),0,ROUND((Register!$M627-Register!$R627)*MIN(Register!$Q627,MAX(0,MIN(E$4,IF(Register!$U627="",$D$2,MIN($D$2,YEAR(Register!$U627)*12+MONTH(Register!$U627)-1)))-(YEAR(Register!$O627)*12+MONTH(Register!$O627))+1))/Register!$Q627,2)-ROUND((Register!$M627-Register!$R627)*MIN(Register!$Q627,MAX(0,MIN(E$4-1,IF(Register!$U627="",$D$2,MIN($D$2,YEAR(Register!$U627)*12+MONTH(Register!$U627)-1)))-(YEAR(Register!$O627)*12+MONTH(Register!$O627))+1))/Register!$Q627,2))</f>
        <v/>
      </c>
      <c r="F629" s="27">
        <f>IF(OR(Register!$N627&lt;&gt;"Yes",Register!$O627="",N(Register!$Q627)=0),0,ROUND((Register!$M627-Register!$R627)*MIN(Register!$Q627,MAX(0,MIN(F$4,IF(Register!$U627="",$D$2,MIN($D$2,YEAR(Register!$U627)*12+MONTH(Register!$U627)-1)))-(YEAR(Register!$O627)*12+MONTH(Register!$O627))+1))/Register!$Q627,2)-ROUND((Register!$M627-Register!$R627)*MIN(Register!$Q627,MAX(0,MIN(F$4-1,IF(Register!$U627="",$D$2,MIN($D$2,YEAR(Register!$U627)*12+MONTH(Register!$U627)-1)))-(YEAR(Register!$O627)*12+MONTH(Register!$O627))+1))/Register!$Q627,2))</f>
        <v/>
      </c>
      <c r="G629" s="27">
        <f>IF(OR(Register!$N627&lt;&gt;"Yes",Register!$O627="",N(Register!$Q627)=0),0,ROUND((Register!$M627-Register!$R627)*MIN(Register!$Q627,MAX(0,MIN(G$4,IF(Register!$U627="",$D$2,MIN($D$2,YEAR(Register!$U627)*12+MONTH(Register!$U627)-1)))-(YEAR(Register!$O627)*12+MONTH(Register!$O627))+1))/Register!$Q627,2)-ROUND((Register!$M627-Register!$R627)*MIN(Register!$Q627,MAX(0,MIN(G$4-1,IF(Register!$U627="",$D$2,MIN($D$2,YEAR(Register!$U627)*12+MONTH(Register!$U627)-1)))-(YEAR(Register!$O627)*12+MONTH(Register!$O627))+1))/Register!$Q627,2))</f>
        <v/>
      </c>
      <c r="H629" s="27">
        <f>IF(OR(Register!$N627&lt;&gt;"Yes",Register!$O627="",N(Register!$Q627)=0),0,ROUND((Register!$M627-Register!$R627)*MIN(Register!$Q627,MAX(0,MIN(H$4,IF(Register!$U627="",$D$2,MIN($D$2,YEAR(Register!$U627)*12+MONTH(Register!$U627)-1)))-(YEAR(Register!$O627)*12+MONTH(Register!$O627))+1))/Register!$Q627,2)-ROUND((Register!$M627-Register!$R627)*MIN(Register!$Q627,MAX(0,MIN(H$4-1,IF(Register!$U627="",$D$2,MIN($D$2,YEAR(Register!$U627)*12+MONTH(Register!$U627)-1)))-(YEAR(Register!$O627)*12+MONTH(Register!$O627))+1))/Register!$Q627,2))</f>
        <v/>
      </c>
      <c r="I629" s="27">
        <f>IF(OR(Register!$N627&lt;&gt;"Yes",Register!$O627="",N(Register!$Q627)=0),0,ROUND((Register!$M627-Register!$R627)*MIN(Register!$Q627,MAX(0,MIN(I$4,IF(Register!$U627="",$D$2,MIN($D$2,YEAR(Register!$U627)*12+MONTH(Register!$U627)-1)))-(YEAR(Register!$O627)*12+MONTH(Register!$O627))+1))/Register!$Q627,2)-ROUND((Register!$M627-Register!$R627)*MIN(Register!$Q627,MAX(0,MIN(I$4-1,IF(Register!$U627="",$D$2,MIN($D$2,YEAR(Register!$U627)*12+MONTH(Register!$U627)-1)))-(YEAR(Register!$O627)*12+MONTH(Register!$O627))+1))/Register!$Q627,2))</f>
        <v/>
      </c>
      <c r="J629" s="27">
        <f>IF(OR(Register!$N627&lt;&gt;"Yes",Register!$O627="",N(Register!$Q627)=0),0,ROUND((Register!$M627-Register!$R627)*MIN(Register!$Q627,MAX(0,MIN(J$4,IF(Register!$U627="",$D$2,MIN($D$2,YEAR(Register!$U627)*12+MONTH(Register!$U627)-1)))-(YEAR(Register!$O627)*12+MONTH(Register!$O627))+1))/Register!$Q627,2)-ROUND((Register!$M627-Register!$R627)*MIN(Register!$Q627,MAX(0,MIN(J$4-1,IF(Register!$U627="",$D$2,MIN($D$2,YEAR(Register!$U627)*12+MONTH(Register!$U627)-1)))-(YEAR(Register!$O627)*12+MONTH(Register!$O627))+1))/Register!$Q627,2))</f>
        <v/>
      </c>
      <c r="K629" s="27">
        <f>IF(OR(Register!$N627&lt;&gt;"Yes",Register!$O627="",N(Register!$Q627)=0),0,ROUND((Register!$M627-Register!$R627)*MIN(Register!$Q627,MAX(0,MIN(K$4,IF(Register!$U627="",$D$2,MIN($D$2,YEAR(Register!$U627)*12+MONTH(Register!$U627)-1)))-(YEAR(Register!$O627)*12+MONTH(Register!$O627))+1))/Register!$Q627,2)-ROUND((Register!$M627-Register!$R627)*MIN(Register!$Q627,MAX(0,MIN(K$4-1,IF(Register!$U627="",$D$2,MIN($D$2,YEAR(Register!$U627)*12+MONTH(Register!$U627)-1)))-(YEAR(Register!$O627)*12+MONTH(Register!$O627))+1))/Register!$Q627,2))</f>
        <v/>
      </c>
      <c r="L629" s="27">
        <f>IF(OR(Register!$N627&lt;&gt;"Yes",Register!$O627="",N(Register!$Q627)=0),0,ROUND((Register!$M627-Register!$R627)*MIN(Register!$Q627,MAX(0,MIN(L$4,IF(Register!$U627="",$D$2,MIN($D$2,YEAR(Register!$U627)*12+MONTH(Register!$U627)-1)))-(YEAR(Register!$O627)*12+MONTH(Register!$O627))+1))/Register!$Q627,2)-ROUND((Register!$M627-Register!$R627)*MIN(Register!$Q627,MAX(0,MIN(L$4-1,IF(Register!$U627="",$D$2,MIN($D$2,YEAR(Register!$U627)*12+MONTH(Register!$U627)-1)))-(YEAR(Register!$O627)*12+MONTH(Register!$O627))+1))/Register!$Q627,2))</f>
        <v/>
      </c>
      <c r="M629" s="27">
        <f>IF(OR(Register!$N627&lt;&gt;"Yes",Register!$O627="",N(Register!$Q627)=0),0,ROUND((Register!$M627-Register!$R627)*MIN(Register!$Q627,MAX(0,MIN(M$4,IF(Register!$U627="",$D$2,MIN($D$2,YEAR(Register!$U627)*12+MONTH(Register!$U627)-1)))-(YEAR(Register!$O627)*12+MONTH(Register!$O627))+1))/Register!$Q627,2)-ROUND((Register!$M627-Register!$R627)*MIN(Register!$Q627,MAX(0,MIN(M$4-1,IF(Register!$U627="",$D$2,MIN($D$2,YEAR(Register!$U627)*12+MONTH(Register!$U627)-1)))-(YEAR(Register!$O627)*12+MONTH(Register!$O627))+1))/Register!$Q627,2))</f>
        <v/>
      </c>
      <c r="N629" s="27">
        <f>IF(OR(Register!$N627&lt;&gt;"Yes",Register!$O627="",N(Register!$Q627)=0),0,ROUND((Register!$M627-Register!$R627)*MIN(Register!$Q627,MAX(0,MIN(N$4,IF(Register!$U627="",$D$2,MIN($D$2,YEAR(Register!$U627)*12+MONTH(Register!$U627)-1)))-(YEAR(Register!$O627)*12+MONTH(Register!$O627))+1))/Register!$Q627,2)-ROUND((Register!$M627-Register!$R627)*MIN(Register!$Q627,MAX(0,MIN(N$4-1,IF(Register!$U627="",$D$2,MIN($D$2,YEAR(Register!$U627)*12+MONTH(Register!$U627)-1)))-(YEAR(Register!$O627)*12+MONTH(Register!$O627))+1))/Register!$Q627,2))</f>
        <v/>
      </c>
      <c r="O629" s="27">
        <f>IF(OR(Register!$N627&lt;&gt;"Yes",Register!$O627="",N(Register!$Q627)=0),0,ROUND((Register!$M627-Register!$R627)*MIN(Register!$Q627,MAX(0,MIN(O$4,IF(Register!$U627="",$D$2,MIN($D$2,YEAR(Register!$U627)*12+MONTH(Register!$U627)-1)))-(YEAR(Register!$O627)*12+MONTH(Register!$O627))+1))/Register!$Q627,2)-ROUND((Register!$M627-Register!$R627)*MIN(Register!$Q627,MAX(0,MIN(O$4-1,IF(Register!$U627="",$D$2,MIN($D$2,YEAR(Register!$U627)*12+MONTH(Register!$U627)-1)))-(YEAR(Register!$O627)*12+MONTH(Register!$O627))+1))/Register!$Q627,2))</f>
        <v/>
      </c>
      <c r="P629" s="27">
        <f>IF(OR(Register!$N627&lt;&gt;"Yes",Register!$O627="",N(Register!$Q627)=0),0,ROUND((Register!$M627-Register!$R627)*MIN(Register!$Q627,MAX(0,MIN(P$4,IF(Register!$U627="",$D$2,MIN($D$2,YEAR(Register!$U627)*12+MONTH(Register!$U627)-1)))-(YEAR(Register!$O627)*12+MONTH(Register!$O627))+1))/Register!$Q627,2)-ROUND((Register!$M627-Register!$R627)*MIN(Register!$Q627,MAX(0,MIN(P$4-1,IF(Register!$U627="",$D$2,MIN($D$2,YEAR(Register!$U627)*12+MONTH(Register!$U627)-1)))-(YEAR(Register!$O627)*12+MONTH(Register!$O627))+1))/Register!$Q627,2))</f>
        <v/>
      </c>
      <c r="Q629" s="27">
        <f>E629+F629+G629+H629+I629+J629+K629+L629+M629+N629+O629+P629</f>
        <v/>
      </c>
    </row>
    <row r="630">
      <c r="A630" s="28">
        <f>IF(Register!$A628="","",Register!$A628)</f>
        <v/>
      </c>
      <c r="B630" s="28">
        <f>IF(Register!$D628="","",Register!$D628)</f>
        <v/>
      </c>
      <c r="C630" s="28">
        <f>IF(Register!$F628="","",Register!$F628)</f>
        <v/>
      </c>
      <c r="D630" s="28">
        <f>IF(C630="","",IF(C630=Settings!$A$9,Settings!$B$9,IF(C630=Settings!$A$10,Settings!$B$10,IF(C630=Settings!$A$11,Settings!$B$11,IF(C630=Settings!$A$12,Settings!$B$12,IF(C630=Settings!$A$13,Settings!$B$13,IF(C630=Settings!$A$14,Settings!$B$14,IF(C630=Settings!$A$15,Settings!$B$15,IF(C630=Settings!$A$16,Settings!$B$16,IF(C630=Settings!$A$17,Settings!$B$17,IF(C630=Settings!$A$18,Settings!$B$18,"")))))))))))</f>
        <v/>
      </c>
      <c r="E630" s="27">
        <f>IF(OR(Register!$N628&lt;&gt;"Yes",Register!$O628="",N(Register!$Q628)=0),0,ROUND((Register!$M628-Register!$R628)*MIN(Register!$Q628,MAX(0,MIN(E$4,IF(Register!$U628="",$D$2,MIN($D$2,YEAR(Register!$U628)*12+MONTH(Register!$U628)-1)))-(YEAR(Register!$O628)*12+MONTH(Register!$O628))+1))/Register!$Q628,2)-ROUND((Register!$M628-Register!$R628)*MIN(Register!$Q628,MAX(0,MIN(E$4-1,IF(Register!$U628="",$D$2,MIN($D$2,YEAR(Register!$U628)*12+MONTH(Register!$U628)-1)))-(YEAR(Register!$O628)*12+MONTH(Register!$O628))+1))/Register!$Q628,2))</f>
        <v/>
      </c>
      <c r="F630" s="27">
        <f>IF(OR(Register!$N628&lt;&gt;"Yes",Register!$O628="",N(Register!$Q628)=0),0,ROUND((Register!$M628-Register!$R628)*MIN(Register!$Q628,MAX(0,MIN(F$4,IF(Register!$U628="",$D$2,MIN($D$2,YEAR(Register!$U628)*12+MONTH(Register!$U628)-1)))-(YEAR(Register!$O628)*12+MONTH(Register!$O628))+1))/Register!$Q628,2)-ROUND((Register!$M628-Register!$R628)*MIN(Register!$Q628,MAX(0,MIN(F$4-1,IF(Register!$U628="",$D$2,MIN($D$2,YEAR(Register!$U628)*12+MONTH(Register!$U628)-1)))-(YEAR(Register!$O628)*12+MONTH(Register!$O628))+1))/Register!$Q628,2))</f>
        <v/>
      </c>
      <c r="G630" s="27">
        <f>IF(OR(Register!$N628&lt;&gt;"Yes",Register!$O628="",N(Register!$Q628)=0),0,ROUND((Register!$M628-Register!$R628)*MIN(Register!$Q628,MAX(0,MIN(G$4,IF(Register!$U628="",$D$2,MIN($D$2,YEAR(Register!$U628)*12+MONTH(Register!$U628)-1)))-(YEAR(Register!$O628)*12+MONTH(Register!$O628))+1))/Register!$Q628,2)-ROUND((Register!$M628-Register!$R628)*MIN(Register!$Q628,MAX(0,MIN(G$4-1,IF(Register!$U628="",$D$2,MIN($D$2,YEAR(Register!$U628)*12+MONTH(Register!$U628)-1)))-(YEAR(Register!$O628)*12+MONTH(Register!$O628))+1))/Register!$Q628,2))</f>
        <v/>
      </c>
      <c r="H630" s="27">
        <f>IF(OR(Register!$N628&lt;&gt;"Yes",Register!$O628="",N(Register!$Q628)=0),0,ROUND((Register!$M628-Register!$R628)*MIN(Register!$Q628,MAX(0,MIN(H$4,IF(Register!$U628="",$D$2,MIN($D$2,YEAR(Register!$U628)*12+MONTH(Register!$U628)-1)))-(YEAR(Register!$O628)*12+MONTH(Register!$O628))+1))/Register!$Q628,2)-ROUND((Register!$M628-Register!$R628)*MIN(Register!$Q628,MAX(0,MIN(H$4-1,IF(Register!$U628="",$D$2,MIN($D$2,YEAR(Register!$U628)*12+MONTH(Register!$U628)-1)))-(YEAR(Register!$O628)*12+MONTH(Register!$O628))+1))/Register!$Q628,2))</f>
        <v/>
      </c>
      <c r="I630" s="27">
        <f>IF(OR(Register!$N628&lt;&gt;"Yes",Register!$O628="",N(Register!$Q628)=0),0,ROUND((Register!$M628-Register!$R628)*MIN(Register!$Q628,MAX(0,MIN(I$4,IF(Register!$U628="",$D$2,MIN($D$2,YEAR(Register!$U628)*12+MONTH(Register!$U628)-1)))-(YEAR(Register!$O628)*12+MONTH(Register!$O628))+1))/Register!$Q628,2)-ROUND((Register!$M628-Register!$R628)*MIN(Register!$Q628,MAX(0,MIN(I$4-1,IF(Register!$U628="",$D$2,MIN($D$2,YEAR(Register!$U628)*12+MONTH(Register!$U628)-1)))-(YEAR(Register!$O628)*12+MONTH(Register!$O628))+1))/Register!$Q628,2))</f>
        <v/>
      </c>
      <c r="J630" s="27">
        <f>IF(OR(Register!$N628&lt;&gt;"Yes",Register!$O628="",N(Register!$Q628)=0),0,ROUND((Register!$M628-Register!$R628)*MIN(Register!$Q628,MAX(0,MIN(J$4,IF(Register!$U628="",$D$2,MIN($D$2,YEAR(Register!$U628)*12+MONTH(Register!$U628)-1)))-(YEAR(Register!$O628)*12+MONTH(Register!$O628))+1))/Register!$Q628,2)-ROUND((Register!$M628-Register!$R628)*MIN(Register!$Q628,MAX(0,MIN(J$4-1,IF(Register!$U628="",$D$2,MIN($D$2,YEAR(Register!$U628)*12+MONTH(Register!$U628)-1)))-(YEAR(Register!$O628)*12+MONTH(Register!$O628))+1))/Register!$Q628,2))</f>
        <v/>
      </c>
      <c r="K630" s="27">
        <f>IF(OR(Register!$N628&lt;&gt;"Yes",Register!$O628="",N(Register!$Q628)=0),0,ROUND((Register!$M628-Register!$R628)*MIN(Register!$Q628,MAX(0,MIN(K$4,IF(Register!$U628="",$D$2,MIN($D$2,YEAR(Register!$U628)*12+MONTH(Register!$U628)-1)))-(YEAR(Register!$O628)*12+MONTH(Register!$O628))+1))/Register!$Q628,2)-ROUND((Register!$M628-Register!$R628)*MIN(Register!$Q628,MAX(0,MIN(K$4-1,IF(Register!$U628="",$D$2,MIN($D$2,YEAR(Register!$U628)*12+MONTH(Register!$U628)-1)))-(YEAR(Register!$O628)*12+MONTH(Register!$O628))+1))/Register!$Q628,2))</f>
        <v/>
      </c>
      <c r="L630" s="27">
        <f>IF(OR(Register!$N628&lt;&gt;"Yes",Register!$O628="",N(Register!$Q628)=0),0,ROUND((Register!$M628-Register!$R628)*MIN(Register!$Q628,MAX(0,MIN(L$4,IF(Register!$U628="",$D$2,MIN($D$2,YEAR(Register!$U628)*12+MONTH(Register!$U628)-1)))-(YEAR(Register!$O628)*12+MONTH(Register!$O628))+1))/Register!$Q628,2)-ROUND((Register!$M628-Register!$R628)*MIN(Register!$Q628,MAX(0,MIN(L$4-1,IF(Register!$U628="",$D$2,MIN($D$2,YEAR(Register!$U628)*12+MONTH(Register!$U628)-1)))-(YEAR(Register!$O628)*12+MONTH(Register!$O628))+1))/Register!$Q628,2))</f>
        <v/>
      </c>
      <c r="M630" s="27">
        <f>IF(OR(Register!$N628&lt;&gt;"Yes",Register!$O628="",N(Register!$Q628)=0),0,ROUND((Register!$M628-Register!$R628)*MIN(Register!$Q628,MAX(0,MIN(M$4,IF(Register!$U628="",$D$2,MIN($D$2,YEAR(Register!$U628)*12+MONTH(Register!$U628)-1)))-(YEAR(Register!$O628)*12+MONTH(Register!$O628))+1))/Register!$Q628,2)-ROUND((Register!$M628-Register!$R628)*MIN(Register!$Q628,MAX(0,MIN(M$4-1,IF(Register!$U628="",$D$2,MIN($D$2,YEAR(Register!$U628)*12+MONTH(Register!$U628)-1)))-(YEAR(Register!$O628)*12+MONTH(Register!$O628))+1))/Register!$Q628,2))</f>
        <v/>
      </c>
      <c r="N630" s="27">
        <f>IF(OR(Register!$N628&lt;&gt;"Yes",Register!$O628="",N(Register!$Q628)=0),0,ROUND((Register!$M628-Register!$R628)*MIN(Register!$Q628,MAX(0,MIN(N$4,IF(Register!$U628="",$D$2,MIN($D$2,YEAR(Register!$U628)*12+MONTH(Register!$U628)-1)))-(YEAR(Register!$O628)*12+MONTH(Register!$O628))+1))/Register!$Q628,2)-ROUND((Register!$M628-Register!$R628)*MIN(Register!$Q628,MAX(0,MIN(N$4-1,IF(Register!$U628="",$D$2,MIN($D$2,YEAR(Register!$U628)*12+MONTH(Register!$U628)-1)))-(YEAR(Register!$O628)*12+MONTH(Register!$O628))+1))/Register!$Q628,2))</f>
        <v/>
      </c>
      <c r="O630" s="27">
        <f>IF(OR(Register!$N628&lt;&gt;"Yes",Register!$O628="",N(Register!$Q628)=0),0,ROUND((Register!$M628-Register!$R628)*MIN(Register!$Q628,MAX(0,MIN(O$4,IF(Register!$U628="",$D$2,MIN($D$2,YEAR(Register!$U628)*12+MONTH(Register!$U628)-1)))-(YEAR(Register!$O628)*12+MONTH(Register!$O628))+1))/Register!$Q628,2)-ROUND((Register!$M628-Register!$R628)*MIN(Register!$Q628,MAX(0,MIN(O$4-1,IF(Register!$U628="",$D$2,MIN($D$2,YEAR(Register!$U628)*12+MONTH(Register!$U628)-1)))-(YEAR(Register!$O628)*12+MONTH(Register!$O628))+1))/Register!$Q628,2))</f>
        <v/>
      </c>
      <c r="P630" s="27">
        <f>IF(OR(Register!$N628&lt;&gt;"Yes",Register!$O628="",N(Register!$Q628)=0),0,ROUND((Register!$M628-Register!$R628)*MIN(Register!$Q628,MAX(0,MIN(P$4,IF(Register!$U628="",$D$2,MIN($D$2,YEAR(Register!$U628)*12+MONTH(Register!$U628)-1)))-(YEAR(Register!$O628)*12+MONTH(Register!$O628))+1))/Register!$Q628,2)-ROUND((Register!$M628-Register!$R628)*MIN(Register!$Q628,MAX(0,MIN(P$4-1,IF(Register!$U628="",$D$2,MIN($D$2,YEAR(Register!$U628)*12+MONTH(Register!$U628)-1)))-(YEAR(Register!$O628)*12+MONTH(Register!$O628))+1))/Register!$Q628,2))</f>
        <v/>
      </c>
      <c r="Q630" s="27">
        <f>E630+F630+G630+H630+I630+J630+K630+L630+M630+N630+O630+P630</f>
        <v/>
      </c>
    </row>
    <row r="631">
      <c r="A631" s="28">
        <f>IF(Register!$A629="","",Register!$A629)</f>
        <v/>
      </c>
      <c r="B631" s="28">
        <f>IF(Register!$D629="","",Register!$D629)</f>
        <v/>
      </c>
      <c r="C631" s="28">
        <f>IF(Register!$F629="","",Register!$F629)</f>
        <v/>
      </c>
      <c r="D631" s="28">
        <f>IF(C631="","",IF(C631=Settings!$A$9,Settings!$B$9,IF(C631=Settings!$A$10,Settings!$B$10,IF(C631=Settings!$A$11,Settings!$B$11,IF(C631=Settings!$A$12,Settings!$B$12,IF(C631=Settings!$A$13,Settings!$B$13,IF(C631=Settings!$A$14,Settings!$B$14,IF(C631=Settings!$A$15,Settings!$B$15,IF(C631=Settings!$A$16,Settings!$B$16,IF(C631=Settings!$A$17,Settings!$B$17,IF(C631=Settings!$A$18,Settings!$B$18,"")))))))))))</f>
        <v/>
      </c>
      <c r="E631" s="27">
        <f>IF(OR(Register!$N629&lt;&gt;"Yes",Register!$O629="",N(Register!$Q629)=0),0,ROUND((Register!$M629-Register!$R629)*MIN(Register!$Q629,MAX(0,MIN(E$4,IF(Register!$U629="",$D$2,MIN($D$2,YEAR(Register!$U629)*12+MONTH(Register!$U629)-1)))-(YEAR(Register!$O629)*12+MONTH(Register!$O629))+1))/Register!$Q629,2)-ROUND((Register!$M629-Register!$R629)*MIN(Register!$Q629,MAX(0,MIN(E$4-1,IF(Register!$U629="",$D$2,MIN($D$2,YEAR(Register!$U629)*12+MONTH(Register!$U629)-1)))-(YEAR(Register!$O629)*12+MONTH(Register!$O629))+1))/Register!$Q629,2))</f>
        <v/>
      </c>
      <c r="F631" s="27">
        <f>IF(OR(Register!$N629&lt;&gt;"Yes",Register!$O629="",N(Register!$Q629)=0),0,ROUND((Register!$M629-Register!$R629)*MIN(Register!$Q629,MAX(0,MIN(F$4,IF(Register!$U629="",$D$2,MIN($D$2,YEAR(Register!$U629)*12+MONTH(Register!$U629)-1)))-(YEAR(Register!$O629)*12+MONTH(Register!$O629))+1))/Register!$Q629,2)-ROUND((Register!$M629-Register!$R629)*MIN(Register!$Q629,MAX(0,MIN(F$4-1,IF(Register!$U629="",$D$2,MIN($D$2,YEAR(Register!$U629)*12+MONTH(Register!$U629)-1)))-(YEAR(Register!$O629)*12+MONTH(Register!$O629))+1))/Register!$Q629,2))</f>
        <v/>
      </c>
      <c r="G631" s="27">
        <f>IF(OR(Register!$N629&lt;&gt;"Yes",Register!$O629="",N(Register!$Q629)=0),0,ROUND((Register!$M629-Register!$R629)*MIN(Register!$Q629,MAX(0,MIN(G$4,IF(Register!$U629="",$D$2,MIN($D$2,YEAR(Register!$U629)*12+MONTH(Register!$U629)-1)))-(YEAR(Register!$O629)*12+MONTH(Register!$O629))+1))/Register!$Q629,2)-ROUND((Register!$M629-Register!$R629)*MIN(Register!$Q629,MAX(0,MIN(G$4-1,IF(Register!$U629="",$D$2,MIN($D$2,YEAR(Register!$U629)*12+MONTH(Register!$U629)-1)))-(YEAR(Register!$O629)*12+MONTH(Register!$O629))+1))/Register!$Q629,2))</f>
        <v/>
      </c>
      <c r="H631" s="27">
        <f>IF(OR(Register!$N629&lt;&gt;"Yes",Register!$O629="",N(Register!$Q629)=0),0,ROUND((Register!$M629-Register!$R629)*MIN(Register!$Q629,MAX(0,MIN(H$4,IF(Register!$U629="",$D$2,MIN($D$2,YEAR(Register!$U629)*12+MONTH(Register!$U629)-1)))-(YEAR(Register!$O629)*12+MONTH(Register!$O629))+1))/Register!$Q629,2)-ROUND((Register!$M629-Register!$R629)*MIN(Register!$Q629,MAX(0,MIN(H$4-1,IF(Register!$U629="",$D$2,MIN($D$2,YEAR(Register!$U629)*12+MONTH(Register!$U629)-1)))-(YEAR(Register!$O629)*12+MONTH(Register!$O629))+1))/Register!$Q629,2))</f>
        <v/>
      </c>
      <c r="I631" s="27">
        <f>IF(OR(Register!$N629&lt;&gt;"Yes",Register!$O629="",N(Register!$Q629)=0),0,ROUND((Register!$M629-Register!$R629)*MIN(Register!$Q629,MAX(0,MIN(I$4,IF(Register!$U629="",$D$2,MIN($D$2,YEAR(Register!$U629)*12+MONTH(Register!$U629)-1)))-(YEAR(Register!$O629)*12+MONTH(Register!$O629))+1))/Register!$Q629,2)-ROUND((Register!$M629-Register!$R629)*MIN(Register!$Q629,MAX(0,MIN(I$4-1,IF(Register!$U629="",$D$2,MIN($D$2,YEAR(Register!$U629)*12+MONTH(Register!$U629)-1)))-(YEAR(Register!$O629)*12+MONTH(Register!$O629))+1))/Register!$Q629,2))</f>
        <v/>
      </c>
      <c r="J631" s="27">
        <f>IF(OR(Register!$N629&lt;&gt;"Yes",Register!$O629="",N(Register!$Q629)=0),0,ROUND((Register!$M629-Register!$R629)*MIN(Register!$Q629,MAX(0,MIN(J$4,IF(Register!$U629="",$D$2,MIN($D$2,YEAR(Register!$U629)*12+MONTH(Register!$U629)-1)))-(YEAR(Register!$O629)*12+MONTH(Register!$O629))+1))/Register!$Q629,2)-ROUND((Register!$M629-Register!$R629)*MIN(Register!$Q629,MAX(0,MIN(J$4-1,IF(Register!$U629="",$D$2,MIN($D$2,YEAR(Register!$U629)*12+MONTH(Register!$U629)-1)))-(YEAR(Register!$O629)*12+MONTH(Register!$O629))+1))/Register!$Q629,2))</f>
        <v/>
      </c>
      <c r="K631" s="27">
        <f>IF(OR(Register!$N629&lt;&gt;"Yes",Register!$O629="",N(Register!$Q629)=0),0,ROUND((Register!$M629-Register!$R629)*MIN(Register!$Q629,MAX(0,MIN(K$4,IF(Register!$U629="",$D$2,MIN($D$2,YEAR(Register!$U629)*12+MONTH(Register!$U629)-1)))-(YEAR(Register!$O629)*12+MONTH(Register!$O629))+1))/Register!$Q629,2)-ROUND((Register!$M629-Register!$R629)*MIN(Register!$Q629,MAX(0,MIN(K$4-1,IF(Register!$U629="",$D$2,MIN($D$2,YEAR(Register!$U629)*12+MONTH(Register!$U629)-1)))-(YEAR(Register!$O629)*12+MONTH(Register!$O629))+1))/Register!$Q629,2))</f>
        <v/>
      </c>
      <c r="L631" s="27">
        <f>IF(OR(Register!$N629&lt;&gt;"Yes",Register!$O629="",N(Register!$Q629)=0),0,ROUND((Register!$M629-Register!$R629)*MIN(Register!$Q629,MAX(0,MIN(L$4,IF(Register!$U629="",$D$2,MIN($D$2,YEAR(Register!$U629)*12+MONTH(Register!$U629)-1)))-(YEAR(Register!$O629)*12+MONTH(Register!$O629))+1))/Register!$Q629,2)-ROUND((Register!$M629-Register!$R629)*MIN(Register!$Q629,MAX(0,MIN(L$4-1,IF(Register!$U629="",$D$2,MIN($D$2,YEAR(Register!$U629)*12+MONTH(Register!$U629)-1)))-(YEAR(Register!$O629)*12+MONTH(Register!$O629))+1))/Register!$Q629,2))</f>
        <v/>
      </c>
      <c r="M631" s="27">
        <f>IF(OR(Register!$N629&lt;&gt;"Yes",Register!$O629="",N(Register!$Q629)=0),0,ROUND((Register!$M629-Register!$R629)*MIN(Register!$Q629,MAX(0,MIN(M$4,IF(Register!$U629="",$D$2,MIN($D$2,YEAR(Register!$U629)*12+MONTH(Register!$U629)-1)))-(YEAR(Register!$O629)*12+MONTH(Register!$O629))+1))/Register!$Q629,2)-ROUND((Register!$M629-Register!$R629)*MIN(Register!$Q629,MAX(0,MIN(M$4-1,IF(Register!$U629="",$D$2,MIN($D$2,YEAR(Register!$U629)*12+MONTH(Register!$U629)-1)))-(YEAR(Register!$O629)*12+MONTH(Register!$O629))+1))/Register!$Q629,2))</f>
        <v/>
      </c>
      <c r="N631" s="27">
        <f>IF(OR(Register!$N629&lt;&gt;"Yes",Register!$O629="",N(Register!$Q629)=0),0,ROUND((Register!$M629-Register!$R629)*MIN(Register!$Q629,MAX(0,MIN(N$4,IF(Register!$U629="",$D$2,MIN($D$2,YEAR(Register!$U629)*12+MONTH(Register!$U629)-1)))-(YEAR(Register!$O629)*12+MONTH(Register!$O629))+1))/Register!$Q629,2)-ROUND((Register!$M629-Register!$R629)*MIN(Register!$Q629,MAX(0,MIN(N$4-1,IF(Register!$U629="",$D$2,MIN($D$2,YEAR(Register!$U629)*12+MONTH(Register!$U629)-1)))-(YEAR(Register!$O629)*12+MONTH(Register!$O629))+1))/Register!$Q629,2))</f>
        <v/>
      </c>
      <c r="O631" s="27">
        <f>IF(OR(Register!$N629&lt;&gt;"Yes",Register!$O629="",N(Register!$Q629)=0),0,ROUND((Register!$M629-Register!$R629)*MIN(Register!$Q629,MAX(0,MIN(O$4,IF(Register!$U629="",$D$2,MIN($D$2,YEAR(Register!$U629)*12+MONTH(Register!$U629)-1)))-(YEAR(Register!$O629)*12+MONTH(Register!$O629))+1))/Register!$Q629,2)-ROUND((Register!$M629-Register!$R629)*MIN(Register!$Q629,MAX(0,MIN(O$4-1,IF(Register!$U629="",$D$2,MIN($D$2,YEAR(Register!$U629)*12+MONTH(Register!$U629)-1)))-(YEAR(Register!$O629)*12+MONTH(Register!$O629))+1))/Register!$Q629,2))</f>
        <v/>
      </c>
      <c r="P631" s="27">
        <f>IF(OR(Register!$N629&lt;&gt;"Yes",Register!$O629="",N(Register!$Q629)=0),0,ROUND((Register!$M629-Register!$R629)*MIN(Register!$Q629,MAX(0,MIN(P$4,IF(Register!$U629="",$D$2,MIN($D$2,YEAR(Register!$U629)*12+MONTH(Register!$U629)-1)))-(YEAR(Register!$O629)*12+MONTH(Register!$O629))+1))/Register!$Q629,2)-ROUND((Register!$M629-Register!$R629)*MIN(Register!$Q629,MAX(0,MIN(P$4-1,IF(Register!$U629="",$D$2,MIN($D$2,YEAR(Register!$U629)*12+MONTH(Register!$U629)-1)))-(YEAR(Register!$O629)*12+MONTH(Register!$O629))+1))/Register!$Q629,2))</f>
        <v/>
      </c>
      <c r="Q631" s="27">
        <f>E631+F631+G631+H631+I631+J631+K631+L631+M631+N631+O631+P631</f>
        <v/>
      </c>
    </row>
    <row r="632">
      <c r="A632" s="28">
        <f>IF(Register!$A630="","",Register!$A630)</f>
        <v/>
      </c>
      <c r="B632" s="28">
        <f>IF(Register!$D630="","",Register!$D630)</f>
        <v/>
      </c>
      <c r="C632" s="28">
        <f>IF(Register!$F630="","",Register!$F630)</f>
        <v/>
      </c>
      <c r="D632" s="28">
        <f>IF(C632="","",IF(C632=Settings!$A$9,Settings!$B$9,IF(C632=Settings!$A$10,Settings!$B$10,IF(C632=Settings!$A$11,Settings!$B$11,IF(C632=Settings!$A$12,Settings!$B$12,IF(C632=Settings!$A$13,Settings!$B$13,IF(C632=Settings!$A$14,Settings!$B$14,IF(C632=Settings!$A$15,Settings!$B$15,IF(C632=Settings!$A$16,Settings!$B$16,IF(C632=Settings!$A$17,Settings!$B$17,IF(C632=Settings!$A$18,Settings!$B$18,"")))))))))))</f>
        <v/>
      </c>
      <c r="E632" s="27">
        <f>IF(OR(Register!$N630&lt;&gt;"Yes",Register!$O630="",N(Register!$Q630)=0),0,ROUND((Register!$M630-Register!$R630)*MIN(Register!$Q630,MAX(0,MIN(E$4,IF(Register!$U630="",$D$2,MIN($D$2,YEAR(Register!$U630)*12+MONTH(Register!$U630)-1)))-(YEAR(Register!$O630)*12+MONTH(Register!$O630))+1))/Register!$Q630,2)-ROUND((Register!$M630-Register!$R630)*MIN(Register!$Q630,MAX(0,MIN(E$4-1,IF(Register!$U630="",$D$2,MIN($D$2,YEAR(Register!$U630)*12+MONTH(Register!$U630)-1)))-(YEAR(Register!$O630)*12+MONTH(Register!$O630))+1))/Register!$Q630,2))</f>
        <v/>
      </c>
      <c r="F632" s="27">
        <f>IF(OR(Register!$N630&lt;&gt;"Yes",Register!$O630="",N(Register!$Q630)=0),0,ROUND((Register!$M630-Register!$R630)*MIN(Register!$Q630,MAX(0,MIN(F$4,IF(Register!$U630="",$D$2,MIN($D$2,YEAR(Register!$U630)*12+MONTH(Register!$U630)-1)))-(YEAR(Register!$O630)*12+MONTH(Register!$O630))+1))/Register!$Q630,2)-ROUND((Register!$M630-Register!$R630)*MIN(Register!$Q630,MAX(0,MIN(F$4-1,IF(Register!$U630="",$D$2,MIN($D$2,YEAR(Register!$U630)*12+MONTH(Register!$U630)-1)))-(YEAR(Register!$O630)*12+MONTH(Register!$O630))+1))/Register!$Q630,2))</f>
        <v/>
      </c>
      <c r="G632" s="27">
        <f>IF(OR(Register!$N630&lt;&gt;"Yes",Register!$O630="",N(Register!$Q630)=0),0,ROUND((Register!$M630-Register!$R630)*MIN(Register!$Q630,MAX(0,MIN(G$4,IF(Register!$U630="",$D$2,MIN($D$2,YEAR(Register!$U630)*12+MONTH(Register!$U630)-1)))-(YEAR(Register!$O630)*12+MONTH(Register!$O630))+1))/Register!$Q630,2)-ROUND((Register!$M630-Register!$R630)*MIN(Register!$Q630,MAX(0,MIN(G$4-1,IF(Register!$U630="",$D$2,MIN($D$2,YEAR(Register!$U630)*12+MONTH(Register!$U630)-1)))-(YEAR(Register!$O630)*12+MONTH(Register!$O630))+1))/Register!$Q630,2))</f>
        <v/>
      </c>
      <c r="H632" s="27">
        <f>IF(OR(Register!$N630&lt;&gt;"Yes",Register!$O630="",N(Register!$Q630)=0),0,ROUND((Register!$M630-Register!$R630)*MIN(Register!$Q630,MAX(0,MIN(H$4,IF(Register!$U630="",$D$2,MIN($D$2,YEAR(Register!$U630)*12+MONTH(Register!$U630)-1)))-(YEAR(Register!$O630)*12+MONTH(Register!$O630))+1))/Register!$Q630,2)-ROUND((Register!$M630-Register!$R630)*MIN(Register!$Q630,MAX(0,MIN(H$4-1,IF(Register!$U630="",$D$2,MIN($D$2,YEAR(Register!$U630)*12+MONTH(Register!$U630)-1)))-(YEAR(Register!$O630)*12+MONTH(Register!$O630))+1))/Register!$Q630,2))</f>
        <v/>
      </c>
      <c r="I632" s="27">
        <f>IF(OR(Register!$N630&lt;&gt;"Yes",Register!$O630="",N(Register!$Q630)=0),0,ROUND((Register!$M630-Register!$R630)*MIN(Register!$Q630,MAX(0,MIN(I$4,IF(Register!$U630="",$D$2,MIN($D$2,YEAR(Register!$U630)*12+MONTH(Register!$U630)-1)))-(YEAR(Register!$O630)*12+MONTH(Register!$O630))+1))/Register!$Q630,2)-ROUND((Register!$M630-Register!$R630)*MIN(Register!$Q630,MAX(0,MIN(I$4-1,IF(Register!$U630="",$D$2,MIN($D$2,YEAR(Register!$U630)*12+MONTH(Register!$U630)-1)))-(YEAR(Register!$O630)*12+MONTH(Register!$O630))+1))/Register!$Q630,2))</f>
        <v/>
      </c>
      <c r="J632" s="27">
        <f>IF(OR(Register!$N630&lt;&gt;"Yes",Register!$O630="",N(Register!$Q630)=0),0,ROUND((Register!$M630-Register!$R630)*MIN(Register!$Q630,MAX(0,MIN(J$4,IF(Register!$U630="",$D$2,MIN($D$2,YEAR(Register!$U630)*12+MONTH(Register!$U630)-1)))-(YEAR(Register!$O630)*12+MONTH(Register!$O630))+1))/Register!$Q630,2)-ROUND((Register!$M630-Register!$R630)*MIN(Register!$Q630,MAX(0,MIN(J$4-1,IF(Register!$U630="",$D$2,MIN($D$2,YEAR(Register!$U630)*12+MONTH(Register!$U630)-1)))-(YEAR(Register!$O630)*12+MONTH(Register!$O630))+1))/Register!$Q630,2))</f>
        <v/>
      </c>
      <c r="K632" s="27">
        <f>IF(OR(Register!$N630&lt;&gt;"Yes",Register!$O630="",N(Register!$Q630)=0),0,ROUND((Register!$M630-Register!$R630)*MIN(Register!$Q630,MAX(0,MIN(K$4,IF(Register!$U630="",$D$2,MIN($D$2,YEAR(Register!$U630)*12+MONTH(Register!$U630)-1)))-(YEAR(Register!$O630)*12+MONTH(Register!$O630))+1))/Register!$Q630,2)-ROUND((Register!$M630-Register!$R630)*MIN(Register!$Q630,MAX(0,MIN(K$4-1,IF(Register!$U630="",$D$2,MIN($D$2,YEAR(Register!$U630)*12+MONTH(Register!$U630)-1)))-(YEAR(Register!$O630)*12+MONTH(Register!$O630))+1))/Register!$Q630,2))</f>
        <v/>
      </c>
      <c r="L632" s="27">
        <f>IF(OR(Register!$N630&lt;&gt;"Yes",Register!$O630="",N(Register!$Q630)=0),0,ROUND((Register!$M630-Register!$R630)*MIN(Register!$Q630,MAX(0,MIN(L$4,IF(Register!$U630="",$D$2,MIN($D$2,YEAR(Register!$U630)*12+MONTH(Register!$U630)-1)))-(YEAR(Register!$O630)*12+MONTH(Register!$O630))+1))/Register!$Q630,2)-ROUND((Register!$M630-Register!$R630)*MIN(Register!$Q630,MAX(0,MIN(L$4-1,IF(Register!$U630="",$D$2,MIN($D$2,YEAR(Register!$U630)*12+MONTH(Register!$U630)-1)))-(YEAR(Register!$O630)*12+MONTH(Register!$O630))+1))/Register!$Q630,2))</f>
        <v/>
      </c>
      <c r="M632" s="27">
        <f>IF(OR(Register!$N630&lt;&gt;"Yes",Register!$O630="",N(Register!$Q630)=0),0,ROUND((Register!$M630-Register!$R630)*MIN(Register!$Q630,MAX(0,MIN(M$4,IF(Register!$U630="",$D$2,MIN($D$2,YEAR(Register!$U630)*12+MONTH(Register!$U630)-1)))-(YEAR(Register!$O630)*12+MONTH(Register!$O630))+1))/Register!$Q630,2)-ROUND((Register!$M630-Register!$R630)*MIN(Register!$Q630,MAX(0,MIN(M$4-1,IF(Register!$U630="",$D$2,MIN($D$2,YEAR(Register!$U630)*12+MONTH(Register!$U630)-1)))-(YEAR(Register!$O630)*12+MONTH(Register!$O630))+1))/Register!$Q630,2))</f>
        <v/>
      </c>
      <c r="N632" s="27">
        <f>IF(OR(Register!$N630&lt;&gt;"Yes",Register!$O630="",N(Register!$Q630)=0),0,ROUND((Register!$M630-Register!$R630)*MIN(Register!$Q630,MAX(0,MIN(N$4,IF(Register!$U630="",$D$2,MIN($D$2,YEAR(Register!$U630)*12+MONTH(Register!$U630)-1)))-(YEAR(Register!$O630)*12+MONTH(Register!$O630))+1))/Register!$Q630,2)-ROUND((Register!$M630-Register!$R630)*MIN(Register!$Q630,MAX(0,MIN(N$4-1,IF(Register!$U630="",$D$2,MIN($D$2,YEAR(Register!$U630)*12+MONTH(Register!$U630)-1)))-(YEAR(Register!$O630)*12+MONTH(Register!$O630))+1))/Register!$Q630,2))</f>
        <v/>
      </c>
      <c r="O632" s="27">
        <f>IF(OR(Register!$N630&lt;&gt;"Yes",Register!$O630="",N(Register!$Q630)=0),0,ROUND((Register!$M630-Register!$R630)*MIN(Register!$Q630,MAX(0,MIN(O$4,IF(Register!$U630="",$D$2,MIN($D$2,YEAR(Register!$U630)*12+MONTH(Register!$U630)-1)))-(YEAR(Register!$O630)*12+MONTH(Register!$O630))+1))/Register!$Q630,2)-ROUND((Register!$M630-Register!$R630)*MIN(Register!$Q630,MAX(0,MIN(O$4-1,IF(Register!$U630="",$D$2,MIN($D$2,YEAR(Register!$U630)*12+MONTH(Register!$U630)-1)))-(YEAR(Register!$O630)*12+MONTH(Register!$O630))+1))/Register!$Q630,2))</f>
        <v/>
      </c>
      <c r="P632" s="27">
        <f>IF(OR(Register!$N630&lt;&gt;"Yes",Register!$O630="",N(Register!$Q630)=0),0,ROUND((Register!$M630-Register!$R630)*MIN(Register!$Q630,MAX(0,MIN(P$4,IF(Register!$U630="",$D$2,MIN($D$2,YEAR(Register!$U630)*12+MONTH(Register!$U630)-1)))-(YEAR(Register!$O630)*12+MONTH(Register!$O630))+1))/Register!$Q630,2)-ROUND((Register!$M630-Register!$R630)*MIN(Register!$Q630,MAX(0,MIN(P$4-1,IF(Register!$U630="",$D$2,MIN($D$2,YEAR(Register!$U630)*12+MONTH(Register!$U630)-1)))-(YEAR(Register!$O630)*12+MONTH(Register!$O630))+1))/Register!$Q630,2))</f>
        <v/>
      </c>
      <c r="Q632" s="27">
        <f>E632+F632+G632+H632+I632+J632+K632+L632+M632+N632+O632+P632</f>
        <v/>
      </c>
    </row>
    <row r="633">
      <c r="A633" s="28">
        <f>IF(Register!$A631="","",Register!$A631)</f>
        <v/>
      </c>
      <c r="B633" s="28">
        <f>IF(Register!$D631="","",Register!$D631)</f>
        <v/>
      </c>
      <c r="C633" s="28">
        <f>IF(Register!$F631="","",Register!$F631)</f>
        <v/>
      </c>
      <c r="D633" s="28">
        <f>IF(C633="","",IF(C633=Settings!$A$9,Settings!$B$9,IF(C633=Settings!$A$10,Settings!$B$10,IF(C633=Settings!$A$11,Settings!$B$11,IF(C633=Settings!$A$12,Settings!$B$12,IF(C633=Settings!$A$13,Settings!$B$13,IF(C633=Settings!$A$14,Settings!$B$14,IF(C633=Settings!$A$15,Settings!$B$15,IF(C633=Settings!$A$16,Settings!$B$16,IF(C633=Settings!$A$17,Settings!$B$17,IF(C633=Settings!$A$18,Settings!$B$18,"")))))))))))</f>
        <v/>
      </c>
      <c r="E633" s="27">
        <f>IF(OR(Register!$N631&lt;&gt;"Yes",Register!$O631="",N(Register!$Q631)=0),0,ROUND((Register!$M631-Register!$R631)*MIN(Register!$Q631,MAX(0,MIN(E$4,IF(Register!$U631="",$D$2,MIN($D$2,YEAR(Register!$U631)*12+MONTH(Register!$U631)-1)))-(YEAR(Register!$O631)*12+MONTH(Register!$O631))+1))/Register!$Q631,2)-ROUND((Register!$M631-Register!$R631)*MIN(Register!$Q631,MAX(0,MIN(E$4-1,IF(Register!$U631="",$D$2,MIN($D$2,YEAR(Register!$U631)*12+MONTH(Register!$U631)-1)))-(YEAR(Register!$O631)*12+MONTH(Register!$O631))+1))/Register!$Q631,2))</f>
        <v/>
      </c>
      <c r="F633" s="27">
        <f>IF(OR(Register!$N631&lt;&gt;"Yes",Register!$O631="",N(Register!$Q631)=0),0,ROUND((Register!$M631-Register!$R631)*MIN(Register!$Q631,MAX(0,MIN(F$4,IF(Register!$U631="",$D$2,MIN($D$2,YEAR(Register!$U631)*12+MONTH(Register!$U631)-1)))-(YEAR(Register!$O631)*12+MONTH(Register!$O631))+1))/Register!$Q631,2)-ROUND((Register!$M631-Register!$R631)*MIN(Register!$Q631,MAX(0,MIN(F$4-1,IF(Register!$U631="",$D$2,MIN($D$2,YEAR(Register!$U631)*12+MONTH(Register!$U631)-1)))-(YEAR(Register!$O631)*12+MONTH(Register!$O631))+1))/Register!$Q631,2))</f>
        <v/>
      </c>
      <c r="G633" s="27">
        <f>IF(OR(Register!$N631&lt;&gt;"Yes",Register!$O631="",N(Register!$Q631)=0),0,ROUND((Register!$M631-Register!$R631)*MIN(Register!$Q631,MAX(0,MIN(G$4,IF(Register!$U631="",$D$2,MIN($D$2,YEAR(Register!$U631)*12+MONTH(Register!$U631)-1)))-(YEAR(Register!$O631)*12+MONTH(Register!$O631))+1))/Register!$Q631,2)-ROUND((Register!$M631-Register!$R631)*MIN(Register!$Q631,MAX(0,MIN(G$4-1,IF(Register!$U631="",$D$2,MIN($D$2,YEAR(Register!$U631)*12+MONTH(Register!$U631)-1)))-(YEAR(Register!$O631)*12+MONTH(Register!$O631))+1))/Register!$Q631,2))</f>
        <v/>
      </c>
      <c r="H633" s="27">
        <f>IF(OR(Register!$N631&lt;&gt;"Yes",Register!$O631="",N(Register!$Q631)=0),0,ROUND((Register!$M631-Register!$R631)*MIN(Register!$Q631,MAX(0,MIN(H$4,IF(Register!$U631="",$D$2,MIN($D$2,YEAR(Register!$U631)*12+MONTH(Register!$U631)-1)))-(YEAR(Register!$O631)*12+MONTH(Register!$O631))+1))/Register!$Q631,2)-ROUND((Register!$M631-Register!$R631)*MIN(Register!$Q631,MAX(0,MIN(H$4-1,IF(Register!$U631="",$D$2,MIN($D$2,YEAR(Register!$U631)*12+MONTH(Register!$U631)-1)))-(YEAR(Register!$O631)*12+MONTH(Register!$O631))+1))/Register!$Q631,2))</f>
        <v/>
      </c>
      <c r="I633" s="27">
        <f>IF(OR(Register!$N631&lt;&gt;"Yes",Register!$O631="",N(Register!$Q631)=0),0,ROUND((Register!$M631-Register!$R631)*MIN(Register!$Q631,MAX(0,MIN(I$4,IF(Register!$U631="",$D$2,MIN($D$2,YEAR(Register!$U631)*12+MONTH(Register!$U631)-1)))-(YEAR(Register!$O631)*12+MONTH(Register!$O631))+1))/Register!$Q631,2)-ROUND((Register!$M631-Register!$R631)*MIN(Register!$Q631,MAX(0,MIN(I$4-1,IF(Register!$U631="",$D$2,MIN($D$2,YEAR(Register!$U631)*12+MONTH(Register!$U631)-1)))-(YEAR(Register!$O631)*12+MONTH(Register!$O631))+1))/Register!$Q631,2))</f>
        <v/>
      </c>
      <c r="J633" s="27">
        <f>IF(OR(Register!$N631&lt;&gt;"Yes",Register!$O631="",N(Register!$Q631)=0),0,ROUND((Register!$M631-Register!$R631)*MIN(Register!$Q631,MAX(0,MIN(J$4,IF(Register!$U631="",$D$2,MIN($D$2,YEAR(Register!$U631)*12+MONTH(Register!$U631)-1)))-(YEAR(Register!$O631)*12+MONTH(Register!$O631))+1))/Register!$Q631,2)-ROUND((Register!$M631-Register!$R631)*MIN(Register!$Q631,MAX(0,MIN(J$4-1,IF(Register!$U631="",$D$2,MIN($D$2,YEAR(Register!$U631)*12+MONTH(Register!$U631)-1)))-(YEAR(Register!$O631)*12+MONTH(Register!$O631))+1))/Register!$Q631,2))</f>
        <v/>
      </c>
      <c r="K633" s="27">
        <f>IF(OR(Register!$N631&lt;&gt;"Yes",Register!$O631="",N(Register!$Q631)=0),0,ROUND((Register!$M631-Register!$R631)*MIN(Register!$Q631,MAX(0,MIN(K$4,IF(Register!$U631="",$D$2,MIN($D$2,YEAR(Register!$U631)*12+MONTH(Register!$U631)-1)))-(YEAR(Register!$O631)*12+MONTH(Register!$O631))+1))/Register!$Q631,2)-ROUND((Register!$M631-Register!$R631)*MIN(Register!$Q631,MAX(0,MIN(K$4-1,IF(Register!$U631="",$D$2,MIN($D$2,YEAR(Register!$U631)*12+MONTH(Register!$U631)-1)))-(YEAR(Register!$O631)*12+MONTH(Register!$O631))+1))/Register!$Q631,2))</f>
        <v/>
      </c>
      <c r="L633" s="27">
        <f>IF(OR(Register!$N631&lt;&gt;"Yes",Register!$O631="",N(Register!$Q631)=0),0,ROUND((Register!$M631-Register!$R631)*MIN(Register!$Q631,MAX(0,MIN(L$4,IF(Register!$U631="",$D$2,MIN($D$2,YEAR(Register!$U631)*12+MONTH(Register!$U631)-1)))-(YEAR(Register!$O631)*12+MONTH(Register!$O631))+1))/Register!$Q631,2)-ROUND((Register!$M631-Register!$R631)*MIN(Register!$Q631,MAX(0,MIN(L$4-1,IF(Register!$U631="",$D$2,MIN($D$2,YEAR(Register!$U631)*12+MONTH(Register!$U631)-1)))-(YEAR(Register!$O631)*12+MONTH(Register!$O631))+1))/Register!$Q631,2))</f>
        <v/>
      </c>
      <c r="M633" s="27">
        <f>IF(OR(Register!$N631&lt;&gt;"Yes",Register!$O631="",N(Register!$Q631)=0),0,ROUND((Register!$M631-Register!$R631)*MIN(Register!$Q631,MAX(0,MIN(M$4,IF(Register!$U631="",$D$2,MIN($D$2,YEAR(Register!$U631)*12+MONTH(Register!$U631)-1)))-(YEAR(Register!$O631)*12+MONTH(Register!$O631))+1))/Register!$Q631,2)-ROUND((Register!$M631-Register!$R631)*MIN(Register!$Q631,MAX(0,MIN(M$4-1,IF(Register!$U631="",$D$2,MIN($D$2,YEAR(Register!$U631)*12+MONTH(Register!$U631)-1)))-(YEAR(Register!$O631)*12+MONTH(Register!$O631))+1))/Register!$Q631,2))</f>
        <v/>
      </c>
      <c r="N633" s="27">
        <f>IF(OR(Register!$N631&lt;&gt;"Yes",Register!$O631="",N(Register!$Q631)=0),0,ROUND((Register!$M631-Register!$R631)*MIN(Register!$Q631,MAX(0,MIN(N$4,IF(Register!$U631="",$D$2,MIN($D$2,YEAR(Register!$U631)*12+MONTH(Register!$U631)-1)))-(YEAR(Register!$O631)*12+MONTH(Register!$O631))+1))/Register!$Q631,2)-ROUND((Register!$M631-Register!$R631)*MIN(Register!$Q631,MAX(0,MIN(N$4-1,IF(Register!$U631="",$D$2,MIN($D$2,YEAR(Register!$U631)*12+MONTH(Register!$U631)-1)))-(YEAR(Register!$O631)*12+MONTH(Register!$O631))+1))/Register!$Q631,2))</f>
        <v/>
      </c>
      <c r="O633" s="27">
        <f>IF(OR(Register!$N631&lt;&gt;"Yes",Register!$O631="",N(Register!$Q631)=0),0,ROUND((Register!$M631-Register!$R631)*MIN(Register!$Q631,MAX(0,MIN(O$4,IF(Register!$U631="",$D$2,MIN($D$2,YEAR(Register!$U631)*12+MONTH(Register!$U631)-1)))-(YEAR(Register!$O631)*12+MONTH(Register!$O631))+1))/Register!$Q631,2)-ROUND((Register!$M631-Register!$R631)*MIN(Register!$Q631,MAX(0,MIN(O$4-1,IF(Register!$U631="",$D$2,MIN($D$2,YEAR(Register!$U631)*12+MONTH(Register!$U631)-1)))-(YEAR(Register!$O631)*12+MONTH(Register!$O631))+1))/Register!$Q631,2))</f>
        <v/>
      </c>
      <c r="P633" s="27">
        <f>IF(OR(Register!$N631&lt;&gt;"Yes",Register!$O631="",N(Register!$Q631)=0),0,ROUND((Register!$M631-Register!$R631)*MIN(Register!$Q631,MAX(0,MIN(P$4,IF(Register!$U631="",$D$2,MIN($D$2,YEAR(Register!$U631)*12+MONTH(Register!$U631)-1)))-(YEAR(Register!$O631)*12+MONTH(Register!$O631))+1))/Register!$Q631,2)-ROUND((Register!$M631-Register!$R631)*MIN(Register!$Q631,MAX(0,MIN(P$4-1,IF(Register!$U631="",$D$2,MIN($D$2,YEAR(Register!$U631)*12+MONTH(Register!$U631)-1)))-(YEAR(Register!$O631)*12+MONTH(Register!$O631))+1))/Register!$Q631,2))</f>
        <v/>
      </c>
      <c r="Q633" s="27">
        <f>E633+F633+G633+H633+I633+J633+K633+L633+M633+N633+O633+P633</f>
        <v/>
      </c>
    </row>
    <row r="634">
      <c r="A634" s="28">
        <f>IF(Register!$A632="","",Register!$A632)</f>
        <v/>
      </c>
      <c r="B634" s="28">
        <f>IF(Register!$D632="","",Register!$D632)</f>
        <v/>
      </c>
      <c r="C634" s="28">
        <f>IF(Register!$F632="","",Register!$F632)</f>
        <v/>
      </c>
      <c r="D634" s="28">
        <f>IF(C634="","",IF(C634=Settings!$A$9,Settings!$B$9,IF(C634=Settings!$A$10,Settings!$B$10,IF(C634=Settings!$A$11,Settings!$B$11,IF(C634=Settings!$A$12,Settings!$B$12,IF(C634=Settings!$A$13,Settings!$B$13,IF(C634=Settings!$A$14,Settings!$B$14,IF(C634=Settings!$A$15,Settings!$B$15,IF(C634=Settings!$A$16,Settings!$B$16,IF(C634=Settings!$A$17,Settings!$B$17,IF(C634=Settings!$A$18,Settings!$B$18,"")))))))))))</f>
        <v/>
      </c>
      <c r="E634" s="27">
        <f>IF(OR(Register!$N632&lt;&gt;"Yes",Register!$O632="",N(Register!$Q632)=0),0,ROUND((Register!$M632-Register!$R632)*MIN(Register!$Q632,MAX(0,MIN(E$4,IF(Register!$U632="",$D$2,MIN($D$2,YEAR(Register!$U632)*12+MONTH(Register!$U632)-1)))-(YEAR(Register!$O632)*12+MONTH(Register!$O632))+1))/Register!$Q632,2)-ROUND((Register!$M632-Register!$R632)*MIN(Register!$Q632,MAX(0,MIN(E$4-1,IF(Register!$U632="",$D$2,MIN($D$2,YEAR(Register!$U632)*12+MONTH(Register!$U632)-1)))-(YEAR(Register!$O632)*12+MONTH(Register!$O632))+1))/Register!$Q632,2))</f>
        <v/>
      </c>
      <c r="F634" s="27">
        <f>IF(OR(Register!$N632&lt;&gt;"Yes",Register!$O632="",N(Register!$Q632)=0),0,ROUND((Register!$M632-Register!$R632)*MIN(Register!$Q632,MAX(0,MIN(F$4,IF(Register!$U632="",$D$2,MIN($D$2,YEAR(Register!$U632)*12+MONTH(Register!$U632)-1)))-(YEAR(Register!$O632)*12+MONTH(Register!$O632))+1))/Register!$Q632,2)-ROUND((Register!$M632-Register!$R632)*MIN(Register!$Q632,MAX(0,MIN(F$4-1,IF(Register!$U632="",$D$2,MIN($D$2,YEAR(Register!$U632)*12+MONTH(Register!$U632)-1)))-(YEAR(Register!$O632)*12+MONTH(Register!$O632))+1))/Register!$Q632,2))</f>
        <v/>
      </c>
      <c r="G634" s="27">
        <f>IF(OR(Register!$N632&lt;&gt;"Yes",Register!$O632="",N(Register!$Q632)=0),0,ROUND((Register!$M632-Register!$R632)*MIN(Register!$Q632,MAX(0,MIN(G$4,IF(Register!$U632="",$D$2,MIN($D$2,YEAR(Register!$U632)*12+MONTH(Register!$U632)-1)))-(YEAR(Register!$O632)*12+MONTH(Register!$O632))+1))/Register!$Q632,2)-ROUND((Register!$M632-Register!$R632)*MIN(Register!$Q632,MAX(0,MIN(G$4-1,IF(Register!$U632="",$D$2,MIN($D$2,YEAR(Register!$U632)*12+MONTH(Register!$U632)-1)))-(YEAR(Register!$O632)*12+MONTH(Register!$O632))+1))/Register!$Q632,2))</f>
        <v/>
      </c>
      <c r="H634" s="27">
        <f>IF(OR(Register!$N632&lt;&gt;"Yes",Register!$O632="",N(Register!$Q632)=0),0,ROUND((Register!$M632-Register!$R632)*MIN(Register!$Q632,MAX(0,MIN(H$4,IF(Register!$U632="",$D$2,MIN($D$2,YEAR(Register!$U632)*12+MONTH(Register!$U632)-1)))-(YEAR(Register!$O632)*12+MONTH(Register!$O632))+1))/Register!$Q632,2)-ROUND((Register!$M632-Register!$R632)*MIN(Register!$Q632,MAX(0,MIN(H$4-1,IF(Register!$U632="",$D$2,MIN($D$2,YEAR(Register!$U632)*12+MONTH(Register!$U632)-1)))-(YEAR(Register!$O632)*12+MONTH(Register!$O632))+1))/Register!$Q632,2))</f>
        <v/>
      </c>
      <c r="I634" s="27">
        <f>IF(OR(Register!$N632&lt;&gt;"Yes",Register!$O632="",N(Register!$Q632)=0),0,ROUND((Register!$M632-Register!$R632)*MIN(Register!$Q632,MAX(0,MIN(I$4,IF(Register!$U632="",$D$2,MIN($D$2,YEAR(Register!$U632)*12+MONTH(Register!$U632)-1)))-(YEAR(Register!$O632)*12+MONTH(Register!$O632))+1))/Register!$Q632,2)-ROUND((Register!$M632-Register!$R632)*MIN(Register!$Q632,MAX(0,MIN(I$4-1,IF(Register!$U632="",$D$2,MIN($D$2,YEAR(Register!$U632)*12+MONTH(Register!$U632)-1)))-(YEAR(Register!$O632)*12+MONTH(Register!$O632))+1))/Register!$Q632,2))</f>
        <v/>
      </c>
      <c r="J634" s="27">
        <f>IF(OR(Register!$N632&lt;&gt;"Yes",Register!$O632="",N(Register!$Q632)=0),0,ROUND((Register!$M632-Register!$R632)*MIN(Register!$Q632,MAX(0,MIN(J$4,IF(Register!$U632="",$D$2,MIN($D$2,YEAR(Register!$U632)*12+MONTH(Register!$U632)-1)))-(YEAR(Register!$O632)*12+MONTH(Register!$O632))+1))/Register!$Q632,2)-ROUND((Register!$M632-Register!$R632)*MIN(Register!$Q632,MAX(0,MIN(J$4-1,IF(Register!$U632="",$D$2,MIN($D$2,YEAR(Register!$U632)*12+MONTH(Register!$U632)-1)))-(YEAR(Register!$O632)*12+MONTH(Register!$O632))+1))/Register!$Q632,2))</f>
        <v/>
      </c>
      <c r="K634" s="27">
        <f>IF(OR(Register!$N632&lt;&gt;"Yes",Register!$O632="",N(Register!$Q632)=0),0,ROUND((Register!$M632-Register!$R632)*MIN(Register!$Q632,MAX(0,MIN(K$4,IF(Register!$U632="",$D$2,MIN($D$2,YEAR(Register!$U632)*12+MONTH(Register!$U632)-1)))-(YEAR(Register!$O632)*12+MONTH(Register!$O632))+1))/Register!$Q632,2)-ROUND((Register!$M632-Register!$R632)*MIN(Register!$Q632,MAX(0,MIN(K$4-1,IF(Register!$U632="",$D$2,MIN($D$2,YEAR(Register!$U632)*12+MONTH(Register!$U632)-1)))-(YEAR(Register!$O632)*12+MONTH(Register!$O632))+1))/Register!$Q632,2))</f>
        <v/>
      </c>
      <c r="L634" s="27">
        <f>IF(OR(Register!$N632&lt;&gt;"Yes",Register!$O632="",N(Register!$Q632)=0),0,ROUND((Register!$M632-Register!$R632)*MIN(Register!$Q632,MAX(0,MIN(L$4,IF(Register!$U632="",$D$2,MIN($D$2,YEAR(Register!$U632)*12+MONTH(Register!$U632)-1)))-(YEAR(Register!$O632)*12+MONTH(Register!$O632))+1))/Register!$Q632,2)-ROUND((Register!$M632-Register!$R632)*MIN(Register!$Q632,MAX(0,MIN(L$4-1,IF(Register!$U632="",$D$2,MIN($D$2,YEAR(Register!$U632)*12+MONTH(Register!$U632)-1)))-(YEAR(Register!$O632)*12+MONTH(Register!$O632))+1))/Register!$Q632,2))</f>
        <v/>
      </c>
      <c r="M634" s="27">
        <f>IF(OR(Register!$N632&lt;&gt;"Yes",Register!$O632="",N(Register!$Q632)=0),0,ROUND((Register!$M632-Register!$R632)*MIN(Register!$Q632,MAX(0,MIN(M$4,IF(Register!$U632="",$D$2,MIN($D$2,YEAR(Register!$U632)*12+MONTH(Register!$U632)-1)))-(YEAR(Register!$O632)*12+MONTH(Register!$O632))+1))/Register!$Q632,2)-ROUND((Register!$M632-Register!$R632)*MIN(Register!$Q632,MAX(0,MIN(M$4-1,IF(Register!$U632="",$D$2,MIN($D$2,YEAR(Register!$U632)*12+MONTH(Register!$U632)-1)))-(YEAR(Register!$O632)*12+MONTH(Register!$O632))+1))/Register!$Q632,2))</f>
        <v/>
      </c>
      <c r="N634" s="27">
        <f>IF(OR(Register!$N632&lt;&gt;"Yes",Register!$O632="",N(Register!$Q632)=0),0,ROUND((Register!$M632-Register!$R632)*MIN(Register!$Q632,MAX(0,MIN(N$4,IF(Register!$U632="",$D$2,MIN($D$2,YEAR(Register!$U632)*12+MONTH(Register!$U632)-1)))-(YEAR(Register!$O632)*12+MONTH(Register!$O632))+1))/Register!$Q632,2)-ROUND((Register!$M632-Register!$R632)*MIN(Register!$Q632,MAX(0,MIN(N$4-1,IF(Register!$U632="",$D$2,MIN($D$2,YEAR(Register!$U632)*12+MONTH(Register!$U632)-1)))-(YEAR(Register!$O632)*12+MONTH(Register!$O632))+1))/Register!$Q632,2))</f>
        <v/>
      </c>
      <c r="O634" s="27">
        <f>IF(OR(Register!$N632&lt;&gt;"Yes",Register!$O632="",N(Register!$Q632)=0),0,ROUND((Register!$M632-Register!$R632)*MIN(Register!$Q632,MAX(0,MIN(O$4,IF(Register!$U632="",$D$2,MIN($D$2,YEAR(Register!$U632)*12+MONTH(Register!$U632)-1)))-(YEAR(Register!$O632)*12+MONTH(Register!$O632))+1))/Register!$Q632,2)-ROUND((Register!$M632-Register!$R632)*MIN(Register!$Q632,MAX(0,MIN(O$4-1,IF(Register!$U632="",$D$2,MIN($D$2,YEAR(Register!$U632)*12+MONTH(Register!$U632)-1)))-(YEAR(Register!$O632)*12+MONTH(Register!$O632))+1))/Register!$Q632,2))</f>
        <v/>
      </c>
      <c r="P634" s="27">
        <f>IF(OR(Register!$N632&lt;&gt;"Yes",Register!$O632="",N(Register!$Q632)=0),0,ROUND((Register!$M632-Register!$R632)*MIN(Register!$Q632,MAX(0,MIN(P$4,IF(Register!$U632="",$D$2,MIN($D$2,YEAR(Register!$U632)*12+MONTH(Register!$U632)-1)))-(YEAR(Register!$O632)*12+MONTH(Register!$O632))+1))/Register!$Q632,2)-ROUND((Register!$M632-Register!$R632)*MIN(Register!$Q632,MAX(0,MIN(P$4-1,IF(Register!$U632="",$D$2,MIN($D$2,YEAR(Register!$U632)*12+MONTH(Register!$U632)-1)))-(YEAR(Register!$O632)*12+MONTH(Register!$O632))+1))/Register!$Q632,2))</f>
        <v/>
      </c>
      <c r="Q634" s="27">
        <f>E634+F634+G634+H634+I634+J634+K634+L634+M634+N634+O634+P634</f>
        <v/>
      </c>
    </row>
    <row r="635">
      <c r="A635" s="28">
        <f>IF(Register!$A633="","",Register!$A633)</f>
        <v/>
      </c>
      <c r="B635" s="28">
        <f>IF(Register!$D633="","",Register!$D633)</f>
        <v/>
      </c>
      <c r="C635" s="28">
        <f>IF(Register!$F633="","",Register!$F633)</f>
        <v/>
      </c>
      <c r="D635" s="28">
        <f>IF(C635="","",IF(C635=Settings!$A$9,Settings!$B$9,IF(C635=Settings!$A$10,Settings!$B$10,IF(C635=Settings!$A$11,Settings!$B$11,IF(C635=Settings!$A$12,Settings!$B$12,IF(C635=Settings!$A$13,Settings!$B$13,IF(C635=Settings!$A$14,Settings!$B$14,IF(C635=Settings!$A$15,Settings!$B$15,IF(C635=Settings!$A$16,Settings!$B$16,IF(C635=Settings!$A$17,Settings!$B$17,IF(C635=Settings!$A$18,Settings!$B$18,"")))))))))))</f>
        <v/>
      </c>
      <c r="E635" s="27">
        <f>IF(OR(Register!$N633&lt;&gt;"Yes",Register!$O633="",N(Register!$Q633)=0),0,ROUND((Register!$M633-Register!$R633)*MIN(Register!$Q633,MAX(0,MIN(E$4,IF(Register!$U633="",$D$2,MIN($D$2,YEAR(Register!$U633)*12+MONTH(Register!$U633)-1)))-(YEAR(Register!$O633)*12+MONTH(Register!$O633))+1))/Register!$Q633,2)-ROUND((Register!$M633-Register!$R633)*MIN(Register!$Q633,MAX(0,MIN(E$4-1,IF(Register!$U633="",$D$2,MIN($D$2,YEAR(Register!$U633)*12+MONTH(Register!$U633)-1)))-(YEAR(Register!$O633)*12+MONTH(Register!$O633))+1))/Register!$Q633,2))</f>
        <v/>
      </c>
      <c r="F635" s="27">
        <f>IF(OR(Register!$N633&lt;&gt;"Yes",Register!$O633="",N(Register!$Q633)=0),0,ROUND((Register!$M633-Register!$R633)*MIN(Register!$Q633,MAX(0,MIN(F$4,IF(Register!$U633="",$D$2,MIN($D$2,YEAR(Register!$U633)*12+MONTH(Register!$U633)-1)))-(YEAR(Register!$O633)*12+MONTH(Register!$O633))+1))/Register!$Q633,2)-ROUND((Register!$M633-Register!$R633)*MIN(Register!$Q633,MAX(0,MIN(F$4-1,IF(Register!$U633="",$D$2,MIN($D$2,YEAR(Register!$U633)*12+MONTH(Register!$U633)-1)))-(YEAR(Register!$O633)*12+MONTH(Register!$O633))+1))/Register!$Q633,2))</f>
        <v/>
      </c>
      <c r="G635" s="27">
        <f>IF(OR(Register!$N633&lt;&gt;"Yes",Register!$O633="",N(Register!$Q633)=0),0,ROUND((Register!$M633-Register!$R633)*MIN(Register!$Q633,MAX(0,MIN(G$4,IF(Register!$U633="",$D$2,MIN($D$2,YEAR(Register!$U633)*12+MONTH(Register!$U633)-1)))-(YEAR(Register!$O633)*12+MONTH(Register!$O633))+1))/Register!$Q633,2)-ROUND((Register!$M633-Register!$R633)*MIN(Register!$Q633,MAX(0,MIN(G$4-1,IF(Register!$U633="",$D$2,MIN($D$2,YEAR(Register!$U633)*12+MONTH(Register!$U633)-1)))-(YEAR(Register!$O633)*12+MONTH(Register!$O633))+1))/Register!$Q633,2))</f>
        <v/>
      </c>
      <c r="H635" s="27">
        <f>IF(OR(Register!$N633&lt;&gt;"Yes",Register!$O633="",N(Register!$Q633)=0),0,ROUND((Register!$M633-Register!$R633)*MIN(Register!$Q633,MAX(0,MIN(H$4,IF(Register!$U633="",$D$2,MIN($D$2,YEAR(Register!$U633)*12+MONTH(Register!$U633)-1)))-(YEAR(Register!$O633)*12+MONTH(Register!$O633))+1))/Register!$Q633,2)-ROUND((Register!$M633-Register!$R633)*MIN(Register!$Q633,MAX(0,MIN(H$4-1,IF(Register!$U633="",$D$2,MIN($D$2,YEAR(Register!$U633)*12+MONTH(Register!$U633)-1)))-(YEAR(Register!$O633)*12+MONTH(Register!$O633))+1))/Register!$Q633,2))</f>
        <v/>
      </c>
      <c r="I635" s="27">
        <f>IF(OR(Register!$N633&lt;&gt;"Yes",Register!$O633="",N(Register!$Q633)=0),0,ROUND((Register!$M633-Register!$R633)*MIN(Register!$Q633,MAX(0,MIN(I$4,IF(Register!$U633="",$D$2,MIN($D$2,YEAR(Register!$U633)*12+MONTH(Register!$U633)-1)))-(YEAR(Register!$O633)*12+MONTH(Register!$O633))+1))/Register!$Q633,2)-ROUND((Register!$M633-Register!$R633)*MIN(Register!$Q633,MAX(0,MIN(I$4-1,IF(Register!$U633="",$D$2,MIN($D$2,YEAR(Register!$U633)*12+MONTH(Register!$U633)-1)))-(YEAR(Register!$O633)*12+MONTH(Register!$O633))+1))/Register!$Q633,2))</f>
        <v/>
      </c>
      <c r="J635" s="27">
        <f>IF(OR(Register!$N633&lt;&gt;"Yes",Register!$O633="",N(Register!$Q633)=0),0,ROUND((Register!$M633-Register!$R633)*MIN(Register!$Q633,MAX(0,MIN(J$4,IF(Register!$U633="",$D$2,MIN($D$2,YEAR(Register!$U633)*12+MONTH(Register!$U633)-1)))-(YEAR(Register!$O633)*12+MONTH(Register!$O633))+1))/Register!$Q633,2)-ROUND((Register!$M633-Register!$R633)*MIN(Register!$Q633,MAX(0,MIN(J$4-1,IF(Register!$U633="",$D$2,MIN($D$2,YEAR(Register!$U633)*12+MONTH(Register!$U633)-1)))-(YEAR(Register!$O633)*12+MONTH(Register!$O633))+1))/Register!$Q633,2))</f>
        <v/>
      </c>
      <c r="K635" s="27">
        <f>IF(OR(Register!$N633&lt;&gt;"Yes",Register!$O633="",N(Register!$Q633)=0),0,ROUND((Register!$M633-Register!$R633)*MIN(Register!$Q633,MAX(0,MIN(K$4,IF(Register!$U633="",$D$2,MIN($D$2,YEAR(Register!$U633)*12+MONTH(Register!$U633)-1)))-(YEAR(Register!$O633)*12+MONTH(Register!$O633))+1))/Register!$Q633,2)-ROUND((Register!$M633-Register!$R633)*MIN(Register!$Q633,MAX(0,MIN(K$4-1,IF(Register!$U633="",$D$2,MIN($D$2,YEAR(Register!$U633)*12+MONTH(Register!$U633)-1)))-(YEAR(Register!$O633)*12+MONTH(Register!$O633))+1))/Register!$Q633,2))</f>
        <v/>
      </c>
      <c r="L635" s="27">
        <f>IF(OR(Register!$N633&lt;&gt;"Yes",Register!$O633="",N(Register!$Q633)=0),0,ROUND((Register!$M633-Register!$R633)*MIN(Register!$Q633,MAX(0,MIN(L$4,IF(Register!$U633="",$D$2,MIN($D$2,YEAR(Register!$U633)*12+MONTH(Register!$U633)-1)))-(YEAR(Register!$O633)*12+MONTH(Register!$O633))+1))/Register!$Q633,2)-ROUND((Register!$M633-Register!$R633)*MIN(Register!$Q633,MAX(0,MIN(L$4-1,IF(Register!$U633="",$D$2,MIN($D$2,YEAR(Register!$U633)*12+MONTH(Register!$U633)-1)))-(YEAR(Register!$O633)*12+MONTH(Register!$O633))+1))/Register!$Q633,2))</f>
        <v/>
      </c>
      <c r="M635" s="27">
        <f>IF(OR(Register!$N633&lt;&gt;"Yes",Register!$O633="",N(Register!$Q633)=0),0,ROUND((Register!$M633-Register!$R633)*MIN(Register!$Q633,MAX(0,MIN(M$4,IF(Register!$U633="",$D$2,MIN($D$2,YEAR(Register!$U633)*12+MONTH(Register!$U633)-1)))-(YEAR(Register!$O633)*12+MONTH(Register!$O633))+1))/Register!$Q633,2)-ROUND((Register!$M633-Register!$R633)*MIN(Register!$Q633,MAX(0,MIN(M$4-1,IF(Register!$U633="",$D$2,MIN($D$2,YEAR(Register!$U633)*12+MONTH(Register!$U633)-1)))-(YEAR(Register!$O633)*12+MONTH(Register!$O633))+1))/Register!$Q633,2))</f>
        <v/>
      </c>
      <c r="N635" s="27">
        <f>IF(OR(Register!$N633&lt;&gt;"Yes",Register!$O633="",N(Register!$Q633)=0),0,ROUND((Register!$M633-Register!$R633)*MIN(Register!$Q633,MAX(0,MIN(N$4,IF(Register!$U633="",$D$2,MIN($D$2,YEAR(Register!$U633)*12+MONTH(Register!$U633)-1)))-(YEAR(Register!$O633)*12+MONTH(Register!$O633))+1))/Register!$Q633,2)-ROUND((Register!$M633-Register!$R633)*MIN(Register!$Q633,MAX(0,MIN(N$4-1,IF(Register!$U633="",$D$2,MIN($D$2,YEAR(Register!$U633)*12+MONTH(Register!$U633)-1)))-(YEAR(Register!$O633)*12+MONTH(Register!$O633))+1))/Register!$Q633,2))</f>
        <v/>
      </c>
      <c r="O635" s="27">
        <f>IF(OR(Register!$N633&lt;&gt;"Yes",Register!$O633="",N(Register!$Q633)=0),0,ROUND((Register!$M633-Register!$R633)*MIN(Register!$Q633,MAX(0,MIN(O$4,IF(Register!$U633="",$D$2,MIN($D$2,YEAR(Register!$U633)*12+MONTH(Register!$U633)-1)))-(YEAR(Register!$O633)*12+MONTH(Register!$O633))+1))/Register!$Q633,2)-ROUND((Register!$M633-Register!$R633)*MIN(Register!$Q633,MAX(0,MIN(O$4-1,IF(Register!$U633="",$D$2,MIN($D$2,YEAR(Register!$U633)*12+MONTH(Register!$U633)-1)))-(YEAR(Register!$O633)*12+MONTH(Register!$O633))+1))/Register!$Q633,2))</f>
        <v/>
      </c>
      <c r="P635" s="27">
        <f>IF(OR(Register!$N633&lt;&gt;"Yes",Register!$O633="",N(Register!$Q633)=0),0,ROUND((Register!$M633-Register!$R633)*MIN(Register!$Q633,MAX(0,MIN(P$4,IF(Register!$U633="",$D$2,MIN($D$2,YEAR(Register!$U633)*12+MONTH(Register!$U633)-1)))-(YEAR(Register!$O633)*12+MONTH(Register!$O633))+1))/Register!$Q633,2)-ROUND((Register!$M633-Register!$R633)*MIN(Register!$Q633,MAX(0,MIN(P$4-1,IF(Register!$U633="",$D$2,MIN($D$2,YEAR(Register!$U633)*12+MONTH(Register!$U633)-1)))-(YEAR(Register!$O633)*12+MONTH(Register!$O633))+1))/Register!$Q633,2))</f>
        <v/>
      </c>
      <c r="Q635" s="27">
        <f>E635+F635+G635+H635+I635+J635+K635+L635+M635+N635+O635+P635</f>
        <v/>
      </c>
    </row>
    <row r="636">
      <c r="A636" s="28">
        <f>IF(Register!$A634="","",Register!$A634)</f>
        <v/>
      </c>
      <c r="B636" s="28">
        <f>IF(Register!$D634="","",Register!$D634)</f>
        <v/>
      </c>
      <c r="C636" s="28">
        <f>IF(Register!$F634="","",Register!$F634)</f>
        <v/>
      </c>
      <c r="D636" s="28">
        <f>IF(C636="","",IF(C636=Settings!$A$9,Settings!$B$9,IF(C636=Settings!$A$10,Settings!$B$10,IF(C636=Settings!$A$11,Settings!$B$11,IF(C636=Settings!$A$12,Settings!$B$12,IF(C636=Settings!$A$13,Settings!$B$13,IF(C636=Settings!$A$14,Settings!$B$14,IF(C636=Settings!$A$15,Settings!$B$15,IF(C636=Settings!$A$16,Settings!$B$16,IF(C636=Settings!$A$17,Settings!$B$17,IF(C636=Settings!$A$18,Settings!$B$18,"")))))))))))</f>
        <v/>
      </c>
      <c r="E636" s="27">
        <f>IF(OR(Register!$N634&lt;&gt;"Yes",Register!$O634="",N(Register!$Q634)=0),0,ROUND((Register!$M634-Register!$R634)*MIN(Register!$Q634,MAX(0,MIN(E$4,IF(Register!$U634="",$D$2,MIN($D$2,YEAR(Register!$U634)*12+MONTH(Register!$U634)-1)))-(YEAR(Register!$O634)*12+MONTH(Register!$O634))+1))/Register!$Q634,2)-ROUND((Register!$M634-Register!$R634)*MIN(Register!$Q634,MAX(0,MIN(E$4-1,IF(Register!$U634="",$D$2,MIN($D$2,YEAR(Register!$U634)*12+MONTH(Register!$U634)-1)))-(YEAR(Register!$O634)*12+MONTH(Register!$O634))+1))/Register!$Q634,2))</f>
        <v/>
      </c>
      <c r="F636" s="27">
        <f>IF(OR(Register!$N634&lt;&gt;"Yes",Register!$O634="",N(Register!$Q634)=0),0,ROUND((Register!$M634-Register!$R634)*MIN(Register!$Q634,MAX(0,MIN(F$4,IF(Register!$U634="",$D$2,MIN($D$2,YEAR(Register!$U634)*12+MONTH(Register!$U634)-1)))-(YEAR(Register!$O634)*12+MONTH(Register!$O634))+1))/Register!$Q634,2)-ROUND((Register!$M634-Register!$R634)*MIN(Register!$Q634,MAX(0,MIN(F$4-1,IF(Register!$U634="",$D$2,MIN($D$2,YEAR(Register!$U634)*12+MONTH(Register!$U634)-1)))-(YEAR(Register!$O634)*12+MONTH(Register!$O634))+1))/Register!$Q634,2))</f>
        <v/>
      </c>
      <c r="G636" s="27">
        <f>IF(OR(Register!$N634&lt;&gt;"Yes",Register!$O634="",N(Register!$Q634)=0),0,ROUND((Register!$M634-Register!$R634)*MIN(Register!$Q634,MAX(0,MIN(G$4,IF(Register!$U634="",$D$2,MIN($D$2,YEAR(Register!$U634)*12+MONTH(Register!$U634)-1)))-(YEAR(Register!$O634)*12+MONTH(Register!$O634))+1))/Register!$Q634,2)-ROUND((Register!$M634-Register!$R634)*MIN(Register!$Q634,MAX(0,MIN(G$4-1,IF(Register!$U634="",$D$2,MIN($D$2,YEAR(Register!$U634)*12+MONTH(Register!$U634)-1)))-(YEAR(Register!$O634)*12+MONTH(Register!$O634))+1))/Register!$Q634,2))</f>
        <v/>
      </c>
      <c r="H636" s="27">
        <f>IF(OR(Register!$N634&lt;&gt;"Yes",Register!$O634="",N(Register!$Q634)=0),0,ROUND((Register!$M634-Register!$R634)*MIN(Register!$Q634,MAX(0,MIN(H$4,IF(Register!$U634="",$D$2,MIN($D$2,YEAR(Register!$U634)*12+MONTH(Register!$U634)-1)))-(YEAR(Register!$O634)*12+MONTH(Register!$O634))+1))/Register!$Q634,2)-ROUND((Register!$M634-Register!$R634)*MIN(Register!$Q634,MAX(0,MIN(H$4-1,IF(Register!$U634="",$D$2,MIN($D$2,YEAR(Register!$U634)*12+MONTH(Register!$U634)-1)))-(YEAR(Register!$O634)*12+MONTH(Register!$O634))+1))/Register!$Q634,2))</f>
        <v/>
      </c>
      <c r="I636" s="27">
        <f>IF(OR(Register!$N634&lt;&gt;"Yes",Register!$O634="",N(Register!$Q634)=0),0,ROUND((Register!$M634-Register!$R634)*MIN(Register!$Q634,MAX(0,MIN(I$4,IF(Register!$U634="",$D$2,MIN($D$2,YEAR(Register!$U634)*12+MONTH(Register!$U634)-1)))-(YEAR(Register!$O634)*12+MONTH(Register!$O634))+1))/Register!$Q634,2)-ROUND((Register!$M634-Register!$R634)*MIN(Register!$Q634,MAX(0,MIN(I$4-1,IF(Register!$U634="",$D$2,MIN($D$2,YEAR(Register!$U634)*12+MONTH(Register!$U634)-1)))-(YEAR(Register!$O634)*12+MONTH(Register!$O634))+1))/Register!$Q634,2))</f>
        <v/>
      </c>
      <c r="J636" s="27">
        <f>IF(OR(Register!$N634&lt;&gt;"Yes",Register!$O634="",N(Register!$Q634)=0),0,ROUND((Register!$M634-Register!$R634)*MIN(Register!$Q634,MAX(0,MIN(J$4,IF(Register!$U634="",$D$2,MIN($D$2,YEAR(Register!$U634)*12+MONTH(Register!$U634)-1)))-(YEAR(Register!$O634)*12+MONTH(Register!$O634))+1))/Register!$Q634,2)-ROUND((Register!$M634-Register!$R634)*MIN(Register!$Q634,MAX(0,MIN(J$4-1,IF(Register!$U634="",$D$2,MIN($D$2,YEAR(Register!$U634)*12+MONTH(Register!$U634)-1)))-(YEAR(Register!$O634)*12+MONTH(Register!$O634))+1))/Register!$Q634,2))</f>
        <v/>
      </c>
      <c r="K636" s="27">
        <f>IF(OR(Register!$N634&lt;&gt;"Yes",Register!$O634="",N(Register!$Q634)=0),0,ROUND((Register!$M634-Register!$R634)*MIN(Register!$Q634,MAX(0,MIN(K$4,IF(Register!$U634="",$D$2,MIN($D$2,YEAR(Register!$U634)*12+MONTH(Register!$U634)-1)))-(YEAR(Register!$O634)*12+MONTH(Register!$O634))+1))/Register!$Q634,2)-ROUND((Register!$M634-Register!$R634)*MIN(Register!$Q634,MAX(0,MIN(K$4-1,IF(Register!$U634="",$D$2,MIN($D$2,YEAR(Register!$U634)*12+MONTH(Register!$U634)-1)))-(YEAR(Register!$O634)*12+MONTH(Register!$O634))+1))/Register!$Q634,2))</f>
        <v/>
      </c>
      <c r="L636" s="27">
        <f>IF(OR(Register!$N634&lt;&gt;"Yes",Register!$O634="",N(Register!$Q634)=0),0,ROUND((Register!$M634-Register!$R634)*MIN(Register!$Q634,MAX(0,MIN(L$4,IF(Register!$U634="",$D$2,MIN($D$2,YEAR(Register!$U634)*12+MONTH(Register!$U634)-1)))-(YEAR(Register!$O634)*12+MONTH(Register!$O634))+1))/Register!$Q634,2)-ROUND((Register!$M634-Register!$R634)*MIN(Register!$Q634,MAX(0,MIN(L$4-1,IF(Register!$U634="",$D$2,MIN($D$2,YEAR(Register!$U634)*12+MONTH(Register!$U634)-1)))-(YEAR(Register!$O634)*12+MONTH(Register!$O634))+1))/Register!$Q634,2))</f>
        <v/>
      </c>
      <c r="M636" s="27">
        <f>IF(OR(Register!$N634&lt;&gt;"Yes",Register!$O634="",N(Register!$Q634)=0),0,ROUND((Register!$M634-Register!$R634)*MIN(Register!$Q634,MAX(0,MIN(M$4,IF(Register!$U634="",$D$2,MIN($D$2,YEAR(Register!$U634)*12+MONTH(Register!$U634)-1)))-(YEAR(Register!$O634)*12+MONTH(Register!$O634))+1))/Register!$Q634,2)-ROUND((Register!$M634-Register!$R634)*MIN(Register!$Q634,MAX(0,MIN(M$4-1,IF(Register!$U634="",$D$2,MIN($D$2,YEAR(Register!$U634)*12+MONTH(Register!$U634)-1)))-(YEAR(Register!$O634)*12+MONTH(Register!$O634))+1))/Register!$Q634,2))</f>
        <v/>
      </c>
      <c r="N636" s="27">
        <f>IF(OR(Register!$N634&lt;&gt;"Yes",Register!$O634="",N(Register!$Q634)=0),0,ROUND((Register!$M634-Register!$R634)*MIN(Register!$Q634,MAX(0,MIN(N$4,IF(Register!$U634="",$D$2,MIN($D$2,YEAR(Register!$U634)*12+MONTH(Register!$U634)-1)))-(YEAR(Register!$O634)*12+MONTH(Register!$O634))+1))/Register!$Q634,2)-ROUND((Register!$M634-Register!$R634)*MIN(Register!$Q634,MAX(0,MIN(N$4-1,IF(Register!$U634="",$D$2,MIN($D$2,YEAR(Register!$U634)*12+MONTH(Register!$U634)-1)))-(YEAR(Register!$O634)*12+MONTH(Register!$O634))+1))/Register!$Q634,2))</f>
        <v/>
      </c>
      <c r="O636" s="27">
        <f>IF(OR(Register!$N634&lt;&gt;"Yes",Register!$O634="",N(Register!$Q634)=0),0,ROUND((Register!$M634-Register!$R634)*MIN(Register!$Q634,MAX(0,MIN(O$4,IF(Register!$U634="",$D$2,MIN($D$2,YEAR(Register!$U634)*12+MONTH(Register!$U634)-1)))-(YEAR(Register!$O634)*12+MONTH(Register!$O634))+1))/Register!$Q634,2)-ROUND((Register!$M634-Register!$R634)*MIN(Register!$Q634,MAX(0,MIN(O$4-1,IF(Register!$U634="",$D$2,MIN($D$2,YEAR(Register!$U634)*12+MONTH(Register!$U634)-1)))-(YEAR(Register!$O634)*12+MONTH(Register!$O634))+1))/Register!$Q634,2))</f>
        <v/>
      </c>
      <c r="P636" s="27">
        <f>IF(OR(Register!$N634&lt;&gt;"Yes",Register!$O634="",N(Register!$Q634)=0),0,ROUND((Register!$M634-Register!$R634)*MIN(Register!$Q634,MAX(0,MIN(P$4,IF(Register!$U634="",$D$2,MIN($D$2,YEAR(Register!$U634)*12+MONTH(Register!$U634)-1)))-(YEAR(Register!$O634)*12+MONTH(Register!$O634))+1))/Register!$Q634,2)-ROUND((Register!$M634-Register!$R634)*MIN(Register!$Q634,MAX(0,MIN(P$4-1,IF(Register!$U634="",$D$2,MIN($D$2,YEAR(Register!$U634)*12+MONTH(Register!$U634)-1)))-(YEAR(Register!$O634)*12+MONTH(Register!$O634))+1))/Register!$Q634,2))</f>
        <v/>
      </c>
      <c r="Q636" s="27">
        <f>E636+F636+G636+H636+I636+J636+K636+L636+M636+N636+O636+P636</f>
        <v/>
      </c>
    </row>
    <row r="637">
      <c r="A637" s="28">
        <f>IF(Register!$A635="","",Register!$A635)</f>
        <v/>
      </c>
      <c r="B637" s="28">
        <f>IF(Register!$D635="","",Register!$D635)</f>
        <v/>
      </c>
      <c r="C637" s="28">
        <f>IF(Register!$F635="","",Register!$F635)</f>
        <v/>
      </c>
      <c r="D637" s="28">
        <f>IF(C637="","",IF(C637=Settings!$A$9,Settings!$B$9,IF(C637=Settings!$A$10,Settings!$B$10,IF(C637=Settings!$A$11,Settings!$B$11,IF(C637=Settings!$A$12,Settings!$B$12,IF(C637=Settings!$A$13,Settings!$B$13,IF(C637=Settings!$A$14,Settings!$B$14,IF(C637=Settings!$A$15,Settings!$B$15,IF(C637=Settings!$A$16,Settings!$B$16,IF(C637=Settings!$A$17,Settings!$B$17,IF(C637=Settings!$A$18,Settings!$B$18,"")))))))))))</f>
        <v/>
      </c>
      <c r="E637" s="27">
        <f>IF(OR(Register!$N635&lt;&gt;"Yes",Register!$O635="",N(Register!$Q635)=0),0,ROUND((Register!$M635-Register!$R635)*MIN(Register!$Q635,MAX(0,MIN(E$4,IF(Register!$U635="",$D$2,MIN($D$2,YEAR(Register!$U635)*12+MONTH(Register!$U635)-1)))-(YEAR(Register!$O635)*12+MONTH(Register!$O635))+1))/Register!$Q635,2)-ROUND((Register!$M635-Register!$R635)*MIN(Register!$Q635,MAX(0,MIN(E$4-1,IF(Register!$U635="",$D$2,MIN($D$2,YEAR(Register!$U635)*12+MONTH(Register!$U635)-1)))-(YEAR(Register!$O635)*12+MONTH(Register!$O635))+1))/Register!$Q635,2))</f>
        <v/>
      </c>
      <c r="F637" s="27">
        <f>IF(OR(Register!$N635&lt;&gt;"Yes",Register!$O635="",N(Register!$Q635)=0),0,ROUND((Register!$M635-Register!$R635)*MIN(Register!$Q635,MAX(0,MIN(F$4,IF(Register!$U635="",$D$2,MIN($D$2,YEAR(Register!$U635)*12+MONTH(Register!$U635)-1)))-(YEAR(Register!$O635)*12+MONTH(Register!$O635))+1))/Register!$Q635,2)-ROUND((Register!$M635-Register!$R635)*MIN(Register!$Q635,MAX(0,MIN(F$4-1,IF(Register!$U635="",$D$2,MIN($D$2,YEAR(Register!$U635)*12+MONTH(Register!$U635)-1)))-(YEAR(Register!$O635)*12+MONTH(Register!$O635))+1))/Register!$Q635,2))</f>
        <v/>
      </c>
      <c r="G637" s="27">
        <f>IF(OR(Register!$N635&lt;&gt;"Yes",Register!$O635="",N(Register!$Q635)=0),0,ROUND((Register!$M635-Register!$R635)*MIN(Register!$Q635,MAX(0,MIN(G$4,IF(Register!$U635="",$D$2,MIN($D$2,YEAR(Register!$U635)*12+MONTH(Register!$U635)-1)))-(YEAR(Register!$O635)*12+MONTH(Register!$O635))+1))/Register!$Q635,2)-ROUND((Register!$M635-Register!$R635)*MIN(Register!$Q635,MAX(0,MIN(G$4-1,IF(Register!$U635="",$D$2,MIN($D$2,YEAR(Register!$U635)*12+MONTH(Register!$U635)-1)))-(YEAR(Register!$O635)*12+MONTH(Register!$O635))+1))/Register!$Q635,2))</f>
        <v/>
      </c>
      <c r="H637" s="27">
        <f>IF(OR(Register!$N635&lt;&gt;"Yes",Register!$O635="",N(Register!$Q635)=0),0,ROUND((Register!$M635-Register!$R635)*MIN(Register!$Q635,MAX(0,MIN(H$4,IF(Register!$U635="",$D$2,MIN($D$2,YEAR(Register!$U635)*12+MONTH(Register!$U635)-1)))-(YEAR(Register!$O635)*12+MONTH(Register!$O635))+1))/Register!$Q635,2)-ROUND((Register!$M635-Register!$R635)*MIN(Register!$Q635,MAX(0,MIN(H$4-1,IF(Register!$U635="",$D$2,MIN($D$2,YEAR(Register!$U635)*12+MONTH(Register!$U635)-1)))-(YEAR(Register!$O635)*12+MONTH(Register!$O635))+1))/Register!$Q635,2))</f>
        <v/>
      </c>
      <c r="I637" s="27">
        <f>IF(OR(Register!$N635&lt;&gt;"Yes",Register!$O635="",N(Register!$Q635)=0),0,ROUND((Register!$M635-Register!$R635)*MIN(Register!$Q635,MAX(0,MIN(I$4,IF(Register!$U635="",$D$2,MIN($D$2,YEAR(Register!$U635)*12+MONTH(Register!$U635)-1)))-(YEAR(Register!$O635)*12+MONTH(Register!$O635))+1))/Register!$Q635,2)-ROUND((Register!$M635-Register!$R635)*MIN(Register!$Q635,MAX(0,MIN(I$4-1,IF(Register!$U635="",$D$2,MIN($D$2,YEAR(Register!$U635)*12+MONTH(Register!$U635)-1)))-(YEAR(Register!$O635)*12+MONTH(Register!$O635))+1))/Register!$Q635,2))</f>
        <v/>
      </c>
      <c r="J637" s="27">
        <f>IF(OR(Register!$N635&lt;&gt;"Yes",Register!$O635="",N(Register!$Q635)=0),0,ROUND((Register!$M635-Register!$R635)*MIN(Register!$Q635,MAX(0,MIN(J$4,IF(Register!$U635="",$D$2,MIN($D$2,YEAR(Register!$U635)*12+MONTH(Register!$U635)-1)))-(YEAR(Register!$O635)*12+MONTH(Register!$O635))+1))/Register!$Q635,2)-ROUND((Register!$M635-Register!$R635)*MIN(Register!$Q635,MAX(0,MIN(J$4-1,IF(Register!$U635="",$D$2,MIN($D$2,YEAR(Register!$U635)*12+MONTH(Register!$U635)-1)))-(YEAR(Register!$O635)*12+MONTH(Register!$O635))+1))/Register!$Q635,2))</f>
        <v/>
      </c>
      <c r="K637" s="27">
        <f>IF(OR(Register!$N635&lt;&gt;"Yes",Register!$O635="",N(Register!$Q635)=0),0,ROUND((Register!$M635-Register!$R635)*MIN(Register!$Q635,MAX(0,MIN(K$4,IF(Register!$U635="",$D$2,MIN($D$2,YEAR(Register!$U635)*12+MONTH(Register!$U635)-1)))-(YEAR(Register!$O635)*12+MONTH(Register!$O635))+1))/Register!$Q635,2)-ROUND((Register!$M635-Register!$R635)*MIN(Register!$Q635,MAX(0,MIN(K$4-1,IF(Register!$U635="",$D$2,MIN($D$2,YEAR(Register!$U635)*12+MONTH(Register!$U635)-1)))-(YEAR(Register!$O635)*12+MONTH(Register!$O635))+1))/Register!$Q635,2))</f>
        <v/>
      </c>
      <c r="L637" s="27">
        <f>IF(OR(Register!$N635&lt;&gt;"Yes",Register!$O635="",N(Register!$Q635)=0),0,ROUND((Register!$M635-Register!$R635)*MIN(Register!$Q635,MAX(0,MIN(L$4,IF(Register!$U635="",$D$2,MIN($D$2,YEAR(Register!$U635)*12+MONTH(Register!$U635)-1)))-(YEAR(Register!$O635)*12+MONTH(Register!$O635))+1))/Register!$Q635,2)-ROUND((Register!$M635-Register!$R635)*MIN(Register!$Q635,MAX(0,MIN(L$4-1,IF(Register!$U635="",$D$2,MIN($D$2,YEAR(Register!$U635)*12+MONTH(Register!$U635)-1)))-(YEAR(Register!$O635)*12+MONTH(Register!$O635))+1))/Register!$Q635,2))</f>
        <v/>
      </c>
      <c r="M637" s="27">
        <f>IF(OR(Register!$N635&lt;&gt;"Yes",Register!$O635="",N(Register!$Q635)=0),0,ROUND((Register!$M635-Register!$R635)*MIN(Register!$Q635,MAX(0,MIN(M$4,IF(Register!$U635="",$D$2,MIN($D$2,YEAR(Register!$U635)*12+MONTH(Register!$U635)-1)))-(YEAR(Register!$O635)*12+MONTH(Register!$O635))+1))/Register!$Q635,2)-ROUND((Register!$M635-Register!$R635)*MIN(Register!$Q635,MAX(0,MIN(M$4-1,IF(Register!$U635="",$D$2,MIN($D$2,YEAR(Register!$U635)*12+MONTH(Register!$U635)-1)))-(YEAR(Register!$O635)*12+MONTH(Register!$O635))+1))/Register!$Q635,2))</f>
        <v/>
      </c>
      <c r="N637" s="27">
        <f>IF(OR(Register!$N635&lt;&gt;"Yes",Register!$O635="",N(Register!$Q635)=0),0,ROUND((Register!$M635-Register!$R635)*MIN(Register!$Q635,MAX(0,MIN(N$4,IF(Register!$U635="",$D$2,MIN($D$2,YEAR(Register!$U635)*12+MONTH(Register!$U635)-1)))-(YEAR(Register!$O635)*12+MONTH(Register!$O635))+1))/Register!$Q635,2)-ROUND((Register!$M635-Register!$R635)*MIN(Register!$Q635,MAX(0,MIN(N$4-1,IF(Register!$U635="",$D$2,MIN($D$2,YEAR(Register!$U635)*12+MONTH(Register!$U635)-1)))-(YEAR(Register!$O635)*12+MONTH(Register!$O635))+1))/Register!$Q635,2))</f>
        <v/>
      </c>
      <c r="O637" s="27">
        <f>IF(OR(Register!$N635&lt;&gt;"Yes",Register!$O635="",N(Register!$Q635)=0),0,ROUND((Register!$M635-Register!$R635)*MIN(Register!$Q635,MAX(0,MIN(O$4,IF(Register!$U635="",$D$2,MIN($D$2,YEAR(Register!$U635)*12+MONTH(Register!$U635)-1)))-(YEAR(Register!$O635)*12+MONTH(Register!$O635))+1))/Register!$Q635,2)-ROUND((Register!$M635-Register!$R635)*MIN(Register!$Q635,MAX(0,MIN(O$4-1,IF(Register!$U635="",$D$2,MIN($D$2,YEAR(Register!$U635)*12+MONTH(Register!$U635)-1)))-(YEAR(Register!$O635)*12+MONTH(Register!$O635))+1))/Register!$Q635,2))</f>
        <v/>
      </c>
      <c r="P637" s="27">
        <f>IF(OR(Register!$N635&lt;&gt;"Yes",Register!$O635="",N(Register!$Q635)=0),0,ROUND((Register!$M635-Register!$R635)*MIN(Register!$Q635,MAX(0,MIN(P$4,IF(Register!$U635="",$D$2,MIN($D$2,YEAR(Register!$U635)*12+MONTH(Register!$U635)-1)))-(YEAR(Register!$O635)*12+MONTH(Register!$O635))+1))/Register!$Q635,2)-ROUND((Register!$M635-Register!$R635)*MIN(Register!$Q635,MAX(0,MIN(P$4-1,IF(Register!$U635="",$D$2,MIN($D$2,YEAR(Register!$U635)*12+MONTH(Register!$U635)-1)))-(YEAR(Register!$O635)*12+MONTH(Register!$O635))+1))/Register!$Q635,2))</f>
        <v/>
      </c>
      <c r="Q637" s="27">
        <f>E637+F637+G637+H637+I637+J637+K637+L637+M637+N637+O637+P637</f>
        <v/>
      </c>
    </row>
    <row r="638">
      <c r="A638" s="28">
        <f>IF(Register!$A636="","",Register!$A636)</f>
        <v/>
      </c>
      <c r="B638" s="28">
        <f>IF(Register!$D636="","",Register!$D636)</f>
        <v/>
      </c>
      <c r="C638" s="28">
        <f>IF(Register!$F636="","",Register!$F636)</f>
        <v/>
      </c>
      <c r="D638" s="28">
        <f>IF(C638="","",IF(C638=Settings!$A$9,Settings!$B$9,IF(C638=Settings!$A$10,Settings!$B$10,IF(C638=Settings!$A$11,Settings!$B$11,IF(C638=Settings!$A$12,Settings!$B$12,IF(C638=Settings!$A$13,Settings!$B$13,IF(C638=Settings!$A$14,Settings!$B$14,IF(C638=Settings!$A$15,Settings!$B$15,IF(C638=Settings!$A$16,Settings!$B$16,IF(C638=Settings!$A$17,Settings!$B$17,IF(C638=Settings!$A$18,Settings!$B$18,"")))))))))))</f>
        <v/>
      </c>
      <c r="E638" s="27">
        <f>IF(OR(Register!$N636&lt;&gt;"Yes",Register!$O636="",N(Register!$Q636)=0),0,ROUND((Register!$M636-Register!$R636)*MIN(Register!$Q636,MAX(0,MIN(E$4,IF(Register!$U636="",$D$2,MIN($D$2,YEAR(Register!$U636)*12+MONTH(Register!$U636)-1)))-(YEAR(Register!$O636)*12+MONTH(Register!$O636))+1))/Register!$Q636,2)-ROUND((Register!$M636-Register!$R636)*MIN(Register!$Q636,MAX(0,MIN(E$4-1,IF(Register!$U636="",$D$2,MIN($D$2,YEAR(Register!$U636)*12+MONTH(Register!$U636)-1)))-(YEAR(Register!$O636)*12+MONTH(Register!$O636))+1))/Register!$Q636,2))</f>
        <v/>
      </c>
      <c r="F638" s="27">
        <f>IF(OR(Register!$N636&lt;&gt;"Yes",Register!$O636="",N(Register!$Q636)=0),0,ROUND((Register!$M636-Register!$R636)*MIN(Register!$Q636,MAX(0,MIN(F$4,IF(Register!$U636="",$D$2,MIN($D$2,YEAR(Register!$U636)*12+MONTH(Register!$U636)-1)))-(YEAR(Register!$O636)*12+MONTH(Register!$O636))+1))/Register!$Q636,2)-ROUND((Register!$M636-Register!$R636)*MIN(Register!$Q636,MAX(0,MIN(F$4-1,IF(Register!$U636="",$D$2,MIN($D$2,YEAR(Register!$U636)*12+MONTH(Register!$U636)-1)))-(YEAR(Register!$O636)*12+MONTH(Register!$O636))+1))/Register!$Q636,2))</f>
        <v/>
      </c>
      <c r="G638" s="27">
        <f>IF(OR(Register!$N636&lt;&gt;"Yes",Register!$O636="",N(Register!$Q636)=0),0,ROUND((Register!$M636-Register!$R636)*MIN(Register!$Q636,MAX(0,MIN(G$4,IF(Register!$U636="",$D$2,MIN($D$2,YEAR(Register!$U636)*12+MONTH(Register!$U636)-1)))-(YEAR(Register!$O636)*12+MONTH(Register!$O636))+1))/Register!$Q636,2)-ROUND((Register!$M636-Register!$R636)*MIN(Register!$Q636,MAX(0,MIN(G$4-1,IF(Register!$U636="",$D$2,MIN($D$2,YEAR(Register!$U636)*12+MONTH(Register!$U636)-1)))-(YEAR(Register!$O636)*12+MONTH(Register!$O636))+1))/Register!$Q636,2))</f>
        <v/>
      </c>
      <c r="H638" s="27">
        <f>IF(OR(Register!$N636&lt;&gt;"Yes",Register!$O636="",N(Register!$Q636)=0),0,ROUND((Register!$M636-Register!$R636)*MIN(Register!$Q636,MAX(0,MIN(H$4,IF(Register!$U636="",$D$2,MIN($D$2,YEAR(Register!$U636)*12+MONTH(Register!$U636)-1)))-(YEAR(Register!$O636)*12+MONTH(Register!$O636))+1))/Register!$Q636,2)-ROUND((Register!$M636-Register!$R636)*MIN(Register!$Q636,MAX(0,MIN(H$4-1,IF(Register!$U636="",$D$2,MIN($D$2,YEAR(Register!$U636)*12+MONTH(Register!$U636)-1)))-(YEAR(Register!$O636)*12+MONTH(Register!$O636))+1))/Register!$Q636,2))</f>
        <v/>
      </c>
      <c r="I638" s="27">
        <f>IF(OR(Register!$N636&lt;&gt;"Yes",Register!$O636="",N(Register!$Q636)=0),0,ROUND((Register!$M636-Register!$R636)*MIN(Register!$Q636,MAX(0,MIN(I$4,IF(Register!$U636="",$D$2,MIN($D$2,YEAR(Register!$U636)*12+MONTH(Register!$U636)-1)))-(YEAR(Register!$O636)*12+MONTH(Register!$O636))+1))/Register!$Q636,2)-ROUND((Register!$M636-Register!$R636)*MIN(Register!$Q636,MAX(0,MIN(I$4-1,IF(Register!$U636="",$D$2,MIN($D$2,YEAR(Register!$U636)*12+MONTH(Register!$U636)-1)))-(YEAR(Register!$O636)*12+MONTH(Register!$O636))+1))/Register!$Q636,2))</f>
        <v/>
      </c>
      <c r="J638" s="27">
        <f>IF(OR(Register!$N636&lt;&gt;"Yes",Register!$O636="",N(Register!$Q636)=0),0,ROUND((Register!$M636-Register!$R636)*MIN(Register!$Q636,MAX(0,MIN(J$4,IF(Register!$U636="",$D$2,MIN($D$2,YEAR(Register!$U636)*12+MONTH(Register!$U636)-1)))-(YEAR(Register!$O636)*12+MONTH(Register!$O636))+1))/Register!$Q636,2)-ROUND((Register!$M636-Register!$R636)*MIN(Register!$Q636,MAX(0,MIN(J$4-1,IF(Register!$U636="",$D$2,MIN($D$2,YEAR(Register!$U636)*12+MONTH(Register!$U636)-1)))-(YEAR(Register!$O636)*12+MONTH(Register!$O636))+1))/Register!$Q636,2))</f>
        <v/>
      </c>
      <c r="K638" s="27">
        <f>IF(OR(Register!$N636&lt;&gt;"Yes",Register!$O636="",N(Register!$Q636)=0),0,ROUND((Register!$M636-Register!$R636)*MIN(Register!$Q636,MAX(0,MIN(K$4,IF(Register!$U636="",$D$2,MIN($D$2,YEAR(Register!$U636)*12+MONTH(Register!$U636)-1)))-(YEAR(Register!$O636)*12+MONTH(Register!$O636))+1))/Register!$Q636,2)-ROUND((Register!$M636-Register!$R636)*MIN(Register!$Q636,MAX(0,MIN(K$4-1,IF(Register!$U636="",$D$2,MIN($D$2,YEAR(Register!$U636)*12+MONTH(Register!$U636)-1)))-(YEAR(Register!$O636)*12+MONTH(Register!$O636))+1))/Register!$Q636,2))</f>
        <v/>
      </c>
      <c r="L638" s="27">
        <f>IF(OR(Register!$N636&lt;&gt;"Yes",Register!$O636="",N(Register!$Q636)=0),0,ROUND((Register!$M636-Register!$R636)*MIN(Register!$Q636,MAX(0,MIN(L$4,IF(Register!$U636="",$D$2,MIN($D$2,YEAR(Register!$U636)*12+MONTH(Register!$U636)-1)))-(YEAR(Register!$O636)*12+MONTH(Register!$O636))+1))/Register!$Q636,2)-ROUND((Register!$M636-Register!$R636)*MIN(Register!$Q636,MAX(0,MIN(L$4-1,IF(Register!$U636="",$D$2,MIN($D$2,YEAR(Register!$U636)*12+MONTH(Register!$U636)-1)))-(YEAR(Register!$O636)*12+MONTH(Register!$O636))+1))/Register!$Q636,2))</f>
        <v/>
      </c>
      <c r="M638" s="27">
        <f>IF(OR(Register!$N636&lt;&gt;"Yes",Register!$O636="",N(Register!$Q636)=0),0,ROUND((Register!$M636-Register!$R636)*MIN(Register!$Q636,MAX(0,MIN(M$4,IF(Register!$U636="",$D$2,MIN($D$2,YEAR(Register!$U636)*12+MONTH(Register!$U636)-1)))-(YEAR(Register!$O636)*12+MONTH(Register!$O636))+1))/Register!$Q636,2)-ROUND((Register!$M636-Register!$R636)*MIN(Register!$Q636,MAX(0,MIN(M$4-1,IF(Register!$U636="",$D$2,MIN($D$2,YEAR(Register!$U636)*12+MONTH(Register!$U636)-1)))-(YEAR(Register!$O636)*12+MONTH(Register!$O636))+1))/Register!$Q636,2))</f>
        <v/>
      </c>
      <c r="N638" s="27">
        <f>IF(OR(Register!$N636&lt;&gt;"Yes",Register!$O636="",N(Register!$Q636)=0),0,ROUND((Register!$M636-Register!$R636)*MIN(Register!$Q636,MAX(0,MIN(N$4,IF(Register!$U636="",$D$2,MIN($D$2,YEAR(Register!$U636)*12+MONTH(Register!$U636)-1)))-(YEAR(Register!$O636)*12+MONTH(Register!$O636))+1))/Register!$Q636,2)-ROUND((Register!$M636-Register!$R636)*MIN(Register!$Q636,MAX(0,MIN(N$4-1,IF(Register!$U636="",$D$2,MIN($D$2,YEAR(Register!$U636)*12+MONTH(Register!$U636)-1)))-(YEAR(Register!$O636)*12+MONTH(Register!$O636))+1))/Register!$Q636,2))</f>
        <v/>
      </c>
      <c r="O638" s="27">
        <f>IF(OR(Register!$N636&lt;&gt;"Yes",Register!$O636="",N(Register!$Q636)=0),0,ROUND((Register!$M636-Register!$R636)*MIN(Register!$Q636,MAX(0,MIN(O$4,IF(Register!$U636="",$D$2,MIN($D$2,YEAR(Register!$U636)*12+MONTH(Register!$U636)-1)))-(YEAR(Register!$O636)*12+MONTH(Register!$O636))+1))/Register!$Q636,2)-ROUND((Register!$M636-Register!$R636)*MIN(Register!$Q636,MAX(0,MIN(O$4-1,IF(Register!$U636="",$D$2,MIN($D$2,YEAR(Register!$U636)*12+MONTH(Register!$U636)-1)))-(YEAR(Register!$O636)*12+MONTH(Register!$O636))+1))/Register!$Q636,2))</f>
        <v/>
      </c>
      <c r="P638" s="27">
        <f>IF(OR(Register!$N636&lt;&gt;"Yes",Register!$O636="",N(Register!$Q636)=0),0,ROUND((Register!$M636-Register!$R636)*MIN(Register!$Q636,MAX(0,MIN(P$4,IF(Register!$U636="",$D$2,MIN($D$2,YEAR(Register!$U636)*12+MONTH(Register!$U636)-1)))-(YEAR(Register!$O636)*12+MONTH(Register!$O636))+1))/Register!$Q636,2)-ROUND((Register!$M636-Register!$R636)*MIN(Register!$Q636,MAX(0,MIN(P$4-1,IF(Register!$U636="",$D$2,MIN($D$2,YEAR(Register!$U636)*12+MONTH(Register!$U636)-1)))-(YEAR(Register!$O636)*12+MONTH(Register!$O636))+1))/Register!$Q636,2))</f>
        <v/>
      </c>
      <c r="Q638" s="27">
        <f>E638+F638+G638+H638+I638+J638+K638+L638+M638+N638+O638+P638</f>
        <v/>
      </c>
    </row>
    <row r="639">
      <c r="A639" s="28">
        <f>IF(Register!$A637="","",Register!$A637)</f>
        <v/>
      </c>
      <c r="B639" s="28">
        <f>IF(Register!$D637="","",Register!$D637)</f>
        <v/>
      </c>
      <c r="C639" s="28">
        <f>IF(Register!$F637="","",Register!$F637)</f>
        <v/>
      </c>
      <c r="D639" s="28">
        <f>IF(C639="","",IF(C639=Settings!$A$9,Settings!$B$9,IF(C639=Settings!$A$10,Settings!$B$10,IF(C639=Settings!$A$11,Settings!$B$11,IF(C639=Settings!$A$12,Settings!$B$12,IF(C639=Settings!$A$13,Settings!$B$13,IF(C639=Settings!$A$14,Settings!$B$14,IF(C639=Settings!$A$15,Settings!$B$15,IF(C639=Settings!$A$16,Settings!$B$16,IF(C639=Settings!$A$17,Settings!$B$17,IF(C639=Settings!$A$18,Settings!$B$18,"")))))))))))</f>
        <v/>
      </c>
      <c r="E639" s="27">
        <f>IF(OR(Register!$N637&lt;&gt;"Yes",Register!$O637="",N(Register!$Q637)=0),0,ROUND((Register!$M637-Register!$R637)*MIN(Register!$Q637,MAX(0,MIN(E$4,IF(Register!$U637="",$D$2,MIN($D$2,YEAR(Register!$U637)*12+MONTH(Register!$U637)-1)))-(YEAR(Register!$O637)*12+MONTH(Register!$O637))+1))/Register!$Q637,2)-ROUND((Register!$M637-Register!$R637)*MIN(Register!$Q637,MAX(0,MIN(E$4-1,IF(Register!$U637="",$D$2,MIN($D$2,YEAR(Register!$U637)*12+MONTH(Register!$U637)-1)))-(YEAR(Register!$O637)*12+MONTH(Register!$O637))+1))/Register!$Q637,2))</f>
        <v/>
      </c>
      <c r="F639" s="27">
        <f>IF(OR(Register!$N637&lt;&gt;"Yes",Register!$O637="",N(Register!$Q637)=0),0,ROUND((Register!$M637-Register!$R637)*MIN(Register!$Q637,MAX(0,MIN(F$4,IF(Register!$U637="",$D$2,MIN($D$2,YEAR(Register!$U637)*12+MONTH(Register!$U637)-1)))-(YEAR(Register!$O637)*12+MONTH(Register!$O637))+1))/Register!$Q637,2)-ROUND((Register!$M637-Register!$R637)*MIN(Register!$Q637,MAX(0,MIN(F$4-1,IF(Register!$U637="",$D$2,MIN($D$2,YEAR(Register!$U637)*12+MONTH(Register!$U637)-1)))-(YEAR(Register!$O637)*12+MONTH(Register!$O637))+1))/Register!$Q637,2))</f>
        <v/>
      </c>
      <c r="G639" s="27">
        <f>IF(OR(Register!$N637&lt;&gt;"Yes",Register!$O637="",N(Register!$Q637)=0),0,ROUND((Register!$M637-Register!$R637)*MIN(Register!$Q637,MAX(0,MIN(G$4,IF(Register!$U637="",$D$2,MIN($D$2,YEAR(Register!$U637)*12+MONTH(Register!$U637)-1)))-(YEAR(Register!$O637)*12+MONTH(Register!$O637))+1))/Register!$Q637,2)-ROUND((Register!$M637-Register!$R637)*MIN(Register!$Q637,MAX(0,MIN(G$4-1,IF(Register!$U637="",$D$2,MIN($D$2,YEAR(Register!$U637)*12+MONTH(Register!$U637)-1)))-(YEAR(Register!$O637)*12+MONTH(Register!$O637))+1))/Register!$Q637,2))</f>
        <v/>
      </c>
      <c r="H639" s="27">
        <f>IF(OR(Register!$N637&lt;&gt;"Yes",Register!$O637="",N(Register!$Q637)=0),0,ROUND((Register!$M637-Register!$R637)*MIN(Register!$Q637,MAX(0,MIN(H$4,IF(Register!$U637="",$D$2,MIN($D$2,YEAR(Register!$U637)*12+MONTH(Register!$U637)-1)))-(YEAR(Register!$O637)*12+MONTH(Register!$O637))+1))/Register!$Q637,2)-ROUND((Register!$M637-Register!$R637)*MIN(Register!$Q637,MAX(0,MIN(H$4-1,IF(Register!$U637="",$D$2,MIN($D$2,YEAR(Register!$U637)*12+MONTH(Register!$U637)-1)))-(YEAR(Register!$O637)*12+MONTH(Register!$O637))+1))/Register!$Q637,2))</f>
        <v/>
      </c>
      <c r="I639" s="27">
        <f>IF(OR(Register!$N637&lt;&gt;"Yes",Register!$O637="",N(Register!$Q637)=0),0,ROUND((Register!$M637-Register!$R637)*MIN(Register!$Q637,MAX(0,MIN(I$4,IF(Register!$U637="",$D$2,MIN($D$2,YEAR(Register!$U637)*12+MONTH(Register!$U637)-1)))-(YEAR(Register!$O637)*12+MONTH(Register!$O637))+1))/Register!$Q637,2)-ROUND((Register!$M637-Register!$R637)*MIN(Register!$Q637,MAX(0,MIN(I$4-1,IF(Register!$U637="",$D$2,MIN($D$2,YEAR(Register!$U637)*12+MONTH(Register!$U637)-1)))-(YEAR(Register!$O637)*12+MONTH(Register!$O637))+1))/Register!$Q637,2))</f>
        <v/>
      </c>
      <c r="J639" s="27">
        <f>IF(OR(Register!$N637&lt;&gt;"Yes",Register!$O637="",N(Register!$Q637)=0),0,ROUND((Register!$M637-Register!$R637)*MIN(Register!$Q637,MAX(0,MIN(J$4,IF(Register!$U637="",$D$2,MIN($D$2,YEAR(Register!$U637)*12+MONTH(Register!$U637)-1)))-(YEAR(Register!$O637)*12+MONTH(Register!$O637))+1))/Register!$Q637,2)-ROUND((Register!$M637-Register!$R637)*MIN(Register!$Q637,MAX(0,MIN(J$4-1,IF(Register!$U637="",$D$2,MIN($D$2,YEAR(Register!$U637)*12+MONTH(Register!$U637)-1)))-(YEAR(Register!$O637)*12+MONTH(Register!$O637))+1))/Register!$Q637,2))</f>
        <v/>
      </c>
      <c r="K639" s="27">
        <f>IF(OR(Register!$N637&lt;&gt;"Yes",Register!$O637="",N(Register!$Q637)=0),0,ROUND((Register!$M637-Register!$R637)*MIN(Register!$Q637,MAX(0,MIN(K$4,IF(Register!$U637="",$D$2,MIN($D$2,YEAR(Register!$U637)*12+MONTH(Register!$U637)-1)))-(YEAR(Register!$O637)*12+MONTH(Register!$O637))+1))/Register!$Q637,2)-ROUND((Register!$M637-Register!$R637)*MIN(Register!$Q637,MAX(0,MIN(K$4-1,IF(Register!$U637="",$D$2,MIN($D$2,YEAR(Register!$U637)*12+MONTH(Register!$U637)-1)))-(YEAR(Register!$O637)*12+MONTH(Register!$O637))+1))/Register!$Q637,2))</f>
        <v/>
      </c>
      <c r="L639" s="27">
        <f>IF(OR(Register!$N637&lt;&gt;"Yes",Register!$O637="",N(Register!$Q637)=0),0,ROUND((Register!$M637-Register!$R637)*MIN(Register!$Q637,MAX(0,MIN(L$4,IF(Register!$U637="",$D$2,MIN($D$2,YEAR(Register!$U637)*12+MONTH(Register!$U637)-1)))-(YEAR(Register!$O637)*12+MONTH(Register!$O637))+1))/Register!$Q637,2)-ROUND((Register!$M637-Register!$R637)*MIN(Register!$Q637,MAX(0,MIN(L$4-1,IF(Register!$U637="",$D$2,MIN($D$2,YEAR(Register!$U637)*12+MONTH(Register!$U637)-1)))-(YEAR(Register!$O637)*12+MONTH(Register!$O637))+1))/Register!$Q637,2))</f>
        <v/>
      </c>
      <c r="M639" s="27">
        <f>IF(OR(Register!$N637&lt;&gt;"Yes",Register!$O637="",N(Register!$Q637)=0),0,ROUND((Register!$M637-Register!$R637)*MIN(Register!$Q637,MAX(0,MIN(M$4,IF(Register!$U637="",$D$2,MIN($D$2,YEAR(Register!$U637)*12+MONTH(Register!$U637)-1)))-(YEAR(Register!$O637)*12+MONTH(Register!$O637))+1))/Register!$Q637,2)-ROUND((Register!$M637-Register!$R637)*MIN(Register!$Q637,MAX(0,MIN(M$4-1,IF(Register!$U637="",$D$2,MIN($D$2,YEAR(Register!$U637)*12+MONTH(Register!$U637)-1)))-(YEAR(Register!$O637)*12+MONTH(Register!$O637))+1))/Register!$Q637,2))</f>
        <v/>
      </c>
      <c r="N639" s="27">
        <f>IF(OR(Register!$N637&lt;&gt;"Yes",Register!$O637="",N(Register!$Q637)=0),0,ROUND((Register!$M637-Register!$R637)*MIN(Register!$Q637,MAX(0,MIN(N$4,IF(Register!$U637="",$D$2,MIN($D$2,YEAR(Register!$U637)*12+MONTH(Register!$U637)-1)))-(YEAR(Register!$O637)*12+MONTH(Register!$O637))+1))/Register!$Q637,2)-ROUND((Register!$M637-Register!$R637)*MIN(Register!$Q637,MAX(0,MIN(N$4-1,IF(Register!$U637="",$D$2,MIN($D$2,YEAR(Register!$U637)*12+MONTH(Register!$U637)-1)))-(YEAR(Register!$O637)*12+MONTH(Register!$O637))+1))/Register!$Q637,2))</f>
        <v/>
      </c>
      <c r="O639" s="27">
        <f>IF(OR(Register!$N637&lt;&gt;"Yes",Register!$O637="",N(Register!$Q637)=0),0,ROUND((Register!$M637-Register!$R637)*MIN(Register!$Q637,MAX(0,MIN(O$4,IF(Register!$U637="",$D$2,MIN($D$2,YEAR(Register!$U637)*12+MONTH(Register!$U637)-1)))-(YEAR(Register!$O637)*12+MONTH(Register!$O637))+1))/Register!$Q637,2)-ROUND((Register!$M637-Register!$R637)*MIN(Register!$Q637,MAX(0,MIN(O$4-1,IF(Register!$U637="",$D$2,MIN($D$2,YEAR(Register!$U637)*12+MONTH(Register!$U637)-1)))-(YEAR(Register!$O637)*12+MONTH(Register!$O637))+1))/Register!$Q637,2))</f>
        <v/>
      </c>
      <c r="P639" s="27">
        <f>IF(OR(Register!$N637&lt;&gt;"Yes",Register!$O637="",N(Register!$Q637)=0),0,ROUND((Register!$M637-Register!$R637)*MIN(Register!$Q637,MAX(0,MIN(P$4,IF(Register!$U637="",$D$2,MIN($D$2,YEAR(Register!$U637)*12+MONTH(Register!$U637)-1)))-(YEAR(Register!$O637)*12+MONTH(Register!$O637))+1))/Register!$Q637,2)-ROUND((Register!$M637-Register!$R637)*MIN(Register!$Q637,MAX(0,MIN(P$4-1,IF(Register!$U637="",$D$2,MIN($D$2,YEAR(Register!$U637)*12+MONTH(Register!$U637)-1)))-(YEAR(Register!$O637)*12+MONTH(Register!$O637))+1))/Register!$Q637,2))</f>
        <v/>
      </c>
      <c r="Q639" s="27">
        <f>E639+F639+G639+H639+I639+J639+K639+L639+M639+N639+O639+P639</f>
        <v/>
      </c>
    </row>
    <row r="640">
      <c r="A640" s="28">
        <f>IF(Register!$A638="","",Register!$A638)</f>
        <v/>
      </c>
      <c r="B640" s="28">
        <f>IF(Register!$D638="","",Register!$D638)</f>
        <v/>
      </c>
      <c r="C640" s="28">
        <f>IF(Register!$F638="","",Register!$F638)</f>
        <v/>
      </c>
      <c r="D640" s="28">
        <f>IF(C640="","",IF(C640=Settings!$A$9,Settings!$B$9,IF(C640=Settings!$A$10,Settings!$B$10,IF(C640=Settings!$A$11,Settings!$B$11,IF(C640=Settings!$A$12,Settings!$B$12,IF(C640=Settings!$A$13,Settings!$B$13,IF(C640=Settings!$A$14,Settings!$B$14,IF(C640=Settings!$A$15,Settings!$B$15,IF(C640=Settings!$A$16,Settings!$B$16,IF(C640=Settings!$A$17,Settings!$B$17,IF(C640=Settings!$A$18,Settings!$B$18,"")))))))))))</f>
        <v/>
      </c>
      <c r="E640" s="27">
        <f>IF(OR(Register!$N638&lt;&gt;"Yes",Register!$O638="",N(Register!$Q638)=0),0,ROUND((Register!$M638-Register!$R638)*MIN(Register!$Q638,MAX(0,MIN(E$4,IF(Register!$U638="",$D$2,MIN($D$2,YEAR(Register!$U638)*12+MONTH(Register!$U638)-1)))-(YEAR(Register!$O638)*12+MONTH(Register!$O638))+1))/Register!$Q638,2)-ROUND((Register!$M638-Register!$R638)*MIN(Register!$Q638,MAX(0,MIN(E$4-1,IF(Register!$U638="",$D$2,MIN($D$2,YEAR(Register!$U638)*12+MONTH(Register!$U638)-1)))-(YEAR(Register!$O638)*12+MONTH(Register!$O638))+1))/Register!$Q638,2))</f>
        <v/>
      </c>
      <c r="F640" s="27">
        <f>IF(OR(Register!$N638&lt;&gt;"Yes",Register!$O638="",N(Register!$Q638)=0),0,ROUND((Register!$M638-Register!$R638)*MIN(Register!$Q638,MAX(0,MIN(F$4,IF(Register!$U638="",$D$2,MIN($D$2,YEAR(Register!$U638)*12+MONTH(Register!$U638)-1)))-(YEAR(Register!$O638)*12+MONTH(Register!$O638))+1))/Register!$Q638,2)-ROUND((Register!$M638-Register!$R638)*MIN(Register!$Q638,MAX(0,MIN(F$4-1,IF(Register!$U638="",$D$2,MIN($D$2,YEAR(Register!$U638)*12+MONTH(Register!$U638)-1)))-(YEAR(Register!$O638)*12+MONTH(Register!$O638))+1))/Register!$Q638,2))</f>
        <v/>
      </c>
      <c r="G640" s="27">
        <f>IF(OR(Register!$N638&lt;&gt;"Yes",Register!$O638="",N(Register!$Q638)=0),0,ROUND((Register!$M638-Register!$R638)*MIN(Register!$Q638,MAX(0,MIN(G$4,IF(Register!$U638="",$D$2,MIN($D$2,YEAR(Register!$U638)*12+MONTH(Register!$U638)-1)))-(YEAR(Register!$O638)*12+MONTH(Register!$O638))+1))/Register!$Q638,2)-ROUND((Register!$M638-Register!$R638)*MIN(Register!$Q638,MAX(0,MIN(G$4-1,IF(Register!$U638="",$D$2,MIN($D$2,YEAR(Register!$U638)*12+MONTH(Register!$U638)-1)))-(YEAR(Register!$O638)*12+MONTH(Register!$O638))+1))/Register!$Q638,2))</f>
        <v/>
      </c>
      <c r="H640" s="27">
        <f>IF(OR(Register!$N638&lt;&gt;"Yes",Register!$O638="",N(Register!$Q638)=0),0,ROUND((Register!$M638-Register!$R638)*MIN(Register!$Q638,MAX(0,MIN(H$4,IF(Register!$U638="",$D$2,MIN($D$2,YEAR(Register!$U638)*12+MONTH(Register!$U638)-1)))-(YEAR(Register!$O638)*12+MONTH(Register!$O638))+1))/Register!$Q638,2)-ROUND((Register!$M638-Register!$R638)*MIN(Register!$Q638,MAX(0,MIN(H$4-1,IF(Register!$U638="",$D$2,MIN($D$2,YEAR(Register!$U638)*12+MONTH(Register!$U638)-1)))-(YEAR(Register!$O638)*12+MONTH(Register!$O638))+1))/Register!$Q638,2))</f>
        <v/>
      </c>
      <c r="I640" s="27">
        <f>IF(OR(Register!$N638&lt;&gt;"Yes",Register!$O638="",N(Register!$Q638)=0),0,ROUND((Register!$M638-Register!$R638)*MIN(Register!$Q638,MAX(0,MIN(I$4,IF(Register!$U638="",$D$2,MIN($D$2,YEAR(Register!$U638)*12+MONTH(Register!$U638)-1)))-(YEAR(Register!$O638)*12+MONTH(Register!$O638))+1))/Register!$Q638,2)-ROUND((Register!$M638-Register!$R638)*MIN(Register!$Q638,MAX(0,MIN(I$4-1,IF(Register!$U638="",$D$2,MIN($D$2,YEAR(Register!$U638)*12+MONTH(Register!$U638)-1)))-(YEAR(Register!$O638)*12+MONTH(Register!$O638))+1))/Register!$Q638,2))</f>
        <v/>
      </c>
      <c r="J640" s="27">
        <f>IF(OR(Register!$N638&lt;&gt;"Yes",Register!$O638="",N(Register!$Q638)=0),0,ROUND((Register!$M638-Register!$R638)*MIN(Register!$Q638,MAX(0,MIN(J$4,IF(Register!$U638="",$D$2,MIN($D$2,YEAR(Register!$U638)*12+MONTH(Register!$U638)-1)))-(YEAR(Register!$O638)*12+MONTH(Register!$O638))+1))/Register!$Q638,2)-ROUND((Register!$M638-Register!$R638)*MIN(Register!$Q638,MAX(0,MIN(J$4-1,IF(Register!$U638="",$D$2,MIN($D$2,YEAR(Register!$U638)*12+MONTH(Register!$U638)-1)))-(YEAR(Register!$O638)*12+MONTH(Register!$O638))+1))/Register!$Q638,2))</f>
        <v/>
      </c>
      <c r="K640" s="27">
        <f>IF(OR(Register!$N638&lt;&gt;"Yes",Register!$O638="",N(Register!$Q638)=0),0,ROUND((Register!$M638-Register!$R638)*MIN(Register!$Q638,MAX(0,MIN(K$4,IF(Register!$U638="",$D$2,MIN($D$2,YEAR(Register!$U638)*12+MONTH(Register!$U638)-1)))-(YEAR(Register!$O638)*12+MONTH(Register!$O638))+1))/Register!$Q638,2)-ROUND((Register!$M638-Register!$R638)*MIN(Register!$Q638,MAX(0,MIN(K$4-1,IF(Register!$U638="",$D$2,MIN($D$2,YEAR(Register!$U638)*12+MONTH(Register!$U638)-1)))-(YEAR(Register!$O638)*12+MONTH(Register!$O638))+1))/Register!$Q638,2))</f>
        <v/>
      </c>
      <c r="L640" s="27">
        <f>IF(OR(Register!$N638&lt;&gt;"Yes",Register!$O638="",N(Register!$Q638)=0),0,ROUND((Register!$M638-Register!$R638)*MIN(Register!$Q638,MAX(0,MIN(L$4,IF(Register!$U638="",$D$2,MIN($D$2,YEAR(Register!$U638)*12+MONTH(Register!$U638)-1)))-(YEAR(Register!$O638)*12+MONTH(Register!$O638))+1))/Register!$Q638,2)-ROUND((Register!$M638-Register!$R638)*MIN(Register!$Q638,MAX(0,MIN(L$4-1,IF(Register!$U638="",$D$2,MIN($D$2,YEAR(Register!$U638)*12+MONTH(Register!$U638)-1)))-(YEAR(Register!$O638)*12+MONTH(Register!$O638))+1))/Register!$Q638,2))</f>
        <v/>
      </c>
      <c r="M640" s="27">
        <f>IF(OR(Register!$N638&lt;&gt;"Yes",Register!$O638="",N(Register!$Q638)=0),0,ROUND((Register!$M638-Register!$R638)*MIN(Register!$Q638,MAX(0,MIN(M$4,IF(Register!$U638="",$D$2,MIN($D$2,YEAR(Register!$U638)*12+MONTH(Register!$U638)-1)))-(YEAR(Register!$O638)*12+MONTH(Register!$O638))+1))/Register!$Q638,2)-ROUND((Register!$M638-Register!$R638)*MIN(Register!$Q638,MAX(0,MIN(M$4-1,IF(Register!$U638="",$D$2,MIN($D$2,YEAR(Register!$U638)*12+MONTH(Register!$U638)-1)))-(YEAR(Register!$O638)*12+MONTH(Register!$O638))+1))/Register!$Q638,2))</f>
        <v/>
      </c>
      <c r="N640" s="27">
        <f>IF(OR(Register!$N638&lt;&gt;"Yes",Register!$O638="",N(Register!$Q638)=0),0,ROUND((Register!$M638-Register!$R638)*MIN(Register!$Q638,MAX(0,MIN(N$4,IF(Register!$U638="",$D$2,MIN($D$2,YEAR(Register!$U638)*12+MONTH(Register!$U638)-1)))-(YEAR(Register!$O638)*12+MONTH(Register!$O638))+1))/Register!$Q638,2)-ROUND((Register!$M638-Register!$R638)*MIN(Register!$Q638,MAX(0,MIN(N$4-1,IF(Register!$U638="",$D$2,MIN($D$2,YEAR(Register!$U638)*12+MONTH(Register!$U638)-1)))-(YEAR(Register!$O638)*12+MONTH(Register!$O638))+1))/Register!$Q638,2))</f>
        <v/>
      </c>
      <c r="O640" s="27">
        <f>IF(OR(Register!$N638&lt;&gt;"Yes",Register!$O638="",N(Register!$Q638)=0),0,ROUND((Register!$M638-Register!$R638)*MIN(Register!$Q638,MAX(0,MIN(O$4,IF(Register!$U638="",$D$2,MIN($D$2,YEAR(Register!$U638)*12+MONTH(Register!$U638)-1)))-(YEAR(Register!$O638)*12+MONTH(Register!$O638))+1))/Register!$Q638,2)-ROUND((Register!$M638-Register!$R638)*MIN(Register!$Q638,MAX(0,MIN(O$4-1,IF(Register!$U638="",$D$2,MIN($D$2,YEAR(Register!$U638)*12+MONTH(Register!$U638)-1)))-(YEAR(Register!$O638)*12+MONTH(Register!$O638))+1))/Register!$Q638,2))</f>
        <v/>
      </c>
      <c r="P640" s="27">
        <f>IF(OR(Register!$N638&lt;&gt;"Yes",Register!$O638="",N(Register!$Q638)=0),0,ROUND((Register!$M638-Register!$R638)*MIN(Register!$Q638,MAX(0,MIN(P$4,IF(Register!$U638="",$D$2,MIN($D$2,YEAR(Register!$U638)*12+MONTH(Register!$U638)-1)))-(YEAR(Register!$O638)*12+MONTH(Register!$O638))+1))/Register!$Q638,2)-ROUND((Register!$M638-Register!$R638)*MIN(Register!$Q638,MAX(0,MIN(P$4-1,IF(Register!$U638="",$D$2,MIN($D$2,YEAR(Register!$U638)*12+MONTH(Register!$U638)-1)))-(YEAR(Register!$O638)*12+MONTH(Register!$O638))+1))/Register!$Q638,2))</f>
        <v/>
      </c>
      <c r="Q640" s="27">
        <f>E640+F640+G640+H640+I640+J640+K640+L640+M640+N640+O640+P640</f>
        <v/>
      </c>
    </row>
    <row r="641">
      <c r="A641" s="28">
        <f>IF(Register!$A639="","",Register!$A639)</f>
        <v/>
      </c>
      <c r="B641" s="28">
        <f>IF(Register!$D639="","",Register!$D639)</f>
        <v/>
      </c>
      <c r="C641" s="28">
        <f>IF(Register!$F639="","",Register!$F639)</f>
        <v/>
      </c>
      <c r="D641" s="28">
        <f>IF(C641="","",IF(C641=Settings!$A$9,Settings!$B$9,IF(C641=Settings!$A$10,Settings!$B$10,IF(C641=Settings!$A$11,Settings!$B$11,IF(C641=Settings!$A$12,Settings!$B$12,IF(C641=Settings!$A$13,Settings!$B$13,IF(C641=Settings!$A$14,Settings!$B$14,IF(C641=Settings!$A$15,Settings!$B$15,IF(C641=Settings!$A$16,Settings!$B$16,IF(C641=Settings!$A$17,Settings!$B$17,IF(C641=Settings!$A$18,Settings!$B$18,"")))))))))))</f>
        <v/>
      </c>
      <c r="E641" s="27">
        <f>IF(OR(Register!$N639&lt;&gt;"Yes",Register!$O639="",N(Register!$Q639)=0),0,ROUND((Register!$M639-Register!$R639)*MIN(Register!$Q639,MAX(0,MIN(E$4,IF(Register!$U639="",$D$2,MIN($D$2,YEAR(Register!$U639)*12+MONTH(Register!$U639)-1)))-(YEAR(Register!$O639)*12+MONTH(Register!$O639))+1))/Register!$Q639,2)-ROUND((Register!$M639-Register!$R639)*MIN(Register!$Q639,MAX(0,MIN(E$4-1,IF(Register!$U639="",$D$2,MIN($D$2,YEAR(Register!$U639)*12+MONTH(Register!$U639)-1)))-(YEAR(Register!$O639)*12+MONTH(Register!$O639))+1))/Register!$Q639,2))</f>
        <v/>
      </c>
      <c r="F641" s="27">
        <f>IF(OR(Register!$N639&lt;&gt;"Yes",Register!$O639="",N(Register!$Q639)=0),0,ROUND((Register!$M639-Register!$R639)*MIN(Register!$Q639,MAX(0,MIN(F$4,IF(Register!$U639="",$D$2,MIN($D$2,YEAR(Register!$U639)*12+MONTH(Register!$U639)-1)))-(YEAR(Register!$O639)*12+MONTH(Register!$O639))+1))/Register!$Q639,2)-ROUND((Register!$M639-Register!$R639)*MIN(Register!$Q639,MAX(0,MIN(F$4-1,IF(Register!$U639="",$D$2,MIN($D$2,YEAR(Register!$U639)*12+MONTH(Register!$U639)-1)))-(YEAR(Register!$O639)*12+MONTH(Register!$O639))+1))/Register!$Q639,2))</f>
        <v/>
      </c>
      <c r="G641" s="27">
        <f>IF(OR(Register!$N639&lt;&gt;"Yes",Register!$O639="",N(Register!$Q639)=0),0,ROUND((Register!$M639-Register!$R639)*MIN(Register!$Q639,MAX(0,MIN(G$4,IF(Register!$U639="",$D$2,MIN($D$2,YEAR(Register!$U639)*12+MONTH(Register!$U639)-1)))-(YEAR(Register!$O639)*12+MONTH(Register!$O639))+1))/Register!$Q639,2)-ROUND((Register!$M639-Register!$R639)*MIN(Register!$Q639,MAX(0,MIN(G$4-1,IF(Register!$U639="",$D$2,MIN($D$2,YEAR(Register!$U639)*12+MONTH(Register!$U639)-1)))-(YEAR(Register!$O639)*12+MONTH(Register!$O639))+1))/Register!$Q639,2))</f>
        <v/>
      </c>
      <c r="H641" s="27">
        <f>IF(OR(Register!$N639&lt;&gt;"Yes",Register!$O639="",N(Register!$Q639)=0),0,ROUND((Register!$M639-Register!$R639)*MIN(Register!$Q639,MAX(0,MIN(H$4,IF(Register!$U639="",$D$2,MIN($D$2,YEAR(Register!$U639)*12+MONTH(Register!$U639)-1)))-(YEAR(Register!$O639)*12+MONTH(Register!$O639))+1))/Register!$Q639,2)-ROUND((Register!$M639-Register!$R639)*MIN(Register!$Q639,MAX(0,MIN(H$4-1,IF(Register!$U639="",$D$2,MIN($D$2,YEAR(Register!$U639)*12+MONTH(Register!$U639)-1)))-(YEAR(Register!$O639)*12+MONTH(Register!$O639))+1))/Register!$Q639,2))</f>
        <v/>
      </c>
      <c r="I641" s="27">
        <f>IF(OR(Register!$N639&lt;&gt;"Yes",Register!$O639="",N(Register!$Q639)=0),0,ROUND((Register!$M639-Register!$R639)*MIN(Register!$Q639,MAX(0,MIN(I$4,IF(Register!$U639="",$D$2,MIN($D$2,YEAR(Register!$U639)*12+MONTH(Register!$U639)-1)))-(YEAR(Register!$O639)*12+MONTH(Register!$O639))+1))/Register!$Q639,2)-ROUND((Register!$M639-Register!$R639)*MIN(Register!$Q639,MAX(0,MIN(I$4-1,IF(Register!$U639="",$D$2,MIN($D$2,YEAR(Register!$U639)*12+MONTH(Register!$U639)-1)))-(YEAR(Register!$O639)*12+MONTH(Register!$O639))+1))/Register!$Q639,2))</f>
        <v/>
      </c>
      <c r="J641" s="27">
        <f>IF(OR(Register!$N639&lt;&gt;"Yes",Register!$O639="",N(Register!$Q639)=0),0,ROUND((Register!$M639-Register!$R639)*MIN(Register!$Q639,MAX(0,MIN(J$4,IF(Register!$U639="",$D$2,MIN($D$2,YEAR(Register!$U639)*12+MONTH(Register!$U639)-1)))-(YEAR(Register!$O639)*12+MONTH(Register!$O639))+1))/Register!$Q639,2)-ROUND((Register!$M639-Register!$R639)*MIN(Register!$Q639,MAX(0,MIN(J$4-1,IF(Register!$U639="",$D$2,MIN($D$2,YEAR(Register!$U639)*12+MONTH(Register!$U639)-1)))-(YEAR(Register!$O639)*12+MONTH(Register!$O639))+1))/Register!$Q639,2))</f>
        <v/>
      </c>
      <c r="K641" s="27">
        <f>IF(OR(Register!$N639&lt;&gt;"Yes",Register!$O639="",N(Register!$Q639)=0),0,ROUND((Register!$M639-Register!$R639)*MIN(Register!$Q639,MAX(0,MIN(K$4,IF(Register!$U639="",$D$2,MIN($D$2,YEAR(Register!$U639)*12+MONTH(Register!$U639)-1)))-(YEAR(Register!$O639)*12+MONTH(Register!$O639))+1))/Register!$Q639,2)-ROUND((Register!$M639-Register!$R639)*MIN(Register!$Q639,MAX(0,MIN(K$4-1,IF(Register!$U639="",$D$2,MIN($D$2,YEAR(Register!$U639)*12+MONTH(Register!$U639)-1)))-(YEAR(Register!$O639)*12+MONTH(Register!$O639))+1))/Register!$Q639,2))</f>
        <v/>
      </c>
      <c r="L641" s="27">
        <f>IF(OR(Register!$N639&lt;&gt;"Yes",Register!$O639="",N(Register!$Q639)=0),0,ROUND((Register!$M639-Register!$R639)*MIN(Register!$Q639,MAX(0,MIN(L$4,IF(Register!$U639="",$D$2,MIN($D$2,YEAR(Register!$U639)*12+MONTH(Register!$U639)-1)))-(YEAR(Register!$O639)*12+MONTH(Register!$O639))+1))/Register!$Q639,2)-ROUND((Register!$M639-Register!$R639)*MIN(Register!$Q639,MAX(0,MIN(L$4-1,IF(Register!$U639="",$D$2,MIN($D$2,YEAR(Register!$U639)*12+MONTH(Register!$U639)-1)))-(YEAR(Register!$O639)*12+MONTH(Register!$O639))+1))/Register!$Q639,2))</f>
        <v/>
      </c>
      <c r="M641" s="27">
        <f>IF(OR(Register!$N639&lt;&gt;"Yes",Register!$O639="",N(Register!$Q639)=0),0,ROUND((Register!$M639-Register!$R639)*MIN(Register!$Q639,MAX(0,MIN(M$4,IF(Register!$U639="",$D$2,MIN($D$2,YEAR(Register!$U639)*12+MONTH(Register!$U639)-1)))-(YEAR(Register!$O639)*12+MONTH(Register!$O639))+1))/Register!$Q639,2)-ROUND((Register!$M639-Register!$R639)*MIN(Register!$Q639,MAX(0,MIN(M$4-1,IF(Register!$U639="",$D$2,MIN($D$2,YEAR(Register!$U639)*12+MONTH(Register!$U639)-1)))-(YEAR(Register!$O639)*12+MONTH(Register!$O639))+1))/Register!$Q639,2))</f>
        <v/>
      </c>
      <c r="N641" s="27">
        <f>IF(OR(Register!$N639&lt;&gt;"Yes",Register!$O639="",N(Register!$Q639)=0),0,ROUND((Register!$M639-Register!$R639)*MIN(Register!$Q639,MAX(0,MIN(N$4,IF(Register!$U639="",$D$2,MIN($D$2,YEAR(Register!$U639)*12+MONTH(Register!$U639)-1)))-(YEAR(Register!$O639)*12+MONTH(Register!$O639))+1))/Register!$Q639,2)-ROUND((Register!$M639-Register!$R639)*MIN(Register!$Q639,MAX(0,MIN(N$4-1,IF(Register!$U639="",$D$2,MIN($D$2,YEAR(Register!$U639)*12+MONTH(Register!$U639)-1)))-(YEAR(Register!$O639)*12+MONTH(Register!$O639))+1))/Register!$Q639,2))</f>
        <v/>
      </c>
      <c r="O641" s="27">
        <f>IF(OR(Register!$N639&lt;&gt;"Yes",Register!$O639="",N(Register!$Q639)=0),0,ROUND((Register!$M639-Register!$R639)*MIN(Register!$Q639,MAX(0,MIN(O$4,IF(Register!$U639="",$D$2,MIN($D$2,YEAR(Register!$U639)*12+MONTH(Register!$U639)-1)))-(YEAR(Register!$O639)*12+MONTH(Register!$O639))+1))/Register!$Q639,2)-ROUND((Register!$M639-Register!$R639)*MIN(Register!$Q639,MAX(0,MIN(O$4-1,IF(Register!$U639="",$D$2,MIN($D$2,YEAR(Register!$U639)*12+MONTH(Register!$U639)-1)))-(YEAR(Register!$O639)*12+MONTH(Register!$O639))+1))/Register!$Q639,2))</f>
        <v/>
      </c>
      <c r="P641" s="27">
        <f>IF(OR(Register!$N639&lt;&gt;"Yes",Register!$O639="",N(Register!$Q639)=0),0,ROUND((Register!$M639-Register!$R639)*MIN(Register!$Q639,MAX(0,MIN(P$4,IF(Register!$U639="",$D$2,MIN($D$2,YEAR(Register!$U639)*12+MONTH(Register!$U639)-1)))-(YEAR(Register!$O639)*12+MONTH(Register!$O639))+1))/Register!$Q639,2)-ROUND((Register!$M639-Register!$R639)*MIN(Register!$Q639,MAX(0,MIN(P$4-1,IF(Register!$U639="",$D$2,MIN($D$2,YEAR(Register!$U639)*12+MONTH(Register!$U639)-1)))-(YEAR(Register!$O639)*12+MONTH(Register!$O639))+1))/Register!$Q639,2))</f>
        <v/>
      </c>
      <c r="Q641" s="27">
        <f>E641+F641+G641+H641+I641+J641+K641+L641+M641+N641+O641+P641</f>
        <v/>
      </c>
    </row>
    <row r="642">
      <c r="A642" s="28">
        <f>IF(Register!$A640="","",Register!$A640)</f>
        <v/>
      </c>
      <c r="B642" s="28">
        <f>IF(Register!$D640="","",Register!$D640)</f>
        <v/>
      </c>
      <c r="C642" s="28">
        <f>IF(Register!$F640="","",Register!$F640)</f>
        <v/>
      </c>
      <c r="D642" s="28">
        <f>IF(C642="","",IF(C642=Settings!$A$9,Settings!$B$9,IF(C642=Settings!$A$10,Settings!$B$10,IF(C642=Settings!$A$11,Settings!$B$11,IF(C642=Settings!$A$12,Settings!$B$12,IF(C642=Settings!$A$13,Settings!$B$13,IF(C642=Settings!$A$14,Settings!$B$14,IF(C642=Settings!$A$15,Settings!$B$15,IF(C642=Settings!$A$16,Settings!$B$16,IF(C642=Settings!$A$17,Settings!$B$17,IF(C642=Settings!$A$18,Settings!$B$18,"")))))))))))</f>
        <v/>
      </c>
      <c r="E642" s="27">
        <f>IF(OR(Register!$N640&lt;&gt;"Yes",Register!$O640="",N(Register!$Q640)=0),0,ROUND((Register!$M640-Register!$R640)*MIN(Register!$Q640,MAX(0,MIN(E$4,IF(Register!$U640="",$D$2,MIN($D$2,YEAR(Register!$U640)*12+MONTH(Register!$U640)-1)))-(YEAR(Register!$O640)*12+MONTH(Register!$O640))+1))/Register!$Q640,2)-ROUND((Register!$M640-Register!$R640)*MIN(Register!$Q640,MAX(0,MIN(E$4-1,IF(Register!$U640="",$D$2,MIN($D$2,YEAR(Register!$U640)*12+MONTH(Register!$U640)-1)))-(YEAR(Register!$O640)*12+MONTH(Register!$O640))+1))/Register!$Q640,2))</f>
        <v/>
      </c>
      <c r="F642" s="27">
        <f>IF(OR(Register!$N640&lt;&gt;"Yes",Register!$O640="",N(Register!$Q640)=0),0,ROUND((Register!$M640-Register!$R640)*MIN(Register!$Q640,MAX(0,MIN(F$4,IF(Register!$U640="",$D$2,MIN($D$2,YEAR(Register!$U640)*12+MONTH(Register!$U640)-1)))-(YEAR(Register!$O640)*12+MONTH(Register!$O640))+1))/Register!$Q640,2)-ROUND((Register!$M640-Register!$R640)*MIN(Register!$Q640,MAX(0,MIN(F$4-1,IF(Register!$U640="",$D$2,MIN($D$2,YEAR(Register!$U640)*12+MONTH(Register!$U640)-1)))-(YEAR(Register!$O640)*12+MONTH(Register!$O640))+1))/Register!$Q640,2))</f>
        <v/>
      </c>
      <c r="G642" s="27">
        <f>IF(OR(Register!$N640&lt;&gt;"Yes",Register!$O640="",N(Register!$Q640)=0),0,ROUND((Register!$M640-Register!$R640)*MIN(Register!$Q640,MAX(0,MIN(G$4,IF(Register!$U640="",$D$2,MIN($D$2,YEAR(Register!$U640)*12+MONTH(Register!$U640)-1)))-(YEAR(Register!$O640)*12+MONTH(Register!$O640))+1))/Register!$Q640,2)-ROUND((Register!$M640-Register!$R640)*MIN(Register!$Q640,MAX(0,MIN(G$4-1,IF(Register!$U640="",$D$2,MIN($D$2,YEAR(Register!$U640)*12+MONTH(Register!$U640)-1)))-(YEAR(Register!$O640)*12+MONTH(Register!$O640))+1))/Register!$Q640,2))</f>
        <v/>
      </c>
      <c r="H642" s="27">
        <f>IF(OR(Register!$N640&lt;&gt;"Yes",Register!$O640="",N(Register!$Q640)=0),0,ROUND((Register!$M640-Register!$R640)*MIN(Register!$Q640,MAX(0,MIN(H$4,IF(Register!$U640="",$D$2,MIN($D$2,YEAR(Register!$U640)*12+MONTH(Register!$U640)-1)))-(YEAR(Register!$O640)*12+MONTH(Register!$O640))+1))/Register!$Q640,2)-ROUND((Register!$M640-Register!$R640)*MIN(Register!$Q640,MAX(0,MIN(H$4-1,IF(Register!$U640="",$D$2,MIN($D$2,YEAR(Register!$U640)*12+MONTH(Register!$U640)-1)))-(YEAR(Register!$O640)*12+MONTH(Register!$O640))+1))/Register!$Q640,2))</f>
        <v/>
      </c>
      <c r="I642" s="27">
        <f>IF(OR(Register!$N640&lt;&gt;"Yes",Register!$O640="",N(Register!$Q640)=0),0,ROUND((Register!$M640-Register!$R640)*MIN(Register!$Q640,MAX(0,MIN(I$4,IF(Register!$U640="",$D$2,MIN($D$2,YEAR(Register!$U640)*12+MONTH(Register!$U640)-1)))-(YEAR(Register!$O640)*12+MONTH(Register!$O640))+1))/Register!$Q640,2)-ROUND((Register!$M640-Register!$R640)*MIN(Register!$Q640,MAX(0,MIN(I$4-1,IF(Register!$U640="",$D$2,MIN($D$2,YEAR(Register!$U640)*12+MONTH(Register!$U640)-1)))-(YEAR(Register!$O640)*12+MONTH(Register!$O640))+1))/Register!$Q640,2))</f>
        <v/>
      </c>
      <c r="J642" s="27">
        <f>IF(OR(Register!$N640&lt;&gt;"Yes",Register!$O640="",N(Register!$Q640)=0),0,ROUND((Register!$M640-Register!$R640)*MIN(Register!$Q640,MAX(0,MIN(J$4,IF(Register!$U640="",$D$2,MIN($D$2,YEAR(Register!$U640)*12+MONTH(Register!$U640)-1)))-(YEAR(Register!$O640)*12+MONTH(Register!$O640))+1))/Register!$Q640,2)-ROUND((Register!$M640-Register!$R640)*MIN(Register!$Q640,MAX(0,MIN(J$4-1,IF(Register!$U640="",$D$2,MIN($D$2,YEAR(Register!$U640)*12+MONTH(Register!$U640)-1)))-(YEAR(Register!$O640)*12+MONTH(Register!$O640))+1))/Register!$Q640,2))</f>
        <v/>
      </c>
      <c r="K642" s="27">
        <f>IF(OR(Register!$N640&lt;&gt;"Yes",Register!$O640="",N(Register!$Q640)=0),0,ROUND((Register!$M640-Register!$R640)*MIN(Register!$Q640,MAX(0,MIN(K$4,IF(Register!$U640="",$D$2,MIN($D$2,YEAR(Register!$U640)*12+MONTH(Register!$U640)-1)))-(YEAR(Register!$O640)*12+MONTH(Register!$O640))+1))/Register!$Q640,2)-ROUND((Register!$M640-Register!$R640)*MIN(Register!$Q640,MAX(0,MIN(K$4-1,IF(Register!$U640="",$D$2,MIN($D$2,YEAR(Register!$U640)*12+MONTH(Register!$U640)-1)))-(YEAR(Register!$O640)*12+MONTH(Register!$O640))+1))/Register!$Q640,2))</f>
        <v/>
      </c>
      <c r="L642" s="27">
        <f>IF(OR(Register!$N640&lt;&gt;"Yes",Register!$O640="",N(Register!$Q640)=0),0,ROUND((Register!$M640-Register!$R640)*MIN(Register!$Q640,MAX(0,MIN(L$4,IF(Register!$U640="",$D$2,MIN($D$2,YEAR(Register!$U640)*12+MONTH(Register!$U640)-1)))-(YEAR(Register!$O640)*12+MONTH(Register!$O640))+1))/Register!$Q640,2)-ROUND((Register!$M640-Register!$R640)*MIN(Register!$Q640,MAX(0,MIN(L$4-1,IF(Register!$U640="",$D$2,MIN($D$2,YEAR(Register!$U640)*12+MONTH(Register!$U640)-1)))-(YEAR(Register!$O640)*12+MONTH(Register!$O640))+1))/Register!$Q640,2))</f>
        <v/>
      </c>
      <c r="M642" s="27">
        <f>IF(OR(Register!$N640&lt;&gt;"Yes",Register!$O640="",N(Register!$Q640)=0),0,ROUND((Register!$M640-Register!$R640)*MIN(Register!$Q640,MAX(0,MIN(M$4,IF(Register!$U640="",$D$2,MIN($D$2,YEAR(Register!$U640)*12+MONTH(Register!$U640)-1)))-(YEAR(Register!$O640)*12+MONTH(Register!$O640))+1))/Register!$Q640,2)-ROUND((Register!$M640-Register!$R640)*MIN(Register!$Q640,MAX(0,MIN(M$4-1,IF(Register!$U640="",$D$2,MIN($D$2,YEAR(Register!$U640)*12+MONTH(Register!$U640)-1)))-(YEAR(Register!$O640)*12+MONTH(Register!$O640))+1))/Register!$Q640,2))</f>
        <v/>
      </c>
      <c r="N642" s="27">
        <f>IF(OR(Register!$N640&lt;&gt;"Yes",Register!$O640="",N(Register!$Q640)=0),0,ROUND((Register!$M640-Register!$R640)*MIN(Register!$Q640,MAX(0,MIN(N$4,IF(Register!$U640="",$D$2,MIN($D$2,YEAR(Register!$U640)*12+MONTH(Register!$U640)-1)))-(YEAR(Register!$O640)*12+MONTH(Register!$O640))+1))/Register!$Q640,2)-ROUND((Register!$M640-Register!$R640)*MIN(Register!$Q640,MAX(0,MIN(N$4-1,IF(Register!$U640="",$D$2,MIN($D$2,YEAR(Register!$U640)*12+MONTH(Register!$U640)-1)))-(YEAR(Register!$O640)*12+MONTH(Register!$O640))+1))/Register!$Q640,2))</f>
        <v/>
      </c>
      <c r="O642" s="27">
        <f>IF(OR(Register!$N640&lt;&gt;"Yes",Register!$O640="",N(Register!$Q640)=0),0,ROUND((Register!$M640-Register!$R640)*MIN(Register!$Q640,MAX(0,MIN(O$4,IF(Register!$U640="",$D$2,MIN($D$2,YEAR(Register!$U640)*12+MONTH(Register!$U640)-1)))-(YEAR(Register!$O640)*12+MONTH(Register!$O640))+1))/Register!$Q640,2)-ROUND((Register!$M640-Register!$R640)*MIN(Register!$Q640,MAX(0,MIN(O$4-1,IF(Register!$U640="",$D$2,MIN($D$2,YEAR(Register!$U640)*12+MONTH(Register!$U640)-1)))-(YEAR(Register!$O640)*12+MONTH(Register!$O640))+1))/Register!$Q640,2))</f>
        <v/>
      </c>
      <c r="P642" s="27">
        <f>IF(OR(Register!$N640&lt;&gt;"Yes",Register!$O640="",N(Register!$Q640)=0),0,ROUND((Register!$M640-Register!$R640)*MIN(Register!$Q640,MAX(0,MIN(P$4,IF(Register!$U640="",$D$2,MIN($D$2,YEAR(Register!$U640)*12+MONTH(Register!$U640)-1)))-(YEAR(Register!$O640)*12+MONTH(Register!$O640))+1))/Register!$Q640,2)-ROUND((Register!$M640-Register!$R640)*MIN(Register!$Q640,MAX(0,MIN(P$4-1,IF(Register!$U640="",$D$2,MIN($D$2,YEAR(Register!$U640)*12+MONTH(Register!$U640)-1)))-(YEAR(Register!$O640)*12+MONTH(Register!$O640))+1))/Register!$Q640,2))</f>
        <v/>
      </c>
      <c r="Q642" s="27">
        <f>E642+F642+G642+H642+I642+J642+K642+L642+M642+N642+O642+P642</f>
        <v/>
      </c>
    </row>
    <row r="643">
      <c r="A643" s="28">
        <f>IF(Register!$A641="","",Register!$A641)</f>
        <v/>
      </c>
      <c r="B643" s="28">
        <f>IF(Register!$D641="","",Register!$D641)</f>
        <v/>
      </c>
      <c r="C643" s="28">
        <f>IF(Register!$F641="","",Register!$F641)</f>
        <v/>
      </c>
      <c r="D643" s="28">
        <f>IF(C643="","",IF(C643=Settings!$A$9,Settings!$B$9,IF(C643=Settings!$A$10,Settings!$B$10,IF(C643=Settings!$A$11,Settings!$B$11,IF(C643=Settings!$A$12,Settings!$B$12,IF(C643=Settings!$A$13,Settings!$B$13,IF(C643=Settings!$A$14,Settings!$B$14,IF(C643=Settings!$A$15,Settings!$B$15,IF(C643=Settings!$A$16,Settings!$B$16,IF(C643=Settings!$A$17,Settings!$B$17,IF(C643=Settings!$A$18,Settings!$B$18,"")))))))))))</f>
        <v/>
      </c>
      <c r="E643" s="27">
        <f>IF(OR(Register!$N641&lt;&gt;"Yes",Register!$O641="",N(Register!$Q641)=0),0,ROUND((Register!$M641-Register!$R641)*MIN(Register!$Q641,MAX(0,MIN(E$4,IF(Register!$U641="",$D$2,MIN($D$2,YEAR(Register!$U641)*12+MONTH(Register!$U641)-1)))-(YEAR(Register!$O641)*12+MONTH(Register!$O641))+1))/Register!$Q641,2)-ROUND((Register!$M641-Register!$R641)*MIN(Register!$Q641,MAX(0,MIN(E$4-1,IF(Register!$U641="",$D$2,MIN($D$2,YEAR(Register!$U641)*12+MONTH(Register!$U641)-1)))-(YEAR(Register!$O641)*12+MONTH(Register!$O641))+1))/Register!$Q641,2))</f>
        <v/>
      </c>
      <c r="F643" s="27">
        <f>IF(OR(Register!$N641&lt;&gt;"Yes",Register!$O641="",N(Register!$Q641)=0),0,ROUND((Register!$M641-Register!$R641)*MIN(Register!$Q641,MAX(0,MIN(F$4,IF(Register!$U641="",$D$2,MIN($D$2,YEAR(Register!$U641)*12+MONTH(Register!$U641)-1)))-(YEAR(Register!$O641)*12+MONTH(Register!$O641))+1))/Register!$Q641,2)-ROUND((Register!$M641-Register!$R641)*MIN(Register!$Q641,MAX(0,MIN(F$4-1,IF(Register!$U641="",$D$2,MIN($D$2,YEAR(Register!$U641)*12+MONTH(Register!$U641)-1)))-(YEAR(Register!$O641)*12+MONTH(Register!$O641))+1))/Register!$Q641,2))</f>
        <v/>
      </c>
      <c r="G643" s="27">
        <f>IF(OR(Register!$N641&lt;&gt;"Yes",Register!$O641="",N(Register!$Q641)=0),0,ROUND((Register!$M641-Register!$R641)*MIN(Register!$Q641,MAX(0,MIN(G$4,IF(Register!$U641="",$D$2,MIN($D$2,YEAR(Register!$U641)*12+MONTH(Register!$U641)-1)))-(YEAR(Register!$O641)*12+MONTH(Register!$O641))+1))/Register!$Q641,2)-ROUND((Register!$M641-Register!$R641)*MIN(Register!$Q641,MAX(0,MIN(G$4-1,IF(Register!$U641="",$D$2,MIN($D$2,YEAR(Register!$U641)*12+MONTH(Register!$U641)-1)))-(YEAR(Register!$O641)*12+MONTH(Register!$O641))+1))/Register!$Q641,2))</f>
        <v/>
      </c>
      <c r="H643" s="27">
        <f>IF(OR(Register!$N641&lt;&gt;"Yes",Register!$O641="",N(Register!$Q641)=0),0,ROUND((Register!$M641-Register!$R641)*MIN(Register!$Q641,MAX(0,MIN(H$4,IF(Register!$U641="",$D$2,MIN($D$2,YEAR(Register!$U641)*12+MONTH(Register!$U641)-1)))-(YEAR(Register!$O641)*12+MONTH(Register!$O641))+1))/Register!$Q641,2)-ROUND((Register!$M641-Register!$R641)*MIN(Register!$Q641,MAX(0,MIN(H$4-1,IF(Register!$U641="",$D$2,MIN($D$2,YEAR(Register!$U641)*12+MONTH(Register!$U641)-1)))-(YEAR(Register!$O641)*12+MONTH(Register!$O641))+1))/Register!$Q641,2))</f>
        <v/>
      </c>
      <c r="I643" s="27">
        <f>IF(OR(Register!$N641&lt;&gt;"Yes",Register!$O641="",N(Register!$Q641)=0),0,ROUND((Register!$M641-Register!$R641)*MIN(Register!$Q641,MAX(0,MIN(I$4,IF(Register!$U641="",$D$2,MIN($D$2,YEAR(Register!$U641)*12+MONTH(Register!$U641)-1)))-(YEAR(Register!$O641)*12+MONTH(Register!$O641))+1))/Register!$Q641,2)-ROUND((Register!$M641-Register!$R641)*MIN(Register!$Q641,MAX(0,MIN(I$4-1,IF(Register!$U641="",$D$2,MIN($D$2,YEAR(Register!$U641)*12+MONTH(Register!$U641)-1)))-(YEAR(Register!$O641)*12+MONTH(Register!$O641))+1))/Register!$Q641,2))</f>
        <v/>
      </c>
      <c r="J643" s="27">
        <f>IF(OR(Register!$N641&lt;&gt;"Yes",Register!$O641="",N(Register!$Q641)=0),0,ROUND((Register!$M641-Register!$R641)*MIN(Register!$Q641,MAX(0,MIN(J$4,IF(Register!$U641="",$D$2,MIN($D$2,YEAR(Register!$U641)*12+MONTH(Register!$U641)-1)))-(YEAR(Register!$O641)*12+MONTH(Register!$O641))+1))/Register!$Q641,2)-ROUND((Register!$M641-Register!$R641)*MIN(Register!$Q641,MAX(0,MIN(J$4-1,IF(Register!$U641="",$D$2,MIN($D$2,YEAR(Register!$U641)*12+MONTH(Register!$U641)-1)))-(YEAR(Register!$O641)*12+MONTH(Register!$O641))+1))/Register!$Q641,2))</f>
        <v/>
      </c>
      <c r="K643" s="27">
        <f>IF(OR(Register!$N641&lt;&gt;"Yes",Register!$O641="",N(Register!$Q641)=0),0,ROUND((Register!$M641-Register!$R641)*MIN(Register!$Q641,MAX(0,MIN(K$4,IF(Register!$U641="",$D$2,MIN($D$2,YEAR(Register!$U641)*12+MONTH(Register!$U641)-1)))-(YEAR(Register!$O641)*12+MONTH(Register!$O641))+1))/Register!$Q641,2)-ROUND((Register!$M641-Register!$R641)*MIN(Register!$Q641,MAX(0,MIN(K$4-1,IF(Register!$U641="",$D$2,MIN($D$2,YEAR(Register!$U641)*12+MONTH(Register!$U641)-1)))-(YEAR(Register!$O641)*12+MONTH(Register!$O641))+1))/Register!$Q641,2))</f>
        <v/>
      </c>
      <c r="L643" s="27">
        <f>IF(OR(Register!$N641&lt;&gt;"Yes",Register!$O641="",N(Register!$Q641)=0),0,ROUND((Register!$M641-Register!$R641)*MIN(Register!$Q641,MAX(0,MIN(L$4,IF(Register!$U641="",$D$2,MIN($D$2,YEAR(Register!$U641)*12+MONTH(Register!$U641)-1)))-(YEAR(Register!$O641)*12+MONTH(Register!$O641))+1))/Register!$Q641,2)-ROUND((Register!$M641-Register!$R641)*MIN(Register!$Q641,MAX(0,MIN(L$4-1,IF(Register!$U641="",$D$2,MIN($D$2,YEAR(Register!$U641)*12+MONTH(Register!$U641)-1)))-(YEAR(Register!$O641)*12+MONTH(Register!$O641))+1))/Register!$Q641,2))</f>
        <v/>
      </c>
      <c r="M643" s="27">
        <f>IF(OR(Register!$N641&lt;&gt;"Yes",Register!$O641="",N(Register!$Q641)=0),0,ROUND((Register!$M641-Register!$R641)*MIN(Register!$Q641,MAX(0,MIN(M$4,IF(Register!$U641="",$D$2,MIN($D$2,YEAR(Register!$U641)*12+MONTH(Register!$U641)-1)))-(YEAR(Register!$O641)*12+MONTH(Register!$O641))+1))/Register!$Q641,2)-ROUND((Register!$M641-Register!$R641)*MIN(Register!$Q641,MAX(0,MIN(M$4-1,IF(Register!$U641="",$D$2,MIN($D$2,YEAR(Register!$U641)*12+MONTH(Register!$U641)-1)))-(YEAR(Register!$O641)*12+MONTH(Register!$O641))+1))/Register!$Q641,2))</f>
        <v/>
      </c>
      <c r="N643" s="27">
        <f>IF(OR(Register!$N641&lt;&gt;"Yes",Register!$O641="",N(Register!$Q641)=0),0,ROUND((Register!$M641-Register!$R641)*MIN(Register!$Q641,MAX(0,MIN(N$4,IF(Register!$U641="",$D$2,MIN($D$2,YEAR(Register!$U641)*12+MONTH(Register!$U641)-1)))-(YEAR(Register!$O641)*12+MONTH(Register!$O641))+1))/Register!$Q641,2)-ROUND((Register!$M641-Register!$R641)*MIN(Register!$Q641,MAX(0,MIN(N$4-1,IF(Register!$U641="",$D$2,MIN($D$2,YEAR(Register!$U641)*12+MONTH(Register!$U641)-1)))-(YEAR(Register!$O641)*12+MONTH(Register!$O641))+1))/Register!$Q641,2))</f>
        <v/>
      </c>
      <c r="O643" s="27">
        <f>IF(OR(Register!$N641&lt;&gt;"Yes",Register!$O641="",N(Register!$Q641)=0),0,ROUND((Register!$M641-Register!$R641)*MIN(Register!$Q641,MAX(0,MIN(O$4,IF(Register!$U641="",$D$2,MIN($D$2,YEAR(Register!$U641)*12+MONTH(Register!$U641)-1)))-(YEAR(Register!$O641)*12+MONTH(Register!$O641))+1))/Register!$Q641,2)-ROUND((Register!$M641-Register!$R641)*MIN(Register!$Q641,MAX(0,MIN(O$4-1,IF(Register!$U641="",$D$2,MIN($D$2,YEAR(Register!$U641)*12+MONTH(Register!$U641)-1)))-(YEAR(Register!$O641)*12+MONTH(Register!$O641))+1))/Register!$Q641,2))</f>
        <v/>
      </c>
      <c r="P643" s="27">
        <f>IF(OR(Register!$N641&lt;&gt;"Yes",Register!$O641="",N(Register!$Q641)=0),0,ROUND((Register!$M641-Register!$R641)*MIN(Register!$Q641,MAX(0,MIN(P$4,IF(Register!$U641="",$D$2,MIN($D$2,YEAR(Register!$U641)*12+MONTH(Register!$U641)-1)))-(YEAR(Register!$O641)*12+MONTH(Register!$O641))+1))/Register!$Q641,2)-ROUND((Register!$M641-Register!$R641)*MIN(Register!$Q641,MAX(0,MIN(P$4-1,IF(Register!$U641="",$D$2,MIN($D$2,YEAR(Register!$U641)*12+MONTH(Register!$U641)-1)))-(YEAR(Register!$O641)*12+MONTH(Register!$O641))+1))/Register!$Q641,2))</f>
        <v/>
      </c>
      <c r="Q643" s="27">
        <f>E643+F643+G643+H643+I643+J643+K643+L643+M643+N643+O643+P643</f>
        <v/>
      </c>
    </row>
    <row r="644">
      <c r="A644" s="28">
        <f>IF(Register!$A642="","",Register!$A642)</f>
        <v/>
      </c>
      <c r="B644" s="28">
        <f>IF(Register!$D642="","",Register!$D642)</f>
        <v/>
      </c>
      <c r="C644" s="28">
        <f>IF(Register!$F642="","",Register!$F642)</f>
        <v/>
      </c>
      <c r="D644" s="28">
        <f>IF(C644="","",IF(C644=Settings!$A$9,Settings!$B$9,IF(C644=Settings!$A$10,Settings!$B$10,IF(C644=Settings!$A$11,Settings!$B$11,IF(C644=Settings!$A$12,Settings!$B$12,IF(C644=Settings!$A$13,Settings!$B$13,IF(C644=Settings!$A$14,Settings!$B$14,IF(C644=Settings!$A$15,Settings!$B$15,IF(C644=Settings!$A$16,Settings!$B$16,IF(C644=Settings!$A$17,Settings!$B$17,IF(C644=Settings!$A$18,Settings!$B$18,"")))))))))))</f>
        <v/>
      </c>
      <c r="E644" s="27">
        <f>IF(OR(Register!$N642&lt;&gt;"Yes",Register!$O642="",N(Register!$Q642)=0),0,ROUND((Register!$M642-Register!$R642)*MIN(Register!$Q642,MAX(0,MIN(E$4,IF(Register!$U642="",$D$2,MIN($D$2,YEAR(Register!$U642)*12+MONTH(Register!$U642)-1)))-(YEAR(Register!$O642)*12+MONTH(Register!$O642))+1))/Register!$Q642,2)-ROUND((Register!$M642-Register!$R642)*MIN(Register!$Q642,MAX(0,MIN(E$4-1,IF(Register!$U642="",$D$2,MIN($D$2,YEAR(Register!$U642)*12+MONTH(Register!$U642)-1)))-(YEAR(Register!$O642)*12+MONTH(Register!$O642))+1))/Register!$Q642,2))</f>
        <v/>
      </c>
      <c r="F644" s="27">
        <f>IF(OR(Register!$N642&lt;&gt;"Yes",Register!$O642="",N(Register!$Q642)=0),0,ROUND((Register!$M642-Register!$R642)*MIN(Register!$Q642,MAX(0,MIN(F$4,IF(Register!$U642="",$D$2,MIN($D$2,YEAR(Register!$U642)*12+MONTH(Register!$U642)-1)))-(YEAR(Register!$O642)*12+MONTH(Register!$O642))+1))/Register!$Q642,2)-ROUND((Register!$M642-Register!$R642)*MIN(Register!$Q642,MAX(0,MIN(F$4-1,IF(Register!$U642="",$D$2,MIN($D$2,YEAR(Register!$U642)*12+MONTH(Register!$U642)-1)))-(YEAR(Register!$O642)*12+MONTH(Register!$O642))+1))/Register!$Q642,2))</f>
        <v/>
      </c>
      <c r="G644" s="27">
        <f>IF(OR(Register!$N642&lt;&gt;"Yes",Register!$O642="",N(Register!$Q642)=0),0,ROUND((Register!$M642-Register!$R642)*MIN(Register!$Q642,MAX(0,MIN(G$4,IF(Register!$U642="",$D$2,MIN($D$2,YEAR(Register!$U642)*12+MONTH(Register!$U642)-1)))-(YEAR(Register!$O642)*12+MONTH(Register!$O642))+1))/Register!$Q642,2)-ROUND((Register!$M642-Register!$R642)*MIN(Register!$Q642,MAX(0,MIN(G$4-1,IF(Register!$U642="",$D$2,MIN($D$2,YEAR(Register!$U642)*12+MONTH(Register!$U642)-1)))-(YEAR(Register!$O642)*12+MONTH(Register!$O642))+1))/Register!$Q642,2))</f>
        <v/>
      </c>
      <c r="H644" s="27">
        <f>IF(OR(Register!$N642&lt;&gt;"Yes",Register!$O642="",N(Register!$Q642)=0),0,ROUND((Register!$M642-Register!$R642)*MIN(Register!$Q642,MAX(0,MIN(H$4,IF(Register!$U642="",$D$2,MIN($D$2,YEAR(Register!$U642)*12+MONTH(Register!$U642)-1)))-(YEAR(Register!$O642)*12+MONTH(Register!$O642))+1))/Register!$Q642,2)-ROUND((Register!$M642-Register!$R642)*MIN(Register!$Q642,MAX(0,MIN(H$4-1,IF(Register!$U642="",$D$2,MIN($D$2,YEAR(Register!$U642)*12+MONTH(Register!$U642)-1)))-(YEAR(Register!$O642)*12+MONTH(Register!$O642))+1))/Register!$Q642,2))</f>
        <v/>
      </c>
      <c r="I644" s="27">
        <f>IF(OR(Register!$N642&lt;&gt;"Yes",Register!$O642="",N(Register!$Q642)=0),0,ROUND((Register!$M642-Register!$R642)*MIN(Register!$Q642,MAX(0,MIN(I$4,IF(Register!$U642="",$D$2,MIN($D$2,YEAR(Register!$U642)*12+MONTH(Register!$U642)-1)))-(YEAR(Register!$O642)*12+MONTH(Register!$O642))+1))/Register!$Q642,2)-ROUND((Register!$M642-Register!$R642)*MIN(Register!$Q642,MAX(0,MIN(I$4-1,IF(Register!$U642="",$D$2,MIN($D$2,YEAR(Register!$U642)*12+MONTH(Register!$U642)-1)))-(YEAR(Register!$O642)*12+MONTH(Register!$O642))+1))/Register!$Q642,2))</f>
        <v/>
      </c>
      <c r="J644" s="27">
        <f>IF(OR(Register!$N642&lt;&gt;"Yes",Register!$O642="",N(Register!$Q642)=0),0,ROUND((Register!$M642-Register!$R642)*MIN(Register!$Q642,MAX(0,MIN(J$4,IF(Register!$U642="",$D$2,MIN($D$2,YEAR(Register!$U642)*12+MONTH(Register!$U642)-1)))-(YEAR(Register!$O642)*12+MONTH(Register!$O642))+1))/Register!$Q642,2)-ROUND((Register!$M642-Register!$R642)*MIN(Register!$Q642,MAX(0,MIN(J$4-1,IF(Register!$U642="",$D$2,MIN($D$2,YEAR(Register!$U642)*12+MONTH(Register!$U642)-1)))-(YEAR(Register!$O642)*12+MONTH(Register!$O642))+1))/Register!$Q642,2))</f>
        <v/>
      </c>
      <c r="K644" s="27">
        <f>IF(OR(Register!$N642&lt;&gt;"Yes",Register!$O642="",N(Register!$Q642)=0),0,ROUND((Register!$M642-Register!$R642)*MIN(Register!$Q642,MAX(0,MIN(K$4,IF(Register!$U642="",$D$2,MIN($D$2,YEAR(Register!$U642)*12+MONTH(Register!$U642)-1)))-(YEAR(Register!$O642)*12+MONTH(Register!$O642))+1))/Register!$Q642,2)-ROUND((Register!$M642-Register!$R642)*MIN(Register!$Q642,MAX(0,MIN(K$4-1,IF(Register!$U642="",$D$2,MIN($D$2,YEAR(Register!$U642)*12+MONTH(Register!$U642)-1)))-(YEAR(Register!$O642)*12+MONTH(Register!$O642))+1))/Register!$Q642,2))</f>
        <v/>
      </c>
      <c r="L644" s="27">
        <f>IF(OR(Register!$N642&lt;&gt;"Yes",Register!$O642="",N(Register!$Q642)=0),0,ROUND((Register!$M642-Register!$R642)*MIN(Register!$Q642,MAX(0,MIN(L$4,IF(Register!$U642="",$D$2,MIN($D$2,YEAR(Register!$U642)*12+MONTH(Register!$U642)-1)))-(YEAR(Register!$O642)*12+MONTH(Register!$O642))+1))/Register!$Q642,2)-ROUND((Register!$M642-Register!$R642)*MIN(Register!$Q642,MAX(0,MIN(L$4-1,IF(Register!$U642="",$D$2,MIN($D$2,YEAR(Register!$U642)*12+MONTH(Register!$U642)-1)))-(YEAR(Register!$O642)*12+MONTH(Register!$O642))+1))/Register!$Q642,2))</f>
        <v/>
      </c>
      <c r="M644" s="27">
        <f>IF(OR(Register!$N642&lt;&gt;"Yes",Register!$O642="",N(Register!$Q642)=0),0,ROUND((Register!$M642-Register!$R642)*MIN(Register!$Q642,MAX(0,MIN(M$4,IF(Register!$U642="",$D$2,MIN($D$2,YEAR(Register!$U642)*12+MONTH(Register!$U642)-1)))-(YEAR(Register!$O642)*12+MONTH(Register!$O642))+1))/Register!$Q642,2)-ROUND((Register!$M642-Register!$R642)*MIN(Register!$Q642,MAX(0,MIN(M$4-1,IF(Register!$U642="",$D$2,MIN($D$2,YEAR(Register!$U642)*12+MONTH(Register!$U642)-1)))-(YEAR(Register!$O642)*12+MONTH(Register!$O642))+1))/Register!$Q642,2))</f>
        <v/>
      </c>
      <c r="N644" s="27">
        <f>IF(OR(Register!$N642&lt;&gt;"Yes",Register!$O642="",N(Register!$Q642)=0),0,ROUND((Register!$M642-Register!$R642)*MIN(Register!$Q642,MAX(0,MIN(N$4,IF(Register!$U642="",$D$2,MIN($D$2,YEAR(Register!$U642)*12+MONTH(Register!$U642)-1)))-(YEAR(Register!$O642)*12+MONTH(Register!$O642))+1))/Register!$Q642,2)-ROUND((Register!$M642-Register!$R642)*MIN(Register!$Q642,MAX(0,MIN(N$4-1,IF(Register!$U642="",$D$2,MIN($D$2,YEAR(Register!$U642)*12+MONTH(Register!$U642)-1)))-(YEAR(Register!$O642)*12+MONTH(Register!$O642))+1))/Register!$Q642,2))</f>
        <v/>
      </c>
      <c r="O644" s="27">
        <f>IF(OR(Register!$N642&lt;&gt;"Yes",Register!$O642="",N(Register!$Q642)=0),0,ROUND((Register!$M642-Register!$R642)*MIN(Register!$Q642,MAX(0,MIN(O$4,IF(Register!$U642="",$D$2,MIN($D$2,YEAR(Register!$U642)*12+MONTH(Register!$U642)-1)))-(YEAR(Register!$O642)*12+MONTH(Register!$O642))+1))/Register!$Q642,2)-ROUND((Register!$M642-Register!$R642)*MIN(Register!$Q642,MAX(0,MIN(O$4-1,IF(Register!$U642="",$D$2,MIN($D$2,YEAR(Register!$U642)*12+MONTH(Register!$U642)-1)))-(YEAR(Register!$O642)*12+MONTH(Register!$O642))+1))/Register!$Q642,2))</f>
        <v/>
      </c>
      <c r="P644" s="27">
        <f>IF(OR(Register!$N642&lt;&gt;"Yes",Register!$O642="",N(Register!$Q642)=0),0,ROUND((Register!$M642-Register!$R642)*MIN(Register!$Q642,MAX(0,MIN(P$4,IF(Register!$U642="",$D$2,MIN($D$2,YEAR(Register!$U642)*12+MONTH(Register!$U642)-1)))-(YEAR(Register!$O642)*12+MONTH(Register!$O642))+1))/Register!$Q642,2)-ROUND((Register!$M642-Register!$R642)*MIN(Register!$Q642,MAX(0,MIN(P$4-1,IF(Register!$U642="",$D$2,MIN($D$2,YEAR(Register!$U642)*12+MONTH(Register!$U642)-1)))-(YEAR(Register!$O642)*12+MONTH(Register!$O642))+1))/Register!$Q642,2))</f>
        <v/>
      </c>
      <c r="Q644" s="27">
        <f>E644+F644+G644+H644+I644+J644+K644+L644+M644+N644+O644+P644</f>
        <v/>
      </c>
    </row>
    <row r="645">
      <c r="A645" s="28">
        <f>IF(Register!$A643="","",Register!$A643)</f>
        <v/>
      </c>
      <c r="B645" s="28">
        <f>IF(Register!$D643="","",Register!$D643)</f>
        <v/>
      </c>
      <c r="C645" s="28">
        <f>IF(Register!$F643="","",Register!$F643)</f>
        <v/>
      </c>
      <c r="D645" s="28">
        <f>IF(C645="","",IF(C645=Settings!$A$9,Settings!$B$9,IF(C645=Settings!$A$10,Settings!$B$10,IF(C645=Settings!$A$11,Settings!$B$11,IF(C645=Settings!$A$12,Settings!$B$12,IF(C645=Settings!$A$13,Settings!$B$13,IF(C645=Settings!$A$14,Settings!$B$14,IF(C645=Settings!$A$15,Settings!$B$15,IF(C645=Settings!$A$16,Settings!$B$16,IF(C645=Settings!$A$17,Settings!$B$17,IF(C645=Settings!$A$18,Settings!$B$18,"")))))))))))</f>
        <v/>
      </c>
      <c r="E645" s="27">
        <f>IF(OR(Register!$N643&lt;&gt;"Yes",Register!$O643="",N(Register!$Q643)=0),0,ROUND((Register!$M643-Register!$R643)*MIN(Register!$Q643,MAX(0,MIN(E$4,IF(Register!$U643="",$D$2,MIN($D$2,YEAR(Register!$U643)*12+MONTH(Register!$U643)-1)))-(YEAR(Register!$O643)*12+MONTH(Register!$O643))+1))/Register!$Q643,2)-ROUND((Register!$M643-Register!$R643)*MIN(Register!$Q643,MAX(0,MIN(E$4-1,IF(Register!$U643="",$D$2,MIN($D$2,YEAR(Register!$U643)*12+MONTH(Register!$U643)-1)))-(YEAR(Register!$O643)*12+MONTH(Register!$O643))+1))/Register!$Q643,2))</f>
        <v/>
      </c>
      <c r="F645" s="27">
        <f>IF(OR(Register!$N643&lt;&gt;"Yes",Register!$O643="",N(Register!$Q643)=0),0,ROUND((Register!$M643-Register!$R643)*MIN(Register!$Q643,MAX(0,MIN(F$4,IF(Register!$U643="",$D$2,MIN($D$2,YEAR(Register!$U643)*12+MONTH(Register!$U643)-1)))-(YEAR(Register!$O643)*12+MONTH(Register!$O643))+1))/Register!$Q643,2)-ROUND((Register!$M643-Register!$R643)*MIN(Register!$Q643,MAX(0,MIN(F$4-1,IF(Register!$U643="",$D$2,MIN($D$2,YEAR(Register!$U643)*12+MONTH(Register!$U643)-1)))-(YEAR(Register!$O643)*12+MONTH(Register!$O643))+1))/Register!$Q643,2))</f>
        <v/>
      </c>
      <c r="G645" s="27">
        <f>IF(OR(Register!$N643&lt;&gt;"Yes",Register!$O643="",N(Register!$Q643)=0),0,ROUND((Register!$M643-Register!$R643)*MIN(Register!$Q643,MAX(0,MIN(G$4,IF(Register!$U643="",$D$2,MIN($D$2,YEAR(Register!$U643)*12+MONTH(Register!$U643)-1)))-(YEAR(Register!$O643)*12+MONTH(Register!$O643))+1))/Register!$Q643,2)-ROUND((Register!$M643-Register!$R643)*MIN(Register!$Q643,MAX(0,MIN(G$4-1,IF(Register!$U643="",$D$2,MIN($D$2,YEAR(Register!$U643)*12+MONTH(Register!$U643)-1)))-(YEAR(Register!$O643)*12+MONTH(Register!$O643))+1))/Register!$Q643,2))</f>
        <v/>
      </c>
      <c r="H645" s="27">
        <f>IF(OR(Register!$N643&lt;&gt;"Yes",Register!$O643="",N(Register!$Q643)=0),0,ROUND((Register!$M643-Register!$R643)*MIN(Register!$Q643,MAX(0,MIN(H$4,IF(Register!$U643="",$D$2,MIN($D$2,YEAR(Register!$U643)*12+MONTH(Register!$U643)-1)))-(YEAR(Register!$O643)*12+MONTH(Register!$O643))+1))/Register!$Q643,2)-ROUND((Register!$M643-Register!$R643)*MIN(Register!$Q643,MAX(0,MIN(H$4-1,IF(Register!$U643="",$D$2,MIN($D$2,YEAR(Register!$U643)*12+MONTH(Register!$U643)-1)))-(YEAR(Register!$O643)*12+MONTH(Register!$O643))+1))/Register!$Q643,2))</f>
        <v/>
      </c>
      <c r="I645" s="27">
        <f>IF(OR(Register!$N643&lt;&gt;"Yes",Register!$O643="",N(Register!$Q643)=0),0,ROUND((Register!$M643-Register!$R643)*MIN(Register!$Q643,MAX(0,MIN(I$4,IF(Register!$U643="",$D$2,MIN($D$2,YEAR(Register!$U643)*12+MONTH(Register!$U643)-1)))-(YEAR(Register!$O643)*12+MONTH(Register!$O643))+1))/Register!$Q643,2)-ROUND((Register!$M643-Register!$R643)*MIN(Register!$Q643,MAX(0,MIN(I$4-1,IF(Register!$U643="",$D$2,MIN($D$2,YEAR(Register!$U643)*12+MONTH(Register!$U643)-1)))-(YEAR(Register!$O643)*12+MONTH(Register!$O643))+1))/Register!$Q643,2))</f>
        <v/>
      </c>
      <c r="J645" s="27">
        <f>IF(OR(Register!$N643&lt;&gt;"Yes",Register!$O643="",N(Register!$Q643)=0),0,ROUND((Register!$M643-Register!$R643)*MIN(Register!$Q643,MAX(0,MIN(J$4,IF(Register!$U643="",$D$2,MIN($D$2,YEAR(Register!$U643)*12+MONTH(Register!$U643)-1)))-(YEAR(Register!$O643)*12+MONTH(Register!$O643))+1))/Register!$Q643,2)-ROUND((Register!$M643-Register!$R643)*MIN(Register!$Q643,MAX(0,MIN(J$4-1,IF(Register!$U643="",$D$2,MIN($D$2,YEAR(Register!$U643)*12+MONTH(Register!$U643)-1)))-(YEAR(Register!$O643)*12+MONTH(Register!$O643))+1))/Register!$Q643,2))</f>
        <v/>
      </c>
      <c r="K645" s="27">
        <f>IF(OR(Register!$N643&lt;&gt;"Yes",Register!$O643="",N(Register!$Q643)=0),0,ROUND((Register!$M643-Register!$R643)*MIN(Register!$Q643,MAX(0,MIN(K$4,IF(Register!$U643="",$D$2,MIN($D$2,YEAR(Register!$U643)*12+MONTH(Register!$U643)-1)))-(YEAR(Register!$O643)*12+MONTH(Register!$O643))+1))/Register!$Q643,2)-ROUND((Register!$M643-Register!$R643)*MIN(Register!$Q643,MAX(0,MIN(K$4-1,IF(Register!$U643="",$D$2,MIN($D$2,YEAR(Register!$U643)*12+MONTH(Register!$U643)-1)))-(YEAR(Register!$O643)*12+MONTH(Register!$O643))+1))/Register!$Q643,2))</f>
        <v/>
      </c>
      <c r="L645" s="27">
        <f>IF(OR(Register!$N643&lt;&gt;"Yes",Register!$O643="",N(Register!$Q643)=0),0,ROUND((Register!$M643-Register!$R643)*MIN(Register!$Q643,MAX(0,MIN(L$4,IF(Register!$U643="",$D$2,MIN($D$2,YEAR(Register!$U643)*12+MONTH(Register!$U643)-1)))-(YEAR(Register!$O643)*12+MONTH(Register!$O643))+1))/Register!$Q643,2)-ROUND((Register!$M643-Register!$R643)*MIN(Register!$Q643,MAX(0,MIN(L$4-1,IF(Register!$U643="",$D$2,MIN($D$2,YEAR(Register!$U643)*12+MONTH(Register!$U643)-1)))-(YEAR(Register!$O643)*12+MONTH(Register!$O643))+1))/Register!$Q643,2))</f>
        <v/>
      </c>
      <c r="M645" s="27">
        <f>IF(OR(Register!$N643&lt;&gt;"Yes",Register!$O643="",N(Register!$Q643)=0),0,ROUND((Register!$M643-Register!$R643)*MIN(Register!$Q643,MAX(0,MIN(M$4,IF(Register!$U643="",$D$2,MIN($D$2,YEAR(Register!$U643)*12+MONTH(Register!$U643)-1)))-(YEAR(Register!$O643)*12+MONTH(Register!$O643))+1))/Register!$Q643,2)-ROUND((Register!$M643-Register!$R643)*MIN(Register!$Q643,MAX(0,MIN(M$4-1,IF(Register!$U643="",$D$2,MIN($D$2,YEAR(Register!$U643)*12+MONTH(Register!$U643)-1)))-(YEAR(Register!$O643)*12+MONTH(Register!$O643))+1))/Register!$Q643,2))</f>
        <v/>
      </c>
      <c r="N645" s="27">
        <f>IF(OR(Register!$N643&lt;&gt;"Yes",Register!$O643="",N(Register!$Q643)=0),0,ROUND((Register!$M643-Register!$R643)*MIN(Register!$Q643,MAX(0,MIN(N$4,IF(Register!$U643="",$D$2,MIN($D$2,YEAR(Register!$U643)*12+MONTH(Register!$U643)-1)))-(YEAR(Register!$O643)*12+MONTH(Register!$O643))+1))/Register!$Q643,2)-ROUND((Register!$M643-Register!$R643)*MIN(Register!$Q643,MAX(0,MIN(N$4-1,IF(Register!$U643="",$D$2,MIN($D$2,YEAR(Register!$U643)*12+MONTH(Register!$U643)-1)))-(YEAR(Register!$O643)*12+MONTH(Register!$O643))+1))/Register!$Q643,2))</f>
        <v/>
      </c>
      <c r="O645" s="27">
        <f>IF(OR(Register!$N643&lt;&gt;"Yes",Register!$O643="",N(Register!$Q643)=0),0,ROUND((Register!$M643-Register!$R643)*MIN(Register!$Q643,MAX(0,MIN(O$4,IF(Register!$U643="",$D$2,MIN($D$2,YEAR(Register!$U643)*12+MONTH(Register!$U643)-1)))-(YEAR(Register!$O643)*12+MONTH(Register!$O643))+1))/Register!$Q643,2)-ROUND((Register!$M643-Register!$R643)*MIN(Register!$Q643,MAX(0,MIN(O$4-1,IF(Register!$U643="",$D$2,MIN($D$2,YEAR(Register!$U643)*12+MONTH(Register!$U643)-1)))-(YEAR(Register!$O643)*12+MONTH(Register!$O643))+1))/Register!$Q643,2))</f>
        <v/>
      </c>
      <c r="P645" s="27">
        <f>IF(OR(Register!$N643&lt;&gt;"Yes",Register!$O643="",N(Register!$Q643)=0),0,ROUND((Register!$M643-Register!$R643)*MIN(Register!$Q643,MAX(0,MIN(P$4,IF(Register!$U643="",$D$2,MIN($D$2,YEAR(Register!$U643)*12+MONTH(Register!$U643)-1)))-(YEAR(Register!$O643)*12+MONTH(Register!$O643))+1))/Register!$Q643,2)-ROUND((Register!$M643-Register!$R643)*MIN(Register!$Q643,MAX(0,MIN(P$4-1,IF(Register!$U643="",$D$2,MIN($D$2,YEAR(Register!$U643)*12+MONTH(Register!$U643)-1)))-(YEAR(Register!$O643)*12+MONTH(Register!$O643))+1))/Register!$Q643,2))</f>
        <v/>
      </c>
      <c r="Q645" s="27">
        <f>E645+F645+G645+H645+I645+J645+K645+L645+M645+N645+O645+P645</f>
        <v/>
      </c>
    </row>
    <row r="646">
      <c r="A646" s="28">
        <f>IF(Register!$A644="","",Register!$A644)</f>
        <v/>
      </c>
      <c r="B646" s="28">
        <f>IF(Register!$D644="","",Register!$D644)</f>
        <v/>
      </c>
      <c r="C646" s="28">
        <f>IF(Register!$F644="","",Register!$F644)</f>
        <v/>
      </c>
      <c r="D646" s="28">
        <f>IF(C646="","",IF(C646=Settings!$A$9,Settings!$B$9,IF(C646=Settings!$A$10,Settings!$B$10,IF(C646=Settings!$A$11,Settings!$B$11,IF(C646=Settings!$A$12,Settings!$B$12,IF(C646=Settings!$A$13,Settings!$B$13,IF(C646=Settings!$A$14,Settings!$B$14,IF(C646=Settings!$A$15,Settings!$B$15,IF(C646=Settings!$A$16,Settings!$B$16,IF(C646=Settings!$A$17,Settings!$B$17,IF(C646=Settings!$A$18,Settings!$B$18,"")))))))))))</f>
        <v/>
      </c>
      <c r="E646" s="27">
        <f>IF(OR(Register!$N644&lt;&gt;"Yes",Register!$O644="",N(Register!$Q644)=0),0,ROUND((Register!$M644-Register!$R644)*MIN(Register!$Q644,MAX(0,MIN(E$4,IF(Register!$U644="",$D$2,MIN($D$2,YEAR(Register!$U644)*12+MONTH(Register!$U644)-1)))-(YEAR(Register!$O644)*12+MONTH(Register!$O644))+1))/Register!$Q644,2)-ROUND((Register!$M644-Register!$R644)*MIN(Register!$Q644,MAX(0,MIN(E$4-1,IF(Register!$U644="",$D$2,MIN($D$2,YEAR(Register!$U644)*12+MONTH(Register!$U644)-1)))-(YEAR(Register!$O644)*12+MONTH(Register!$O644))+1))/Register!$Q644,2))</f>
        <v/>
      </c>
      <c r="F646" s="27">
        <f>IF(OR(Register!$N644&lt;&gt;"Yes",Register!$O644="",N(Register!$Q644)=0),0,ROUND((Register!$M644-Register!$R644)*MIN(Register!$Q644,MAX(0,MIN(F$4,IF(Register!$U644="",$D$2,MIN($D$2,YEAR(Register!$U644)*12+MONTH(Register!$U644)-1)))-(YEAR(Register!$O644)*12+MONTH(Register!$O644))+1))/Register!$Q644,2)-ROUND((Register!$M644-Register!$R644)*MIN(Register!$Q644,MAX(0,MIN(F$4-1,IF(Register!$U644="",$D$2,MIN($D$2,YEAR(Register!$U644)*12+MONTH(Register!$U644)-1)))-(YEAR(Register!$O644)*12+MONTH(Register!$O644))+1))/Register!$Q644,2))</f>
        <v/>
      </c>
      <c r="G646" s="27">
        <f>IF(OR(Register!$N644&lt;&gt;"Yes",Register!$O644="",N(Register!$Q644)=0),0,ROUND((Register!$M644-Register!$R644)*MIN(Register!$Q644,MAX(0,MIN(G$4,IF(Register!$U644="",$D$2,MIN($D$2,YEAR(Register!$U644)*12+MONTH(Register!$U644)-1)))-(YEAR(Register!$O644)*12+MONTH(Register!$O644))+1))/Register!$Q644,2)-ROUND((Register!$M644-Register!$R644)*MIN(Register!$Q644,MAX(0,MIN(G$4-1,IF(Register!$U644="",$D$2,MIN($D$2,YEAR(Register!$U644)*12+MONTH(Register!$U644)-1)))-(YEAR(Register!$O644)*12+MONTH(Register!$O644))+1))/Register!$Q644,2))</f>
        <v/>
      </c>
      <c r="H646" s="27">
        <f>IF(OR(Register!$N644&lt;&gt;"Yes",Register!$O644="",N(Register!$Q644)=0),0,ROUND((Register!$M644-Register!$R644)*MIN(Register!$Q644,MAX(0,MIN(H$4,IF(Register!$U644="",$D$2,MIN($D$2,YEAR(Register!$U644)*12+MONTH(Register!$U644)-1)))-(YEAR(Register!$O644)*12+MONTH(Register!$O644))+1))/Register!$Q644,2)-ROUND((Register!$M644-Register!$R644)*MIN(Register!$Q644,MAX(0,MIN(H$4-1,IF(Register!$U644="",$D$2,MIN($D$2,YEAR(Register!$U644)*12+MONTH(Register!$U644)-1)))-(YEAR(Register!$O644)*12+MONTH(Register!$O644))+1))/Register!$Q644,2))</f>
        <v/>
      </c>
      <c r="I646" s="27">
        <f>IF(OR(Register!$N644&lt;&gt;"Yes",Register!$O644="",N(Register!$Q644)=0),0,ROUND((Register!$M644-Register!$R644)*MIN(Register!$Q644,MAX(0,MIN(I$4,IF(Register!$U644="",$D$2,MIN($D$2,YEAR(Register!$U644)*12+MONTH(Register!$U644)-1)))-(YEAR(Register!$O644)*12+MONTH(Register!$O644))+1))/Register!$Q644,2)-ROUND((Register!$M644-Register!$R644)*MIN(Register!$Q644,MAX(0,MIN(I$4-1,IF(Register!$U644="",$D$2,MIN($D$2,YEAR(Register!$U644)*12+MONTH(Register!$U644)-1)))-(YEAR(Register!$O644)*12+MONTH(Register!$O644))+1))/Register!$Q644,2))</f>
        <v/>
      </c>
      <c r="J646" s="27">
        <f>IF(OR(Register!$N644&lt;&gt;"Yes",Register!$O644="",N(Register!$Q644)=0),0,ROUND((Register!$M644-Register!$R644)*MIN(Register!$Q644,MAX(0,MIN(J$4,IF(Register!$U644="",$D$2,MIN($D$2,YEAR(Register!$U644)*12+MONTH(Register!$U644)-1)))-(YEAR(Register!$O644)*12+MONTH(Register!$O644))+1))/Register!$Q644,2)-ROUND((Register!$M644-Register!$R644)*MIN(Register!$Q644,MAX(0,MIN(J$4-1,IF(Register!$U644="",$D$2,MIN($D$2,YEAR(Register!$U644)*12+MONTH(Register!$U644)-1)))-(YEAR(Register!$O644)*12+MONTH(Register!$O644))+1))/Register!$Q644,2))</f>
        <v/>
      </c>
      <c r="K646" s="27">
        <f>IF(OR(Register!$N644&lt;&gt;"Yes",Register!$O644="",N(Register!$Q644)=0),0,ROUND((Register!$M644-Register!$R644)*MIN(Register!$Q644,MAX(0,MIN(K$4,IF(Register!$U644="",$D$2,MIN($D$2,YEAR(Register!$U644)*12+MONTH(Register!$U644)-1)))-(YEAR(Register!$O644)*12+MONTH(Register!$O644))+1))/Register!$Q644,2)-ROUND((Register!$M644-Register!$R644)*MIN(Register!$Q644,MAX(0,MIN(K$4-1,IF(Register!$U644="",$D$2,MIN($D$2,YEAR(Register!$U644)*12+MONTH(Register!$U644)-1)))-(YEAR(Register!$O644)*12+MONTH(Register!$O644))+1))/Register!$Q644,2))</f>
        <v/>
      </c>
      <c r="L646" s="27">
        <f>IF(OR(Register!$N644&lt;&gt;"Yes",Register!$O644="",N(Register!$Q644)=0),0,ROUND((Register!$M644-Register!$R644)*MIN(Register!$Q644,MAX(0,MIN(L$4,IF(Register!$U644="",$D$2,MIN($D$2,YEAR(Register!$U644)*12+MONTH(Register!$U644)-1)))-(YEAR(Register!$O644)*12+MONTH(Register!$O644))+1))/Register!$Q644,2)-ROUND((Register!$M644-Register!$R644)*MIN(Register!$Q644,MAX(0,MIN(L$4-1,IF(Register!$U644="",$D$2,MIN($D$2,YEAR(Register!$U644)*12+MONTH(Register!$U644)-1)))-(YEAR(Register!$O644)*12+MONTH(Register!$O644))+1))/Register!$Q644,2))</f>
        <v/>
      </c>
      <c r="M646" s="27">
        <f>IF(OR(Register!$N644&lt;&gt;"Yes",Register!$O644="",N(Register!$Q644)=0),0,ROUND((Register!$M644-Register!$R644)*MIN(Register!$Q644,MAX(0,MIN(M$4,IF(Register!$U644="",$D$2,MIN($D$2,YEAR(Register!$U644)*12+MONTH(Register!$U644)-1)))-(YEAR(Register!$O644)*12+MONTH(Register!$O644))+1))/Register!$Q644,2)-ROUND((Register!$M644-Register!$R644)*MIN(Register!$Q644,MAX(0,MIN(M$4-1,IF(Register!$U644="",$D$2,MIN($D$2,YEAR(Register!$U644)*12+MONTH(Register!$U644)-1)))-(YEAR(Register!$O644)*12+MONTH(Register!$O644))+1))/Register!$Q644,2))</f>
        <v/>
      </c>
      <c r="N646" s="27">
        <f>IF(OR(Register!$N644&lt;&gt;"Yes",Register!$O644="",N(Register!$Q644)=0),0,ROUND((Register!$M644-Register!$R644)*MIN(Register!$Q644,MAX(0,MIN(N$4,IF(Register!$U644="",$D$2,MIN($D$2,YEAR(Register!$U644)*12+MONTH(Register!$U644)-1)))-(YEAR(Register!$O644)*12+MONTH(Register!$O644))+1))/Register!$Q644,2)-ROUND((Register!$M644-Register!$R644)*MIN(Register!$Q644,MAX(0,MIN(N$4-1,IF(Register!$U644="",$D$2,MIN($D$2,YEAR(Register!$U644)*12+MONTH(Register!$U644)-1)))-(YEAR(Register!$O644)*12+MONTH(Register!$O644))+1))/Register!$Q644,2))</f>
        <v/>
      </c>
      <c r="O646" s="27">
        <f>IF(OR(Register!$N644&lt;&gt;"Yes",Register!$O644="",N(Register!$Q644)=0),0,ROUND((Register!$M644-Register!$R644)*MIN(Register!$Q644,MAX(0,MIN(O$4,IF(Register!$U644="",$D$2,MIN($D$2,YEAR(Register!$U644)*12+MONTH(Register!$U644)-1)))-(YEAR(Register!$O644)*12+MONTH(Register!$O644))+1))/Register!$Q644,2)-ROUND((Register!$M644-Register!$R644)*MIN(Register!$Q644,MAX(0,MIN(O$4-1,IF(Register!$U644="",$D$2,MIN($D$2,YEAR(Register!$U644)*12+MONTH(Register!$U644)-1)))-(YEAR(Register!$O644)*12+MONTH(Register!$O644))+1))/Register!$Q644,2))</f>
        <v/>
      </c>
      <c r="P646" s="27">
        <f>IF(OR(Register!$N644&lt;&gt;"Yes",Register!$O644="",N(Register!$Q644)=0),0,ROUND((Register!$M644-Register!$R644)*MIN(Register!$Q644,MAX(0,MIN(P$4,IF(Register!$U644="",$D$2,MIN($D$2,YEAR(Register!$U644)*12+MONTH(Register!$U644)-1)))-(YEAR(Register!$O644)*12+MONTH(Register!$O644))+1))/Register!$Q644,2)-ROUND((Register!$M644-Register!$R644)*MIN(Register!$Q644,MAX(0,MIN(P$4-1,IF(Register!$U644="",$D$2,MIN($D$2,YEAR(Register!$U644)*12+MONTH(Register!$U644)-1)))-(YEAR(Register!$O644)*12+MONTH(Register!$O644))+1))/Register!$Q644,2))</f>
        <v/>
      </c>
      <c r="Q646" s="27">
        <f>E646+F646+G646+H646+I646+J646+K646+L646+M646+N646+O646+P646</f>
        <v/>
      </c>
    </row>
    <row r="647">
      <c r="A647" s="28">
        <f>IF(Register!$A645="","",Register!$A645)</f>
        <v/>
      </c>
      <c r="B647" s="28">
        <f>IF(Register!$D645="","",Register!$D645)</f>
        <v/>
      </c>
      <c r="C647" s="28">
        <f>IF(Register!$F645="","",Register!$F645)</f>
        <v/>
      </c>
      <c r="D647" s="28">
        <f>IF(C647="","",IF(C647=Settings!$A$9,Settings!$B$9,IF(C647=Settings!$A$10,Settings!$B$10,IF(C647=Settings!$A$11,Settings!$B$11,IF(C647=Settings!$A$12,Settings!$B$12,IF(C647=Settings!$A$13,Settings!$B$13,IF(C647=Settings!$A$14,Settings!$B$14,IF(C647=Settings!$A$15,Settings!$B$15,IF(C647=Settings!$A$16,Settings!$B$16,IF(C647=Settings!$A$17,Settings!$B$17,IF(C647=Settings!$A$18,Settings!$B$18,"")))))))))))</f>
        <v/>
      </c>
      <c r="E647" s="27">
        <f>IF(OR(Register!$N645&lt;&gt;"Yes",Register!$O645="",N(Register!$Q645)=0),0,ROUND((Register!$M645-Register!$R645)*MIN(Register!$Q645,MAX(0,MIN(E$4,IF(Register!$U645="",$D$2,MIN($D$2,YEAR(Register!$U645)*12+MONTH(Register!$U645)-1)))-(YEAR(Register!$O645)*12+MONTH(Register!$O645))+1))/Register!$Q645,2)-ROUND((Register!$M645-Register!$R645)*MIN(Register!$Q645,MAX(0,MIN(E$4-1,IF(Register!$U645="",$D$2,MIN($D$2,YEAR(Register!$U645)*12+MONTH(Register!$U645)-1)))-(YEAR(Register!$O645)*12+MONTH(Register!$O645))+1))/Register!$Q645,2))</f>
        <v/>
      </c>
      <c r="F647" s="27">
        <f>IF(OR(Register!$N645&lt;&gt;"Yes",Register!$O645="",N(Register!$Q645)=0),0,ROUND((Register!$M645-Register!$R645)*MIN(Register!$Q645,MAX(0,MIN(F$4,IF(Register!$U645="",$D$2,MIN($D$2,YEAR(Register!$U645)*12+MONTH(Register!$U645)-1)))-(YEAR(Register!$O645)*12+MONTH(Register!$O645))+1))/Register!$Q645,2)-ROUND((Register!$M645-Register!$R645)*MIN(Register!$Q645,MAX(0,MIN(F$4-1,IF(Register!$U645="",$D$2,MIN($D$2,YEAR(Register!$U645)*12+MONTH(Register!$U645)-1)))-(YEAR(Register!$O645)*12+MONTH(Register!$O645))+1))/Register!$Q645,2))</f>
        <v/>
      </c>
      <c r="G647" s="27">
        <f>IF(OR(Register!$N645&lt;&gt;"Yes",Register!$O645="",N(Register!$Q645)=0),0,ROUND((Register!$M645-Register!$R645)*MIN(Register!$Q645,MAX(0,MIN(G$4,IF(Register!$U645="",$D$2,MIN($D$2,YEAR(Register!$U645)*12+MONTH(Register!$U645)-1)))-(YEAR(Register!$O645)*12+MONTH(Register!$O645))+1))/Register!$Q645,2)-ROUND((Register!$M645-Register!$R645)*MIN(Register!$Q645,MAX(0,MIN(G$4-1,IF(Register!$U645="",$D$2,MIN($D$2,YEAR(Register!$U645)*12+MONTH(Register!$U645)-1)))-(YEAR(Register!$O645)*12+MONTH(Register!$O645))+1))/Register!$Q645,2))</f>
        <v/>
      </c>
      <c r="H647" s="27">
        <f>IF(OR(Register!$N645&lt;&gt;"Yes",Register!$O645="",N(Register!$Q645)=0),0,ROUND((Register!$M645-Register!$R645)*MIN(Register!$Q645,MAX(0,MIN(H$4,IF(Register!$U645="",$D$2,MIN($D$2,YEAR(Register!$U645)*12+MONTH(Register!$U645)-1)))-(YEAR(Register!$O645)*12+MONTH(Register!$O645))+1))/Register!$Q645,2)-ROUND((Register!$M645-Register!$R645)*MIN(Register!$Q645,MAX(0,MIN(H$4-1,IF(Register!$U645="",$D$2,MIN($D$2,YEAR(Register!$U645)*12+MONTH(Register!$U645)-1)))-(YEAR(Register!$O645)*12+MONTH(Register!$O645))+1))/Register!$Q645,2))</f>
        <v/>
      </c>
      <c r="I647" s="27">
        <f>IF(OR(Register!$N645&lt;&gt;"Yes",Register!$O645="",N(Register!$Q645)=0),0,ROUND((Register!$M645-Register!$R645)*MIN(Register!$Q645,MAX(0,MIN(I$4,IF(Register!$U645="",$D$2,MIN($D$2,YEAR(Register!$U645)*12+MONTH(Register!$U645)-1)))-(YEAR(Register!$O645)*12+MONTH(Register!$O645))+1))/Register!$Q645,2)-ROUND((Register!$M645-Register!$R645)*MIN(Register!$Q645,MAX(0,MIN(I$4-1,IF(Register!$U645="",$D$2,MIN($D$2,YEAR(Register!$U645)*12+MONTH(Register!$U645)-1)))-(YEAR(Register!$O645)*12+MONTH(Register!$O645))+1))/Register!$Q645,2))</f>
        <v/>
      </c>
      <c r="J647" s="27">
        <f>IF(OR(Register!$N645&lt;&gt;"Yes",Register!$O645="",N(Register!$Q645)=0),0,ROUND((Register!$M645-Register!$R645)*MIN(Register!$Q645,MAX(0,MIN(J$4,IF(Register!$U645="",$D$2,MIN($D$2,YEAR(Register!$U645)*12+MONTH(Register!$U645)-1)))-(YEAR(Register!$O645)*12+MONTH(Register!$O645))+1))/Register!$Q645,2)-ROUND((Register!$M645-Register!$R645)*MIN(Register!$Q645,MAX(0,MIN(J$4-1,IF(Register!$U645="",$D$2,MIN($D$2,YEAR(Register!$U645)*12+MONTH(Register!$U645)-1)))-(YEAR(Register!$O645)*12+MONTH(Register!$O645))+1))/Register!$Q645,2))</f>
        <v/>
      </c>
      <c r="K647" s="27">
        <f>IF(OR(Register!$N645&lt;&gt;"Yes",Register!$O645="",N(Register!$Q645)=0),0,ROUND((Register!$M645-Register!$R645)*MIN(Register!$Q645,MAX(0,MIN(K$4,IF(Register!$U645="",$D$2,MIN($D$2,YEAR(Register!$U645)*12+MONTH(Register!$U645)-1)))-(YEAR(Register!$O645)*12+MONTH(Register!$O645))+1))/Register!$Q645,2)-ROUND((Register!$M645-Register!$R645)*MIN(Register!$Q645,MAX(0,MIN(K$4-1,IF(Register!$U645="",$D$2,MIN($D$2,YEAR(Register!$U645)*12+MONTH(Register!$U645)-1)))-(YEAR(Register!$O645)*12+MONTH(Register!$O645))+1))/Register!$Q645,2))</f>
        <v/>
      </c>
      <c r="L647" s="27">
        <f>IF(OR(Register!$N645&lt;&gt;"Yes",Register!$O645="",N(Register!$Q645)=0),0,ROUND((Register!$M645-Register!$R645)*MIN(Register!$Q645,MAX(0,MIN(L$4,IF(Register!$U645="",$D$2,MIN($D$2,YEAR(Register!$U645)*12+MONTH(Register!$U645)-1)))-(YEAR(Register!$O645)*12+MONTH(Register!$O645))+1))/Register!$Q645,2)-ROUND((Register!$M645-Register!$R645)*MIN(Register!$Q645,MAX(0,MIN(L$4-1,IF(Register!$U645="",$D$2,MIN($D$2,YEAR(Register!$U645)*12+MONTH(Register!$U645)-1)))-(YEAR(Register!$O645)*12+MONTH(Register!$O645))+1))/Register!$Q645,2))</f>
        <v/>
      </c>
      <c r="M647" s="27">
        <f>IF(OR(Register!$N645&lt;&gt;"Yes",Register!$O645="",N(Register!$Q645)=0),0,ROUND((Register!$M645-Register!$R645)*MIN(Register!$Q645,MAX(0,MIN(M$4,IF(Register!$U645="",$D$2,MIN($D$2,YEAR(Register!$U645)*12+MONTH(Register!$U645)-1)))-(YEAR(Register!$O645)*12+MONTH(Register!$O645))+1))/Register!$Q645,2)-ROUND((Register!$M645-Register!$R645)*MIN(Register!$Q645,MAX(0,MIN(M$4-1,IF(Register!$U645="",$D$2,MIN($D$2,YEAR(Register!$U645)*12+MONTH(Register!$U645)-1)))-(YEAR(Register!$O645)*12+MONTH(Register!$O645))+1))/Register!$Q645,2))</f>
        <v/>
      </c>
      <c r="N647" s="27">
        <f>IF(OR(Register!$N645&lt;&gt;"Yes",Register!$O645="",N(Register!$Q645)=0),0,ROUND((Register!$M645-Register!$R645)*MIN(Register!$Q645,MAX(0,MIN(N$4,IF(Register!$U645="",$D$2,MIN($D$2,YEAR(Register!$U645)*12+MONTH(Register!$U645)-1)))-(YEAR(Register!$O645)*12+MONTH(Register!$O645))+1))/Register!$Q645,2)-ROUND((Register!$M645-Register!$R645)*MIN(Register!$Q645,MAX(0,MIN(N$4-1,IF(Register!$U645="",$D$2,MIN($D$2,YEAR(Register!$U645)*12+MONTH(Register!$U645)-1)))-(YEAR(Register!$O645)*12+MONTH(Register!$O645))+1))/Register!$Q645,2))</f>
        <v/>
      </c>
      <c r="O647" s="27">
        <f>IF(OR(Register!$N645&lt;&gt;"Yes",Register!$O645="",N(Register!$Q645)=0),0,ROUND((Register!$M645-Register!$R645)*MIN(Register!$Q645,MAX(0,MIN(O$4,IF(Register!$U645="",$D$2,MIN($D$2,YEAR(Register!$U645)*12+MONTH(Register!$U645)-1)))-(YEAR(Register!$O645)*12+MONTH(Register!$O645))+1))/Register!$Q645,2)-ROUND((Register!$M645-Register!$R645)*MIN(Register!$Q645,MAX(0,MIN(O$4-1,IF(Register!$U645="",$D$2,MIN($D$2,YEAR(Register!$U645)*12+MONTH(Register!$U645)-1)))-(YEAR(Register!$O645)*12+MONTH(Register!$O645))+1))/Register!$Q645,2))</f>
        <v/>
      </c>
      <c r="P647" s="27">
        <f>IF(OR(Register!$N645&lt;&gt;"Yes",Register!$O645="",N(Register!$Q645)=0),0,ROUND((Register!$M645-Register!$R645)*MIN(Register!$Q645,MAX(0,MIN(P$4,IF(Register!$U645="",$D$2,MIN($D$2,YEAR(Register!$U645)*12+MONTH(Register!$U645)-1)))-(YEAR(Register!$O645)*12+MONTH(Register!$O645))+1))/Register!$Q645,2)-ROUND((Register!$M645-Register!$R645)*MIN(Register!$Q645,MAX(0,MIN(P$4-1,IF(Register!$U645="",$D$2,MIN($D$2,YEAR(Register!$U645)*12+MONTH(Register!$U645)-1)))-(YEAR(Register!$O645)*12+MONTH(Register!$O645))+1))/Register!$Q645,2))</f>
        <v/>
      </c>
      <c r="Q647" s="27">
        <f>E647+F647+G647+H647+I647+J647+K647+L647+M647+N647+O647+P647</f>
        <v/>
      </c>
    </row>
    <row r="648">
      <c r="A648" s="28">
        <f>IF(Register!$A646="","",Register!$A646)</f>
        <v/>
      </c>
      <c r="B648" s="28">
        <f>IF(Register!$D646="","",Register!$D646)</f>
        <v/>
      </c>
      <c r="C648" s="28">
        <f>IF(Register!$F646="","",Register!$F646)</f>
        <v/>
      </c>
      <c r="D648" s="28">
        <f>IF(C648="","",IF(C648=Settings!$A$9,Settings!$B$9,IF(C648=Settings!$A$10,Settings!$B$10,IF(C648=Settings!$A$11,Settings!$B$11,IF(C648=Settings!$A$12,Settings!$B$12,IF(C648=Settings!$A$13,Settings!$B$13,IF(C648=Settings!$A$14,Settings!$B$14,IF(C648=Settings!$A$15,Settings!$B$15,IF(C648=Settings!$A$16,Settings!$B$16,IF(C648=Settings!$A$17,Settings!$B$17,IF(C648=Settings!$A$18,Settings!$B$18,"")))))))))))</f>
        <v/>
      </c>
      <c r="E648" s="27">
        <f>IF(OR(Register!$N646&lt;&gt;"Yes",Register!$O646="",N(Register!$Q646)=0),0,ROUND((Register!$M646-Register!$R646)*MIN(Register!$Q646,MAX(0,MIN(E$4,IF(Register!$U646="",$D$2,MIN($D$2,YEAR(Register!$U646)*12+MONTH(Register!$U646)-1)))-(YEAR(Register!$O646)*12+MONTH(Register!$O646))+1))/Register!$Q646,2)-ROUND((Register!$M646-Register!$R646)*MIN(Register!$Q646,MAX(0,MIN(E$4-1,IF(Register!$U646="",$D$2,MIN($D$2,YEAR(Register!$U646)*12+MONTH(Register!$U646)-1)))-(YEAR(Register!$O646)*12+MONTH(Register!$O646))+1))/Register!$Q646,2))</f>
        <v/>
      </c>
      <c r="F648" s="27">
        <f>IF(OR(Register!$N646&lt;&gt;"Yes",Register!$O646="",N(Register!$Q646)=0),0,ROUND((Register!$M646-Register!$R646)*MIN(Register!$Q646,MAX(0,MIN(F$4,IF(Register!$U646="",$D$2,MIN($D$2,YEAR(Register!$U646)*12+MONTH(Register!$U646)-1)))-(YEAR(Register!$O646)*12+MONTH(Register!$O646))+1))/Register!$Q646,2)-ROUND((Register!$M646-Register!$R646)*MIN(Register!$Q646,MAX(0,MIN(F$4-1,IF(Register!$U646="",$D$2,MIN($D$2,YEAR(Register!$U646)*12+MONTH(Register!$U646)-1)))-(YEAR(Register!$O646)*12+MONTH(Register!$O646))+1))/Register!$Q646,2))</f>
        <v/>
      </c>
      <c r="G648" s="27">
        <f>IF(OR(Register!$N646&lt;&gt;"Yes",Register!$O646="",N(Register!$Q646)=0),0,ROUND((Register!$M646-Register!$R646)*MIN(Register!$Q646,MAX(0,MIN(G$4,IF(Register!$U646="",$D$2,MIN($D$2,YEAR(Register!$U646)*12+MONTH(Register!$U646)-1)))-(YEAR(Register!$O646)*12+MONTH(Register!$O646))+1))/Register!$Q646,2)-ROUND((Register!$M646-Register!$R646)*MIN(Register!$Q646,MAX(0,MIN(G$4-1,IF(Register!$U646="",$D$2,MIN($D$2,YEAR(Register!$U646)*12+MONTH(Register!$U646)-1)))-(YEAR(Register!$O646)*12+MONTH(Register!$O646))+1))/Register!$Q646,2))</f>
        <v/>
      </c>
      <c r="H648" s="27">
        <f>IF(OR(Register!$N646&lt;&gt;"Yes",Register!$O646="",N(Register!$Q646)=0),0,ROUND((Register!$M646-Register!$R646)*MIN(Register!$Q646,MAX(0,MIN(H$4,IF(Register!$U646="",$D$2,MIN($D$2,YEAR(Register!$U646)*12+MONTH(Register!$U646)-1)))-(YEAR(Register!$O646)*12+MONTH(Register!$O646))+1))/Register!$Q646,2)-ROUND((Register!$M646-Register!$R646)*MIN(Register!$Q646,MAX(0,MIN(H$4-1,IF(Register!$U646="",$D$2,MIN($D$2,YEAR(Register!$U646)*12+MONTH(Register!$U646)-1)))-(YEAR(Register!$O646)*12+MONTH(Register!$O646))+1))/Register!$Q646,2))</f>
        <v/>
      </c>
      <c r="I648" s="27">
        <f>IF(OR(Register!$N646&lt;&gt;"Yes",Register!$O646="",N(Register!$Q646)=0),0,ROUND((Register!$M646-Register!$R646)*MIN(Register!$Q646,MAX(0,MIN(I$4,IF(Register!$U646="",$D$2,MIN($D$2,YEAR(Register!$U646)*12+MONTH(Register!$U646)-1)))-(YEAR(Register!$O646)*12+MONTH(Register!$O646))+1))/Register!$Q646,2)-ROUND((Register!$M646-Register!$R646)*MIN(Register!$Q646,MAX(0,MIN(I$4-1,IF(Register!$U646="",$D$2,MIN($D$2,YEAR(Register!$U646)*12+MONTH(Register!$U646)-1)))-(YEAR(Register!$O646)*12+MONTH(Register!$O646))+1))/Register!$Q646,2))</f>
        <v/>
      </c>
      <c r="J648" s="27">
        <f>IF(OR(Register!$N646&lt;&gt;"Yes",Register!$O646="",N(Register!$Q646)=0),0,ROUND((Register!$M646-Register!$R646)*MIN(Register!$Q646,MAX(0,MIN(J$4,IF(Register!$U646="",$D$2,MIN($D$2,YEAR(Register!$U646)*12+MONTH(Register!$U646)-1)))-(YEAR(Register!$O646)*12+MONTH(Register!$O646))+1))/Register!$Q646,2)-ROUND((Register!$M646-Register!$R646)*MIN(Register!$Q646,MAX(0,MIN(J$4-1,IF(Register!$U646="",$D$2,MIN($D$2,YEAR(Register!$U646)*12+MONTH(Register!$U646)-1)))-(YEAR(Register!$O646)*12+MONTH(Register!$O646))+1))/Register!$Q646,2))</f>
        <v/>
      </c>
      <c r="K648" s="27">
        <f>IF(OR(Register!$N646&lt;&gt;"Yes",Register!$O646="",N(Register!$Q646)=0),0,ROUND((Register!$M646-Register!$R646)*MIN(Register!$Q646,MAX(0,MIN(K$4,IF(Register!$U646="",$D$2,MIN($D$2,YEAR(Register!$U646)*12+MONTH(Register!$U646)-1)))-(YEAR(Register!$O646)*12+MONTH(Register!$O646))+1))/Register!$Q646,2)-ROUND((Register!$M646-Register!$R646)*MIN(Register!$Q646,MAX(0,MIN(K$4-1,IF(Register!$U646="",$D$2,MIN($D$2,YEAR(Register!$U646)*12+MONTH(Register!$U646)-1)))-(YEAR(Register!$O646)*12+MONTH(Register!$O646))+1))/Register!$Q646,2))</f>
        <v/>
      </c>
      <c r="L648" s="27">
        <f>IF(OR(Register!$N646&lt;&gt;"Yes",Register!$O646="",N(Register!$Q646)=0),0,ROUND((Register!$M646-Register!$R646)*MIN(Register!$Q646,MAX(0,MIN(L$4,IF(Register!$U646="",$D$2,MIN($D$2,YEAR(Register!$U646)*12+MONTH(Register!$U646)-1)))-(YEAR(Register!$O646)*12+MONTH(Register!$O646))+1))/Register!$Q646,2)-ROUND((Register!$M646-Register!$R646)*MIN(Register!$Q646,MAX(0,MIN(L$4-1,IF(Register!$U646="",$D$2,MIN($D$2,YEAR(Register!$U646)*12+MONTH(Register!$U646)-1)))-(YEAR(Register!$O646)*12+MONTH(Register!$O646))+1))/Register!$Q646,2))</f>
        <v/>
      </c>
      <c r="M648" s="27">
        <f>IF(OR(Register!$N646&lt;&gt;"Yes",Register!$O646="",N(Register!$Q646)=0),0,ROUND((Register!$M646-Register!$R646)*MIN(Register!$Q646,MAX(0,MIN(M$4,IF(Register!$U646="",$D$2,MIN($D$2,YEAR(Register!$U646)*12+MONTH(Register!$U646)-1)))-(YEAR(Register!$O646)*12+MONTH(Register!$O646))+1))/Register!$Q646,2)-ROUND((Register!$M646-Register!$R646)*MIN(Register!$Q646,MAX(0,MIN(M$4-1,IF(Register!$U646="",$D$2,MIN($D$2,YEAR(Register!$U646)*12+MONTH(Register!$U646)-1)))-(YEAR(Register!$O646)*12+MONTH(Register!$O646))+1))/Register!$Q646,2))</f>
        <v/>
      </c>
      <c r="N648" s="27">
        <f>IF(OR(Register!$N646&lt;&gt;"Yes",Register!$O646="",N(Register!$Q646)=0),0,ROUND((Register!$M646-Register!$R646)*MIN(Register!$Q646,MAX(0,MIN(N$4,IF(Register!$U646="",$D$2,MIN($D$2,YEAR(Register!$U646)*12+MONTH(Register!$U646)-1)))-(YEAR(Register!$O646)*12+MONTH(Register!$O646))+1))/Register!$Q646,2)-ROUND((Register!$M646-Register!$R646)*MIN(Register!$Q646,MAX(0,MIN(N$4-1,IF(Register!$U646="",$D$2,MIN($D$2,YEAR(Register!$U646)*12+MONTH(Register!$U646)-1)))-(YEAR(Register!$O646)*12+MONTH(Register!$O646))+1))/Register!$Q646,2))</f>
        <v/>
      </c>
      <c r="O648" s="27">
        <f>IF(OR(Register!$N646&lt;&gt;"Yes",Register!$O646="",N(Register!$Q646)=0),0,ROUND((Register!$M646-Register!$R646)*MIN(Register!$Q646,MAX(0,MIN(O$4,IF(Register!$U646="",$D$2,MIN($D$2,YEAR(Register!$U646)*12+MONTH(Register!$U646)-1)))-(YEAR(Register!$O646)*12+MONTH(Register!$O646))+1))/Register!$Q646,2)-ROUND((Register!$M646-Register!$R646)*MIN(Register!$Q646,MAX(0,MIN(O$4-1,IF(Register!$U646="",$D$2,MIN($D$2,YEAR(Register!$U646)*12+MONTH(Register!$U646)-1)))-(YEAR(Register!$O646)*12+MONTH(Register!$O646))+1))/Register!$Q646,2))</f>
        <v/>
      </c>
      <c r="P648" s="27">
        <f>IF(OR(Register!$N646&lt;&gt;"Yes",Register!$O646="",N(Register!$Q646)=0),0,ROUND((Register!$M646-Register!$R646)*MIN(Register!$Q646,MAX(0,MIN(P$4,IF(Register!$U646="",$D$2,MIN($D$2,YEAR(Register!$U646)*12+MONTH(Register!$U646)-1)))-(YEAR(Register!$O646)*12+MONTH(Register!$O646))+1))/Register!$Q646,2)-ROUND((Register!$M646-Register!$R646)*MIN(Register!$Q646,MAX(0,MIN(P$4-1,IF(Register!$U646="",$D$2,MIN($D$2,YEAR(Register!$U646)*12+MONTH(Register!$U646)-1)))-(YEAR(Register!$O646)*12+MONTH(Register!$O646))+1))/Register!$Q646,2))</f>
        <v/>
      </c>
      <c r="Q648" s="27">
        <f>E648+F648+G648+H648+I648+J648+K648+L648+M648+N648+O648+P648</f>
        <v/>
      </c>
    </row>
    <row r="649">
      <c r="A649" s="28">
        <f>IF(Register!$A647="","",Register!$A647)</f>
        <v/>
      </c>
      <c r="B649" s="28">
        <f>IF(Register!$D647="","",Register!$D647)</f>
        <v/>
      </c>
      <c r="C649" s="28">
        <f>IF(Register!$F647="","",Register!$F647)</f>
        <v/>
      </c>
      <c r="D649" s="28">
        <f>IF(C649="","",IF(C649=Settings!$A$9,Settings!$B$9,IF(C649=Settings!$A$10,Settings!$B$10,IF(C649=Settings!$A$11,Settings!$B$11,IF(C649=Settings!$A$12,Settings!$B$12,IF(C649=Settings!$A$13,Settings!$B$13,IF(C649=Settings!$A$14,Settings!$B$14,IF(C649=Settings!$A$15,Settings!$B$15,IF(C649=Settings!$A$16,Settings!$B$16,IF(C649=Settings!$A$17,Settings!$B$17,IF(C649=Settings!$A$18,Settings!$B$18,"")))))))))))</f>
        <v/>
      </c>
      <c r="E649" s="27">
        <f>IF(OR(Register!$N647&lt;&gt;"Yes",Register!$O647="",N(Register!$Q647)=0),0,ROUND((Register!$M647-Register!$R647)*MIN(Register!$Q647,MAX(0,MIN(E$4,IF(Register!$U647="",$D$2,MIN($D$2,YEAR(Register!$U647)*12+MONTH(Register!$U647)-1)))-(YEAR(Register!$O647)*12+MONTH(Register!$O647))+1))/Register!$Q647,2)-ROUND((Register!$M647-Register!$R647)*MIN(Register!$Q647,MAX(0,MIN(E$4-1,IF(Register!$U647="",$D$2,MIN($D$2,YEAR(Register!$U647)*12+MONTH(Register!$U647)-1)))-(YEAR(Register!$O647)*12+MONTH(Register!$O647))+1))/Register!$Q647,2))</f>
        <v/>
      </c>
      <c r="F649" s="27">
        <f>IF(OR(Register!$N647&lt;&gt;"Yes",Register!$O647="",N(Register!$Q647)=0),0,ROUND((Register!$M647-Register!$R647)*MIN(Register!$Q647,MAX(0,MIN(F$4,IF(Register!$U647="",$D$2,MIN($D$2,YEAR(Register!$U647)*12+MONTH(Register!$U647)-1)))-(YEAR(Register!$O647)*12+MONTH(Register!$O647))+1))/Register!$Q647,2)-ROUND((Register!$M647-Register!$R647)*MIN(Register!$Q647,MAX(0,MIN(F$4-1,IF(Register!$U647="",$D$2,MIN($D$2,YEAR(Register!$U647)*12+MONTH(Register!$U647)-1)))-(YEAR(Register!$O647)*12+MONTH(Register!$O647))+1))/Register!$Q647,2))</f>
        <v/>
      </c>
      <c r="G649" s="27">
        <f>IF(OR(Register!$N647&lt;&gt;"Yes",Register!$O647="",N(Register!$Q647)=0),0,ROUND((Register!$M647-Register!$R647)*MIN(Register!$Q647,MAX(0,MIN(G$4,IF(Register!$U647="",$D$2,MIN($D$2,YEAR(Register!$U647)*12+MONTH(Register!$U647)-1)))-(YEAR(Register!$O647)*12+MONTH(Register!$O647))+1))/Register!$Q647,2)-ROUND((Register!$M647-Register!$R647)*MIN(Register!$Q647,MAX(0,MIN(G$4-1,IF(Register!$U647="",$D$2,MIN($D$2,YEAR(Register!$U647)*12+MONTH(Register!$U647)-1)))-(YEAR(Register!$O647)*12+MONTH(Register!$O647))+1))/Register!$Q647,2))</f>
        <v/>
      </c>
      <c r="H649" s="27">
        <f>IF(OR(Register!$N647&lt;&gt;"Yes",Register!$O647="",N(Register!$Q647)=0),0,ROUND((Register!$M647-Register!$R647)*MIN(Register!$Q647,MAX(0,MIN(H$4,IF(Register!$U647="",$D$2,MIN($D$2,YEAR(Register!$U647)*12+MONTH(Register!$U647)-1)))-(YEAR(Register!$O647)*12+MONTH(Register!$O647))+1))/Register!$Q647,2)-ROUND((Register!$M647-Register!$R647)*MIN(Register!$Q647,MAX(0,MIN(H$4-1,IF(Register!$U647="",$D$2,MIN($D$2,YEAR(Register!$U647)*12+MONTH(Register!$U647)-1)))-(YEAR(Register!$O647)*12+MONTH(Register!$O647))+1))/Register!$Q647,2))</f>
        <v/>
      </c>
      <c r="I649" s="27">
        <f>IF(OR(Register!$N647&lt;&gt;"Yes",Register!$O647="",N(Register!$Q647)=0),0,ROUND((Register!$M647-Register!$R647)*MIN(Register!$Q647,MAX(0,MIN(I$4,IF(Register!$U647="",$D$2,MIN($D$2,YEAR(Register!$U647)*12+MONTH(Register!$U647)-1)))-(YEAR(Register!$O647)*12+MONTH(Register!$O647))+1))/Register!$Q647,2)-ROUND((Register!$M647-Register!$R647)*MIN(Register!$Q647,MAX(0,MIN(I$4-1,IF(Register!$U647="",$D$2,MIN($D$2,YEAR(Register!$U647)*12+MONTH(Register!$U647)-1)))-(YEAR(Register!$O647)*12+MONTH(Register!$O647))+1))/Register!$Q647,2))</f>
        <v/>
      </c>
      <c r="J649" s="27">
        <f>IF(OR(Register!$N647&lt;&gt;"Yes",Register!$O647="",N(Register!$Q647)=0),0,ROUND((Register!$M647-Register!$R647)*MIN(Register!$Q647,MAX(0,MIN(J$4,IF(Register!$U647="",$D$2,MIN($D$2,YEAR(Register!$U647)*12+MONTH(Register!$U647)-1)))-(YEAR(Register!$O647)*12+MONTH(Register!$O647))+1))/Register!$Q647,2)-ROUND((Register!$M647-Register!$R647)*MIN(Register!$Q647,MAX(0,MIN(J$4-1,IF(Register!$U647="",$D$2,MIN($D$2,YEAR(Register!$U647)*12+MONTH(Register!$U647)-1)))-(YEAR(Register!$O647)*12+MONTH(Register!$O647))+1))/Register!$Q647,2))</f>
        <v/>
      </c>
      <c r="K649" s="27">
        <f>IF(OR(Register!$N647&lt;&gt;"Yes",Register!$O647="",N(Register!$Q647)=0),0,ROUND((Register!$M647-Register!$R647)*MIN(Register!$Q647,MAX(0,MIN(K$4,IF(Register!$U647="",$D$2,MIN($D$2,YEAR(Register!$U647)*12+MONTH(Register!$U647)-1)))-(YEAR(Register!$O647)*12+MONTH(Register!$O647))+1))/Register!$Q647,2)-ROUND((Register!$M647-Register!$R647)*MIN(Register!$Q647,MAX(0,MIN(K$4-1,IF(Register!$U647="",$D$2,MIN($D$2,YEAR(Register!$U647)*12+MONTH(Register!$U647)-1)))-(YEAR(Register!$O647)*12+MONTH(Register!$O647))+1))/Register!$Q647,2))</f>
        <v/>
      </c>
      <c r="L649" s="27">
        <f>IF(OR(Register!$N647&lt;&gt;"Yes",Register!$O647="",N(Register!$Q647)=0),0,ROUND((Register!$M647-Register!$R647)*MIN(Register!$Q647,MAX(0,MIN(L$4,IF(Register!$U647="",$D$2,MIN($D$2,YEAR(Register!$U647)*12+MONTH(Register!$U647)-1)))-(YEAR(Register!$O647)*12+MONTH(Register!$O647))+1))/Register!$Q647,2)-ROUND((Register!$M647-Register!$R647)*MIN(Register!$Q647,MAX(0,MIN(L$4-1,IF(Register!$U647="",$D$2,MIN($D$2,YEAR(Register!$U647)*12+MONTH(Register!$U647)-1)))-(YEAR(Register!$O647)*12+MONTH(Register!$O647))+1))/Register!$Q647,2))</f>
        <v/>
      </c>
      <c r="M649" s="27">
        <f>IF(OR(Register!$N647&lt;&gt;"Yes",Register!$O647="",N(Register!$Q647)=0),0,ROUND((Register!$M647-Register!$R647)*MIN(Register!$Q647,MAX(0,MIN(M$4,IF(Register!$U647="",$D$2,MIN($D$2,YEAR(Register!$U647)*12+MONTH(Register!$U647)-1)))-(YEAR(Register!$O647)*12+MONTH(Register!$O647))+1))/Register!$Q647,2)-ROUND((Register!$M647-Register!$R647)*MIN(Register!$Q647,MAX(0,MIN(M$4-1,IF(Register!$U647="",$D$2,MIN($D$2,YEAR(Register!$U647)*12+MONTH(Register!$U647)-1)))-(YEAR(Register!$O647)*12+MONTH(Register!$O647))+1))/Register!$Q647,2))</f>
        <v/>
      </c>
      <c r="N649" s="27">
        <f>IF(OR(Register!$N647&lt;&gt;"Yes",Register!$O647="",N(Register!$Q647)=0),0,ROUND((Register!$M647-Register!$R647)*MIN(Register!$Q647,MAX(0,MIN(N$4,IF(Register!$U647="",$D$2,MIN($D$2,YEAR(Register!$U647)*12+MONTH(Register!$U647)-1)))-(YEAR(Register!$O647)*12+MONTH(Register!$O647))+1))/Register!$Q647,2)-ROUND((Register!$M647-Register!$R647)*MIN(Register!$Q647,MAX(0,MIN(N$4-1,IF(Register!$U647="",$D$2,MIN($D$2,YEAR(Register!$U647)*12+MONTH(Register!$U647)-1)))-(YEAR(Register!$O647)*12+MONTH(Register!$O647))+1))/Register!$Q647,2))</f>
        <v/>
      </c>
      <c r="O649" s="27">
        <f>IF(OR(Register!$N647&lt;&gt;"Yes",Register!$O647="",N(Register!$Q647)=0),0,ROUND((Register!$M647-Register!$R647)*MIN(Register!$Q647,MAX(0,MIN(O$4,IF(Register!$U647="",$D$2,MIN($D$2,YEAR(Register!$U647)*12+MONTH(Register!$U647)-1)))-(YEAR(Register!$O647)*12+MONTH(Register!$O647))+1))/Register!$Q647,2)-ROUND((Register!$M647-Register!$R647)*MIN(Register!$Q647,MAX(0,MIN(O$4-1,IF(Register!$U647="",$D$2,MIN($D$2,YEAR(Register!$U647)*12+MONTH(Register!$U647)-1)))-(YEAR(Register!$O647)*12+MONTH(Register!$O647))+1))/Register!$Q647,2))</f>
        <v/>
      </c>
      <c r="P649" s="27">
        <f>IF(OR(Register!$N647&lt;&gt;"Yes",Register!$O647="",N(Register!$Q647)=0),0,ROUND((Register!$M647-Register!$R647)*MIN(Register!$Q647,MAX(0,MIN(P$4,IF(Register!$U647="",$D$2,MIN($D$2,YEAR(Register!$U647)*12+MONTH(Register!$U647)-1)))-(YEAR(Register!$O647)*12+MONTH(Register!$O647))+1))/Register!$Q647,2)-ROUND((Register!$M647-Register!$R647)*MIN(Register!$Q647,MAX(0,MIN(P$4-1,IF(Register!$U647="",$D$2,MIN($D$2,YEAR(Register!$U647)*12+MONTH(Register!$U647)-1)))-(YEAR(Register!$O647)*12+MONTH(Register!$O647))+1))/Register!$Q647,2))</f>
        <v/>
      </c>
      <c r="Q649" s="27">
        <f>E649+F649+G649+H649+I649+J649+K649+L649+M649+N649+O649+P649</f>
        <v/>
      </c>
    </row>
    <row r="650">
      <c r="A650" s="28">
        <f>IF(Register!$A648="","",Register!$A648)</f>
        <v/>
      </c>
      <c r="B650" s="28">
        <f>IF(Register!$D648="","",Register!$D648)</f>
        <v/>
      </c>
      <c r="C650" s="28">
        <f>IF(Register!$F648="","",Register!$F648)</f>
        <v/>
      </c>
      <c r="D650" s="28">
        <f>IF(C650="","",IF(C650=Settings!$A$9,Settings!$B$9,IF(C650=Settings!$A$10,Settings!$B$10,IF(C650=Settings!$A$11,Settings!$B$11,IF(C650=Settings!$A$12,Settings!$B$12,IF(C650=Settings!$A$13,Settings!$B$13,IF(C650=Settings!$A$14,Settings!$B$14,IF(C650=Settings!$A$15,Settings!$B$15,IF(C650=Settings!$A$16,Settings!$B$16,IF(C650=Settings!$A$17,Settings!$B$17,IF(C650=Settings!$A$18,Settings!$B$18,"")))))))))))</f>
        <v/>
      </c>
      <c r="E650" s="27">
        <f>IF(OR(Register!$N648&lt;&gt;"Yes",Register!$O648="",N(Register!$Q648)=0),0,ROUND((Register!$M648-Register!$R648)*MIN(Register!$Q648,MAX(0,MIN(E$4,IF(Register!$U648="",$D$2,MIN($D$2,YEAR(Register!$U648)*12+MONTH(Register!$U648)-1)))-(YEAR(Register!$O648)*12+MONTH(Register!$O648))+1))/Register!$Q648,2)-ROUND((Register!$M648-Register!$R648)*MIN(Register!$Q648,MAX(0,MIN(E$4-1,IF(Register!$U648="",$D$2,MIN($D$2,YEAR(Register!$U648)*12+MONTH(Register!$U648)-1)))-(YEAR(Register!$O648)*12+MONTH(Register!$O648))+1))/Register!$Q648,2))</f>
        <v/>
      </c>
      <c r="F650" s="27">
        <f>IF(OR(Register!$N648&lt;&gt;"Yes",Register!$O648="",N(Register!$Q648)=0),0,ROUND((Register!$M648-Register!$R648)*MIN(Register!$Q648,MAX(0,MIN(F$4,IF(Register!$U648="",$D$2,MIN($D$2,YEAR(Register!$U648)*12+MONTH(Register!$U648)-1)))-(YEAR(Register!$O648)*12+MONTH(Register!$O648))+1))/Register!$Q648,2)-ROUND((Register!$M648-Register!$R648)*MIN(Register!$Q648,MAX(0,MIN(F$4-1,IF(Register!$U648="",$D$2,MIN($D$2,YEAR(Register!$U648)*12+MONTH(Register!$U648)-1)))-(YEAR(Register!$O648)*12+MONTH(Register!$O648))+1))/Register!$Q648,2))</f>
        <v/>
      </c>
      <c r="G650" s="27">
        <f>IF(OR(Register!$N648&lt;&gt;"Yes",Register!$O648="",N(Register!$Q648)=0),0,ROUND((Register!$M648-Register!$R648)*MIN(Register!$Q648,MAX(0,MIN(G$4,IF(Register!$U648="",$D$2,MIN($D$2,YEAR(Register!$U648)*12+MONTH(Register!$U648)-1)))-(YEAR(Register!$O648)*12+MONTH(Register!$O648))+1))/Register!$Q648,2)-ROUND((Register!$M648-Register!$R648)*MIN(Register!$Q648,MAX(0,MIN(G$4-1,IF(Register!$U648="",$D$2,MIN($D$2,YEAR(Register!$U648)*12+MONTH(Register!$U648)-1)))-(YEAR(Register!$O648)*12+MONTH(Register!$O648))+1))/Register!$Q648,2))</f>
        <v/>
      </c>
      <c r="H650" s="27">
        <f>IF(OR(Register!$N648&lt;&gt;"Yes",Register!$O648="",N(Register!$Q648)=0),0,ROUND((Register!$M648-Register!$R648)*MIN(Register!$Q648,MAX(0,MIN(H$4,IF(Register!$U648="",$D$2,MIN($D$2,YEAR(Register!$U648)*12+MONTH(Register!$U648)-1)))-(YEAR(Register!$O648)*12+MONTH(Register!$O648))+1))/Register!$Q648,2)-ROUND((Register!$M648-Register!$R648)*MIN(Register!$Q648,MAX(0,MIN(H$4-1,IF(Register!$U648="",$D$2,MIN($D$2,YEAR(Register!$U648)*12+MONTH(Register!$U648)-1)))-(YEAR(Register!$O648)*12+MONTH(Register!$O648))+1))/Register!$Q648,2))</f>
        <v/>
      </c>
      <c r="I650" s="27">
        <f>IF(OR(Register!$N648&lt;&gt;"Yes",Register!$O648="",N(Register!$Q648)=0),0,ROUND((Register!$M648-Register!$R648)*MIN(Register!$Q648,MAX(0,MIN(I$4,IF(Register!$U648="",$D$2,MIN($D$2,YEAR(Register!$U648)*12+MONTH(Register!$U648)-1)))-(YEAR(Register!$O648)*12+MONTH(Register!$O648))+1))/Register!$Q648,2)-ROUND((Register!$M648-Register!$R648)*MIN(Register!$Q648,MAX(0,MIN(I$4-1,IF(Register!$U648="",$D$2,MIN($D$2,YEAR(Register!$U648)*12+MONTH(Register!$U648)-1)))-(YEAR(Register!$O648)*12+MONTH(Register!$O648))+1))/Register!$Q648,2))</f>
        <v/>
      </c>
      <c r="J650" s="27">
        <f>IF(OR(Register!$N648&lt;&gt;"Yes",Register!$O648="",N(Register!$Q648)=0),0,ROUND((Register!$M648-Register!$R648)*MIN(Register!$Q648,MAX(0,MIN(J$4,IF(Register!$U648="",$D$2,MIN($D$2,YEAR(Register!$U648)*12+MONTH(Register!$U648)-1)))-(YEAR(Register!$O648)*12+MONTH(Register!$O648))+1))/Register!$Q648,2)-ROUND((Register!$M648-Register!$R648)*MIN(Register!$Q648,MAX(0,MIN(J$4-1,IF(Register!$U648="",$D$2,MIN($D$2,YEAR(Register!$U648)*12+MONTH(Register!$U648)-1)))-(YEAR(Register!$O648)*12+MONTH(Register!$O648))+1))/Register!$Q648,2))</f>
        <v/>
      </c>
      <c r="K650" s="27">
        <f>IF(OR(Register!$N648&lt;&gt;"Yes",Register!$O648="",N(Register!$Q648)=0),0,ROUND((Register!$M648-Register!$R648)*MIN(Register!$Q648,MAX(0,MIN(K$4,IF(Register!$U648="",$D$2,MIN($D$2,YEAR(Register!$U648)*12+MONTH(Register!$U648)-1)))-(YEAR(Register!$O648)*12+MONTH(Register!$O648))+1))/Register!$Q648,2)-ROUND((Register!$M648-Register!$R648)*MIN(Register!$Q648,MAX(0,MIN(K$4-1,IF(Register!$U648="",$D$2,MIN($D$2,YEAR(Register!$U648)*12+MONTH(Register!$U648)-1)))-(YEAR(Register!$O648)*12+MONTH(Register!$O648))+1))/Register!$Q648,2))</f>
        <v/>
      </c>
      <c r="L650" s="27">
        <f>IF(OR(Register!$N648&lt;&gt;"Yes",Register!$O648="",N(Register!$Q648)=0),0,ROUND((Register!$M648-Register!$R648)*MIN(Register!$Q648,MAX(0,MIN(L$4,IF(Register!$U648="",$D$2,MIN($D$2,YEAR(Register!$U648)*12+MONTH(Register!$U648)-1)))-(YEAR(Register!$O648)*12+MONTH(Register!$O648))+1))/Register!$Q648,2)-ROUND((Register!$M648-Register!$R648)*MIN(Register!$Q648,MAX(0,MIN(L$4-1,IF(Register!$U648="",$D$2,MIN($D$2,YEAR(Register!$U648)*12+MONTH(Register!$U648)-1)))-(YEAR(Register!$O648)*12+MONTH(Register!$O648))+1))/Register!$Q648,2))</f>
        <v/>
      </c>
      <c r="M650" s="27">
        <f>IF(OR(Register!$N648&lt;&gt;"Yes",Register!$O648="",N(Register!$Q648)=0),0,ROUND((Register!$M648-Register!$R648)*MIN(Register!$Q648,MAX(0,MIN(M$4,IF(Register!$U648="",$D$2,MIN($D$2,YEAR(Register!$U648)*12+MONTH(Register!$U648)-1)))-(YEAR(Register!$O648)*12+MONTH(Register!$O648))+1))/Register!$Q648,2)-ROUND((Register!$M648-Register!$R648)*MIN(Register!$Q648,MAX(0,MIN(M$4-1,IF(Register!$U648="",$D$2,MIN($D$2,YEAR(Register!$U648)*12+MONTH(Register!$U648)-1)))-(YEAR(Register!$O648)*12+MONTH(Register!$O648))+1))/Register!$Q648,2))</f>
        <v/>
      </c>
      <c r="N650" s="27">
        <f>IF(OR(Register!$N648&lt;&gt;"Yes",Register!$O648="",N(Register!$Q648)=0),0,ROUND((Register!$M648-Register!$R648)*MIN(Register!$Q648,MAX(0,MIN(N$4,IF(Register!$U648="",$D$2,MIN($D$2,YEAR(Register!$U648)*12+MONTH(Register!$U648)-1)))-(YEAR(Register!$O648)*12+MONTH(Register!$O648))+1))/Register!$Q648,2)-ROUND((Register!$M648-Register!$R648)*MIN(Register!$Q648,MAX(0,MIN(N$4-1,IF(Register!$U648="",$D$2,MIN($D$2,YEAR(Register!$U648)*12+MONTH(Register!$U648)-1)))-(YEAR(Register!$O648)*12+MONTH(Register!$O648))+1))/Register!$Q648,2))</f>
        <v/>
      </c>
      <c r="O650" s="27">
        <f>IF(OR(Register!$N648&lt;&gt;"Yes",Register!$O648="",N(Register!$Q648)=0),0,ROUND((Register!$M648-Register!$R648)*MIN(Register!$Q648,MAX(0,MIN(O$4,IF(Register!$U648="",$D$2,MIN($D$2,YEAR(Register!$U648)*12+MONTH(Register!$U648)-1)))-(YEAR(Register!$O648)*12+MONTH(Register!$O648))+1))/Register!$Q648,2)-ROUND((Register!$M648-Register!$R648)*MIN(Register!$Q648,MAX(0,MIN(O$4-1,IF(Register!$U648="",$D$2,MIN($D$2,YEAR(Register!$U648)*12+MONTH(Register!$U648)-1)))-(YEAR(Register!$O648)*12+MONTH(Register!$O648))+1))/Register!$Q648,2))</f>
        <v/>
      </c>
      <c r="P650" s="27">
        <f>IF(OR(Register!$N648&lt;&gt;"Yes",Register!$O648="",N(Register!$Q648)=0),0,ROUND((Register!$M648-Register!$R648)*MIN(Register!$Q648,MAX(0,MIN(P$4,IF(Register!$U648="",$D$2,MIN($D$2,YEAR(Register!$U648)*12+MONTH(Register!$U648)-1)))-(YEAR(Register!$O648)*12+MONTH(Register!$O648))+1))/Register!$Q648,2)-ROUND((Register!$M648-Register!$R648)*MIN(Register!$Q648,MAX(0,MIN(P$4-1,IF(Register!$U648="",$D$2,MIN($D$2,YEAR(Register!$U648)*12+MONTH(Register!$U648)-1)))-(YEAR(Register!$O648)*12+MONTH(Register!$O648))+1))/Register!$Q648,2))</f>
        <v/>
      </c>
      <c r="Q650" s="27">
        <f>E650+F650+G650+H650+I650+J650+K650+L650+M650+N650+O650+P650</f>
        <v/>
      </c>
    </row>
    <row r="651">
      <c r="A651" s="28">
        <f>IF(Register!$A649="","",Register!$A649)</f>
        <v/>
      </c>
      <c r="B651" s="28">
        <f>IF(Register!$D649="","",Register!$D649)</f>
        <v/>
      </c>
      <c r="C651" s="28">
        <f>IF(Register!$F649="","",Register!$F649)</f>
        <v/>
      </c>
      <c r="D651" s="28">
        <f>IF(C651="","",IF(C651=Settings!$A$9,Settings!$B$9,IF(C651=Settings!$A$10,Settings!$B$10,IF(C651=Settings!$A$11,Settings!$B$11,IF(C651=Settings!$A$12,Settings!$B$12,IF(C651=Settings!$A$13,Settings!$B$13,IF(C651=Settings!$A$14,Settings!$B$14,IF(C651=Settings!$A$15,Settings!$B$15,IF(C651=Settings!$A$16,Settings!$B$16,IF(C651=Settings!$A$17,Settings!$B$17,IF(C651=Settings!$A$18,Settings!$B$18,"")))))))))))</f>
        <v/>
      </c>
      <c r="E651" s="27">
        <f>IF(OR(Register!$N649&lt;&gt;"Yes",Register!$O649="",N(Register!$Q649)=0),0,ROUND((Register!$M649-Register!$R649)*MIN(Register!$Q649,MAX(0,MIN(E$4,IF(Register!$U649="",$D$2,MIN($D$2,YEAR(Register!$U649)*12+MONTH(Register!$U649)-1)))-(YEAR(Register!$O649)*12+MONTH(Register!$O649))+1))/Register!$Q649,2)-ROUND((Register!$M649-Register!$R649)*MIN(Register!$Q649,MAX(0,MIN(E$4-1,IF(Register!$U649="",$D$2,MIN($D$2,YEAR(Register!$U649)*12+MONTH(Register!$U649)-1)))-(YEAR(Register!$O649)*12+MONTH(Register!$O649))+1))/Register!$Q649,2))</f>
        <v/>
      </c>
      <c r="F651" s="27">
        <f>IF(OR(Register!$N649&lt;&gt;"Yes",Register!$O649="",N(Register!$Q649)=0),0,ROUND((Register!$M649-Register!$R649)*MIN(Register!$Q649,MAX(0,MIN(F$4,IF(Register!$U649="",$D$2,MIN($D$2,YEAR(Register!$U649)*12+MONTH(Register!$U649)-1)))-(YEAR(Register!$O649)*12+MONTH(Register!$O649))+1))/Register!$Q649,2)-ROUND((Register!$M649-Register!$R649)*MIN(Register!$Q649,MAX(0,MIN(F$4-1,IF(Register!$U649="",$D$2,MIN($D$2,YEAR(Register!$U649)*12+MONTH(Register!$U649)-1)))-(YEAR(Register!$O649)*12+MONTH(Register!$O649))+1))/Register!$Q649,2))</f>
        <v/>
      </c>
      <c r="G651" s="27">
        <f>IF(OR(Register!$N649&lt;&gt;"Yes",Register!$O649="",N(Register!$Q649)=0),0,ROUND((Register!$M649-Register!$R649)*MIN(Register!$Q649,MAX(0,MIN(G$4,IF(Register!$U649="",$D$2,MIN($D$2,YEAR(Register!$U649)*12+MONTH(Register!$U649)-1)))-(YEAR(Register!$O649)*12+MONTH(Register!$O649))+1))/Register!$Q649,2)-ROUND((Register!$M649-Register!$R649)*MIN(Register!$Q649,MAX(0,MIN(G$4-1,IF(Register!$U649="",$D$2,MIN($D$2,YEAR(Register!$U649)*12+MONTH(Register!$U649)-1)))-(YEAR(Register!$O649)*12+MONTH(Register!$O649))+1))/Register!$Q649,2))</f>
        <v/>
      </c>
      <c r="H651" s="27">
        <f>IF(OR(Register!$N649&lt;&gt;"Yes",Register!$O649="",N(Register!$Q649)=0),0,ROUND((Register!$M649-Register!$R649)*MIN(Register!$Q649,MAX(0,MIN(H$4,IF(Register!$U649="",$D$2,MIN($D$2,YEAR(Register!$U649)*12+MONTH(Register!$U649)-1)))-(YEAR(Register!$O649)*12+MONTH(Register!$O649))+1))/Register!$Q649,2)-ROUND((Register!$M649-Register!$R649)*MIN(Register!$Q649,MAX(0,MIN(H$4-1,IF(Register!$U649="",$D$2,MIN($D$2,YEAR(Register!$U649)*12+MONTH(Register!$U649)-1)))-(YEAR(Register!$O649)*12+MONTH(Register!$O649))+1))/Register!$Q649,2))</f>
        <v/>
      </c>
      <c r="I651" s="27">
        <f>IF(OR(Register!$N649&lt;&gt;"Yes",Register!$O649="",N(Register!$Q649)=0),0,ROUND((Register!$M649-Register!$R649)*MIN(Register!$Q649,MAX(0,MIN(I$4,IF(Register!$U649="",$D$2,MIN($D$2,YEAR(Register!$U649)*12+MONTH(Register!$U649)-1)))-(YEAR(Register!$O649)*12+MONTH(Register!$O649))+1))/Register!$Q649,2)-ROUND((Register!$M649-Register!$R649)*MIN(Register!$Q649,MAX(0,MIN(I$4-1,IF(Register!$U649="",$D$2,MIN($D$2,YEAR(Register!$U649)*12+MONTH(Register!$U649)-1)))-(YEAR(Register!$O649)*12+MONTH(Register!$O649))+1))/Register!$Q649,2))</f>
        <v/>
      </c>
      <c r="J651" s="27">
        <f>IF(OR(Register!$N649&lt;&gt;"Yes",Register!$O649="",N(Register!$Q649)=0),0,ROUND((Register!$M649-Register!$R649)*MIN(Register!$Q649,MAX(0,MIN(J$4,IF(Register!$U649="",$D$2,MIN($D$2,YEAR(Register!$U649)*12+MONTH(Register!$U649)-1)))-(YEAR(Register!$O649)*12+MONTH(Register!$O649))+1))/Register!$Q649,2)-ROUND((Register!$M649-Register!$R649)*MIN(Register!$Q649,MAX(0,MIN(J$4-1,IF(Register!$U649="",$D$2,MIN($D$2,YEAR(Register!$U649)*12+MONTH(Register!$U649)-1)))-(YEAR(Register!$O649)*12+MONTH(Register!$O649))+1))/Register!$Q649,2))</f>
        <v/>
      </c>
      <c r="K651" s="27">
        <f>IF(OR(Register!$N649&lt;&gt;"Yes",Register!$O649="",N(Register!$Q649)=0),0,ROUND((Register!$M649-Register!$R649)*MIN(Register!$Q649,MAX(0,MIN(K$4,IF(Register!$U649="",$D$2,MIN($D$2,YEAR(Register!$U649)*12+MONTH(Register!$U649)-1)))-(YEAR(Register!$O649)*12+MONTH(Register!$O649))+1))/Register!$Q649,2)-ROUND((Register!$M649-Register!$R649)*MIN(Register!$Q649,MAX(0,MIN(K$4-1,IF(Register!$U649="",$D$2,MIN($D$2,YEAR(Register!$U649)*12+MONTH(Register!$U649)-1)))-(YEAR(Register!$O649)*12+MONTH(Register!$O649))+1))/Register!$Q649,2))</f>
        <v/>
      </c>
      <c r="L651" s="27">
        <f>IF(OR(Register!$N649&lt;&gt;"Yes",Register!$O649="",N(Register!$Q649)=0),0,ROUND((Register!$M649-Register!$R649)*MIN(Register!$Q649,MAX(0,MIN(L$4,IF(Register!$U649="",$D$2,MIN($D$2,YEAR(Register!$U649)*12+MONTH(Register!$U649)-1)))-(YEAR(Register!$O649)*12+MONTH(Register!$O649))+1))/Register!$Q649,2)-ROUND((Register!$M649-Register!$R649)*MIN(Register!$Q649,MAX(0,MIN(L$4-1,IF(Register!$U649="",$D$2,MIN($D$2,YEAR(Register!$U649)*12+MONTH(Register!$U649)-1)))-(YEAR(Register!$O649)*12+MONTH(Register!$O649))+1))/Register!$Q649,2))</f>
        <v/>
      </c>
      <c r="M651" s="27">
        <f>IF(OR(Register!$N649&lt;&gt;"Yes",Register!$O649="",N(Register!$Q649)=0),0,ROUND((Register!$M649-Register!$R649)*MIN(Register!$Q649,MAX(0,MIN(M$4,IF(Register!$U649="",$D$2,MIN($D$2,YEAR(Register!$U649)*12+MONTH(Register!$U649)-1)))-(YEAR(Register!$O649)*12+MONTH(Register!$O649))+1))/Register!$Q649,2)-ROUND((Register!$M649-Register!$R649)*MIN(Register!$Q649,MAX(0,MIN(M$4-1,IF(Register!$U649="",$D$2,MIN($D$2,YEAR(Register!$U649)*12+MONTH(Register!$U649)-1)))-(YEAR(Register!$O649)*12+MONTH(Register!$O649))+1))/Register!$Q649,2))</f>
        <v/>
      </c>
      <c r="N651" s="27">
        <f>IF(OR(Register!$N649&lt;&gt;"Yes",Register!$O649="",N(Register!$Q649)=0),0,ROUND((Register!$M649-Register!$R649)*MIN(Register!$Q649,MAX(0,MIN(N$4,IF(Register!$U649="",$D$2,MIN($D$2,YEAR(Register!$U649)*12+MONTH(Register!$U649)-1)))-(YEAR(Register!$O649)*12+MONTH(Register!$O649))+1))/Register!$Q649,2)-ROUND((Register!$M649-Register!$R649)*MIN(Register!$Q649,MAX(0,MIN(N$4-1,IF(Register!$U649="",$D$2,MIN($D$2,YEAR(Register!$U649)*12+MONTH(Register!$U649)-1)))-(YEAR(Register!$O649)*12+MONTH(Register!$O649))+1))/Register!$Q649,2))</f>
        <v/>
      </c>
      <c r="O651" s="27">
        <f>IF(OR(Register!$N649&lt;&gt;"Yes",Register!$O649="",N(Register!$Q649)=0),0,ROUND((Register!$M649-Register!$R649)*MIN(Register!$Q649,MAX(0,MIN(O$4,IF(Register!$U649="",$D$2,MIN($D$2,YEAR(Register!$U649)*12+MONTH(Register!$U649)-1)))-(YEAR(Register!$O649)*12+MONTH(Register!$O649))+1))/Register!$Q649,2)-ROUND((Register!$M649-Register!$R649)*MIN(Register!$Q649,MAX(0,MIN(O$4-1,IF(Register!$U649="",$D$2,MIN($D$2,YEAR(Register!$U649)*12+MONTH(Register!$U649)-1)))-(YEAR(Register!$O649)*12+MONTH(Register!$O649))+1))/Register!$Q649,2))</f>
        <v/>
      </c>
      <c r="P651" s="27">
        <f>IF(OR(Register!$N649&lt;&gt;"Yes",Register!$O649="",N(Register!$Q649)=0),0,ROUND((Register!$M649-Register!$R649)*MIN(Register!$Q649,MAX(0,MIN(P$4,IF(Register!$U649="",$D$2,MIN($D$2,YEAR(Register!$U649)*12+MONTH(Register!$U649)-1)))-(YEAR(Register!$O649)*12+MONTH(Register!$O649))+1))/Register!$Q649,2)-ROUND((Register!$M649-Register!$R649)*MIN(Register!$Q649,MAX(0,MIN(P$4-1,IF(Register!$U649="",$D$2,MIN($D$2,YEAR(Register!$U649)*12+MONTH(Register!$U649)-1)))-(YEAR(Register!$O649)*12+MONTH(Register!$O649))+1))/Register!$Q649,2))</f>
        <v/>
      </c>
      <c r="Q651" s="27">
        <f>E651+F651+G651+H651+I651+J651+K651+L651+M651+N651+O651+P651</f>
        <v/>
      </c>
    </row>
    <row r="652">
      <c r="A652" s="28">
        <f>IF(Register!$A650="","",Register!$A650)</f>
        <v/>
      </c>
      <c r="B652" s="28">
        <f>IF(Register!$D650="","",Register!$D650)</f>
        <v/>
      </c>
      <c r="C652" s="28">
        <f>IF(Register!$F650="","",Register!$F650)</f>
        <v/>
      </c>
      <c r="D652" s="28">
        <f>IF(C652="","",IF(C652=Settings!$A$9,Settings!$B$9,IF(C652=Settings!$A$10,Settings!$B$10,IF(C652=Settings!$A$11,Settings!$B$11,IF(C652=Settings!$A$12,Settings!$B$12,IF(C652=Settings!$A$13,Settings!$B$13,IF(C652=Settings!$A$14,Settings!$B$14,IF(C652=Settings!$A$15,Settings!$B$15,IF(C652=Settings!$A$16,Settings!$B$16,IF(C652=Settings!$A$17,Settings!$B$17,IF(C652=Settings!$A$18,Settings!$B$18,"")))))))))))</f>
        <v/>
      </c>
      <c r="E652" s="27">
        <f>IF(OR(Register!$N650&lt;&gt;"Yes",Register!$O650="",N(Register!$Q650)=0),0,ROUND((Register!$M650-Register!$R650)*MIN(Register!$Q650,MAX(0,MIN(E$4,IF(Register!$U650="",$D$2,MIN($D$2,YEAR(Register!$U650)*12+MONTH(Register!$U650)-1)))-(YEAR(Register!$O650)*12+MONTH(Register!$O650))+1))/Register!$Q650,2)-ROUND((Register!$M650-Register!$R650)*MIN(Register!$Q650,MAX(0,MIN(E$4-1,IF(Register!$U650="",$D$2,MIN($D$2,YEAR(Register!$U650)*12+MONTH(Register!$U650)-1)))-(YEAR(Register!$O650)*12+MONTH(Register!$O650))+1))/Register!$Q650,2))</f>
        <v/>
      </c>
      <c r="F652" s="27">
        <f>IF(OR(Register!$N650&lt;&gt;"Yes",Register!$O650="",N(Register!$Q650)=0),0,ROUND((Register!$M650-Register!$R650)*MIN(Register!$Q650,MAX(0,MIN(F$4,IF(Register!$U650="",$D$2,MIN($D$2,YEAR(Register!$U650)*12+MONTH(Register!$U650)-1)))-(YEAR(Register!$O650)*12+MONTH(Register!$O650))+1))/Register!$Q650,2)-ROUND((Register!$M650-Register!$R650)*MIN(Register!$Q650,MAX(0,MIN(F$4-1,IF(Register!$U650="",$D$2,MIN($D$2,YEAR(Register!$U650)*12+MONTH(Register!$U650)-1)))-(YEAR(Register!$O650)*12+MONTH(Register!$O650))+1))/Register!$Q650,2))</f>
        <v/>
      </c>
      <c r="G652" s="27">
        <f>IF(OR(Register!$N650&lt;&gt;"Yes",Register!$O650="",N(Register!$Q650)=0),0,ROUND((Register!$M650-Register!$R650)*MIN(Register!$Q650,MAX(0,MIN(G$4,IF(Register!$U650="",$D$2,MIN($D$2,YEAR(Register!$U650)*12+MONTH(Register!$U650)-1)))-(YEAR(Register!$O650)*12+MONTH(Register!$O650))+1))/Register!$Q650,2)-ROUND((Register!$M650-Register!$R650)*MIN(Register!$Q650,MAX(0,MIN(G$4-1,IF(Register!$U650="",$D$2,MIN($D$2,YEAR(Register!$U650)*12+MONTH(Register!$U650)-1)))-(YEAR(Register!$O650)*12+MONTH(Register!$O650))+1))/Register!$Q650,2))</f>
        <v/>
      </c>
      <c r="H652" s="27">
        <f>IF(OR(Register!$N650&lt;&gt;"Yes",Register!$O650="",N(Register!$Q650)=0),0,ROUND((Register!$M650-Register!$R650)*MIN(Register!$Q650,MAX(0,MIN(H$4,IF(Register!$U650="",$D$2,MIN($D$2,YEAR(Register!$U650)*12+MONTH(Register!$U650)-1)))-(YEAR(Register!$O650)*12+MONTH(Register!$O650))+1))/Register!$Q650,2)-ROUND((Register!$M650-Register!$R650)*MIN(Register!$Q650,MAX(0,MIN(H$4-1,IF(Register!$U650="",$D$2,MIN($D$2,YEAR(Register!$U650)*12+MONTH(Register!$U650)-1)))-(YEAR(Register!$O650)*12+MONTH(Register!$O650))+1))/Register!$Q650,2))</f>
        <v/>
      </c>
      <c r="I652" s="27">
        <f>IF(OR(Register!$N650&lt;&gt;"Yes",Register!$O650="",N(Register!$Q650)=0),0,ROUND((Register!$M650-Register!$R650)*MIN(Register!$Q650,MAX(0,MIN(I$4,IF(Register!$U650="",$D$2,MIN($D$2,YEAR(Register!$U650)*12+MONTH(Register!$U650)-1)))-(YEAR(Register!$O650)*12+MONTH(Register!$O650))+1))/Register!$Q650,2)-ROUND((Register!$M650-Register!$R650)*MIN(Register!$Q650,MAX(0,MIN(I$4-1,IF(Register!$U650="",$D$2,MIN($D$2,YEAR(Register!$U650)*12+MONTH(Register!$U650)-1)))-(YEAR(Register!$O650)*12+MONTH(Register!$O650))+1))/Register!$Q650,2))</f>
        <v/>
      </c>
      <c r="J652" s="27">
        <f>IF(OR(Register!$N650&lt;&gt;"Yes",Register!$O650="",N(Register!$Q650)=0),0,ROUND((Register!$M650-Register!$R650)*MIN(Register!$Q650,MAX(0,MIN(J$4,IF(Register!$U650="",$D$2,MIN($D$2,YEAR(Register!$U650)*12+MONTH(Register!$U650)-1)))-(YEAR(Register!$O650)*12+MONTH(Register!$O650))+1))/Register!$Q650,2)-ROUND((Register!$M650-Register!$R650)*MIN(Register!$Q650,MAX(0,MIN(J$4-1,IF(Register!$U650="",$D$2,MIN($D$2,YEAR(Register!$U650)*12+MONTH(Register!$U650)-1)))-(YEAR(Register!$O650)*12+MONTH(Register!$O650))+1))/Register!$Q650,2))</f>
        <v/>
      </c>
      <c r="K652" s="27">
        <f>IF(OR(Register!$N650&lt;&gt;"Yes",Register!$O650="",N(Register!$Q650)=0),0,ROUND((Register!$M650-Register!$R650)*MIN(Register!$Q650,MAX(0,MIN(K$4,IF(Register!$U650="",$D$2,MIN($D$2,YEAR(Register!$U650)*12+MONTH(Register!$U650)-1)))-(YEAR(Register!$O650)*12+MONTH(Register!$O650))+1))/Register!$Q650,2)-ROUND((Register!$M650-Register!$R650)*MIN(Register!$Q650,MAX(0,MIN(K$4-1,IF(Register!$U650="",$D$2,MIN($D$2,YEAR(Register!$U650)*12+MONTH(Register!$U650)-1)))-(YEAR(Register!$O650)*12+MONTH(Register!$O650))+1))/Register!$Q650,2))</f>
        <v/>
      </c>
      <c r="L652" s="27">
        <f>IF(OR(Register!$N650&lt;&gt;"Yes",Register!$O650="",N(Register!$Q650)=0),0,ROUND((Register!$M650-Register!$R650)*MIN(Register!$Q650,MAX(0,MIN(L$4,IF(Register!$U650="",$D$2,MIN($D$2,YEAR(Register!$U650)*12+MONTH(Register!$U650)-1)))-(YEAR(Register!$O650)*12+MONTH(Register!$O650))+1))/Register!$Q650,2)-ROUND((Register!$M650-Register!$R650)*MIN(Register!$Q650,MAX(0,MIN(L$4-1,IF(Register!$U650="",$D$2,MIN($D$2,YEAR(Register!$U650)*12+MONTH(Register!$U650)-1)))-(YEAR(Register!$O650)*12+MONTH(Register!$O650))+1))/Register!$Q650,2))</f>
        <v/>
      </c>
      <c r="M652" s="27">
        <f>IF(OR(Register!$N650&lt;&gt;"Yes",Register!$O650="",N(Register!$Q650)=0),0,ROUND((Register!$M650-Register!$R650)*MIN(Register!$Q650,MAX(0,MIN(M$4,IF(Register!$U650="",$D$2,MIN($D$2,YEAR(Register!$U650)*12+MONTH(Register!$U650)-1)))-(YEAR(Register!$O650)*12+MONTH(Register!$O650))+1))/Register!$Q650,2)-ROUND((Register!$M650-Register!$R650)*MIN(Register!$Q650,MAX(0,MIN(M$4-1,IF(Register!$U650="",$D$2,MIN($D$2,YEAR(Register!$U650)*12+MONTH(Register!$U650)-1)))-(YEAR(Register!$O650)*12+MONTH(Register!$O650))+1))/Register!$Q650,2))</f>
        <v/>
      </c>
      <c r="N652" s="27">
        <f>IF(OR(Register!$N650&lt;&gt;"Yes",Register!$O650="",N(Register!$Q650)=0),0,ROUND((Register!$M650-Register!$R650)*MIN(Register!$Q650,MAX(0,MIN(N$4,IF(Register!$U650="",$D$2,MIN($D$2,YEAR(Register!$U650)*12+MONTH(Register!$U650)-1)))-(YEAR(Register!$O650)*12+MONTH(Register!$O650))+1))/Register!$Q650,2)-ROUND((Register!$M650-Register!$R650)*MIN(Register!$Q650,MAX(0,MIN(N$4-1,IF(Register!$U650="",$D$2,MIN($D$2,YEAR(Register!$U650)*12+MONTH(Register!$U650)-1)))-(YEAR(Register!$O650)*12+MONTH(Register!$O650))+1))/Register!$Q650,2))</f>
        <v/>
      </c>
      <c r="O652" s="27">
        <f>IF(OR(Register!$N650&lt;&gt;"Yes",Register!$O650="",N(Register!$Q650)=0),0,ROUND((Register!$M650-Register!$R650)*MIN(Register!$Q650,MAX(0,MIN(O$4,IF(Register!$U650="",$D$2,MIN($D$2,YEAR(Register!$U650)*12+MONTH(Register!$U650)-1)))-(YEAR(Register!$O650)*12+MONTH(Register!$O650))+1))/Register!$Q650,2)-ROUND((Register!$M650-Register!$R650)*MIN(Register!$Q650,MAX(0,MIN(O$4-1,IF(Register!$U650="",$D$2,MIN($D$2,YEAR(Register!$U650)*12+MONTH(Register!$U650)-1)))-(YEAR(Register!$O650)*12+MONTH(Register!$O650))+1))/Register!$Q650,2))</f>
        <v/>
      </c>
      <c r="P652" s="27">
        <f>IF(OR(Register!$N650&lt;&gt;"Yes",Register!$O650="",N(Register!$Q650)=0),0,ROUND((Register!$M650-Register!$R650)*MIN(Register!$Q650,MAX(0,MIN(P$4,IF(Register!$U650="",$D$2,MIN($D$2,YEAR(Register!$U650)*12+MONTH(Register!$U650)-1)))-(YEAR(Register!$O650)*12+MONTH(Register!$O650))+1))/Register!$Q650,2)-ROUND((Register!$M650-Register!$R650)*MIN(Register!$Q650,MAX(0,MIN(P$4-1,IF(Register!$U650="",$D$2,MIN($D$2,YEAR(Register!$U650)*12+MONTH(Register!$U650)-1)))-(YEAR(Register!$O650)*12+MONTH(Register!$O650))+1))/Register!$Q650,2))</f>
        <v/>
      </c>
      <c r="Q652" s="27">
        <f>E652+F652+G652+H652+I652+J652+K652+L652+M652+N652+O652+P652</f>
        <v/>
      </c>
    </row>
    <row r="653">
      <c r="A653" s="28">
        <f>IF(Register!$A651="","",Register!$A651)</f>
        <v/>
      </c>
      <c r="B653" s="28">
        <f>IF(Register!$D651="","",Register!$D651)</f>
        <v/>
      </c>
      <c r="C653" s="28">
        <f>IF(Register!$F651="","",Register!$F651)</f>
        <v/>
      </c>
      <c r="D653" s="28">
        <f>IF(C653="","",IF(C653=Settings!$A$9,Settings!$B$9,IF(C653=Settings!$A$10,Settings!$B$10,IF(C653=Settings!$A$11,Settings!$B$11,IF(C653=Settings!$A$12,Settings!$B$12,IF(C653=Settings!$A$13,Settings!$B$13,IF(C653=Settings!$A$14,Settings!$B$14,IF(C653=Settings!$A$15,Settings!$B$15,IF(C653=Settings!$A$16,Settings!$B$16,IF(C653=Settings!$A$17,Settings!$B$17,IF(C653=Settings!$A$18,Settings!$B$18,"")))))))))))</f>
        <v/>
      </c>
      <c r="E653" s="27">
        <f>IF(OR(Register!$N651&lt;&gt;"Yes",Register!$O651="",N(Register!$Q651)=0),0,ROUND((Register!$M651-Register!$R651)*MIN(Register!$Q651,MAX(0,MIN(E$4,IF(Register!$U651="",$D$2,MIN($D$2,YEAR(Register!$U651)*12+MONTH(Register!$U651)-1)))-(YEAR(Register!$O651)*12+MONTH(Register!$O651))+1))/Register!$Q651,2)-ROUND((Register!$M651-Register!$R651)*MIN(Register!$Q651,MAX(0,MIN(E$4-1,IF(Register!$U651="",$D$2,MIN($D$2,YEAR(Register!$U651)*12+MONTH(Register!$U651)-1)))-(YEAR(Register!$O651)*12+MONTH(Register!$O651))+1))/Register!$Q651,2))</f>
        <v/>
      </c>
      <c r="F653" s="27">
        <f>IF(OR(Register!$N651&lt;&gt;"Yes",Register!$O651="",N(Register!$Q651)=0),0,ROUND((Register!$M651-Register!$R651)*MIN(Register!$Q651,MAX(0,MIN(F$4,IF(Register!$U651="",$D$2,MIN($D$2,YEAR(Register!$U651)*12+MONTH(Register!$U651)-1)))-(YEAR(Register!$O651)*12+MONTH(Register!$O651))+1))/Register!$Q651,2)-ROUND((Register!$M651-Register!$R651)*MIN(Register!$Q651,MAX(0,MIN(F$4-1,IF(Register!$U651="",$D$2,MIN($D$2,YEAR(Register!$U651)*12+MONTH(Register!$U651)-1)))-(YEAR(Register!$O651)*12+MONTH(Register!$O651))+1))/Register!$Q651,2))</f>
        <v/>
      </c>
      <c r="G653" s="27">
        <f>IF(OR(Register!$N651&lt;&gt;"Yes",Register!$O651="",N(Register!$Q651)=0),0,ROUND((Register!$M651-Register!$R651)*MIN(Register!$Q651,MAX(0,MIN(G$4,IF(Register!$U651="",$D$2,MIN($D$2,YEAR(Register!$U651)*12+MONTH(Register!$U651)-1)))-(YEAR(Register!$O651)*12+MONTH(Register!$O651))+1))/Register!$Q651,2)-ROUND((Register!$M651-Register!$R651)*MIN(Register!$Q651,MAX(0,MIN(G$4-1,IF(Register!$U651="",$D$2,MIN($D$2,YEAR(Register!$U651)*12+MONTH(Register!$U651)-1)))-(YEAR(Register!$O651)*12+MONTH(Register!$O651))+1))/Register!$Q651,2))</f>
        <v/>
      </c>
      <c r="H653" s="27">
        <f>IF(OR(Register!$N651&lt;&gt;"Yes",Register!$O651="",N(Register!$Q651)=0),0,ROUND((Register!$M651-Register!$R651)*MIN(Register!$Q651,MAX(0,MIN(H$4,IF(Register!$U651="",$D$2,MIN($D$2,YEAR(Register!$U651)*12+MONTH(Register!$U651)-1)))-(YEAR(Register!$O651)*12+MONTH(Register!$O651))+1))/Register!$Q651,2)-ROUND((Register!$M651-Register!$R651)*MIN(Register!$Q651,MAX(0,MIN(H$4-1,IF(Register!$U651="",$D$2,MIN($D$2,YEAR(Register!$U651)*12+MONTH(Register!$U651)-1)))-(YEAR(Register!$O651)*12+MONTH(Register!$O651))+1))/Register!$Q651,2))</f>
        <v/>
      </c>
      <c r="I653" s="27">
        <f>IF(OR(Register!$N651&lt;&gt;"Yes",Register!$O651="",N(Register!$Q651)=0),0,ROUND((Register!$M651-Register!$R651)*MIN(Register!$Q651,MAX(0,MIN(I$4,IF(Register!$U651="",$D$2,MIN($D$2,YEAR(Register!$U651)*12+MONTH(Register!$U651)-1)))-(YEAR(Register!$O651)*12+MONTH(Register!$O651))+1))/Register!$Q651,2)-ROUND((Register!$M651-Register!$R651)*MIN(Register!$Q651,MAX(0,MIN(I$4-1,IF(Register!$U651="",$D$2,MIN($D$2,YEAR(Register!$U651)*12+MONTH(Register!$U651)-1)))-(YEAR(Register!$O651)*12+MONTH(Register!$O651))+1))/Register!$Q651,2))</f>
        <v/>
      </c>
      <c r="J653" s="27">
        <f>IF(OR(Register!$N651&lt;&gt;"Yes",Register!$O651="",N(Register!$Q651)=0),0,ROUND((Register!$M651-Register!$R651)*MIN(Register!$Q651,MAX(0,MIN(J$4,IF(Register!$U651="",$D$2,MIN($D$2,YEAR(Register!$U651)*12+MONTH(Register!$U651)-1)))-(YEAR(Register!$O651)*12+MONTH(Register!$O651))+1))/Register!$Q651,2)-ROUND((Register!$M651-Register!$R651)*MIN(Register!$Q651,MAX(0,MIN(J$4-1,IF(Register!$U651="",$D$2,MIN($D$2,YEAR(Register!$U651)*12+MONTH(Register!$U651)-1)))-(YEAR(Register!$O651)*12+MONTH(Register!$O651))+1))/Register!$Q651,2))</f>
        <v/>
      </c>
      <c r="K653" s="27">
        <f>IF(OR(Register!$N651&lt;&gt;"Yes",Register!$O651="",N(Register!$Q651)=0),0,ROUND((Register!$M651-Register!$R651)*MIN(Register!$Q651,MAX(0,MIN(K$4,IF(Register!$U651="",$D$2,MIN($D$2,YEAR(Register!$U651)*12+MONTH(Register!$U651)-1)))-(YEAR(Register!$O651)*12+MONTH(Register!$O651))+1))/Register!$Q651,2)-ROUND((Register!$M651-Register!$R651)*MIN(Register!$Q651,MAX(0,MIN(K$4-1,IF(Register!$U651="",$D$2,MIN($D$2,YEAR(Register!$U651)*12+MONTH(Register!$U651)-1)))-(YEAR(Register!$O651)*12+MONTH(Register!$O651))+1))/Register!$Q651,2))</f>
        <v/>
      </c>
      <c r="L653" s="27">
        <f>IF(OR(Register!$N651&lt;&gt;"Yes",Register!$O651="",N(Register!$Q651)=0),0,ROUND((Register!$M651-Register!$R651)*MIN(Register!$Q651,MAX(0,MIN(L$4,IF(Register!$U651="",$D$2,MIN($D$2,YEAR(Register!$U651)*12+MONTH(Register!$U651)-1)))-(YEAR(Register!$O651)*12+MONTH(Register!$O651))+1))/Register!$Q651,2)-ROUND((Register!$M651-Register!$R651)*MIN(Register!$Q651,MAX(0,MIN(L$4-1,IF(Register!$U651="",$D$2,MIN($D$2,YEAR(Register!$U651)*12+MONTH(Register!$U651)-1)))-(YEAR(Register!$O651)*12+MONTH(Register!$O651))+1))/Register!$Q651,2))</f>
        <v/>
      </c>
      <c r="M653" s="27">
        <f>IF(OR(Register!$N651&lt;&gt;"Yes",Register!$O651="",N(Register!$Q651)=0),0,ROUND((Register!$M651-Register!$R651)*MIN(Register!$Q651,MAX(0,MIN(M$4,IF(Register!$U651="",$D$2,MIN($D$2,YEAR(Register!$U651)*12+MONTH(Register!$U651)-1)))-(YEAR(Register!$O651)*12+MONTH(Register!$O651))+1))/Register!$Q651,2)-ROUND((Register!$M651-Register!$R651)*MIN(Register!$Q651,MAX(0,MIN(M$4-1,IF(Register!$U651="",$D$2,MIN($D$2,YEAR(Register!$U651)*12+MONTH(Register!$U651)-1)))-(YEAR(Register!$O651)*12+MONTH(Register!$O651))+1))/Register!$Q651,2))</f>
        <v/>
      </c>
      <c r="N653" s="27">
        <f>IF(OR(Register!$N651&lt;&gt;"Yes",Register!$O651="",N(Register!$Q651)=0),0,ROUND((Register!$M651-Register!$R651)*MIN(Register!$Q651,MAX(0,MIN(N$4,IF(Register!$U651="",$D$2,MIN($D$2,YEAR(Register!$U651)*12+MONTH(Register!$U651)-1)))-(YEAR(Register!$O651)*12+MONTH(Register!$O651))+1))/Register!$Q651,2)-ROUND((Register!$M651-Register!$R651)*MIN(Register!$Q651,MAX(0,MIN(N$4-1,IF(Register!$U651="",$D$2,MIN($D$2,YEAR(Register!$U651)*12+MONTH(Register!$U651)-1)))-(YEAR(Register!$O651)*12+MONTH(Register!$O651))+1))/Register!$Q651,2))</f>
        <v/>
      </c>
      <c r="O653" s="27">
        <f>IF(OR(Register!$N651&lt;&gt;"Yes",Register!$O651="",N(Register!$Q651)=0),0,ROUND((Register!$M651-Register!$R651)*MIN(Register!$Q651,MAX(0,MIN(O$4,IF(Register!$U651="",$D$2,MIN($D$2,YEAR(Register!$U651)*12+MONTH(Register!$U651)-1)))-(YEAR(Register!$O651)*12+MONTH(Register!$O651))+1))/Register!$Q651,2)-ROUND((Register!$M651-Register!$R651)*MIN(Register!$Q651,MAX(0,MIN(O$4-1,IF(Register!$U651="",$D$2,MIN($D$2,YEAR(Register!$U651)*12+MONTH(Register!$U651)-1)))-(YEAR(Register!$O651)*12+MONTH(Register!$O651))+1))/Register!$Q651,2))</f>
        <v/>
      </c>
      <c r="P653" s="27">
        <f>IF(OR(Register!$N651&lt;&gt;"Yes",Register!$O651="",N(Register!$Q651)=0),0,ROUND((Register!$M651-Register!$R651)*MIN(Register!$Q651,MAX(0,MIN(P$4,IF(Register!$U651="",$D$2,MIN($D$2,YEAR(Register!$U651)*12+MONTH(Register!$U651)-1)))-(YEAR(Register!$O651)*12+MONTH(Register!$O651))+1))/Register!$Q651,2)-ROUND((Register!$M651-Register!$R651)*MIN(Register!$Q651,MAX(0,MIN(P$4-1,IF(Register!$U651="",$D$2,MIN($D$2,YEAR(Register!$U651)*12+MONTH(Register!$U651)-1)))-(YEAR(Register!$O651)*12+MONTH(Register!$O651))+1))/Register!$Q651,2))</f>
        <v/>
      </c>
      <c r="Q653" s="27">
        <f>E653+F653+G653+H653+I653+J653+K653+L653+M653+N653+O653+P653</f>
        <v/>
      </c>
    </row>
    <row r="654">
      <c r="A654" s="28">
        <f>IF(Register!$A652="","",Register!$A652)</f>
        <v/>
      </c>
      <c r="B654" s="28">
        <f>IF(Register!$D652="","",Register!$D652)</f>
        <v/>
      </c>
      <c r="C654" s="28">
        <f>IF(Register!$F652="","",Register!$F652)</f>
        <v/>
      </c>
      <c r="D654" s="28">
        <f>IF(C654="","",IF(C654=Settings!$A$9,Settings!$B$9,IF(C654=Settings!$A$10,Settings!$B$10,IF(C654=Settings!$A$11,Settings!$B$11,IF(C654=Settings!$A$12,Settings!$B$12,IF(C654=Settings!$A$13,Settings!$B$13,IF(C654=Settings!$A$14,Settings!$B$14,IF(C654=Settings!$A$15,Settings!$B$15,IF(C654=Settings!$A$16,Settings!$B$16,IF(C654=Settings!$A$17,Settings!$B$17,IF(C654=Settings!$A$18,Settings!$B$18,"")))))))))))</f>
        <v/>
      </c>
      <c r="E654" s="27">
        <f>IF(OR(Register!$N652&lt;&gt;"Yes",Register!$O652="",N(Register!$Q652)=0),0,ROUND((Register!$M652-Register!$R652)*MIN(Register!$Q652,MAX(0,MIN(E$4,IF(Register!$U652="",$D$2,MIN($D$2,YEAR(Register!$U652)*12+MONTH(Register!$U652)-1)))-(YEAR(Register!$O652)*12+MONTH(Register!$O652))+1))/Register!$Q652,2)-ROUND((Register!$M652-Register!$R652)*MIN(Register!$Q652,MAX(0,MIN(E$4-1,IF(Register!$U652="",$D$2,MIN($D$2,YEAR(Register!$U652)*12+MONTH(Register!$U652)-1)))-(YEAR(Register!$O652)*12+MONTH(Register!$O652))+1))/Register!$Q652,2))</f>
        <v/>
      </c>
      <c r="F654" s="27">
        <f>IF(OR(Register!$N652&lt;&gt;"Yes",Register!$O652="",N(Register!$Q652)=0),0,ROUND((Register!$M652-Register!$R652)*MIN(Register!$Q652,MAX(0,MIN(F$4,IF(Register!$U652="",$D$2,MIN($D$2,YEAR(Register!$U652)*12+MONTH(Register!$U652)-1)))-(YEAR(Register!$O652)*12+MONTH(Register!$O652))+1))/Register!$Q652,2)-ROUND((Register!$M652-Register!$R652)*MIN(Register!$Q652,MAX(0,MIN(F$4-1,IF(Register!$U652="",$D$2,MIN($D$2,YEAR(Register!$U652)*12+MONTH(Register!$U652)-1)))-(YEAR(Register!$O652)*12+MONTH(Register!$O652))+1))/Register!$Q652,2))</f>
        <v/>
      </c>
      <c r="G654" s="27">
        <f>IF(OR(Register!$N652&lt;&gt;"Yes",Register!$O652="",N(Register!$Q652)=0),0,ROUND((Register!$M652-Register!$R652)*MIN(Register!$Q652,MAX(0,MIN(G$4,IF(Register!$U652="",$D$2,MIN($D$2,YEAR(Register!$U652)*12+MONTH(Register!$U652)-1)))-(YEAR(Register!$O652)*12+MONTH(Register!$O652))+1))/Register!$Q652,2)-ROUND((Register!$M652-Register!$R652)*MIN(Register!$Q652,MAX(0,MIN(G$4-1,IF(Register!$U652="",$D$2,MIN($D$2,YEAR(Register!$U652)*12+MONTH(Register!$U652)-1)))-(YEAR(Register!$O652)*12+MONTH(Register!$O652))+1))/Register!$Q652,2))</f>
        <v/>
      </c>
      <c r="H654" s="27">
        <f>IF(OR(Register!$N652&lt;&gt;"Yes",Register!$O652="",N(Register!$Q652)=0),0,ROUND((Register!$M652-Register!$R652)*MIN(Register!$Q652,MAX(0,MIN(H$4,IF(Register!$U652="",$D$2,MIN($D$2,YEAR(Register!$U652)*12+MONTH(Register!$U652)-1)))-(YEAR(Register!$O652)*12+MONTH(Register!$O652))+1))/Register!$Q652,2)-ROUND((Register!$M652-Register!$R652)*MIN(Register!$Q652,MAX(0,MIN(H$4-1,IF(Register!$U652="",$D$2,MIN($D$2,YEAR(Register!$U652)*12+MONTH(Register!$U652)-1)))-(YEAR(Register!$O652)*12+MONTH(Register!$O652))+1))/Register!$Q652,2))</f>
        <v/>
      </c>
      <c r="I654" s="27">
        <f>IF(OR(Register!$N652&lt;&gt;"Yes",Register!$O652="",N(Register!$Q652)=0),0,ROUND((Register!$M652-Register!$R652)*MIN(Register!$Q652,MAX(0,MIN(I$4,IF(Register!$U652="",$D$2,MIN($D$2,YEAR(Register!$U652)*12+MONTH(Register!$U652)-1)))-(YEAR(Register!$O652)*12+MONTH(Register!$O652))+1))/Register!$Q652,2)-ROUND((Register!$M652-Register!$R652)*MIN(Register!$Q652,MAX(0,MIN(I$4-1,IF(Register!$U652="",$D$2,MIN($D$2,YEAR(Register!$U652)*12+MONTH(Register!$U652)-1)))-(YEAR(Register!$O652)*12+MONTH(Register!$O652))+1))/Register!$Q652,2))</f>
        <v/>
      </c>
      <c r="J654" s="27">
        <f>IF(OR(Register!$N652&lt;&gt;"Yes",Register!$O652="",N(Register!$Q652)=0),0,ROUND((Register!$M652-Register!$R652)*MIN(Register!$Q652,MAX(0,MIN(J$4,IF(Register!$U652="",$D$2,MIN($D$2,YEAR(Register!$U652)*12+MONTH(Register!$U652)-1)))-(YEAR(Register!$O652)*12+MONTH(Register!$O652))+1))/Register!$Q652,2)-ROUND((Register!$M652-Register!$R652)*MIN(Register!$Q652,MAX(0,MIN(J$4-1,IF(Register!$U652="",$D$2,MIN($D$2,YEAR(Register!$U652)*12+MONTH(Register!$U652)-1)))-(YEAR(Register!$O652)*12+MONTH(Register!$O652))+1))/Register!$Q652,2))</f>
        <v/>
      </c>
      <c r="K654" s="27">
        <f>IF(OR(Register!$N652&lt;&gt;"Yes",Register!$O652="",N(Register!$Q652)=0),0,ROUND((Register!$M652-Register!$R652)*MIN(Register!$Q652,MAX(0,MIN(K$4,IF(Register!$U652="",$D$2,MIN($D$2,YEAR(Register!$U652)*12+MONTH(Register!$U652)-1)))-(YEAR(Register!$O652)*12+MONTH(Register!$O652))+1))/Register!$Q652,2)-ROUND((Register!$M652-Register!$R652)*MIN(Register!$Q652,MAX(0,MIN(K$4-1,IF(Register!$U652="",$D$2,MIN($D$2,YEAR(Register!$U652)*12+MONTH(Register!$U652)-1)))-(YEAR(Register!$O652)*12+MONTH(Register!$O652))+1))/Register!$Q652,2))</f>
        <v/>
      </c>
      <c r="L654" s="27">
        <f>IF(OR(Register!$N652&lt;&gt;"Yes",Register!$O652="",N(Register!$Q652)=0),0,ROUND((Register!$M652-Register!$R652)*MIN(Register!$Q652,MAX(0,MIN(L$4,IF(Register!$U652="",$D$2,MIN($D$2,YEAR(Register!$U652)*12+MONTH(Register!$U652)-1)))-(YEAR(Register!$O652)*12+MONTH(Register!$O652))+1))/Register!$Q652,2)-ROUND((Register!$M652-Register!$R652)*MIN(Register!$Q652,MAX(0,MIN(L$4-1,IF(Register!$U652="",$D$2,MIN($D$2,YEAR(Register!$U652)*12+MONTH(Register!$U652)-1)))-(YEAR(Register!$O652)*12+MONTH(Register!$O652))+1))/Register!$Q652,2))</f>
        <v/>
      </c>
      <c r="M654" s="27">
        <f>IF(OR(Register!$N652&lt;&gt;"Yes",Register!$O652="",N(Register!$Q652)=0),0,ROUND((Register!$M652-Register!$R652)*MIN(Register!$Q652,MAX(0,MIN(M$4,IF(Register!$U652="",$D$2,MIN($D$2,YEAR(Register!$U652)*12+MONTH(Register!$U652)-1)))-(YEAR(Register!$O652)*12+MONTH(Register!$O652))+1))/Register!$Q652,2)-ROUND((Register!$M652-Register!$R652)*MIN(Register!$Q652,MAX(0,MIN(M$4-1,IF(Register!$U652="",$D$2,MIN($D$2,YEAR(Register!$U652)*12+MONTH(Register!$U652)-1)))-(YEAR(Register!$O652)*12+MONTH(Register!$O652))+1))/Register!$Q652,2))</f>
        <v/>
      </c>
      <c r="N654" s="27">
        <f>IF(OR(Register!$N652&lt;&gt;"Yes",Register!$O652="",N(Register!$Q652)=0),0,ROUND((Register!$M652-Register!$R652)*MIN(Register!$Q652,MAX(0,MIN(N$4,IF(Register!$U652="",$D$2,MIN($D$2,YEAR(Register!$U652)*12+MONTH(Register!$U652)-1)))-(YEAR(Register!$O652)*12+MONTH(Register!$O652))+1))/Register!$Q652,2)-ROUND((Register!$M652-Register!$R652)*MIN(Register!$Q652,MAX(0,MIN(N$4-1,IF(Register!$U652="",$D$2,MIN($D$2,YEAR(Register!$U652)*12+MONTH(Register!$U652)-1)))-(YEAR(Register!$O652)*12+MONTH(Register!$O652))+1))/Register!$Q652,2))</f>
        <v/>
      </c>
      <c r="O654" s="27">
        <f>IF(OR(Register!$N652&lt;&gt;"Yes",Register!$O652="",N(Register!$Q652)=0),0,ROUND((Register!$M652-Register!$R652)*MIN(Register!$Q652,MAX(0,MIN(O$4,IF(Register!$U652="",$D$2,MIN($D$2,YEAR(Register!$U652)*12+MONTH(Register!$U652)-1)))-(YEAR(Register!$O652)*12+MONTH(Register!$O652))+1))/Register!$Q652,2)-ROUND((Register!$M652-Register!$R652)*MIN(Register!$Q652,MAX(0,MIN(O$4-1,IF(Register!$U652="",$D$2,MIN($D$2,YEAR(Register!$U652)*12+MONTH(Register!$U652)-1)))-(YEAR(Register!$O652)*12+MONTH(Register!$O652))+1))/Register!$Q652,2))</f>
        <v/>
      </c>
      <c r="P654" s="27">
        <f>IF(OR(Register!$N652&lt;&gt;"Yes",Register!$O652="",N(Register!$Q652)=0),0,ROUND((Register!$M652-Register!$R652)*MIN(Register!$Q652,MAX(0,MIN(P$4,IF(Register!$U652="",$D$2,MIN($D$2,YEAR(Register!$U652)*12+MONTH(Register!$U652)-1)))-(YEAR(Register!$O652)*12+MONTH(Register!$O652))+1))/Register!$Q652,2)-ROUND((Register!$M652-Register!$R652)*MIN(Register!$Q652,MAX(0,MIN(P$4-1,IF(Register!$U652="",$D$2,MIN($D$2,YEAR(Register!$U652)*12+MONTH(Register!$U652)-1)))-(YEAR(Register!$O652)*12+MONTH(Register!$O652))+1))/Register!$Q652,2))</f>
        <v/>
      </c>
      <c r="Q654" s="27">
        <f>E654+F654+G654+H654+I654+J654+K654+L654+M654+N654+O654+P654</f>
        <v/>
      </c>
    </row>
    <row r="655">
      <c r="A655" s="28">
        <f>IF(Register!$A653="","",Register!$A653)</f>
        <v/>
      </c>
      <c r="B655" s="28">
        <f>IF(Register!$D653="","",Register!$D653)</f>
        <v/>
      </c>
      <c r="C655" s="28">
        <f>IF(Register!$F653="","",Register!$F653)</f>
        <v/>
      </c>
      <c r="D655" s="28">
        <f>IF(C655="","",IF(C655=Settings!$A$9,Settings!$B$9,IF(C655=Settings!$A$10,Settings!$B$10,IF(C655=Settings!$A$11,Settings!$B$11,IF(C655=Settings!$A$12,Settings!$B$12,IF(C655=Settings!$A$13,Settings!$B$13,IF(C655=Settings!$A$14,Settings!$B$14,IF(C655=Settings!$A$15,Settings!$B$15,IF(C655=Settings!$A$16,Settings!$B$16,IF(C655=Settings!$A$17,Settings!$B$17,IF(C655=Settings!$A$18,Settings!$B$18,"")))))))))))</f>
        <v/>
      </c>
      <c r="E655" s="27">
        <f>IF(OR(Register!$N653&lt;&gt;"Yes",Register!$O653="",N(Register!$Q653)=0),0,ROUND((Register!$M653-Register!$R653)*MIN(Register!$Q653,MAX(0,MIN(E$4,IF(Register!$U653="",$D$2,MIN($D$2,YEAR(Register!$U653)*12+MONTH(Register!$U653)-1)))-(YEAR(Register!$O653)*12+MONTH(Register!$O653))+1))/Register!$Q653,2)-ROUND((Register!$M653-Register!$R653)*MIN(Register!$Q653,MAX(0,MIN(E$4-1,IF(Register!$U653="",$D$2,MIN($D$2,YEAR(Register!$U653)*12+MONTH(Register!$U653)-1)))-(YEAR(Register!$O653)*12+MONTH(Register!$O653))+1))/Register!$Q653,2))</f>
        <v/>
      </c>
      <c r="F655" s="27">
        <f>IF(OR(Register!$N653&lt;&gt;"Yes",Register!$O653="",N(Register!$Q653)=0),0,ROUND((Register!$M653-Register!$R653)*MIN(Register!$Q653,MAX(0,MIN(F$4,IF(Register!$U653="",$D$2,MIN($D$2,YEAR(Register!$U653)*12+MONTH(Register!$U653)-1)))-(YEAR(Register!$O653)*12+MONTH(Register!$O653))+1))/Register!$Q653,2)-ROUND((Register!$M653-Register!$R653)*MIN(Register!$Q653,MAX(0,MIN(F$4-1,IF(Register!$U653="",$D$2,MIN($D$2,YEAR(Register!$U653)*12+MONTH(Register!$U653)-1)))-(YEAR(Register!$O653)*12+MONTH(Register!$O653))+1))/Register!$Q653,2))</f>
        <v/>
      </c>
      <c r="G655" s="27">
        <f>IF(OR(Register!$N653&lt;&gt;"Yes",Register!$O653="",N(Register!$Q653)=0),0,ROUND((Register!$M653-Register!$R653)*MIN(Register!$Q653,MAX(0,MIN(G$4,IF(Register!$U653="",$D$2,MIN($D$2,YEAR(Register!$U653)*12+MONTH(Register!$U653)-1)))-(YEAR(Register!$O653)*12+MONTH(Register!$O653))+1))/Register!$Q653,2)-ROUND((Register!$M653-Register!$R653)*MIN(Register!$Q653,MAX(0,MIN(G$4-1,IF(Register!$U653="",$D$2,MIN($D$2,YEAR(Register!$U653)*12+MONTH(Register!$U653)-1)))-(YEAR(Register!$O653)*12+MONTH(Register!$O653))+1))/Register!$Q653,2))</f>
        <v/>
      </c>
      <c r="H655" s="27">
        <f>IF(OR(Register!$N653&lt;&gt;"Yes",Register!$O653="",N(Register!$Q653)=0),0,ROUND((Register!$M653-Register!$R653)*MIN(Register!$Q653,MAX(0,MIN(H$4,IF(Register!$U653="",$D$2,MIN($D$2,YEAR(Register!$U653)*12+MONTH(Register!$U653)-1)))-(YEAR(Register!$O653)*12+MONTH(Register!$O653))+1))/Register!$Q653,2)-ROUND((Register!$M653-Register!$R653)*MIN(Register!$Q653,MAX(0,MIN(H$4-1,IF(Register!$U653="",$D$2,MIN($D$2,YEAR(Register!$U653)*12+MONTH(Register!$U653)-1)))-(YEAR(Register!$O653)*12+MONTH(Register!$O653))+1))/Register!$Q653,2))</f>
        <v/>
      </c>
      <c r="I655" s="27">
        <f>IF(OR(Register!$N653&lt;&gt;"Yes",Register!$O653="",N(Register!$Q653)=0),0,ROUND((Register!$M653-Register!$R653)*MIN(Register!$Q653,MAX(0,MIN(I$4,IF(Register!$U653="",$D$2,MIN($D$2,YEAR(Register!$U653)*12+MONTH(Register!$U653)-1)))-(YEAR(Register!$O653)*12+MONTH(Register!$O653))+1))/Register!$Q653,2)-ROUND((Register!$M653-Register!$R653)*MIN(Register!$Q653,MAX(0,MIN(I$4-1,IF(Register!$U653="",$D$2,MIN($D$2,YEAR(Register!$U653)*12+MONTH(Register!$U653)-1)))-(YEAR(Register!$O653)*12+MONTH(Register!$O653))+1))/Register!$Q653,2))</f>
        <v/>
      </c>
      <c r="J655" s="27">
        <f>IF(OR(Register!$N653&lt;&gt;"Yes",Register!$O653="",N(Register!$Q653)=0),0,ROUND((Register!$M653-Register!$R653)*MIN(Register!$Q653,MAX(0,MIN(J$4,IF(Register!$U653="",$D$2,MIN($D$2,YEAR(Register!$U653)*12+MONTH(Register!$U653)-1)))-(YEAR(Register!$O653)*12+MONTH(Register!$O653))+1))/Register!$Q653,2)-ROUND((Register!$M653-Register!$R653)*MIN(Register!$Q653,MAX(0,MIN(J$4-1,IF(Register!$U653="",$D$2,MIN($D$2,YEAR(Register!$U653)*12+MONTH(Register!$U653)-1)))-(YEAR(Register!$O653)*12+MONTH(Register!$O653))+1))/Register!$Q653,2))</f>
        <v/>
      </c>
      <c r="K655" s="27">
        <f>IF(OR(Register!$N653&lt;&gt;"Yes",Register!$O653="",N(Register!$Q653)=0),0,ROUND((Register!$M653-Register!$R653)*MIN(Register!$Q653,MAX(0,MIN(K$4,IF(Register!$U653="",$D$2,MIN($D$2,YEAR(Register!$U653)*12+MONTH(Register!$U653)-1)))-(YEAR(Register!$O653)*12+MONTH(Register!$O653))+1))/Register!$Q653,2)-ROUND((Register!$M653-Register!$R653)*MIN(Register!$Q653,MAX(0,MIN(K$4-1,IF(Register!$U653="",$D$2,MIN($D$2,YEAR(Register!$U653)*12+MONTH(Register!$U653)-1)))-(YEAR(Register!$O653)*12+MONTH(Register!$O653))+1))/Register!$Q653,2))</f>
        <v/>
      </c>
      <c r="L655" s="27">
        <f>IF(OR(Register!$N653&lt;&gt;"Yes",Register!$O653="",N(Register!$Q653)=0),0,ROUND((Register!$M653-Register!$R653)*MIN(Register!$Q653,MAX(0,MIN(L$4,IF(Register!$U653="",$D$2,MIN($D$2,YEAR(Register!$U653)*12+MONTH(Register!$U653)-1)))-(YEAR(Register!$O653)*12+MONTH(Register!$O653))+1))/Register!$Q653,2)-ROUND((Register!$M653-Register!$R653)*MIN(Register!$Q653,MAX(0,MIN(L$4-1,IF(Register!$U653="",$D$2,MIN($D$2,YEAR(Register!$U653)*12+MONTH(Register!$U653)-1)))-(YEAR(Register!$O653)*12+MONTH(Register!$O653))+1))/Register!$Q653,2))</f>
        <v/>
      </c>
      <c r="M655" s="27">
        <f>IF(OR(Register!$N653&lt;&gt;"Yes",Register!$O653="",N(Register!$Q653)=0),0,ROUND((Register!$M653-Register!$R653)*MIN(Register!$Q653,MAX(0,MIN(M$4,IF(Register!$U653="",$D$2,MIN($D$2,YEAR(Register!$U653)*12+MONTH(Register!$U653)-1)))-(YEAR(Register!$O653)*12+MONTH(Register!$O653))+1))/Register!$Q653,2)-ROUND((Register!$M653-Register!$R653)*MIN(Register!$Q653,MAX(0,MIN(M$4-1,IF(Register!$U653="",$D$2,MIN($D$2,YEAR(Register!$U653)*12+MONTH(Register!$U653)-1)))-(YEAR(Register!$O653)*12+MONTH(Register!$O653))+1))/Register!$Q653,2))</f>
        <v/>
      </c>
      <c r="N655" s="27">
        <f>IF(OR(Register!$N653&lt;&gt;"Yes",Register!$O653="",N(Register!$Q653)=0),0,ROUND((Register!$M653-Register!$R653)*MIN(Register!$Q653,MAX(0,MIN(N$4,IF(Register!$U653="",$D$2,MIN($D$2,YEAR(Register!$U653)*12+MONTH(Register!$U653)-1)))-(YEAR(Register!$O653)*12+MONTH(Register!$O653))+1))/Register!$Q653,2)-ROUND((Register!$M653-Register!$R653)*MIN(Register!$Q653,MAX(0,MIN(N$4-1,IF(Register!$U653="",$D$2,MIN($D$2,YEAR(Register!$U653)*12+MONTH(Register!$U653)-1)))-(YEAR(Register!$O653)*12+MONTH(Register!$O653))+1))/Register!$Q653,2))</f>
        <v/>
      </c>
      <c r="O655" s="27">
        <f>IF(OR(Register!$N653&lt;&gt;"Yes",Register!$O653="",N(Register!$Q653)=0),0,ROUND((Register!$M653-Register!$R653)*MIN(Register!$Q653,MAX(0,MIN(O$4,IF(Register!$U653="",$D$2,MIN($D$2,YEAR(Register!$U653)*12+MONTH(Register!$U653)-1)))-(YEAR(Register!$O653)*12+MONTH(Register!$O653))+1))/Register!$Q653,2)-ROUND((Register!$M653-Register!$R653)*MIN(Register!$Q653,MAX(0,MIN(O$4-1,IF(Register!$U653="",$D$2,MIN($D$2,YEAR(Register!$U653)*12+MONTH(Register!$U653)-1)))-(YEAR(Register!$O653)*12+MONTH(Register!$O653))+1))/Register!$Q653,2))</f>
        <v/>
      </c>
      <c r="P655" s="27">
        <f>IF(OR(Register!$N653&lt;&gt;"Yes",Register!$O653="",N(Register!$Q653)=0),0,ROUND((Register!$M653-Register!$R653)*MIN(Register!$Q653,MAX(0,MIN(P$4,IF(Register!$U653="",$D$2,MIN($D$2,YEAR(Register!$U653)*12+MONTH(Register!$U653)-1)))-(YEAR(Register!$O653)*12+MONTH(Register!$O653))+1))/Register!$Q653,2)-ROUND((Register!$M653-Register!$R653)*MIN(Register!$Q653,MAX(0,MIN(P$4-1,IF(Register!$U653="",$D$2,MIN($D$2,YEAR(Register!$U653)*12+MONTH(Register!$U653)-1)))-(YEAR(Register!$O653)*12+MONTH(Register!$O653))+1))/Register!$Q653,2))</f>
        <v/>
      </c>
      <c r="Q655" s="27">
        <f>E655+F655+G655+H655+I655+J655+K655+L655+M655+N655+O655+P655</f>
        <v/>
      </c>
    </row>
    <row r="656">
      <c r="A656" s="28">
        <f>IF(Register!$A654="","",Register!$A654)</f>
        <v/>
      </c>
      <c r="B656" s="28">
        <f>IF(Register!$D654="","",Register!$D654)</f>
        <v/>
      </c>
      <c r="C656" s="28">
        <f>IF(Register!$F654="","",Register!$F654)</f>
        <v/>
      </c>
      <c r="D656" s="28">
        <f>IF(C656="","",IF(C656=Settings!$A$9,Settings!$B$9,IF(C656=Settings!$A$10,Settings!$B$10,IF(C656=Settings!$A$11,Settings!$B$11,IF(C656=Settings!$A$12,Settings!$B$12,IF(C656=Settings!$A$13,Settings!$B$13,IF(C656=Settings!$A$14,Settings!$B$14,IF(C656=Settings!$A$15,Settings!$B$15,IF(C656=Settings!$A$16,Settings!$B$16,IF(C656=Settings!$A$17,Settings!$B$17,IF(C656=Settings!$A$18,Settings!$B$18,"")))))))))))</f>
        <v/>
      </c>
      <c r="E656" s="27">
        <f>IF(OR(Register!$N654&lt;&gt;"Yes",Register!$O654="",N(Register!$Q654)=0),0,ROUND((Register!$M654-Register!$R654)*MIN(Register!$Q654,MAX(0,MIN(E$4,IF(Register!$U654="",$D$2,MIN($D$2,YEAR(Register!$U654)*12+MONTH(Register!$U654)-1)))-(YEAR(Register!$O654)*12+MONTH(Register!$O654))+1))/Register!$Q654,2)-ROUND((Register!$M654-Register!$R654)*MIN(Register!$Q654,MAX(0,MIN(E$4-1,IF(Register!$U654="",$D$2,MIN($D$2,YEAR(Register!$U654)*12+MONTH(Register!$U654)-1)))-(YEAR(Register!$O654)*12+MONTH(Register!$O654))+1))/Register!$Q654,2))</f>
        <v/>
      </c>
      <c r="F656" s="27">
        <f>IF(OR(Register!$N654&lt;&gt;"Yes",Register!$O654="",N(Register!$Q654)=0),0,ROUND((Register!$M654-Register!$R654)*MIN(Register!$Q654,MAX(0,MIN(F$4,IF(Register!$U654="",$D$2,MIN($D$2,YEAR(Register!$U654)*12+MONTH(Register!$U654)-1)))-(YEAR(Register!$O654)*12+MONTH(Register!$O654))+1))/Register!$Q654,2)-ROUND((Register!$M654-Register!$R654)*MIN(Register!$Q654,MAX(0,MIN(F$4-1,IF(Register!$U654="",$D$2,MIN($D$2,YEAR(Register!$U654)*12+MONTH(Register!$U654)-1)))-(YEAR(Register!$O654)*12+MONTH(Register!$O654))+1))/Register!$Q654,2))</f>
        <v/>
      </c>
      <c r="G656" s="27">
        <f>IF(OR(Register!$N654&lt;&gt;"Yes",Register!$O654="",N(Register!$Q654)=0),0,ROUND((Register!$M654-Register!$R654)*MIN(Register!$Q654,MAX(0,MIN(G$4,IF(Register!$U654="",$D$2,MIN($D$2,YEAR(Register!$U654)*12+MONTH(Register!$U654)-1)))-(YEAR(Register!$O654)*12+MONTH(Register!$O654))+1))/Register!$Q654,2)-ROUND((Register!$M654-Register!$R654)*MIN(Register!$Q654,MAX(0,MIN(G$4-1,IF(Register!$U654="",$D$2,MIN($D$2,YEAR(Register!$U654)*12+MONTH(Register!$U654)-1)))-(YEAR(Register!$O654)*12+MONTH(Register!$O654))+1))/Register!$Q654,2))</f>
        <v/>
      </c>
      <c r="H656" s="27">
        <f>IF(OR(Register!$N654&lt;&gt;"Yes",Register!$O654="",N(Register!$Q654)=0),0,ROUND((Register!$M654-Register!$R654)*MIN(Register!$Q654,MAX(0,MIN(H$4,IF(Register!$U654="",$D$2,MIN($D$2,YEAR(Register!$U654)*12+MONTH(Register!$U654)-1)))-(YEAR(Register!$O654)*12+MONTH(Register!$O654))+1))/Register!$Q654,2)-ROUND((Register!$M654-Register!$R654)*MIN(Register!$Q654,MAX(0,MIN(H$4-1,IF(Register!$U654="",$D$2,MIN($D$2,YEAR(Register!$U654)*12+MONTH(Register!$U654)-1)))-(YEAR(Register!$O654)*12+MONTH(Register!$O654))+1))/Register!$Q654,2))</f>
        <v/>
      </c>
      <c r="I656" s="27">
        <f>IF(OR(Register!$N654&lt;&gt;"Yes",Register!$O654="",N(Register!$Q654)=0),0,ROUND((Register!$M654-Register!$R654)*MIN(Register!$Q654,MAX(0,MIN(I$4,IF(Register!$U654="",$D$2,MIN($D$2,YEAR(Register!$U654)*12+MONTH(Register!$U654)-1)))-(YEAR(Register!$O654)*12+MONTH(Register!$O654))+1))/Register!$Q654,2)-ROUND((Register!$M654-Register!$R654)*MIN(Register!$Q654,MAX(0,MIN(I$4-1,IF(Register!$U654="",$D$2,MIN($D$2,YEAR(Register!$U654)*12+MONTH(Register!$U654)-1)))-(YEAR(Register!$O654)*12+MONTH(Register!$O654))+1))/Register!$Q654,2))</f>
        <v/>
      </c>
      <c r="J656" s="27">
        <f>IF(OR(Register!$N654&lt;&gt;"Yes",Register!$O654="",N(Register!$Q654)=0),0,ROUND((Register!$M654-Register!$R654)*MIN(Register!$Q654,MAX(0,MIN(J$4,IF(Register!$U654="",$D$2,MIN($D$2,YEAR(Register!$U654)*12+MONTH(Register!$U654)-1)))-(YEAR(Register!$O654)*12+MONTH(Register!$O654))+1))/Register!$Q654,2)-ROUND((Register!$M654-Register!$R654)*MIN(Register!$Q654,MAX(0,MIN(J$4-1,IF(Register!$U654="",$D$2,MIN($D$2,YEAR(Register!$U654)*12+MONTH(Register!$U654)-1)))-(YEAR(Register!$O654)*12+MONTH(Register!$O654))+1))/Register!$Q654,2))</f>
        <v/>
      </c>
      <c r="K656" s="27">
        <f>IF(OR(Register!$N654&lt;&gt;"Yes",Register!$O654="",N(Register!$Q654)=0),0,ROUND((Register!$M654-Register!$R654)*MIN(Register!$Q654,MAX(0,MIN(K$4,IF(Register!$U654="",$D$2,MIN($D$2,YEAR(Register!$U654)*12+MONTH(Register!$U654)-1)))-(YEAR(Register!$O654)*12+MONTH(Register!$O654))+1))/Register!$Q654,2)-ROUND((Register!$M654-Register!$R654)*MIN(Register!$Q654,MAX(0,MIN(K$4-1,IF(Register!$U654="",$D$2,MIN($D$2,YEAR(Register!$U654)*12+MONTH(Register!$U654)-1)))-(YEAR(Register!$O654)*12+MONTH(Register!$O654))+1))/Register!$Q654,2))</f>
        <v/>
      </c>
      <c r="L656" s="27">
        <f>IF(OR(Register!$N654&lt;&gt;"Yes",Register!$O654="",N(Register!$Q654)=0),0,ROUND((Register!$M654-Register!$R654)*MIN(Register!$Q654,MAX(0,MIN(L$4,IF(Register!$U654="",$D$2,MIN($D$2,YEAR(Register!$U654)*12+MONTH(Register!$U654)-1)))-(YEAR(Register!$O654)*12+MONTH(Register!$O654))+1))/Register!$Q654,2)-ROUND((Register!$M654-Register!$R654)*MIN(Register!$Q654,MAX(0,MIN(L$4-1,IF(Register!$U654="",$D$2,MIN($D$2,YEAR(Register!$U654)*12+MONTH(Register!$U654)-1)))-(YEAR(Register!$O654)*12+MONTH(Register!$O654))+1))/Register!$Q654,2))</f>
        <v/>
      </c>
      <c r="M656" s="27">
        <f>IF(OR(Register!$N654&lt;&gt;"Yes",Register!$O654="",N(Register!$Q654)=0),0,ROUND((Register!$M654-Register!$R654)*MIN(Register!$Q654,MAX(0,MIN(M$4,IF(Register!$U654="",$D$2,MIN($D$2,YEAR(Register!$U654)*12+MONTH(Register!$U654)-1)))-(YEAR(Register!$O654)*12+MONTH(Register!$O654))+1))/Register!$Q654,2)-ROUND((Register!$M654-Register!$R654)*MIN(Register!$Q654,MAX(0,MIN(M$4-1,IF(Register!$U654="",$D$2,MIN($D$2,YEAR(Register!$U654)*12+MONTH(Register!$U654)-1)))-(YEAR(Register!$O654)*12+MONTH(Register!$O654))+1))/Register!$Q654,2))</f>
        <v/>
      </c>
      <c r="N656" s="27">
        <f>IF(OR(Register!$N654&lt;&gt;"Yes",Register!$O654="",N(Register!$Q654)=0),0,ROUND((Register!$M654-Register!$R654)*MIN(Register!$Q654,MAX(0,MIN(N$4,IF(Register!$U654="",$D$2,MIN($D$2,YEAR(Register!$U654)*12+MONTH(Register!$U654)-1)))-(YEAR(Register!$O654)*12+MONTH(Register!$O654))+1))/Register!$Q654,2)-ROUND((Register!$M654-Register!$R654)*MIN(Register!$Q654,MAX(0,MIN(N$4-1,IF(Register!$U654="",$D$2,MIN($D$2,YEAR(Register!$U654)*12+MONTH(Register!$U654)-1)))-(YEAR(Register!$O654)*12+MONTH(Register!$O654))+1))/Register!$Q654,2))</f>
        <v/>
      </c>
      <c r="O656" s="27">
        <f>IF(OR(Register!$N654&lt;&gt;"Yes",Register!$O654="",N(Register!$Q654)=0),0,ROUND((Register!$M654-Register!$R654)*MIN(Register!$Q654,MAX(0,MIN(O$4,IF(Register!$U654="",$D$2,MIN($D$2,YEAR(Register!$U654)*12+MONTH(Register!$U654)-1)))-(YEAR(Register!$O654)*12+MONTH(Register!$O654))+1))/Register!$Q654,2)-ROUND((Register!$M654-Register!$R654)*MIN(Register!$Q654,MAX(0,MIN(O$4-1,IF(Register!$U654="",$D$2,MIN($D$2,YEAR(Register!$U654)*12+MONTH(Register!$U654)-1)))-(YEAR(Register!$O654)*12+MONTH(Register!$O654))+1))/Register!$Q654,2))</f>
        <v/>
      </c>
      <c r="P656" s="27">
        <f>IF(OR(Register!$N654&lt;&gt;"Yes",Register!$O654="",N(Register!$Q654)=0),0,ROUND((Register!$M654-Register!$R654)*MIN(Register!$Q654,MAX(0,MIN(P$4,IF(Register!$U654="",$D$2,MIN($D$2,YEAR(Register!$U654)*12+MONTH(Register!$U654)-1)))-(YEAR(Register!$O654)*12+MONTH(Register!$O654))+1))/Register!$Q654,2)-ROUND((Register!$M654-Register!$R654)*MIN(Register!$Q654,MAX(0,MIN(P$4-1,IF(Register!$U654="",$D$2,MIN($D$2,YEAR(Register!$U654)*12+MONTH(Register!$U654)-1)))-(YEAR(Register!$O654)*12+MONTH(Register!$O654))+1))/Register!$Q654,2))</f>
        <v/>
      </c>
      <c r="Q656" s="27">
        <f>E656+F656+G656+H656+I656+J656+K656+L656+M656+N656+O656+P656</f>
        <v/>
      </c>
    </row>
    <row r="657">
      <c r="A657" s="28">
        <f>IF(Register!$A655="","",Register!$A655)</f>
        <v/>
      </c>
      <c r="B657" s="28">
        <f>IF(Register!$D655="","",Register!$D655)</f>
        <v/>
      </c>
      <c r="C657" s="28">
        <f>IF(Register!$F655="","",Register!$F655)</f>
        <v/>
      </c>
      <c r="D657" s="28">
        <f>IF(C657="","",IF(C657=Settings!$A$9,Settings!$B$9,IF(C657=Settings!$A$10,Settings!$B$10,IF(C657=Settings!$A$11,Settings!$B$11,IF(C657=Settings!$A$12,Settings!$B$12,IF(C657=Settings!$A$13,Settings!$B$13,IF(C657=Settings!$A$14,Settings!$B$14,IF(C657=Settings!$A$15,Settings!$B$15,IF(C657=Settings!$A$16,Settings!$B$16,IF(C657=Settings!$A$17,Settings!$B$17,IF(C657=Settings!$A$18,Settings!$B$18,"")))))))))))</f>
        <v/>
      </c>
      <c r="E657" s="27">
        <f>IF(OR(Register!$N655&lt;&gt;"Yes",Register!$O655="",N(Register!$Q655)=0),0,ROUND((Register!$M655-Register!$R655)*MIN(Register!$Q655,MAX(0,MIN(E$4,IF(Register!$U655="",$D$2,MIN($D$2,YEAR(Register!$U655)*12+MONTH(Register!$U655)-1)))-(YEAR(Register!$O655)*12+MONTH(Register!$O655))+1))/Register!$Q655,2)-ROUND((Register!$M655-Register!$R655)*MIN(Register!$Q655,MAX(0,MIN(E$4-1,IF(Register!$U655="",$D$2,MIN($D$2,YEAR(Register!$U655)*12+MONTH(Register!$U655)-1)))-(YEAR(Register!$O655)*12+MONTH(Register!$O655))+1))/Register!$Q655,2))</f>
        <v/>
      </c>
      <c r="F657" s="27">
        <f>IF(OR(Register!$N655&lt;&gt;"Yes",Register!$O655="",N(Register!$Q655)=0),0,ROUND((Register!$M655-Register!$R655)*MIN(Register!$Q655,MAX(0,MIN(F$4,IF(Register!$U655="",$D$2,MIN($D$2,YEAR(Register!$U655)*12+MONTH(Register!$U655)-1)))-(YEAR(Register!$O655)*12+MONTH(Register!$O655))+1))/Register!$Q655,2)-ROUND((Register!$M655-Register!$R655)*MIN(Register!$Q655,MAX(0,MIN(F$4-1,IF(Register!$U655="",$D$2,MIN($D$2,YEAR(Register!$U655)*12+MONTH(Register!$U655)-1)))-(YEAR(Register!$O655)*12+MONTH(Register!$O655))+1))/Register!$Q655,2))</f>
        <v/>
      </c>
      <c r="G657" s="27">
        <f>IF(OR(Register!$N655&lt;&gt;"Yes",Register!$O655="",N(Register!$Q655)=0),0,ROUND((Register!$M655-Register!$R655)*MIN(Register!$Q655,MAX(0,MIN(G$4,IF(Register!$U655="",$D$2,MIN($D$2,YEAR(Register!$U655)*12+MONTH(Register!$U655)-1)))-(YEAR(Register!$O655)*12+MONTH(Register!$O655))+1))/Register!$Q655,2)-ROUND((Register!$M655-Register!$R655)*MIN(Register!$Q655,MAX(0,MIN(G$4-1,IF(Register!$U655="",$D$2,MIN($D$2,YEAR(Register!$U655)*12+MONTH(Register!$U655)-1)))-(YEAR(Register!$O655)*12+MONTH(Register!$O655))+1))/Register!$Q655,2))</f>
        <v/>
      </c>
      <c r="H657" s="27">
        <f>IF(OR(Register!$N655&lt;&gt;"Yes",Register!$O655="",N(Register!$Q655)=0),0,ROUND((Register!$M655-Register!$R655)*MIN(Register!$Q655,MAX(0,MIN(H$4,IF(Register!$U655="",$D$2,MIN($D$2,YEAR(Register!$U655)*12+MONTH(Register!$U655)-1)))-(YEAR(Register!$O655)*12+MONTH(Register!$O655))+1))/Register!$Q655,2)-ROUND((Register!$M655-Register!$R655)*MIN(Register!$Q655,MAX(0,MIN(H$4-1,IF(Register!$U655="",$D$2,MIN($D$2,YEAR(Register!$U655)*12+MONTH(Register!$U655)-1)))-(YEAR(Register!$O655)*12+MONTH(Register!$O655))+1))/Register!$Q655,2))</f>
        <v/>
      </c>
      <c r="I657" s="27">
        <f>IF(OR(Register!$N655&lt;&gt;"Yes",Register!$O655="",N(Register!$Q655)=0),0,ROUND((Register!$M655-Register!$R655)*MIN(Register!$Q655,MAX(0,MIN(I$4,IF(Register!$U655="",$D$2,MIN($D$2,YEAR(Register!$U655)*12+MONTH(Register!$U655)-1)))-(YEAR(Register!$O655)*12+MONTH(Register!$O655))+1))/Register!$Q655,2)-ROUND((Register!$M655-Register!$R655)*MIN(Register!$Q655,MAX(0,MIN(I$4-1,IF(Register!$U655="",$D$2,MIN($D$2,YEAR(Register!$U655)*12+MONTH(Register!$U655)-1)))-(YEAR(Register!$O655)*12+MONTH(Register!$O655))+1))/Register!$Q655,2))</f>
        <v/>
      </c>
      <c r="J657" s="27">
        <f>IF(OR(Register!$N655&lt;&gt;"Yes",Register!$O655="",N(Register!$Q655)=0),0,ROUND((Register!$M655-Register!$R655)*MIN(Register!$Q655,MAX(0,MIN(J$4,IF(Register!$U655="",$D$2,MIN($D$2,YEAR(Register!$U655)*12+MONTH(Register!$U655)-1)))-(YEAR(Register!$O655)*12+MONTH(Register!$O655))+1))/Register!$Q655,2)-ROUND((Register!$M655-Register!$R655)*MIN(Register!$Q655,MAX(0,MIN(J$4-1,IF(Register!$U655="",$D$2,MIN($D$2,YEAR(Register!$U655)*12+MONTH(Register!$U655)-1)))-(YEAR(Register!$O655)*12+MONTH(Register!$O655))+1))/Register!$Q655,2))</f>
        <v/>
      </c>
      <c r="K657" s="27">
        <f>IF(OR(Register!$N655&lt;&gt;"Yes",Register!$O655="",N(Register!$Q655)=0),0,ROUND((Register!$M655-Register!$R655)*MIN(Register!$Q655,MAX(0,MIN(K$4,IF(Register!$U655="",$D$2,MIN($D$2,YEAR(Register!$U655)*12+MONTH(Register!$U655)-1)))-(YEAR(Register!$O655)*12+MONTH(Register!$O655))+1))/Register!$Q655,2)-ROUND((Register!$M655-Register!$R655)*MIN(Register!$Q655,MAX(0,MIN(K$4-1,IF(Register!$U655="",$D$2,MIN($D$2,YEAR(Register!$U655)*12+MONTH(Register!$U655)-1)))-(YEAR(Register!$O655)*12+MONTH(Register!$O655))+1))/Register!$Q655,2))</f>
        <v/>
      </c>
      <c r="L657" s="27">
        <f>IF(OR(Register!$N655&lt;&gt;"Yes",Register!$O655="",N(Register!$Q655)=0),0,ROUND((Register!$M655-Register!$R655)*MIN(Register!$Q655,MAX(0,MIN(L$4,IF(Register!$U655="",$D$2,MIN($D$2,YEAR(Register!$U655)*12+MONTH(Register!$U655)-1)))-(YEAR(Register!$O655)*12+MONTH(Register!$O655))+1))/Register!$Q655,2)-ROUND((Register!$M655-Register!$R655)*MIN(Register!$Q655,MAX(0,MIN(L$4-1,IF(Register!$U655="",$D$2,MIN($D$2,YEAR(Register!$U655)*12+MONTH(Register!$U655)-1)))-(YEAR(Register!$O655)*12+MONTH(Register!$O655))+1))/Register!$Q655,2))</f>
        <v/>
      </c>
      <c r="M657" s="27">
        <f>IF(OR(Register!$N655&lt;&gt;"Yes",Register!$O655="",N(Register!$Q655)=0),0,ROUND((Register!$M655-Register!$R655)*MIN(Register!$Q655,MAX(0,MIN(M$4,IF(Register!$U655="",$D$2,MIN($D$2,YEAR(Register!$U655)*12+MONTH(Register!$U655)-1)))-(YEAR(Register!$O655)*12+MONTH(Register!$O655))+1))/Register!$Q655,2)-ROUND((Register!$M655-Register!$R655)*MIN(Register!$Q655,MAX(0,MIN(M$4-1,IF(Register!$U655="",$D$2,MIN($D$2,YEAR(Register!$U655)*12+MONTH(Register!$U655)-1)))-(YEAR(Register!$O655)*12+MONTH(Register!$O655))+1))/Register!$Q655,2))</f>
        <v/>
      </c>
      <c r="N657" s="27">
        <f>IF(OR(Register!$N655&lt;&gt;"Yes",Register!$O655="",N(Register!$Q655)=0),0,ROUND((Register!$M655-Register!$R655)*MIN(Register!$Q655,MAX(0,MIN(N$4,IF(Register!$U655="",$D$2,MIN($D$2,YEAR(Register!$U655)*12+MONTH(Register!$U655)-1)))-(YEAR(Register!$O655)*12+MONTH(Register!$O655))+1))/Register!$Q655,2)-ROUND((Register!$M655-Register!$R655)*MIN(Register!$Q655,MAX(0,MIN(N$4-1,IF(Register!$U655="",$D$2,MIN($D$2,YEAR(Register!$U655)*12+MONTH(Register!$U655)-1)))-(YEAR(Register!$O655)*12+MONTH(Register!$O655))+1))/Register!$Q655,2))</f>
        <v/>
      </c>
      <c r="O657" s="27">
        <f>IF(OR(Register!$N655&lt;&gt;"Yes",Register!$O655="",N(Register!$Q655)=0),0,ROUND((Register!$M655-Register!$R655)*MIN(Register!$Q655,MAX(0,MIN(O$4,IF(Register!$U655="",$D$2,MIN($D$2,YEAR(Register!$U655)*12+MONTH(Register!$U655)-1)))-(YEAR(Register!$O655)*12+MONTH(Register!$O655))+1))/Register!$Q655,2)-ROUND((Register!$M655-Register!$R655)*MIN(Register!$Q655,MAX(0,MIN(O$4-1,IF(Register!$U655="",$D$2,MIN($D$2,YEAR(Register!$U655)*12+MONTH(Register!$U655)-1)))-(YEAR(Register!$O655)*12+MONTH(Register!$O655))+1))/Register!$Q655,2))</f>
        <v/>
      </c>
      <c r="P657" s="27">
        <f>IF(OR(Register!$N655&lt;&gt;"Yes",Register!$O655="",N(Register!$Q655)=0),0,ROUND((Register!$M655-Register!$R655)*MIN(Register!$Q655,MAX(0,MIN(P$4,IF(Register!$U655="",$D$2,MIN($D$2,YEAR(Register!$U655)*12+MONTH(Register!$U655)-1)))-(YEAR(Register!$O655)*12+MONTH(Register!$O655))+1))/Register!$Q655,2)-ROUND((Register!$M655-Register!$R655)*MIN(Register!$Q655,MAX(0,MIN(P$4-1,IF(Register!$U655="",$D$2,MIN($D$2,YEAR(Register!$U655)*12+MONTH(Register!$U655)-1)))-(YEAR(Register!$O655)*12+MONTH(Register!$O655))+1))/Register!$Q655,2))</f>
        <v/>
      </c>
      <c r="Q657" s="27">
        <f>E657+F657+G657+H657+I657+J657+K657+L657+M657+N657+O657+P657</f>
        <v/>
      </c>
    </row>
    <row r="658">
      <c r="A658" s="28">
        <f>IF(Register!$A656="","",Register!$A656)</f>
        <v/>
      </c>
      <c r="B658" s="28">
        <f>IF(Register!$D656="","",Register!$D656)</f>
        <v/>
      </c>
      <c r="C658" s="28">
        <f>IF(Register!$F656="","",Register!$F656)</f>
        <v/>
      </c>
      <c r="D658" s="28">
        <f>IF(C658="","",IF(C658=Settings!$A$9,Settings!$B$9,IF(C658=Settings!$A$10,Settings!$B$10,IF(C658=Settings!$A$11,Settings!$B$11,IF(C658=Settings!$A$12,Settings!$B$12,IF(C658=Settings!$A$13,Settings!$B$13,IF(C658=Settings!$A$14,Settings!$B$14,IF(C658=Settings!$A$15,Settings!$B$15,IF(C658=Settings!$A$16,Settings!$B$16,IF(C658=Settings!$A$17,Settings!$B$17,IF(C658=Settings!$A$18,Settings!$B$18,"")))))))))))</f>
        <v/>
      </c>
      <c r="E658" s="27">
        <f>IF(OR(Register!$N656&lt;&gt;"Yes",Register!$O656="",N(Register!$Q656)=0),0,ROUND((Register!$M656-Register!$R656)*MIN(Register!$Q656,MAX(0,MIN(E$4,IF(Register!$U656="",$D$2,MIN($D$2,YEAR(Register!$U656)*12+MONTH(Register!$U656)-1)))-(YEAR(Register!$O656)*12+MONTH(Register!$O656))+1))/Register!$Q656,2)-ROUND((Register!$M656-Register!$R656)*MIN(Register!$Q656,MAX(0,MIN(E$4-1,IF(Register!$U656="",$D$2,MIN($D$2,YEAR(Register!$U656)*12+MONTH(Register!$U656)-1)))-(YEAR(Register!$O656)*12+MONTH(Register!$O656))+1))/Register!$Q656,2))</f>
        <v/>
      </c>
      <c r="F658" s="27">
        <f>IF(OR(Register!$N656&lt;&gt;"Yes",Register!$O656="",N(Register!$Q656)=0),0,ROUND((Register!$M656-Register!$R656)*MIN(Register!$Q656,MAX(0,MIN(F$4,IF(Register!$U656="",$D$2,MIN($D$2,YEAR(Register!$U656)*12+MONTH(Register!$U656)-1)))-(YEAR(Register!$O656)*12+MONTH(Register!$O656))+1))/Register!$Q656,2)-ROUND((Register!$M656-Register!$R656)*MIN(Register!$Q656,MAX(0,MIN(F$4-1,IF(Register!$U656="",$D$2,MIN($D$2,YEAR(Register!$U656)*12+MONTH(Register!$U656)-1)))-(YEAR(Register!$O656)*12+MONTH(Register!$O656))+1))/Register!$Q656,2))</f>
        <v/>
      </c>
      <c r="G658" s="27">
        <f>IF(OR(Register!$N656&lt;&gt;"Yes",Register!$O656="",N(Register!$Q656)=0),0,ROUND((Register!$M656-Register!$R656)*MIN(Register!$Q656,MAX(0,MIN(G$4,IF(Register!$U656="",$D$2,MIN($D$2,YEAR(Register!$U656)*12+MONTH(Register!$U656)-1)))-(YEAR(Register!$O656)*12+MONTH(Register!$O656))+1))/Register!$Q656,2)-ROUND((Register!$M656-Register!$R656)*MIN(Register!$Q656,MAX(0,MIN(G$4-1,IF(Register!$U656="",$D$2,MIN($D$2,YEAR(Register!$U656)*12+MONTH(Register!$U656)-1)))-(YEAR(Register!$O656)*12+MONTH(Register!$O656))+1))/Register!$Q656,2))</f>
        <v/>
      </c>
      <c r="H658" s="27">
        <f>IF(OR(Register!$N656&lt;&gt;"Yes",Register!$O656="",N(Register!$Q656)=0),0,ROUND((Register!$M656-Register!$R656)*MIN(Register!$Q656,MAX(0,MIN(H$4,IF(Register!$U656="",$D$2,MIN($D$2,YEAR(Register!$U656)*12+MONTH(Register!$U656)-1)))-(YEAR(Register!$O656)*12+MONTH(Register!$O656))+1))/Register!$Q656,2)-ROUND((Register!$M656-Register!$R656)*MIN(Register!$Q656,MAX(0,MIN(H$4-1,IF(Register!$U656="",$D$2,MIN($D$2,YEAR(Register!$U656)*12+MONTH(Register!$U656)-1)))-(YEAR(Register!$O656)*12+MONTH(Register!$O656))+1))/Register!$Q656,2))</f>
        <v/>
      </c>
      <c r="I658" s="27">
        <f>IF(OR(Register!$N656&lt;&gt;"Yes",Register!$O656="",N(Register!$Q656)=0),0,ROUND((Register!$M656-Register!$R656)*MIN(Register!$Q656,MAX(0,MIN(I$4,IF(Register!$U656="",$D$2,MIN($D$2,YEAR(Register!$U656)*12+MONTH(Register!$U656)-1)))-(YEAR(Register!$O656)*12+MONTH(Register!$O656))+1))/Register!$Q656,2)-ROUND((Register!$M656-Register!$R656)*MIN(Register!$Q656,MAX(0,MIN(I$4-1,IF(Register!$U656="",$D$2,MIN($D$2,YEAR(Register!$U656)*12+MONTH(Register!$U656)-1)))-(YEAR(Register!$O656)*12+MONTH(Register!$O656))+1))/Register!$Q656,2))</f>
        <v/>
      </c>
      <c r="J658" s="27">
        <f>IF(OR(Register!$N656&lt;&gt;"Yes",Register!$O656="",N(Register!$Q656)=0),0,ROUND((Register!$M656-Register!$R656)*MIN(Register!$Q656,MAX(0,MIN(J$4,IF(Register!$U656="",$D$2,MIN($D$2,YEAR(Register!$U656)*12+MONTH(Register!$U656)-1)))-(YEAR(Register!$O656)*12+MONTH(Register!$O656))+1))/Register!$Q656,2)-ROUND((Register!$M656-Register!$R656)*MIN(Register!$Q656,MAX(0,MIN(J$4-1,IF(Register!$U656="",$D$2,MIN($D$2,YEAR(Register!$U656)*12+MONTH(Register!$U656)-1)))-(YEAR(Register!$O656)*12+MONTH(Register!$O656))+1))/Register!$Q656,2))</f>
        <v/>
      </c>
      <c r="K658" s="27">
        <f>IF(OR(Register!$N656&lt;&gt;"Yes",Register!$O656="",N(Register!$Q656)=0),0,ROUND((Register!$M656-Register!$R656)*MIN(Register!$Q656,MAX(0,MIN(K$4,IF(Register!$U656="",$D$2,MIN($D$2,YEAR(Register!$U656)*12+MONTH(Register!$U656)-1)))-(YEAR(Register!$O656)*12+MONTH(Register!$O656))+1))/Register!$Q656,2)-ROUND((Register!$M656-Register!$R656)*MIN(Register!$Q656,MAX(0,MIN(K$4-1,IF(Register!$U656="",$D$2,MIN($D$2,YEAR(Register!$U656)*12+MONTH(Register!$U656)-1)))-(YEAR(Register!$O656)*12+MONTH(Register!$O656))+1))/Register!$Q656,2))</f>
        <v/>
      </c>
      <c r="L658" s="27">
        <f>IF(OR(Register!$N656&lt;&gt;"Yes",Register!$O656="",N(Register!$Q656)=0),0,ROUND((Register!$M656-Register!$R656)*MIN(Register!$Q656,MAX(0,MIN(L$4,IF(Register!$U656="",$D$2,MIN($D$2,YEAR(Register!$U656)*12+MONTH(Register!$U656)-1)))-(YEAR(Register!$O656)*12+MONTH(Register!$O656))+1))/Register!$Q656,2)-ROUND((Register!$M656-Register!$R656)*MIN(Register!$Q656,MAX(0,MIN(L$4-1,IF(Register!$U656="",$D$2,MIN($D$2,YEAR(Register!$U656)*12+MONTH(Register!$U656)-1)))-(YEAR(Register!$O656)*12+MONTH(Register!$O656))+1))/Register!$Q656,2))</f>
        <v/>
      </c>
      <c r="M658" s="27">
        <f>IF(OR(Register!$N656&lt;&gt;"Yes",Register!$O656="",N(Register!$Q656)=0),0,ROUND((Register!$M656-Register!$R656)*MIN(Register!$Q656,MAX(0,MIN(M$4,IF(Register!$U656="",$D$2,MIN($D$2,YEAR(Register!$U656)*12+MONTH(Register!$U656)-1)))-(YEAR(Register!$O656)*12+MONTH(Register!$O656))+1))/Register!$Q656,2)-ROUND((Register!$M656-Register!$R656)*MIN(Register!$Q656,MAX(0,MIN(M$4-1,IF(Register!$U656="",$D$2,MIN($D$2,YEAR(Register!$U656)*12+MONTH(Register!$U656)-1)))-(YEAR(Register!$O656)*12+MONTH(Register!$O656))+1))/Register!$Q656,2))</f>
        <v/>
      </c>
      <c r="N658" s="27">
        <f>IF(OR(Register!$N656&lt;&gt;"Yes",Register!$O656="",N(Register!$Q656)=0),0,ROUND((Register!$M656-Register!$R656)*MIN(Register!$Q656,MAX(0,MIN(N$4,IF(Register!$U656="",$D$2,MIN($D$2,YEAR(Register!$U656)*12+MONTH(Register!$U656)-1)))-(YEAR(Register!$O656)*12+MONTH(Register!$O656))+1))/Register!$Q656,2)-ROUND((Register!$M656-Register!$R656)*MIN(Register!$Q656,MAX(0,MIN(N$4-1,IF(Register!$U656="",$D$2,MIN($D$2,YEAR(Register!$U656)*12+MONTH(Register!$U656)-1)))-(YEAR(Register!$O656)*12+MONTH(Register!$O656))+1))/Register!$Q656,2))</f>
        <v/>
      </c>
      <c r="O658" s="27">
        <f>IF(OR(Register!$N656&lt;&gt;"Yes",Register!$O656="",N(Register!$Q656)=0),0,ROUND((Register!$M656-Register!$R656)*MIN(Register!$Q656,MAX(0,MIN(O$4,IF(Register!$U656="",$D$2,MIN($D$2,YEAR(Register!$U656)*12+MONTH(Register!$U656)-1)))-(YEAR(Register!$O656)*12+MONTH(Register!$O656))+1))/Register!$Q656,2)-ROUND((Register!$M656-Register!$R656)*MIN(Register!$Q656,MAX(0,MIN(O$4-1,IF(Register!$U656="",$D$2,MIN($D$2,YEAR(Register!$U656)*12+MONTH(Register!$U656)-1)))-(YEAR(Register!$O656)*12+MONTH(Register!$O656))+1))/Register!$Q656,2))</f>
        <v/>
      </c>
      <c r="P658" s="27">
        <f>IF(OR(Register!$N656&lt;&gt;"Yes",Register!$O656="",N(Register!$Q656)=0),0,ROUND((Register!$M656-Register!$R656)*MIN(Register!$Q656,MAX(0,MIN(P$4,IF(Register!$U656="",$D$2,MIN($D$2,YEAR(Register!$U656)*12+MONTH(Register!$U656)-1)))-(YEAR(Register!$O656)*12+MONTH(Register!$O656))+1))/Register!$Q656,2)-ROUND((Register!$M656-Register!$R656)*MIN(Register!$Q656,MAX(0,MIN(P$4-1,IF(Register!$U656="",$D$2,MIN($D$2,YEAR(Register!$U656)*12+MONTH(Register!$U656)-1)))-(YEAR(Register!$O656)*12+MONTH(Register!$O656))+1))/Register!$Q656,2))</f>
        <v/>
      </c>
      <c r="Q658" s="27">
        <f>E658+F658+G658+H658+I658+J658+K658+L658+M658+N658+O658+P658</f>
        <v/>
      </c>
    </row>
    <row r="659">
      <c r="A659" s="28">
        <f>IF(Register!$A657="","",Register!$A657)</f>
        <v/>
      </c>
      <c r="B659" s="28">
        <f>IF(Register!$D657="","",Register!$D657)</f>
        <v/>
      </c>
      <c r="C659" s="28">
        <f>IF(Register!$F657="","",Register!$F657)</f>
        <v/>
      </c>
      <c r="D659" s="28">
        <f>IF(C659="","",IF(C659=Settings!$A$9,Settings!$B$9,IF(C659=Settings!$A$10,Settings!$B$10,IF(C659=Settings!$A$11,Settings!$B$11,IF(C659=Settings!$A$12,Settings!$B$12,IF(C659=Settings!$A$13,Settings!$B$13,IF(C659=Settings!$A$14,Settings!$B$14,IF(C659=Settings!$A$15,Settings!$B$15,IF(C659=Settings!$A$16,Settings!$B$16,IF(C659=Settings!$A$17,Settings!$B$17,IF(C659=Settings!$A$18,Settings!$B$18,"")))))))))))</f>
        <v/>
      </c>
      <c r="E659" s="27">
        <f>IF(OR(Register!$N657&lt;&gt;"Yes",Register!$O657="",N(Register!$Q657)=0),0,ROUND((Register!$M657-Register!$R657)*MIN(Register!$Q657,MAX(0,MIN(E$4,IF(Register!$U657="",$D$2,MIN($D$2,YEAR(Register!$U657)*12+MONTH(Register!$U657)-1)))-(YEAR(Register!$O657)*12+MONTH(Register!$O657))+1))/Register!$Q657,2)-ROUND((Register!$M657-Register!$R657)*MIN(Register!$Q657,MAX(0,MIN(E$4-1,IF(Register!$U657="",$D$2,MIN($D$2,YEAR(Register!$U657)*12+MONTH(Register!$U657)-1)))-(YEAR(Register!$O657)*12+MONTH(Register!$O657))+1))/Register!$Q657,2))</f>
        <v/>
      </c>
      <c r="F659" s="27">
        <f>IF(OR(Register!$N657&lt;&gt;"Yes",Register!$O657="",N(Register!$Q657)=0),0,ROUND((Register!$M657-Register!$R657)*MIN(Register!$Q657,MAX(0,MIN(F$4,IF(Register!$U657="",$D$2,MIN($D$2,YEAR(Register!$U657)*12+MONTH(Register!$U657)-1)))-(YEAR(Register!$O657)*12+MONTH(Register!$O657))+1))/Register!$Q657,2)-ROUND((Register!$M657-Register!$R657)*MIN(Register!$Q657,MAX(0,MIN(F$4-1,IF(Register!$U657="",$D$2,MIN($D$2,YEAR(Register!$U657)*12+MONTH(Register!$U657)-1)))-(YEAR(Register!$O657)*12+MONTH(Register!$O657))+1))/Register!$Q657,2))</f>
        <v/>
      </c>
      <c r="G659" s="27">
        <f>IF(OR(Register!$N657&lt;&gt;"Yes",Register!$O657="",N(Register!$Q657)=0),0,ROUND((Register!$M657-Register!$R657)*MIN(Register!$Q657,MAX(0,MIN(G$4,IF(Register!$U657="",$D$2,MIN($D$2,YEAR(Register!$U657)*12+MONTH(Register!$U657)-1)))-(YEAR(Register!$O657)*12+MONTH(Register!$O657))+1))/Register!$Q657,2)-ROUND((Register!$M657-Register!$R657)*MIN(Register!$Q657,MAX(0,MIN(G$4-1,IF(Register!$U657="",$D$2,MIN($D$2,YEAR(Register!$U657)*12+MONTH(Register!$U657)-1)))-(YEAR(Register!$O657)*12+MONTH(Register!$O657))+1))/Register!$Q657,2))</f>
        <v/>
      </c>
      <c r="H659" s="27">
        <f>IF(OR(Register!$N657&lt;&gt;"Yes",Register!$O657="",N(Register!$Q657)=0),0,ROUND((Register!$M657-Register!$R657)*MIN(Register!$Q657,MAX(0,MIN(H$4,IF(Register!$U657="",$D$2,MIN($D$2,YEAR(Register!$U657)*12+MONTH(Register!$U657)-1)))-(YEAR(Register!$O657)*12+MONTH(Register!$O657))+1))/Register!$Q657,2)-ROUND((Register!$M657-Register!$R657)*MIN(Register!$Q657,MAX(0,MIN(H$4-1,IF(Register!$U657="",$D$2,MIN($D$2,YEAR(Register!$U657)*12+MONTH(Register!$U657)-1)))-(YEAR(Register!$O657)*12+MONTH(Register!$O657))+1))/Register!$Q657,2))</f>
        <v/>
      </c>
      <c r="I659" s="27">
        <f>IF(OR(Register!$N657&lt;&gt;"Yes",Register!$O657="",N(Register!$Q657)=0),0,ROUND((Register!$M657-Register!$R657)*MIN(Register!$Q657,MAX(0,MIN(I$4,IF(Register!$U657="",$D$2,MIN($D$2,YEAR(Register!$U657)*12+MONTH(Register!$U657)-1)))-(YEAR(Register!$O657)*12+MONTH(Register!$O657))+1))/Register!$Q657,2)-ROUND((Register!$M657-Register!$R657)*MIN(Register!$Q657,MAX(0,MIN(I$4-1,IF(Register!$U657="",$D$2,MIN($D$2,YEAR(Register!$U657)*12+MONTH(Register!$U657)-1)))-(YEAR(Register!$O657)*12+MONTH(Register!$O657))+1))/Register!$Q657,2))</f>
        <v/>
      </c>
      <c r="J659" s="27">
        <f>IF(OR(Register!$N657&lt;&gt;"Yes",Register!$O657="",N(Register!$Q657)=0),0,ROUND((Register!$M657-Register!$R657)*MIN(Register!$Q657,MAX(0,MIN(J$4,IF(Register!$U657="",$D$2,MIN($D$2,YEAR(Register!$U657)*12+MONTH(Register!$U657)-1)))-(YEAR(Register!$O657)*12+MONTH(Register!$O657))+1))/Register!$Q657,2)-ROUND((Register!$M657-Register!$R657)*MIN(Register!$Q657,MAX(0,MIN(J$4-1,IF(Register!$U657="",$D$2,MIN($D$2,YEAR(Register!$U657)*12+MONTH(Register!$U657)-1)))-(YEAR(Register!$O657)*12+MONTH(Register!$O657))+1))/Register!$Q657,2))</f>
        <v/>
      </c>
      <c r="K659" s="27">
        <f>IF(OR(Register!$N657&lt;&gt;"Yes",Register!$O657="",N(Register!$Q657)=0),0,ROUND((Register!$M657-Register!$R657)*MIN(Register!$Q657,MAX(0,MIN(K$4,IF(Register!$U657="",$D$2,MIN($D$2,YEAR(Register!$U657)*12+MONTH(Register!$U657)-1)))-(YEAR(Register!$O657)*12+MONTH(Register!$O657))+1))/Register!$Q657,2)-ROUND((Register!$M657-Register!$R657)*MIN(Register!$Q657,MAX(0,MIN(K$4-1,IF(Register!$U657="",$D$2,MIN($D$2,YEAR(Register!$U657)*12+MONTH(Register!$U657)-1)))-(YEAR(Register!$O657)*12+MONTH(Register!$O657))+1))/Register!$Q657,2))</f>
        <v/>
      </c>
      <c r="L659" s="27">
        <f>IF(OR(Register!$N657&lt;&gt;"Yes",Register!$O657="",N(Register!$Q657)=0),0,ROUND((Register!$M657-Register!$R657)*MIN(Register!$Q657,MAX(0,MIN(L$4,IF(Register!$U657="",$D$2,MIN($D$2,YEAR(Register!$U657)*12+MONTH(Register!$U657)-1)))-(YEAR(Register!$O657)*12+MONTH(Register!$O657))+1))/Register!$Q657,2)-ROUND((Register!$M657-Register!$R657)*MIN(Register!$Q657,MAX(0,MIN(L$4-1,IF(Register!$U657="",$D$2,MIN($D$2,YEAR(Register!$U657)*12+MONTH(Register!$U657)-1)))-(YEAR(Register!$O657)*12+MONTH(Register!$O657))+1))/Register!$Q657,2))</f>
        <v/>
      </c>
      <c r="M659" s="27">
        <f>IF(OR(Register!$N657&lt;&gt;"Yes",Register!$O657="",N(Register!$Q657)=0),0,ROUND((Register!$M657-Register!$R657)*MIN(Register!$Q657,MAX(0,MIN(M$4,IF(Register!$U657="",$D$2,MIN($D$2,YEAR(Register!$U657)*12+MONTH(Register!$U657)-1)))-(YEAR(Register!$O657)*12+MONTH(Register!$O657))+1))/Register!$Q657,2)-ROUND((Register!$M657-Register!$R657)*MIN(Register!$Q657,MAX(0,MIN(M$4-1,IF(Register!$U657="",$D$2,MIN($D$2,YEAR(Register!$U657)*12+MONTH(Register!$U657)-1)))-(YEAR(Register!$O657)*12+MONTH(Register!$O657))+1))/Register!$Q657,2))</f>
        <v/>
      </c>
      <c r="N659" s="27">
        <f>IF(OR(Register!$N657&lt;&gt;"Yes",Register!$O657="",N(Register!$Q657)=0),0,ROUND((Register!$M657-Register!$R657)*MIN(Register!$Q657,MAX(0,MIN(N$4,IF(Register!$U657="",$D$2,MIN($D$2,YEAR(Register!$U657)*12+MONTH(Register!$U657)-1)))-(YEAR(Register!$O657)*12+MONTH(Register!$O657))+1))/Register!$Q657,2)-ROUND((Register!$M657-Register!$R657)*MIN(Register!$Q657,MAX(0,MIN(N$4-1,IF(Register!$U657="",$D$2,MIN($D$2,YEAR(Register!$U657)*12+MONTH(Register!$U657)-1)))-(YEAR(Register!$O657)*12+MONTH(Register!$O657))+1))/Register!$Q657,2))</f>
        <v/>
      </c>
      <c r="O659" s="27">
        <f>IF(OR(Register!$N657&lt;&gt;"Yes",Register!$O657="",N(Register!$Q657)=0),0,ROUND((Register!$M657-Register!$R657)*MIN(Register!$Q657,MAX(0,MIN(O$4,IF(Register!$U657="",$D$2,MIN($D$2,YEAR(Register!$U657)*12+MONTH(Register!$U657)-1)))-(YEAR(Register!$O657)*12+MONTH(Register!$O657))+1))/Register!$Q657,2)-ROUND((Register!$M657-Register!$R657)*MIN(Register!$Q657,MAX(0,MIN(O$4-1,IF(Register!$U657="",$D$2,MIN($D$2,YEAR(Register!$U657)*12+MONTH(Register!$U657)-1)))-(YEAR(Register!$O657)*12+MONTH(Register!$O657))+1))/Register!$Q657,2))</f>
        <v/>
      </c>
      <c r="P659" s="27">
        <f>IF(OR(Register!$N657&lt;&gt;"Yes",Register!$O657="",N(Register!$Q657)=0),0,ROUND((Register!$M657-Register!$R657)*MIN(Register!$Q657,MAX(0,MIN(P$4,IF(Register!$U657="",$D$2,MIN($D$2,YEAR(Register!$U657)*12+MONTH(Register!$U657)-1)))-(YEAR(Register!$O657)*12+MONTH(Register!$O657))+1))/Register!$Q657,2)-ROUND((Register!$M657-Register!$R657)*MIN(Register!$Q657,MAX(0,MIN(P$4-1,IF(Register!$U657="",$D$2,MIN($D$2,YEAR(Register!$U657)*12+MONTH(Register!$U657)-1)))-(YEAR(Register!$O657)*12+MONTH(Register!$O657))+1))/Register!$Q657,2))</f>
        <v/>
      </c>
      <c r="Q659" s="27">
        <f>E659+F659+G659+H659+I659+J659+K659+L659+M659+N659+O659+P659</f>
        <v/>
      </c>
    </row>
    <row r="660">
      <c r="A660" s="28">
        <f>IF(Register!$A658="","",Register!$A658)</f>
        <v/>
      </c>
      <c r="B660" s="28">
        <f>IF(Register!$D658="","",Register!$D658)</f>
        <v/>
      </c>
      <c r="C660" s="28">
        <f>IF(Register!$F658="","",Register!$F658)</f>
        <v/>
      </c>
      <c r="D660" s="28">
        <f>IF(C660="","",IF(C660=Settings!$A$9,Settings!$B$9,IF(C660=Settings!$A$10,Settings!$B$10,IF(C660=Settings!$A$11,Settings!$B$11,IF(C660=Settings!$A$12,Settings!$B$12,IF(C660=Settings!$A$13,Settings!$B$13,IF(C660=Settings!$A$14,Settings!$B$14,IF(C660=Settings!$A$15,Settings!$B$15,IF(C660=Settings!$A$16,Settings!$B$16,IF(C660=Settings!$A$17,Settings!$B$17,IF(C660=Settings!$A$18,Settings!$B$18,"")))))))))))</f>
        <v/>
      </c>
      <c r="E660" s="27">
        <f>IF(OR(Register!$N658&lt;&gt;"Yes",Register!$O658="",N(Register!$Q658)=0),0,ROUND((Register!$M658-Register!$R658)*MIN(Register!$Q658,MAX(0,MIN(E$4,IF(Register!$U658="",$D$2,MIN($D$2,YEAR(Register!$U658)*12+MONTH(Register!$U658)-1)))-(YEAR(Register!$O658)*12+MONTH(Register!$O658))+1))/Register!$Q658,2)-ROUND((Register!$M658-Register!$R658)*MIN(Register!$Q658,MAX(0,MIN(E$4-1,IF(Register!$U658="",$D$2,MIN($D$2,YEAR(Register!$U658)*12+MONTH(Register!$U658)-1)))-(YEAR(Register!$O658)*12+MONTH(Register!$O658))+1))/Register!$Q658,2))</f>
        <v/>
      </c>
      <c r="F660" s="27">
        <f>IF(OR(Register!$N658&lt;&gt;"Yes",Register!$O658="",N(Register!$Q658)=0),0,ROUND((Register!$M658-Register!$R658)*MIN(Register!$Q658,MAX(0,MIN(F$4,IF(Register!$U658="",$D$2,MIN($D$2,YEAR(Register!$U658)*12+MONTH(Register!$U658)-1)))-(YEAR(Register!$O658)*12+MONTH(Register!$O658))+1))/Register!$Q658,2)-ROUND((Register!$M658-Register!$R658)*MIN(Register!$Q658,MAX(0,MIN(F$4-1,IF(Register!$U658="",$D$2,MIN($D$2,YEAR(Register!$U658)*12+MONTH(Register!$U658)-1)))-(YEAR(Register!$O658)*12+MONTH(Register!$O658))+1))/Register!$Q658,2))</f>
        <v/>
      </c>
      <c r="G660" s="27">
        <f>IF(OR(Register!$N658&lt;&gt;"Yes",Register!$O658="",N(Register!$Q658)=0),0,ROUND((Register!$M658-Register!$R658)*MIN(Register!$Q658,MAX(0,MIN(G$4,IF(Register!$U658="",$D$2,MIN($D$2,YEAR(Register!$U658)*12+MONTH(Register!$U658)-1)))-(YEAR(Register!$O658)*12+MONTH(Register!$O658))+1))/Register!$Q658,2)-ROUND((Register!$M658-Register!$R658)*MIN(Register!$Q658,MAX(0,MIN(G$4-1,IF(Register!$U658="",$D$2,MIN($D$2,YEAR(Register!$U658)*12+MONTH(Register!$U658)-1)))-(YEAR(Register!$O658)*12+MONTH(Register!$O658))+1))/Register!$Q658,2))</f>
        <v/>
      </c>
      <c r="H660" s="27">
        <f>IF(OR(Register!$N658&lt;&gt;"Yes",Register!$O658="",N(Register!$Q658)=0),0,ROUND((Register!$M658-Register!$R658)*MIN(Register!$Q658,MAX(0,MIN(H$4,IF(Register!$U658="",$D$2,MIN($D$2,YEAR(Register!$U658)*12+MONTH(Register!$U658)-1)))-(YEAR(Register!$O658)*12+MONTH(Register!$O658))+1))/Register!$Q658,2)-ROUND((Register!$M658-Register!$R658)*MIN(Register!$Q658,MAX(0,MIN(H$4-1,IF(Register!$U658="",$D$2,MIN($D$2,YEAR(Register!$U658)*12+MONTH(Register!$U658)-1)))-(YEAR(Register!$O658)*12+MONTH(Register!$O658))+1))/Register!$Q658,2))</f>
        <v/>
      </c>
      <c r="I660" s="27">
        <f>IF(OR(Register!$N658&lt;&gt;"Yes",Register!$O658="",N(Register!$Q658)=0),0,ROUND((Register!$M658-Register!$R658)*MIN(Register!$Q658,MAX(0,MIN(I$4,IF(Register!$U658="",$D$2,MIN($D$2,YEAR(Register!$U658)*12+MONTH(Register!$U658)-1)))-(YEAR(Register!$O658)*12+MONTH(Register!$O658))+1))/Register!$Q658,2)-ROUND((Register!$M658-Register!$R658)*MIN(Register!$Q658,MAX(0,MIN(I$4-1,IF(Register!$U658="",$D$2,MIN($D$2,YEAR(Register!$U658)*12+MONTH(Register!$U658)-1)))-(YEAR(Register!$O658)*12+MONTH(Register!$O658))+1))/Register!$Q658,2))</f>
        <v/>
      </c>
      <c r="J660" s="27">
        <f>IF(OR(Register!$N658&lt;&gt;"Yes",Register!$O658="",N(Register!$Q658)=0),0,ROUND((Register!$M658-Register!$R658)*MIN(Register!$Q658,MAX(0,MIN(J$4,IF(Register!$U658="",$D$2,MIN($D$2,YEAR(Register!$U658)*12+MONTH(Register!$U658)-1)))-(YEAR(Register!$O658)*12+MONTH(Register!$O658))+1))/Register!$Q658,2)-ROUND((Register!$M658-Register!$R658)*MIN(Register!$Q658,MAX(0,MIN(J$4-1,IF(Register!$U658="",$D$2,MIN($D$2,YEAR(Register!$U658)*12+MONTH(Register!$U658)-1)))-(YEAR(Register!$O658)*12+MONTH(Register!$O658))+1))/Register!$Q658,2))</f>
        <v/>
      </c>
      <c r="K660" s="27">
        <f>IF(OR(Register!$N658&lt;&gt;"Yes",Register!$O658="",N(Register!$Q658)=0),0,ROUND((Register!$M658-Register!$R658)*MIN(Register!$Q658,MAX(0,MIN(K$4,IF(Register!$U658="",$D$2,MIN($D$2,YEAR(Register!$U658)*12+MONTH(Register!$U658)-1)))-(YEAR(Register!$O658)*12+MONTH(Register!$O658))+1))/Register!$Q658,2)-ROUND((Register!$M658-Register!$R658)*MIN(Register!$Q658,MAX(0,MIN(K$4-1,IF(Register!$U658="",$D$2,MIN($D$2,YEAR(Register!$U658)*12+MONTH(Register!$U658)-1)))-(YEAR(Register!$O658)*12+MONTH(Register!$O658))+1))/Register!$Q658,2))</f>
        <v/>
      </c>
      <c r="L660" s="27">
        <f>IF(OR(Register!$N658&lt;&gt;"Yes",Register!$O658="",N(Register!$Q658)=0),0,ROUND((Register!$M658-Register!$R658)*MIN(Register!$Q658,MAX(0,MIN(L$4,IF(Register!$U658="",$D$2,MIN($D$2,YEAR(Register!$U658)*12+MONTH(Register!$U658)-1)))-(YEAR(Register!$O658)*12+MONTH(Register!$O658))+1))/Register!$Q658,2)-ROUND((Register!$M658-Register!$R658)*MIN(Register!$Q658,MAX(0,MIN(L$4-1,IF(Register!$U658="",$D$2,MIN($D$2,YEAR(Register!$U658)*12+MONTH(Register!$U658)-1)))-(YEAR(Register!$O658)*12+MONTH(Register!$O658))+1))/Register!$Q658,2))</f>
        <v/>
      </c>
      <c r="M660" s="27">
        <f>IF(OR(Register!$N658&lt;&gt;"Yes",Register!$O658="",N(Register!$Q658)=0),0,ROUND((Register!$M658-Register!$R658)*MIN(Register!$Q658,MAX(0,MIN(M$4,IF(Register!$U658="",$D$2,MIN($D$2,YEAR(Register!$U658)*12+MONTH(Register!$U658)-1)))-(YEAR(Register!$O658)*12+MONTH(Register!$O658))+1))/Register!$Q658,2)-ROUND((Register!$M658-Register!$R658)*MIN(Register!$Q658,MAX(0,MIN(M$4-1,IF(Register!$U658="",$D$2,MIN($D$2,YEAR(Register!$U658)*12+MONTH(Register!$U658)-1)))-(YEAR(Register!$O658)*12+MONTH(Register!$O658))+1))/Register!$Q658,2))</f>
        <v/>
      </c>
      <c r="N660" s="27">
        <f>IF(OR(Register!$N658&lt;&gt;"Yes",Register!$O658="",N(Register!$Q658)=0),0,ROUND((Register!$M658-Register!$R658)*MIN(Register!$Q658,MAX(0,MIN(N$4,IF(Register!$U658="",$D$2,MIN($D$2,YEAR(Register!$U658)*12+MONTH(Register!$U658)-1)))-(YEAR(Register!$O658)*12+MONTH(Register!$O658))+1))/Register!$Q658,2)-ROUND((Register!$M658-Register!$R658)*MIN(Register!$Q658,MAX(0,MIN(N$4-1,IF(Register!$U658="",$D$2,MIN($D$2,YEAR(Register!$U658)*12+MONTH(Register!$U658)-1)))-(YEAR(Register!$O658)*12+MONTH(Register!$O658))+1))/Register!$Q658,2))</f>
        <v/>
      </c>
      <c r="O660" s="27">
        <f>IF(OR(Register!$N658&lt;&gt;"Yes",Register!$O658="",N(Register!$Q658)=0),0,ROUND((Register!$M658-Register!$R658)*MIN(Register!$Q658,MAX(0,MIN(O$4,IF(Register!$U658="",$D$2,MIN($D$2,YEAR(Register!$U658)*12+MONTH(Register!$U658)-1)))-(YEAR(Register!$O658)*12+MONTH(Register!$O658))+1))/Register!$Q658,2)-ROUND((Register!$M658-Register!$R658)*MIN(Register!$Q658,MAX(0,MIN(O$4-1,IF(Register!$U658="",$D$2,MIN($D$2,YEAR(Register!$U658)*12+MONTH(Register!$U658)-1)))-(YEAR(Register!$O658)*12+MONTH(Register!$O658))+1))/Register!$Q658,2))</f>
        <v/>
      </c>
      <c r="P660" s="27">
        <f>IF(OR(Register!$N658&lt;&gt;"Yes",Register!$O658="",N(Register!$Q658)=0),0,ROUND((Register!$M658-Register!$R658)*MIN(Register!$Q658,MAX(0,MIN(P$4,IF(Register!$U658="",$D$2,MIN($D$2,YEAR(Register!$U658)*12+MONTH(Register!$U658)-1)))-(YEAR(Register!$O658)*12+MONTH(Register!$O658))+1))/Register!$Q658,2)-ROUND((Register!$M658-Register!$R658)*MIN(Register!$Q658,MAX(0,MIN(P$4-1,IF(Register!$U658="",$D$2,MIN($D$2,YEAR(Register!$U658)*12+MONTH(Register!$U658)-1)))-(YEAR(Register!$O658)*12+MONTH(Register!$O658))+1))/Register!$Q658,2))</f>
        <v/>
      </c>
      <c r="Q660" s="27">
        <f>E660+F660+G660+H660+I660+J660+K660+L660+M660+N660+O660+P660</f>
        <v/>
      </c>
    </row>
    <row r="661">
      <c r="A661" s="28">
        <f>IF(Register!$A659="","",Register!$A659)</f>
        <v/>
      </c>
      <c r="B661" s="28">
        <f>IF(Register!$D659="","",Register!$D659)</f>
        <v/>
      </c>
      <c r="C661" s="28">
        <f>IF(Register!$F659="","",Register!$F659)</f>
        <v/>
      </c>
      <c r="D661" s="28">
        <f>IF(C661="","",IF(C661=Settings!$A$9,Settings!$B$9,IF(C661=Settings!$A$10,Settings!$B$10,IF(C661=Settings!$A$11,Settings!$B$11,IF(C661=Settings!$A$12,Settings!$B$12,IF(C661=Settings!$A$13,Settings!$B$13,IF(C661=Settings!$A$14,Settings!$B$14,IF(C661=Settings!$A$15,Settings!$B$15,IF(C661=Settings!$A$16,Settings!$B$16,IF(C661=Settings!$A$17,Settings!$B$17,IF(C661=Settings!$A$18,Settings!$B$18,"")))))))))))</f>
        <v/>
      </c>
      <c r="E661" s="27">
        <f>IF(OR(Register!$N659&lt;&gt;"Yes",Register!$O659="",N(Register!$Q659)=0),0,ROUND((Register!$M659-Register!$R659)*MIN(Register!$Q659,MAX(0,MIN(E$4,IF(Register!$U659="",$D$2,MIN($D$2,YEAR(Register!$U659)*12+MONTH(Register!$U659)-1)))-(YEAR(Register!$O659)*12+MONTH(Register!$O659))+1))/Register!$Q659,2)-ROUND((Register!$M659-Register!$R659)*MIN(Register!$Q659,MAX(0,MIN(E$4-1,IF(Register!$U659="",$D$2,MIN($D$2,YEAR(Register!$U659)*12+MONTH(Register!$U659)-1)))-(YEAR(Register!$O659)*12+MONTH(Register!$O659))+1))/Register!$Q659,2))</f>
        <v/>
      </c>
      <c r="F661" s="27">
        <f>IF(OR(Register!$N659&lt;&gt;"Yes",Register!$O659="",N(Register!$Q659)=0),0,ROUND((Register!$M659-Register!$R659)*MIN(Register!$Q659,MAX(0,MIN(F$4,IF(Register!$U659="",$D$2,MIN($D$2,YEAR(Register!$U659)*12+MONTH(Register!$U659)-1)))-(YEAR(Register!$O659)*12+MONTH(Register!$O659))+1))/Register!$Q659,2)-ROUND((Register!$M659-Register!$R659)*MIN(Register!$Q659,MAX(0,MIN(F$4-1,IF(Register!$U659="",$D$2,MIN($D$2,YEAR(Register!$U659)*12+MONTH(Register!$U659)-1)))-(YEAR(Register!$O659)*12+MONTH(Register!$O659))+1))/Register!$Q659,2))</f>
        <v/>
      </c>
      <c r="G661" s="27">
        <f>IF(OR(Register!$N659&lt;&gt;"Yes",Register!$O659="",N(Register!$Q659)=0),0,ROUND((Register!$M659-Register!$R659)*MIN(Register!$Q659,MAX(0,MIN(G$4,IF(Register!$U659="",$D$2,MIN($D$2,YEAR(Register!$U659)*12+MONTH(Register!$U659)-1)))-(YEAR(Register!$O659)*12+MONTH(Register!$O659))+1))/Register!$Q659,2)-ROUND((Register!$M659-Register!$R659)*MIN(Register!$Q659,MAX(0,MIN(G$4-1,IF(Register!$U659="",$D$2,MIN($D$2,YEAR(Register!$U659)*12+MONTH(Register!$U659)-1)))-(YEAR(Register!$O659)*12+MONTH(Register!$O659))+1))/Register!$Q659,2))</f>
        <v/>
      </c>
      <c r="H661" s="27">
        <f>IF(OR(Register!$N659&lt;&gt;"Yes",Register!$O659="",N(Register!$Q659)=0),0,ROUND((Register!$M659-Register!$R659)*MIN(Register!$Q659,MAX(0,MIN(H$4,IF(Register!$U659="",$D$2,MIN($D$2,YEAR(Register!$U659)*12+MONTH(Register!$U659)-1)))-(YEAR(Register!$O659)*12+MONTH(Register!$O659))+1))/Register!$Q659,2)-ROUND((Register!$M659-Register!$R659)*MIN(Register!$Q659,MAX(0,MIN(H$4-1,IF(Register!$U659="",$D$2,MIN($D$2,YEAR(Register!$U659)*12+MONTH(Register!$U659)-1)))-(YEAR(Register!$O659)*12+MONTH(Register!$O659))+1))/Register!$Q659,2))</f>
        <v/>
      </c>
      <c r="I661" s="27">
        <f>IF(OR(Register!$N659&lt;&gt;"Yes",Register!$O659="",N(Register!$Q659)=0),0,ROUND((Register!$M659-Register!$R659)*MIN(Register!$Q659,MAX(0,MIN(I$4,IF(Register!$U659="",$D$2,MIN($D$2,YEAR(Register!$U659)*12+MONTH(Register!$U659)-1)))-(YEAR(Register!$O659)*12+MONTH(Register!$O659))+1))/Register!$Q659,2)-ROUND((Register!$M659-Register!$R659)*MIN(Register!$Q659,MAX(0,MIN(I$4-1,IF(Register!$U659="",$D$2,MIN($D$2,YEAR(Register!$U659)*12+MONTH(Register!$U659)-1)))-(YEAR(Register!$O659)*12+MONTH(Register!$O659))+1))/Register!$Q659,2))</f>
        <v/>
      </c>
      <c r="J661" s="27">
        <f>IF(OR(Register!$N659&lt;&gt;"Yes",Register!$O659="",N(Register!$Q659)=0),0,ROUND((Register!$M659-Register!$R659)*MIN(Register!$Q659,MAX(0,MIN(J$4,IF(Register!$U659="",$D$2,MIN($D$2,YEAR(Register!$U659)*12+MONTH(Register!$U659)-1)))-(YEAR(Register!$O659)*12+MONTH(Register!$O659))+1))/Register!$Q659,2)-ROUND((Register!$M659-Register!$R659)*MIN(Register!$Q659,MAX(0,MIN(J$4-1,IF(Register!$U659="",$D$2,MIN($D$2,YEAR(Register!$U659)*12+MONTH(Register!$U659)-1)))-(YEAR(Register!$O659)*12+MONTH(Register!$O659))+1))/Register!$Q659,2))</f>
        <v/>
      </c>
      <c r="K661" s="27">
        <f>IF(OR(Register!$N659&lt;&gt;"Yes",Register!$O659="",N(Register!$Q659)=0),0,ROUND((Register!$M659-Register!$R659)*MIN(Register!$Q659,MAX(0,MIN(K$4,IF(Register!$U659="",$D$2,MIN($D$2,YEAR(Register!$U659)*12+MONTH(Register!$U659)-1)))-(YEAR(Register!$O659)*12+MONTH(Register!$O659))+1))/Register!$Q659,2)-ROUND((Register!$M659-Register!$R659)*MIN(Register!$Q659,MAX(0,MIN(K$4-1,IF(Register!$U659="",$D$2,MIN($D$2,YEAR(Register!$U659)*12+MONTH(Register!$U659)-1)))-(YEAR(Register!$O659)*12+MONTH(Register!$O659))+1))/Register!$Q659,2))</f>
        <v/>
      </c>
      <c r="L661" s="27">
        <f>IF(OR(Register!$N659&lt;&gt;"Yes",Register!$O659="",N(Register!$Q659)=0),0,ROUND((Register!$M659-Register!$R659)*MIN(Register!$Q659,MAX(0,MIN(L$4,IF(Register!$U659="",$D$2,MIN($D$2,YEAR(Register!$U659)*12+MONTH(Register!$U659)-1)))-(YEAR(Register!$O659)*12+MONTH(Register!$O659))+1))/Register!$Q659,2)-ROUND((Register!$M659-Register!$R659)*MIN(Register!$Q659,MAX(0,MIN(L$4-1,IF(Register!$U659="",$D$2,MIN($D$2,YEAR(Register!$U659)*12+MONTH(Register!$U659)-1)))-(YEAR(Register!$O659)*12+MONTH(Register!$O659))+1))/Register!$Q659,2))</f>
        <v/>
      </c>
      <c r="M661" s="27">
        <f>IF(OR(Register!$N659&lt;&gt;"Yes",Register!$O659="",N(Register!$Q659)=0),0,ROUND((Register!$M659-Register!$R659)*MIN(Register!$Q659,MAX(0,MIN(M$4,IF(Register!$U659="",$D$2,MIN($D$2,YEAR(Register!$U659)*12+MONTH(Register!$U659)-1)))-(YEAR(Register!$O659)*12+MONTH(Register!$O659))+1))/Register!$Q659,2)-ROUND((Register!$M659-Register!$R659)*MIN(Register!$Q659,MAX(0,MIN(M$4-1,IF(Register!$U659="",$D$2,MIN($D$2,YEAR(Register!$U659)*12+MONTH(Register!$U659)-1)))-(YEAR(Register!$O659)*12+MONTH(Register!$O659))+1))/Register!$Q659,2))</f>
        <v/>
      </c>
      <c r="N661" s="27">
        <f>IF(OR(Register!$N659&lt;&gt;"Yes",Register!$O659="",N(Register!$Q659)=0),0,ROUND((Register!$M659-Register!$R659)*MIN(Register!$Q659,MAX(0,MIN(N$4,IF(Register!$U659="",$D$2,MIN($D$2,YEAR(Register!$U659)*12+MONTH(Register!$U659)-1)))-(YEAR(Register!$O659)*12+MONTH(Register!$O659))+1))/Register!$Q659,2)-ROUND((Register!$M659-Register!$R659)*MIN(Register!$Q659,MAX(0,MIN(N$4-1,IF(Register!$U659="",$D$2,MIN($D$2,YEAR(Register!$U659)*12+MONTH(Register!$U659)-1)))-(YEAR(Register!$O659)*12+MONTH(Register!$O659))+1))/Register!$Q659,2))</f>
        <v/>
      </c>
      <c r="O661" s="27">
        <f>IF(OR(Register!$N659&lt;&gt;"Yes",Register!$O659="",N(Register!$Q659)=0),0,ROUND((Register!$M659-Register!$R659)*MIN(Register!$Q659,MAX(0,MIN(O$4,IF(Register!$U659="",$D$2,MIN($D$2,YEAR(Register!$U659)*12+MONTH(Register!$U659)-1)))-(YEAR(Register!$O659)*12+MONTH(Register!$O659))+1))/Register!$Q659,2)-ROUND((Register!$M659-Register!$R659)*MIN(Register!$Q659,MAX(0,MIN(O$4-1,IF(Register!$U659="",$D$2,MIN($D$2,YEAR(Register!$U659)*12+MONTH(Register!$U659)-1)))-(YEAR(Register!$O659)*12+MONTH(Register!$O659))+1))/Register!$Q659,2))</f>
        <v/>
      </c>
      <c r="P661" s="27">
        <f>IF(OR(Register!$N659&lt;&gt;"Yes",Register!$O659="",N(Register!$Q659)=0),0,ROUND((Register!$M659-Register!$R659)*MIN(Register!$Q659,MAX(0,MIN(P$4,IF(Register!$U659="",$D$2,MIN($D$2,YEAR(Register!$U659)*12+MONTH(Register!$U659)-1)))-(YEAR(Register!$O659)*12+MONTH(Register!$O659))+1))/Register!$Q659,2)-ROUND((Register!$M659-Register!$R659)*MIN(Register!$Q659,MAX(0,MIN(P$4-1,IF(Register!$U659="",$D$2,MIN($D$2,YEAR(Register!$U659)*12+MONTH(Register!$U659)-1)))-(YEAR(Register!$O659)*12+MONTH(Register!$O659))+1))/Register!$Q659,2))</f>
        <v/>
      </c>
      <c r="Q661" s="27">
        <f>E661+F661+G661+H661+I661+J661+K661+L661+M661+N661+O661+P661</f>
        <v/>
      </c>
    </row>
    <row r="662">
      <c r="A662" s="28">
        <f>IF(Register!$A660="","",Register!$A660)</f>
        <v/>
      </c>
      <c r="B662" s="28">
        <f>IF(Register!$D660="","",Register!$D660)</f>
        <v/>
      </c>
      <c r="C662" s="28">
        <f>IF(Register!$F660="","",Register!$F660)</f>
        <v/>
      </c>
      <c r="D662" s="28">
        <f>IF(C662="","",IF(C662=Settings!$A$9,Settings!$B$9,IF(C662=Settings!$A$10,Settings!$B$10,IF(C662=Settings!$A$11,Settings!$B$11,IF(C662=Settings!$A$12,Settings!$B$12,IF(C662=Settings!$A$13,Settings!$B$13,IF(C662=Settings!$A$14,Settings!$B$14,IF(C662=Settings!$A$15,Settings!$B$15,IF(C662=Settings!$A$16,Settings!$B$16,IF(C662=Settings!$A$17,Settings!$B$17,IF(C662=Settings!$A$18,Settings!$B$18,"")))))))))))</f>
        <v/>
      </c>
      <c r="E662" s="27">
        <f>IF(OR(Register!$N660&lt;&gt;"Yes",Register!$O660="",N(Register!$Q660)=0),0,ROUND((Register!$M660-Register!$R660)*MIN(Register!$Q660,MAX(0,MIN(E$4,IF(Register!$U660="",$D$2,MIN($D$2,YEAR(Register!$U660)*12+MONTH(Register!$U660)-1)))-(YEAR(Register!$O660)*12+MONTH(Register!$O660))+1))/Register!$Q660,2)-ROUND((Register!$M660-Register!$R660)*MIN(Register!$Q660,MAX(0,MIN(E$4-1,IF(Register!$U660="",$D$2,MIN($D$2,YEAR(Register!$U660)*12+MONTH(Register!$U660)-1)))-(YEAR(Register!$O660)*12+MONTH(Register!$O660))+1))/Register!$Q660,2))</f>
        <v/>
      </c>
      <c r="F662" s="27">
        <f>IF(OR(Register!$N660&lt;&gt;"Yes",Register!$O660="",N(Register!$Q660)=0),0,ROUND((Register!$M660-Register!$R660)*MIN(Register!$Q660,MAX(0,MIN(F$4,IF(Register!$U660="",$D$2,MIN($D$2,YEAR(Register!$U660)*12+MONTH(Register!$U660)-1)))-(YEAR(Register!$O660)*12+MONTH(Register!$O660))+1))/Register!$Q660,2)-ROUND((Register!$M660-Register!$R660)*MIN(Register!$Q660,MAX(0,MIN(F$4-1,IF(Register!$U660="",$D$2,MIN($D$2,YEAR(Register!$U660)*12+MONTH(Register!$U660)-1)))-(YEAR(Register!$O660)*12+MONTH(Register!$O660))+1))/Register!$Q660,2))</f>
        <v/>
      </c>
      <c r="G662" s="27">
        <f>IF(OR(Register!$N660&lt;&gt;"Yes",Register!$O660="",N(Register!$Q660)=0),0,ROUND((Register!$M660-Register!$R660)*MIN(Register!$Q660,MAX(0,MIN(G$4,IF(Register!$U660="",$D$2,MIN($D$2,YEAR(Register!$U660)*12+MONTH(Register!$U660)-1)))-(YEAR(Register!$O660)*12+MONTH(Register!$O660))+1))/Register!$Q660,2)-ROUND((Register!$M660-Register!$R660)*MIN(Register!$Q660,MAX(0,MIN(G$4-1,IF(Register!$U660="",$D$2,MIN($D$2,YEAR(Register!$U660)*12+MONTH(Register!$U660)-1)))-(YEAR(Register!$O660)*12+MONTH(Register!$O660))+1))/Register!$Q660,2))</f>
        <v/>
      </c>
      <c r="H662" s="27">
        <f>IF(OR(Register!$N660&lt;&gt;"Yes",Register!$O660="",N(Register!$Q660)=0),0,ROUND((Register!$M660-Register!$R660)*MIN(Register!$Q660,MAX(0,MIN(H$4,IF(Register!$U660="",$D$2,MIN($D$2,YEAR(Register!$U660)*12+MONTH(Register!$U660)-1)))-(YEAR(Register!$O660)*12+MONTH(Register!$O660))+1))/Register!$Q660,2)-ROUND((Register!$M660-Register!$R660)*MIN(Register!$Q660,MAX(0,MIN(H$4-1,IF(Register!$U660="",$D$2,MIN($D$2,YEAR(Register!$U660)*12+MONTH(Register!$U660)-1)))-(YEAR(Register!$O660)*12+MONTH(Register!$O660))+1))/Register!$Q660,2))</f>
        <v/>
      </c>
      <c r="I662" s="27">
        <f>IF(OR(Register!$N660&lt;&gt;"Yes",Register!$O660="",N(Register!$Q660)=0),0,ROUND((Register!$M660-Register!$R660)*MIN(Register!$Q660,MAX(0,MIN(I$4,IF(Register!$U660="",$D$2,MIN($D$2,YEAR(Register!$U660)*12+MONTH(Register!$U660)-1)))-(YEAR(Register!$O660)*12+MONTH(Register!$O660))+1))/Register!$Q660,2)-ROUND((Register!$M660-Register!$R660)*MIN(Register!$Q660,MAX(0,MIN(I$4-1,IF(Register!$U660="",$D$2,MIN($D$2,YEAR(Register!$U660)*12+MONTH(Register!$U660)-1)))-(YEAR(Register!$O660)*12+MONTH(Register!$O660))+1))/Register!$Q660,2))</f>
        <v/>
      </c>
      <c r="J662" s="27">
        <f>IF(OR(Register!$N660&lt;&gt;"Yes",Register!$O660="",N(Register!$Q660)=0),0,ROUND((Register!$M660-Register!$R660)*MIN(Register!$Q660,MAX(0,MIN(J$4,IF(Register!$U660="",$D$2,MIN($D$2,YEAR(Register!$U660)*12+MONTH(Register!$U660)-1)))-(YEAR(Register!$O660)*12+MONTH(Register!$O660))+1))/Register!$Q660,2)-ROUND((Register!$M660-Register!$R660)*MIN(Register!$Q660,MAX(0,MIN(J$4-1,IF(Register!$U660="",$D$2,MIN($D$2,YEAR(Register!$U660)*12+MONTH(Register!$U660)-1)))-(YEAR(Register!$O660)*12+MONTH(Register!$O660))+1))/Register!$Q660,2))</f>
        <v/>
      </c>
      <c r="K662" s="27">
        <f>IF(OR(Register!$N660&lt;&gt;"Yes",Register!$O660="",N(Register!$Q660)=0),0,ROUND((Register!$M660-Register!$R660)*MIN(Register!$Q660,MAX(0,MIN(K$4,IF(Register!$U660="",$D$2,MIN($D$2,YEAR(Register!$U660)*12+MONTH(Register!$U660)-1)))-(YEAR(Register!$O660)*12+MONTH(Register!$O660))+1))/Register!$Q660,2)-ROUND((Register!$M660-Register!$R660)*MIN(Register!$Q660,MAX(0,MIN(K$4-1,IF(Register!$U660="",$D$2,MIN($D$2,YEAR(Register!$U660)*12+MONTH(Register!$U660)-1)))-(YEAR(Register!$O660)*12+MONTH(Register!$O660))+1))/Register!$Q660,2))</f>
        <v/>
      </c>
      <c r="L662" s="27">
        <f>IF(OR(Register!$N660&lt;&gt;"Yes",Register!$O660="",N(Register!$Q660)=0),0,ROUND((Register!$M660-Register!$R660)*MIN(Register!$Q660,MAX(0,MIN(L$4,IF(Register!$U660="",$D$2,MIN($D$2,YEAR(Register!$U660)*12+MONTH(Register!$U660)-1)))-(YEAR(Register!$O660)*12+MONTH(Register!$O660))+1))/Register!$Q660,2)-ROUND((Register!$M660-Register!$R660)*MIN(Register!$Q660,MAX(0,MIN(L$4-1,IF(Register!$U660="",$D$2,MIN($D$2,YEAR(Register!$U660)*12+MONTH(Register!$U660)-1)))-(YEAR(Register!$O660)*12+MONTH(Register!$O660))+1))/Register!$Q660,2))</f>
        <v/>
      </c>
      <c r="M662" s="27">
        <f>IF(OR(Register!$N660&lt;&gt;"Yes",Register!$O660="",N(Register!$Q660)=0),0,ROUND((Register!$M660-Register!$R660)*MIN(Register!$Q660,MAX(0,MIN(M$4,IF(Register!$U660="",$D$2,MIN($D$2,YEAR(Register!$U660)*12+MONTH(Register!$U660)-1)))-(YEAR(Register!$O660)*12+MONTH(Register!$O660))+1))/Register!$Q660,2)-ROUND((Register!$M660-Register!$R660)*MIN(Register!$Q660,MAX(0,MIN(M$4-1,IF(Register!$U660="",$D$2,MIN($D$2,YEAR(Register!$U660)*12+MONTH(Register!$U660)-1)))-(YEAR(Register!$O660)*12+MONTH(Register!$O660))+1))/Register!$Q660,2))</f>
        <v/>
      </c>
      <c r="N662" s="27">
        <f>IF(OR(Register!$N660&lt;&gt;"Yes",Register!$O660="",N(Register!$Q660)=0),0,ROUND((Register!$M660-Register!$R660)*MIN(Register!$Q660,MAX(0,MIN(N$4,IF(Register!$U660="",$D$2,MIN($D$2,YEAR(Register!$U660)*12+MONTH(Register!$U660)-1)))-(YEAR(Register!$O660)*12+MONTH(Register!$O660))+1))/Register!$Q660,2)-ROUND((Register!$M660-Register!$R660)*MIN(Register!$Q660,MAX(0,MIN(N$4-1,IF(Register!$U660="",$D$2,MIN($D$2,YEAR(Register!$U660)*12+MONTH(Register!$U660)-1)))-(YEAR(Register!$O660)*12+MONTH(Register!$O660))+1))/Register!$Q660,2))</f>
        <v/>
      </c>
      <c r="O662" s="27">
        <f>IF(OR(Register!$N660&lt;&gt;"Yes",Register!$O660="",N(Register!$Q660)=0),0,ROUND((Register!$M660-Register!$R660)*MIN(Register!$Q660,MAX(0,MIN(O$4,IF(Register!$U660="",$D$2,MIN($D$2,YEAR(Register!$U660)*12+MONTH(Register!$U660)-1)))-(YEAR(Register!$O660)*12+MONTH(Register!$O660))+1))/Register!$Q660,2)-ROUND((Register!$M660-Register!$R660)*MIN(Register!$Q660,MAX(0,MIN(O$4-1,IF(Register!$U660="",$D$2,MIN($D$2,YEAR(Register!$U660)*12+MONTH(Register!$U660)-1)))-(YEAR(Register!$O660)*12+MONTH(Register!$O660))+1))/Register!$Q660,2))</f>
        <v/>
      </c>
      <c r="P662" s="27">
        <f>IF(OR(Register!$N660&lt;&gt;"Yes",Register!$O660="",N(Register!$Q660)=0),0,ROUND((Register!$M660-Register!$R660)*MIN(Register!$Q660,MAX(0,MIN(P$4,IF(Register!$U660="",$D$2,MIN($D$2,YEAR(Register!$U660)*12+MONTH(Register!$U660)-1)))-(YEAR(Register!$O660)*12+MONTH(Register!$O660))+1))/Register!$Q660,2)-ROUND((Register!$M660-Register!$R660)*MIN(Register!$Q660,MAX(0,MIN(P$4-1,IF(Register!$U660="",$D$2,MIN($D$2,YEAR(Register!$U660)*12+MONTH(Register!$U660)-1)))-(YEAR(Register!$O660)*12+MONTH(Register!$O660))+1))/Register!$Q660,2))</f>
        <v/>
      </c>
      <c r="Q662" s="27">
        <f>E662+F662+G662+H662+I662+J662+K662+L662+M662+N662+O662+P662</f>
        <v/>
      </c>
    </row>
    <row r="663">
      <c r="A663" s="28">
        <f>IF(Register!$A661="","",Register!$A661)</f>
        <v/>
      </c>
      <c r="B663" s="28">
        <f>IF(Register!$D661="","",Register!$D661)</f>
        <v/>
      </c>
      <c r="C663" s="28">
        <f>IF(Register!$F661="","",Register!$F661)</f>
        <v/>
      </c>
      <c r="D663" s="28">
        <f>IF(C663="","",IF(C663=Settings!$A$9,Settings!$B$9,IF(C663=Settings!$A$10,Settings!$B$10,IF(C663=Settings!$A$11,Settings!$B$11,IF(C663=Settings!$A$12,Settings!$B$12,IF(C663=Settings!$A$13,Settings!$B$13,IF(C663=Settings!$A$14,Settings!$B$14,IF(C663=Settings!$A$15,Settings!$B$15,IF(C663=Settings!$A$16,Settings!$B$16,IF(C663=Settings!$A$17,Settings!$B$17,IF(C663=Settings!$A$18,Settings!$B$18,"")))))))))))</f>
        <v/>
      </c>
      <c r="E663" s="27">
        <f>IF(OR(Register!$N661&lt;&gt;"Yes",Register!$O661="",N(Register!$Q661)=0),0,ROUND((Register!$M661-Register!$R661)*MIN(Register!$Q661,MAX(0,MIN(E$4,IF(Register!$U661="",$D$2,MIN($D$2,YEAR(Register!$U661)*12+MONTH(Register!$U661)-1)))-(YEAR(Register!$O661)*12+MONTH(Register!$O661))+1))/Register!$Q661,2)-ROUND((Register!$M661-Register!$R661)*MIN(Register!$Q661,MAX(0,MIN(E$4-1,IF(Register!$U661="",$D$2,MIN($D$2,YEAR(Register!$U661)*12+MONTH(Register!$U661)-1)))-(YEAR(Register!$O661)*12+MONTH(Register!$O661))+1))/Register!$Q661,2))</f>
        <v/>
      </c>
      <c r="F663" s="27">
        <f>IF(OR(Register!$N661&lt;&gt;"Yes",Register!$O661="",N(Register!$Q661)=0),0,ROUND((Register!$M661-Register!$R661)*MIN(Register!$Q661,MAX(0,MIN(F$4,IF(Register!$U661="",$D$2,MIN($D$2,YEAR(Register!$U661)*12+MONTH(Register!$U661)-1)))-(YEAR(Register!$O661)*12+MONTH(Register!$O661))+1))/Register!$Q661,2)-ROUND((Register!$M661-Register!$R661)*MIN(Register!$Q661,MAX(0,MIN(F$4-1,IF(Register!$U661="",$D$2,MIN($D$2,YEAR(Register!$U661)*12+MONTH(Register!$U661)-1)))-(YEAR(Register!$O661)*12+MONTH(Register!$O661))+1))/Register!$Q661,2))</f>
        <v/>
      </c>
      <c r="G663" s="27">
        <f>IF(OR(Register!$N661&lt;&gt;"Yes",Register!$O661="",N(Register!$Q661)=0),0,ROUND((Register!$M661-Register!$R661)*MIN(Register!$Q661,MAX(0,MIN(G$4,IF(Register!$U661="",$D$2,MIN($D$2,YEAR(Register!$U661)*12+MONTH(Register!$U661)-1)))-(YEAR(Register!$O661)*12+MONTH(Register!$O661))+1))/Register!$Q661,2)-ROUND((Register!$M661-Register!$R661)*MIN(Register!$Q661,MAX(0,MIN(G$4-1,IF(Register!$U661="",$D$2,MIN($D$2,YEAR(Register!$U661)*12+MONTH(Register!$U661)-1)))-(YEAR(Register!$O661)*12+MONTH(Register!$O661))+1))/Register!$Q661,2))</f>
        <v/>
      </c>
      <c r="H663" s="27">
        <f>IF(OR(Register!$N661&lt;&gt;"Yes",Register!$O661="",N(Register!$Q661)=0),0,ROUND((Register!$M661-Register!$R661)*MIN(Register!$Q661,MAX(0,MIN(H$4,IF(Register!$U661="",$D$2,MIN($D$2,YEAR(Register!$U661)*12+MONTH(Register!$U661)-1)))-(YEAR(Register!$O661)*12+MONTH(Register!$O661))+1))/Register!$Q661,2)-ROUND((Register!$M661-Register!$R661)*MIN(Register!$Q661,MAX(0,MIN(H$4-1,IF(Register!$U661="",$D$2,MIN($D$2,YEAR(Register!$U661)*12+MONTH(Register!$U661)-1)))-(YEAR(Register!$O661)*12+MONTH(Register!$O661))+1))/Register!$Q661,2))</f>
        <v/>
      </c>
      <c r="I663" s="27">
        <f>IF(OR(Register!$N661&lt;&gt;"Yes",Register!$O661="",N(Register!$Q661)=0),0,ROUND((Register!$M661-Register!$R661)*MIN(Register!$Q661,MAX(0,MIN(I$4,IF(Register!$U661="",$D$2,MIN($D$2,YEAR(Register!$U661)*12+MONTH(Register!$U661)-1)))-(YEAR(Register!$O661)*12+MONTH(Register!$O661))+1))/Register!$Q661,2)-ROUND((Register!$M661-Register!$R661)*MIN(Register!$Q661,MAX(0,MIN(I$4-1,IF(Register!$U661="",$D$2,MIN($D$2,YEAR(Register!$U661)*12+MONTH(Register!$U661)-1)))-(YEAR(Register!$O661)*12+MONTH(Register!$O661))+1))/Register!$Q661,2))</f>
        <v/>
      </c>
      <c r="J663" s="27">
        <f>IF(OR(Register!$N661&lt;&gt;"Yes",Register!$O661="",N(Register!$Q661)=0),0,ROUND((Register!$M661-Register!$R661)*MIN(Register!$Q661,MAX(0,MIN(J$4,IF(Register!$U661="",$D$2,MIN($D$2,YEAR(Register!$U661)*12+MONTH(Register!$U661)-1)))-(YEAR(Register!$O661)*12+MONTH(Register!$O661))+1))/Register!$Q661,2)-ROUND((Register!$M661-Register!$R661)*MIN(Register!$Q661,MAX(0,MIN(J$4-1,IF(Register!$U661="",$D$2,MIN($D$2,YEAR(Register!$U661)*12+MONTH(Register!$U661)-1)))-(YEAR(Register!$O661)*12+MONTH(Register!$O661))+1))/Register!$Q661,2))</f>
        <v/>
      </c>
      <c r="K663" s="27">
        <f>IF(OR(Register!$N661&lt;&gt;"Yes",Register!$O661="",N(Register!$Q661)=0),0,ROUND((Register!$M661-Register!$R661)*MIN(Register!$Q661,MAX(0,MIN(K$4,IF(Register!$U661="",$D$2,MIN($D$2,YEAR(Register!$U661)*12+MONTH(Register!$U661)-1)))-(YEAR(Register!$O661)*12+MONTH(Register!$O661))+1))/Register!$Q661,2)-ROUND((Register!$M661-Register!$R661)*MIN(Register!$Q661,MAX(0,MIN(K$4-1,IF(Register!$U661="",$D$2,MIN($D$2,YEAR(Register!$U661)*12+MONTH(Register!$U661)-1)))-(YEAR(Register!$O661)*12+MONTH(Register!$O661))+1))/Register!$Q661,2))</f>
        <v/>
      </c>
      <c r="L663" s="27">
        <f>IF(OR(Register!$N661&lt;&gt;"Yes",Register!$O661="",N(Register!$Q661)=0),0,ROUND((Register!$M661-Register!$R661)*MIN(Register!$Q661,MAX(0,MIN(L$4,IF(Register!$U661="",$D$2,MIN($D$2,YEAR(Register!$U661)*12+MONTH(Register!$U661)-1)))-(YEAR(Register!$O661)*12+MONTH(Register!$O661))+1))/Register!$Q661,2)-ROUND((Register!$M661-Register!$R661)*MIN(Register!$Q661,MAX(0,MIN(L$4-1,IF(Register!$U661="",$D$2,MIN($D$2,YEAR(Register!$U661)*12+MONTH(Register!$U661)-1)))-(YEAR(Register!$O661)*12+MONTH(Register!$O661))+1))/Register!$Q661,2))</f>
        <v/>
      </c>
      <c r="M663" s="27">
        <f>IF(OR(Register!$N661&lt;&gt;"Yes",Register!$O661="",N(Register!$Q661)=0),0,ROUND((Register!$M661-Register!$R661)*MIN(Register!$Q661,MAX(0,MIN(M$4,IF(Register!$U661="",$D$2,MIN($D$2,YEAR(Register!$U661)*12+MONTH(Register!$U661)-1)))-(YEAR(Register!$O661)*12+MONTH(Register!$O661))+1))/Register!$Q661,2)-ROUND((Register!$M661-Register!$R661)*MIN(Register!$Q661,MAX(0,MIN(M$4-1,IF(Register!$U661="",$D$2,MIN($D$2,YEAR(Register!$U661)*12+MONTH(Register!$U661)-1)))-(YEAR(Register!$O661)*12+MONTH(Register!$O661))+1))/Register!$Q661,2))</f>
        <v/>
      </c>
      <c r="N663" s="27">
        <f>IF(OR(Register!$N661&lt;&gt;"Yes",Register!$O661="",N(Register!$Q661)=0),0,ROUND((Register!$M661-Register!$R661)*MIN(Register!$Q661,MAX(0,MIN(N$4,IF(Register!$U661="",$D$2,MIN($D$2,YEAR(Register!$U661)*12+MONTH(Register!$U661)-1)))-(YEAR(Register!$O661)*12+MONTH(Register!$O661))+1))/Register!$Q661,2)-ROUND((Register!$M661-Register!$R661)*MIN(Register!$Q661,MAX(0,MIN(N$4-1,IF(Register!$U661="",$D$2,MIN($D$2,YEAR(Register!$U661)*12+MONTH(Register!$U661)-1)))-(YEAR(Register!$O661)*12+MONTH(Register!$O661))+1))/Register!$Q661,2))</f>
        <v/>
      </c>
      <c r="O663" s="27">
        <f>IF(OR(Register!$N661&lt;&gt;"Yes",Register!$O661="",N(Register!$Q661)=0),0,ROUND((Register!$M661-Register!$R661)*MIN(Register!$Q661,MAX(0,MIN(O$4,IF(Register!$U661="",$D$2,MIN($D$2,YEAR(Register!$U661)*12+MONTH(Register!$U661)-1)))-(YEAR(Register!$O661)*12+MONTH(Register!$O661))+1))/Register!$Q661,2)-ROUND((Register!$M661-Register!$R661)*MIN(Register!$Q661,MAX(0,MIN(O$4-1,IF(Register!$U661="",$D$2,MIN($D$2,YEAR(Register!$U661)*12+MONTH(Register!$U661)-1)))-(YEAR(Register!$O661)*12+MONTH(Register!$O661))+1))/Register!$Q661,2))</f>
        <v/>
      </c>
      <c r="P663" s="27">
        <f>IF(OR(Register!$N661&lt;&gt;"Yes",Register!$O661="",N(Register!$Q661)=0),0,ROUND((Register!$M661-Register!$R661)*MIN(Register!$Q661,MAX(0,MIN(P$4,IF(Register!$U661="",$D$2,MIN($D$2,YEAR(Register!$U661)*12+MONTH(Register!$U661)-1)))-(YEAR(Register!$O661)*12+MONTH(Register!$O661))+1))/Register!$Q661,2)-ROUND((Register!$M661-Register!$R661)*MIN(Register!$Q661,MAX(0,MIN(P$4-1,IF(Register!$U661="",$D$2,MIN($D$2,YEAR(Register!$U661)*12+MONTH(Register!$U661)-1)))-(YEAR(Register!$O661)*12+MONTH(Register!$O661))+1))/Register!$Q661,2))</f>
        <v/>
      </c>
      <c r="Q663" s="27">
        <f>E663+F663+G663+H663+I663+J663+K663+L663+M663+N663+O663+P663</f>
        <v/>
      </c>
    </row>
    <row r="664">
      <c r="A664" s="28">
        <f>IF(Register!$A662="","",Register!$A662)</f>
        <v/>
      </c>
      <c r="B664" s="28">
        <f>IF(Register!$D662="","",Register!$D662)</f>
        <v/>
      </c>
      <c r="C664" s="28">
        <f>IF(Register!$F662="","",Register!$F662)</f>
        <v/>
      </c>
      <c r="D664" s="28">
        <f>IF(C664="","",IF(C664=Settings!$A$9,Settings!$B$9,IF(C664=Settings!$A$10,Settings!$B$10,IF(C664=Settings!$A$11,Settings!$B$11,IF(C664=Settings!$A$12,Settings!$B$12,IF(C664=Settings!$A$13,Settings!$B$13,IF(C664=Settings!$A$14,Settings!$B$14,IF(C664=Settings!$A$15,Settings!$B$15,IF(C664=Settings!$A$16,Settings!$B$16,IF(C664=Settings!$A$17,Settings!$B$17,IF(C664=Settings!$A$18,Settings!$B$18,"")))))))))))</f>
        <v/>
      </c>
      <c r="E664" s="27">
        <f>IF(OR(Register!$N662&lt;&gt;"Yes",Register!$O662="",N(Register!$Q662)=0),0,ROUND((Register!$M662-Register!$R662)*MIN(Register!$Q662,MAX(0,MIN(E$4,IF(Register!$U662="",$D$2,MIN($D$2,YEAR(Register!$U662)*12+MONTH(Register!$U662)-1)))-(YEAR(Register!$O662)*12+MONTH(Register!$O662))+1))/Register!$Q662,2)-ROUND((Register!$M662-Register!$R662)*MIN(Register!$Q662,MAX(0,MIN(E$4-1,IF(Register!$U662="",$D$2,MIN($D$2,YEAR(Register!$U662)*12+MONTH(Register!$U662)-1)))-(YEAR(Register!$O662)*12+MONTH(Register!$O662))+1))/Register!$Q662,2))</f>
        <v/>
      </c>
      <c r="F664" s="27">
        <f>IF(OR(Register!$N662&lt;&gt;"Yes",Register!$O662="",N(Register!$Q662)=0),0,ROUND((Register!$M662-Register!$R662)*MIN(Register!$Q662,MAX(0,MIN(F$4,IF(Register!$U662="",$D$2,MIN($D$2,YEAR(Register!$U662)*12+MONTH(Register!$U662)-1)))-(YEAR(Register!$O662)*12+MONTH(Register!$O662))+1))/Register!$Q662,2)-ROUND((Register!$M662-Register!$R662)*MIN(Register!$Q662,MAX(0,MIN(F$4-1,IF(Register!$U662="",$D$2,MIN($D$2,YEAR(Register!$U662)*12+MONTH(Register!$U662)-1)))-(YEAR(Register!$O662)*12+MONTH(Register!$O662))+1))/Register!$Q662,2))</f>
        <v/>
      </c>
      <c r="G664" s="27">
        <f>IF(OR(Register!$N662&lt;&gt;"Yes",Register!$O662="",N(Register!$Q662)=0),0,ROUND((Register!$M662-Register!$R662)*MIN(Register!$Q662,MAX(0,MIN(G$4,IF(Register!$U662="",$D$2,MIN($D$2,YEAR(Register!$U662)*12+MONTH(Register!$U662)-1)))-(YEAR(Register!$O662)*12+MONTH(Register!$O662))+1))/Register!$Q662,2)-ROUND((Register!$M662-Register!$R662)*MIN(Register!$Q662,MAX(0,MIN(G$4-1,IF(Register!$U662="",$D$2,MIN($D$2,YEAR(Register!$U662)*12+MONTH(Register!$U662)-1)))-(YEAR(Register!$O662)*12+MONTH(Register!$O662))+1))/Register!$Q662,2))</f>
        <v/>
      </c>
      <c r="H664" s="27">
        <f>IF(OR(Register!$N662&lt;&gt;"Yes",Register!$O662="",N(Register!$Q662)=0),0,ROUND((Register!$M662-Register!$R662)*MIN(Register!$Q662,MAX(0,MIN(H$4,IF(Register!$U662="",$D$2,MIN($D$2,YEAR(Register!$U662)*12+MONTH(Register!$U662)-1)))-(YEAR(Register!$O662)*12+MONTH(Register!$O662))+1))/Register!$Q662,2)-ROUND((Register!$M662-Register!$R662)*MIN(Register!$Q662,MAX(0,MIN(H$4-1,IF(Register!$U662="",$D$2,MIN($D$2,YEAR(Register!$U662)*12+MONTH(Register!$U662)-1)))-(YEAR(Register!$O662)*12+MONTH(Register!$O662))+1))/Register!$Q662,2))</f>
        <v/>
      </c>
      <c r="I664" s="27">
        <f>IF(OR(Register!$N662&lt;&gt;"Yes",Register!$O662="",N(Register!$Q662)=0),0,ROUND((Register!$M662-Register!$R662)*MIN(Register!$Q662,MAX(0,MIN(I$4,IF(Register!$U662="",$D$2,MIN($D$2,YEAR(Register!$U662)*12+MONTH(Register!$U662)-1)))-(YEAR(Register!$O662)*12+MONTH(Register!$O662))+1))/Register!$Q662,2)-ROUND((Register!$M662-Register!$R662)*MIN(Register!$Q662,MAX(0,MIN(I$4-1,IF(Register!$U662="",$D$2,MIN($D$2,YEAR(Register!$U662)*12+MONTH(Register!$U662)-1)))-(YEAR(Register!$O662)*12+MONTH(Register!$O662))+1))/Register!$Q662,2))</f>
        <v/>
      </c>
      <c r="J664" s="27">
        <f>IF(OR(Register!$N662&lt;&gt;"Yes",Register!$O662="",N(Register!$Q662)=0),0,ROUND((Register!$M662-Register!$R662)*MIN(Register!$Q662,MAX(0,MIN(J$4,IF(Register!$U662="",$D$2,MIN($D$2,YEAR(Register!$U662)*12+MONTH(Register!$U662)-1)))-(YEAR(Register!$O662)*12+MONTH(Register!$O662))+1))/Register!$Q662,2)-ROUND((Register!$M662-Register!$R662)*MIN(Register!$Q662,MAX(0,MIN(J$4-1,IF(Register!$U662="",$D$2,MIN($D$2,YEAR(Register!$U662)*12+MONTH(Register!$U662)-1)))-(YEAR(Register!$O662)*12+MONTH(Register!$O662))+1))/Register!$Q662,2))</f>
        <v/>
      </c>
      <c r="K664" s="27">
        <f>IF(OR(Register!$N662&lt;&gt;"Yes",Register!$O662="",N(Register!$Q662)=0),0,ROUND((Register!$M662-Register!$R662)*MIN(Register!$Q662,MAX(0,MIN(K$4,IF(Register!$U662="",$D$2,MIN($D$2,YEAR(Register!$U662)*12+MONTH(Register!$U662)-1)))-(YEAR(Register!$O662)*12+MONTH(Register!$O662))+1))/Register!$Q662,2)-ROUND((Register!$M662-Register!$R662)*MIN(Register!$Q662,MAX(0,MIN(K$4-1,IF(Register!$U662="",$D$2,MIN($D$2,YEAR(Register!$U662)*12+MONTH(Register!$U662)-1)))-(YEAR(Register!$O662)*12+MONTH(Register!$O662))+1))/Register!$Q662,2))</f>
        <v/>
      </c>
      <c r="L664" s="27">
        <f>IF(OR(Register!$N662&lt;&gt;"Yes",Register!$O662="",N(Register!$Q662)=0),0,ROUND((Register!$M662-Register!$R662)*MIN(Register!$Q662,MAX(0,MIN(L$4,IF(Register!$U662="",$D$2,MIN($D$2,YEAR(Register!$U662)*12+MONTH(Register!$U662)-1)))-(YEAR(Register!$O662)*12+MONTH(Register!$O662))+1))/Register!$Q662,2)-ROUND((Register!$M662-Register!$R662)*MIN(Register!$Q662,MAX(0,MIN(L$4-1,IF(Register!$U662="",$D$2,MIN($D$2,YEAR(Register!$U662)*12+MONTH(Register!$U662)-1)))-(YEAR(Register!$O662)*12+MONTH(Register!$O662))+1))/Register!$Q662,2))</f>
        <v/>
      </c>
      <c r="M664" s="27">
        <f>IF(OR(Register!$N662&lt;&gt;"Yes",Register!$O662="",N(Register!$Q662)=0),0,ROUND((Register!$M662-Register!$R662)*MIN(Register!$Q662,MAX(0,MIN(M$4,IF(Register!$U662="",$D$2,MIN($D$2,YEAR(Register!$U662)*12+MONTH(Register!$U662)-1)))-(YEAR(Register!$O662)*12+MONTH(Register!$O662))+1))/Register!$Q662,2)-ROUND((Register!$M662-Register!$R662)*MIN(Register!$Q662,MAX(0,MIN(M$4-1,IF(Register!$U662="",$D$2,MIN($D$2,YEAR(Register!$U662)*12+MONTH(Register!$U662)-1)))-(YEAR(Register!$O662)*12+MONTH(Register!$O662))+1))/Register!$Q662,2))</f>
        <v/>
      </c>
      <c r="N664" s="27">
        <f>IF(OR(Register!$N662&lt;&gt;"Yes",Register!$O662="",N(Register!$Q662)=0),0,ROUND((Register!$M662-Register!$R662)*MIN(Register!$Q662,MAX(0,MIN(N$4,IF(Register!$U662="",$D$2,MIN($D$2,YEAR(Register!$U662)*12+MONTH(Register!$U662)-1)))-(YEAR(Register!$O662)*12+MONTH(Register!$O662))+1))/Register!$Q662,2)-ROUND((Register!$M662-Register!$R662)*MIN(Register!$Q662,MAX(0,MIN(N$4-1,IF(Register!$U662="",$D$2,MIN($D$2,YEAR(Register!$U662)*12+MONTH(Register!$U662)-1)))-(YEAR(Register!$O662)*12+MONTH(Register!$O662))+1))/Register!$Q662,2))</f>
        <v/>
      </c>
      <c r="O664" s="27">
        <f>IF(OR(Register!$N662&lt;&gt;"Yes",Register!$O662="",N(Register!$Q662)=0),0,ROUND((Register!$M662-Register!$R662)*MIN(Register!$Q662,MAX(0,MIN(O$4,IF(Register!$U662="",$D$2,MIN($D$2,YEAR(Register!$U662)*12+MONTH(Register!$U662)-1)))-(YEAR(Register!$O662)*12+MONTH(Register!$O662))+1))/Register!$Q662,2)-ROUND((Register!$M662-Register!$R662)*MIN(Register!$Q662,MAX(0,MIN(O$4-1,IF(Register!$U662="",$D$2,MIN($D$2,YEAR(Register!$U662)*12+MONTH(Register!$U662)-1)))-(YEAR(Register!$O662)*12+MONTH(Register!$O662))+1))/Register!$Q662,2))</f>
        <v/>
      </c>
      <c r="P664" s="27">
        <f>IF(OR(Register!$N662&lt;&gt;"Yes",Register!$O662="",N(Register!$Q662)=0),0,ROUND((Register!$M662-Register!$R662)*MIN(Register!$Q662,MAX(0,MIN(P$4,IF(Register!$U662="",$D$2,MIN($D$2,YEAR(Register!$U662)*12+MONTH(Register!$U662)-1)))-(YEAR(Register!$O662)*12+MONTH(Register!$O662))+1))/Register!$Q662,2)-ROUND((Register!$M662-Register!$R662)*MIN(Register!$Q662,MAX(0,MIN(P$4-1,IF(Register!$U662="",$D$2,MIN($D$2,YEAR(Register!$U662)*12+MONTH(Register!$U662)-1)))-(YEAR(Register!$O662)*12+MONTH(Register!$O662))+1))/Register!$Q662,2))</f>
        <v/>
      </c>
      <c r="Q664" s="27">
        <f>E664+F664+G664+H664+I664+J664+K664+L664+M664+N664+O664+P664</f>
        <v/>
      </c>
    </row>
    <row r="665">
      <c r="A665" s="28">
        <f>IF(Register!$A663="","",Register!$A663)</f>
        <v/>
      </c>
      <c r="B665" s="28">
        <f>IF(Register!$D663="","",Register!$D663)</f>
        <v/>
      </c>
      <c r="C665" s="28">
        <f>IF(Register!$F663="","",Register!$F663)</f>
        <v/>
      </c>
      <c r="D665" s="28">
        <f>IF(C665="","",IF(C665=Settings!$A$9,Settings!$B$9,IF(C665=Settings!$A$10,Settings!$B$10,IF(C665=Settings!$A$11,Settings!$B$11,IF(C665=Settings!$A$12,Settings!$B$12,IF(C665=Settings!$A$13,Settings!$B$13,IF(C665=Settings!$A$14,Settings!$B$14,IF(C665=Settings!$A$15,Settings!$B$15,IF(C665=Settings!$A$16,Settings!$B$16,IF(C665=Settings!$A$17,Settings!$B$17,IF(C665=Settings!$A$18,Settings!$B$18,"")))))))))))</f>
        <v/>
      </c>
      <c r="E665" s="27">
        <f>IF(OR(Register!$N663&lt;&gt;"Yes",Register!$O663="",N(Register!$Q663)=0),0,ROUND((Register!$M663-Register!$R663)*MIN(Register!$Q663,MAX(0,MIN(E$4,IF(Register!$U663="",$D$2,MIN($D$2,YEAR(Register!$U663)*12+MONTH(Register!$U663)-1)))-(YEAR(Register!$O663)*12+MONTH(Register!$O663))+1))/Register!$Q663,2)-ROUND((Register!$M663-Register!$R663)*MIN(Register!$Q663,MAX(0,MIN(E$4-1,IF(Register!$U663="",$D$2,MIN($D$2,YEAR(Register!$U663)*12+MONTH(Register!$U663)-1)))-(YEAR(Register!$O663)*12+MONTH(Register!$O663))+1))/Register!$Q663,2))</f>
        <v/>
      </c>
      <c r="F665" s="27">
        <f>IF(OR(Register!$N663&lt;&gt;"Yes",Register!$O663="",N(Register!$Q663)=0),0,ROUND((Register!$M663-Register!$R663)*MIN(Register!$Q663,MAX(0,MIN(F$4,IF(Register!$U663="",$D$2,MIN($D$2,YEAR(Register!$U663)*12+MONTH(Register!$U663)-1)))-(YEAR(Register!$O663)*12+MONTH(Register!$O663))+1))/Register!$Q663,2)-ROUND((Register!$M663-Register!$R663)*MIN(Register!$Q663,MAX(0,MIN(F$4-1,IF(Register!$U663="",$D$2,MIN($D$2,YEAR(Register!$U663)*12+MONTH(Register!$U663)-1)))-(YEAR(Register!$O663)*12+MONTH(Register!$O663))+1))/Register!$Q663,2))</f>
        <v/>
      </c>
      <c r="G665" s="27">
        <f>IF(OR(Register!$N663&lt;&gt;"Yes",Register!$O663="",N(Register!$Q663)=0),0,ROUND((Register!$M663-Register!$R663)*MIN(Register!$Q663,MAX(0,MIN(G$4,IF(Register!$U663="",$D$2,MIN($D$2,YEAR(Register!$U663)*12+MONTH(Register!$U663)-1)))-(YEAR(Register!$O663)*12+MONTH(Register!$O663))+1))/Register!$Q663,2)-ROUND((Register!$M663-Register!$R663)*MIN(Register!$Q663,MAX(0,MIN(G$4-1,IF(Register!$U663="",$D$2,MIN($D$2,YEAR(Register!$U663)*12+MONTH(Register!$U663)-1)))-(YEAR(Register!$O663)*12+MONTH(Register!$O663))+1))/Register!$Q663,2))</f>
        <v/>
      </c>
      <c r="H665" s="27">
        <f>IF(OR(Register!$N663&lt;&gt;"Yes",Register!$O663="",N(Register!$Q663)=0),0,ROUND((Register!$M663-Register!$R663)*MIN(Register!$Q663,MAX(0,MIN(H$4,IF(Register!$U663="",$D$2,MIN($D$2,YEAR(Register!$U663)*12+MONTH(Register!$U663)-1)))-(YEAR(Register!$O663)*12+MONTH(Register!$O663))+1))/Register!$Q663,2)-ROUND((Register!$M663-Register!$R663)*MIN(Register!$Q663,MAX(0,MIN(H$4-1,IF(Register!$U663="",$D$2,MIN($D$2,YEAR(Register!$U663)*12+MONTH(Register!$U663)-1)))-(YEAR(Register!$O663)*12+MONTH(Register!$O663))+1))/Register!$Q663,2))</f>
        <v/>
      </c>
      <c r="I665" s="27">
        <f>IF(OR(Register!$N663&lt;&gt;"Yes",Register!$O663="",N(Register!$Q663)=0),0,ROUND((Register!$M663-Register!$R663)*MIN(Register!$Q663,MAX(0,MIN(I$4,IF(Register!$U663="",$D$2,MIN($D$2,YEAR(Register!$U663)*12+MONTH(Register!$U663)-1)))-(YEAR(Register!$O663)*12+MONTH(Register!$O663))+1))/Register!$Q663,2)-ROUND((Register!$M663-Register!$R663)*MIN(Register!$Q663,MAX(0,MIN(I$4-1,IF(Register!$U663="",$D$2,MIN($D$2,YEAR(Register!$U663)*12+MONTH(Register!$U663)-1)))-(YEAR(Register!$O663)*12+MONTH(Register!$O663))+1))/Register!$Q663,2))</f>
        <v/>
      </c>
      <c r="J665" s="27">
        <f>IF(OR(Register!$N663&lt;&gt;"Yes",Register!$O663="",N(Register!$Q663)=0),0,ROUND((Register!$M663-Register!$R663)*MIN(Register!$Q663,MAX(0,MIN(J$4,IF(Register!$U663="",$D$2,MIN($D$2,YEAR(Register!$U663)*12+MONTH(Register!$U663)-1)))-(YEAR(Register!$O663)*12+MONTH(Register!$O663))+1))/Register!$Q663,2)-ROUND((Register!$M663-Register!$R663)*MIN(Register!$Q663,MAX(0,MIN(J$4-1,IF(Register!$U663="",$D$2,MIN($D$2,YEAR(Register!$U663)*12+MONTH(Register!$U663)-1)))-(YEAR(Register!$O663)*12+MONTH(Register!$O663))+1))/Register!$Q663,2))</f>
        <v/>
      </c>
      <c r="K665" s="27">
        <f>IF(OR(Register!$N663&lt;&gt;"Yes",Register!$O663="",N(Register!$Q663)=0),0,ROUND((Register!$M663-Register!$R663)*MIN(Register!$Q663,MAX(0,MIN(K$4,IF(Register!$U663="",$D$2,MIN($D$2,YEAR(Register!$U663)*12+MONTH(Register!$U663)-1)))-(YEAR(Register!$O663)*12+MONTH(Register!$O663))+1))/Register!$Q663,2)-ROUND((Register!$M663-Register!$R663)*MIN(Register!$Q663,MAX(0,MIN(K$4-1,IF(Register!$U663="",$D$2,MIN($D$2,YEAR(Register!$U663)*12+MONTH(Register!$U663)-1)))-(YEAR(Register!$O663)*12+MONTH(Register!$O663))+1))/Register!$Q663,2))</f>
        <v/>
      </c>
      <c r="L665" s="27">
        <f>IF(OR(Register!$N663&lt;&gt;"Yes",Register!$O663="",N(Register!$Q663)=0),0,ROUND((Register!$M663-Register!$R663)*MIN(Register!$Q663,MAX(0,MIN(L$4,IF(Register!$U663="",$D$2,MIN($D$2,YEAR(Register!$U663)*12+MONTH(Register!$U663)-1)))-(YEAR(Register!$O663)*12+MONTH(Register!$O663))+1))/Register!$Q663,2)-ROUND((Register!$M663-Register!$R663)*MIN(Register!$Q663,MAX(0,MIN(L$4-1,IF(Register!$U663="",$D$2,MIN($D$2,YEAR(Register!$U663)*12+MONTH(Register!$U663)-1)))-(YEAR(Register!$O663)*12+MONTH(Register!$O663))+1))/Register!$Q663,2))</f>
        <v/>
      </c>
      <c r="M665" s="27">
        <f>IF(OR(Register!$N663&lt;&gt;"Yes",Register!$O663="",N(Register!$Q663)=0),0,ROUND((Register!$M663-Register!$R663)*MIN(Register!$Q663,MAX(0,MIN(M$4,IF(Register!$U663="",$D$2,MIN($D$2,YEAR(Register!$U663)*12+MONTH(Register!$U663)-1)))-(YEAR(Register!$O663)*12+MONTH(Register!$O663))+1))/Register!$Q663,2)-ROUND((Register!$M663-Register!$R663)*MIN(Register!$Q663,MAX(0,MIN(M$4-1,IF(Register!$U663="",$D$2,MIN($D$2,YEAR(Register!$U663)*12+MONTH(Register!$U663)-1)))-(YEAR(Register!$O663)*12+MONTH(Register!$O663))+1))/Register!$Q663,2))</f>
        <v/>
      </c>
      <c r="N665" s="27">
        <f>IF(OR(Register!$N663&lt;&gt;"Yes",Register!$O663="",N(Register!$Q663)=0),0,ROUND((Register!$M663-Register!$R663)*MIN(Register!$Q663,MAX(0,MIN(N$4,IF(Register!$U663="",$D$2,MIN($D$2,YEAR(Register!$U663)*12+MONTH(Register!$U663)-1)))-(YEAR(Register!$O663)*12+MONTH(Register!$O663))+1))/Register!$Q663,2)-ROUND((Register!$M663-Register!$R663)*MIN(Register!$Q663,MAX(0,MIN(N$4-1,IF(Register!$U663="",$D$2,MIN($D$2,YEAR(Register!$U663)*12+MONTH(Register!$U663)-1)))-(YEAR(Register!$O663)*12+MONTH(Register!$O663))+1))/Register!$Q663,2))</f>
        <v/>
      </c>
      <c r="O665" s="27">
        <f>IF(OR(Register!$N663&lt;&gt;"Yes",Register!$O663="",N(Register!$Q663)=0),0,ROUND((Register!$M663-Register!$R663)*MIN(Register!$Q663,MAX(0,MIN(O$4,IF(Register!$U663="",$D$2,MIN($D$2,YEAR(Register!$U663)*12+MONTH(Register!$U663)-1)))-(YEAR(Register!$O663)*12+MONTH(Register!$O663))+1))/Register!$Q663,2)-ROUND((Register!$M663-Register!$R663)*MIN(Register!$Q663,MAX(0,MIN(O$4-1,IF(Register!$U663="",$D$2,MIN($D$2,YEAR(Register!$U663)*12+MONTH(Register!$U663)-1)))-(YEAR(Register!$O663)*12+MONTH(Register!$O663))+1))/Register!$Q663,2))</f>
        <v/>
      </c>
      <c r="P665" s="27">
        <f>IF(OR(Register!$N663&lt;&gt;"Yes",Register!$O663="",N(Register!$Q663)=0),0,ROUND((Register!$M663-Register!$R663)*MIN(Register!$Q663,MAX(0,MIN(P$4,IF(Register!$U663="",$D$2,MIN($D$2,YEAR(Register!$U663)*12+MONTH(Register!$U663)-1)))-(YEAR(Register!$O663)*12+MONTH(Register!$O663))+1))/Register!$Q663,2)-ROUND((Register!$M663-Register!$R663)*MIN(Register!$Q663,MAX(0,MIN(P$4-1,IF(Register!$U663="",$D$2,MIN($D$2,YEAR(Register!$U663)*12+MONTH(Register!$U663)-1)))-(YEAR(Register!$O663)*12+MONTH(Register!$O663))+1))/Register!$Q663,2))</f>
        <v/>
      </c>
      <c r="Q665" s="27">
        <f>E665+F665+G665+H665+I665+J665+K665+L665+M665+N665+O665+P665</f>
        <v/>
      </c>
    </row>
    <row r="666">
      <c r="A666" s="28">
        <f>IF(Register!$A664="","",Register!$A664)</f>
        <v/>
      </c>
      <c r="B666" s="28">
        <f>IF(Register!$D664="","",Register!$D664)</f>
        <v/>
      </c>
      <c r="C666" s="28">
        <f>IF(Register!$F664="","",Register!$F664)</f>
        <v/>
      </c>
      <c r="D666" s="28">
        <f>IF(C666="","",IF(C666=Settings!$A$9,Settings!$B$9,IF(C666=Settings!$A$10,Settings!$B$10,IF(C666=Settings!$A$11,Settings!$B$11,IF(C666=Settings!$A$12,Settings!$B$12,IF(C666=Settings!$A$13,Settings!$B$13,IF(C666=Settings!$A$14,Settings!$B$14,IF(C666=Settings!$A$15,Settings!$B$15,IF(C666=Settings!$A$16,Settings!$B$16,IF(C666=Settings!$A$17,Settings!$B$17,IF(C666=Settings!$A$18,Settings!$B$18,"")))))))))))</f>
        <v/>
      </c>
      <c r="E666" s="27">
        <f>IF(OR(Register!$N664&lt;&gt;"Yes",Register!$O664="",N(Register!$Q664)=0),0,ROUND((Register!$M664-Register!$R664)*MIN(Register!$Q664,MAX(0,MIN(E$4,IF(Register!$U664="",$D$2,MIN($D$2,YEAR(Register!$U664)*12+MONTH(Register!$U664)-1)))-(YEAR(Register!$O664)*12+MONTH(Register!$O664))+1))/Register!$Q664,2)-ROUND((Register!$M664-Register!$R664)*MIN(Register!$Q664,MAX(0,MIN(E$4-1,IF(Register!$U664="",$D$2,MIN($D$2,YEAR(Register!$U664)*12+MONTH(Register!$U664)-1)))-(YEAR(Register!$O664)*12+MONTH(Register!$O664))+1))/Register!$Q664,2))</f>
        <v/>
      </c>
      <c r="F666" s="27">
        <f>IF(OR(Register!$N664&lt;&gt;"Yes",Register!$O664="",N(Register!$Q664)=0),0,ROUND((Register!$M664-Register!$R664)*MIN(Register!$Q664,MAX(0,MIN(F$4,IF(Register!$U664="",$D$2,MIN($D$2,YEAR(Register!$U664)*12+MONTH(Register!$U664)-1)))-(YEAR(Register!$O664)*12+MONTH(Register!$O664))+1))/Register!$Q664,2)-ROUND((Register!$M664-Register!$R664)*MIN(Register!$Q664,MAX(0,MIN(F$4-1,IF(Register!$U664="",$D$2,MIN($D$2,YEAR(Register!$U664)*12+MONTH(Register!$U664)-1)))-(YEAR(Register!$O664)*12+MONTH(Register!$O664))+1))/Register!$Q664,2))</f>
        <v/>
      </c>
      <c r="G666" s="27">
        <f>IF(OR(Register!$N664&lt;&gt;"Yes",Register!$O664="",N(Register!$Q664)=0),0,ROUND((Register!$M664-Register!$R664)*MIN(Register!$Q664,MAX(0,MIN(G$4,IF(Register!$U664="",$D$2,MIN($D$2,YEAR(Register!$U664)*12+MONTH(Register!$U664)-1)))-(YEAR(Register!$O664)*12+MONTH(Register!$O664))+1))/Register!$Q664,2)-ROUND((Register!$M664-Register!$R664)*MIN(Register!$Q664,MAX(0,MIN(G$4-1,IF(Register!$U664="",$D$2,MIN($D$2,YEAR(Register!$U664)*12+MONTH(Register!$U664)-1)))-(YEAR(Register!$O664)*12+MONTH(Register!$O664))+1))/Register!$Q664,2))</f>
        <v/>
      </c>
      <c r="H666" s="27">
        <f>IF(OR(Register!$N664&lt;&gt;"Yes",Register!$O664="",N(Register!$Q664)=0),0,ROUND((Register!$M664-Register!$R664)*MIN(Register!$Q664,MAX(0,MIN(H$4,IF(Register!$U664="",$D$2,MIN($D$2,YEAR(Register!$U664)*12+MONTH(Register!$U664)-1)))-(YEAR(Register!$O664)*12+MONTH(Register!$O664))+1))/Register!$Q664,2)-ROUND((Register!$M664-Register!$R664)*MIN(Register!$Q664,MAX(0,MIN(H$4-1,IF(Register!$U664="",$D$2,MIN($D$2,YEAR(Register!$U664)*12+MONTH(Register!$U664)-1)))-(YEAR(Register!$O664)*12+MONTH(Register!$O664))+1))/Register!$Q664,2))</f>
        <v/>
      </c>
      <c r="I666" s="27">
        <f>IF(OR(Register!$N664&lt;&gt;"Yes",Register!$O664="",N(Register!$Q664)=0),0,ROUND((Register!$M664-Register!$R664)*MIN(Register!$Q664,MAX(0,MIN(I$4,IF(Register!$U664="",$D$2,MIN($D$2,YEAR(Register!$U664)*12+MONTH(Register!$U664)-1)))-(YEAR(Register!$O664)*12+MONTH(Register!$O664))+1))/Register!$Q664,2)-ROUND((Register!$M664-Register!$R664)*MIN(Register!$Q664,MAX(0,MIN(I$4-1,IF(Register!$U664="",$D$2,MIN($D$2,YEAR(Register!$U664)*12+MONTH(Register!$U664)-1)))-(YEAR(Register!$O664)*12+MONTH(Register!$O664))+1))/Register!$Q664,2))</f>
        <v/>
      </c>
      <c r="J666" s="27">
        <f>IF(OR(Register!$N664&lt;&gt;"Yes",Register!$O664="",N(Register!$Q664)=0),0,ROUND((Register!$M664-Register!$R664)*MIN(Register!$Q664,MAX(0,MIN(J$4,IF(Register!$U664="",$D$2,MIN($D$2,YEAR(Register!$U664)*12+MONTH(Register!$U664)-1)))-(YEAR(Register!$O664)*12+MONTH(Register!$O664))+1))/Register!$Q664,2)-ROUND((Register!$M664-Register!$R664)*MIN(Register!$Q664,MAX(0,MIN(J$4-1,IF(Register!$U664="",$D$2,MIN($D$2,YEAR(Register!$U664)*12+MONTH(Register!$U664)-1)))-(YEAR(Register!$O664)*12+MONTH(Register!$O664))+1))/Register!$Q664,2))</f>
        <v/>
      </c>
      <c r="K666" s="27">
        <f>IF(OR(Register!$N664&lt;&gt;"Yes",Register!$O664="",N(Register!$Q664)=0),0,ROUND((Register!$M664-Register!$R664)*MIN(Register!$Q664,MAX(0,MIN(K$4,IF(Register!$U664="",$D$2,MIN($D$2,YEAR(Register!$U664)*12+MONTH(Register!$U664)-1)))-(YEAR(Register!$O664)*12+MONTH(Register!$O664))+1))/Register!$Q664,2)-ROUND((Register!$M664-Register!$R664)*MIN(Register!$Q664,MAX(0,MIN(K$4-1,IF(Register!$U664="",$D$2,MIN($D$2,YEAR(Register!$U664)*12+MONTH(Register!$U664)-1)))-(YEAR(Register!$O664)*12+MONTH(Register!$O664))+1))/Register!$Q664,2))</f>
        <v/>
      </c>
      <c r="L666" s="27">
        <f>IF(OR(Register!$N664&lt;&gt;"Yes",Register!$O664="",N(Register!$Q664)=0),0,ROUND((Register!$M664-Register!$R664)*MIN(Register!$Q664,MAX(0,MIN(L$4,IF(Register!$U664="",$D$2,MIN($D$2,YEAR(Register!$U664)*12+MONTH(Register!$U664)-1)))-(YEAR(Register!$O664)*12+MONTH(Register!$O664))+1))/Register!$Q664,2)-ROUND((Register!$M664-Register!$R664)*MIN(Register!$Q664,MAX(0,MIN(L$4-1,IF(Register!$U664="",$D$2,MIN($D$2,YEAR(Register!$U664)*12+MONTH(Register!$U664)-1)))-(YEAR(Register!$O664)*12+MONTH(Register!$O664))+1))/Register!$Q664,2))</f>
        <v/>
      </c>
      <c r="M666" s="27">
        <f>IF(OR(Register!$N664&lt;&gt;"Yes",Register!$O664="",N(Register!$Q664)=0),0,ROUND((Register!$M664-Register!$R664)*MIN(Register!$Q664,MAX(0,MIN(M$4,IF(Register!$U664="",$D$2,MIN($D$2,YEAR(Register!$U664)*12+MONTH(Register!$U664)-1)))-(YEAR(Register!$O664)*12+MONTH(Register!$O664))+1))/Register!$Q664,2)-ROUND((Register!$M664-Register!$R664)*MIN(Register!$Q664,MAX(0,MIN(M$4-1,IF(Register!$U664="",$D$2,MIN($D$2,YEAR(Register!$U664)*12+MONTH(Register!$U664)-1)))-(YEAR(Register!$O664)*12+MONTH(Register!$O664))+1))/Register!$Q664,2))</f>
        <v/>
      </c>
      <c r="N666" s="27">
        <f>IF(OR(Register!$N664&lt;&gt;"Yes",Register!$O664="",N(Register!$Q664)=0),0,ROUND((Register!$M664-Register!$R664)*MIN(Register!$Q664,MAX(0,MIN(N$4,IF(Register!$U664="",$D$2,MIN($D$2,YEAR(Register!$U664)*12+MONTH(Register!$U664)-1)))-(YEAR(Register!$O664)*12+MONTH(Register!$O664))+1))/Register!$Q664,2)-ROUND((Register!$M664-Register!$R664)*MIN(Register!$Q664,MAX(0,MIN(N$4-1,IF(Register!$U664="",$D$2,MIN($D$2,YEAR(Register!$U664)*12+MONTH(Register!$U664)-1)))-(YEAR(Register!$O664)*12+MONTH(Register!$O664))+1))/Register!$Q664,2))</f>
        <v/>
      </c>
      <c r="O666" s="27">
        <f>IF(OR(Register!$N664&lt;&gt;"Yes",Register!$O664="",N(Register!$Q664)=0),0,ROUND((Register!$M664-Register!$R664)*MIN(Register!$Q664,MAX(0,MIN(O$4,IF(Register!$U664="",$D$2,MIN($D$2,YEAR(Register!$U664)*12+MONTH(Register!$U664)-1)))-(YEAR(Register!$O664)*12+MONTH(Register!$O664))+1))/Register!$Q664,2)-ROUND((Register!$M664-Register!$R664)*MIN(Register!$Q664,MAX(0,MIN(O$4-1,IF(Register!$U664="",$D$2,MIN($D$2,YEAR(Register!$U664)*12+MONTH(Register!$U664)-1)))-(YEAR(Register!$O664)*12+MONTH(Register!$O664))+1))/Register!$Q664,2))</f>
        <v/>
      </c>
      <c r="P666" s="27">
        <f>IF(OR(Register!$N664&lt;&gt;"Yes",Register!$O664="",N(Register!$Q664)=0),0,ROUND((Register!$M664-Register!$R664)*MIN(Register!$Q664,MAX(0,MIN(P$4,IF(Register!$U664="",$D$2,MIN($D$2,YEAR(Register!$U664)*12+MONTH(Register!$U664)-1)))-(YEAR(Register!$O664)*12+MONTH(Register!$O664))+1))/Register!$Q664,2)-ROUND((Register!$M664-Register!$R664)*MIN(Register!$Q664,MAX(0,MIN(P$4-1,IF(Register!$U664="",$D$2,MIN($D$2,YEAR(Register!$U664)*12+MONTH(Register!$U664)-1)))-(YEAR(Register!$O664)*12+MONTH(Register!$O664))+1))/Register!$Q664,2))</f>
        <v/>
      </c>
      <c r="Q666" s="27">
        <f>E666+F666+G666+H666+I666+J666+K666+L666+M666+N666+O666+P666</f>
        <v/>
      </c>
    </row>
    <row r="667">
      <c r="A667" s="28">
        <f>IF(Register!$A665="","",Register!$A665)</f>
        <v/>
      </c>
      <c r="B667" s="28">
        <f>IF(Register!$D665="","",Register!$D665)</f>
        <v/>
      </c>
      <c r="C667" s="28">
        <f>IF(Register!$F665="","",Register!$F665)</f>
        <v/>
      </c>
      <c r="D667" s="28">
        <f>IF(C667="","",IF(C667=Settings!$A$9,Settings!$B$9,IF(C667=Settings!$A$10,Settings!$B$10,IF(C667=Settings!$A$11,Settings!$B$11,IF(C667=Settings!$A$12,Settings!$B$12,IF(C667=Settings!$A$13,Settings!$B$13,IF(C667=Settings!$A$14,Settings!$B$14,IF(C667=Settings!$A$15,Settings!$B$15,IF(C667=Settings!$A$16,Settings!$B$16,IF(C667=Settings!$A$17,Settings!$B$17,IF(C667=Settings!$A$18,Settings!$B$18,"")))))))))))</f>
        <v/>
      </c>
      <c r="E667" s="27">
        <f>IF(OR(Register!$N665&lt;&gt;"Yes",Register!$O665="",N(Register!$Q665)=0),0,ROUND((Register!$M665-Register!$R665)*MIN(Register!$Q665,MAX(0,MIN(E$4,IF(Register!$U665="",$D$2,MIN($D$2,YEAR(Register!$U665)*12+MONTH(Register!$U665)-1)))-(YEAR(Register!$O665)*12+MONTH(Register!$O665))+1))/Register!$Q665,2)-ROUND((Register!$M665-Register!$R665)*MIN(Register!$Q665,MAX(0,MIN(E$4-1,IF(Register!$U665="",$D$2,MIN($D$2,YEAR(Register!$U665)*12+MONTH(Register!$U665)-1)))-(YEAR(Register!$O665)*12+MONTH(Register!$O665))+1))/Register!$Q665,2))</f>
        <v/>
      </c>
      <c r="F667" s="27">
        <f>IF(OR(Register!$N665&lt;&gt;"Yes",Register!$O665="",N(Register!$Q665)=0),0,ROUND((Register!$M665-Register!$R665)*MIN(Register!$Q665,MAX(0,MIN(F$4,IF(Register!$U665="",$D$2,MIN($D$2,YEAR(Register!$U665)*12+MONTH(Register!$U665)-1)))-(YEAR(Register!$O665)*12+MONTH(Register!$O665))+1))/Register!$Q665,2)-ROUND((Register!$M665-Register!$R665)*MIN(Register!$Q665,MAX(0,MIN(F$4-1,IF(Register!$U665="",$D$2,MIN($D$2,YEAR(Register!$U665)*12+MONTH(Register!$U665)-1)))-(YEAR(Register!$O665)*12+MONTH(Register!$O665))+1))/Register!$Q665,2))</f>
        <v/>
      </c>
      <c r="G667" s="27">
        <f>IF(OR(Register!$N665&lt;&gt;"Yes",Register!$O665="",N(Register!$Q665)=0),0,ROUND((Register!$M665-Register!$R665)*MIN(Register!$Q665,MAX(0,MIN(G$4,IF(Register!$U665="",$D$2,MIN($D$2,YEAR(Register!$U665)*12+MONTH(Register!$U665)-1)))-(YEAR(Register!$O665)*12+MONTH(Register!$O665))+1))/Register!$Q665,2)-ROUND((Register!$M665-Register!$R665)*MIN(Register!$Q665,MAX(0,MIN(G$4-1,IF(Register!$U665="",$D$2,MIN($D$2,YEAR(Register!$U665)*12+MONTH(Register!$U665)-1)))-(YEAR(Register!$O665)*12+MONTH(Register!$O665))+1))/Register!$Q665,2))</f>
        <v/>
      </c>
      <c r="H667" s="27">
        <f>IF(OR(Register!$N665&lt;&gt;"Yes",Register!$O665="",N(Register!$Q665)=0),0,ROUND((Register!$M665-Register!$R665)*MIN(Register!$Q665,MAX(0,MIN(H$4,IF(Register!$U665="",$D$2,MIN($D$2,YEAR(Register!$U665)*12+MONTH(Register!$U665)-1)))-(YEAR(Register!$O665)*12+MONTH(Register!$O665))+1))/Register!$Q665,2)-ROUND((Register!$M665-Register!$R665)*MIN(Register!$Q665,MAX(0,MIN(H$4-1,IF(Register!$U665="",$D$2,MIN($D$2,YEAR(Register!$U665)*12+MONTH(Register!$U665)-1)))-(YEAR(Register!$O665)*12+MONTH(Register!$O665))+1))/Register!$Q665,2))</f>
        <v/>
      </c>
      <c r="I667" s="27">
        <f>IF(OR(Register!$N665&lt;&gt;"Yes",Register!$O665="",N(Register!$Q665)=0),0,ROUND((Register!$M665-Register!$R665)*MIN(Register!$Q665,MAX(0,MIN(I$4,IF(Register!$U665="",$D$2,MIN($D$2,YEAR(Register!$U665)*12+MONTH(Register!$U665)-1)))-(YEAR(Register!$O665)*12+MONTH(Register!$O665))+1))/Register!$Q665,2)-ROUND((Register!$M665-Register!$R665)*MIN(Register!$Q665,MAX(0,MIN(I$4-1,IF(Register!$U665="",$D$2,MIN($D$2,YEAR(Register!$U665)*12+MONTH(Register!$U665)-1)))-(YEAR(Register!$O665)*12+MONTH(Register!$O665))+1))/Register!$Q665,2))</f>
        <v/>
      </c>
      <c r="J667" s="27">
        <f>IF(OR(Register!$N665&lt;&gt;"Yes",Register!$O665="",N(Register!$Q665)=0),0,ROUND((Register!$M665-Register!$R665)*MIN(Register!$Q665,MAX(0,MIN(J$4,IF(Register!$U665="",$D$2,MIN($D$2,YEAR(Register!$U665)*12+MONTH(Register!$U665)-1)))-(YEAR(Register!$O665)*12+MONTH(Register!$O665))+1))/Register!$Q665,2)-ROUND((Register!$M665-Register!$R665)*MIN(Register!$Q665,MAX(0,MIN(J$4-1,IF(Register!$U665="",$D$2,MIN($D$2,YEAR(Register!$U665)*12+MONTH(Register!$U665)-1)))-(YEAR(Register!$O665)*12+MONTH(Register!$O665))+1))/Register!$Q665,2))</f>
        <v/>
      </c>
      <c r="K667" s="27">
        <f>IF(OR(Register!$N665&lt;&gt;"Yes",Register!$O665="",N(Register!$Q665)=0),0,ROUND((Register!$M665-Register!$R665)*MIN(Register!$Q665,MAX(0,MIN(K$4,IF(Register!$U665="",$D$2,MIN($D$2,YEAR(Register!$U665)*12+MONTH(Register!$U665)-1)))-(YEAR(Register!$O665)*12+MONTH(Register!$O665))+1))/Register!$Q665,2)-ROUND((Register!$M665-Register!$R665)*MIN(Register!$Q665,MAX(0,MIN(K$4-1,IF(Register!$U665="",$D$2,MIN($D$2,YEAR(Register!$U665)*12+MONTH(Register!$U665)-1)))-(YEAR(Register!$O665)*12+MONTH(Register!$O665))+1))/Register!$Q665,2))</f>
        <v/>
      </c>
      <c r="L667" s="27">
        <f>IF(OR(Register!$N665&lt;&gt;"Yes",Register!$O665="",N(Register!$Q665)=0),0,ROUND((Register!$M665-Register!$R665)*MIN(Register!$Q665,MAX(0,MIN(L$4,IF(Register!$U665="",$D$2,MIN($D$2,YEAR(Register!$U665)*12+MONTH(Register!$U665)-1)))-(YEAR(Register!$O665)*12+MONTH(Register!$O665))+1))/Register!$Q665,2)-ROUND((Register!$M665-Register!$R665)*MIN(Register!$Q665,MAX(0,MIN(L$4-1,IF(Register!$U665="",$D$2,MIN($D$2,YEAR(Register!$U665)*12+MONTH(Register!$U665)-1)))-(YEAR(Register!$O665)*12+MONTH(Register!$O665))+1))/Register!$Q665,2))</f>
        <v/>
      </c>
      <c r="M667" s="27">
        <f>IF(OR(Register!$N665&lt;&gt;"Yes",Register!$O665="",N(Register!$Q665)=0),0,ROUND((Register!$M665-Register!$R665)*MIN(Register!$Q665,MAX(0,MIN(M$4,IF(Register!$U665="",$D$2,MIN($D$2,YEAR(Register!$U665)*12+MONTH(Register!$U665)-1)))-(YEAR(Register!$O665)*12+MONTH(Register!$O665))+1))/Register!$Q665,2)-ROUND((Register!$M665-Register!$R665)*MIN(Register!$Q665,MAX(0,MIN(M$4-1,IF(Register!$U665="",$D$2,MIN($D$2,YEAR(Register!$U665)*12+MONTH(Register!$U665)-1)))-(YEAR(Register!$O665)*12+MONTH(Register!$O665))+1))/Register!$Q665,2))</f>
        <v/>
      </c>
      <c r="N667" s="27">
        <f>IF(OR(Register!$N665&lt;&gt;"Yes",Register!$O665="",N(Register!$Q665)=0),0,ROUND((Register!$M665-Register!$R665)*MIN(Register!$Q665,MAX(0,MIN(N$4,IF(Register!$U665="",$D$2,MIN($D$2,YEAR(Register!$U665)*12+MONTH(Register!$U665)-1)))-(YEAR(Register!$O665)*12+MONTH(Register!$O665))+1))/Register!$Q665,2)-ROUND((Register!$M665-Register!$R665)*MIN(Register!$Q665,MAX(0,MIN(N$4-1,IF(Register!$U665="",$D$2,MIN($D$2,YEAR(Register!$U665)*12+MONTH(Register!$U665)-1)))-(YEAR(Register!$O665)*12+MONTH(Register!$O665))+1))/Register!$Q665,2))</f>
        <v/>
      </c>
      <c r="O667" s="27">
        <f>IF(OR(Register!$N665&lt;&gt;"Yes",Register!$O665="",N(Register!$Q665)=0),0,ROUND((Register!$M665-Register!$R665)*MIN(Register!$Q665,MAX(0,MIN(O$4,IF(Register!$U665="",$D$2,MIN($D$2,YEAR(Register!$U665)*12+MONTH(Register!$U665)-1)))-(YEAR(Register!$O665)*12+MONTH(Register!$O665))+1))/Register!$Q665,2)-ROUND((Register!$M665-Register!$R665)*MIN(Register!$Q665,MAX(0,MIN(O$4-1,IF(Register!$U665="",$D$2,MIN($D$2,YEAR(Register!$U665)*12+MONTH(Register!$U665)-1)))-(YEAR(Register!$O665)*12+MONTH(Register!$O665))+1))/Register!$Q665,2))</f>
        <v/>
      </c>
      <c r="P667" s="27">
        <f>IF(OR(Register!$N665&lt;&gt;"Yes",Register!$O665="",N(Register!$Q665)=0),0,ROUND((Register!$M665-Register!$R665)*MIN(Register!$Q665,MAX(0,MIN(P$4,IF(Register!$U665="",$D$2,MIN($D$2,YEAR(Register!$U665)*12+MONTH(Register!$U665)-1)))-(YEAR(Register!$O665)*12+MONTH(Register!$O665))+1))/Register!$Q665,2)-ROUND((Register!$M665-Register!$R665)*MIN(Register!$Q665,MAX(0,MIN(P$4-1,IF(Register!$U665="",$D$2,MIN($D$2,YEAR(Register!$U665)*12+MONTH(Register!$U665)-1)))-(YEAR(Register!$O665)*12+MONTH(Register!$O665))+1))/Register!$Q665,2))</f>
        <v/>
      </c>
      <c r="Q667" s="27">
        <f>E667+F667+G667+H667+I667+J667+K667+L667+M667+N667+O667+P667</f>
        <v/>
      </c>
    </row>
    <row r="668">
      <c r="A668" s="28">
        <f>IF(Register!$A666="","",Register!$A666)</f>
        <v/>
      </c>
      <c r="B668" s="28">
        <f>IF(Register!$D666="","",Register!$D666)</f>
        <v/>
      </c>
      <c r="C668" s="28">
        <f>IF(Register!$F666="","",Register!$F666)</f>
        <v/>
      </c>
      <c r="D668" s="28">
        <f>IF(C668="","",IF(C668=Settings!$A$9,Settings!$B$9,IF(C668=Settings!$A$10,Settings!$B$10,IF(C668=Settings!$A$11,Settings!$B$11,IF(C668=Settings!$A$12,Settings!$B$12,IF(C668=Settings!$A$13,Settings!$B$13,IF(C668=Settings!$A$14,Settings!$B$14,IF(C668=Settings!$A$15,Settings!$B$15,IF(C668=Settings!$A$16,Settings!$B$16,IF(C668=Settings!$A$17,Settings!$B$17,IF(C668=Settings!$A$18,Settings!$B$18,"")))))))))))</f>
        <v/>
      </c>
      <c r="E668" s="27">
        <f>IF(OR(Register!$N666&lt;&gt;"Yes",Register!$O666="",N(Register!$Q666)=0),0,ROUND((Register!$M666-Register!$R666)*MIN(Register!$Q666,MAX(0,MIN(E$4,IF(Register!$U666="",$D$2,MIN($D$2,YEAR(Register!$U666)*12+MONTH(Register!$U666)-1)))-(YEAR(Register!$O666)*12+MONTH(Register!$O666))+1))/Register!$Q666,2)-ROUND((Register!$M666-Register!$R666)*MIN(Register!$Q666,MAX(0,MIN(E$4-1,IF(Register!$U666="",$D$2,MIN($D$2,YEAR(Register!$U666)*12+MONTH(Register!$U666)-1)))-(YEAR(Register!$O666)*12+MONTH(Register!$O666))+1))/Register!$Q666,2))</f>
        <v/>
      </c>
      <c r="F668" s="27">
        <f>IF(OR(Register!$N666&lt;&gt;"Yes",Register!$O666="",N(Register!$Q666)=0),0,ROUND((Register!$M666-Register!$R666)*MIN(Register!$Q666,MAX(0,MIN(F$4,IF(Register!$U666="",$D$2,MIN($D$2,YEAR(Register!$U666)*12+MONTH(Register!$U666)-1)))-(YEAR(Register!$O666)*12+MONTH(Register!$O666))+1))/Register!$Q666,2)-ROUND((Register!$M666-Register!$R666)*MIN(Register!$Q666,MAX(0,MIN(F$4-1,IF(Register!$U666="",$D$2,MIN($D$2,YEAR(Register!$U666)*12+MONTH(Register!$U666)-1)))-(YEAR(Register!$O666)*12+MONTH(Register!$O666))+1))/Register!$Q666,2))</f>
        <v/>
      </c>
      <c r="G668" s="27">
        <f>IF(OR(Register!$N666&lt;&gt;"Yes",Register!$O666="",N(Register!$Q666)=0),0,ROUND((Register!$M666-Register!$R666)*MIN(Register!$Q666,MAX(0,MIN(G$4,IF(Register!$U666="",$D$2,MIN($D$2,YEAR(Register!$U666)*12+MONTH(Register!$U666)-1)))-(YEAR(Register!$O666)*12+MONTH(Register!$O666))+1))/Register!$Q666,2)-ROUND((Register!$M666-Register!$R666)*MIN(Register!$Q666,MAX(0,MIN(G$4-1,IF(Register!$U666="",$D$2,MIN($D$2,YEAR(Register!$U666)*12+MONTH(Register!$U666)-1)))-(YEAR(Register!$O666)*12+MONTH(Register!$O666))+1))/Register!$Q666,2))</f>
        <v/>
      </c>
      <c r="H668" s="27">
        <f>IF(OR(Register!$N666&lt;&gt;"Yes",Register!$O666="",N(Register!$Q666)=0),0,ROUND((Register!$M666-Register!$R666)*MIN(Register!$Q666,MAX(0,MIN(H$4,IF(Register!$U666="",$D$2,MIN($D$2,YEAR(Register!$U666)*12+MONTH(Register!$U666)-1)))-(YEAR(Register!$O666)*12+MONTH(Register!$O666))+1))/Register!$Q666,2)-ROUND((Register!$M666-Register!$R666)*MIN(Register!$Q666,MAX(0,MIN(H$4-1,IF(Register!$U666="",$D$2,MIN($D$2,YEAR(Register!$U666)*12+MONTH(Register!$U666)-1)))-(YEAR(Register!$O666)*12+MONTH(Register!$O666))+1))/Register!$Q666,2))</f>
        <v/>
      </c>
      <c r="I668" s="27">
        <f>IF(OR(Register!$N666&lt;&gt;"Yes",Register!$O666="",N(Register!$Q666)=0),0,ROUND((Register!$M666-Register!$R666)*MIN(Register!$Q666,MAX(0,MIN(I$4,IF(Register!$U666="",$D$2,MIN($D$2,YEAR(Register!$U666)*12+MONTH(Register!$U666)-1)))-(YEAR(Register!$O666)*12+MONTH(Register!$O666))+1))/Register!$Q666,2)-ROUND((Register!$M666-Register!$R666)*MIN(Register!$Q666,MAX(0,MIN(I$4-1,IF(Register!$U666="",$D$2,MIN($D$2,YEAR(Register!$U666)*12+MONTH(Register!$U666)-1)))-(YEAR(Register!$O666)*12+MONTH(Register!$O666))+1))/Register!$Q666,2))</f>
        <v/>
      </c>
      <c r="J668" s="27">
        <f>IF(OR(Register!$N666&lt;&gt;"Yes",Register!$O666="",N(Register!$Q666)=0),0,ROUND((Register!$M666-Register!$R666)*MIN(Register!$Q666,MAX(0,MIN(J$4,IF(Register!$U666="",$D$2,MIN($D$2,YEAR(Register!$U666)*12+MONTH(Register!$U666)-1)))-(YEAR(Register!$O666)*12+MONTH(Register!$O666))+1))/Register!$Q666,2)-ROUND((Register!$M666-Register!$R666)*MIN(Register!$Q666,MAX(0,MIN(J$4-1,IF(Register!$U666="",$D$2,MIN($D$2,YEAR(Register!$U666)*12+MONTH(Register!$U666)-1)))-(YEAR(Register!$O666)*12+MONTH(Register!$O666))+1))/Register!$Q666,2))</f>
        <v/>
      </c>
      <c r="K668" s="27">
        <f>IF(OR(Register!$N666&lt;&gt;"Yes",Register!$O666="",N(Register!$Q666)=0),0,ROUND((Register!$M666-Register!$R666)*MIN(Register!$Q666,MAX(0,MIN(K$4,IF(Register!$U666="",$D$2,MIN($D$2,YEAR(Register!$U666)*12+MONTH(Register!$U666)-1)))-(YEAR(Register!$O666)*12+MONTH(Register!$O666))+1))/Register!$Q666,2)-ROUND((Register!$M666-Register!$R666)*MIN(Register!$Q666,MAX(0,MIN(K$4-1,IF(Register!$U666="",$D$2,MIN($D$2,YEAR(Register!$U666)*12+MONTH(Register!$U666)-1)))-(YEAR(Register!$O666)*12+MONTH(Register!$O666))+1))/Register!$Q666,2))</f>
        <v/>
      </c>
      <c r="L668" s="27">
        <f>IF(OR(Register!$N666&lt;&gt;"Yes",Register!$O666="",N(Register!$Q666)=0),0,ROUND((Register!$M666-Register!$R666)*MIN(Register!$Q666,MAX(0,MIN(L$4,IF(Register!$U666="",$D$2,MIN($D$2,YEAR(Register!$U666)*12+MONTH(Register!$U666)-1)))-(YEAR(Register!$O666)*12+MONTH(Register!$O666))+1))/Register!$Q666,2)-ROUND((Register!$M666-Register!$R666)*MIN(Register!$Q666,MAX(0,MIN(L$4-1,IF(Register!$U666="",$D$2,MIN($D$2,YEAR(Register!$U666)*12+MONTH(Register!$U666)-1)))-(YEAR(Register!$O666)*12+MONTH(Register!$O666))+1))/Register!$Q666,2))</f>
        <v/>
      </c>
      <c r="M668" s="27">
        <f>IF(OR(Register!$N666&lt;&gt;"Yes",Register!$O666="",N(Register!$Q666)=0),0,ROUND((Register!$M666-Register!$R666)*MIN(Register!$Q666,MAX(0,MIN(M$4,IF(Register!$U666="",$D$2,MIN($D$2,YEAR(Register!$U666)*12+MONTH(Register!$U666)-1)))-(YEAR(Register!$O666)*12+MONTH(Register!$O666))+1))/Register!$Q666,2)-ROUND((Register!$M666-Register!$R666)*MIN(Register!$Q666,MAX(0,MIN(M$4-1,IF(Register!$U666="",$D$2,MIN($D$2,YEAR(Register!$U666)*12+MONTH(Register!$U666)-1)))-(YEAR(Register!$O666)*12+MONTH(Register!$O666))+1))/Register!$Q666,2))</f>
        <v/>
      </c>
      <c r="N668" s="27">
        <f>IF(OR(Register!$N666&lt;&gt;"Yes",Register!$O666="",N(Register!$Q666)=0),0,ROUND((Register!$M666-Register!$R666)*MIN(Register!$Q666,MAX(0,MIN(N$4,IF(Register!$U666="",$D$2,MIN($D$2,YEAR(Register!$U666)*12+MONTH(Register!$U666)-1)))-(YEAR(Register!$O666)*12+MONTH(Register!$O666))+1))/Register!$Q666,2)-ROUND((Register!$M666-Register!$R666)*MIN(Register!$Q666,MAX(0,MIN(N$4-1,IF(Register!$U666="",$D$2,MIN($D$2,YEAR(Register!$U666)*12+MONTH(Register!$U666)-1)))-(YEAR(Register!$O666)*12+MONTH(Register!$O666))+1))/Register!$Q666,2))</f>
        <v/>
      </c>
      <c r="O668" s="27">
        <f>IF(OR(Register!$N666&lt;&gt;"Yes",Register!$O666="",N(Register!$Q666)=0),0,ROUND((Register!$M666-Register!$R666)*MIN(Register!$Q666,MAX(0,MIN(O$4,IF(Register!$U666="",$D$2,MIN($D$2,YEAR(Register!$U666)*12+MONTH(Register!$U666)-1)))-(YEAR(Register!$O666)*12+MONTH(Register!$O666))+1))/Register!$Q666,2)-ROUND((Register!$M666-Register!$R666)*MIN(Register!$Q666,MAX(0,MIN(O$4-1,IF(Register!$U666="",$D$2,MIN($D$2,YEAR(Register!$U666)*12+MONTH(Register!$U666)-1)))-(YEAR(Register!$O666)*12+MONTH(Register!$O666))+1))/Register!$Q666,2))</f>
        <v/>
      </c>
      <c r="P668" s="27">
        <f>IF(OR(Register!$N666&lt;&gt;"Yes",Register!$O666="",N(Register!$Q666)=0),0,ROUND((Register!$M666-Register!$R666)*MIN(Register!$Q666,MAX(0,MIN(P$4,IF(Register!$U666="",$D$2,MIN($D$2,YEAR(Register!$U666)*12+MONTH(Register!$U666)-1)))-(YEAR(Register!$O666)*12+MONTH(Register!$O666))+1))/Register!$Q666,2)-ROUND((Register!$M666-Register!$R666)*MIN(Register!$Q666,MAX(0,MIN(P$4-1,IF(Register!$U666="",$D$2,MIN($D$2,YEAR(Register!$U666)*12+MONTH(Register!$U666)-1)))-(YEAR(Register!$O666)*12+MONTH(Register!$O666))+1))/Register!$Q666,2))</f>
        <v/>
      </c>
      <c r="Q668" s="27">
        <f>E668+F668+G668+H668+I668+J668+K668+L668+M668+N668+O668+P668</f>
        <v/>
      </c>
    </row>
    <row r="669">
      <c r="A669" s="28">
        <f>IF(Register!$A667="","",Register!$A667)</f>
        <v/>
      </c>
      <c r="B669" s="28">
        <f>IF(Register!$D667="","",Register!$D667)</f>
        <v/>
      </c>
      <c r="C669" s="28">
        <f>IF(Register!$F667="","",Register!$F667)</f>
        <v/>
      </c>
      <c r="D669" s="28">
        <f>IF(C669="","",IF(C669=Settings!$A$9,Settings!$B$9,IF(C669=Settings!$A$10,Settings!$B$10,IF(C669=Settings!$A$11,Settings!$B$11,IF(C669=Settings!$A$12,Settings!$B$12,IF(C669=Settings!$A$13,Settings!$B$13,IF(C669=Settings!$A$14,Settings!$B$14,IF(C669=Settings!$A$15,Settings!$B$15,IF(C669=Settings!$A$16,Settings!$B$16,IF(C669=Settings!$A$17,Settings!$B$17,IF(C669=Settings!$A$18,Settings!$B$18,"")))))))))))</f>
        <v/>
      </c>
      <c r="E669" s="27">
        <f>IF(OR(Register!$N667&lt;&gt;"Yes",Register!$O667="",N(Register!$Q667)=0),0,ROUND((Register!$M667-Register!$R667)*MIN(Register!$Q667,MAX(0,MIN(E$4,IF(Register!$U667="",$D$2,MIN($D$2,YEAR(Register!$U667)*12+MONTH(Register!$U667)-1)))-(YEAR(Register!$O667)*12+MONTH(Register!$O667))+1))/Register!$Q667,2)-ROUND((Register!$M667-Register!$R667)*MIN(Register!$Q667,MAX(0,MIN(E$4-1,IF(Register!$U667="",$D$2,MIN($D$2,YEAR(Register!$U667)*12+MONTH(Register!$U667)-1)))-(YEAR(Register!$O667)*12+MONTH(Register!$O667))+1))/Register!$Q667,2))</f>
        <v/>
      </c>
      <c r="F669" s="27">
        <f>IF(OR(Register!$N667&lt;&gt;"Yes",Register!$O667="",N(Register!$Q667)=0),0,ROUND((Register!$M667-Register!$R667)*MIN(Register!$Q667,MAX(0,MIN(F$4,IF(Register!$U667="",$D$2,MIN($D$2,YEAR(Register!$U667)*12+MONTH(Register!$U667)-1)))-(YEAR(Register!$O667)*12+MONTH(Register!$O667))+1))/Register!$Q667,2)-ROUND((Register!$M667-Register!$R667)*MIN(Register!$Q667,MAX(0,MIN(F$4-1,IF(Register!$U667="",$D$2,MIN($D$2,YEAR(Register!$U667)*12+MONTH(Register!$U667)-1)))-(YEAR(Register!$O667)*12+MONTH(Register!$O667))+1))/Register!$Q667,2))</f>
        <v/>
      </c>
      <c r="G669" s="27">
        <f>IF(OR(Register!$N667&lt;&gt;"Yes",Register!$O667="",N(Register!$Q667)=0),0,ROUND((Register!$M667-Register!$R667)*MIN(Register!$Q667,MAX(0,MIN(G$4,IF(Register!$U667="",$D$2,MIN($D$2,YEAR(Register!$U667)*12+MONTH(Register!$U667)-1)))-(YEAR(Register!$O667)*12+MONTH(Register!$O667))+1))/Register!$Q667,2)-ROUND((Register!$M667-Register!$R667)*MIN(Register!$Q667,MAX(0,MIN(G$4-1,IF(Register!$U667="",$D$2,MIN($D$2,YEAR(Register!$U667)*12+MONTH(Register!$U667)-1)))-(YEAR(Register!$O667)*12+MONTH(Register!$O667))+1))/Register!$Q667,2))</f>
        <v/>
      </c>
      <c r="H669" s="27">
        <f>IF(OR(Register!$N667&lt;&gt;"Yes",Register!$O667="",N(Register!$Q667)=0),0,ROUND((Register!$M667-Register!$R667)*MIN(Register!$Q667,MAX(0,MIN(H$4,IF(Register!$U667="",$D$2,MIN($D$2,YEAR(Register!$U667)*12+MONTH(Register!$U667)-1)))-(YEAR(Register!$O667)*12+MONTH(Register!$O667))+1))/Register!$Q667,2)-ROUND((Register!$M667-Register!$R667)*MIN(Register!$Q667,MAX(0,MIN(H$4-1,IF(Register!$U667="",$D$2,MIN($D$2,YEAR(Register!$U667)*12+MONTH(Register!$U667)-1)))-(YEAR(Register!$O667)*12+MONTH(Register!$O667))+1))/Register!$Q667,2))</f>
        <v/>
      </c>
      <c r="I669" s="27">
        <f>IF(OR(Register!$N667&lt;&gt;"Yes",Register!$O667="",N(Register!$Q667)=0),0,ROUND((Register!$M667-Register!$R667)*MIN(Register!$Q667,MAX(0,MIN(I$4,IF(Register!$U667="",$D$2,MIN($D$2,YEAR(Register!$U667)*12+MONTH(Register!$U667)-1)))-(YEAR(Register!$O667)*12+MONTH(Register!$O667))+1))/Register!$Q667,2)-ROUND((Register!$M667-Register!$R667)*MIN(Register!$Q667,MAX(0,MIN(I$4-1,IF(Register!$U667="",$D$2,MIN($D$2,YEAR(Register!$U667)*12+MONTH(Register!$U667)-1)))-(YEAR(Register!$O667)*12+MONTH(Register!$O667))+1))/Register!$Q667,2))</f>
        <v/>
      </c>
      <c r="J669" s="27">
        <f>IF(OR(Register!$N667&lt;&gt;"Yes",Register!$O667="",N(Register!$Q667)=0),0,ROUND((Register!$M667-Register!$R667)*MIN(Register!$Q667,MAX(0,MIN(J$4,IF(Register!$U667="",$D$2,MIN($D$2,YEAR(Register!$U667)*12+MONTH(Register!$U667)-1)))-(YEAR(Register!$O667)*12+MONTH(Register!$O667))+1))/Register!$Q667,2)-ROUND((Register!$M667-Register!$R667)*MIN(Register!$Q667,MAX(0,MIN(J$4-1,IF(Register!$U667="",$D$2,MIN($D$2,YEAR(Register!$U667)*12+MONTH(Register!$U667)-1)))-(YEAR(Register!$O667)*12+MONTH(Register!$O667))+1))/Register!$Q667,2))</f>
        <v/>
      </c>
      <c r="K669" s="27">
        <f>IF(OR(Register!$N667&lt;&gt;"Yes",Register!$O667="",N(Register!$Q667)=0),0,ROUND((Register!$M667-Register!$R667)*MIN(Register!$Q667,MAX(0,MIN(K$4,IF(Register!$U667="",$D$2,MIN($D$2,YEAR(Register!$U667)*12+MONTH(Register!$U667)-1)))-(YEAR(Register!$O667)*12+MONTH(Register!$O667))+1))/Register!$Q667,2)-ROUND((Register!$M667-Register!$R667)*MIN(Register!$Q667,MAX(0,MIN(K$4-1,IF(Register!$U667="",$D$2,MIN($D$2,YEAR(Register!$U667)*12+MONTH(Register!$U667)-1)))-(YEAR(Register!$O667)*12+MONTH(Register!$O667))+1))/Register!$Q667,2))</f>
        <v/>
      </c>
      <c r="L669" s="27">
        <f>IF(OR(Register!$N667&lt;&gt;"Yes",Register!$O667="",N(Register!$Q667)=0),0,ROUND((Register!$M667-Register!$R667)*MIN(Register!$Q667,MAX(0,MIN(L$4,IF(Register!$U667="",$D$2,MIN($D$2,YEAR(Register!$U667)*12+MONTH(Register!$U667)-1)))-(YEAR(Register!$O667)*12+MONTH(Register!$O667))+1))/Register!$Q667,2)-ROUND((Register!$M667-Register!$R667)*MIN(Register!$Q667,MAX(0,MIN(L$4-1,IF(Register!$U667="",$D$2,MIN($D$2,YEAR(Register!$U667)*12+MONTH(Register!$U667)-1)))-(YEAR(Register!$O667)*12+MONTH(Register!$O667))+1))/Register!$Q667,2))</f>
        <v/>
      </c>
      <c r="M669" s="27">
        <f>IF(OR(Register!$N667&lt;&gt;"Yes",Register!$O667="",N(Register!$Q667)=0),0,ROUND((Register!$M667-Register!$R667)*MIN(Register!$Q667,MAX(0,MIN(M$4,IF(Register!$U667="",$D$2,MIN($D$2,YEAR(Register!$U667)*12+MONTH(Register!$U667)-1)))-(YEAR(Register!$O667)*12+MONTH(Register!$O667))+1))/Register!$Q667,2)-ROUND((Register!$M667-Register!$R667)*MIN(Register!$Q667,MAX(0,MIN(M$4-1,IF(Register!$U667="",$D$2,MIN($D$2,YEAR(Register!$U667)*12+MONTH(Register!$U667)-1)))-(YEAR(Register!$O667)*12+MONTH(Register!$O667))+1))/Register!$Q667,2))</f>
        <v/>
      </c>
      <c r="N669" s="27">
        <f>IF(OR(Register!$N667&lt;&gt;"Yes",Register!$O667="",N(Register!$Q667)=0),0,ROUND((Register!$M667-Register!$R667)*MIN(Register!$Q667,MAX(0,MIN(N$4,IF(Register!$U667="",$D$2,MIN($D$2,YEAR(Register!$U667)*12+MONTH(Register!$U667)-1)))-(YEAR(Register!$O667)*12+MONTH(Register!$O667))+1))/Register!$Q667,2)-ROUND((Register!$M667-Register!$R667)*MIN(Register!$Q667,MAX(0,MIN(N$4-1,IF(Register!$U667="",$D$2,MIN($D$2,YEAR(Register!$U667)*12+MONTH(Register!$U667)-1)))-(YEAR(Register!$O667)*12+MONTH(Register!$O667))+1))/Register!$Q667,2))</f>
        <v/>
      </c>
      <c r="O669" s="27">
        <f>IF(OR(Register!$N667&lt;&gt;"Yes",Register!$O667="",N(Register!$Q667)=0),0,ROUND((Register!$M667-Register!$R667)*MIN(Register!$Q667,MAX(0,MIN(O$4,IF(Register!$U667="",$D$2,MIN($D$2,YEAR(Register!$U667)*12+MONTH(Register!$U667)-1)))-(YEAR(Register!$O667)*12+MONTH(Register!$O667))+1))/Register!$Q667,2)-ROUND((Register!$M667-Register!$R667)*MIN(Register!$Q667,MAX(0,MIN(O$4-1,IF(Register!$U667="",$D$2,MIN($D$2,YEAR(Register!$U667)*12+MONTH(Register!$U667)-1)))-(YEAR(Register!$O667)*12+MONTH(Register!$O667))+1))/Register!$Q667,2))</f>
        <v/>
      </c>
      <c r="P669" s="27">
        <f>IF(OR(Register!$N667&lt;&gt;"Yes",Register!$O667="",N(Register!$Q667)=0),0,ROUND((Register!$M667-Register!$R667)*MIN(Register!$Q667,MAX(0,MIN(P$4,IF(Register!$U667="",$D$2,MIN($D$2,YEAR(Register!$U667)*12+MONTH(Register!$U667)-1)))-(YEAR(Register!$O667)*12+MONTH(Register!$O667))+1))/Register!$Q667,2)-ROUND((Register!$M667-Register!$R667)*MIN(Register!$Q667,MAX(0,MIN(P$4-1,IF(Register!$U667="",$D$2,MIN($D$2,YEAR(Register!$U667)*12+MONTH(Register!$U667)-1)))-(YEAR(Register!$O667)*12+MONTH(Register!$O667))+1))/Register!$Q667,2))</f>
        <v/>
      </c>
      <c r="Q669" s="27">
        <f>E669+F669+G669+H669+I669+J669+K669+L669+M669+N669+O669+P669</f>
        <v/>
      </c>
    </row>
    <row r="670">
      <c r="A670" s="28">
        <f>IF(Register!$A668="","",Register!$A668)</f>
        <v/>
      </c>
      <c r="B670" s="28">
        <f>IF(Register!$D668="","",Register!$D668)</f>
        <v/>
      </c>
      <c r="C670" s="28">
        <f>IF(Register!$F668="","",Register!$F668)</f>
        <v/>
      </c>
      <c r="D670" s="28">
        <f>IF(C670="","",IF(C670=Settings!$A$9,Settings!$B$9,IF(C670=Settings!$A$10,Settings!$B$10,IF(C670=Settings!$A$11,Settings!$B$11,IF(C670=Settings!$A$12,Settings!$B$12,IF(C670=Settings!$A$13,Settings!$B$13,IF(C670=Settings!$A$14,Settings!$B$14,IF(C670=Settings!$A$15,Settings!$B$15,IF(C670=Settings!$A$16,Settings!$B$16,IF(C670=Settings!$A$17,Settings!$B$17,IF(C670=Settings!$A$18,Settings!$B$18,"")))))))))))</f>
        <v/>
      </c>
      <c r="E670" s="27">
        <f>IF(OR(Register!$N668&lt;&gt;"Yes",Register!$O668="",N(Register!$Q668)=0),0,ROUND((Register!$M668-Register!$R668)*MIN(Register!$Q668,MAX(0,MIN(E$4,IF(Register!$U668="",$D$2,MIN($D$2,YEAR(Register!$U668)*12+MONTH(Register!$U668)-1)))-(YEAR(Register!$O668)*12+MONTH(Register!$O668))+1))/Register!$Q668,2)-ROUND((Register!$M668-Register!$R668)*MIN(Register!$Q668,MAX(0,MIN(E$4-1,IF(Register!$U668="",$D$2,MIN($D$2,YEAR(Register!$U668)*12+MONTH(Register!$U668)-1)))-(YEAR(Register!$O668)*12+MONTH(Register!$O668))+1))/Register!$Q668,2))</f>
        <v/>
      </c>
      <c r="F670" s="27">
        <f>IF(OR(Register!$N668&lt;&gt;"Yes",Register!$O668="",N(Register!$Q668)=0),0,ROUND((Register!$M668-Register!$R668)*MIN(Register!$Q668,MAX(0,MIN(F$4,IF(Register!$U668="",$D$2,MIN($D$2,YEAR(Register!$U668)*12+MONTH(Register!$U668)-1)))-(YEAR(Register!$O668)*12+MONTH(Register!$O668))+1))/Register!$Q668,2)-ROUND((Register!$M668-Register!$R668)*MIN(Register!$Q668,MAX(0,MIN(F$4-1,IF(Register!$U668="",$D$2,MIN($D$2,YEAR(Register!$U668)*12+MONTH(Register!$U668)-1)))-(YEAR(Register!$O668)*12+MONTH(Register!$O668))+1))/Register!$Q668,2))</f>
        <v/>
      </c>
      <c r="G670" s="27">
        <f>IF(OR(Register!$N668&lt;&gt;"Yes",Register!$O668="",N(Register!$Q668)=0),0,ROUND((Register!$M668-Register!$R668)*MIN(Register!$Q668,MAX(0,MIN(G$4,IF(Register!$U668="",$D$2,MIN($D$2,YEAR(Register!$U668)*12+MONTH(Register!$U668)-1)))-(YEAR(Register!$O668)*12+MONTH(Register!$O668))+1))/Register!$Q668,2)-ROUND((Register!$M668-Register!$R668)*MIN(Register!$Q668,MAX(0,MIN(G$4-1,IF(Register!$U668="",$D$2,MIN($D$2,YEAR(Register!$U668)*12+MONTH(Register!$U668)-1)))-(YEAR(Register!$O668)*12+MONTH(Register!$O668))+1))/Register!$Q668,2))</f>
        <v/>
      </c>
      <c r="H670" s="27">
        <f>IF(OR(Register!$N668&lt;&gt;"Yes",Register!$O668="",N(Register!$Q668)=0),0,ROUND((Register!$M668-Register!$R668)*MIN(Register!$Q668,MAX(0,MIN(H$4,IF(Register!$U668="",$D$2,MIN($D$2,YEAR(Register!$U668)*12+MONTH(Register!$U668)-1)))-(YEAR(Register!$O668)*12+MONTH(Register!$O668))+1))/Register!$Q668,2)-ROUND((Register!$M668-Register!$R668)*MIN(Register!$Q668,MAX(0,MIN(H$4-1,IF(Register!$U668="",$D$2,MIN($D$2,YEAR(Register!$U668)*12+MONTH(Register!$U668)-1)))-(YEAR(Register!$O668)*12+MONTH(Register!$O668))+1))/Register!$Q668,2))</f>
        <v/>
      </c>
      <c r="I670" s="27">
        <f>IF(OR(Register!$N668&lt;&gt;"Yes",Register!$O668="",N(Register!$Q668)=0),0,ROUND((Register!$M668-Register!$R668)*MIN(Register!$Q668,MAX(0,MIN(I$4,IF(Register!$U668="",$D$2,MIN($D$2,YEAR(Register!$U668)*12+MONTH(Register!$U668)-1)))-(YEAR(Register!$O668)*12+MONTH(Register!$O668))+1))/Register!$Q668,2)-ROUND((Register!$M668-Register!$R668)*MIN(Register!$Q668,MAX(0,MIN(I$4-1,IF(Register!$U668="",$D$2,MIN($D$2,YEAR(Register!$U668)*12+MONTH(Register!$U668)-1)))-(YEAR(Register!$O668)*12+MONTH(Register!$O668))+1))/Register!$Q668,2))</f>
        <v/>
      </c>
      <c r="J670" s="27">
        <f>IF(OR(Register!$N668&lt;&gt;"Yes",Register!$O668="",N(Register!$Q668)=0),0,ROUND((Register!$M668-Register!$R668)*MIN(Register!$Q668,MAX(0,MIN(J$4,IF(Register!$U668="",$D$2,MIN($D$2,YEAR(Register!$U668)*12+MONTH(Register!$U668)-1)))-(YEAR(Register!$O668)*12+MONTH(Register!$O668))+1))/Register!$Q668,2)-ROUND((Register!$M668-Register!$R668)*MIN(Register!$Q668,MAX(0,MIN(J$4-1,IF(Register!$U668="",$D$2,MIN($D$2,YEAR(Register!$U668)*12+MONTH(Register!$U668)-1)))-(YEAR(Register!$O668)*12+MONTH(Register!$O668))+1))/Register!$Q668,2))</f>
        <v/>
      </c>
      <c r="K670" s="27">
        <f>IF(OR(Register!$N668&lt;&gt;"Yes",Register!$O668="",N(Register!$Q668)=0),0,ROUND((Register!$M668-Register!$R668)*MIN(Register!$Q668,MAX(0,MIN(K$4,IF(Register!$U668="",$D$2,MIN($D$2,YEAR(Register!$U668)*12+MONTH(Register!$U668)-1)))-(YEAR(Register!$O668)*12+MONTH(Register!$O668))+1))/Register!$Q668,2)-ROUND((Register!$M668-Register!$R668)*MIN(Register!$Q668,MAX(0,MIN(K$4-1,IF(Register!$U668="",$D$2,MIN($D$2,YEAR(Register!$U668)*12+MONTH(Register!$U668)-1)))-(YEAR(Register!$O668)*12+MONTH(Register!$O668))+1))/Register!$Q668,2))</f>
        <v/>
      </c>
      <c r="L670" s="27">
        <f>IF(OR(Register!$N668&lt;&gt;"Yes",Register!$O668="",N(Register!$Q668)=0),0,ROUND((Register!$M668-Register!$R668)*MIN(Register!$Q668,MAX(0,MIN(L$4,IF(Register!$U668="",$D$2,MIN($D$2,YEAR(Register!$U668)*12+MONTH(Register!$U668)-1)))-(YEAR(Register!$O668)*12+MONTH(Register!$O668))+1))/Register!$Q668,2)-ROUND((Register!$M668-Register!$R668)*MIN(Register!$Q668,MAX(0,MIN(L$4-1,IF(Register!$U668="",$D$2,MIN($D$2,YEAR(Register!$U668)*12+MONTH(Register!$U668)-1)))-(YEAR(Register!$O668)*12+MONTH(Register!$O668))+1))/Register!$Q668,2))</f>
        <v/>
      </c>
      <c r="M670" s="27">
        <f>IF(OR(Register!$N668&lt;&gt;"Yes",Register!$O668="",N(Register!$Q668)=0),0,ROUND((Register!$M668-Register!$R668)*MIN(Register!$Q668,MAX(0,MIN(M$4,IF(Register!$U668="",$D$2,MIN($D$2,YEAR(Register!$U668)*12+MONTH(Register!$U668)-1)))-(YEAR(Register!$O668)*12+MONTH(Register!$O668))+1))/Register!$Q668,2)-ROUND((Register!$M668-Register!$R668)*MIN(Register!$Q668,MAX(0,MIN(M$4-1,IF(Register!$U668="",$D$2,MIN($D$2,YEAR(Register!$U668)*12+MONTH(Register!$U668)-1)))-(YEAR(Register!$O668)*12+MONTH(Register!$O668))+1))/Register!$Q668,2))</f>
        <v/>
      </c>
      <c r="N670" s="27">
        <f>IF(OR(Register!$N668&lt;&gt;"Yes",Register!$O668="",N(Register!$Q668)=0),0,ROUND((Register!$M668-Register!$R668)*MIN(Register!$Q668,MAX(0,MIN(N$4,IF(Register!$U668="",$D$2,MIN($D$2,YEAR(Register!$U668)*12+MONTH(Register!$U668)-1)))-(YEAR(Register!$O668)*12+MONTH(Register!$O668))+1))/Register!$Q668,2)-ROUND((Register!$M668-Register!$R668)*MIN(Register!$Q668,MAX(0,MIN(N$4-1,IF(Register!$U668="",$D$2,MIN($D$2,YEAR(Register!$U668)*12+MONTH(Register!$U668)-1)))-(YEAR(Register!$O668)*12+MONTH(Register!$O668))+1))/Register!$Q668,2))</f>
        <v/>
      </c>
      <c r="O670" s="27">
        <f>IF(OR(Register!$N668&lt;&gt;"Yes",Register!$O668="",N(Register!$Q668)=0),0,ROUND((Register!$M668-Register!$R668)*MIN(Register!$Q668,MAX(0,MIN(O$4,IF(Register!$U668="",$D$2,MIN($D$2,YEAR(Register!$U668)*12+MONTH(Register!$U668)-1)))-(YEAR(Register!$O668)*12+MONTH(Register!$O668))+1))/Register!$Q668,2)-ROUND((Register!$M668-Register!$R668)*MIN(Register!$Q668,MAX(0,MIN(O$4-1,IF(Register!$U668="",$D$2,MIN($D$2,YEAR(Register!$U668)*12+MONTH(Register!$U668)-1)))-(YEAR(Register!$O668)*12+MONTH(Register!$O668))+1))/Register!$Q668,2))</f>
        <v/>
      </c>
      <c r="P670" s="27">
        <f>IF(OR(Register!$N668&lt;&gt;"Yes",Register!$O668="",N(Register!$Q668)=0),0,ROUND((Register!$M668-Register!$R668)*MIN(Register!$Q668,MAX(0,MIN(P$4,IF(Register!$U668="",$D$2,MIN($D$2,YEAR(Register!$U668)*12+MONTH(Register!$U668)-1)))-(YEAR(Register!$O668)*12+MONTH(Register!$O668))+1))/Register!$Q668,2)-ROUND((Register!$M668-Register!$R668)*MIN(Register!$Q668,MAX(0,MIN(P$4-1,IF(Register!$U668="",$D$2,MIN($D$2,YEAR(Register!$U668)*12+MONTH(Register!$U668)-1)))-(YEAR(Register!$O668)*12+MONTH(Register!$O668))+1))/Register!$Q668,2))</f>
        <v/>
      </c>
      <c r="Q670" s="27">
        <f>E670+F670+G670+H670+I670+J670+K670+L670+M670+N670+O670+P670</f>
        <v/>
      </c>
    </row>
    <row r="671">
      <c r="A671" s="28">
        <f>IF(Register!$A669="","",Register!$A669)</f>
        <v/>
      </c>
      <c r="B671" s="28">
        <f>IF(Register!$D669="","",Register!$D669)</f>
        <v/>
      </c>
      <c r="C671" s="28">
        <f>IF(Register!$F669="","",Register!$F669)</f>
        <v/>
      </c>
      <c r="D671" s="28">
        <f>IF(C671="","",IF(C671=Settings!$A$9,Settings!$B$9,IF(C671=Settings!$A$10,Settings!$B$10,IF(C671=Settings!$A$11,Settings!$B$11,IF(C671=Settings!$A$12,Settings!$B$12,IF(C671=Settings!$A$13,Settings!$B$13,IF(C671=Settings!$A$14,Settings!$B$14,IF(C671=Settings!$A$15,Settings!$B$15,IF(C671=Settings!$A$16,Settings!$B$16,IF(C671=Settings!$A$17,Settings!$B$17,IF(C671=Settings!$A$18,Settings!$B$18,"")))))))))))</f>
        <v/>
      </c>
      <c r="E671" s="27">
        <f>IF(OR(Register!$N669&lt;&gt;"Yes",Register!$O669="",N(Register!$Q669)=0),0,ROUND((Register!$M669-Register!$R669)*MIN(Register!$Q669,MAX(0,MIN(E$4,IF(Register!$U669="",$D$2,MIN($D$2,YEAR(Register!$U669)*12+MONTH(Register!$U669)-1)))-(YEAR(Register!$O669)*12+MONTH(Register!$O669))+1))/Register!$Q669,2)-ROUND((Register!$M669-Register!$R669)*MIN(Register!$Q669,MAX(0,MIN(E$4-1,IF(Register!$U669="",$D$2,MIN($D$2,YEAR(Register!$U669)*12+MONTH(Register!$U669)-1)))-(YEAR(Register!$O669)*12+MONTH(Register!$O669))+1))/Register!$Q669,2))</f>
        <v/>
      </c>
      <c r="F671" s="27">
        <f>IF(OR(Register!$N669&lt;&gt;"Yes",Register!$O669="",N(Register!$Q669)=0),0,ROUND((Register!$M669-Register!$R669)*MIN(Register!$Q669,MAX(0,MIN(F$4,IF(Register!$U669="",$D$2,MIN($D$2,YEAR(Register!$U669)*12+MONTH(Register!$U669)-1)))-(YEAR(Register!$O669)*12+MONTH(Register!$O669))+1))/Register!$Q669,2)-ROUND((Register!$M669-Register!$R669)*MIN(Register!$Q669,MAX(0,MIN(F$4-1,IF(Register!$U669="",$D$2,MIN($D$2,YEAR(Register!$U669)*12+MONTH(Register!$U669)-1)))-(YEAR(Register!$O669)*12+MONTH(Register!$O669))+1))/Register!$Q669,2))</f>
        <v/>
      </c>
      <c r="G671" s="27">
        <f>IF(OR(Register!$N669&lt;&gt;"Yes",Register!$O669="",N(Register!$Q669)=0),0,ROUND((Register!$M669-Register!$R669)*MIN(Register!$Q669,MAX(0,MIN(G$4,IF(Register!$U669="",$D$2,MIN($D$2,YEAR(Register!$U669)*12+MONTH(Register!$U669)-1)))-(YEAR(Register!$O669)*12+MONTH(Register!$O669))+1))/Register!$Q669,2)-ROUND((Register!$M669-Register!$R669)*MIN(Register!$Q669,MAX(0,MIN(G$4-1,IF(Register!$U669="",$D$2,MIN($D$2,YEAR(Register!$U669)*12+MONTH(Register!$U669)-1)))-(YEAR(Register!$O669)*12+MONTH(Register!$O669))+1))/Register!$Q669,2))</f>
        <v/>
      </c>
      <c r="H671" s="27">
        <f>IF(OR(Register!$N669&lt;&gt;"Yes",Register!$O669="",N(Register!$Q669)=0),0,ROUND((Register!$M669-Register!$R669)*MIN(Register!$Q669,MAX(0,MIN(H$4,IF(Register!$U669="",$D$2,MIN($D$2,YEAR(Register!$U669)*12+MONTH(Register!$U669)-1)))-(YEAR(Register!$O669)*12+MONTH(Register!$O669))+1))/Register!$Q669,2)-ROUND((Register!$M669-Register!$R669)*MIN(Register!$Q669,MAX(0,MIN(H$4-1,IF(Register!$U669="",$D$2,MIN($D$2,YEAR(Register!$U669)*12+MONTH(Register!$U669)-1)))-(YEAR(Register!$O669)*12+MONTH(Register!$O669))+1))/Register!$Q669,2))</f>
        <v/>
      </c>
      <c r="I671" s="27">
        <f>IF(OR(Register!$N669&lt;&gt;"Yes",Register!$O669="",N(Register!$Q669)=0),0,ROUND((Register!$M669-Register!$R669)*MIN(Register!$Q669,MAX(0,MIN(I$4,IF(Register!$U669="",$D$2,MIN($D$2,YEAR(Register!$U669)*12+MONTH(Register!$U669)-1)))-(YEAR(Register!$O669)*12+MONTH(Register!$O669))+1))/Register!$Q669,2)-ROUND((Register!$M669-Register!$R669)*MIN(Register!$Q669,MAX(0,MIN(I$4-1,IF(Register!$U669="",$D$2,MIN($D$2,YEAR(Register!$U669)*12+MONTH(Register!$U669)-1)))-(YEAR(Register!$O669)*12+MONTH(Register!$O669))+1))/Register!$Q669,2))</f>
        <v/>
      </c>
      <c r="J671" s="27">
        <f>IF(OR(Register!$N669&lt;&gt;"Yes",Register!$O669="",N(Register!$Q669)=0),0,ROUND((Register!$M669-Register!$R669)*MIN(Register!$Q669,MAX(0,MIN(J$4,IF(Register!$U669="",$D$2,MIN($D$2,YEAR(Register!$U669)*12+MONTH(Register!$U669)-1)))-(YEAR(Register!$O669)*12+MONTH(Register!$O669))+1))/Register!$Q669,2)-ROUND((Register!$M669-Register!$R669)*MIN(Register!$Q669,MAX(0,MIN(J$4-1,IF(Register!$U669="",$D$2,MIN($D$2,YEAR(Register!$U669)*12+MONTH(Register!$U669)-1)))-(YEAR(Register!$O669)*12+MONTH(Register!$O669))+1))/Register!$Q669,2))</f>
        <v/>
      </c>
      <c r="K671" s="27">
        <f>IF(OR(Register!$N669&lt;&gt;"Yes",Register!$O669="",N(Register!$Q669)=0),0,ROUND((Register!$M669-Register!$R669)*MIN(Register!$Q669,MAX(0,MIN(K$4,IF(Register!$U669="",$D$2,MIN($D$2,YEAR(Register!$U669)*12+MONTH(Register!$U669)-1)))-(YEAR(Register!$O669)*12+MONTH(Register!$O669))+1))/Register!$Q669,2)-ROUND((Register!$M669-Register!$R669)*MIN(Register!$Q669,MAX(0,MIN(K$4-1,IF(Register!$U669="",$D$2,MIN($D$2,YEAR(Register!$U669)*12+MONTH(Register!$U669)-1)))-(YEAR(Register!$O669)*12+MONTH(Register!$O669))+1))/Register!$Q669,2))</f>
        <v/>
      </c>
      <c r="L671" s="27">
        <f>IF(OR(Register!$N669&lt;&gt;"Yes",Register!$O669="",N(Register!$Q669)=0),0,ROUND((Register!$M669-Register!$R669)*MIN(Register!$Q669,MAX(0,MIN(L$4,IF(Register!$U669="",$D$2,MIN($D$2,YEAR(Register!$U669)*12+MONTH(Register!$U669)-1)))-(YEAR(Register!$O669)*12+MONTH(Register!$O669))+1))/Register!$Q669,2)-ROUND((Register!$M669-Register!$R669)*MIN(Register!$Q669,MAX(0,MIN(L$4-1,IF(Register!$U669="",$D$2,MIN($D$2,YEAR(Register!$U669)*12+MONTH(Register!$U669)-1)))-(YEAR(Register!$O669)*12+MONTH(Register!$O669))+1))/Register!$Q669,2))</f>
        <v/>
      </c>
      <c r="M671" s="27">
        <f>IF(OR(Register!$N669&lt;&gt;"Yes",Register!$O669="",N(Register!$Q669)=0),0,ROUND((Register!$M669-Register!$R669)*MIN(Register!$Q669,MAX(0,MIN(M$4,IF(Register!$U669="",$D$2,MIN($D$2,YEAR(Register!$U669)*12+MONTH(Register!$U669)-1)))-(YEAR(Register!$O669)*12+MONTH(Register!$O669))+1))/Register!$Q669,2)-ROUND((Register!$M669-Register!$R669)*MIN(Register!$Q669,MAX(0,MIN(M$4-1,IF(Register!$U669="",$D$2,MIN($D$2,YEAR(Register!$U669)*12+MONTH(Register!$U669)-1)))-(YEAR(Register!$O669)*12+MONTH(Register!$O669))+1))/Register!$Q669,2))</f>
        <v/>
      </c>
      <c r="N671" s="27">
        <f>IF(OR(Register!$N669&lt;&gt;"Yes",Register!$O669="",N(Register!$Q669)=0),0,ROUND((Register!$M669-Register!$R669)*MIN(Register!$Q669,MAX(0,MIN(N$4,IF(Register!$U669="",$D$2,MIN($D$2,YEAR(Register!$U669)*12+MONTH(Register!$U669)-1)))-(YEAR(Register!$O669)*12+MONTH(Register!$O669))+1))/Register!$Q669,2)-ROUND((Register!$M669-Register!$R669)*MIN(Register!$Q669,MAX(0,MIN(N$4-1,IF(Register!$U669="",$D$2,MIN($D$2,YEAR(Register!$U669)*12+MONTH(Register!$U669)-1)))-(YEAR(Register!$O669)*12+MONTH(Register!$O669))+1))/Register!$Q669,2))</f>
        <v/>
      </c>
      <c r="O671" s="27">
        <f>IF(OR(Register!$N669&lt;&gt;"Yes",Register!$O669="",N(Register!$Q669)=0),0,ROUND((Register!$M669-Register!$R669)*MIN(Register!$Q669,MAX(0,MIN(O$4,IF(Register!$U669="",$D$2,MIN($D$2,YEAR(Register!$U669)*12+MONTH(Register!$U669)-1)))-(YEAR(Register!$O669)*12+MONTH(Register!$O669))+1))/Register!$Q669,2)-ROUND((Register!$M669-Register!$R669)*MIN(Register!$Q669,MAX(0,MIN(O$4-1,IF(Register!$U669="",$D$2,MIN($D$2,YEAR(Register!$U669)*12+MONTH(Register!$U669)-1)))-(YEAR(Register!$O669)*12+MONTH(Register!$O669))+1))/Register!$Q669,2))</f>
        <v/>
      </c>
      <c r="P671" s="27">
        <f>IF(OR(Register!$N669&lt;&gt;"Yes",Register!$O669="",N(Register!$Q669)=0),0,ROUND((Register!$M669-Register!$R669)*MIN(Register!$Q669,MAX(0,MIN(P$4,IF(Register!$U669="",$D$2,MIN($D$2,YEAR(Register!$U669)*12+MONTH(Register!$U669)-1)))-(YEAR(Register!$O669)*12+MONTH(Register!$O669))+1))/Register!$Q669,2)-ROUND((Register!$M669-Register!$R669)*MIN(Register!$Q669,MAX(0,MIN(P$4-1,IF(Register!$U669="",$D$2,MIN($D$2,YEAR(Register!$U669)*12+MONTH(Register!$U669)-1)))-(YEAR(Register!$O669)*12+MONTH(Register!$O669))+1))/Register!$Q669,2))</f>
        <v/>
      </c>
      <c r="Q671" s="27">
        <f>E671+F671+G671+H671+I671+J671+K671+L671+M671+N671+O671+P671</f>
        <v/>
      </c>
    </row>
    <row r="672">
      <c r="A672" s="28">
        <f>IF(Register!$A670="","",Register!$A670)</f>
        <v/>
      </c>
      <c r="B672" s="28">
        <f>IF(Register!$D670="","",Register!$D670)</f>
        <v/>
      </c>
      <c r="C672" s="28">
        <f>IF(Register!$F670="","",Register!$F670)</f>
        <v/>
      </c>
      <c r="D672" s="28">
        <f>IF(C672="","",IF(C672=Settings!$A$9,Settings!$B$9,IF(C672=Settings!$A$10,Settings!$B$10,IF(C672=Settings!$A$11,Settings!$B$11,IF(C672=Settings!$A$12,Settings!$B$12,IF(C672=Settings!$A$13,Settings!$B$13,IF(C672=Settings!$A$14,Settings!$B$14,IF(C672=Settings!$A$15,Settings!$B$15,IF(C672=Settings!$A$16,Settings!$B$16,IF(C672=Settings!$A$17,Settings!$B$17,IF(C672=Settings!$A$18,Settings!$B$18,"")))))))))))</f>
        <v/>
      </c>
      <c r="E672" s="27">
        <f>IF(OR(Register!$N670&lt;&gt;"Yes",Register!$O670="",N(Register!$Q670)=0),0,ROUND((Register!$M670-Register!$R670)*MIN(Register!$Q670,MAX(0,MIN(E$4,IF(Register!$U670="",$D$2,MIN($D$2,YEAR(Register!$U670)*12+MONTH(Register!$U670)-1)))-(YEAR(Register!$O670)*12+MONTH(Register!$O670))+1))/Register!$Q670,2)-ROUND((Register!$M670-Register!$R670)*MIN(Register!$Q670,MAX(0,MIN(E$4-1,IF(Register!$U670="",$D$2,MIN($D$2,YEAR(Register!$U670)*12+MONTH(Register!$U670)-1)))-(YEAR(Register!$O670)*12+MONTH(Register!$O670))+1))/Register!$Q670,2))</f>
        <v/>
      </c>
      <c r="F672" s="27">
        <f>IF(OR(Register!$N670&lt;&gt;"Yes",Register!$O670="",N(Register!$Q670)=0),0,ROUND((Register!$M670-Register!$R670)*MIN(Register!$Q670,MAX(0,MIN(F$4,IF(Register!$U670="",$D$2,MIN($D$2,YEAR(Register!$U670)*12+MONTH(Register!$U670)-1)))-(YEAR(Register!$O670)*12+MONTH(Register!$O670))+1))/Register!$Q670,2)-ROUND((Register!$M670-Register!$R670)*MIN(Register!$Q670,MAX(0,MIN(F$4-1,IF(Register!$U670="",$D$2,MIN($D$2,YEAR(Register!$U670)*12+MONTH(Register!$U670)-1)))-(YEAR(Register!$O670)*12+MONTH(Register!$O670))+1))/Register!$Q670,2))</f>
        <v/>
      </c>
      <c r="G672" s="27">
        <f>IF(OR(Register!$N670&lt;&gt;"Yes",Register!$O670="",N(Register!$Q670)=0),0,ROUND((Register!$M670-Register!$R670)*MIN(Register!$Q670,MAX(0,MIN(G$4,IF(Register!$U670="",$D$2,MIN($D$2,YEAR(Register!$U670)*12+MONTH(Register!$U670)-1)))-(YEAR(Register!$O670)*12+MONTH(Register!$O670))+1))/Register!$Q670,2)-ROUND((Register!$M670-Register!$R670)*MIN(Register!$Q670,MAX(0,MIN(G$4-1,IF(Register!$U670="",$D$2,MIN($D$2,YEAR(Register!$U670)*12+MONTH(Register!$U670)-1)))-(YEAR(Register!$O670)*12+MONTH(Register!$O670))+1))/Register!$Q670,2))</f>
        <v/>
      </c>
      <c r="H672" s="27">
        <f>IF(OR(Register!$N670&lt;&gt;"Yes",Register!$O670="",N(Register!$Q670)=0),0,ROUND((Register!$M670-Register!$R670)*MIN(Register!$Q670,MAX(0,MIN(H$4,IF(Register!$U670="",$D$2,MIN($D$2,YEAR(Register!$U670)*12+MONTH(Register!$U670)-1)))-(YEAR(Register!$O670)*12+MONTH(Register!$O670))+1))/Register!$Q670,2)-ROUND((Register!$M670-Register!$R670)*MIN(Register!$Q670,MAX(0,MIN(H$4-1,IF(Register!$U670="",$D$2,MIN($D$2,YEAR(Register!$U670)*12+MONTH(Register!$U670)-1)))-(YEAR(Register!$O670)*12+MONTH(Register!$O670))+1))/Register!$Q670,2))</f>
        <v/>
      </c>
      <c r="I672" s="27">
        <f>IF(OR(Register!$N670&lt;&gt;"Yes",Register!$O670="",N(Register!$Q670)=0),0,ROUND((Register!$M670-Register!$R670)*MIN(Register!$Q670,MAX(0,MIN(I$4,IF(Register!$U670="",$D$2,MIN($D$2,YEAR(Register!$U670)*12+MONTH(Register!$U670)-1)))-(YEAR(Register!$O670)*12+MONTH(Register!$O670))+1))/Register!$Q670,2)-ROUND((Register!$M670-Register!$R670)*MIN(Register!$Q670,MAX(0,MIN(I$4-1,IF(Register!$U670="",$D$2,MIN($D$2,YEAR(Register!$U670)*12+MONTH(Register!$U670)-1)))-(YEAR(Register!$O670)*12+MONTH(Register!$O670))+1))/Register!$Q670,2))</f>
        <v/>
      </c>
      <c r="J672" s="27">
        <f>IF(OR(Register!$N670&lt;&gt;"Yes",Register!$O670="",N(Register!$Q670)=0),0,ROUND((Register!$M670-Register!$R670)*MIN(Register!$Q670,MAX(0,MIN(J$4,IF(Register!$U670="",$D$2,MIN($D$2,YEAR(Register!$U670)*12+MONTH(Register!$U670)-1)))-(YEAR(Register!$O670)*12+MONTH(Register!$O670))+1))/Register!$Q670,2)-ROUND((Register!$M670-Register!$R670)*MIN(Register!$Q670,MAX(0,MIN(J$4-1,IF(Register!$U670="",$D$2,MIN($D$2,YEAR(Register!$U670)*12+MONTH(Register!$U670)-1)))-(YEAR(Register!$O670)*12+MONTH(Register!$O670))+1))/Register!$Q670,2))</f>
        <v/>
      </c>
      <c r="K672" s="27">
        <f>IF(OR(Register!$N670&lt;&gt;"Yes",Register!$O670="",N(Register!$Q670)=0),0,ROUND((Register!$M670-Register!$R670)*MIN(Register!$Q670,MAX(0,MIN(K$4,IF(Register!$U670="",$D$2,MIN($D$2,YEAR(Register!$U670)*12+MONTH(Register!$U670)-1)))-(YEAR(Register!$O670)*12+MONTH(Register!$O670))+1))/Register!$Q670,2)-ROUND((Register!$M670-Register!$R670)*MIN(Register!$Q670,MAX(0,MIN(K$4-1,IF(Register!$U670="",$D$2,MIN($D$2,YEAR(Register!$U670)*12+MONTH(Register!$U670)-1)))-(YEAR(Register!$O670)*12+MONTH(Register!$O670))+1))/Register!$Q670,2))</f>
        <v/>
      </c>
      <c r="L672" s="27">
        <f>IF(OR(Register!$N670&lt;&gt;"Yes",Register!$O670="",N(Register!$Q670)=0),0,ROUND((Register!$M670-Register!$R670)*MIN(Register!$Q670,MAX(0,MIN(L$4,IF(Register!$U670="",$D$2,MIN($D$2,YEAR(Register!$U670)*12+MONTH(Register!$U670)-1)))-(YEAR(Register!$O670)*12+MONTH(Register!$O670))+1))/Register!$Q670,2)-ROUND((Register!$M670-Register!$R670)*MIN(Register!$Q670,MAX(0,MIN(L$4-1,IF(Register!$U670="",$D$2,MIN($D$2,YEAR(Register!$U670)*12+MONTH(Register!$U670)-1)))-(YEAR(Register!$O670)*12+MONTH(Register!$O670))+1))/Register!$Q670,2))</f>
        <v/>
      </c>
      <c r="M672" s="27">
        <f>IF(OR(Register!$N670&lt;&gt;"Yes",Register!$O670="",N(Register!$Q670)=0),0,ROUND((Register!$M670-Register!$R670)*MIN(Register!$Q670,MAX(0,MIN(M$4,IF(Register!$U670="",$D$2,MIN($D$2,YEAR(Register!$U670)*12+MONTH(Register!$U670)-1)))-(YEAR(Register!$O670)*12+MONTH(Register!$O670))+1))/Register!$Q670,2)-ROUND((Register!$M670-Register!$R670)*MIN(Register!$Q670,MAX(0,MIN(M$4-1,IF(Register!$U670="",$D$2,MIN($D$2,YEAR(Register!$U670)*12+MONTH(Register!$U670)-1)))-(YEAR(Register!$O670)*12+MONTH(Register!$O670))+1))/Register!$Q670,2))</f>
        <v/>
      </c>
      <c r="N672" s="27">
        <f>IF(OR(Register!$N670&lt;&gt;"Yes",Register!$O670="",N(Register!$Q670)=0),0,ROUND((Register!$M670-Register!$R670)*MIN(Register!$Q670,MAX(0,MIN(N$4,IF(Register!$U670="",$D$2,MIN($D$2,YEAR(Register!$U670)*12+MONTH(Register!$U670)-1)))-(YEAR(Register!$O670)*12+MONTH(Register!$O670))+1))/Register!$Q670,2)-ROUND((Register!$M670-Register!$R670)*MIN(Register!$Q670,MAX(0,MIN(N$4-1,IF(Register!$U670="",$D$2,MIN($D$2,YEAR(Register!$U670)*12+MONTH(Register!$U670)-1)))-(YEAR(Register!$O670)*12+MONTH(Register!$O670))+1))/Register!$Q670,2))</f>
        <v/>
      </c>
      <c r="O672" s="27">
        <f>IF(OR(Register!$N670&lt;&gt;"Yes",Register!$O670="",N(Register!$Q670)=0),0,ROUND((Register!$M670-Register!$R670)*MIN(Register!$Q670,MAX(0,MIN(O$4,IF(Register!$U670="",$D$2,MIN($D$2,YEAR(Register!$U670)*12+MONTH(Register!$U670)-1)))-(YEAR(Register!$O670)*12+MONTH(Register!$O670))+1))/Register!$Q670,2)-ROUND((Register!$M670-Register!$R670)*MIN(Register!$Q670,MAX(0,MIN(O$4-1,IF(Register!$U670="",$D$2,MIN($D$2,YEAR(Register!$U670)*12+MONTH(Register!$U670)-1)))-(YEAR(Register!$O670)*12+MONTH(Register!$O670))+1))/Register!$Q670,2))</f>
        <v/>
      </c>
      <c r="P672" s="27">
        <f>IF(OR(Register!$N670&lt;&gt;"Yes",Register!$O670="",N(Register!$Q670)=0),0,ROUND((Register!$M670-Register!$R670)*MIN(Register!$Q670,MAX(0,MIN(P$4,IF(Register!$U670="",$D$2,MIN($D$2,YEAR(Register!$U670)*12+MONTH(Register!$U670)-1)))-(YEAR(Register!$O670)*12+MONTH(Register!$O670))+1))/Register!$Q670,2)-ROUND((Register!$M670-Register!$R670)*MIN(Register!$Q670,MAX(0,MIN(P$4-1,IF(Register!$U670="",$D$2,MIN($D$2,YEAR(Register!$U670)*12+MONTH(Register!$U670)-1)))-(YEAR(Register!$O670)*12+MONTH(Register!$O670))+1))/Register!$Q670,2))</f>
        <v/>
      </c>
      <c r="Q672" s="27">
        <f>E672+F672+G672+H672+I672+J672+K672+L672+M672+N672+O672+P672</f>
        <v/>
      </c>
    </row>
    <row r="673">
      <c r="A673" s="28">
        <f>IF(Register!$A671="","",Register!$A671)</f>
        <v/>
      </c>
      <c r="B673" s="28">
        <f>IF(Register!$D671="","",Register!$D671)</f>
        <v/>
      </c>
      <c r="C673" s="28">
        <f>IF(Register!$F671="","",Register!$F671)</f>
        <v/>
      </c>
      <c r="D673" s="28">
        <f>IF(C673="","",IF(C673=Settings!$A$9,Settings!$B$9,IF(C673=Settings!$A$10,Settings!$B$10,IF(C673=Settings!$A$11,Settings!$B$11,IF(C673=Settings!$A$12,Settings!$B$12,IF(C673=Settings!$A$13,Settings!$B$13,IF(C673=Settings!$A$14,Settings!$B$14,IF(C673=Settings!$A$15,Settings!$B$15,IF(C673=Settings!$A$16,Settings!$B$16,IF(C673=Settings!$A$17,Settings!$B$17,IF(C673=Settings!$A$18,Settings!$B$18,"")))))))))))</f>
        <v/>
      </c>
      <c r="E673" s="27">
        <f>IF(OR(Register!$N671&lt;&gt;"Yes",Register!$O671="",N(Register!$Q671)=0),0,ROUND((Register!$M671-Register!$R671)*MIN(Register!$Q671,MAX(0,MIN(E$4,IF(Register!$U671="",$D$2,MIN($D$2,YEAR(Register!$U671)*12+MONTH(Register!$U671)-1)))-(YEAR(Register!$O671)*12+MONTH(Register!$O671))+1))/Register!$Q671,2)-ROUND((Register!$M671-Register!$R671)*MIN(Register!$Q671,MAX(0,MIN(E$4-1,IF(Register!$U671="",$D$2,MIN($D$2,YEAR(Register!$U671)*12+MONTH(Register!$U671)-1)))-(YEAR(Register!$O671)*12+MONTH(Register!$O671))+1))/Register!$Q671,2))</f>
        <v/>
      </c>
      <c r="F673" s="27">
        <f>IF(OR(Register!$N671&lt;&gt;"Yes",Register!$O671="",N(Register!$Q671)=0),0,ROUND((Register!$M671-Register!$R671)*MIN(Register!$Q671,MAX(0,MIN(F$4,IF(Register!$U671="",$D$2,MIN($D$2,YEAR(Register!$U671)*12+MONTH(Register!$U671)-1)))-(YEAR(Register!$O671)*12+MONTH(Register!$O671))+1))/Register!$Q671,2)-ROUND((Register!$M671-Register!$R671)*MIN(Register!$Q671,MAX(0,MIN(F$4-1,IF(Register!$U671="",$D$2,MIN($D$2,YEAR(Register!$U671)*12+MONTH(Register!$U671)-1)))-(YEAR(Register!$O671)*12+MONTH(Register!$O671))+1))/Register!$Q671,2))</f>
        <v/>
      </c>
      <c r="G673" s="27">
        <f>IF(OR(Register!$N671&lt;&gt;"Yes",Register!$O671="",N(Register!$Q671)=0),0,ROUND((Register!$M671-Register!$R671)*MIN(Register!$Q671,MAX(0,MIN(G$4,IF(Register!$U671="",$D$2,MIN($D$2,YEAR(Register!$U671)*12+MONTH(Register!$U671)-1)))-(YEAR(Register!$O671)*12+MONTH(Register!$O671))+1))/Register!$Q671,2)-ROUND((Register!$M671-Register!$R671)*MIN(Register!$Q671,MAX(0,MIN(G$4-1,IF(Register!$U671="",$D$2,MIN($D$2,YEAR(Register!$U671)*12+MONTH(Register!$U671)-1)))-(YEAR(Register!$O671)*12+MONTH(Register!$O671))+1))/Register!$Q671,2))</f>
        <v/>
      </c>
      <c r="H673" s="27">
        <f>IF(OR(Register!$N671&lt;&gt;"Yes",Register!$O671="",N(Register!$Q671)=0),0,ROUND((Register!$M671-Register!$R671)*MIN(Register!$Q671,MAX(0,MIN(H$4,IF(Register!$U671="",$D$2,MIN($D$2,YEAR(Register!$U671)*12+MONTH(Register!$U671)-1)))-(YEAR(Register!$O671)*12+MONTH(Register!$O671))+1))/Register!$Q671,2)-ROUND((Register!$M671-Register!$R671)*MIN(Register!$Q671,MAX(0,MIN(H$4-1,IF(Register!$U671="",$D$2,MIN($D$2,YEAR(Register!$U671)*12+MONTH(Register!$U671)-1)))-(YEAR(Register!$O671)*12+MONTH(Register!$O671))+1))/Register!$Q671,2))</f>
        <v/>
      </c>
      <c r="I673" s="27">
        <f>IF(OR(Register!$N671&lt;&gt;"Yes",Register!$O671="",N(Register!$Q671)=0),0,ROUND((Register!$M671-Register!$R671)*MIN(Register!$Q671,MAX(0,MIN(I$4,IF(Register!$U671="",$D$2,MIN($D$2,YEAR(Register!$U671)*12+MONTH(Register!$U671)-1)))-(YEAR(Register!$O671)*12+MONTH(Register!$O671))+1))/Register!$Q671,2)-ROUND((Register!$M671-Register!$R671)*MIN(Register!$Q671,MAX(0,MIN(I$4-1,IF(Register!$U671="",$D$2,MIN($D$2,YEAR(Register!$U671)*12+MONTH(Register!$U671)-1)))-(YEAR(Register!$O671)*12+MONTH(Register!$O671))+1))/Register!$Q671,2))</f>
        <v/>
      </c>
      <c r="J673" s="27">
        <f>IF(OR(Register!$N671&lt;&gt;"Yes",Register!$O671="",N(Register!$Q671)=0),0,ROUND((Register!$M671-Register!$R671)*MIN(Register!$Q671,MAX(0,MIN(J$4,IF(Register!$U671="",$D$2,MIN($D$2,YEAR(Register!$U671)*12+MONTH(Register!$U671)-1)))-(YEAR(Register!$O671)*12+MONTH(Register!$O671))+1))/Register!$Q671,2)-ROUND((Register!$M671-Register!$R671)*MIN(Register!$Q671,MAX(0,MIN(J$4-1,IF(Register!$U671="",$D$2,MIN($D$2,YEAR(Register!$U671)*12+MONTH(Register!$U671)-1)))-(YEAR(Register!$O671)*12+MONTH(Register!$O671))+1))/Register!$Q671,2))</f>
        <v/>
      </c>
      <c r="K673" s="27">
        <f>IF(OR(Register!$N671&lt;&gt;"Yes",Register!$O671="",N(Register!$Q671)=0),0,ROUND((Register!$M671-Register!$R671)*MIN(Register!$Q671,MAX(0,MIN(K$4,IF(Register!$U671="",$D$2,MIN($D$2,YEAR(Register!$U671)*12+MONTH(Register!$U671)-1)))-(YEAR(Register!$O671)*12+MONTH(Register!$O671))+1))/Register!$Q671,2)-ROUND((Register!$M671-Register!$R671)*MIN(Register!$Q671,MAX(0,MIN(K$4-1,IF(Register!$U671="",$D$2,MIN($D$2,YEAR(Register!$U671)*12+MONTH(Register!$U671)-1)))-(YEAR(Register!$O671)*12+MONTH(Register!$O671))+1))/Register!$Q671,2))</f>
        <v/>
      </c>
      <c r="L673" s="27">
        <f>IF(OR(Register!$N671&lt;&gt;"Yes",Register!$O671="",N(Register!$Q671)=0),0,ROUND((Register!$M671-Register!$R671)*MIN(Register!$Q671,MAX(0,MIN(L$4,IF(Register!$U671="",$D$2,MIN($D$2,YEAR(Register!$U671)*12+MONTH(Register!$U671)-1)))-(YEAR(Register!$O671)*12+MONTH(Register!$O671))+1))/Register!$Q671,2)-ROUND((Register!$M671-Register!$R671)*MIN(Register!$Q671,MAX(0,MIN(L$4-1,IF(Register!$U671="",$D$2,MIN($D$2,YEAR(Register!$U671)*12+MONTH(Register!$U671)-1)))-(YEAR(Register!$O671)*12+MONTH(Register!$O671))+1))/Register!$Q671,2))</f>
        <v/>
      </c>
      <c r="M673" s="27">
        <f>IF(OR(Register!$N671&lt;&gt;"Yes",Register!$O671="",N(Register!$Q671)=0),0,ROUND((Register!$M671-Register!$R671)*MIN(Register!$Q671,MAX(0,MIN(M$4,IF(Register!$U671="",$D$2,MIN($D$2,YEAR(Register!$U671)*12+MONTH(Register!$U671)-1)))-(YEAR(Register!$O671)*12+MONTH(Register!$O671))+1))/Register!$Q671,2)-ROUND((Register!$M671-Register!$R671)*MIN(Register!$Q671,MAX(0,MIN(M$4-1,IF(Register!$U671="",$D$2,MIN($D$2,YEAR(Register!$U671)*12+MONTH(Register!$U671)-1)))-(YEAR(Register!$O671)*12+MONTH(Register!$O671))+1))/Register!$Q671,2))</f>
        <v/>
      </c>
      <c r="N673" s="27">
        <f>IF(OR(Register!$N671&lt;&gt;"Yes",Register!$O671="",N(Register!$Q671)=0),0,ROUND((Register!$M671-Register!$R671)*MIN(Register!$Q671,MAX(0,MIN(N$4,IF(Register!$U671="",$D$2,MIN($D$2,YEAR(Register!$U671)*12+MONTH(Register!$U671)-1)))-(YEAR(Register!$O671)*12+MONTH(Register!$O671))+1))/Register!$Q671,2)-ROUND((Register!$M671-Register!$R671)*MIN(Register!$Q671,MAX(0,MIN(N$4-1,IF(Register!$U671="",$D$2,MIN($D$2,YEAR(Register!$U671)*12+MONTH(Register!$U671)-1)))-(YEAR(Register!$O671)*12+MONTH(Register!$O671))+1))/Register!$Q671,2))</f>
        <v/>
      </c>
      <c r="O673" s="27">
        <f>IF(OR(Register!$N671&lt;&gt;"Yes",Register!$O671="",N(Register!$Q671)=0),0,ROUND((Register!$M671-Register!$R671)*MIN(Register!$Q671,MAX(0,MIN(O$4,IF(Register!$U671="",$D$2,MIN($D$2,YEAR(Register!$U671)*12+MONTH(Register!$U671)-1)))-(YEAR(Register!$O671)*12+MONTH(Register!$O671))+1))/Register!$Q671,2)-ROUND((Register!$M671-Register!$R671)*MIN(Register!$Q671,MAX(0,MIN(O$4-1,IF(Register!$U671="",$D$2,MIN($D$2,YEAR(Register!$U671)*12+MONTH(Register!$U671)-1)))-(YEAR(Register!$O671)*12+MONTH(Register!$O671))+1))/Register!$Q671,2))</f>
        <v/>
      </c>
      <c r="P673" s="27">
        <f>IF(OR(Register!$N671&lt;&gt;"Yes",Register!$O671="",N(Register!$Q671)=0),0,ROUND((Register!$M671-Register!$R671)*MIN(Register!$Q671,MAX(0,MIN(P$4,IF(Register!$U671="",$D$2,MIN($D$2,YEAR(Register!$U671)*12+MONTH(Register!$U671)-1)))-(YEAR(Register!$O671)*12+MONTH(Register!$O671))+1))/Register!$Q671,2)-ROUND((Register!$M671-Register!$R671)*MIN(Register!$Q671,MAX(0,MIN(P$4-1,IF(Register!$U671="",$D$2,MIN($D$2,YEAR(Register!$U671)*12+MONTH(Register!$U671)-1)))-(YEAR(Register!$O671)*12+MONTH(Register!$O671))+1))/Register!$Q671,2))</f>
        <v/>
      </c>
      <c r="Q673" s="27">
        <f>E673+F673+G673+H673+I673+J673+K673+L673+M673+N673+O673+P673</f>
        <v/>
      </c>
    </row>
    <row r="674">
      <c r="A674" s="28">
        <f>IF(Register!$A672="","",Register!$A672)</f>
        <v/>
      </c>
      <c r="B674" s="28">
        <f>IF(Register!$D672="","",Register!$D672)</f>
        <v/>
      </c>
      <c r="C674" s="28">
        <f>IF(Register!$F672="","",Register!$F672)</f>
        <v/>
      </c>
      <c r="D674" s="28">
        <f>IF(C674="","",IF(C674=Settings!$A$9,Settings!$B$9,IF(C674=Settings!$A$10,Settings!$B$10,IF(C674=Settings!$A$11,Settings!$B$11,IF(C674=Settings!$A$12,Settings!$B$12,IF(C674=Settings!$A$13,Settings!$B$13,IF(C674=Settings!$A$14,Settings!$B$14,IF(C674=Settings!$A$15,Settings!$B$15,IF(C674=Settings!$A$16,Settings!$B$16,IF(C674=Settings!$A$17,Settings!$B$17,IF(C674=Settings!$A$18,Settings!$B$18,"")))))))))))</f>
        <v/>
      </c>
      <c r="E674" s="27">
        <f>IF(OR(Register!$N672&lt;&gt;"Yes",Register!$O672="",N(Register!$Q672)=0),0,ROUND((Register!$M672-Register!$R672)*MIN(Register!$Q672,MAX(0,MIN(E$4,IF(Register!$U672="",$D$2,MIN($D$2,YEAR(Register!$U672)*12+MONTH(Register!$U672)-1)))-(YEAR(Register!$O672)*12+MONTH(Register!$O672))+1))/Register!$Q672,2)-ROUND((Register!$M672-Register!$R672)*MIN(Register!$Q672,MAX(0,MIN(E$4-1,IF(Register!$U672="",$D$2,MIN($D$2,YEAR(Register!$U672)*12+MONTH(Register!$U672)-1)))-(YEAR(Register!$O672)*12+MONTH(Register!$O672))+1))/Register!$Q672,2))</f>
        <v/>
      </c>
      <c r="F674" s="27">
        <f>IF(OR(Register!$N672&lt;&gt;"Yes",Register!$O672="",N(Register!$Q672)=0),0,ROUND((Register!$M672-Register!$R672)*MIN(Register!$Q672,MAX(0,MIN(F$4,IF(Register!$U672="",$D$2,MIN($D$2,YEAR(Register!$U672)*12+MONTH(Register!$U672)-1)))-(YEAR(Register!$O672)*12+MONTH(Register!$O672))+1))/Register!$Q672,2)-ROUND((Register!$M672-Register!$R672)*MIN(Register!$Q672,MAX(0,MIN(F$4-1,IF(Register!$U672="",$D$2,MIN($D$2,YEAR(Register!$U672)*12+MONTH(Register!$U672)-1)))-(YEAR(Register!$O672)*12+MONTH(Register!$O672))+1))/Register!$Q672,2))</f>
        <v/>
      </c>
      <c r="G674" s="27">
        <f>IF(OR(Register!$N672&lt;&gt;"Yes",Register!$O672="",N(Register!$Q672)=0),0,ROUND((Register!$M672-Register!$R672)*MIN(Register!$Q672,MAX(0,MIN(G$4,IF(Register!$U672="",$D$2,MIN($D$2,YEAR(Register!$U672)*12+MONTH(Register!$U672)-1)))-(YEAR(Register!$O672)*12+MONTH(Register!$O672))+1))/Register!$Q672,2)-ROUND((Register!$M672-Register!$R672)*MIN(Register!$Q672,MAX(0,MIN(G$4-1,IF(Register!$U672="",$D$2,MIN($D$2,YEAR(Register!$U672)*12+MONTH(Register!$U672)-1)))-(YEAR(Register!$O672)*12+MONTH(Register!$O672))+1))/Register!$Q672,2))</f>
        <v/>
      </c>
      <c r="H674" s="27">
        <f>IF(OR(Register!$N672&lt;&gt;"Yes",Register!$O672="",N(Register!$Q672)=0),0,ROUND((Register!$M672-Register!$R672)*MIN(Register!$Q672,MAX(0,MIN(H$4,IF(Register!$U672="",$D$2,MIN($D$2,YEAR(Register!$U672)*12+MONTH(Register!$U672)-1)))-(YEAR(Register!$O672)*12+MONTH(Register!$O672))+1))/Register!$Q672,2)-ROUND((Register!$M672-Register!$R672)*MIN(Register!$Q672,MAX(0,MIN(H$4-1,IF(Register!$U672="",$D$2,MIN($D$2,YEAR(Register!$U672)*12+MONTH(Register!$U672)-1)))-(YEAR(Register!$O672)*12+MONTH(Register!$O672))+1))/Register!$Q672,2))</f>
        <v/>
      </c>
      <c r="I674" s="27">
        <f>IF(OR(Register!$N672&lt;&gt;"Yes",Register!$O672="",N(Register!$Q672)=0),0,ROUND((Register!$M672-Register!$R672)*MIN(Register!$Q672,MAX(0,MIN(I$4,IF(Register!$U672="",$D$2,MIN($D$2,YEAR(Register!$U672)*12+MONTH(Register!$U672)-1)))-(YEAR(Register!$O672)*12+MONTH(Register!$O672))+1))/Register!$Q672,2)-ROUND((Register!$M672-Register!$R672)*MIN(Register!$Q672,MAX(0,MIN(I$4-1,IF(Register!$U672="",$D$2,MIN($D$2,YEAR(Register!$U672)*12+MONTH(Register!$U672)-1)))-(YEAR(Register!$O672)*12+MONTH(Register!$O672))+1))/Register!$Q672,2))</f>
        <v/>
      </c>
      <c r="J674" s="27">
        <f>IF(OR(Register!$N672&lt;&gt;"Yes",Register!$O672="",N(Register!$Q672)=0),0,ROUND((Register!$M672-Register!$R672)*MIN(Register!$Q672,MAX(0,MIN(J$4,IF(Register!$U672="",$D$2,MIN($D$2,YEAR(Register!$U672)*12+MONTH(Register!$U672)-1)))-(YEAR(Register!$O672)*12+MONTH(Register!$O672))+1))/Register!$Q672,2)-ROUND((Register!$M672-Register!$R672)*MIN(Register!$Q672,MAX(0,MIN(J$4-1,IF(Register!$U672="",$D$2,MIN($D$2,YEAR(Register!$U672)*12+MONTH(Register!$U672)-1)))-(YEAR(Register!$O672)*12+MONTH(Register!$O672))+1))/Register!$Q672,2))</f>
        <v/>
      </c>
      <c r="K674" s="27">
        <f>IF(OR(Register!$N672&lt;&gt;"Yes",Register!$O672="",N(Register!$Q672)=0),0,ROUND((Register!$M672-Register!$R672)*MIN(Register!$Q672,MAX(0,MIN(K$4,IF(Register!$U672="",$D$2,MIN($D$2,YEAR(Register!$U672)*12+MONTH(Register!$U672)-1)))-(YEAR(Register!$O672)*12+MONTH(Register!$O672))+1))/Register!$Q672,2)-ROUND((Register!$M672-Register!$R672)*MIN(Register!$Q672,MAX(0,MIN(K$4-1,IF(Register!$U672="",$D$2,MIN($D$2,YEAR(Register!$U672)*12+MONTH(Register!$U672)-1)))-(YEAR(Register!$O672)*12+MONTH(Register!$O672))+1))/Register!$Q672,2))</f>
        <v/>
      </c>
      <c r="L674" s="27">
        <f>IF(OR(Register!$N672&lt;&gt;"Yes",Register!$O672="",N(Register!$Q672)=0),0,ROUND((Register!$M672-Register!$R672)*MIN(Register!$Q672,MAX(0,MIN(L$4,IF(Register!$U672="",$D$2,MIN($D$2,YEAR(Register!$U672)*12+MONTH(Register!$U672)-1)))-(YEAR(Register!$O672)*12+MONTH(Register!$O672))+1))/Register!$Q672,2)-ROUND((Register!$M672-Register!$R672)*MIN(Register!$Q672,MAX(0,MIN(L$4-1,IF(Register!$U672="",$D$2,MIN($D$2,YEAR(Register!$U672)*12+MONTH(Register!$U672)-1)))-(YEAR(Register!$O672)*12+MONTH(Register!$O672))+1))/Register!$Q672,2))</f>
        <v/>
      </c>
      <c r="M674" s="27">
        <f>IF(OR(Register!$N672&lt;&gt;"Yes",Register!$O672="",N(Register!$Q672)=0),0,ROUND((Register!$M672-Register!$R672)*MIN(Register!$Q672,MAX(0,MIN(M$4,IF(Register!$U672="",$D$2,MIN($D$2,YEAR(Register!$U672)*12+MONTH(Register!$U672)-1)))-(YEAR(Register!$O672)*12+MONTH(Register!$O672))+1))/Register!$Q672,2)-ROUND((Register!$M672-Register!$R672)*MIN(Register!$Q672,MAX(0,MIN(M$4-1,IF(Register!$U672="",$D$2,MIN($D$2,YEAR(Register!$U672)*12+MONTH(Register!$U672)-1)))-(YEAR(Register!$O672)*12+MONTH(Register!$O672))+1))/Register!$Q672,2))</f>
        <v/>
      </c>
      <c r="N674" s="27">
        <f>IF(OR(Register!$N672&lt;&gt;"Yes",Register!$O672="",N(Register!$Q672)=0),0,ROUND((Register!$M672-Register!$R672)*MIN(Register!$Q672,MAX(0,MIN(N$4,IF(Register!$U672="",$D$2,MIN($D$2,YEAR(Register!$U672)*12+MONTH(Register!$U672)-1)))-(YEAR(Register!$O672)*12+MONTH(Register!$O672))+1))/Register!$Q672,2)-ROUND((Register!$M672-Register!$R672)*MIN(Register!$Q672,MAX(0,MIN(N$4-1,IF(Register!$U672="",$D$2,MIN($D$2,YEAR(Register!$U672)*12+MONTH(Register!$U672)-1)))-(YEAR(Register!$O672)*12+MONTH(Register!$O672))+1))/Register!$Q672,2))</f>
        <v/>
      </c>
      <c r="O674" s="27">
        <f>IF(OR(Register!$N672&lt;&gt;"Yes",Register!$O672="",N(Register!$Q672)=0),0,ROUND((Register!$M672-Register!$R672)*MIN(Register!$Q672,MAX(0,MIN(O$4,IF(Register!$U672="",$D$2,MIN($D$2,YEAR(Register!$U672)*12+MONTH(Register!$U672)-1)))-(YEAR(Register!$O672)*12+MONTH(Register!$O672))+1))/Register!$Q672,2)-ROUND((Register!$M672-Register!$R672)*MIN(Register!$Q672,MAX(0,MIN(O$4-1,IF(Register!$U672="",$D$2,MIN($D$2,YEAR(Register!$U672)*12+MONTH(Register!$U672)-1)))-(YEAR(Register!$O672)*12+MONTH(Register!$O672))+1))/Register!$Q672,2))</f>
        <v/>
      </c>
      <c r="P674" s="27">
        <f>IF(OR(Register!$N672&lt;&gt;"Yes",Register!$O672="",N(Register!$Q672)=0),0,ROUND((Register!$M672-Register!$R672)*MIN(Register!$Q672,MAX(0,MIN(P$4,IF(Register!$U672="",$D$2,MIN($D$2,YEAR(Register!$U672)*12+MONTH(Register!$U672)-1)))-(YEAR(Register!$O672)*12+MONTH(Register!$O672))+1))/Register!$Q672,2)-ROUND((Register!$M672-Register!$R672)*MIN(Register!$Q672,MAX(0,MIN(P$4-1,IF(Register!$U672="",$D$2,MIN($D$2,YEAR(Register!$U672)*12+MONTH(Register!$U672)-1)))-(YEAR(Register!$O672)*12+MONTH(Register!$O672))+1))/Register!$Q672,2))</f>
        <v/>
      </c>
      <c r="Q674" s="27">
        <f>E674+F674+G674+H674+I674+J674+K674+L674+M674+N674+O674+P674</f>
        <v/>
      </c>
    </row>
    <row r="675">
      <c r="A675" s="28">
        <f>IF(Register!$A673="","",Register!$A673)</f>
        <v/>
      </c>
      <c r="B675" s="28">
        <f>IF(Register!$D673="","",Register!$D673)</f>
        <v/>
      </c>
      <c r="C675" s="28">
        <f>IF(Register!$F673="","",Register!$F673)</f>
        <v/>
      </c>
      <c r="D675" s="28">
        <f>IF(C675="","",IF(C675=Settings!$A$9,Settings!$B$9,IF(C675=Settings!$A$10,Settings!$B$10,IF(C675=Settings!$A$11,Settings!$B$11,IF(C675=Settings!$A$12,Settings!$B$12,IF(C675=Settings!$A$13,Settings!$B$13,IF(C675=Settings!$A$14,Settings!$B$14,IF(C675=Settings!$A$15,Settings!$B$15,IF(C675=Settings!$A$16,Settings!$B$16,IF(C675=Settings!$A$17,Settings!$B$17,IF(C675=Settings!$A$18,Settings!$B$18,"")))))))))))</f>
        <v/>
      </c>
      <c r="E675" s="27">
        <f>IF(OR(Register!$N673&lt;&gt;"Yes",Register!$O673="",N(Register!$Q673)=0),0,ROUND((Register!$M673-Register!$R673)*MIN(Register!$Q673,MAX(0,MIN(E$4,IF(Register!$U673="",$D$2,MIN($D$2,YEAR(Register!$U673)*12+MONTH(Register!$U673)-1)))-(YEAR(Register!$O673)*12+MONTH(Register!$O673))+1))/Register!$Q673,2)-ROUND((Register!$M673-Register!$R673)*MIN(Register!$Q673,MAX(0,MIN(E$4-1,IF(Register!$U673="",$D$2,MIN($D$2,YEAR(Register!$U673)*12+MONTH(Register!$U673)-1)))-(YEAR(Register!$O673)*12+MONTH(Register!$O673))+1))/Register!$Q673,2))</f>
        <v/>
      </c>
      <c r="F675" s="27">
        <f>IF(OR(Register!$N673&lt;&gt;"Yes",Register!$O673="",N(Register!$Q673)=0),0,ROUND((Register!$M673-Register!$R673)*MIN(Register!$Q673,MAX(0,MIN(F$4,IF(Register!$U673="",$D$2,MIN($D$2,YEAR(Register!$U673)*12+MONTH(Register!$U673)-1)))-(YEAR(Register!$O673)*12+MONTH(Register!$O673))+1))/Register!$Q673,2)-ROUND((Register!$M673-Register!$R673)*MIN(Register!$Q673,MAX(0,MIN(F$4-1,IF(Register!$U673="",$D$2,MIN($D$2,YEAR(Register!$U673)*12+MONTH(Register!$U673)-1)))-(YEAR(Register!$O673)*12+MONTH(Register!$O673))+1))/Register!$Q673,2))</f>
        <v/>
      </c>
      <c r="G675" s="27">
        <f>IF(OR(Register!$N673&lt;&gt;"Yes",Register!$O673="",N(Register!$Q673)=0),0,ROUND((Register!$M673-Register!$R673)*MIN(Register!$Q673,MAX(0,MIN(G$4,IF(Register!$U673="",$D$2,MIN($D$2,YEAR(Register!$U673)*12+MONTH(Register!$U673)-1)))-(YEAR(Register!$O673)*12+MONTH(Register!$O673))+1))/Register!$Q673,2)-ROUND((Register!$M673-Register!$R673)*MIN(Register!$Q673,MAX(0,MIN(G$4-1,IF(Register!$U673="",$D$2,MIN($D$2,YEAR(Register!$U673)*12+MONTH(Register!$U673)-1)))-(YEAR(Register!$O673)*12+MONTH(Register!$O673))+1))/Register!$Q673,2))</f>
        <v/>
      </c>
      <c r="H675" s="27">
        <f>IF(OR(Register!$N673&lt;&gt;"Yes",Register!$O673="",N(Register!$Q673)=0),0,ROUND((Register!$M673-Register!$R673)*MIN(Register!$Q673,MAX(0,MIN(H$4,IF(Register!$U673="",$D$2,MIN($D$2,YEAR(Register!$U673)*12+MONTH(Register!$U673)-1)))-(YEAR(Register!$O673)*12+MONTH(Register!$O673))+1))/Register!$Q673,2)-ROUND((Register!$M673-Register!$R673)*MIN(Register!$Q673,MAX(0,MIN(H$4-1,IF(Register!$U673="",$D$2,MIN($D$2,YEAR(Register!$U673)*12+MONTH(Register!$U673)-1)))-(YEAR(Register!$O673)*12+MONTH(Register!$O673))+1))/Register!$Q673,2))</f>
        <v/>
      </c>
      <c r="I675" s="27">
        <f>IF(OR(Register!$N673&lt;&gt;"Yes",Register!$O673="",N(Register!$Q673)=0),0,ROUND((Register!$M673-Register!$R673)*MIN(Register!$Q673,MAX(0,MIN(I$4,IF(Register!$U673="",$D$2,MIN($D$2,YEAR(Register!$U673)*12+MONTH(Register!$U673)-1)))-(YEAR(Register!$O673)*12+MONTH(Register!$O673))+1))/Register!$Q673,2)-ROUND((Register!$M673-Register!$R673)*MIN(Register!$Q673,MAX(0,MIN(I$4-1,IF(Register!$U673="",$D$2,MIN($D$2,YEAR(Register!$U673)*12+MONTH(Register!$U673)-1)))-(YEAR(Register!$O673)*12+MONTH(Register!$O673))+1))/Register!$Q673,2))</f>
        <v/>
      </c>
      <c r="J675" s="27">
        <f>IF(OR(Register!$N673&lt;&gt;"Yes",Register!$O673="",N(Register!$Q673)=0),0,ROUND((Register!$M673-Register!$R673)*MIN(Register!$Q673,MAX(0,MIN(J$4,IF(Register!$U673="",$D$2,MIN($D$2,YEAR(Register!$U673)*12+MONTH(Register!$U673)-1)))-(YEAR(Register!$O673)*12+MONTH(Register!$O673))+1))/Register!$Q673,2)-ROUND((Register!$M673-Register!$R673)*MIN(Register!$Q673,MAX(0,MIN(J$4-1,IF(Register!$U673="",$D$2,MIN($D$2,YEAR(Register!$U673)*12+MONTH(Register!$U673)-1)))-(YEAR(Register!$O673)*12+MONTH(Register!$O673))+1))/Register!$Q673,2))</f>
        <v/>
      </c>
      <c r="K675" s="27">
        <f>IF(OR(Register!$N673&lt;&gt;"Yes",Register!$O673="",N(Register!$Q673)=0),0,ROUND((Register!$M673-Register!$R673)*MIN(Register!$Q673,MAX(0,MIN(K$4,IF(Register!$U673="",$D$2,MIN($D$2,YEAR(Register!$U673)*12+MONTH(Register!$U673)-1)))-(YEAR(Register!$O673)*12+MONTH(Register!$O673))+1))/Register!$Q673,2)-ROUND((Register!$M673-Register!$R673)*MIN(Register!$Q673,MAX(0,MIN(K$4-1,IF(Register!$U673="",$D$2,MIN($D$2,YEAR(Register!$U673)*12+MONTH(Register!$U673)-1)))-(YEAR(Register!$O673)*12+MONTH(Register!$O673))+1))/Register!$Q673,2))</f>
        <v/>
      </c>
      <c r="L675" s="27">
        <f>IF(OR(Register!$N673&lt;&gt;"Yes",Register!$O673="",N(Register!$Q673)=0),0,ROUND((Register!$M673-Register!$R673)*MIN(Register!$Q673,MAX(0,MIN(L$4,IF(Register!$U673="",$D$2,MIN($D$2,YEAR(Register!$U673)*12+MONTH(Register!$U673)-1)))-(YEAR(Register!$O673)*12+MONTH(Register!$O673))+1))/Register!$Q673,2)-ROUND((Register!$M673-Register!$R673)*MIN(Register!$Q673,MAX(0,MIN(L$4-1,IF(Register!$U673="",$D$2,MIN($D$2,YEAR(Register!$U673)*12+MONTH(Register!$U673)-1)))-(YEAR(Register!$O673)*12+MONTH(Register!$O673))+1))/Register!$Q673,2))</f>
        <v/>
      </c>
      <c r="M675" s="27">
        <f>IF(OR(Register!$N673&lt;&gt;"Yes",Register!$O673="",N(Register!$Q673)=0),0,ROUND((Register!$M673-Register!$R673)*MIN(Register!$Q673,MAX(0,MIN(M$4,IF(Register!$U673="",$D$2,MIN($D$2,YEAR(Register!$U673)*12+MONTH(Register!$U673)-1)))-(YEAR(Register!$O673)*12+MONTH(Register!$O673))+1))/Register!$Q673,2)-ROUND((Register!$M673-Register!$R673)*MIN(Register!$Q673,MAX(0,MIN(M$4-1,IF(Register!$U673="",$D$2,MIN($D$2,YEAR(Register!$U673)*12+MONTH(Register!$U673)-1)))-(YEAR(Register!$O673)*12+MONTH(Register!$O673))+1))/Register!$Q673,2))</f>
        <v/>
      </c>
      <c r="N675" s="27">
        <f>IF(OR(Register!$N673&lt;&gt;"Yes",Register!$O673="",N(Register!$Q673)=0),0,ROUND((Register!$M673-Register!$R673)*MIN(Register!$Q673,MAX(0,MIN(N$4,IF(Register!$U673="",$D$2,MIN($D$2,YEAR(Register!$U673)*12+MONTH(Register!$U673)-1)))-(YEAR(Register!$O673)*12+MONTH(Register!$O673))+1))/Register!$Q673,2)-ROUND((Register!$M673-Register!$R673)*MIN(Register!$Q673,MAX(0,MIN(N$4-1,IF(Register!$U673="",$D$2,MIN($D$2,YEAR(Register!$U673)*12+MONTH(Register!$U673)-1)))-(YEAR(Register!$O673)*12+MONTH(Register!$O673))+1))/Register!$Q673,2))</f>
        <v/>
      </c>
      <c r="O675" s="27">
        <f>IF(OR(Register!$N673&lt;&gt;"Yes",Register!$O673="",N(Register!$Q673)=0),0,ROUND((Register!$M673-Register!$R673)*MIN(Register!$Q673,MAX(0,MIN(O$4,IF(Register!$U673="",$D$2,MIN($D$2,YEAR(Register!$U673)*12+MONTH(Register!$U673)-1)))-(YEAR(Register!$O673)*12+MONTH(Register!$O673))+1))/Register!$Q673,2)-ROUND((Register!$M673-Register!$R673)*MIN(Register!$Q673,MAX(0,MIN(O$4-1,IF(Register!$U673="",$D$2,MIN($D$2,YEAR(Register!$U673)*12+MONTH(Register!$U673)-1)))-(YEAR(Register!$O673)*12+MONTH(Register!$O673))+1))/Register!$Q673,2))</f>
        <v/>
      </c>
      <c r="P675" s="27">
        <f>IF(OR(Register!$N673&lt;&gt;"Yes",Register!$O673="",N(Register!$Q673)=0),0,ROUND((Register!$M673-Register!$R673)*MIN(Register!$Q673,MAX(0,MIN(P$4,IF(Register!$U673="",$D$2,MIN($D$2,YEAR(Register!$U673)*12+MONTH(Register!$U673)-1)))-(YEAR(Register!$O673)*12+MONTH(Register!$O673))+1))/Register!$Q673,2)-ROUND((Register!$M673-Register!$R673)*MIN(Register!$Q673,MAX(0,MIN(P$4-1,IF(Register!$U673="",$D$2,MIN($D$2,YEAR(Register!$U673)*12+MONTH(Register!$U673)-1)))-(YEAR(Register!$O673)*12+MONTH(Register!$O673))+1))/Register!$Q673,2))</f>
        <v/>
      </c>
      <c r="Q675" s="27">
        <f>E675+F675+G675+H675+I675+J675+K675+L675+M675+N675+O675+P675</f>
        <v/>
      </c>
    </row>
    <row r="676">
      <c r="A676" s="28">
        <f>IF(Register!$A674="","",Register!$A674)</f>
        <v/>
      </c>
      <c r="B676" s="28">
        <f>IF(Register!$D674="","",Register!$D674)</f>
        <v/>
      </c>
      <c r="C676" s="28">
        <f>IF(Register!$F674="","",Register!$F674)</f>
        <v/>
      </c>
      <c r="D676" s="28">
        <f>IF(C676="","",IF(C676=Settings!$A$9,Settings!$B$9,IF(C676=Settings!$A$10,Settings!$B$10,IF(C676=Settings!$A$11,Settings!$B$11,IF(C676=Settings!$A$12,Settings!$B$12,IF(C676=Settings!$A$13,Settings!$B$13,IF(C676=Settings!$A$14,Settings!$B$14,IF(C676=Settings!$A$15,Settings!$B$15,IF(C676=Settings!$A$16,Settings!$B$16,IF(C676=Settings!$A$17,Settings!$B$17,IF(C676=Settings!$A$18,Settings!$B$18,"")))))))))))</f>
        <v/>
      </c>
      <c r="E676" s="27">
        <f>IF(OR(Register!$N674&lt;&gt;"Yes",Register!$O674="",N(Register!$Q674)=0),0,ROUND((Register!$M674-Register!$R674)*MIN(Register!$Q674,MAX(0,MIN(E$4,IF(Register!$U674="",$D$2,MIN($D$2,YEAR(Register!$U674)*12+MONTH(Register!$U674)-1)))-(YEAR(Register!$O674)*12+MONTH(Register!$O674))+1))/Register!$Q674,2)-ROUND((Register!$M674-Register!$R674)*MIN(Register!$Q674,MAX(0,MIN(E$4-1,IF(Register!$U674="",$D$2,MIN($D$2,YEAR(Register!$U674)*12+MONTH(Register!$U674)-1)))-(YEAR(Register!$O674)*12+MONTH(Register!$O674))+1))/Register!$Q674,2))</f>
        <v/>
      </c>
      <c r="F676" s="27">
        <f>IF(OR(Register!$N674&lt;&gt;"Yes",Register!$O674="",N(Register!$Q674)=0),0,ROUND((Register!$M674-Register!$R674)*MIN(Register!$Q674,MAX(0,MIN(F$4,IF(Register!$U674="",$D$2,MIN($D$2,YEAR(Register!$U674)*12+MONTH(Register!$U674)-1)))-(YEAR(Register!$O674)*12+MONTH(Register!$O674))+1))/Register!$Q674,2)-ROUND((Register!$M674-Register!$R674)*MIN(Register!$Q674,MAX(0,MIN(F$4-1,IF(Register!$U674="",$D$2,MIN($D$2,YEAR(Register!$U674)*12+MONTH(Register!$U674)-1)))-(YEAR(Register!$O674)*12+MONTH(Register!$O674))+1))/Register!$Q674,2))</f>
        <v/>
      </c>
      <c r="G676" s="27">
        <f>IF(OR(Register!$N674&lt;&gt;"Yes",Register!$O674="",N(Register!$Q674)=0),0,ROUND((Register!$M674-Register!$R674)*MIN(Register!$Q674,MAX(0,MIN(G$4,IF(Register!$U674="",$D$2,MIN($D$2,YEAR(Register!$U674)*12+MONTH(Register!$U674)-1)))-(YEAR(Register!$O674)*12+MONTH(Register!$O674))+1))/Register!$Q674,2)-ROUND((Register!$M674-Register!$R674)*MIN(Register!$Q674,MAX(0,MIN(G$4-1,IF(Register!$U674="",$D$2,MIN($D$2,YEAR(Register!$U674)*12+MONTH(Register!$U674)-1)))-(YEAR(Register!$O674)*12+MONTH(Register!$O674))+1))/Register!$Q674,2))</f>
        <v/>
      </c>
      <c r="H676" s="27">
        <f>IF(OR(Register!$N674&lt;&gt;"Yes",Register!$O674="",N(Register!$Q674)=0),0,ROUND((Register!$M674-Register!$R674)*MIN(Register!$Q674,MAX(0,MIN(H$4,IF(Register!$U674="",$D$2,MIN($D$2,YEAR(Register!$U674)*12+MONTH(Register!$U674)-1)))-(YEAR(Register!$O674)*12+MONTH(Register!$O674))+1))/Register!$Q674,2)-ROUND((Register!$M674-Register!$R674)*MIN(Register!$Q674,MAX(0,MIN(H$4-1,IF(Register!$U674="",$D$2,MIN($D$2,YEAR(Register!$U674)*12+MONTH(Register!$U674)-1)))-(YEAR(Register!$O674)*12+MONTH(Register!$O674))+1))/Register!$Q674,2))</f>
        <v/>
      </c>
      <c r="I676" s="27">
        <f>IF(OR(Register!$N674&lt;&gt;"Yes",Register!$O674="",N(Register!$Q674)=0),0,ROUND((Register!$M674-Register!$R674)*MIN(Register!$Q674,MAX(0,MIN(I$4,IF(Register!$U674="",$D$2,MIN($D$2,YEAR(Register!$U674)*12+MONTH(Register!$U674)-1)))-(YEAR(Register!$O674)*12+MONTH(Register!$O674))+1))/Register!$Q674,2)-ROUND((Register!$M674-Register!$R674)*MIN(Register!$Q674,MAX(0,MIN(I$4-1,IF(Register!$U674="",$D$2,MIN($D$2,YEAR(Register!$U674)*12+MONTH(Register!$U674)-1)))-(YEAR(Register!$O674)*12+MONTH(Register!$O674))+1))/Register!$Q674,2))</f>
        <v/>
      </c>
      <c r="J676" s="27">
        <f>IF(OR(Register!$N674&lt;&gt;"Yes",Register!$O674="",N(Register!$Q674)=0),0,ROUND((Register!$M674-Register!$R674)*MIN(Register!$Q674,MAX(0,MIN(J$4,IF(Register!$U674="",$D$2,MIN($D$2,YEAR(Register!$U674)*12+MONTH(Register!$U674)-1)))-(YEAR(Register!$O674)*12+MONTH(Register!$O674))+1))/Register!$Q674,2)-ROUND((Register!$M674-Register!$R674)*MIN(Register!$Q674,MAX(0,MIN(J$4-1,IF(Register!$U674="",$D$2,MIN($D$2,YEAR(Register!$U674)*12+MONTH(Register!$U674)-1)))-(YEAR(Register!$O674)*12+MONTH(Register!$O674))+1))/Register!$Q674,2))</f>
        <v/>
      </c>
      <c r="K676" s="27">
        <f>IF(OR(Register!$N674&lt;&gt;"Yes",Register!$O674="",N(Register!$Q674)=0),0,ROUND((Register!$M674-Register!$R674)*MIN(Register!$Q674,MAX(0,MIN(K$4,IF(Register!$U674="",$D$2,MIN($D$2,YEAR(Register!$U674)*12+MONTH(Register!$U674)-1)))-(YEAR(Register!$O674)*12+MONTH(Register!$O674))+1))/Register!$Q674,2)-ROUND((Register!$M674-Register!$R674)*MIN(Register!$Q674,MAX(0,MIN(K$4-1,IF(Register!$U674="",$D$2,MIN($D$2,YEAR(Register!$U674)*12+MONTH(Register!$U674)-1)))-(YEAR(Register!$O674)*12+MONTH(Register!$O674))+1))/Register!$Q674,2))</f>
        <v/>
      </c>
      <c r="L676" s="27">
        <f>IF(OR(Register!$N674&lt;&gt;"Yes",Register!$O674="",N(Register!$Q674)=0),0,ROUND((Register!$M674-Register!$R674)*MIN(Register!$Q674,MAX(0,MIN(L$4,IF(Register!$U674="",$D$2,MIN($D$2,YEAR(Register!$U674)*12+MONTH(Register!$U674)-1)))-(YEAR(Register!$O674)*12+MONTH(Register!$O674))+1))/Register!$Q674,2)-ROUND((Register!$M674-Register!$R674)*MIN(Register!$Q674,MAX(0,MIN(L$4-1,IF(Register!$U674="",$D$2,MIN($D$2,YEAR(Register!$U674)*12+MONTH(Register!$U674)-1)))-(YEAR(Register!$O674)*12+MONTH(Register!$O674))+1))/Register!$Q674,2))</f>
        <v/>
      </c>
      <c r="M676" s="27">
        <f>IF(OR(Register!$N674&lt;&gt;"Yes",Register!$O674="",N(Register!$Q674)=0),0,ROUND((Register!$M674-Register!$R674)*MIN(Register!$Q674,MAX(0,MIN(M$4,IF(Register!$U674="",$D$2,MIN($D$2,YEAR(Register!$U674)*12+MONTH(Register!$U674)-1)))-(YEAR(Register!$O674)*12+MONTH(Register!$O674))+1))/Register!$Q674,2)-ROUND((Register!$M674-Register!$R674)*MIN(Register!$Q674,MAX(0,MIN(M$4-1,IF(Register!$U674="",$D$2,MIN($D$2,YEAR(Register!$U674)*12+MONTH(Register!$U674)-1)))-(YEAR(Register!$O674)*12+MONTH(Register!$O674))+1))/Register!$Q674,2))</f>
        <v/>
      </c>
      <c r="N676" s="27">
        <f>IF(OR(Register!$N674&lt;&gt;"Yes",Register!$O674="",N(Register!$Q674)=0),0,ROUND((Register!$M674-Register!$R674)*MIN(Register!$Q674,MAX(0,MIN(N$4,IF(Register!$U674="",$D$2,MIN($D$2,YEAR(Register!$U674)*12+MONTH(Register!$U674)-1)))-(YEAR(Register!$O674)*12+MONTH(Register!$O674))+1))/Register!$Q674,2)-ROUND((Register!$M674-Register!$R674)*MIN(Register!$Q674,MAX(0,MIN(N$4-1,IF(Register!$U674="",$D$2,MIN($D$2,YEAR(Register!$U674)*12+MONTH(Register!$U674)-1)))-(YEAR(Register!$O674)*12+MONTH(Register!$O674))+1))/Register!$Q674,2))</f>
        <v/>
      </c>
      <c r="O676" s="27">
        <f>IF(OR(Register!$N674&lt;&gt;"Yes",Register!$O674="",N(Register!$Q674)=0),0,ROUND((Register!$M674-Register!$R674)*MIN(Register!$Q674,MAX(0,MIN(O$4,IF(Register!$U674="",$D$2,MIN($D$2,YEAR(Register!$U674)*12+MONTH(Register!$U674)-1)))-(YEAR(Register!$O674)*12+MONTH(Register!$O674))+1))/Register!$Q674,2)-ROUND((Register!$M674-Register!$R674)*MIN(Register!$Q674,MAX(0,MIN(O$4-1,IF(Register!$U674="",$D$2,MIN($D$2,YEAR(Register!$U674)*12+MONTH(Register!$U674)-1)))-(YEAR(Register!$O674)*12+MONTH(Register!$O674))+1))/Register!$Q674,2))</f>
        <v/>
      </c>
      <c r="P676" s="27">
        <f>IF(OR(Register!$N674&lt;&gt;"Yes",Register!$O674="",N(Register!$Q674)=0),0,ROUND((Register!$M674-Register!$R674)*MIN(Register!$Q674,MAX(0,MIN(P$4,IF(Register!$U674="",$D$2,MIN($D$2,YEAR(Register!$U674)*12+MONTH(Register!$U674)-1)))-(YEAR(Register!$O674)*12+MONTH(Register!$O674))+1))/Register!$Q674,2)-ROUND((Register!$M674-Register!$R674)*MIN(Register!$Q674,MAX(0,MIN(P$4-1,IF(Register!$U674="",$D$2,MIN($D$2,YEAR(Register!$U674)*12+MONTH(Register!$U674)-1)))-(YEAR(Register!$O674)*12+MONTH(Register!$O674))+1))/Register!$Q674,2))</f>
        <v/>
      </c>
      <c r="Q676" s="27">
        <f>E676+F676+G676+H676+I676+J676+K676+L676+M676+N676+O676+P676</f>
        <v/>
      </c>
    </row>
    <row r="677">
      <c r="A677" s="28">
        <f>IF(Register!$A675="","",Register!$A675)</f>
        <v/>
      </c>
      <c r="B677" s="28">
        <f>IF(Register!$D675="","",Register!$D675)</f>
        <v/>
      </c>
      <c r="C677" s="28">
        <f>IF(Register!$F675="","",Register!$F675)</f>
        <v/>
      </c>
      <c r="D677" s="28">
        <f>IF(C677="","",IF(C677=Settings!$A$9,Settings!$B$9,IF(C677=Settings!$A$10,Settings!$B$10,IF(C677=Settings!$A$11,Settings!$B$11,IF(C677=Settings!$A$12,Settings!$B$12,IF(C677=Settings!$A$13,Settings!$B$13,IF(C677=Settings!$A$14,Settings!$B$14,IF(C677=Settings!$A$15,Settings!$B$15,IF(C677=Settings!$A$16,Settings!$B$16,IF(C677=Settings!$A$17,Settings!$B$17,IF(C677=Settings!$A$18,Settings!$B$18,"")))))))))))</f>
        <v/>
      </c>
      <c r="E677" s="27">
        <f>IF(OR(Register!$N675&lt;&gt;"Yes",Register!$O675="",N(Register!$Q675)=0),0,ROUND((Register!$M675-Register!$R675)*MIN(Register!$Q675,MAX(0,MIN(E$4,IF(Register!$U675="",$D$2,MIN($D$2,YEAR(Register!$U675)*12+MONTH(Register!$U675)-1)))-(YEAR(Register!$O675)*12+MONTH(Register!$O675))+1))/Register!$Q675,2)-ROUND((Register!$M675-Register!$R675)*MIN(Register!$Q675,MAX(0,MIN(E$4-1,IF(Register!$U675="",$D$2,MIN($D$2,YEAR(Register!$U675)*12+MONTH(Register!$U675)-1)))-(YEAR(Register!$O675)*12+MONTH(Register!$O675))+1))/Register!$Q675,2))</f>
        <v/>
      </c>
      <c r="F677" s="27">
        <f>IF(OR(Register!$N675&lt;&gt;"Yes",Register!$O675="",N(Register!$Q675)=0),0,ROUND((Register!$M675-Register!$R675)*MIN(Register!$Q675,MAX(0,MIN(F$4,IF(Register!$U675="",$D$2,MIN($D$2,YEAR(Register!$U675)*12+MONTH(Register!$U675)-1)))-(YEAR(Register!$O675)*12+MONTH(Register!$O675))+1))/Register!$Q675,2)-ROUND((Register!$M675-Register!$R675)*MIN(Register!$Q675,MAX(0,MIN(F$4-1,IF(Register!$U675="",$D$2,MIN($D$2,YEAR(Register!$U675)*12+MONTH(Register!$U675)-1)))-(YEAR(Register!$O675)*12+MONTH(Register!$O675))+1))/Register!$Q675,2))</f>
        <v/>
      </c>
      <c r="G677" s="27">
        <f>IF(OR(Register!$N675&lt;&gt;"Yes",Register!$O675="",N(Register!$Q675)=0),0,ROUND((Register!$M675-Register!$R675)*MIN(Register!$Q675,MAX(0,MIN(G$4,IF(Register!$U675="",$D$2,MIN($D$2,YEAR(Register!$U675)*12+MONTH(Register!$U675)-1)))-(YEAR(Register!$O675)*12+MONTH(Register!$O675))+1))/Register!$Q675,2)-ROUND((Register!$M675-Register!$R675)*MIN(Register!$Q675,MAX(0,MIN(G$4-1,IF(Register!$U675="",$D$2,MIN($D$2,YEAR(Register!$U675)*12+MONTH(Register!$U675)-1)))-(YEAR(Register!$O675)*12+MONTH(Register!$O675))+1))/Register!$Q675,2))</f>
        <v/>
      </c>
      <c r="H677" s="27">
        <f>IF(OR(Register!$N675&lt;&gt;"Yes",Register!$O675="",N(Register!$Q675)=0),0,ROUND((Register!$M675-Register!$R675)*MIN(Register!$Q675,MAX(0,MIN(H$4,IF(Register!$U675="",$D$2,MIN($D$2,YEAR(Register!$U675)*12+MONTH(Register!$U675)-1)))-(YEAR(Register!$O675)*12+MONTH(Register!$O675))+1))/Register!$Q675,2)-ROUND((Register!$M675-Register!$R675)*MIN(Register!$Q675,MAX(0,MIN(H$4-1,IF(Register!$U675="",$D$2,MIN($D$2,YEAR(Register!$U675)*12+MONTH(Register!$U675)-1)))-(YEAR(Register!$O675)*12+MONTH(Register!$O675))+1))/Register!$Q675,2))</f>
        <v/>
      </c>
      <c r="I677" s="27">
        <f>IF(OR(Register!$N675&lt;&gt;"Yes",Register!$O675="",N(Register!$Q675)=0),0,ROUND((Register!$M675-Register!$R675)*MIN(Register!$Q675,MAX(0,MIN(I$4,IF(Register!$U675="",$D$2,MIN($D$2,YEAR(Register!$U675)*12+MONTH(Register!$U675)-1)))-(YEAR(Register!$O675)*12+MONTH(Register!$O675))+1))/Register!$Q675,2)-ROUND((Register!$M675-Register!$R675)*MIN(Register!$Q675,MAX(0,MIN(I$4-1,IF(Register!$U675="",$D$2,MIN($D$2,YEAR(Register!$U675)*12+MONTH(Register!$U675)-1)))-(YEAR(Register!$O675)*12+MONTH(Register!$O675))+1))/Register!$Q675,2))</f>
        <v/>
      </c>
      <c r="J677" s="27">
        <f>IF(OR(Register!$N675&lt;&gt;"Yes",Register!$O675="",N(Register!$Q675)=0),0,ROUND((Register!$M675-Register!$R675)*MIN(Register!$Q675,MAX(0,MIN(J$4,IF(Register!$U675="",$D$2,MIN($D$2,YEAR(Register!$U675)*12+MONTH(Register!$U675)-1)))-(YEAR(Register!$O675)*12+MONTH(Register!$O675))+1))/Register!$Q675,2)-ROUND((Register!$M675-Register!$R675)*MIN(Register!$Q675,MAX(0,MIN(J$4-1,IF(Register!$U675="",$D$2,MIN($D$2,YEAR(Register!$U675)*12+MONTH(Register!$U675)-1)))-(YEAR(Register!$O675)*12+MONTH(Register!$O675))+1))/Register!$Q675,2))</f>
        <v/>
      </c>
      <c r="K677" s="27">
        <f>IF(OR(Register!$N675&lt;&gt;"Yes",Register!$O675="",N(Register!$Q675)=0),0,ROUND((Register!$M675-Register!$R675)*MIN(Register!$Q675,MAX(0,MIN(K$4,IF(Register!$U675="",$D$2,MIN($D$2,YEAR(Register!$U675)*12+MONTH(Register!$U675)-1)))-(YEAR(Register!$O675)*12+MONTH(Register!$O675))+1))/Register!$Q675,2)-ROUND((Register!$M675-Register!$R675)*MIN(Register!$Q675,MAX(0,MIN(K$4-1,IF(Register!$U675="",$D$2,MIN($D$2,YEAR(Register!$U675)*12+MONTH(Register!$U675)-1)))-(YEAR(Register!$O675)*12+MONTH(Register!$O675))+1))/Register!$Q675,2))</f>
        <v/>
      </c>
      <c r="L677" s="27">
        <f>IF(OR(Register!$N675&lt;&gt;"Yes",Register!$O675="",N(Register!$Q675)=0),0,ROUND((Register!$M675-Register!$R675)*MIN(Register!$Q675,MAX(0,MIN(L$4,IF(Register!$U675="",$D$2,MIN($D$2,YEAR(Register!$U675)*12+MONTH(Register!$U675)-1)))-(YEAR(Register!$O675)*12+MONTH(Register!$O675))+1))/Register!$Q675,2)-ROUND((Register!$M675-Register!$R675)*MIN(Register!$Q675,MAX(0,MIN(L$4-1,IF(Register!$U675="",$D$2,MIN($D$2,YEAR(Register!$U675)*12+MONTH(Register!$U675)-1)))-(YEAR(Register!$O675)*12+MONTH(Register!$O675))+1))/Register!$Q675,2))</f>
        <v/>
      </c>
      <c r="M677" s="27">
        <f>IF(OR(Register!$N675&lt;&gt;"Yes",Register!$O675="",N(Register!$Q675)=0),0,ROUND((Register!$M675-Register!$R675)*MIN(Register!$Q675,MAX(0,MIN(M$4,IF(Register!$U675="",$D$2,MIN($D$2,YEAR(Register!$U675)*12+MONTH(Register!$U675)-1)))-(YEAR(Register!$O675)*12+MONTH(Register!$O675))+1))/Register!$Q675,2)-ROUND((Register!$M675-Register!$R675)*MIN(Register!$Q675,MAX(0,MIN(M$4-1,IF(Register!$U675="",$D$2,MIN($D$2,YEAR(Register!$U675)*12+MONTH(Register!$U675)-1)))-(YEAR(Register!$O675)*12+MONTH(Register!$O675))+1))/Register!$Q675,2))</f>
        <v/>
      </c>
      <c r="N677" s="27">
        <f>IF(OR(Register!$N675&lt;&gt;"Yes",Register!$O675="",N(Register!$Q675)=0),0,ROUND((Register!$M675-Register!$R675)*MIN(Register!$Q675,MAX(0,MIN(N$4,IF(Register!$U675="",$D$2,MIN($D$2,YEAR(Register!$U675)*12+MONTH(Register!$U675)-1)))-(YEAR(Register!$O675)*12+MONTH(Register!$O675))+1))/Register!$Q675,2)-ROUND((Register!$M675-Register!$R675)*MIN(Register!$Q675,MAX(0,MIN(N$4-1,IF(Register!$U675="",$D$2,MIN($D$2,YEAR(Register!$U675)*12+MONTH(Register!$U675)-1)))-(YEAR(Register!$O675)*12+MONTH(Register!$O675))+1))/Register!$Q675,2))</f>
        <v/>
      </c>
      <c r="O677" s="27">
        <f>IF(OR(Register!$N675&lt;&gt;"Yes",Register!$O675="",N(Register!$Q675)=0),0,ROUND((Register!$M675-Register!$R675)*MIN(Register!$Q675,MAX(0,MIN(O$4,IF(Register!$U675="",$D$2,MIN($D$2,YEAR(Register!$U675)*12+MONTH(Register!$U675)-1)))-(YEAR(Register!$O675)*12+MONTH(Register!$O675))+1))/Register!$Q675,2)-ROUND((Register!$M675-Register!$R675)*MIN(Register!$Q675,MAX(0,MIN(O$4-1,IF(Register!$U675="",$D$2,MIN($D$2,YEAR(Register!$U675)*12+MONTH(Register!$U675)-1)))-(YEAR(Register!$O675)*12+MONTH(Register!$O675))+1))/Register!$Q675,2))</f>
        <v/>
      </c>
      <c r="P677" s="27">
        <f>IF(OR(Register!$N675&lt;&gt;"Yes",Register!$O675="",N(Register!$Q675)=0),0,ROUND((Register!$M675-Register!$R675)*MIN(Register!$Q675,MAX(0,MIN(P$4,IF(Register!$U675="",$D$2,MIN($D$2,YEAR(Register!$U675)*12+MONTH(Register!$U675)-1)))-(YEAR(Register!$O675)*12+MONTH(Register!$O675))+1))/Register!$Q675,2)-ROUND((Register!$M675-Register!$R675)*MIN(Register!$Q675,MAX(0,MIN(P$4-1,IF(Register!$U675="",$D$2,MIN($D$2,YEAR(Register!$U675)*12+MONTH(Register!$U675)-1)))-(YEAR(Register!$O675)*12+MONTH(Register!$O675))+1))/Register!$Q675,2))</f>
        <v/>
      </c>
      <c r="Q677" s="27">
        <f>E677+F677+G677+H677+I677+J677+K677+L677+M677+N677+O677+P677</f>
        <v/>
      </c>
    </row>
    <row r="678">
      <c r="A678" s="28">
        <f>IF(Register!$A676="","",Register!$A676)</f>
        <v/>
      </c>
      <c r="B678" s="28">
        <f>IF(Register!$D676="","",Register!$D676)</f>
        <v/>
      </c>
      <c r="C678" s="28">
        <f>IF(Register!$F676="","",Register!$F676)</f>
        <v/>
      </c>
      <c r="D678" s="28">
        <f>IF(C678="","",IF(C678=Settings!$A$9,Settings!$B$9,IF(C678=Settings!$A$10,Settings!$B$10,IF(C678=Settings!$A$11,Settings!$B$11,IF(C678=Settings!$A$12,Settings!$B$12,IF(C678=Settings!$A$13,Settings!$B$13,IF(C678=Settings!$A$14,Settings!$B$14,IF(C678=Settings!$A$15,Settings!$B$15,IF(C678=Settings!$A$16,Settings!$B$16,IF(C678=Settings!$A$17,Settings!$B$17,IF(C678=Settings!$A$18,Settings!$B$18,"")))))))))))</f>
        <v/>
      </c>
      <c r="E678" s="27">
        <f>IF(OR(Register!$N676&lt;&gt;"Yes",Register!$O676="",N(Register!$Q676)=0),0,ROUND((Register!$M676-Register!$R676)*MIN(Register!$Q676,MAX(0,MIN(E$4,IF(Register!$U676="",$D$2,MIN($D$2,YEAR(Register!$U676)*12+MONTH(Register!$U676)-1)))-(YEAR(Register!$O676)*12+MONTH(Register!$O676))+1))/Register!$Q676,2)-ROUND((Register!$M676-Register!$R676)*MIN(Register!$Q676,MAX(0,MIN(E$4-1,IF(Register!$U676="",$D$2,MIN($D$2,YEAR(Register!$U676)*12+MONTH(Register!$U676)-1)))-(YEAR(Register!$O676)*12+MONTH(Register!$O676))+1))/Register!$Q676,2))</f>
        <v/>
      </c>
      <c r="F678" s="27">
        <f>IF(OR(Register!$N676&lt;&gt;"Yes",Register!$O676="",N(Register!$Q676)=0),0,ROUND((Register!$M676-Register!$R676)*MIN(Register!$Q676,MAX(0,MIN(F$4,IF(Register!$U676="",$D$2,MIN($D$2,YEAR(Register!$U676)*12+MONTH(Register!$U676)-1)))-(YEAR(Register!$O676)*12+MONTH(Register!$O676))+1))/Register!$Q676,2)-ROUND((Register!$M676-Register!$R676)*MIN(Register!$Q676,MAX(0,MIN(F$4-1,IF(Register!$U676="",$D$2,MIN($D$2,YEAR(Register!$U676)*12+MONTH(Register!$U676)-1)))-(YEAR(Register!$O676)*12+MONTH(Register!$O676))+1))/Register!$Q676,2))</f>
        <v/>
      </c>
      <c r="G678" s="27">
        <f>IF(OR(Register!$N676&lt;&gt;"Yes",Register!$O676="",N(Register!$Q676)=0),0,ROUND((Register!$M676-Register!$R676)*MIN(Register!$Q676,MAX(0,MIN(G$4,IF(Register!$U676="",$D$2,MIN($D$2,YEAR(Register!$U676)*12+MONTH(Register!$U676)-1)))-(YEAR(Register!$O676)*12+MONTH(Register!$O676))+1))/Register!$Q676,2)-ROUND((Register!$M676-Register!$R676)*MIN(Register!$Q676,MAX(0,MIN(G$4-1,IF(Register!$U676="",$D$2,MIN($D$2,YEAR(Register!$U676)*12+MONTH(Register!$U676)-1)))-(YEAR(Register!$O676)*12+MONTH(Register!$O676))+1))/Register!$Q676,2))</f>
        <v/>
      </c>
      <c r="H678" s="27">
        <f>IF(OR(Register!$N676&lt;&gt;"Yes",Register!$O676="",N(Register!$Q676)=0),0,ROUND((Register!$M676-Register!$R676)*MIN(Register!$Q676,MAX(0,MIN(H$4,IF(Register!$U676="",$D$2,MIN($D$2,YEAR(Register!$U676)*12+MONTH(Register!$U676)-1)))-(YEAR(Register!$O676)*12+MONTH(Register!$O676))+1))/Register!$Q676,2)-ROUND((Register!$M676-Register!$R676)*MIN(Register!$Q676,MAX(0,MIN(H$4-1,IF(Register!$U676="",$D$2,MIN($D$2,YEAR(Register!$U676)*12+MONTH(Register!$U676)-1)))-(YEAR(Register!$O676)*12+MONTH(Register!$O676))+1))/Register!$Q676,2))</f>
        <v/>
      </c>
      <c r="I678" s="27">
        <f>IF(OR(Register!$N676&lt;&gt;"Yes",Register!$O676="",N(Register!$Q676)=0),0,ROUND((Register!$M676-Register!$R676)*MIN(Register!$Q676,MAX(0,MIN(I$4,IF(Register!$U676="",$D$2,MIN($D$2,YEAR(Register!$U676)*12+MONTH(Register!$U676)-1)))-(YEAR(Register!$O676)*12+MONTH(Register!$O676))+1))/Register!$Q676,2)-ROUND((Register!$M676-Register!$R676)*MIN(Register!$Q676,MAX(0,MIN(I$4-1,IF(Register!$U676="",$D$2,MIN($D$2,YEAR(Register!$U676)*12+MONTH(Register!$U676)-1)))-(YEAR(Register!$O676)*12+MONTH(Register!$O676))+1))/Register!$Q676,2))</f>
        <v/>
      </c>
      <c r="J678" s="27">
        <f>IF(OR(Register!$N676&lt;&gt;"Yes",Register!$O676="",N(Register!$Q676)=0),0,ROUND((Register!$M676-Register!$R676)*MIN(Register!$Q676,MAX(0,MIN(J$4,IF(Register!$U676="",$D$2,MIN($D$2,YEAR(Register!$U676)*12+MONTH(Register!$U676)-1)))-(YEAR(Register!$O676)*12+MONTH(Register!$O676))+1))/Register!$Q676,2)-ROUND((Register!$M676-Register!$R676)*MIN(Register!$Q676,MAX(0,MIN(J$4-1,IF(Register!$U676="",$D$2,MIN($D$2,YEAR(Register!$U676)*12+MONTH(Register!$U676)-1)))-(YEAR(Register!$O676)*12+MONTH(Register!$O676))+1))/Register!$Q676,2))</f>
        <v/>
      </c>
      <c r="K678" s="27">
        <f>IF(OR(Register!$N676&lt;&gt;"Yes",Register!$O676="",N(Register!$Q676)=0),0,ROUND((Register!$M676-Register!$R676)*MIN(Register!$Q676,MAX(0,MIN(K$4,IF(Register!$U676="",$D$2,MIN($D$2,YEAR(Register!$U676)*12+MONTH(Register!$U676)-1)))-(YEAR(Register!$O676)*12+MONTH(Register!$O676))+1))/Register!$Q676,2)-ROUND((Register!$M676-Register!$R676)*MIN(Register!$Q676,MAX(0,MIN(K$4-1,IF(Register!$U676="",$D$2,MIN($D$2,YEAR(Register!$U676)*12+MONTH(Register!$U676)-1)))-(YEAR(Register!$O676)*12+MONTH(Register!$O676))+1))/Register!$Q676,2))</f>
        <v/>
      </c>
      <c r="L678" s="27">
        <f>IF(OR(Register!$N676&lt;&gt;"Yes",Register!$O676="",N(Register!$Q676)=0),0,ROUND((Register!$M676-Register!$R676)*MIN(Register!$Q676,MAX(0,MIN(L$4,IF(Register!$U676="",$D$2,MIN($D$2,YEAR(Register!$U676)*12+MONTH(Register!$U676)-1)))-(YEAR(Register!$O676)*12+MONTH(Register!$O676))+1))/Register!$Q676,2)-ROUND((Register!$M676-Register!$R676)*MIN(Register!$Q676,MAX(0,MIN(L$4-1,IF(Register!$U676="",$D$2,MIN($D$2,YEAR(Register!$U676)*12+MONTH(Register!$U676)-1)))-(YEAR(Register!$O676)*12+MONTH(Register!$O676))+1))/Register!$Q676,2))</f>
        <v/>
      </c>
      <c r="M678" s="27">
        <f>IF(OR(Register!$N676&lt;&gt;"Yes",Register!$O676="",N(Register!$Q676)=0),0,ROUND((Register!$M676-Register!$R676)*MIN(Register!$Q676,MAX(0,MIN(M$4,IF(Register!$U676="",$D$2,MIN($D$2,YEAR(Register!$U676)*12+MONTH(Register!$U676)-1)))-(YEAR(Register!$O676)*12+MONTH(Register!$O676))+1))/Register!$Q676,2)-ROUND((Register!$M676-Register!$R676)*MIN(Register!$Q676,MAX(0,MIN(M$4-1,IF(Register!$U676="",$D$2,MIN($D$2,YEAR(Register!$U676)*12+MONTH(Register!$U676)-1)))-(YEAR(Register!$O676)*12+MONTH(Register!$O676))+1))/Register!$Q676,2))</f>
        <v/>
      </c>
      <c r="N678" s="27">
        <f>IF(OR(Register!$N676&lt;&gt;"Yes",Register!$O676="",N(Register!$Q676)=0),0,ROUND((Register!$M676-Register!$R676)*MIN(Register!$Q676,MAX(0,MIN(N$4,IF(Register!$U676="",$D$2,MIN($D$2,YEAR(Register!$U676)*12+MONTH(Register!$U676)-1)))-(YEAR(Register!$O676)*12+MONTH(Register!$O676))+1))/Register!$Q676,2)-ROUND((Register!$M676-Register!$R676)*MIN(Register!$Q676,MAX(0,MIN(N$4-1,IF(Register!$U676="",$D$2,MIN($D$2,YEAR(Register!$U676)*12+MONTH(Register!$U676)-1)))-(YEAR(Register!$O676)*12+MONTH(Register!$O676))+1))/Register!$Q676,2))</f>
        <v/>
      </c>
      <c r="O678" s="27">
        <f>IF(OR(Register!$N676&lt;&gt;"Yes",Register!$O676="",N(Register!$Q676)=0),0,ROUND((Register!$M676-Register!$R676)*MIN(Register!$Q676,MAX(0,MIN(O$4,IF(Register!$U676="",$D$2,MIN($D$2,YEAR(Register!$U676)*12+MONTH(Register!$U676)-1)))-(YEAR(Register!$O676)*12+MONTH(Register!$O676))+1))/Register!$Q676,2)-ROUND((Register!$M676-Register!$R676)*MIN(Register!$Q676,MAX(0,MIN(O$4-1,IF(Register!$U676="",$D$2,MIN($D$2,YEAR(Register!$U676)*12+MONTH(Register!$U676)-1)))-(YEAR(Register!$O676)*12+MONTH(Register!$O676))+1))/Register!$Q676,2))</f>
        <v/>
      </c>
      <c r="P678" s="27">
        <f>IF(OR(Register!$N676&lt;&gt;"Yes",Register!$O676="",N(Register!$Q676)=0),0,ROUND((Register!$M676-Register!$R676)*MIN(Register!$Q676,MAX(0,MIN(P$4,IF(Register!$U676="",$D$2,MIN($D$2,YEAR(Register!$U676)*12+MONTH(Register!$U676)-1)))-(YEAR(Register!$O676)*12+MONTH(Register!$O676))+1))/Register!$Q676,2)-ROUND((Register!$M676-Register!$R676)*MIN(Register!$Q676,MAX(0,MIN(P$4-1,IF(Register!$U676="",$D$2,MIN($D$2,YEAR(Register!$U676)*12+MONTH(Register!$U676)-1)))-(YEAR(Register!$O676)*12+MONTH(Register!$O676))+1))/Register!$Q676,2))</f>
        <v/>
      </c>
      <c r="Q678" s="27">
        <f>E678+F678+G678+H678+I678+J678+K678+L678+M678+N678+O678+P678</f>
        <v/>
      </c>
    </row>
    <row r="679">
      <c r="A679" s="28">
        <f>IF(Register!$A677="","",Register!$A677)</f>
        <v/>
      </c>
      <c r="B679" s="28">
        <f>IF(Register!$D677="","",Register!$D677)</f>
        <v/>
      </c>
      <c r="C679" s="28">
        <f>IF(Register!$F677="","",Register!$F677)</f>
        <v/>
      </c>
      <c r="D679" s="28">
        <f>IF(C679="","",IF(C679=Settings!$A$9,Settings!$B$9,IF(C679=Settings!$A$10,Settings!$B$10,IF(C679=Settings!$A$11,Settings!$B$11,IF(C679=Settings!$A$12,Settings!$B$12,IF(C679=Settings!$A$13,Settings!$B$13,IF(C679=Settings!$A$14,Settings!$B$14,IF(C679=Settings!$A$15,Settings!$B$15,IF(C679=Settings!$A$16,Settings!$B$16,IF(C679=Settings!$A$17,Settings!$B$17,IF(C679=Settings!$A$18,Settings!$B$18,"")))))))))))</f>
        <v/>
      </c>
      <c r="E679" s="27">
        <f>IF(OR(Register!$N677&lt;&gt;"Yes",Register!$O677="",N(Register!$Q677)=0),0,ROUND((Register!$M677-Register!$R677)*MIN(Register!$Q677,MAX(0,MIN(E$4,IF(Register!$U677="",$D$2,MIN($D$2,YEAR(Register!$U677)*12+MONTH(Register!$U677)-1)))-(YEAR(Register!$O677)*12+MONTH(Register!$O677))+1))/Register!$Q677,2)-ROUND((Register!$M677-Register!$R677)*MIN(Register!$Q677,MAX(0,MIN(E$4-1,IF(Register!$U677="",$D$2,MIN($D$2,YEAR(Register!$U677)*12+MONTH(Register!$U677)-1)))-(YEAR(Register!$O677)*12+MONTH(Register!$O677))+1))/Register!$Q677,2))</f>
        <v/>
      </c>
      <c r="F679" s="27">
        <f>IF(OR(Register!$N677&lt;&gt;"Yes",Register!$O677="",N(Register!$Q677)=0),0,ROUND((Register!$M677-Register!$R677)*MIN(Register!$Q677,MAX(0,MIN(F$4,IF(Register!$U677="",$D$2,MIN($D$2,YEAR(Register!$U677)*12+MONTH(Register!$U677)-1)))-(YEAR(Register!$O677)*12+MONTH(Register!$O677))+1))/Register!$Q677,2)-ROUND((Register!$M677-Register!$R677)*MIN(Register!$Q677,MAX(0,MIN(F$4-1,IF(Register!$U677="",$D$2,MIN($D$2,YEAR(Register!$U677)*12+MONTH(Register!$U677)-1)))-(YEAR(Register!$O677)*12+MONTH(Register!$O677))+1))/Register!$Q677,2))</f>
        <v/>
      </c>
      <c r="G679" s="27">
        <f>IF(OR(Register!$N677&lt;&gt;"Yes",Register!$O677="",N(Register!$Q677)=0),0,ROUND((Register!$M677-Register!$R677)*MIN(Register!$Q677,MAX(0,MIN(G$4,IF(Register!$U677="",$D$2,MIN($D$2,YEAR(Register!$U677)*12+MONTH(Register!$U677)-1)))-(YEAR(Register!$O677)*12+MONTH(Register!$O677))+1))/Register!$Q677,2)-ROUND((Register!$M677-Register!$R677)*MIN(Register!$Q677,MAX(0,MIN(G$4-1,IF(Register!$U677="",$D$2,MIN($D$2,YEAR(Register!$U677)*12+MONTH(Register!$U677)-1)))-(YEAR(Register!$O677)*12+MONTH(Register!$O677))+1))/Register!$Q677,2))</f>
        <v/>
      </c>
      <c r="H679" s="27">
        <f>IF(OR(Register!$N677&lt;&gt;"Yes",Register!$O677="",N(Register!$Q677)=0),0,ROUND((Register!$M677-Register!$R677)*MIN(Register!$Q677,MAX(0,MIN(H$4,IF(Register!$U677="",$D$2,MIN($D$2,YEAR(Register!$U677)*12+MONTH(Register!$U677)-1)))-(YEAR(Register!$O677)*12+MONTH(Register!$O677))+1))/Register!$Q677,2)-ROUND((Register!$M677-Register!$R677)*MIN(Register!$Q677,MAX(0,MIN(H$4-1,IF(Register!$U677="",$D$2,MIN($D$2,YEAR(Register!$U677)*12+MONTH(Register!$U677)-1)))-(YEAR(Register!$O677)*12+MONTH(Register!$O677))+1))/Register!$Q677,2))</f>
        <v/>
      </c>
      <c r="I679" s="27">
        <f>IF(OR(Register!$N677&lt;&gt;"Yes",Register!$O677="",N(Register!$Q677)=0),0,ROUND((Register!$M677-Register!$R677)*MIN(Register!$Q677,MAX(0,MIN(I$4,IF(Register!$U677="",$D$2,MIN($D$2,YEAR(Register!$U677)*12+MONTH(Register!$U677)-1)))-(YEAR(Register!$O677)*12+MONTH(Register!$O677))+1))/Register!$Q677,2)-ROUND((Register!$M677-Register!$R677)*MIN(Register!$Q677,MAX(0,MIN(I$4-1,IF(Register!$U677="",$D$2,MIN($D$2,YEAR(Register!$U677)*12+MONTH(Register!$U677)-1)))-(YEAR(Register!$O677)*12+MONTH(Register!$O677))+1))/Register!$Q677,2))</f>
        <v/>
      </c>
      <c r="J679" s="27">
        <f>IF(OR(Register!$N677&lt;&gt;"Yes",Register!$O677="",N(Register!$Q677)=0),0,ROUND((Register!$M677-Register!$R677)*MIN(Register!$Q677,MAX(0,MIN(J$4,IF(Register!$U677="",$D$2,MIN($D$2,YEAR(Register!$U677)*12+MONTH(Register!$U677)-1)))-(YEAR(Register!$O677)*12+MONTH(Register!$O677))+1))/Register!$Q677,2)-ROUND((Register!$M677-Register!$R677)*MIN(Register!$Q677,MAX(0,MIN(J$4-1,IF(Register!$U677="",$D$2,MIN($D$2,YEAR(Register!$U677)*12+MONTH(Register!$U677)-1)))-(YEAR(Register!$O677)*12+MONTH(Register!$O677))+1))/Register!$Q677,2))</f>
        <v/>
      </c>
      <c r="K679" s="27">
        <f>IF(OR(Register!$N677&lt;&gt;"Yes",Register!$O677="",N(Register!$Q677)=0),0,ROUND((Register!$M677-Register!$R677)*MIN(Register!$Q677,MAX(0,MIN(K$4,IF(Register!$U677="",$D$2,MIN($D$2,YEAR(Register!$U677)*12+MONTH(Register!$U677)-1)))-(YEAR(Register!$O677)*12+MONTH(Register!$O677))+1))/Register!$Q677,2)-ROUND((Register!$M677-Register!$R677)*MIN(Register!$Q677,MAX(0,MIN(K$4-1,IF(Register!$U677="",$D$2,MIN($D$2,YEAR(Register!$U677)*12+MONTH(Register!$U677)-1)))-(YEAR(Register!$O677)*12+MONTH(Register!$O677))+1))/Register!$Q677,2))</f>
        <v/>
      </c>
      <c r="L679" s="27">
        <f>IF(OR(Register!$N677&lt;&gt;"Yes",Register!$O677="",N(Register!$Q677)=0),0,ROUND((Register!$M677-Register!$R677)*MIN(Register!$Q677,MAX(0,MIN(L$4,IF(Register!$U677="",$D$2,MIN($D$2,YEAR(Register!$U677)*12+MONTH(Register!$U677)-1)))-(YEAR(Register!$O677)*12+MONTH(Register!$O677))+1))/Register!$Q677,2)-ROUND((Register!$M677-Register!$R677)*MIN(Register!$Q677,MAX(0,MIN(L$4-1,IF(Register!$U677="",$D$2,MIN($D$2,YEAR(Register!$U677)*12+MONTH(Register!$U677)-1)))-(YEAR(Register!$O677)*12+MONTH(Register!$O677))+1))/Register!$Q677,2))</f>
        <v/>
      </c>
      <c r="M679" s="27">
        <f>IF(OR(Register!$N677&lt;&gt;"Yes",Register!$O677="",N(Register!$Q677)=0),0,ROUND((Register!$M677-Register!$R677)*MIN(Register!$Q677,MAX(0,MIN(M$4,IF(Register!$U677="",$D$2,MIN($D$2,YEAR(Register!$U677)*12+MONTH(Register!$U677)-1)))-(YEAR(Register!$O677)*12+MONTH(Register!$O677))+1))/Register!$Q677,2)-ROUND((Register!$M677-Register!$R677)*MIN(Register!$Q677,MAX(0,MIN(M$4-1,IF(Register!$U677="",$D$2,MIN($D$2,YEAR(Register!$U677)*12+MONTH(Register!$U677)-1)))-(YEAR(Register!$O677)*12+MONTH(Register!$O677))+1))/Register!$Q677,2))</f>
        <v/>
      </c>
      <c r="N679" s="27">
        <f>IF(OR(Register!$N677&lt;&gt;"Yes",Register!$O677="",N(Register!$Q677)=0),0,ROUND((Register!$M677-Register!$R677)*MIN(Register!$Q677,MAX(0,MIN(N$4,IF(Register!$U677="",$D$2,MIN($D$2,YEAR(Register!$U677)*12+MONTH(Register!$U677)-1)))-(YEAR(Register!$O677)*12+MONTH(Register!$O677))+1))/Register!$Q677,2)-ROUND((Register!$M677-Register!$R677)*MIN(Register!$Q677,MAX(0,MIN(N$4-1,IF(Register!$U677="",$D$2,MIN($D$2,YEAR(Register!$U677)*12+MONTH(Register!$U677)-1)))-(YEAR(Register!$O677)*12+MONTH(Register!$O677))+1))/Register!$Q677,2))</f>
        <v/>
      </c>
      <c r="O679" s="27">
        <f>IF(OR(Register!$N677&lt;&gt;"Yes",Register!$O677="",N(Register!$Q677)=0),0,ROUND((Register!$M677-Register!$R677)*MIN(Register!$Q677,MAX(0,MIN(O$4,IF(Register!$U677="",$D$2,MIN($D$2,YEAR(Register!$U677)*12+MONTH(Register!$U677)-1)))-(YEAR(Register!$O677)*12+MONTH(Register!$O677))+1))/Register!$Q677,2)-ROUND((Register!$M677-Register!$R677)*MIN(Register!$Q677,MAX(0,MIN(O$4-1,IF(Register!$U677="",$D$2,MIN($D$2,YEAR(Register!$U677)*12+MONTH(Register!$U677)-1)))-(YEAR(Register!$O677)*12+MONTH(Register!$O677))+1))/Register!$Q677,2))</f>
        <v/>
      </c>
      <c r="P679" s="27">
        <f>IF(OR(Register!$N677&lt;&gt;"Yes",Register!$O677="",N(Register!$Q677)=0),0,ROUND((Register!$M677-Register!$R677)*MIN(Register!$Q677,MAX(0,MIN(P$4,IF(Register!$U677="",$D$2,MIN($D$2,YEAR(Register!$U677)*12+MONTH(Register!$U677)-1)))-(YEAR(Register!$O677)*12+MONTH(Register!$O677))+1))/Register!$Q677,2)-ROUND((Register!$M677-Register!$R677)*MIN(Register!$Q677,MAX(0,MIN(P$4-1,IF(Register!$U677="",$D$2,MIN($D$2,YEAR(Register!$U677)*12+MONTH(Register!$U677)-1)))-(YEAR(Register!$O677)*12+MONTH(Register!$O677))+1))/Register!$Q677,2))</f>
        <v/>
      </c>
      <c r="Q679" s="27">
        <f>E679+F679+G679+H679+I679+J679+K679+L679+M679+N679+O679+P679</f>
        <v/>
      </c>
    </row>
    <row r="680">
      <c r="A680" s="28">
        <f>IF(Register!$A678="","",Register!$A678)</f>
        <v/>
      </c>
      <c r="B680" s="28">
        <f>IF(Register!$D678="","",Register!$D678)</f>
        <v/>
      </c>
      <c r="C680" s="28">
        <f>IF(Register!$F678="","",Register!$F678)</f>
        <v/>
      </c>
      <c r="D680" s="28">
        <f>IF(C680="","",IF(C680=Settings!$A$9,Settings!$B$9,IF(C680=Settings!$A$10,Settings!$B$10,IF(C680=Settings!$A$11,Settings!$B$11,IF(C680=Settings!$A$12,Settings!$B$12,IF(C680=Settings!$A$13,Settings!$B$13,IF(C680=Settings!$A$14,Settings!$B$14,IF(C680=Settings!$A$15,Settings!$B$15,IF(C680=Settings!$A$16,Settings!$B$16,IF(C680=Settings!$A$17,Settings!$B$17,IF(C680=Settings!$A$18,Settings!$B$18,"")))))))))))</f>
        <v/>
      </c>
      <c r="E680" s="27">
        <f>IF(OR(Register!$N678&lt;&gt;"Yes",Register!$O678="",N(Register!$Q678)=0),0,ROUND((Register!$M678-Register!$R678)*MIN(Register!$Q678,MAX(0,MIN(E$4,IF(Register!$U678="",$D$2,MIN($D$2,YEAR(Register!$U678)*12+MONTH(Register!$U678)-1)))-(YEAR(Register!$O678)*12+MONTH(Register!$O678))+1))/Register!$Q678,2)-ROUND((Register!$M678-Register!$R678)*MIN(Register!$Q678,MAX(0,MIN(E$4-1,IF(Register!$U678="",$D$2,MIN($D$2,YEAR(Register!$U678)*12+MONTH(Register!$U678)-1)))-(YEAR(Register!$O678)*12+MONTH(Register!$O678))+1))/Register!$Q678,2))</f>
        <v/>
      </c>
      <c r="F680" s="27">
        <f>IF(OR(Register!$N678&lt;&gt;"Yes",Register!$O678="",N(Register!$Q678)=0),0,ROUND((Register!$M678-Register!$R678)*MIN(Register!$Q678,MAX(0,MIN(F$4,IF(Register!$U678="",$D$2,MIN($D$2,YEAR(Register!$U678)*12+MONTH(Register!$U678)-1)))-(YEAR(Register!$O678)*12+MONTH(Register!$O678))+1))/Register!$Q678,2)-ROUND((Register!$M678-Register!$R678)*MIN(Register!$Q678,MAX(0,MIN(F$4-1,IF(Register!$U678="",$D$2,MIN($D$2,YEAR(Register!$U678)*12+MONTH(Register!$U678)-1)))-(YEAR(Register!$O678)*12+MONTH(Register!$O678))+1))/Register!$Q678,2))</f>
        <v/>
      </c>
      <c r="G680" s="27">
        <f>IF(OR(Register!$N678&lt;&gt;"Yes",Register!$O678="",N(Register!$Q678)=0),0,ROUND((Register!$M678-Register!$R678)*MIN(Register!$Q678,MAX(0,MIN(G$4,IF(Register!$U678="",$D$2,MIN($D$2,YEAR(Register!$U678)*12+MONTH(Register!$U678)-1)))-(YEAR(Register!$O678)*12+MONTH(Register!$O678))+1))/Register!$Q678,2)-ROUND((Register!$M678-Register!$R678)*MIN(Register!$Q678,MAX(0,MIN(G$4-1,IF(Register!$U678="",$D$2,MIN($D$2,YEAR(Register!$U678)*12+MONTH(Register!$U678)-1)))-(YEAR(Register!$O678)*12+MONTH(Register!$O678))+1))/Register!$Q678,2))</f>
        <v/>
      </c>
      <c r="H680" s="27">
        <f>IF(OR(Register!$N678&lt;&gt;"Yes",Register!$O678="",N(Register!$Q678)=0),0,ROUND((Register!$M678-Register!$R678)*MIN(Register!$Q678,MAX(0,MIN(H$4,IF(Register!$U678="",$D$2,MIN($D$2,YEAR(Register!$U678)*12+MONTH(Register!$U678)-1)))-(YEAR(Register!$O678)*12+MONTH(Register!$O678))+1))/Register!$Q678,2)-ROUND((Register!$M678-Register!$R678)*MIN(Register!$Q678,MAX(0,MIN(H$4-1,IF(Register!$U678="",$D$2,MIN($D$2,YEAR(Register!$U678)*12+MONTH(Register!$U678)-1)))-(YEAR(Register!$O678)*12+MONTH(Register!$O678))+1))/Register!$Q678,2))</f>
        <v/>
      </c>
      <c r="I680" s="27">
        <f>IF(OR(Register!$N678&lt;&gt;"Yes",Register!$O678="",N(Register!$Q678)=0),0,ROUND((Register!$M678-Register!$R678)*MIN(Register!$Q678,MAX(0,MIN(I$4,IF(Register!$U678="",$D$2,MIN($D$2,YEAR(Register!$U678)*12+MONTH(Register!$U678)-1)))-(YEAR(Register!$O678)*12+MONTH(Register!$O678))+1))/Register!$Q678,2)-ROUND((Register!$M678-Register!$R678)*MIN(Register!$Q678,MAX(0,MIN(I$4-1,IF(Register!$U678="",$D$2,MIN($D$2,YEAR(Register!$U678)*12+MONTH(Register!$U678)-1)))-(YEAR(Register!$O678)*12+MONTH(Register!$O678))+1))/Register!$Q678,2))</f>
        <v/>
      </c>
      <c r="J680" s="27">
        <f>IF(OR(Register!$N678&lt;&gt;"Yes",Register!$O678="",N(Register!$Q678)=0),0,ROUND((Register!$M678-Register!$R678)*MIN(Register!$Q678,MAX(0,MIN(J$4,IF(Register!$U678="",$D$2,MIN($D$2,YEAR(Register!$U678)*12+MONTH(Register!$U678)-1)))-(YEAR(Register!$O678)*12+MONTH(Register!$O678))+1))/Register!$Q678,2)-ROUND((Register!$M678-Register!$R678)*MIN(Register!$Q678,MAX(0,MIN(J$4-1,IF(Register!$U678="",$D$2,MIN($D$2,YEAR(Register!$U678)*12+MONTH(Register!$U678)-1)))-(YEAR(Register!$O678)*12+MONTH(Register!$O678))+1))/Register!$Q678,2))</f>
        <v/>
      </c>
      <c r="K680" s="27">
        <f>IF(OR(Register!$N678&lt;&gt;"Yes",Register!$O678="",N(Register!$Q678)=0),0,ROUND((Register!$M678-Register!$R678)*MIN(Register!$Q678,MAX(0,MIN(K$4,IF(Register!$U678="",$D$2,MIN($D$2,YEAR(Register!$U678)*12+MONTH(Register!$U678)-1)))-(YEAR(Register!$O678)*12+MONTH(Register!$O678))+1))/Register!$Q678,2)-ROUND((Register!$M678-Register!$R678)*MIN(Register!$Q678,MAX(0,MIN(K$4-1,IF(Register!$U678="",$D$2,MIN($D$2,YEAR(Register!$U678)*12+MONTH(Register!$U678)-1)))-(YEAR(Register!$O678)*12+MONTH(Register!$O678))+1))/Register!$Q678,2))</f>
        <v/>
      </c>
      <c r="L680" s="27">
        <f>IF(OR(Register!$N678&lt;&gt;"Yes",Register!$O678="",N(Register!$Q678)=0),0,ROUND((Register!$M678-Register!$R678)*MIN(Register!$Q678,MAX(0,MIN(L$4,IF(Register!$U678="",$D$2,MIN($D$2,YEAR(Register!$U678)*12+MONTH(Register!$U678)-1)))-(YEAR(Register!$O678)*12+MONTH(Register!$O678))+1))/Register!$Q678,2)-ROUND((Register!$M678-Register!$R678)*MIN(Register!$Q678,MAX(0,MIN(L$4-1,IF(Register!$U678="",$D$2,MIN($D$2,YEAR(Register!$U678)*12+MONTH(Register!$U678)-1)))-(YEAR(Register!$O678)*12+MONTH(Register!$O678))+1))/Register!$Q678,2))</f>
        <v/>
      </c>
      <c r="M680" s="27">
        <f>IF(OR(Register!$N678&lt;&gt;"Yes",Register!$O678="",N(Register!$Q678)=0),0,ROUND((Register!$M678-Register!$R678)*MIN(Register!$Q678,MAX(0,MIN(M$4,IF(Register!$U678="",$D$2,MIN($D$2,YEAR(Register!$U678)*12+MONTH(Register!$U678)-1)))-(YEAR(Register!$O678)*12+MONTH(Register!$O678))+1))/Register!$Q678,2)-ROUND((Register!$M678-Register!$R678)*MIN(Register!$Q678,MAX(0,MIN(M$4-1,IF(Register!$U678="",$D$2,MIN($D$2,YEAR(Register!$U678)*12+MONTH(Register!$U678)-1)))-(YEAR(Register!$O678)*12+MONTH(Register!$O678))+1))/Register!$Q678,2))</f>
        <v/>
      </c>
      <c r="N680" s="27">
        <f>IF(OR(Register!$N678&lt;&gt;"Yes",Register!$O678="",N(Register!$Q678)=0),0,ROUND((Register!$M678-Register!$R678)*MIN(Register!$Q678,MAX(0,MIN(N$4,IF(Register!$U678="",$D$2,MIN($D$2,YEAR(Register!$U678)*12+MONTH(Register!$U678)-1)))-(YEAR(Register!$O678)*12+MONTH(Register!$O678))+1))/Register!$Q678,2)-ROUND((Register!$M678-Register!$R678)*MIN(Register!$Q678,MAX(0,MIN(N$4-1,IF(Register!$U678="",$D$2,MIN($D$2,YEAR(Register!$U678)*12+MONTH(Register!$U678)-1)))-(YEAR(Register!$O678)*12+MONTH(Register!$O678))+1))/Register!$Q678,2))</f>
        <v/>
      </c>
      <c r="O680" s="27">
        <f>IF(OR(Register!$N678&lt;&gt;"Yes",Register!$O678="",N(Register!$Q678)=0),0,ROUND((Register!$M678-Register!$R678)*MIN(Register!$Q678,MAX(0,MIN(O$4,IF(Register!$U678="",$D$2,MIN($D$2,YEAR(Register!$U678)*12+MONTH(Register!$U678)-1)))-(YEAR(Register!$O678)*12+MONTH(Register!$O678))+1))/Register!$Q678,2)-ROUND((Register!$M678-Register!$R678)*MIN(Register!$Q678,MAX(0,MIN(O$4-1,IF(Register!$U678="",$D$2,MIN($D$2,YEAR(Register!$U678)*12+MONTH(Register!$U678)-1)))-(YEAR(Register!$O678)*12+MONTH(Register!$O678))+1))/Register!$Q678,2))</f>
        <v/>
      </c>
      <c r="P680" s="27">
        <f>IF(OR(Register!$N678&lt;&gt;"Yes",Register!$O678="",N(Register!$Q678)=0),0,ROUND((Register!$M678-Register!$R678)*MIN(Register!$Q678,MAX(0,MIN(P$4,IF(Register!$U678="",$D$2,MIN($D$2,YEAR(Register!$U678)*12+MONTH(Register!$U678)-1)))-(YEAR(Register!$O678)*12+MONTH(Register!$O678))+1))/Register!$Q678,2)-ROUND((Register!$M678-Register!$R678)*MIN(Register!$Q678,MAX(0,MIN(P$4-1,IF(Register!$U678="",$D$2,MIN($D$2,YEAR(Register!$U678)*12+MONTH(Register!$U678)-1)))-(YEAR(Register!$O678)*12+MONTH(Register!$O678))+1))/Register!$Q678,2))</f>
        <v/>
      </c>
      <c r="Q680" s="27">
        <f>E680+F680+G680+H680+I680+J680+K680+L680+M680+N680+O680+P680</f>
        <v/>
      </c>
    </row>
    <row r="681">
      <c r="A681" s="28">
        <f>IF(Register!$A679="","",Register!$A679)</f>
        <v/>
      </c>
      <c r="B681" s="28">
        <f>IF(Register!$D679="","",Register!$D679)</f>
        <v/>
      </c>
      <c r="C681" s="28">
        <f>IF(Register!$F679="","",Register!$F679)</f>
        <v/>
      </c>
      <c r="D681" s="28">
        <f>IF(C681="","",IF(C681=Settings!$A$9,Settings!$B$9,IF(C681=Settings!$A$10,Settings!$B$10,IF(C681=Settings!$A$11,Settings!$B$11,IF(C681=Settings!$A$12,Settings!$B$12,IF(C681=Settings!$A$13,Settings!$B$13,IF(C681=Settings!$A$14,Settings!$B$14,IF(C681=Settings!$A$15,Settings!$B$15,IF(C681=Settings!$A$16,Settings!$B$16,IF(C681=Settings!$A$17,Settings!$B$17,IF(C681=Settings!$A$18,Settings!$B$18,"")))))))))))</f>
        <v/>
      </c>
      <c r="E681" s="27">
        <f>IF(OR(Register!$N679&lt;&gt;"Yes",Register!$O679="",N(Register!$Q679)=0),0,ROUND((Register!$M679-Register!$R679)*MIN(Register!$Q679,MAX(0,MIN(E$4,IF(Register!$U679="",$D$2,MIN($D$2,YEAR(Register!$U679)*12+MONTH(Register!$U679)-1)))-(YEAR(Register!$O679)*12+MONTH(Register!$O679))+1))/Register!$Q679,2)-ROUND((Register!$M679-Register!$R679)*MIN(Register!$Q679,MAX(0,MIN(E$4-1,IF(Register!$U679="",$D$2,MIN($D$2,YEAR(Register!$U679)*12+MONTH(Register!$U679)-1)))-(YEAR(Register!$O679)*12+MONTH(Register!$O679))+1))/Register!$Q679,2))</f>
        <v/>
      </c>
      <c r="F681" s="27">
        <f>IF(OR(Register!$N679&lt;&gt;"Yes",Register!$O679="",N(Register!$Q679)=0),0,ROUND((Register!$M679-Register!$R679)*MIN(Register!$Q679,MAX(0,MIN(F$4,IF(Register!$U679="",$D$2,MIN($D$2,YEAR(Register!$U679)*12+MONTH(Register!$U679)-1)))-(YEAR(Register!$O679)*12+MONTH(Register!$O679))+1))/Register!$Q679,2)-ROUND((Register!$M679-Register!$R679)*MIN(Register!$Q679,MAX(0,MIN(F$4-1,IF(Register!$U679="",$D$2,MIN($D$2,YEAR(Register!$U679)*12+MONTH(Register!$U679)-1)))-(YEAR(Register!$O679)*12+MONTH(Register!$O679))+1))/Register!$Q679,2))</f>
        <v/>
      </c>
      <c r="G681" s="27">
        <f>IF(OR(Register!$N679&lt;&gt;"Yes",Register!$O679="",N(Register!$Q679)=0),0,ROUND((Register!$M679-Register!$R679)*MIN(Register!$Q679,MAX(0,MIN(G$4,IF(Register!$U679="",$D$2,MIN($D$2,YEAR(Register!$U679)*12+MONTH(Register!$U679)-1)))-(YEAR(Register!$O679)*12+MONTH(Register!$O679))+1))/Register!$Q679,2)-ROUND((Register!$M679-Register!$R679)*MIN(Register!$Q679,MAX(0,MIN(G$4-1,IF(Register!$U679="",$D$2,MIN($D$2,YEAR(Register!$U679)*12+MONTH(Register!$U679)-1)))-(YEAR(Register!$O679)*12+MONTH(Register!$O679))+1))/Register!$Q679,2))</f>
        <v/>
      </c>
      <c r="H681" s="27">
        <f>IF(OR(Register!$N679&lt;&gt;"Yes",Register!$O679="",N(Register!$Q679)=0),0,ROUND((Register!$M679-Register!$R679)*MIN(Register!$Q679,MAX(0,MIN(H$4,IF(Register!$U679="",$D$2,MIN($D$2,YEAR(Register!$U679)*12+MONTH(Register!$U679)-1)))-(YEAR(Register!$O679)*12+MONTH(Register!$O679))+1))/Register!$Q679,2)-ROUND((Register!$M679-Register!$R679)*MIN(Register!$Q679,MAX(0,MIN(H$4-1,IF(Register!$U679="",$D$2,MIN($D$2,YEAR(Register!$U679)*12+MONTH(Register!$U679)-1)))-(YEAR(Register!$O679)*12+MONTH(Register!$O679))+1))/Register!$Q679,2))</f>
        <v/>
      </c>
      <c r="I681" s="27">
        <f>IF(OR(Register!$N679&lt;&gt;"Yes",Register!$O679="",N(Register!$Q679)=0),0,ROUND((Register!$M679-Register!$R679)*MIN(Register!$Q679,MAX(0,MIN(I$4,IF(Register!$U679="",$D$2,MIN($D$2,YEAR(Register!$U679)*12+MONTH(Register!$U679)-1)))-(YEAR(Register!$O679)*12+MONTH(Register!$O679))+1))/Register!$Q679,2)-ROUND((Register!$M679-Register!$R679)*MIN(Register!$Q679,MAX(0,MIN(I$4-1,IF(Register!$U679="",$D$2,MIN($D$2,YEAR(Register!$U679)*12+MONTH(Register!$U679)-1)))-(YEAR(Register!$O679)*12+MONTH(Register!$O679))+1))/Register!$Q679,2))</f>
        <v/>
      </c>
      <c r="J681" s="27">
        <f>IF(OR(Register!$N679&lt;&gt;"Yes",Register!$O679="",N(Register!$Q679)=0),0,ROUND((Register!$M679-Register!$R679)*MIN(Register!$Q679,MAX(0,MIN(J$4,IF(Register!$U679="",$D$2,MIN($D$2,YEAR(Register!$U679)*12+MONTH(Register!$U679)-1)))-(YEAR(Register!$O679)*12+MONTH(Register!$O679))+1))/Register!$Q679,2)-ROUND((Register!$M679-Register!$R679)*MIN(Register!$Q679,MAX(0,MIN(J$4-1,IF(Register!$U679="",$D$2,MIN($D$2,YEAR(Register!$U679)*12+MONTH(Register!$U679)-1)))-(YEAR(Register!$O679)*12+MONTH(Register!$O679))+1))/Register!$Q679,2))</f>
        <v/>
      </c>
      <c r="K681" s="27">
        <f>IF(OR(Register!$N679&lt;&gt;"Yes",Register!$O679="",N(Register!$Q679)=0),0,ROUND((Register!$M679-Register!$R679)*MIN(Register!$Q679,MAX(0,MIN(K$4,IF(Register!$U679="",$D$2,MIN($D$2,YEAR(Register!$U679)*12+MONTH(Register!$U679)-1)))-(YEAR(Register!$O679)*12+MONTH(Register!$O679))+1))/Register!$Q679,2)-ROUND((Register!$M679-Register!$R679)*MIN(Register!$Q679,MAX(0,MIN(K$4-1,IF(Register!$U679="",$D$2,MIN($D$2,YEAR(Register!$U679)*12+MONTH(Register!$U679)-1)))-(YEAR(Register!$O679)*12+MONTH(Register!$O679))+1))/Register!$Q679,2))</f>
        <v/>
      </c>
      <c r="L681" s="27">
        <f>IF(OR(Register!$N679&lt;&gt;"Yes",Register!$O679="",N(Register!$Q679)=0),0,ROUND((Register!$M679-Register!$R679)*MIN(Register!$Q679,MAX(0,MIN(L$4,IF(Register!$U679="",$D$2,MIN($D$2,YEAR(Register!$U679)*12+MONTH(Register!$U679)-1)))-(YEAR(Register!$O679)*12+MONTH(Register!$O679))+1))/Register!$Q679,2)-ROUND((Register!$M679-Register!$R679)*MIN(Register!$Q679,MAX(0,MIN(L$4-1,IF(Register!$U679="",$D$2,MIN($D$2,YEAR(Register!$U679)*12+MONTH(Register!$U679)-1)))-(YEAR(Register!$O679)*12+MONTH(Register!$O679))+1))/Register!$Q679,2))</f>
        <v/>
      </c>
      <c r="M681" s="27">
        <f>IF(OR(Register!$N679&lt;&gt;"Yes",Register!$O679="",N(Register!$Q679)=0),0,ROUND((Register!$M679-Register!$R679)*MIN(Register!$Q679,MAX(0,MIN(M$4,IF(Register!$U679="",$D$2,MIN($D$2,YEAR(Register!$U679)*12+MONTH(Register!$U679)-1)))-(YEAR(Register!$O679)*12+MONTH(Register!$O679))+1))/Register!$Q679,2)-ROUND((Register!$M679-Register!$R679)*MIN(Register!$Q679,MAX(0,MIN(M$4-1,IF(Register!$U679="",$D$2,MIN($D$2,YEAR(Register!$U679)*12+MONTH(Register!$U679)-1)))-(YEAR(Register!$O679)*12+MONTH(Register!$O679))+1))/Register!$Q679,2))</f>
        <v/>
      </c>
      <c r="N681" s="27">
        <f>IF(OR(Register!$N679&lt;&gt;"Yes",Register!$O679="",N(Register!$Q679)=0),0,ROUND((Register!$M679-Register!$R679)*MIN(Register!$Q679,MAX(0,MIN(N$4,IF(Register!$U679="",$D$2,MIN($D$2,YEAR(Register!$U679)*12+MONTH(Register!$U679)-1)))-(YEAR(Register!$O679)*12+MONTH(Register!$O679))+1))/Register!$Q679,2)-ROUND((Register!$M679-Register!$R679)*MIN(Register!$Q679,MAX(0,MIN(N$4-1,IF(Register!$U679="",$D$2,MIN($D$2,YEAR(Register!$U679)*12+MONTH(Register!$U679)-1)))-(YEAR(Register!$O679)*12+MONTH(Register!$O679))+1))/Register!$Q679,2))</f>
        <v/>
      </c>
      <c r="O681" s="27">
        <f>IF(OR(Register!$N679&lt;&gt;"Yes",Register!$O679="",N(Register!$Q679)=0),0,ROUND((Register!$M679-Register!$R679)*MIN(Register!$Q679,MAX(0,MIN(O$4,IF(Register!$U679="",$D$2,MIN($D$2,YEAR(Register!$U679)*12+MONTH(Register!$U679)-1)))-(YEAR(Register!$O679)*12+MONTH(Register!$O679))+1))/Register!$Q679,2)-ROUND((Register!$M679-Register!$R679)*MIN(Register!$Q679,MAX(0,MIN(O$4-1,IF(Register!$U679="",$D$2,MIN($D$2,YEAR(Register!$U679)*12+MONTH(Register!$U679)-1)))-(YEAR(Register!$O679)*12+MONTH(Register!$O679))+1))/Register!$Q679,2))</f>
        <v/>
      </c>
      <c r="P681" s="27">
        <f>IF(OR(Register!$N679&lt;&gt;"Yes",Register!$O679="",N(Register!$Q679)=0),0,ROUND((Register!$M679-Register!$R679)*MIN(Register!$Q679,MAX(0,MIN(P$4,IF(Register!$U679="",$D$2,MIN($D$2,YEAR(Register!$U679)*12+MONTH(Register!$U679)-1)))-(YEAR(Register!$O679)*12+MONTH(Register!$O679))+1))/Register!$Q679,2)-ROUND((Register!$M679-Register!$R679)*MIN(Register!$Q679,MAX(0,MIN(P$4-1,IF(Register!$U679="",$D$2,MIN($D$2,YEAR(Register!$U679)*12+MONTH(Register!$U679)-1)))-(YEAR(Register!$O679)*12+MONTH(Register!$O679))+1))/Register!$Q679,2))</f>
        <v/>
      </c>
      <c r="Q681" s="27">
        <f>E681+F681+G681+H681+I681+J681+K681+L681+M681+N681+O681+P681</f>
        <v/>
      </c>
    </row>
    <row r="682">
      <c r="A682" s="28">
        <f>IF(Register!$A680="","",Register!$A680)</f>
        <v/>
      </c>
      <c r="B682" s="28">
        <f>IF(Register!$D680="","",Register!$D680)</f>
        <v/>
      </c>
      <c r="C682" s="28">
        <f>IF(Register!$F680="","",Register!$F680)</f>
        <v/>
      </c>
      <c r="D682" s="28">
        <f>IF(C682="","",IF(C682=Settings!$A$9,Settings!$B$9,IF(C682=Settings!$A$10,Settings!$B$10,IF(C682=Settings!$A$11,Settings!$B$11,IF(C682=Settings!$A$12,Settings!$B$12,IF(C682=Settings!$A$13,Settings!$B$13,IF(C682=Settings!$A$14,Settings!$B$14,IF(C682=Settings!$A$15,Settings!$B$15,IF(C682=Settings!$A$16,Settings!$B$16,IF(C682=Settings!$A$17,Settings!$B$17,IF(C682=Settings!$A$18,Settings!$B$18,"")))))))))))</f>
        <v/>
      </c>
      <c r="E682" s="27">
        <f>IF(OR(Register!$N680&lt;&gt;"Yes",Register!$O680="",N(Register!$Q680)=0),0,ROUND((Register!$M680-Register!$R680)*MIN(Register!$Q680,MAX(0,MIN(E$4,IF(Register!$U680="",$D$2,MIN($D$2,YEAR(Register!$U680)*12+MONTH(Register!$U680)-1)))-(YEAR(Register!$O680)*12+MONTH(Register!$O680))+1))/Register!$Q680,2)-ROUND((Register!$M680-Register!$R680)*MIN(Register!$Q680,MAX(0,MIN(E$4-1,IF(Register!$U680="",$D$2,MIN($D$2,YEAR(Register!$U680)*12+MONTH(Register!$U680)-1)))-(YEAR(Register!$O680)*12+MONTH(Register!$O680))+1))/Register!$Q680,2))</f>
        <v/>
      </c>
      <c r="F682" s="27">
        <f>IF(OR(Register!$N680&lt;&gt;"Yes",Register!$O680="",N(Register!$Q680)=0),0,ROUND((Register!$M680-Register!$R680)*MIN(Register!$Q680,MAX(0,MIN(F$4,IF(Register!$U680="",$D$2,MIN($D$2,YEAR(Register!$U680)*12+MONTH(Register!$U680)-1)))-(YEAR(Register!$O680)*12+MONTH(Register!$O680))+1))/Register!$Q680,2)-ROUND((Register!$M680-Register!$R680)*MIN(Register!$Q680,MAX(0,MIN(F$4-1,IF(Register!$U680="",$D$2,MIN($D$2,YEAR(Register!$U680)*12+MONTH(Register!$U680)-1)))-(YEAR(Register!$O680)*12+MONTH(Register!$O680))+1))/Register!$Q680,2))</f>
        <v/>
      </c>
      <c r="G682" s="27">
        <f>IF(OR(Register!$N680&lt;&gt;"Yes",Register!$O680="",N(Register!$Q680)=0),0,ROUND((Register!$M680-Register!$R680)*MIN(Register!$Q680,MAX(0,MIN(G$4,IF(Register!$U680="",$D$2,MIN($D$2,YEAR(Register!$U680)*12+MONTH(Register!$U680)-1)))-(YEAR(Register!$O680)*12+MONTH(Register!$O680))+1))/Register!$Q680,2)-ROUND((Register!$M680-Register!$R680)*MIN(Register!$Q680,MAX(0,MIN(G$4-1,IF(Register!$U680="",$D$2,MIN($D$2,YEAR(Register!$U680)*12+MONTH(Register!$U680)-1)))-(YEAR(Register!$O680)*12+MONTH(Register!$O680))+1))/Register!$Q680,2))</f>
        <v/>
      </c>
      <c r="H682" s="27">
        <f>IF(OR(Register!$N680&lt;&gt;"Yes",Register!$O680="",N(Register!$Q680)=0),0,ROUND((Register!$M680-Register!$R680)*MIN(Register!$Q680,MAX(0,MIN(H$4,IF(Register!$U680="",$D$2,MIN($D$2,YEAR(Register!$U680)*12+MONTH(Register!$U680)-1)))-(YEAR(Register!$O680)*12+MONTH(Register!$O680))+1))/Register!$Q680,2)-ROUND((Register!$M680-Register!$R680)*MIN(Register!$Q680,MAX(0,MIN(H$4-1,IF(Register!$U680="",$D$2,MIN($D$2,YEAR(Register!$U680)*12+MONTH(Register!$U680)-1)))-(YEAR(Register!$O680)*12+MONTH(Register!$O680))+1))/Register!$Q680,2))</f>
        <v/>
      </c>
      <c r="I682" s="27">
        <f>IF(OR(Register!$N680&lt;&gt;"Yes",Register!$O680="",N(Register!$Q680)=0),0,ROUND((Register!$M680-Register!$R680)*MIN(Register!$Q680,MAX(0,MIN(I$4,IF(Register!$U680="",$D$2,MIN($D$2,YEAR(Register!$U680)*12+MONTH(Register!$U680)-1)))-(YEAR(Register!$O680)*12+MONTH(Register!$O680))+1))/Register!$Q680,2)-ROUND((Register!$M680-Register!$R680)*MIN(Register!$Q680,MAX(0,MIN(I$4-1,IF(Register!$U680="",$D$2,MIN($D$2,YEAR(Register!$U680)*12+MONTH(Register!$U680)-1)))-(YEAR(Register!$O680)*12+MONTH(Register!$O680))+1))/Register!$Q680,2))</f>
        <v/>
      </c>
      <c r="J682" s="27">
        <f>IF(OR(Register!$N680&lt;&gt;"Yes",Register!$O680="",N(Register!$Q680)=0),0,ROUND((Register!$M680-Register!$R680)*MIN(Register!$Q680,MAX(0,MIN(J$4,IF(Register!$U680="",$D$2,MIN($D$2,YEAR(Register!$U680)*12+MONTH(Register!$U680)-1)))-(YEAR(Register!$O680)*12+MONTH(Register!$O680))+1))/Register!$Q680,2)-ROUND((Register!$M680-Register!$R680)*MIN(Register!$Q680,MAX(0,MIN(J$4-1,IF(Register!$U680="",$D$2,MIN($D$2,YEAR(Register!$U680)*12+MONTH(Register!$U680)-1)))-(YEAR(Register!$O680)*12+MONTH(Register!$O680))+1))/Register!$Q680,2))</f>
        <v/>
      </c>
      <c r="K682" s="27">
        <f>IF(OR(Register!$N680&lt;&gt;"Yes",Register!$O680="",N(Register!$Q680)=0),0,ROUND((Register!$M680-Register!$R680)*MIN(Register!$Q680,MAX(0,MIN(K$4,IF(Register!$U680="",$D$2,MIN($D$2,YEAR(Register!$U680)*12+MONTH(Register!$U680)-1)))-(YEAR(Register!$O680)*12+MONTH(Register!$O680))+1))/Register!$Q680,2)-ROUND((Register!$M680-Register!$R680)*MIN(Register!$Q680,MAX(0,MIN(K$4-1,IF(Register!$U680="",$D$2,MIN($D$2,YEAR(Register!$U680)*12+MONTH(Register!$U680)-1)))-(YEAR(Register!$O680)*12+MONTH(Register!$O680))+1))/Register!$Q680,2))</f>
        <v/>
      </c>
      <c r="L682" s="27">
        <f>IF(OR(Register!$N680&lt;&gt;"Yes",Register!$O680="",N(Register!$Q680)=0),0,ROUND((Register!$M680-Register!$R680)*MIN(Register!$Q680,MAX(0,MIN(L$4,IF(Register!$U680="",$D$2,MIN($D$2,YEAR(Register!$U680)*12+MONTH(Register!$U680)-1)))-(YEAR(Register!$O680)*12+MONTH(Register!$O680))+1))/Register!$Q680,2)-ROUND((Register!$M680-Register!$R680)*MIN(Register!$Q680,MAX(0,MIN(L$4-1,IF(Register!$U680="",$D$2,MIN($D$2,YEAR(Register!$U680)*12+MONTH(Register!$U680)-1)))-(YEAR(Register!$O680)*12+MONTH(Register!$O680))+1))/Register!$Q680,2))</f>
        <v/>
      </c>
      <c r="M682" s="27">
        <f>IF(OR(Register!$N680&lt;&gt;"Yes",Register!$O680="",N(Register!$Q680)=0),0,ROUND((Register!$M680-Register!$R680)*MIN(Register!$Q680,MAX(0,MIN(M$4,IF(Register!$U680="",$D$2,MIN($D$2,YEAR(Register!$U680)*12+MONTH(Register!$U680)-1)))-(YEAR(Register!$O680)*12+MONTH(Register!$O680))+1))/Register!$Q680,2)-ROUND((Register!$M680-Register!$R680)*MIN(Register!$Q680,MAX(0,MIN(M$4-1,IF(Register!$U680="",$D$2,MIN($D$2,YEAR(Register!$U680)*12+MONTH(Register!$U680)-1)))-(YEAR(Register!$O680)*12+MONTH(Register!$O680))+1))/Register!$Q680,2))</f>
        <v/>
      </c>
      <c r="N682" s="27">
        <f>IF(OR(Register!$N680&lt;&gt;"Yes",Register!$O680="",N(Register!$Q680)=0),0,ROUND((Register!$M680-Register!$R680)*MIN(Register!$Q680,MAX(0,MIN(N$4,IF(Register!$U680="",$D$2,MIN($D$2,YEAR(Register!$U680)*12+MONTH(Register!$U680)-1)))-(YEAR(Register!$O680)*12+MONTH(Register!$O680))+1))/Register!$Q680,2)-ROUND((Register!$M680-Register!$R680)*MIN(Register!$Q680,MAX(0,MIN(N$4-1,IF(Register!$U680="",$D$2,MIN($D$2,YEAR(Register!$U680)*12+MONTH(Register!$U680)-1)))-(YEAR(Register!$O680)*12+MONTH(Register!$O680))+1))/Register!$Q680,2))</f>
        <v/>
      </c>
      <c r="O682" s="27">
        <f>IF(OR(Register!$N680&lt;&gt;"Yes",Register!$O680="",N(Register!$Q680)=0),0,ROUND((Register!$M680-Register!$R680)*MIN(Register!$Q680,MAX(0,MIN(O$4,IF(Register!$U680="",$D$2,MIN($D$2,YEAR(Register!$U680)*12+MONTH(Register!$U680)-1)))-(YEAR(Register!$O680)*12+MONTH(Register!$O680))+1))/Register!$Q680,2)-ROUND((Register!$M680-Register!$R680)*MIN(Register!$Q680,MAX(0,MIN(O$4-1,IF(Register!$U680="",$D$2,MIN($D$2,YEAR(Register!$U680)*12+MONTH(Register!$U680)-1)))-(YEAR(Register!$O680)*12+MONTH(Register!$O680))+1))/Register!$Q680,2))</f>
        <v/>
      </c>
      <c r="P682" s="27">
        <f>IF(OR(Register!$N680&lt;&gt;"Yes",Register!$O680="",N(Register!$Q680)=0),0,ROUND((Register!$M680-Register!$R680)*MIN(Register!$Q680,MAX(0,MIN(P$4,IF(Register!$U680="",$D$2,MIN($D$2,YEAR(Register!$U680)*12+MONTH(Register!$U680)-1)))-(YEAR(Register!$O680)*12+MONTH(Register!$O680))+1))/Register!$Q680,2)-ROUND((Register!$M680-Register!$R680)*MIN(Register!$Q680,MAX(0,MIN(P$4-1,IF(Register!$U680="",$D$2,MIN($D$2,YEAR(Register!$U680)*12+MONTH(Register!$U680)-1)))-(YEAR(Register!$O680)*12+MONTH(Register!$O680))+1))/Register!$Q680,2))</f>
        <v/>
      </c>
      <c r="Q682" s="27">
        <f>E682+F682+G682+H682+I682+J682+K682+L682+M682+N682+O682+P682</f>
        <v/>
      </c>
    </row>
    <row r="683">
      <c r="A683" s="28">
        <f>IF(Register!$A681="","",Register!$A681)</f>
        <v/>
      </c>
      <c r="B683" s="28">
        <f>IF(Register!$D681="","",Register!$D681)</f>
        <v/>
      </c>
      <c r="C683" s="28">
        <f>IF(Register!$F681="","",Register!$F681)</f>
        <v/>
      </c>
      <c r="D683" s="28">
        <f>IF(C683="","",IF(C683=Settings!$A$9,Settings!$B$9,IF(C683=Settings!$A$10,Settings!$B$10,IF(C683=Settings!$A$11,Settings!$B$11,IF(C683=Settings!$A$12,Settings!$B$12,IF(C683=Settings!$A$13,Settings!$B$13,IF(C683=Settings!$A$14,Settings!$B$14,IF(C683=Settings!$A$15,Settings!$B$15,IF(C683=Settings!$A$16,Settings!$B$16,IF(C683=Settings!$A$17,Settings!$B$17,IF(C683=Settings!$A$18,Settings!$B$18,"")))))))))))</f>
        <v/>
      </c>
      <c r="E683" s="27">
        <f>IF(OR(Register!$N681&lt;&gt;"Yes",Register!$O681="",N(Register!$Q681)=0),0,ROUND((Register!$M681-Register!$R681)*MIN(Register!$Q681,MAX(0,MIN(E$4,IF(Register!$U681="",$D$2,MIN($D$2,YEAR(Register!$U681)*12+MONTH(Register!$U681)-1)))-(YEAR(Register!$O681)*12+MONTH(Register!$O681))+1))/Register!$Q681,2)-ROUND((Register!$M681-Register!$R681)*MIN(Register!$Q681,MAX(0,MIN(E$4-1,IF(Register!$U681="",$D$2,MIN($D$2,YEAR(Register!$U681)*12+MONTH(Register!$U681)-1)))-(YEAR(Register!$O681)*12+MONTH(Register!$O681))+1))/Register!$Q681,2))</f>
        <v/>
      </c>
      <c r="F683" s="27">
        <f>IF(OR(Register!$N681&lt;&gt;"Yes",Register!$O681="",N(Register!$Q681)=0),0,ROUND((Register!$M681-Register!$R681)*MIN(Register!$Q681,MAX(0,MIN(F$4,IF(Register!$U681="",$D$2,MIN($D$2,YEAR(Register!$U681)*12+MONTH(Register!$U681)-1)))-(YEAR(Register!$O681)*12+MONTH(Register!$O681))+1))/Register!$Q681,2)-ROUND((Register!$M681-Register!$R681)*MIN(Register!$Q681,MAX(0,MIN(F$4-1,IF(Register!$U681="",$D$2,MIN($D$2,YEAR(Register!$U681)*12+MONTH(Register!$U681)-1)))-(YEAR(Register!$O681)*12+MONTH(Register!$O681))+1))/Register!$Q681,2))</f>
        <v/>
      </c>
      <c r="G683" s="27">
        <f>IF(OR(Register!$N681&lt;&gt;"Yes",Register!$O681="",N(Register!$Q681)=0),0,ROUND((Register!$M681-Register!$R681)*MIN(Register!$Q681,MAX(0,MIN(G$4,IF(Register!$U681="",$D$2,MIN($D$2,YEAR(Register!$U681)*12+MONTH(Register!$U681)-1)))-(YEAR(Register!$O681)*12+MONTH(Register!$O681))+1))/Register!$Q681,2)-ROUND((Register!$M681-Register!$R681)*MIN(Register!$Q681,MAX(0,MIN(G$4-1,IF(Register!$U681="",$D$2,MIN($D$2,YEAR(Register!$U681)*12+MONTH(Register!$U681)-1)))-(YEAR(Register!$O681)*12+MONTH(Register!$O681))+1))/Register!$Q681,2))</f>
        <v/>
      </c>
      <c r="H683" s="27">
        <f>IF(OR(Register!$N681&lt;&gt;"Yes",Register!$O681="",N(Register!$Q681)=0),0,ROUND((Register!$M681-Register!$R681)*MIN(Register!$Q681,MAX(0,MIN(H$4,IF(Register!$U681="",$D$2,MIN($D$2,YEAR(Register!$U681)*12+MONTH(Register!$U681)-1)))-(YEAR(Register!$O681)*12+MONTH(Register!$O681))+1))/Register!$Q681,2)-ROUND((Register!$M681-Register!$R681)*MIN(Register!$Q681,MAX(0,MIN(H$4-1,IF(Register!$U681="",$D$2,MIN($D$2,YEAR(Register!$U681)*12+MONTH(Register!$U681)-1)))-(YEAR(Register!$O681)*12+MONTH(Register!$O681))+1))/Register!$Q681,2))</f>
        <v/>
      </c>
      <c r="I683" s="27">
        <f>IF(OR(Register!$N681&lt;&gt;"Yes",Register!$O681="",N(Register!$Q681)=0),0,ROUND((Register!$M681-Register!$R681)*MIN(Register!$Q681,MAX(0,MIN(I$4,IF(Register!$U681="",$D$2,MIN($D$2,YEAR(Register!$U681)*12+MONTH(Register!$U681)-1)))-(YEAR(Register!$O681)*12+MONTH(Register!$O681))+1))/Register!$Q681,2)-ROUND((Register!$M681-Register!$R681)*MIN(Register!$Q681,MAX(0,MIN(I$4-1,IF(Register!$U681="",$D$2,MIN($D$2,YEAR(Register!$U681)*12+MONTH(Register!$U681)-1)))-(YEAR(Register!$O681)*12+MONTH(Register!$O681))+1))/Register!$Q681,2))</f>
        <v/>
      </c>
      <c r="J683" s="27">
        <f>IF(OR(Register!$N681&lt;&gt;"Yes",Register!$O681="",N(Register!$Q681)=0),0,ROUND((Register!$M681-Register!$R681)*MIN(Register!$Q681,MAX(0,MIN(J$4,IF(Register!$U681="",$D$2,MIN($D$2,YEAR(Register!$U681)*12+MONTH(Register!$U681)-1)))-(YEAR(Register!$O681)*12+MONTH(Register!$O681))+1))/Register!$Q681,2)-ROUND((Register!$M681-Register!$R681)*MIN(Register!$Q681,MAX(0,MIN(J$4-1,IF(Register!$U681="",$D$2,MIN($D$2,YEAR(Register!$U681)*12+MONTH(Register!$U681)-1)))-(YEAR(Register!$O681)*12+MONTH(Register!$O681))+1))/Register!$Q681,2))</f>
        <v/>
      </c>
      <c r="K683" s="27">
        <f>IF(OR(Register!$N681&lt;&gt;"Yes",Register!$O681="",N(Register!$Q681)=0),0,ROUND((Register!$M681-Register!$R681)*MIN(Register!$Q681,MAX(0,MIN(K$4,IF(Register!$U681="",$D$2,MIN($D$2,YEAR(Register!$U681)*12+MONTH(Register!$U681)-1)))-(YEAR(Register!$O681)*12+MONTH(Register!$O681))+1))/Register!$Q681,2)-ROUND((Register!$M681-Register!$R681)*MIN(Register!$Q681,MAX(0,MIN(K$4-1,IF(Register!$U681="",$D$2,MIN($D$2,YEAR(Register!$U681)*12+MONTH(Register!$U681)-1)))-(YEAR(Register!$O681)*12+MONTH(Register!$O681))+1))/Register!$Q681,2))</f>
        <v/>
      </c>
      <c r="L683" s="27">
        <f>IF(OR(Register!$N681&lt;&gt;"Yes",Register!$O681="",N(Register!$Q681)=0),0,ROUND((Register!$M681-Register!$R681)*MIN(Register!$Q681,MAX(0,MIN(L$4,IF(Register!$U681="",$D$2,MIN($D$2,YEAR(Register!$U681)*12+MONTH(Register!$U681)-1)))-(YEAR(Register!$O681)*12+MONTH(Register!$O681))+1))/Register!$Q681,2)-ROUND((Register!$M681-Register!$R681)*MIN(Register!$Q681,MAX(0,MIN(L$4-1,IF(Register!$U681="",$D$2,MIN($D$2,YEAR(Register!$U681)*12+MONTH(Register!$U681)-1)))-(YEAR(Register!$O681)*12+MONTH(Register!$O681))+1))/Register!$Q681,2))</f>
        <v/>
      </c>
      <c r="M683" s="27">
        <f>IF(OR(Register!$N681&lt;&gt;"Yes",Register!$O681="",N(Register!$Q681)=0),0,ROUND((Register!$M681-Register!$R681)*MIN(Register!$Q681,MAX(0,MIN(M$4,IF(Register!$U681="",$D$2,MIN($D$2,YEAR(Register!$U681)*12+MONTH(Register!$U681)-1)))-(YEAR(Register!$O681)*12+MONTH(Register!$O681))+1))/Register!$Q681,2)-ROUND((Register!$M681-Register!$R681)*MIN(Register!$Q681,MAX(0,MIN(M$4-1,IF(Register!$U681="",$D$2,MIN($D$2,YEAR(Register!$U681)*12+MONTH(Register!$U681)-1)))-(YEAR(Register!$O681)*12+MONTH(Register!$O681))+1))/Register!$Q681,2))</f>
        <v/>
      </c>
      <c r="N683" s="27">
        <f>IF(OR(Register!$N681&lt;&gt;"Yes",Register!$O681="",N(Register!$Q681)=0),0,ROUND((Register!$M681-Register!$R681)*MIN(Register!$Q681,MAX(0,MIN(N$4,IF(Register!$U681="",$D$2,MIN($D$2,YEAR(Register!$U681)*12+MONTH(Register!$U681)-1)))-(YEAR(Register!$O681)*12+MONTH(Register!$O681))+1))/Register!$Q681,2)-ROUND((Register!$M681-Register!$R681)*MIN(Register!$Q681,MAX(0,MIN(N$4-1,IF(Register!$U681="",$D$2,MIN($D$2,YEAR(Register!$U681)*12+MONTH(Register!$U681)-1)))-(YEAR(Register!$O681)*12+MONTH(Register!$O681))+1))/Register!$Q681,2))</f>
        <v/>
      </c>
      <c r="O683" s="27">
        <f>IF(OR(Register!$N681&lt;&gt;"Yes",Register!$O681="",N(Register!$Q681)=0),0,ROUND((Register!$M681-Register!$R681)*MIN(Register!$Q681,MAX(0,MIN(O$4,IF(Register!$U681="",$D$2,MIN($D$2,YEAR(Register!$U681)*12+MONTH(Register!$U681)-1)))-(YEAR(Register!$O681)*12+MONTH(Register!$O681))+1))/Register!$Q681,2)-ROUND((Register!$M681-Register!$R681)*MIN(Register!$Q681,MAX(0,MIN(O$4-1,IF(Register!$U681="",$D$2,MIN($D$2,YEAR(Register!$U681)*12+MONTH(Register!$U681)-1)))-(YEAR(Register!$O681)*12+MONTH(Register!$O681))+1))/Register!$Q681,2))</f>
        <v/>
      </c>
      <c r="P683" s="27">
        <f>IF(OR(Register!$N681&lt;&gt;"Yes",Register!$O681="",N(Register!$Q681)=0),0,ROUND((Register!$M681-Register!$R681)*MIN(Register!$Q681,MAX(0,MIN(P$4,IF(Register!$U681="",$D$2,MIN($D$2,YEAR(Register!$U681)*12+MONTH(Register!$U681)-1)))-(YEAR(Register!$O681)*12+MONTH(Register!$O681))+1))/Register!$Q681,2)-ROUND((Register!$M681-Register!$R681)*MIN(Register!$Q681,MAX(0,MIN(P$4-1,IF(Register!$U681="",$D$2,MIN($D$2,YEAR(Register!$U681)*12+MONTH(Register!$U681)-1)))-(YEAR(Register!$O681)*12+MONTH(Register!$O681))+1))/Register!$Q681,2))</f>
        <v/>
      </c>
      <c r="Q683" s="27">
        <f>E683+F683+G683+H683+I683+J683+K683+L683+M683+N683+O683+P683</f>
        <v/>
      </c>
    </row>
    <row r="684">
      <c r="A684" s="28">
        <f>IF(Register!$A682="","",Register!$A682)</f>
        <v/>
      </c>
      <c r="B684" s="28">
        <f>IF(Register!$D682="","",Register!$D682)</f>
        <v/>
      </c>
      <c r="C684" s="28">
        <f>IF(Register!$F682="","",Register!$F682)</f>
        <v/>
      </c>
      <c r="D684" s="28">
        <f>IF(C684="","",IF(C684=Settings!$A$9,Settings!$B$9,IF(C684=Settings!$A$10,Settings!$B$10,IF(C684=Settings!$A$11,Settings!$B$11,IF(C684=Settings!$A$12,Settings!$B$12,IF(C684=Settings!$A$13,Settings!$B$13,IF(C684=Settings!$A$14,Settings!$B$14,IF(C684=Settings!$A$15,Settings!$B$15,IF(C684=Settings!$A$16,Settings!$B$16,IF(C684=Settings!$A$17,Settings!$B$17,IF(C684=Settings!$A$18,Settings!$B$18,"")))))))))))</f>
        <v/>
      </c>
      <c r="E684" s="27">
        <f>IF(OR(Register!$N682&lt;&gt;"Yes",Register!$O682="",N(Register!$Q682)=0),0,ROUND((Register!$M682-Register!$R682)*MIN(Register!$Q682,MAX(0,MIN(E$4,IF(Register!$U682="",$D$2,MIN($D$2,YEAR(Register!$U682)*12+MONTH(Register!$U682)-1)))-(YEAR(Register!$O682)*12+MONTH(Register!$O682))+1))/Register!$Q682,2)-ROUND((Register!$M682-Register!$R682)*MIN(Register!$Q682,MAX(0,MIN(E$4-1,IF(Register!$U682="",$D$2,MIN($D$2,YEAR(Register!$U682)*12+MONTH(Register!$U682)-1)))-(YEAR(Register!$O682)*12+MONTH(Register!$O682))+1))/Register!$Q682,2))</f>
        <v/>
      </c>
      <c r="F684" s="27">
        <f>IF(OR(Register!$N682&lt;&gt;"Yes",Register!$O682="",N(Register!$Q682)=0),0,ROUND((Register!$M682-Register!$R682)*MIN(Register!$Q682,MAX(0,MIN(F$4,IF(Register!$U682="",$D$2,MIN($D$2,YEAR(Register!$U682)*12+MONTH(Register!$U682)-1)))-(YEAR(Register!$O682)*12+MONTH(Register!$O682))+1))/Register!$Q682,2)-ROUND((Register!$M682-Register!$R682)*MIN(Register!$Q682,MAX(0,MIN(F$4-1,IF(Register!$U682="",$D$2,MIN($D$2,YEAR(Register!$U682)*12+MONTH(Register!$U682)-1)))-(YEAR(Register!$O682)*12+MONTH(Register!$O682))+1))/Register!$Q682,2))</f>
        <v/>
      </c>
      <c r="G684" s="27">
        <f>IF(OR(Register!$N682&lt;&gt;"Yes",Register!$O682="",N(Register!$Q682)=0),0,ROUND((Register!$M682-Register!$R682)*MIN(Register!$Q682,MAX(0,MIN(G$4,IF(Register!$U682="",$D$2,MIN($D$2,YEAR(Register!$U682)*12+MONTH(Register!$U682)-1)))-(YEAR(Register!$O682)*12+MONTH(Register!$O682))+1))/Register!$Q682,2)-ROUND((Register!$M682-Register!$R682)*MIN(Register!$Q682,MAX(0,MIN(G$4-1,IF(Register!$U682="",$D$2,MIN($D$2,YEAR(Register!$U682)*12+MONTH(Register!$U682)-1)))-(YEAR(Register!$O682)*12+MONTH(Register!$O682))+1))/Register!$Q682,2))</f>
        <v/>
      </c>
      <c r="H684" s="27">
        <f>IF(OR(Register!$N682&lt;&gt;"Yes",Register!$O682="",N(Register!$Q682)=0),0,ROUND((Register!$M682-Register!$R682)*MIN(Register!$Q682,MAX(0,MIN(H$4,IF(Register!$U682="",$D$2,MIN($D$2,YEAR(Register!$U682)*12+MONTH(Register!$U682)-1)))-(YEAR(Register!$O682)*12+MONTH(Register!$O682))+1))/Register!$Q682,2)-ROUND((Register!$M682-Register!$R682)*MIN(Register!$Q682,MAX(0,MIN(H$4-1,IF(Register!$U682="",$D$2,MIN($D$2,YEAR(Register!$U682)*12+MONTH(Register!$U682)-1)))-(YEAR(Register!$O682)*12+MONTH(Register!$O682))+1))/Register!$Q682,2))</f>
        <v/>
      </c>
      <c r="I684" s="27">
        <f>IF(OR(Register!$N682&lt;&gt;"Yes",Register!$O682="",N(Register!$Q682)=0),0,ROUND((Register!$M682-Register!$R682)*MIN(Register!$Q682,MAX(0,MIN(I$4,IF(Register!$U682="",$D$2,MIN($D$2,YEAR(Register!$U682)*12+MONTH(Register!$U682)-1)))-(YEAR(Register!$O682)*12+MONTH(Register!$O682))+1))/Register!$Q682,2)-ROUND((Register!$M682-Register!$R682)*MIN(Register!$Q682,MAX(0,MIN(I$4-1,IF(Register!$U682="",$D$2,MIN($D$2,YEAR(Register!$U682)*12+MONTH(Register!$U682)-1)))-(YEAR(Register!$O682)*12+MONTH(Register!$O682))+1))/Register!$Q682,2))</f>
        <v/>
      </c>
      <c r="J684" s="27">
        <f>IF(OR(Register!$N682&lt;&gt;"Yes",Register!$O682="",N(Register!$Q682)=0),0,ROUND((Register!$M682-Register!$R682)*MIN(Register!$Q682,MAX(0,MIN(J$4,IF(Register!$U682="",$D$2,MIN($D$2,YEAR(Register!$U682)*12+MONTH(Register!$U682)-1)))-(YEAR(Register!$O682)*12+MONTH(Register!$O682))+1))/Register!$Q682,2)-ROUND((Register!$M682-Register!$R682)*MIN(Register!$Q682,MAX(0,MIN(J$4-1,IF(Register!$U682="",$D$2,MIN($D$2,YEAR(Register!$U682)*12+MONTH(Register!$U682)-1)))-(YEAR(Register!$O682)*12+MONTH(Register!$O682))+1))/Register!$Q682,2))</f>
        <v/>
      </c>
      <c r="K684" s="27">
        <f>IF(OR(Register!$N682&lt;&gt;"Yes",Register!$O682="",N(Register!$Q682)=0),0,ROUND((Register!$M682-Register!$R682)*MIN(Register!$Q682,MAX(0,MIN(K$4,IF(Register!$U682="",$D$2,MIN($D$2,YEAR(Register!$U682)*12+MONTH(Register!$U682)-1)))-(YEAR(Register!$O682)*12+MONTH(Register!$O682))+1))/Register!$Q682,2)-ROUND((Register!$M682-Register!$R682)*MIN(Register!$Q682,MAX(0,MIN(K$4-1,IF(Register!$U682="",$D$2,MIN($D$2,YEAR(Register!$U682)*12+MONTH(Register!$U682)-1)))-(YEAR(Register!$O682)*12+MONTH(Register!$O682))+1))/Register!$Q682,2))</f>
        <v/>
      </c>
      <c r="L684" s="27">
        <f>IF(OR(Register!$N682&lt;&gt;"Yes",Register!$O682="",N(Register!$Q682)=0),0,ROUND((Register!$M682-Register!$R682)*MIN(Register!$Q682,MAX(0,MIN(L$4,IF(Register!$U682="",$D$2,MIN($D$2,YEAR(Register!$U682)*12+MONTH(Register!$U682)-1)))-(YEAR(Register!$O682)*12+MONTH(Register!$O682))+1))/Register!$Q682,2)-ROUND((Register!$M682-Register!$R682)*MIN(Register!$Q682,MAX(0,MIN(L$4-1,IF(Register!$U682="",$D$2,MIN($D$2,YEAR(Register!$U682)*12+MONTH(Register!$U682)-1)))-(YEAR(Register!$O682)*12+MONTH(Register!$O682))+1))/Register!$Q682,2))</f>
        <v/>
      </c>
      <c r="M684" s="27">
        <f>IF(OR(Register!$N682&lt;&gt;"Yes",Register!$O682="",N(Register!$Q682)=0),0,ROUND((Register!$M682-Register!$R682)*MIN(Register!$Q682,MAX(0,MIN(M$4,IF(Register!$U682="",$D$2,MIN($D$2,YEAR(Register!$U682)*12+MONTH(Register!$U682)-1)))-(YEAR(Register!$O682)*12+MONTH(Register!$O682))+1))/Register!$Q682,2)-ROUND((Register!$M682-Register!$R682)*MIN(Register!$Q682,MAX(0,MIN(M$4-1,IF(Register!$U682="",$D$2,MIN($D$2,YEAR(Register!$U682)*12+MONTH(Register!$U682)-1)))-(YEAR(Register!$O682)*12+MONTH(Register!$O682))+1))/Register!$Q682,2))</f>
        <v/>
      </c>
      <c r="N684" s="27">
        <f>IF(OR(Register!$N682&lt;&gt;"Yes",Register!$O682="",N(Register!$Q682)=0),0,ROUND((Register!$M682-Register!$R682)*MIN(Register!$Q682,MAX(0,MIN(N$4,IF(Register!$U682="",$D$2,MIN($D$2,YEAR(Register!$U682)*12+MONTH(Register!$U682)-1)))-(YEAR(Register!$O682)*12+MONTH(Register!$O682))+1))/Register!$Q682,2)-ROUND((Register!$M682-Register!$R682)*MIN(Register!$Q682,MAX(0,MIN(N$4-1,IF(Register!$U682="",$D$2,MIN($D$2,YEAR(Register!$U682)*12+MONTH(Register!$U682)-1)))-(YEAR(Register!$O682)*12+MONTH(Register!$O682))+1))/Register!$Q682,2))</f>
        <v/>
      </c>
      <c r="O684" s="27">
        <f>IF(OR(Register!$N682&lt;&gt;"Yes",Register!$O682="",N(Register!$Q682)=0),0,ROUND((Register!$M682-Register!$R682)*MIN(Register!$Q682,MAX(0,MIN(O$4,IF(Register!$U682="",$D$2,MIN($D$2,YEAR(Register!$U682)*12+MONTH(Register!$U682)-1)))-(YEAR(Register!$O682)*12+MONTH(Register!$O682))+1))/Register!$Q682,2)-ROUND((Register!$M682-Register!$R682)*MIN(Register!$Q682,MAX(0,MIN(O$4-1,IF(Register!$U682="",$D$2,MIN($D$2,YEAR(Register!$U682)*12+MONTH(Register!$U682)-1)))-(YEAR(Register!$O682)*12+MONTH(Register!$O682))+1))/Register!$Q682,2))</f>
        <v/>
      </c>
      <c r="P684" s="27">
        <f>IF(OR(Register!$N682&lt;&gt;"Yes",Register!$O682="",N(Register!$Q682)=0),0,ROUND((Register!$M682-Register!$R682)*MIN(Register!$Q682,MAX(0,MIN(P$4,IF(Register!$U682="",$D$2,MIN($D$2,YEAR(Register!$U682)*12+MONTH(Register!$U682)-1)))-(YEAR(Register!$O682)*12+MONTH(Register!$O682))+1))/Register!$Q682,2)-ROUND((Register!$M682-Register!$R682)*MIN(Register!$Q682,MAX(0,MIN(P$4-1,IF(Register!$U682="",$D$2,MIN($D$2,YEAR(Register!$U682)*12+MONTH(Register!$U682)-1)))-(YEAR(Register!$O682)*12+MONTH(Register!$O682))+1))/Register!$Q682,2))</f>
        <v/>
      </c>
      <c r="Q684" s="27">
        <f>E684+F684+G684+H684+I684+J684+K684+L684+M684+N684+O684+P684</f>
        <v/>
      </c>
    </row>
    <row r="685">
      <c r="A685" s="28">
        <f>IF(Register!$A683="","",Register!$A683)</f>
        <v/>
      </c>
      <c r="B685" s="28">
        <f>IF(Register!$D683="","",Register!$D683)</f>
        <v/>
      </c>
      <c r="C685" s="28">
        <f>IF(Register!$F683="","",Register!$F683)</f>
        <v/>
      </c>
      <c r="D685" s="28">
        <f>IF(C685="","",IF(C685=Settings!$A$9,Settings!$B$9,IF(C685=Settings!$A$10,Settings!$B$10,IF(C685=Settings!$A$11,Settings!$B$11,IF(C685=Settings!$A$12,Settings!$B$12,IF(C685=Settings!$A$13,Settings!$B$13,IF(C685=Settings!$A$14,Settings!$B$14,IF(C685=Settings!$A$15,Settings!$B$15,IF(C685=Settings!$A$16,Settings!$B$16,IF(C685=Settings!$A$17,Settings!$B$17,IF(C685=Settings!$A$18,Settings!$B$18,"")))))))))))</f>
        <v/>
      </c>
      <c r="E685" s="27">
        <f>IF(OR(Register!$N683&lt;&gt;"Yes",Register!$O683="",N(Register!$Q683)=0),0,ROUND((Register!$M683-Register!$R683)*MIN(Register!$Q683,MAX(0,MIN(E$4,IF(Register!$U683="",$D$2,MIN($D$2,YEAR(Register!$U683)*12+MONTH(Register!$U683)-1)))-(YEAR(Register!$O683)*12+MONTH(Register!$O683))+1))/Register!$Q683,2)-ROUND((Register!$M683-Register!$R683)*MIN(Register!$Q683,MAX(0,MIN(E$4-1,IF(Register!$U683="",$D$2,MIN($D$2,YEAR(Register!$U683)*12+MONTH(Register!$U683)-1)))-(YEAR(Register!$O683)*12+MONTH(Register!$O683))+1))/Register!$Q683,2))</f>
        <v/>
      </c>
      <c r="F685" s="27">
        <f>IF(OR(Register!$N683&lt;&gt;"Yes",Register!$O683="",N(Register!$Q683)=0),0,ROUND((Register!$M683-Register!$R683)*MIN(Register!$Q683,MAX(0,MIN(F$4,IF(Register!$U683="",$D$2,MIN($D$2,YEAR(Register!$U683)*12+MONTH(Register!$U683)-1)))-(YEAR(Register!$O683)*12+MONTH(Register!$O683))+1))/Register!$Q683,2)-ROUND((Register!$M683-Register!$R683)*MIN(Register!$Q683,MAX(0,MIN(F$4-1,IF(Register!$U683="",$D$2,MIN($D$2,YEAR(Register!$U683)*12+MONTH(Register!$U683)-1)))-(YEAR(Register!$O683)*12+MONTH(Register!$O683))+1))/Register!$Q683,2))</f>
        <v/>
      </c>
      <c r="G685" s="27">
        <f>IF(OR(Register!$N683&lt;&gt;"Yes",Register!$O683="",N(Register!$Q683)=0),0,ROUND((Register!$M683-Register!$R683)*MIN(Register!$Q683,MAX(0,MIN(G$4,IF(Register!$U683="",$D$2,MIN($D$2,YEAR(Register!$U683)*12+MONTH(Register!$U683)-1)))-(YEAR(Register!$O683)*12+MONTH(Register!$O683))+1))/Register!$Q683,2)-ROUND((Register!$M683-Register!$R683)*MIN(Register!$Q683,MAX(0,MIN(G$4-1,IF(Register!$U683="",$D$2,MIN($D$2,YEAR(Register!$U683)*12+MONTH(Register!$U683)-1)))-(YEAR(Register!$O683)*12+MONTH(Register!$O683))+1))/Register!$Q683,2))</f>
        <v/>
      </c>
      <c r="H685" s="27">
        <f>IF(OR(Register!$N683&lt;&gt;"Yes",Register!$O683="",N(Register!$Q683)=0),0,ROUND((Register!$M683-Register!$R683)*MIN(Register!$Q683,MAX(0,MIN(H$4,IF(Register!$U683="",$D$2,MIN($D$2,YEAR(Register!$U683)*12+MONTH(Register!$U683)-1)))-(YEAR(Register!$O683)*12+MONTH(Register!$O683))+1))/Register!$Q683,2)-ROUND((Register!$M683-Register!$R683)*MIN(Register!$Q683,MAX(0,MIN(H$4-1,IF(Register!$U683="",$D$2,MIN($D$2,YEAR(Register!$U683)*12+MONTH(Register!$U683)-1)))-(YEAR(Register!$O683)*12+MONTH(Register!$O683))+1))/Register!$Q683,2))</f>
        <v/>
      </c>
      <c r="I685" s="27">
        <f>IF(OR(Register!$N683&lt;&gt;"Yes",Register!$O683="",N(Register!$Q683)=0),0,ROUND((Register!$M683-Register!$R683)*MIN(Register!$Q683,MAX(0,MIN(I$4,IF(Register!$U683="",$D$2,MIN($D$2,YEAR(Register!$U683)*12+MONTH(Register!$U683)-1)))-(YEAR(Register!$O683)*12+MONTH(Register!$O683))+1))/Register!$Q683,2)-ROUND((Register!$M683-Register!$R683)*MIN(Register!$Q683,MAX(0,MIN(I$4-1,IF(Register!$U683="",$D$2,MIN($D$2,YEAR(Register!$U683)*12+MONTH(Register!$U683)-1)))-(YEAR(Register!$O683)*12+MONTH(Register!$O683))+1))/Register!$Q683,2))</f>
        <v/>
      </c>
      <c r="J685" s="27">
        <f>IF(OR(Register!$N683&lt;&gt;"Yes",Register!$O683="",N(Register!$Q683)=0),0,ROUND((Register!$M683-Register!$R683)*MIN(Register!$Q683,MAX(0,MIN(J$4,IF(Register!$U683="",$D$2,MIN($D$2,YEAR(Register!$U683)*12+MONTH(Register!$U683)-1)))-(YEAR(Register!$O683)*12+MONTH(Register!$O683))+1))/Register!$Q683,2)-ROUND((Register!$M683-Register!$R683)*MIN(Register!$Q683,MAX(0,MIN(J$4-1,IF(Register!$U683="",$D$2,MIN($D$2,YEAR(Register!$U683)*12+MONTH(Register!$U683)-1)))-(YEAR(Register!$O683)*12+MONTH(Register!$O683))+1))/Register!$Q683,2))</f>
        <v/>
      </c>
      <c r="K685" s="27">
        <f>IF(OR(Register!$N683&lt;&gt;"Yes",Register!$O683="",N(Register!$Q683)=0),0,ROUND((Register!$M683-Register!$R683)*MIN(Register!$Q683,MAX(0,MIN(K$4,IF(Register!$U683="",$D$2,MIN($D$2,YEAR(Register!$U683)*12+MONTH(Register!$U683)-1)))-(YEAR(Register!$O683)*12+MONTH(Register!$O683))+1))/Register!$Q683,2)-ROUND((Register!$M683-Register!$R683)*MIN(Register!$Q683,MAX(0,MIN(K$4-1,IF(Register!$U683="",$D$2,MIN($D$2,YEAR(Register!$U683)*12+MONTH(Register!$U683)-1)))-(YEAR(Register!$O683)*12+MONTH(Register!$O683))+1))/Register!$Q683,2))</f>
        <v/>
      </c>
      <c r="L685" s="27">
        <f>IF(OR(Register!$N683&lt;&gt;"Yes",Register!$O683="",N(Register!$Q683)=0),0,ROUND((Register!$M683-Register!$R683)*MIN(Register!$Q683,MAX(0,MIN(L$4,IF(Register!$U683="",$D$2,MIN($D$2,YEAR(Register!$U683)*12+MONTH(Register!$U683)-1)))-(YEAR(Register!$O683)*12+MONTH(Register!$O683))+1))/Register!$Q683,2)-ROUND((Register!$M683-Register!$R683)*MIN(Register!$Q683,MAX(0,MIN(L$4-1,IF(Register!$U683="",$D$2,MIN($D$2,YEAR(Register!$U683)*12+MONTH(Register!$U683)-1)))-(YEAR(Register!$O683)*12+MONTH(Register!$O683))+1))/Register!$Q683,2))</f>
        <v/>
      </c>
      <c r="M685" s="27">
        <f>IF(OR(Register!$N683&lt;&gt;"Yes",Register!$O683="",N(Register!$Q683)=0),0,ROUND((Register!$M683-Register!$R683)*MIN(Register!$Q683,MAX(0,MIN(M$4,IF(Register!$U683="",$D$2,MIN($D$2,YEAR(Register!$U683)*12+MONTH(Register!$U683)-1)))-(YEAR(Register!$O683)*12+MONTH(Register!$O683))+1))/Register!$Q683,2)-ROUND((Register!$M683-Register!$R683)*MIN(Register!$Q683,MAX(0,MIN(M$4-1,IF(Register!$U683="",$D$2,MIN($D$2,YEAR(Register!$U683)*12+MONTH(Register!$U683)-1)))-(YEAR(Register!$O683)*12+MONTH(Register!$O683))+1))/Register!$Q683,2))</f>
        <v/>
      </c>
      <c r="N685" s="27">
        <f>IF(OR(Register!$N683&lt;&gt;"Yes",Register!$O683="",N(Register!$Q683)=0),0,ROUND((Register!$M683-Register!$R683)*MIN(Register!$Q683,MAX(0,MIN(N$4,IF(Register!$U683="",$D$2,MIN($D$2,YEAR(Register!$U683)*12+MONTH(Register!$U683)-1)))-(YEAR(Register!$O683)*12+MONTH(Register!$O683))+1))/Register!$Q683,2)-ROUND((Register!$M683-Register!$R683)*MIN(Register!$Q683,MAX(0,MIN(N$4-1,IF(Register!$U683="",$D$2,MIN($D$2,YEAR(Register!$U683)*12+MONTH(Register!$U683)-1)))-(YEAR(Register!$O683)*12+MONTH(Register!$O683))+1))/Register!$Q683,2))</f>
        <v/>
      </c>
      <c r="O685" s="27">
        <f>IF(OR(Register!$N683&lt;&gt;"Yes",Register!$O683="",N(Register!$Q683)=0),0,ROUND((Register!$M683-Register!$R683)*MIN(Register!$Q683,MAX(0,MIN(O$4,IF(Register!$U683="",$D$2,MIN($D$2,YEAR(Register!$U683)*12+MONTH(Register!$U683)-1)))-(YEAR(Register!$O683)*12+MONTH(Register!$O683))+1))/Register!$Q683,2)-ROUND((Register!$M683-Register!$R683)*MIN(Register!$Q683,MAX(0,MIN(O$4-1,IF(Register!$U683="",$D$2,MIN($D$2,YEAR(Register!$U683)*12+MONTH(Register!$U683)-1)))-(YEAR(Register!$O683)*12+MONTH(Register!$O683))+1))/Register!$Q683,2))</f>
        <v/>
      </c>
      <c r="P685" s="27">
        <f>IF(OR(Register!$N683&lt;&gt;"Yes",Register!$O683="",N(Register!$Q683)=0),0,ROUND((Register!$M683-Register!$R683)*MIN(Register!$Q683,MAX(0,MIN(P$4,IF(Register!$U683="",$D$2,MIN($D$2,YEAR(Register!$U683)*12+MONTH(Register!$U683)-1)))-(YEAR(Register!$O683)*12+MONTH(Register!$O683))+1))/Register!$Q683,2)-ROUND((Register!$M683-Register!$R683)*MIN(Register!$Q683,MAX(0,MIN(P$4-1,IF(Register!$U683="",$D$2,MIN($D$2,YEAR(Register!$U683)*12+MONTH(Register!$U683)-1)))-(YEAR(Register!$O683)*12+MONTH(Register!$O683))+1))/Register!$Q683,2))</f>
        <v/>
      </c>
      <c r="Q685" s="27">
        <f>E685+F685+G685+H685+I685+J685+K685+L685+M685+N685+O685+P685</f>
        <v/>
      </c>
    </row>
    <row r="686">
      <c r="A686" s="28">
        <f>IF(Register!$A684="","",Register!$A684)</f>
        <v/>
      </c>
      <c r="B686" s="28">
        <f>IF(Register!$D684="","",Register!$D684)</f>
        <v/>
      </c>
      <c r="C686" s="28">
        <f>IF(Register!$F684="","",Register!$F684)</f>
        <v/>
      </c>
      <c r="D686" s="28">
        <f>IF(C686="","",IF(C686=Settings!$A$9,Settings!$B$9,IF(C686=Settings!$A$10,Settings!$B$10,IF(C686=Settings!$A$11,Settings!$B$11,IF(C686=Settings!$A$12,Settings!$B$12,IF(C686=Settings!$A$13,Settings!$B$13,IF(C686=Settings!$A$14,Settings!$B$14,IF(C686=Settings!$A$15,Settings!$B$15,IF(C686=Settings!$A$16,Settings!$B$16,IF(C686=Settings!$A$17,Settings!$B$17,IF(C686=Settings!$A$18,Settings!$B$18,"")))))))))))</f>
        <v/>
      </c>
      <c r="E686" s="27">
        <f>IF(OR(Register!$N684&lt;&gt;"Yes",Register!$O684="",N(Register!$Q684)=0),0,ROUND((Register!$M684-Register!$R684)*MIN(Register!$Q684,MAX(0,MIN(E$4,IF(Register!$U684="",$D$2,MIN($D$2,YEAR(Register!$U684)*12+MONTH(Register!$U684)-1)))-(YEAR(Register!$O684)*12+MONTH(Register!$O684))+1))/Register!$Q684,2)-ROUND((Register!$M684-Register!$R684)*MIN(Register!$Q684,MAX(0,MIN(E$4-1,IF(Register!$U684="",$D$2,MIN($D$2,YEAR(Register!$U684)*12+MONTH(Register!$U684)-1)))-(YEAR(Register!$O684)*12+MONTH(Register!$O684))+1))/Register!$Q684,2))</f>
        <v/>
      </c>
      <c r="F686" s="27">
        <f>IF(OR(Register!$N684&lt;&gt;"Yes",Register!$O684="",N(Register!$Q684)=0),0,ROUND((Register!$M684-Register!$R684)*MIN(Register!$Q684,MAX(0,MIN(F$4,IF(Register!$U684="",$D$2,MIN($D$2,YEAR(Register!$U684)*12+MONTH(Register!$U684)-1)))-(YEAR(Register!$O684)*12+MONTH(Register!$O684))+1))/Register!$Q684,2)-ROUND((Register!$M684-Register!$R684)*MIN(Register!$Q684,MAX(0,MIN(F$4-1,IF(Register!$U684="",$D$2,MIN($D$2,YEAR(Register!$U684)*12+MONTH(Register!$U684)-1)))-(YEAR(Register!$O684)*12+MONTH(Register!$O684))+1))/Register!$Q684,2))</f>
        <v/>
      </c>
      <c r="G686" s="27">
        <f>IF(OR(Register!$N684&lt;&gt;"Yes",Register!$O684="",N(Register!$Q684)=0),0,ROUND((Register!$M684-Register!$R684)*MIN(Register!$Q684,MAX(0,MIN(G$4,IF(Register!$U684="",$D$2,MIN($D$2,YEAR(Register!$U684)*12+MONTH(Register!$U684)-1)))-(YEAR(Register!$O684)*12+MONTH(Register!$O684))+1))/Register!$Q684,2)-ROUND((Register!$M684-Register!$R684)*MIN(Register!$Q684,MAX(0,MIN(G$4-1,IF(Register!$U684="",$D$2,MIN($D$2,YEAR(Register!$U684)*12+MONTH(Register!$U684)-1)))-(YEAR(Register!$O684)*12+MONTH(Register!$O684))+1))/Register!$Q684,2))</f>
        <v/>
      </c>
      <c r="H686" s="27">
        <f>IF(OR(Register!$N684&lt;&gt;"Yes",Register!$O684="",N(Register!$Q684)=0),0,ROUND((Register!$M684-Register!$R684)*MIN(Register!$Q684,MAX(0,MIN(H$4,IF(Register!$U684="",$D$2,MIN($D$2,YEAR(Register!$U684)*12+MONTH(Register!$U684)-1)))-(YEAR(Register!$O684)*12+MONTH(Register!$O684))+1))/Register!$Q684,2)-ROUND((Register!$M684-Register!$R684)*MIN(Register!$Q684,MAX(0,MIN(H$4-1,IF(Register!$U684="",$D$2,MIN($D$2,YEAR(Register!$U684)*12+MONTH(Register!$U684)-1)))-(YEAR(Register!$O684)*12+MONTH(Register!$O684))+1))/Register!$Q684,2))</f>
        <v/>
      </c>
      <c r="I686" s="27">
        <f>IF(OR(Register!$N684&lt;&gt;"Yes",Register!$O684="",N(Register!$Q684)=0),0,ROUND((Register!$M684-Register!$R684)*MIN(Register!$Q684,MAX(0,MIN(I$4,IF(Register!$U684="",$D$2,MIN($D$2,YEAR(Register!$U684)*12+MONTH(Register!$U684)-1)))-(YEAR(Register!$O684)*12+MONTH(Register!$O684))+1))/Register!$Q684,2)-ROUND((Register!$M684-Register!$R684)*MIN(Register!$Q684,MAX(0,MIN(I$4-1,IF(Register!$U684="",$D$2,MIN($D$2,YEAR(Register!$U684)*12+MONTH(Register!$U684)-1)))-(YEAR(Register!$O684)*12+MONTH(Register!$O684))+1))/Register!$Q684,2))</f>
        <v/>
      </c>
      <c r="J686" s="27">
        <f>IF(OR(Register!$N684&lt;&gt;"Yes",Register!$O684="",N(Register!$Q684)=0),0,ROUND((Register!$M684-Register!$R684)*MIN(Register!$Q684,MAX(0,MIN(J$4,IF(Register!$U684="",$D$2,MIN($D$2,YEAR(Register!$U684)*12+MONTH(Register!$U684)-1)))-(YEAR(Register!$O684)*12+MONTH(Register!$O684))+1))/Register!$Q684,2)-ROUND((Register!$M684-Register!$R684)*MIN(Register!$Q684,MAX(0,MIN(J$4-1,IF(Register!$U684="",$D$2,MIN($D$2,YEAR(Register!$U684)*12+MONTH(Register!$U684)-1)))-(YEAR(Register!$O684)*12+MONTH(Register!$O684))+1))/Register!$Q684,2))</f>
        <v/>
      </c>
      <c r="K686" s="27">
        <f>IF(OR(Register!$N684&lt;&gt;"Yes",Register!$O684="",N(Register!$Q684)=0),0,ROUND((Register!$M684-Register!$R684)*MIN(Register!$Q684,MAX(0,MIN(K$4,IF(Register!$U684="",$D$2,MIN($D$2,YEAR(Register!$U684)*12+MONTH(Register!$U684)-1)))-(YEAR(Register!$O684)*12+MONTH(Register!$O684))+1))/Register!$Q684,2)-ROUND((Register!$M684-Register!$R684)*MIN(Register!$Q684,MAX(0,MIN(K$4-1,IF(Register!$U684="",$D$2,MIN($D$2,YEAR(Register!$U684)*12+MONTH(Register!$U684)-1)))-(YEAR(Register!$O684)*12+MONTH(Register!$O684))+1))/Register!$Q684,2))</f>
        <v/>
      </c>
      <c r="L686" s="27">
        <f>IF(OR(Register!$N684&lt;&gt;"Yes",Register!$O684="",N(Register!$Q684)=0),0,ROUND((Register!$M684-Register!$R684)*MIN(Register!$Q684,MAX(0,MIN(L$4,IF(Register!$U684="",$D$2,MIN($D$2,YEAR(Register!$U684)*12+MONTH(Register!$U684)-1)))-(YEAR(Register!$O684)*12+MONTH(Register!$O684))+1))/Register!$Q684,2)-ROUND((Register!$M684-Register!$R684)*MIN(Register!$Q684,MAX(0,MIN(L$4-1,IF(Register!$U684="",$D$2,MIN($D$2,YEAR(Register!$U684)*12+MONTH(Register!$U684)-1)))-(YEAR(Register!$O684)*12+MONTH(Register!$O684))+1))/Register!$Q684,2))</f>
        <v/>
      </c>
      <c r="M686" s="27">
        <f>IF(OR(Register!$N684&lt;&gt;"Yes",Register!$O684="",N(Register!$Q684)=0),0,ROUND((Register!$M684-Register!$R684)*MIN(Register!$Q684,MAX(0,MIN(M$4,IF(Register!$U684="",$D$2,MIN($D$2,YEAR(Register!$U684)*12+MONTH(Register!$U684)-1)))-(YEAR(Register!$O684)*12+MONTH(Register!$O684))+1))/Register!$Q684,2)-ROUND((Register!$M684-Register!$R684)*MIN(Register!$Q684,MAX(0,MIN(M$4-1,IF(Register!$U684="",$D$2,MIN($D$2,YEAR(Register!$U684)*12+MONTH(Register!$U684)-1)))-(YEAR(Register!$O684)*12+MONTH(Register!$O684))+1))/Register!$Q684,2))</f>
        <v/>
      </c>
      <c r="N686" s="27">
        <f>IF(OR(Register!$N684&lt;&gt;"Yes",Register!$O684="",N(Register!$Q684)=0),0,ROUND((Register!$M684-Register!$R684)*MIN(Register!$Q684,MAX(0,MIN(N$4,IF(Register!$U684="",$D$2,MIN($D$2,YEAR(Register!$U684)*12+MONTH(Register!$U684)-1)))-(YEAR(Register!$O684)*12+MONTH(Register!$O684))+1))/Register!$Q684,2)-ROUND((Register!$M684-Register!$R684)*MIN(Register!$Q684,MAX(0,MIN(N$4-1,IF(Register!$U684="",$D$2,MIN($D$2,YEAR(Register!$U684)*12+MONTH(Register!$U684)-1)))-(YEAR(Register!$O684)*12+MONTH(Register!$O684))+1))/Register!$Q684,2))</f>
        <v/>
      </c>
      <c r="O686" s="27">
        <f>IF(OR(Register!$N684&lt;&gt;"Yes",Register!$O684="",N(Register!$Q684)=0),0,ROUND((Register!$M684-Register!$R684)*MIN(Register!$Q684,MAX(0,MIN(O$4,IF(Register!$U684="",$D$2,MIN($D$2,YEAR(Register!$U684)*12+MONTH(Register!$U684)-1)))-(YEAR(Register!$O684)*12+MONTH(Register!$O684))+1))/Register!$Q684,2)-ROUND((Register!$M684-Register!$R684)*MIN(Register!$Q684,MAX(0,MIN(O$4-1,IF(Register!$U684="",$D$2,MIN($D$2,YEAR(Register!$U684)*12+MONTH(Register!$U684)-1)))-(YEAR(Register!$O684)*12+MONTH(Register!$O684))+1))/Register!$Q684,2))</f>
        <v/>
      </c>
      <c r="P686" s="27">
        <f>IF(OR(Register!$N684&lt;&gt;"Yes",Register!$O684="",N(Register!$Q684)=0),0,ROUND((Register!$M684-Register!$R684)*MIN(Register!$Q684,MAX(0,MIN(P$4,IF(Register!$U684="",$D$2,MIN($D$2,YEAR(Register!$U684)*12+MONTH(Register!$U684)-1)))-(YEAR(Register!$O684)*12+MONTH(Register!$O684))+1))/Register!$Q684,2)-ROUND((Register!$M684-Register!$R684)*MIN(Register!$Q684,MAX(0,MIN(P$4-1,IF(Register!$U684="",$D$2,MIN($D$2,YEAR(Register!$U684)*12+MONTH(Register!$U684)-1)))-(YEAR(Register!$O684)*12+MONTH(Register!$O684))+1))/Register!$Q684,2))</f>
        <v/>
      </c>
      <c r="Q686" s="27">
        <f>E686+F686+G686+H686+I686+J686+K686+L686+M686+N686+O686+P686</f>
        <v/>
      </c>
    </row>
    <row r="687">
      <c r="A687" s="28">
        <f>IF(Register!$A685="","",Register!$A685)</f>
        <v/>
      </c>
      <c r="B687" s="28">
        <f>IF(Register!$D685="","",Register!$D685)</f>
        <v/>
      </c>
      <c r="C687" s="28">
        <f>IF(Register!$F685="","",Register!$F685)</f>
        <v/>
      </c>
      <c r="D687" s="28">
        <f>IF(C687="","",IF(C687=Settings!$A$9,Settings!$B$9,IF(C687=Settings!$A$10,Settings!$B$10,IF(C687=Settings!$A$11,Settings!$B$11,IF(C687=Settings!$A$12,Settings!$B$12,IF(C687=Settings!$A$13,Settings!$B$13,IF(C687=Settings!$A$14,Settings!$B$14,IF(C687=Settings!$A$15,Settings!$B$15,IF(C687=Settings!$A$16,Settings!$B$16,IF(C687=Settings!$A$17,Settings!$B$17,IF(C687=Settings!$A$18,Settings!$B$18,"")))))))))))</f>
        <v/>
      </c>
      <c r="E687" s="27">
        <f>IF(OR(Register!$N685&lt;&gt;"Yes",Register!$O685="",N(Register!$Q685)=0),0,ROUND((Register!$M685-Register!$R685)*MIN(Register!$Q685,MAX(0,MIN(E$4,IF(Register!$U685="",$D$2,MIN($D$2,YEAR(Register!$U685)*12+MONTH(Register!$U685)-1)))-(YEAR(Register!$O685)*12+MONTH(Register!$O685))+1))/Register!$Q685,2)-ROUND((Register!$M685-Register!$R685)*MIN(Register!$Q685,MAX(0,MIN(E$4-1,IF(Register!$U685="",$D$2,MIN($D$2,YEAR(Register!$U685)*12+MONTH(Register!$U685)-1)))-(YEAR(Register!$O685)*12+MONTH(Register!$O685))+1))/Register!$Q685,2))</f>
        <v/>
      </c>
      <c r="F687" s="27">
        <f>IF(OR(Register!$N685&lt;&gt;"Yes",Register!$O685="",N(Register!$Q685)=0),0,ROUND((Register!$M685-Register!$R685)*MIN(Register!$Q685,MAX(0,MIN(F$4,IF(Register!$U685="",$D$2,MIN($D$2,YEAR(Register!$U685)*12+MONTH(Register!$U685)-1)))-(YEAR(Register!$O685)*12+MONTH(Register!$O685))+1))/Register!$Q685,2)-ROUND((Register!$M685-Register!$R685)*MIN(Register!$Q685,MAX(0,MIN(F$4-1,IF(Register!$U685="",$D$2,MIN($D$2,YEAR(Register!$U685)*12+MONTH(Register!$U685)-1)))-(YEAR(Register!$O685)*12+MONTH(Register!$O685))+1))/Register!$Q685,2))</f>
        <v/>
      </c>
      <c r="G687" s="27">
        <f>IF(OR(Register!$N685&lt;&gt;"Yes",Register!$O685="",N(Register!$Q685)=0),0,ROUND((Register!$M685-Register!$R685)*MIN(Register!$Q685,MAX(0,MIN(G$4,IF(Register!$U685="",$D$2,MIN($D$2,YEAR(Register!$U685)*12+MONTH(Register!$U685)-1)))-(YEAR(Register!$O685)*12+MONTH(Register!$O685))+1))/Register!$Q685,2)-ROUND((Register!$M685-Register!$R685)*MIN(Register!$Q685,MAX(0,MIN(G$4-1,IF(Register!$U685="",$D$2,MIN($D$2,YEAR(Register!$U685)*12+MONTH(Register!$U685)-1)))-(YEAR(Register!$O685)*12+MONTH(Register!$O685))+1))/Register!$Q685,2))</f>
        <v/>
      </c>
      <c r="H687" s="27">
        <f>IF(OR(Register!$N685&lt;&gt;"Yes",Register!$O685="",N(Register!$Q685)=0),0,ROUND((Register!$M685-Register!$R685)*MIN(Register!$Q685,MAX(0,MIN(H$4,IF(Register!$U685="",$D$2,MIN($D$2,YEAR(Register!$U685)*12+MONTH(Register!$U685)-1)))-(YEAR(Register!$O685)*12+MONTH(Register!$O685))+1))/Register!$Q685,2)-ROUND((Register!$M685-Register!$R685)*MIN(Register!$Q685,MAX(0,MIN(H$4-1,IF(Register!$U685="",$D$2,MIN($D$2,YEAR(Register!$U685)*12+MONTH(Register!$U685)-1)))-(YEAR(Register!$O685)*12+MONTH(Register!$O685))+1))/Register!$Q685,2))</f>
        <v/>
      </c>
      <c r="I687" s="27">
        <f>IF(OR(Register!$N685&lt;&gt;"Yes",Register!$O685="",N(Register!$Q685)=0),0,ROUND((Register!$M685-Register!$R685)*MIN(Register!$Q685,MAX(0,MIN(I$4,IF(Register!$U685="",$D$2,MIN($D$2,YEAR(Register!$U685)*12+MONTH(Register!$U685)-1)))-(YEAR(Register!$O685)*12+MONTH(Register!$O685))+1))/Register!$Q685,2)-ROUND((Register!$M685-Register!$R685)*MIN(Register!$Q685,MAX(0,MIN(I$4-1,IF(Register!$U685="",$D$2,MIN($D$2,YEAR(Register!$U685)*12+MONTH(Register!$U685)-1)))-(YEAR(Register!$O685)*12+MONTH(Register!$O685))+1))/Register!$Q685,2))</f>
        <v/>
      </c>
      <c r="J687" s="27">
        <f>IF(OR(Register!$N685&lt;&gt;"Yes",Register!$O685="",N(Register!$Q685)=0),0,ROUND((Register!$M685-Register!$R685)*MIN(Register!$Q685,MAX(0,MIN(J$4,IF(Register!$U685="",$D$2,MIN($D$2,YEAR(Register!$U685)*12+MONTH(Register!$U685)-1)))-(YEAR(Register!$O685)*12+MONTH(Register!$O685))+1))/Register!$Q685,2)-ROUND((Register!$M685-Register!$R685)*MIN(Register!$Q685,MAX(0,MIN(J$4-1,IF(Register!$U685="",$D$2,MIN($D$2,YEAR(Register!$U685)*12+MONTH(Register!$U685)-1)))-(YEAR(Register!$O685)*12+MONTH(Register!$O685))+1))/Register!$Q685,2))</f>
        <v/>
      </c>
      <c r="K687" s="27">
        <f>IF(OR(Register!$N685&lt;&gt;"Yes",Register!$O685="",N(Register!$Q685)=0),0,ROUND((Register!$M685-Register!$R685)*MIN(Register!$Q685,MAX(0,MIN(K$4,IF(Register!$U685="",$D$2,MIN($D$2,YEAR(Register!$U685)*12+MONTH(Register!$U685)-1)))-(YEAR(Register!$O685)*12+MONTH(Register!$O685))+1))/Register!$Q685,2)-ROUND((Register!$M685-Register!$R685)*MIN(Register!$Q685,MAX(0,MIN(K$4-1,IF(Register!$U685="",$D$2,MIN($D$2,YEAR(Register!$U685)*12+MONTH(Register!$U685)-1)))-(YEAR(Register!$O685)*12+MONTH(Register!$O685))+1))/Register!$Q685,2))</f>
        <v/>
      </c>
      <c r="L687" s="27">
        <f>IF(OR(Register!$N685&lt;&gt;"Yes",Register!$O685="",N(Register!$Q685)=0),0,ROUND((Register!$M685-Register!$R685)*MIN(Register!$Q685,MAX(0,MIN(L$4,IF(Register!$U685="",$D$2,MIN($D$2,YEAR(Register!$U685)*12+MONTH(Register!$U685)-1)))-(YEAR(Register!$O685)*12+MONTH(Register!$O685))+1))/Register!$Q685,2)-ROUND((Register!$M685-Register!$R685)*MIN(Register!$Q685,MAX(0,MIN(L$4-1,IF(Register!$U685="",$D$2,MIN($D$2,YEAR(Register!$U685)*12+MONTH(Register!$U685)-1)))-(YEAR(Register!$O685)*12+MONTH(Register!$O685))+1))/Register!$Q685,2))</f>
        <v/>
      </c>
      <c r="M687" s="27">
        <f>IF(OR(Register!$N685&lt;&gt;"Yes",Register!$O685="",N(Register!$Q685)=0),0,ROUND((Register!$M685-Register!$R685)*MIN(Register!$Q685,MAX(0,MIN(M$4,IF(Register!$U685="",$D$2,MIN($D$2,YEAR(Register!$U685)*12+MONTH(Register!$U685)-1)))-(YEAR(Register!$O685)*12+MONTH(Register!$O685))+1))/Register!$Q685,2)-ROUND((Register!$M685-Register!$R685)*MIN(Register!$Q685,MAX(0,MIN(M$4-1,IF(Register!$U685="",$D$2,MIN($D$2,YEAR(Register!$U685)*12+MONTH(Register!$U685)-1)))-(YEAR(Register!$O685)*12+MONTH(Register!$O685))+1))/Register!$Q685,2))</f>
        <v/>
      </c>
      <c r="N687" s="27">
        <f>IF(OR(Register!$N685&lt;&gt;"Yes",Register!$O685="",N(Register!$Q685)=0),0,ROUND((Register!$M685-Register!$R685)*MIN(Register!$Q685,MAX(0,MIN(N$4,IF(Register!$U685="",$D$2,MIN($D$2,YEAR(Register!$U685)*12+MONTH(Register!$U685)-1)))-(YEAR(Register!$O685)*12+MONTH(Register!$O685))+1))/Register!$Q685,2)-ROUND((Register!$M685-Register!$R685)*MIN(Register!$Q685,MAX(0,MIN(N$4-1,IF(Register!$U685="",$D$2,MIN($D$2,YEAR(Register!$U685)*12+MONTH(Register!$U685)-1)))-(YEAR(Register!$O685)*12+MONTH(Register!$O685))+1))/Register!$Q685,2))</f>
        <v/>
      </c>
      <c r="O687" s="27">
        <f>IF(OR(Register!$N685&lt;&gt;"Yes",Register!$O685="",N(Register!$Q685)=0),0,ROUND((Register!$M685-Register!$R685)*MIN(Register!$Q685,MAX(0,MIN(O$4,IF(Register!$U685="",$D$2,MIN($D$2,YEAR(Register!$U685)*12+MONTH(Register!$U685)-1)))-(YEAR(Register!$O685)*12+MONTH(Register!$O685))+1))/Register!$Q685,2)-ROUND((Register!$M685-Register!$R685)*MIN(Register!$Q685,MAX(0,MIN(O$4-1,IF(Register!$U685="",$D$2,MIN($D$2,YEAR(Register!$U685)*12+MONTH(Register!$U685)-1)))-(YEAR(Register!$O685)*12+MONTH(Register!$O685))+1))/Register!$Q685,2))</f>
        <v/>
      </c>
      <c r="P687" s="27">
        <f>IF(OR(Register!$N685&lt;&gt;"Yes",Register!$O685="",N(Register!$Q685)=0),0,ROUND((Register!$M685-Register!$R685)*MIN(Register!$Q685,MAX(0,MIN(P$4,IF(Register!$U685="",$D$2,MIN($D$2,YEAR(Register!$U685)*12+MONTH(Register!$U685)-1)))-(YEAR(Register!$O685)*12+MONTH(Register!$O685))+1))/Register!$Q685,2)-ROUND((Register!$M685-Register!$R685)*MIN(Register!$Q685,MAX(0,MIN(P$4-1,IF(Register!$U685="",$D$2,MIN($D$2,YEAR(Register!$U685)*12+MONTH(Register!$U685)-1)))-(YEAR(Register!$O685)*12+MONTH(Register!$O685))+1))/Register!$Q685,2))</f>
        <v/>
      </c>
      <c r="Q687" s="27">
        <f>E687+F687+G687+H687+I687+J687+K687+L687+M687+N687+O687+P687</f>
        <v/>
      </c>
    </row>
    <row r="688">
      <c r="A688" s="28">
        <f>IF(Register!$A686="","",Register!$A686)</f>
        <v/>
      </c>
      <c r="B688" s="28">
        <f>IF(Register!$D686="","",Register!$D686)</f>
        <v/>
      </c>
      <c r="C688" s="28">
        <f>IF(Register!$F686="","",Register!$F686)</f>
        <v/>
      </c>
      <c r="D688" s="28">
        <f>IF(C688="","",IF(C688=Settings!$A$9,Settings!$B$9,IF(C688=Settings!$A$10,Settings!$B$10,IF(C688=Settings!$A$11,Settings!$B$11,IF(C688=Settings!$A$12,Settings!$B$12,IF(C688=Settings!$A$13,Settings!$B$13,IF(C688=Settings!$A$14,Settings!$B$14,IF(C688=Settings!$A$15,Settings!$B$15,IF(C688=Settings!$A$16,Settings!$B$16,IF(C688=Settings!$A$17,Settings!$B$17,IF(C688=Settings!$A$18,Settings!$B$18,"")))))))))))</f>
        <v/>
      </c>
      <c r="E688" s="27">
        <f>IF(OR(Register!$N686&lt;&gt;"Yes",Register!$O686="",N(Register!$Q686)=0),0,ROUND((Register!$M686-Register!$R686)*MIN(Register!$Q686,MAX(0,MIN(E$4,IF(Register!$U686="",$D$2,MIN($D$2,YEAR(Register!$U686)*12+MONTH(Register!$U686)-1)))-(YEAR(Register!$O686)*12+MONTH(Register!$O686))+1))/Register!$Q686,2)-ROUND((Register!$M686-Register!$R686)*MIN(Register!$Q686,MAX(0,MIN(E$4-1,IF(Register!$U686="",$D$2,MIN($D$2,YEAR(Register!$U686)*12+MONTH(Register!$U686)-1)))-(YEAR(Register!$O686)*12+MONTH(Register!$O686))+1))/Register!$Q686,2))</f>
        <v/>
      </c>
      <c r="F688" s="27">
        <f>IF(OR(Register!$N686&lt;&gt;"Yes",Register!$O686="",N(Register!$Q686)=0),0,ROUND((Register!$M686-Register!$R686)*MIN(Register!$Q686,MAX(0,MIN(F$4,IF(Register!$U686="",$D$2,MIN($D$2,YEAR(Register!$U686)*12+MONTH(Register!$U686)-1)))-(YEAR(Register!$O686)*12+MONTH(Register!$O686))+1))/Register!$Q686,2)-ROUND((Register!$M686-Register!$R686)*MIN(Register!$Q686,MAX(0,MIN(F$4-1,IF(Register!$U686="",$D$2,MIN($D$2,YEAR(Register!$U686)*12+MONTH(Register!$U686)-1)))-(YEAR(Register!$O686)*12+MONTH(Register!$O686))+1))/Register!$Q686,2))</f>
        <v/>
      </c>
      <c r="G688" s="27">
        <f>IF(OR(Register!$N686&lt;&gt;"Yes",Register!$O686="",N(Register!$Q686)=0),0,ROUND((Register!$M686-Register!$R686)*MIN(Register!$Q686,MAX(0,MIN(G$4,IF(Register!$U686="",$D$2,MIN($D$2,YEAR(Register!$U686)*12+MONTH(Register!$U686)-1)))-(YEAR(Register!$O686)*12+MONTH(Register!$O686))+1))/Register!$Q686,2)-ROUND((Register!$M686-Register!$R686)*MIN(Register!$Q686,MAX(0,MIN(G$4-1,IF(Register!$U686="",$D$2,MIN($D$2,YEAR(Register!$U686)*12+MONTH(Register!$U686)-1)))-(YEAR(Register!$O686)*12+MONTH(Register!$O686))+1))/Register!$Q686,2))</f>
        <v/>
      </c>
      <c r="H688" s="27">
        <f>IF(OR(Register!$N686&lt;&gt;"Yes",Register!$O686="",N(Register!$Q686)=0),0,ROUND((Register!$M686-Register!$R686)*MIN(Register!$Q686,MAX(0,MIN(H$4,IF(Register!$U686="",$D$2,MIN($D$2,YEAR(Register!$U686)*12+MONTH(Register!$U686)-1)))-(YEAR(Register!$O686)*12+MONTH(Register!$O686))+1))/Register!$Q686,2)-ROUND((Register!$M686-Register!$R686)*MIN(Register!$Q686,MAX(0,MIN(H$4-1,IF(Register!$U686="",$D$2,MIN($D$2,YEAR(Register!$U686)*12+MONTH(Register!$U686)-1)))-(YEAR(Register!$O686)*12+MONTH(Register!$O686))+1))/Register!$Q686,2))</f>
        <v/>
      </c>
      <c r="I688" s="27">
        <f>IF(OR(Register!$N686&lt;&gt;"Yes",Register!$O686="",N(Register!$Q686)=0),0,ROUND((Register!$M686-Register!$R686)*MIN(Register!$Q686,MAX(0,MIN(I$4,IF(Register!$U686="",$D$2,MIN($D$2,YEAR(Register!$U686)*12+MONTH(Register!$U686)-1)))-(YEAR(Register!$O686)*12+MONTH(Register!$O686))+1))/Register!$Q686,2)-ROUND((Register!$M686-Register!$R686)*MIN(Register!$Q686,MAX(0,MIN(I$4-1,IF(Register!$U686="",$D$2,MIN($D$2,YEAR(Register!$U686)*12+MONTH(Register!$U686)-1)))-(YEAR(Register!$O686)*12+MONTH(Register!$O686))+1))/Register!$Q686,2))</f>
        <v/>
      </c>
      <c r="J688" s="27">
        <f>IF(OR(Register!$N686&lt;&gt;"Yes",Register!$O686="",N(Register!$Q686)=0),0,ROUND((Register!$M686-Register!$R686)*MIN(Register!$Q686,MAX(0,MIN(J$4,IF(Register!$U686="",$D$2,MIN($D$2,YEAR(Register!$U686)*12+MONTH(Register!$U686)-1)))-(YEAR(Register!$O686)*12+MONTH(Register!$O686))+1))/Register!$Q686,2)-ROUND((Register!$M686-Register!$R686)*MIN(Register!$Q686,MAX(0,MIN(J$4-1,IF(Register!$U686="",$D$2,MIN($D$2,YEAR(Register!$U686)*12+MONTH(Register!$U686)-1)))-(YEAR(Register!$O686)*12+MONTH(Register!$O686))+1))/Register!$Q686,2))</f>
        <v/>
      </c>
      <c r="K688" s="27">
        <f>IF(OR(Register!$N686&lt;&gt;"Yes",Register!$O686="",N(Register!$Q686)=0),0,ROUND((Register!$M686-Register!$R686)*MIN(Register!$Q686,MAX(0,MIN(K$4,IF(Register!$U686="",$D$2,MIN($D$2,YEAR(Register!$U686)*12+MONTH(Register!$U686)-1)))-(YEAR(Register!$O686)*12+MONTH(Register!$O686))+1))/Register!$Q686,2)-ROUND((Register!$M686-Register!$R686)*MIN(Register!$Q686,MAX(0,MIN(K$4-1,IF(Register!$U686="",$D$2,MIN($D$2,YEAR(Register!$U686)*12+MONTH(Register!$U686)-1)))-(YEAR(Register!$O686)*12+MONTH(Register!$O686))+1))/Register!$Q686,2))</f>
        <v/>
      </c>
      <c r="L688" s="27">
        <f>IF(OR(Register!$N686&lt;&gt;"Yes",Register!$O686="",N(Register!$Q686)=0),0,ROUND((Register!$M686-Register!$R686)*MIN(Register!$Q686,MAX(0,MIN(L$4,IF(Register!$U686="",$D$2,MIN($D$2,YEAR(Register!$U686)*12+MONTH(Register!$U686)-1)))-(YEAR(Register!$O686)*12+MONTH(Register!$O686))+1))/Register!$Q686,2)-ROUND((Register!$M686-Register!$R686)*MIN(Register!$Q686,MAX(0,MIN(L$4-1,IF(Register!$U686="",$D$2,MIN($D$2,YEAR(Register!$U686)*12+MONTH(Register!$U686)-1)))-(YEAR(Register!$O686)*12+MONTH(Register!$O686))+1))/Register!$Q686,2))</f>
        <v/>
      </c>
      <c r="M688" s="27">
        <f>IF(OR(Register!$N686&lt;&gt;"Yes",Register!$O686="",N(Register!$Q686)=0),0,ROUND((Register!$M686-Register!$R686)*MIN(Register!$Q686,MAX(0,MIN(M$4,IF(Register!$U686="",$D$2,MIN($D$2,YEAR(Register!$U686)*12+MONTH(Register!$U686)-1)))-(YEAR(Register!$O686)*12+MONTH(Register!$O686))+1))/Register!$Q686,2)-ROUND((Register!$M686-Register!$R686)*MIN(Register!$Q686,MAX(0,MIN(M$4-1,IF(Register!$U686="",$D$2,MIN($D$2,YEAR(Register!$U686)*12+MONTH(Register!$U686)-1)))-(YEAR(Register!$O686)*12+MONTH(Register!$O686))+1))/Register!$Q686,2))</f>
        <v/>
      </c>
      <c r="N688" s="27">
        <f>IF(OR(Register!$N686&lt;&gt;"Yes",Register!$O686="",N(Register!$Q686)=0),0,ROUND((Register!$M686-Register!$R686)*MIN(Register!$Q686,MAX(0,MIN(N$4,IF(Register!$U686="",$D$2,MIN($D$2,YEAR(Register!$U686)*12+MONTH(Register!$U686)-1)))-(YEAR(Register!$O686)*12+MONTH(Register!$O686))+1))/Register!$Q686,2)-ROUND((Register!$M686-Register!$R686)*MIN(Register!$Q686,MAX(0,MIN(N$4-1,IF(Register!$U686="",$D$2,MIN($D$2,YEAR(Register!$U686)*12+MONTH(Register!$U686)-1)))-(YEAR(Register!$O686)*12+MONTH(Register!$O686))+1))/Register!$Q686,2))</f>
        <v/>
      </c>
      <c r="O688" s="27">
        <f>IF(OR(Register!$N686&lt;&gt;"Yes",Register!$O686="",N(Register!$Q686)=0),0,ROUND((Register!$M686-Register!$R686)*MIN(Register!$Q686,MAX(0,MIN(O$4,IF(Register!$U686="",$D$2,MIN($D$2,YEAR(Register!$U686)*12+MONTH(Register!$U686)-1)))-(YEAR(Register!$O686)*12+MONTH(Register!$O686))+1))/Register!$Q686,2)-ROUND((Register!$M686-Register!$R686)*MIN(Register!$Q686,MAX(0,MIN(O$4-1,IF(Register!$U686="",$D$2,MIN($D$2,YEAR(Register!$U686)*12+MONTH(Register!$U686)-1)))-(YEAR(Register!$O686)*12+MONTH(Register!$O686))+1))/Register!$Q686,2))</f>
        <v/>
      </c>
      <c r="P688" s="27">
        <f>IF(OR(Register!$N686&lt;&gt;"Yes",Register!$O686="",N(Register!$Q686)=0),0,ROUND((Register!$M686-Register!$R686)*MIN(Register!$Q686,MAX(0,MIN(P$4,IF(Register!$U686="",$D$2,MIN($D$2,YEAR(Register!$U686)*12+MONTH(Register!$U686)-1)))-(YEAR(Register!$O686)*12+MONTH(Register!$O686))+1))/Register!$Q686,2)-ROUND((Register!$M686-Register!$R686)*MIN(Register!$Q686,MAX(0,MIN(P$4-1,IF(Register!$U686="",$D$2,MIN($D$2,YEAR(Register!$U686)*12+MONTH(Register!$U686)-1)))-(YEAR(Register!$O686)*12+MONTH(Register!$O686))+1))/Register!$Q686,2))</f>
        <v/>
      </c>
      <c r="Q688" s="27">
        <f>E688+F688+G688+H688+I688+J688+K688+L688+M688+N688+O688+P688</f>
        <v/>
      </c>
    </row>
    <row r="689">
      <c r="A689" s="28">
        <f>IF(Register!$A687="","",Register!$A687)</f>
        <v/>
      </c>
      <c r="B689" s="28">
        <f>IF(Register!$D687="","",Register!$D687)</f>
        <v/>
      </c>
      <c r="C689" s="28">
        <f>IF(Register!$F687="","",Register!$F687)</f>
        <v/>
      </c>
      <c r="D689" s="28">
        <f>IF(C689="","",IF(C689=Settings!$A$9,Settings!$B$9,IF(C689=Settings!$A$10,Settings!$B$10,IF(C689=Settings!$A$11,Settings!$B$11,IF(C689=Settings!$A$12,Settings!$B$12,IF(C689=Settings!$A$13,Settings!$B$13,IF(C689=Settings!$A$14,Settings!$B$14,IF(C689=Settings!$A$15,Settings!$B$15,IF(C689=Settings!$A$16,Settings!$B$16,IF(C689=Settings!$A$17,Settings!$B$17,IF(C689=Settings!$A$18,Settings!$B$18,"")))))))))))</f>
        <v/>
      </c>
      <c r="E689" s="27">
        <f>IF(OR(Register!$N687&lt;&gt;"Yes",Register!$O687="",N(Register!$Q687)=0),0,ROUND((Register!$M687-Register!$R687)*MIN(Register!$Q687,MAX(0,MIN(E$4,IF(Register!$U687="",$D$2,MIN($D$2,YEAR(Register!$U687)*12+MONTH(Register!$U687)-1)))-(YEAR(Register!$O687)*12+MONTH(Register!$O687))+1))/Register!$Q687,2)-ROUND((Register!$M687-Register!$R687)*MIN(Register!$Q687,MAX(0,MIN(E$4-1,IF(Register!$U687="",$D$2,MIN($D$2,YEAR(Register!$U687)*12+MONTH(Register!$U687)-1)))-(YEAR(Register!$O687)*12+MONTH(Register!$O687))+1))/Register!$Q687,2))</f>
        <v/>
      </c>
      <c r="F689" s="27">
        <f>IF(OR(Register!$N687&lt;&gt;"Yes",Register!$O687="",N(Register!$Q687)=0),0,ROUND((Register!$M687-Register!$R687)*MIN(Register!$Q687,MAX(0,MIN(F$4,IF(Register!$U687="",$D$2,MIN($D$2,YEAR(Register!$U687)*12+MONTH(Register!$U687)-1)))-(YEAR(Register!$O687)*12+MONTH(Register!$O687))+1))/Register!$Q687,2)-ROUND((Register!$M687-Register!$R687)*MIN(Register!$Q687,MAX(0,MIN(F$4-1,IF(Register!$U687="",$D$2,MIN($D$2,YEAR(Register!$U687)*12+MONTH(Register!$U687)-1)))-(YEAR(Register!$O687)*12+MONTH(Register!$O687))+1))/Register!$Q687,2))</f>
        <v/>
      </c>
      <c r="G689" s="27">
        <f>IF(OR(Register!$N687&lt;&gt;"Yes",Register!$O687="",N(Register!$Q687)=0),0,ROUND((Register!$M687-Register!$R687)*MIN(Register!$Q687,MAX(0,MIN(G$4,IF(Register!$U687="",$D$2,MIN($D$2,YEAR(Register!$U687)*12+MONTH(Register!$U687)-1)))-(YEAR(Register!$O687)*12+MONTH(Register!$O687))+1))/Register!$Q687,2)-ROUND((Register!$M687-Register!$R687)*MIN(Register!$Q687,MAX(0,MIN(G$4-1,IF(Register!$U687="",$D$2,MIN($D$2,YEAR(Register!$U687)*12+MONTH(Register!$U687)-1)))-(YEAR(Register!$O687)*12+MONTH(Register!$O687))+1))/Register!$Q687,2))</f>
        <v/>
      </c>
      <c r="H689" s="27">
        <f>IF(OR(Register!$N687&lt;&gt;"Yes",Register!$O687="",N(Register!$Q687)=0),0,ROUND((Register!$M687-Register!$R687)*MIN(Register!$Q687,MAX(0,MIN(H$4,IF(Register!$U687="",$D$2,MIN($D$2,YEAR(Register!$U687)*12+MONTH(Register!$U687)-1)))-(YEAR(Register!$O687)*12+MONTH(Register!$O687))+1))/Register!$Q687,2)-ROUND((Register!$M687-Register!$R687)*MIN(Register!$Q687,MAX(0,MIN(H$4-1,IF(Register!$U687="",$D$2,MIN($D$2,YEAR(Register!$U687)*12+MONTH(Register!$U687)-1)))-(YEAR(Register!$O687)*12+MONTH(Register!$O687))+1))/Register!$Q687,2))</f>
        <v/>
      </c>
      <c r="I689" s="27">
        <f>IF(OR(Register!$N687&lt;&gt;"Yes",Register!$O687="",N(Register!$Q687)=0),0,ROUND((Register!$M687-Register!$R687)*MIN(Register!$Q687,MAX(0,MIN(I$4,IF(Register!$U687="",$D$2,MIN($D$2,YEAR(Register!$U687)*12+MONTH(Register!$U687)-1)))-(YEAR(Register!$O687)*12+MONTH(Register!$O687))+1))/Register!$Q687,2)-ROUND((Register!$M687-Register!$R687)*MIN(Register!$Q687,MAX(0,MIN(I$4-1,IF(Register!$U687="",$D$2,MIN($D$2,YEAR(Register!$U687)*12+MONTH(Register!$U687)-1)))-(YEAR(Register!$O687)*12+MONTH(Register!$O687))+1))/Register!$Q687,2))</f>
        <v/>
      </c>
      <c r="J689" s="27">
        <f>IF(OR(Register!$N687&lt;&gt;"Yes",Register!$O687="",N(Register!$Q687)=0),0,ROUND((Register!$M687-Register!$R687)*MIN(Register!$Q687,MAX(0,MIN(J$4,IF(Register!$U687="",$D$2,MIN($D$2,YEAR(Register!$U687)*12+MONTH(Register!$U687)-1)))-(YEAR(Register!$O687)*12+MONTH(Register!$O687))+1))/Register!$Q687,2)-ROUND((Register!$M687-Register!$R687)*MIN(Register!$Q687,MAX(0,MIN(J$4-1,IF(Register!$U687="",$D$2,MIN($D$2,YEAR(Register!$U687)*12+MONTH(Register!$U687)-1)))-(YEAR(Register!$O687)*12+MONTH(Register!$O687))+1))/Register!$Q687,2))</f>
        <v/>
      </c>
      <c r="K689" s="27">
        <f>IF(OR(Register!$N687&lt;&gt;"Yes",Register!$O687="",N(Register!$Q687)=0),0,ROUND((Register!$M687-Register!$R687)*MIN(Register!$Q687,MAX(0,MIN(K$4,IF(Register!$U687="",$D$2,MIN($D$2,YEAR(Register!$U687)*12+MONTH(Register!$U687)-1)))-(YEAR(Register!$O687)*12+MONTH(Register!$O687))+1))/Register!$Q687,2)-ROUND((Register!$M687-Register!$R687)*MIN(Register!$Q687,MAX(0,MIN(K$4-1,IF(Register!$U687="",$D$2,MIN($D$2,YEAR(Register!$U687)*12+MONTH(Register!$U687)-1)))-(YEAR(Register!$O687)*12+MONTH(Register!$O687))+1))/Register!$Q687,2))</f>
        <v/>
      </c>
      <c r="L689" s="27">
        <f>IF(OR(Register!$N687&lt;&gt;"Yes",Register!$O687="",N(Register!$Q687)=0),0,ROUND((Register!$M687-Register!$R687)*MIN(Register!$Q687,MAX(0,MIN(L$4,IF(Register!$U687="",$D$2,MIN($D$2,YEAR(Register!$U687)*12+MONTH(Register!$U687)-1)))-(YEAR(Register!$O687)*12+MONTH(Register!$O687))+1))/Register!$Q687,2)-ROUND((Register!$M687-Register!$R687)*MIN(Register!$Q687,MAX(0,MIN(L$4-1,IF(Register!$U687="",$D$2,MIN($D$2,YEAR(Register!$U687)*12+MONTH(Register!$U687)-1)))-(YEAR(Register!$O687)*12+MONTH(Register!$O687))+1))/Register!$Q687,2))</f>
        <v/>
      </c>
      <c r="M689" s="27">
        <f>IF(OR(Register!$N687&lt;&gt;"Yes",Register!$O687="",N(Register!$Q687)=0),0,ROUND((Register!$M687-Register!$R687)*MIN(Register!$Q687,MAX(0,MIN(M$4,IF(Register!$U687="",$D$2,MIN($D$2,YEAR(Register!$U687)*12+MONTH(Register!$U687)-1)))-(YEAR(Register!$O687)*12+MONTH(Register!$O687))+1))/Register!$Q687,2)-ROUND((Register!$M687-Register!$R687)*MIN(Register!$Q687,MAX(0,MIN(M$4-1,IF(Register!$U687="",$D$2,MIN($D$2,YEAR(Register!$U687)*12+MONTH(Register!$U687)-1)))-(YEAR(Register!$O687)*12+MONTH(Register!$O687))+1))/Register!$Q687,2))</f>
        <v/>
      </c>
      <c r="N689" s="27">
        <f>IF(OR(Register!$N687&lt;&gt;"Yes",Register!$O687="",N(Register!$Q687)=0),0,ROUND((Register!$M687-Register!$R687)*MIN(Register!$Q687,MAX(0,MIN(N$4,IF(Register!$U687="",$D$2,MIN($D$2,YEAR(Register!$U687)*12+MONTH(Register!$U687)-1)))-(YEAR(Register!$O687)*12+MONTH(Register!$O687))+1))/Register!$Q687,2)-ROUND((Register!$M687-Register!$R687)*MIN(Register!$Q687,MAX(0,MIN(N$4-1,IF(Register!$U687="",$D$2,MIN($D$2,YEAR(Register!$U687)*12+MONTH(Register!$U687)-1)))-(YEAR(Register!$O687)*12+MONTH(Register!$O687))+1))/Register!$Q687,2))</f>
        <v/>
      </c>
      <c r="O689" s="27">
        <f>IF(OR(Register!$N687&lt;&gt;"Yes",Register!$O687="",N(Register!$Q687)=0),0,ROUND((Register!$M687-Register!$R687)*MIN(Register!$Q687,MAX(0,MIN(O$4,IF(Register!$U687="",$D$2,MIN($D$2,YEAR(Register!$U687)*12+MONTH(Register!$U687)-1)))-(YEAR(Register!$O687)*12+MONTH(Register!$O687))+1))/Register!$Q687,2)-ROUND((Register!$M687-Register!$R687)*MIN(Register!$Q687,MAX(0,MIN(O$4-1,IF(Register!$U687="",$D$2,MIN($D$2,YEAR(Register!$U687)*12+MONTH(Register!$U687)-1)))-(YEAR(Register!$O687)*12+MONTH(Register!$O687))+1))/Register!$Q687,2))</f>
        <v/>
      </c>
      <c r="P689" s="27">
        <f>IF(OR(Register!$N687&lt;&gt;"Yes",Register!$O687="",N(Register!$Q687)=0),0,ROUND((Register!$M687-Register!$R687)*MIN(Register!$Q687,MAX(0,MIN(P$4,IF(Register!$U687="",$D$2,MIN($D$2,YEAR(Register!$U687)*12+MONTH(Register!$U687)-1)))-(YEAR(Register!$O687)*12+MONTH(Register!$O687))+1))/Register!$Q687,2)-ROUND((Register!$M687-Register!$R687)*MIN(Register!$Q687,MAX(0,MIN(P$4-1,IF(Register!$U687="",$D$2,MIN($D$2,YEAR(Register!$U687)*12+MONTH(Register!$U687)-1)))-(YEAR(Register!$O687)*12+MONTH(Register!$O687))+1))/Register!$Q687,2))</f>
        <v/>
      </c>
      <c r="Q689" s="27">
        <f>E689+F689+G689+H689+I689+J689+K689+L689+M689+N689+O689+P689</f>
        <v/>
      </c>
    </row>
    <row r="690">
      <c r="A690" s="28">
        <f>IF(Register!$A688="","",Register!$A688)</f>
        <v/>
      </c>
      <c r="B690" s="28">
        <f>IF(Register!$D688="","",Register!$D688)</f>
        <v/>
      </c>
      <c r="C690" s="28">
        <f>IF(Register!$F688="","",Register!$F688)</f>
        <v/>
      </c>
      <c r="D690" s="28">
        <f>IF(C690="","",IF(C690=Settings!$A$9,Settings!$B$9,IF(C690=Settings!$A$10,Settings!$B$10,IF(C690=Settings!$A$11,Settings!$B$11,IF(C690=Settings!$A$12,Settings!$B$12,IF(C690=Settings!$A$13,Settings!$B$13,IF(C690=Settings!$A$14,Settings!$B$14,IF(C690=Settings!$A$15,Settings!$B$15,IF(C690=Settings!$A$16,Settings!$B$16,IF(C690=Settings!$A$17,Settings!$B$17,IF(C690=Settings!$A$18,Settings!$B$18,"")))))))))))</f>
        <v/>
      </c>
      <c r="E690" s="27">
        <f>IF(OR(Register!$N688&lt;&gt;"Yes",Register!$O688="",N(Register!$Q688)=0),0,ROUND((Register!$M688-Register!$R688)*MIN(Register!$Q688,MAX(0,MIN(E$4,IF(Register!$U688="",$D$2,MIN($D$2,YEAR(Register!$U688)*12+MONTH(Register!$U688)-1)))-(YEAR(Register!$O688)*12+MONTH(Register!$O688))+1))/Register!$Q688,2)-ROUND((Register!$M688-Register!$R688)*MIN(Register!$Q688,MAX(0,MIN(E$4-1,IF(Register!$U688="",$D$2,MIN($D$2,YEAR(Register!$U688)*12+MONTH(Register!$U688)-1)))-(YEAR(Register!$O688)*12+MONTH(Register!$O688))+1))/Register!$Q688,2))</f>
        <v/>
      </c>
      <c r="F690" s="27">
        <f>IF(OR(Register!$N688&lt;&gt;"Yes",Register!$O688="",N(Register!$Q688)=0),0,ROUND((Register!$M688-Register!$R688)*MIN(Register!$Q688,MAX(0,MIN(F$4,IF(Register!$U688="",$D$2,MIN($D$2,YEAR(Register!$U688)*12+MONTH(Register!$U688)-1)))-(YEAR(Register!$O688)*12+MONTH(Register!$O688))+1))/Register!$Q688,2)-ROUND((Register!$M688-Register!$R688)*MIN(Register!$Q688,MAX(0,MIN(F$4-1,IF(Register!$U688="",$D$2,MIN($D$2,YEAR(Register!$U688)*12+MONTH(Register!$U688)-1)))-(YEAR(Register!$O688)*12+MONTH(Register!$O688))+1))/Register!$Q688,2))</f>
        <v/>
      </c>
      <c r="G690" s="27">
        <f>IF(OR(Register!$N688&lt;&gt;"Yes",Register!$O688="",N(Register!$Q688)=0),0,ROUND((Register!$M688-Register!$R688)*MIN(Register!$Q688,MAX(0,MIN(G$4,IF(Register!$U688="",$D$2,MIN($D$2,YEAR(Register!$U688)*12+MONTH(Register!$U688)-1)))-(YEAR(Register!$O688)*12+MONTH(Register!$O688))+1))/Register!$Q688,2)-ROUND((Register!$M688-Register!$R688)*MIN(Register!$Q688,MAX(0,MIN(G$4-1,IF(Register!$U688="",$D$2,MIN($D$2,YEAR(Register!$U688)*12+MONTH(Register!$U688)-1)))-(YEAR(Register!$O688)*12+MONTH(Register!$O688))+1))/Register!$Q688,2))</f>
        <v/>
      </c>
      <c r="H690" s="27">
        <f>IF(OR(Register!$N688&lt;&gt;"Yes",Register!$O688="",N(Register!$Q688)=0),0,ROUND((Register!$M688-Register!$R688)*MIN(Register!$Q688,MAX(0,MIN(H$4,IF(Register!$U688="",$D$2,MIN($D$2,YEAR(Register!$U688)*12+MONTH(Register!$U688)-1)))-(YEAR(Register!$O688)*12+MONTH(Register!$O688))+1))/Register!$Q688,2)-ROUND((Register!$M688-Register!$R688)*MIN(Register!$Q688,MAX(0,MIN(H$4-1,IF(Register!$U688="",$D$2,MIN($D$2,YEAR(Register!$U688)*12+MONTH(Register!$U688)-1)))-(YEAR(Register!$O688)*12+MONTH(Register!$O688))+1))/Register!$Q688,2))</f>
        <v/>
      </c>
      <c r="I690" s="27">
        <f>IF(OR(Register!$N688&lt;&gt;"Yes",Register!$O688="",N(Register!$Q688)=0),0,ROUND((Register!$M688-Register!$R688)*MIN(Register!$Q688,MAX(0,MIN(I$4,IF(Register!$U688="",$D$2,MIN($D$2,YEAR(Register!$U688)*12+MONTH(Register!$U688)-1)))-(YEAR(Register!$O688)*12+MONTH(Register!$O688))+1))/Register!$Q688,2)-ROUND((Register!$M688-Register!$R688)*MIN(Register!$Q688,MAX(0,MIN(I$4-1,IF(Register!$U688="",$D$2,MIN($D$2,YEAR(Register!$U688)*12+MONTH(Register!$U688)-1)))-(YEAR(Register!$O688)*12+MONTH(Register!$O688))+1))/Register!$Q688,2))</f>
        <v/>
      </c>
      <c r="J690" s="27">
        <f>IF(OR(Register!$N688&lt;&gt;"Yes",Register!$O688="",N(Register!$Q688)=0),0,ROUND((Register!$M688-Register!$R688)*MIN(Register!$Q688,MAX(0,MIN(J$4,IF(Register!$U688="",$D$2,MIN($D$2,YEAR(Register!$U688)*12+MONTH(Register!$U688)-1)))-(YEAR(Register!$O688)*12+MONTH(Register!$O688))+1))/Register!$Q688,2)-ROUND((Register!$M688-Register!$R688)*MIN(Register!$Q688,MAX(0,MIN(J$4-1,IF(Register!$U688="",$D$2,MIN($D$2,YEAR(Register!$U688)*12+MONTH(Register!$U688)-1)))-(YEAR(Register!$O688)*12+MONTH(Register!$O688))+1))/Register!$Q688,2))</f>
        <v/>
      </c>
      <c r="K690" s="27">
        <f>IF(OR(Register!$N688&lt;&gt;"Yes",Register!$O688="",N(Register!$Q688)=0),0,ROUND((Register!$M688-Register!$R688)*MIN(Register!$Q688,MAX(0,MIN(K$4,IF(Register!$U688="",$D$2,MIN($D$2,YEAR(Register!$U688)*12+MONTH(Register!$U688)-1)))-(YEAR(Register!$O688)*12+MONTH(Register!$O688))+1))/Register!$Q688,2)-ROUND((Register!$M688-Register!$R688)*MIN(Register!$Q688,MAX(0,MIN(K$4-1,IF(Register!$U688="",$D$2,MIN($D$2,YEAR(Register!$U688)*12+MONTH(Register!$U688)-1)))-(YEAR(Register!$O688)*12+MONTH(Register!$O688))+1))/Register!$Q688,2))</f>
        <v/>
      </c>
      <c r="L690" s="27">
        <f>IF(OR(Register!$N688&lt;&gt;"Yes",Register!$O688="",N(Register!$Q688)=0),0,ROUND((Register!$M688-Register!$R688)*MIN(Register!$Q688,MAX(0,MIN(L$4,IF(Register!$U688="",$D$2,MIN($D$2,YEAR(Register!$U688)*12+MONTH(Register!$U688)-1)))-(YEAR(Register!$O688)*12+MONTH(Register!$O688))+1))/Register!$Q688,2)-ROUND((Register!$M688-Register!$R688)*MIN(Register!$Q688,MAX(0,MIN(L$4-1,IF(Register!$U688="",$D$2,MIN($D$2,YEAR(Register!$U688)*12+MONTH(Register!$U688)-1)))-(YEAR(Register!$O688)*12+MONTH(Register!$O688))+1))/Register!$Q688,2))</f>
        <v/>
      </c>
      <c r="M690" s="27">
        <f>IF(OR(Register!$N688&lt;&gt;"Yes",Register!$O688="",N(Register!$Q688)=0),0,ROUND((Register!$M688-Register!$R688)*MIN(Register!$Q688,MAX(0,MIN(M$4,IF(Register!$U688="",$D$2,MIN($D$2,YEAR(Register!$U688)*12+MONTH(Register!$U688)-1)))-(YEAR(Register!$O688)*12+MONTH(Register!$O688))+1))/Register!$Q688,2)-ROUND((Register!$M688-Register!$R688)*MIN(Register!$Q688,MAX(0,MIN(M$4-1,IF(Register!$U688="",$D$2,MIN($D$2,YEAR(Register!$U688)*12+MONTH(Register!$U688)-1)))-(YEAR(Register!$O688)*12+MONTH(Register!$O688))+1))/Register!$Q688,2))</f>
        <v/>
      </c>
      <c r="N690" s="27">
        <f>IF(OR(Register!$N688&lt;&gt;"Yes",Register!$O688="",N(Register!$Q688)=0),0,ROUND((Register!$M688-Register!$R688)*MIN(Register!$Q688,MAX(0,MIN(N$4,IF(Register!$U688="",$D$2,MIN($D$2,YEAR(Register!$U688)*12+MONTH(Register!$U688)-1)))-(YEAR(Register!$O688)*12+MONTH(Register!$O688))+1))/Register!$Q688,2)-ROUND((Register!$M688-Register!$R688)*MIN(Register!$Q688,MAX(0,MIN(N$4-1,IF(Register!$U688="",$D$2,MIN($D$2,YEAR(Register!$U688)*12+MONTH(Register!$U688)-1)))-(YEAR(Register!$O688)*12+MONTH(Register!$O688))+1))/Register!$Q688,2))</f>
        <v/>
      </c>
      <c r="O690" s="27">
        <f>IF(OR(Register!$N688&lt;&gt;"Yes",Register!$O688="",N(Register!$Q688)=0),0,ROUND((Register!$M688-Register!$R688)*MIN(Register!$Q688,MAX(0,MIN(O$4,IF(Register!$U688="",$D$2,MIN($D$2,YEAR(Register!$U688)*12+MONTH(Register!$U688)-1)))-(YEAR(Register!$O688)*12+MONTH(Register!$O688))+1))/Register!$Q688,2)-ROUND((Register!$M688-Register!$R688)*MIN(Register!$Q688,MAX(0,MIN(O$4-1,IF(Register!$U688="",$D$2,MIN($D$2,YEAR(Register!$U688)*12+MONTH(Register!$U688)-1)))-(YEAR(Register!$O688)*12+MONTH(Register!$O688))+1))/Register!$Q688,2))</f>
        <v/>
      </c>
      <c r="P690" s="27">
        <f>IF(OR(Register!$N688&lt;&gt;"Yes",Register!$O688="",N(Register!$Q688)=0),0,ROUND((Register!$M688-Register!$R688)*MIN(Register!$Q688,MAX(0,MIN(P$4,IF(Register!$U688="",$D$2,MIN($D$2,YEAR(Register!$U688)*12+MONTH(Register!$U688)-1)))-(YEAR(Register!$O688)*12+MONTH(Register!$O688))+1))/Register!$Q688,2)-ROUND((Register!$M688-Register!$R688)*MIN(Register!$Q688,MAX(0,MIN(P$4-1,IF(Register!$U688="",$D$2,MIN($D$2,YEAR(Register!$U688)*12+MONTH(Register!$U688)-1)))-(YEAR(Register!$O688)*12+MONTH(Register!$O688))+1))/Register!$Q688,2))</f>
        <v/>
      </c>
      <c r="Q690" s="27">
        <f>E690+F690+G690+H690+I690+J690+K690+L690+M690+N690+O690+P690</f>
        <v/>
      </c>
    </row>
    <row r="691">
      <c r="A691" s="28">
        <f>IF(Register!$A689="","",Register!$A689)</f>
        <v/>
      </c>
      <c r="B691" s="28">
        <f>IF(Register!$D689="","",Register!$D689)</f>
        <v/>
      </c>
      <c r="C691" s="28">
        <f>IF(Register!$F689="","",Register!$F689)</f>
        <v/>
      </c>
      <c r="D691" s="28">
        <f>IF(C691="","",IF(C691=Settings!$A$9,Settings!$B$9,IF(C691=Settings!$A$10,Settings!$B$10,IF(C691=Settings!$A$11,Settings!$B$11,IF(C691=Settings!$A$12,Settings!$B$12,IF(C691=Settings!$A$13,Settings!$B$13,IF(C691=Settings!$A$14,Settings!$B$14,IF(C691=Settings!$A$15,Settings!$B$15,IF(C691=Settings!$A$16,Settings!$B$16,IF(C691=Settings!$A$17,Settings!$B$17,IF(C691=Settings!$A$18,Settings!$B$18,"")))))))))))</f>
        <v/>
      </c>
      <c r="E691" s="27">
        <f>IF(OR(Register!$N689&lt;&gt;"Yes",Register!$O689="",N(Register!$Q689)=0),0,ROUND((Register!$M689-Register!$R689)*MIN(Register!$Q689,MAX(0,MIN(E$4,IF(Register!$U689="",$D$2,MIN($D$2,YEAR(Register!$U689)*12+MONTH(Register!$U689)-1)))-(YEAR(Register!$O689)*12+MONTH(Register!$O689))+1))/Register!$Q689,2)-ROUND((Register!$M689-Register!$R689)*MIN(Register!$Q689,MAX(0,MIN(E$4-1,IF(Register!$U689="",$D$2,MIN($D$2,YEAR(Register!$U689)*12+MONTH(Register!$U689)-1)))-(YEAR(Register!$O689)*12+MONTH(Register!$O689))+1))/Register!$Q689,2))</f>
        <v/>
      </c>
      <c r="F691" s="27">
        <f>IF(OR(Register!$N689&lt;&gt;"Yes",Register!$O689="",N(Register!$Q689)=0),0,ROUND((Register!$M689-Register!$R689)*MIN(Register!$Q689,MAX(0,MIN(F$4,IF(Register!$U689="",$D$2,MIN($D$2,YEAR(Register!$U689)*12+MONTH(Register!$U689)-1)))-(YEAR(Register!$O689)*12+MONTH(Register!$O689))+1))/Register!$Q689,2)-ROUND((Register!$M689-Register!$R689)*MIN(Register!$Q689,MAX(0,MIN(F$4-1,IF(Register!$U689="",$D$2,MIN($D$2,YEAR(Register!$U689)*12+MONTH(Register!$U689)-1)))-(YEAR(Register!$O689)*12+MONTH(Register!$O689))+1))/Register!$Q689,2))</f>
        <v/>
      </c>
      <c r="G691" s="27">
        <f>IF(OR(Register!$N689&lt;&gt;"Yes",Register!$O689="",N(Register!$Q689)=0),0,ROUND((Register!$M689-Register!$R689)*MIN(Register!$Q689,MAX(0,MIN(G$4,IF(Register!$U689="",$D$2,MIN($D$2,YEAR(Register!$U689)*12+MONTH(Register!$U689)-1)))-(YEAR(Register!$O689)*12+MONTH(Register!$O689))+1))/Register!$Q689,2)-ROUND((Register!$M689-Register!$R689)*MIN(Register!$Q689,MAX(0,MIN(G$4-1,IF(Register!$U689="",$D$2,MIN($D$2,YEAR(Register!$U689)*12+MONTH(Register!$U689)-1)))-(YEAR(Register!$O689)*12+MONTH(Register!$O689))+1))/Register!$Q689,2))</f>
        <v/>
      </c>
      <c r="H691" s="27">
        <f>IF(OR(Register!$N689&lt;&gt;"Yes",Register!$O689="",N(Register!$Q689)=0),0,ROUND((Register!$M689-Register!$R689)*MIN(Register!$Q689,MAX(0,MIN(H$4,IF(Register!$U689="",$D$2,MIN($D$2,YEAR(Register!$U689)*12+MONTH(Register!$U689)-1)))-(YEAR(Register!$O689)*12+MONTH(Register!$O689))+1))/Register!$Q689,2)-ROUND((Register!$M689-Register!$R689)*MIN(Register!$Q689,MAX(0,MIN(H$4-1,IF(Register!$U689="",$D$2,MIN($D$2,YEAR(Register!$U689)*12+MONTH(Register!$U689)-1)))-(YEAR(Register!$O689)*12+MONTH(Register!$O689))+1))/Register!$Q689,2))</f>
        <v/>
      </c>
      <c r="I691" s="27">
        <f>IF(OR(Register!$N689&lt;&gt;"Yes",Register!$O689="",N(Register!$Q689)=0),0,ROUND((Register!$M689-Register!$R689)*MIN(Register!$Q689,MAX(0,MIN(I$4,IF(Register!$U689="",$D$2,MIN($D$2,YEAR(Register!$U689)*12+MONTH(Register!$U689)-1)))-(YEAR(Register!$O689)*12+MONTH(Register!$O689))+1))/Register!$Q689,2)-ROUND((Register!$M689-Register!$R689)*MIN(Register!$Q689,MAX(0,MIN(I$4-1,IF(Register!$U689="",$D$2,MIN($D$2,YEAR(Register!$U689)*12+MONTH(Register!$U689)-1)))-(YEAR(Register!$O689)*12+MONTH(Register!$O689))+1))/Register!$Q689,2))</f>
        <v/>
      </c>
      <c r="J691" s="27">
        <f>IF(OR(Register!$N689&lt;&gt;"Yes",Register!$O689="",N(Register!$Q689)=0),0,ROUND((Register!$M689-Register!$R689)*MIN(Register!$Q689,MAX(0,MIN(J$4,IF(Register!$U689="",$D$2,MIN($D$2,YEAR(Register!$U689)*12+MONTH(Register!$U689)-1)))-(YEAR(Register!$O689)*12+MONTH(Register!$O689))+1))/Register!$Q689,2)-ROUND((Register!$M689-Register!$R689)*MIN(Register!$Q689,MAX(0,MIN(J$4-1,IF(Register!$U689="",$D$2,MIN($D$2,YEAR(Register!$U689)*12+MONTH(Register!$U689)-1)))-(YEAR(Register!$O689)*12+MONTH(Register!$O689))+1))/Register!$Q689,2))</f>
        <v/>
      </c>
      <c r="K691" s="27">
        <f>IF(OR(Register!$N689&lt;&gt;"Yes",Register!$O689="",N(Register!$Q689)=0),0,ROUND((Register!$M689-Register!$R689)*MIN(Register!$Q689,MAX(0,MIN(K$4,IF(Register!$U689="",$D$2,MIN($D$2,YEAR(Register!$U689)*12+MONTH(Register!$U689)-1)))-(YEAR(Register!$O689)*12+MONTH(Register!$O689))+1))/Register!$Q689,2)-ROUND((Register!$M689-Register!$R689)*MIN(Register!$Q689,MAX(0,MIN(K$4-1,IF(Register!$U689="",$D$2,MIN($D$2,YEAR(Register!$U689)*12+MONTH(Register!$U689)-1)))-(YEAR(Register!$O689)*12+MONTH(Register!$O689))+1))/Register!$Q689,2))</f>
        <v/>
      </c>
      <c r="L691" s="27">
        <f>IF(OR(Register!$N689&lt;&gt;"Yes",Register!$O689="",N(Register!$Q689)=0),0,ROUND((Register!$M689-Register!$R689)*MIN(Register!$Q689,MAX(0,MIN(L$4,IF(Register!$U689="",$D$2,MIN($D$2,YEAR(Register!$U689)*12+MONTH(Register!$U689)-1)))-(YEAR(Register!$O689)*12+MONTH(Register!$O689))+1))/Register!$Q689,2)-ROUND((Register!$M689-Register!$R689)*MIN(Register!$Q689,MAX(0,MIN(L$4-1,IF(Register!$U689="",$D$2,MIN($D$2,YEAR(Register!$U689)*12+MONTH(Register!$U689)-1)))-(YEAR(Register!$O689)*12+MONTH(Register!$O689))+1))/Register!$Q689,2))</f>
        <v/>
      </c>
      <c r="M691" s="27">
        <f>IF(OR(Register!$N689&lt;&gt;"Yes",Register!$O689="",N(Register!$Q689)=0),0,ROUND((Register!$M689-Register!$R689)*MIN(Register!$Q689,MAX(0,MIN(M$4,IF(Register!$U689="",$D$2,MIN($D$2,YEAR(Register!$U689)*12+MONTH(Register!$U689)-1)))-(YEAR(Register!$O689)*12+MONTH(Register!$O689))+1))/Register!$Q689,2)-ROUND((Register!$M689-Register!$R689)*MIN(Register!$Q689,MAX(0,MIN(M$4-1,IF(Register!$U689="",$D$2,MIN($D$2,YEAR(Register!$U689)*12+MONTH(Register!$U689)-1)))-(YEAR(Register!$O689)*12+MONTH(Register!$O689))+1))/Register!$Q689,2))</f>
        <v/>
      </c>
      <c r="N691" s="27">
        <f>IF(OR(Register!$N689&lt;&gt;"Yes",Register!$O689="",N(Register!$Q689)=0),0,ROUND((Register!$M689-Register!$R689)*MIN(Register!$Q689,MAX(0,MIN(N$4,IF(Register!$U689="",$D$2,MIN($D$2,YEAR(Register!$U689)*12+MONTH(Register!$U689)-1)))-(YEAR(Register!$O689)*12+MONTH(Register!$O689))+1))/Register!$Q689,2)-ROUND((Register!$M689-Register!$R689)*MIN(Register!$Q689,MAX(0,MIN(N$4-1,IF(Register!$U689="",$D$2,MIN($D$2,YEAR(Register!$U689)*12+MONTH(Register!$U689)-1)))-(YEAR(Register!$O689)*12+MONTH(Register!$O689))+1))/Register!$Q689,2))</f>
        <v/>
      </c>
      <c r="O691" s="27">
        <f>IF(OR(Register!$N689&lt;&gt;"Yes",Register!$O689="",N(Register!$Q689)=0),0,ROUND((Register!$M689-Register!$R689)*MIN(Register!$Q689,MAX(0,MIN(O$4,IF(Register!$U689="",$D$2,MIN($D$2,YEAR(Register!$U689)*12+MONTH(Register!$U689)-1)))-(YEAR(Register!$O689)*12+MONTH(Register!$O689))+1))/Register!$Q689,2)-ROUND((Register!$M689-Register!$R689)*MIN(Register!$Q689,MAX(0,MIN(O$4-1,IF(Register!$U689="",$D$2,MIN($D$2,YEAR(Register!$U689)*12+MONTH(Register!$U689)-1)))-(YEAR(Register!$O689)*12+MONTH(Register!$O689))+1))/Register!$Q689,2))</f>
        <v/>
      </c>
      <c r="P691" s="27">
        <f>IF(OR(Register!$N689&lt;&gt;"Yes",Register!$O689="",N(Register!$Q689)=0),0,ROUND((Register!$M689-Register!$R689)*MIN(Register!$Q689,MAX(0,MIN(P$4,IF(Register!$U689="",$D$2,MIN($D$2,YEAR(Register!$U689)*12+MONTH(Register!$U689)-1)))-(YEAR(Register!$O689)*12+MONTH(Register!$O689))+1))/Register!$Q689,2)-ROUND((Register!$M689-Register!$R689)*MIN(Register!$Q689,MAX(0,MIN(P$4-1,IF(Register!$U689="",$D$2,MIN($D$2,YEAR(Register!$U689)*12+MONTH(Register!$U689)-1)))-(YEAR(Register!$O689)*12+MONTH(Register!$O689))+1))/Register!$Q689,2))</f>
        <v/>
      </c>
      <c r="Q691" s="27">
        <f>E691+F691+G691+H691+I691+J691+K691+L691+M691+N691+O691+P691</f>
        <v/>
      </c>
    </row>
    <row r="692">
      <c r="A692" s="28">
        <f>IF(Register!$A690="","",Register!$A690)</f>
        <v/>
      </c>
      <c r="B692" s="28">
        <f>IF(Register!$D690="","",Register!$D690)</f>
        <v/>
      </c>
      <c r="C692" s="28">
        <f>IF(Register!$F690="","",Register!$F690)</f>
        <v/>
      </c>
      <c r="D692" s="28">
        <f>IF(C692="","",IF(C692=Settings!$A$9,Settings!$B$9,IF(C692=Settings!$A$10,Settings!$B$10,IF(C692=Settings!$A$11,Settings!$B$11,IF(C692=Settings!$A$12,Settings!$B$12,IF(C692=Settings!$A$13,Settings!$B$13,IF(C692=Settings!$A$14,Settings!$B$14,IF(C692=Settings!$A$15,Settings!$B$15,IF(C692=Settings!$A$16,Settings!$B$16,IF(C692=Settings!$A$17,Settings!$B$17,IF(C692=Settings!$A$18,Settings!$B$18,"")))))))))))</f>
        <v/>
      </c>
      <c r="E692" s="27">
        <f>IF(OR(Register!$N690&lt;&gt;"Yes",Register!$O690="",N(Register!$Q690)=0),0,ROUND((Register!$M690-Register!$R690)*MIN(Register!$Q690,MAX(0,MIN(E$4,IF(Register!$U690="",$D$2,MIN($D$2,YEAR(Register!$U690)*12+MONTH(Register!$U690)-1)))-(YEAR(Register!$O690)*12+MONTH(Register!$O690))+1))/Register!$Q690,2)-ROUND((Register!$M690-Register!$R690)*MIN(Register!$Q690,MAX(0,MIN(E$4-1,IF(Register!$U690="",$D$2,MIN($D$2,YEAR(Register!$U690)*12+MONTH(Register!$U690)-1)))-(YEAR(Register!$O690)*12+MONTH(Register!$O690))+1))/Register!$Q690,2))</f>
        <v/>
      </c>
      <c r="F692" s="27">
        <f>IF(OR(Register!$N690&lt;&gt;"Yes",Register!$O690="",N(Register!$Q690)=0),0,ROUND((Register!$M690-Register!$R690)*MIN(Register!$Q690,MAX(0,MIN(F$4,IF(Register!$U690="",$D$2,MIN($D$2,YEAR(Register!$U690)*12+MONTH(Register!$U690)-1)))-(YEAR(Register!$O690)*12+MONTH(Register!$O690))+1))/Register!$Q690,2)-ROUND((Register!$M690-Register!$R690)*MIN(Register!$Q690,MAX(0,MIN(F$4-1,IF(Register!$U690="",$D$2,MIN($D$2,YEAR(Register!$U690)*12+MONTH(Register!$U690)-1)))-(YEAR(Register!$O690)*12+MONTH(Register!$O690))+1))/Register!$Q690,2))</f>
        <v/>
      </c>
      <c r="G692" s="27">
        <f>IF(OR(Register!$N690&lt;&gt;"Yes",Register!$O690="",N(Register!$Q690)=0),0,ROUND((Register!$M690-Register!$R690)*MIN(Register!$Q690,MAX(0,MIN(G$4,IF(Register!$U690="",$D$2,MIN($D$2,YEAR(Register!$U690)*12+MONTH(Register!$U690)-1)))-(YEAR(Register!$O690)*12+MONTH(Register!$O690))+1))/Register!$Q690,2)-ROUND((Register!$M690-Register!$R690)*MIN(Register!$Q690,MAX(0,MIN(G$4-1,IF(Register!$U690="",$D$2,MIN($D$2,YEAR(Register!$U690)*12+MONTH(Register!$U690)-1)))-(YEAR(Register!$O690)*12+MONTH(Register!$O690))+1))/Register!$Q690,2))</f>
        <v/>
      </c>
      <c r="H692" s="27">
        <f>IF(OR(Register!$N690&lt;&gt;"Yes",Register!$O690="",N(Register!$Q690)=0),0,ROUND((Register!$M690-Register!$R690)*MIN(Register!$Q690,MAX(0,MIN(H$4,IF(Register!$U690="",$D$2,MIN($D$2,YEAR(Register!$U690)*12+MONTH(Register!$U690)-1)))-(YEAR(Register!$O690)*12+MONTH(Register!$O690))+1))/Register!$Q690,2)-ROUND((Register!$M690-Register!$R690)*MIN(Register!$Q690,MAX(0,MIN(H$4-1,IF(Register!$U690="",$D$2,MIN($D$2,YEAR(Register!$U690)*12+MONTH(Register!$U690)-1)))-(YEAR(Register!$O690)*12+MONTH(Register!$O690))+1))/Register!$Q690,2))</f>
        <v/>
      </c>
      <c r="I692" s="27">
        <f>IF(OR(Register!$N690&lt;&gt;"Yes",Register!$O690="",N(Register!$Q690)=0),0,ROUND((Register!$M690-Register!$R690)*MIN(Register!$Q690,MAX(0,MIN(I$4,IF(Register!$U690="",$D$2,MIN($D$2,YEAR(Register!$U690)*12+MONTH(Register!$U690)-1)))-(YEAR(Register!$O690)*12+MONTH(Register!$O690))+1))/Register!$Q690,2)-ROUND((Register!$M690-Register!$R690)*MIN(Register!$Q690,MAX(0,MIN(I$4-1,IF(Register!$U690="",$D$2,MIN($D$2,YEAR(Register!$U690)*12+MONTH(Register!$U690)-1)))-(YEAR(Register!$O690)*12+MONTH(Register!$O690))+1))/Register!$Q690,2))</f>
        <v/>
      </c>
      <c r="J692" s="27">
        <f>IF(OR(Register!$N690&lt;&gt;"Yes",Register!$O690="",N(Register!$Q690)=0),0,ROUND((Register!$M690-Register!$R690)*MIN(Register!$Q690,MAX(0,MIN(J$4,IF(Register!$U690="",$D$2,MIN($D$2,YEAR(Register!$U690)*12+MONTH(Register!$U690)-1)))-(YEAR(Register!$O690)*12+MONTH(Register!$O690))+1))/Register!$Q690,2)-ROUND((Register!$M690-Register!$R690)*MIN(Register!$Q690,MAX(0,MIN(J$4-1,IF(Register!$U690="",$D$2,MIN($D$2,YEAR(Register!$U690)*12+MONTH(Register!$U690)-1)))-(YEAR(Register!$O690)*12+MONTH(Register!$O690))+1))/Register!$Q690,2))</f>
        <v/>
      </c>
      <c r="K692" s="27">
        <f>IF(OR(Register!$N690&lt;&gt;"Yes",Register!$O690="",N(Register!$Q690)=0),0,ROUND((Register!$M690-Register!$R690)*MIN(Register!$Q690,MAX(0,MIN(K$4,IF(Register!$U690="",$D$2,MIN($D$2,YEAR(Register!$U690)*12+MONTH(Register!$U690)-1)))-(YEAR(Register!$O690)*12+MONTH(Register!$O690))+1))/Register!$Q690,2)-ROUND((Register!$M690-Register!$R690)*MIN(Register!$Q690,MAX(0,MIN(K$4-1,IF(Register!$U690="",$D$2,MIN($D$2,YEAR(Register!$U690)*12+MONTH(Register!$U690)-1)))-(YEAR(Register!$O690)*12+MONTH(Register!$O690))+1))/Register!$Q690,2))</f>
        <v/>
      </c>
      <c r="L692" s="27">
        <f>IF(OR(Register!$N690&lt;&gt;"Yes",Register!$O690="",N(Register!$Q690)=0),0,ROUND((Register!$M690-Register!$R690)*MIN(Register!$Q690,MAX(0,MIN(L$4,IF(Register!$U690="",$D$2,MIN($D$2,YEAR(Register!$U690)*12+MONTH(Register!$U690)-1)))-(YEAR(Register!$O690)*12+MONTH(Register!$O690))+1))/Register!$Q690,2)-ROUND((Register!$M690-Register!$R690)*MIN(Register!$Q690,MAX(0,MIN(L$4-1,IF(Register!$U690="",$D$2,MIN($D$2,YEAR(Register!$U690)*12+MONTH(Register!$U690)-1)))-(YEAR(Register!$O690)*12+MONTH(Register!$O690))+1))/Register!$Q690,2))</f>
        <v/>
      </c>
      <c r="M692" s="27">
        <f>IF(OR(Register!$N690&lt;&gt;"Yes",Register!$O690="",N(Register!$Q690)=0),0,ROUND((Register!$M690-Register!$R690)*MIN(Register!$Q690,MAX(0,MIN(M$4,IF(Register!$U690="",$D$2,MIN($D$2,YEAR(Register!$U690)*12+MONTH(Register!$U690)-1)))-(YEAR(Register!$O690)*12+MONTH(Register!$O690))+1))/Register!$Q690,2)-ROUND((Register!$M690-Register!$R690)*MIN(Register!$Q690,MAX(0,MIN(M$4-1,IF(Register!$U690="",$D$2,MIN($D$2,YEAR(Register!$U690)*12+MONTH(Register!$U690)-1)))-(YEAR(Register!$O690)*12+MONTH(Register!$O690))+1))/Register!$Q690,2))</f>
        <v/>
      </c>
      <c r="N692" s="27">
        <f>IF(OR(Register!$N690&lt;&gt;"Yes",Register!$O690="",N(Register!$Q690)=0),0,ROUND((Register!$M690-Register!$R690)*MIN(Register!$Q690,MAX(0,MIN(N$4,IF(Register!$U690="",$D$2,MIN($D$2,YEAR(Register!$U690)*12+MONTH(Register!$U690)-1)))-(YEAR(Register!$O690)*12+MONTH(Register!$O690))+1))/Register!$Q690,2)-ROUND((Register!$M690-Register!$R690)*MIN(Register!$Q690,MAX(0,MIN(N$4-1,IF(Register!$U690="",$D$2,MIN($D$2,YEAR(Register!$U690)*12+MONTH(Register!$U690)-1)))-(YEAR(Register!$O690)*12+MONTH(Register!$O690))+1))/Register!$Q690,2))</f>
        <v/>
      </c>
      <c r="O692" s="27">
        <f>IF(OR(Register!$N690&lt;&gt;"Yes",Register!$O690="",N(Register!$Q690)=0),0,ROUND((Register!$M690-Register!$R690)*MIN(Register!$Q690,MAX(0,MIN(O$4,IF(Register!$U690="",$D$2,MIN($D$2,YEAR(Register!$U690)*12+MONTH(Register!$U690)-1)))-(YEAR(Register!$O690)*12+MONTH(Register!$O690))+1))/Register!$Q690,2)-ROUND((Register!$M690-Register!$R690)*MIN(Register!$Q690,MAX(0,MIN(O$4-1,IF(Register!$U690="",$D$2,MIN($D$2,YEAR(Register!$U690)*12+MONTH(Register!$U690)-1)))-(YEAR(Register!$O690)*12+MONTH(Register!$O690))+1))/Register!$Q690,2))</f>
        <v/>
      </c>
      <c r="P692" s="27">
        <f>IF(OR(Register!$N690&lt;&gt;"Yes",Register!$O690="",N(Register!$Q690)=0),0,ROUND((Register!$M690-Register!$R690)*MIN(Register!$Q690,MAX(0,MIN(P$4,IF(Register!$U690="",$D$2,MIN($D$2,YEAR(Register!$U690)*12+MONTH(Register!$U690)-1)))-(YEAR(Register!$O690)*12+MONTH(Register!$O690))+1))/Register!$Q690,2)-ROUND((Register!$M690-Register!$R690)*MIN(Register!$Q690,MAX(0,MIN(P$4-1,IF(Register!$U690="",$D$2,MIN($D$2,YEAR(Register!$U690)*12+MONTH(Register!$U690)-1)))-(YEAR(Register!$O690)*12+MONTH(Register!$O690))+1))/Register!$Q690,2))</f>
        <v/>
      </c>
      <c r="Q692" s="27">
        <f>E692+F692+G692+H692+I692+J692+K692+L692+M692+N692+O692+P692</f>
        <v/>
      </c>
    </row>
    <row r="693">
      <c r="A693" s="28">
        <f>IF(Register!$A691="","",Register!$A691)</f>
        <v/>
      </c>
      <c r="B693" s="28">
        <f>IF(Register!$D691="","",Register!$D691)</f>
        <v/>
      </c>
      <c r="C693" s="28">
        <f>IF(Register!$F691="","",Register!$F691)</f>
        <v/>
      </c>
      <c r="D693" s="28">
        <f>IF(C693="","",IF(C693=Settings!$A$9,Settings!$B$9,IF(C693=Settings!$A$10,Settings!$B$10,IF(C693=Settings!$A$11,Settings!$B$11,IF(C693=Settings!$A$12,Settings!$B$12,IF(C693=Settings!$A$13,Settings!$B$13,IF(C693=Settings!$A$14,Settings!$B$14,IF(C693=Settings!$A$15,Settings!$B$15,IF(C693=Settings!$A$16,Settings!$B$16,IF(C693=Settings!$A$17,Settings!$B$17,IF(C693=Settings!$A$18,Settings!$B$18,"")))))))))))</f>
        <v/>
      </c>
      <c r="E693" s="27">
        <f>IF(OR(Register!$N691&lt;&gt;"Yes",Register!$O691="",N(Register!$Q691)=0),0,ROUND((Register!$M691-Register!$R691)*MIN(Register!$Q691,MAX(0,MIN(E$4,IF(Register!$U691="",$D$2,MIN($D$2,YEAR(Register!$U691)*12+MONTH(Register!$U691)-1)))-(YEAR(Register!$O691)*12+MONTH(Register!$O691))+1))/Register!$Q691,2)-ROUND((Register!$M691-Register!$R691)*MIN(Register!$Q691,MAX(0,MIN(E$4-1,IF(Register!$U691="",$D$2,MIN($D$2,YEAR(Register!$U691)*12+MONTH(Register!$U691)-1)))-(YEAR(Register!$O691)*12+MONTH(Register!$O691))+1))/Register!$Q691,2))</f>
        <v/>
      </c>
      <c r="F693" s="27">
        <f>IF(OR(Register!$N691&lt;&gt;"Yes",Register!$O691="",N(Register!$Q691)=0),0,ROUND((Register!$M691-Register!$R691)*MIN(Register!$Q691,MAX(0,MIN(F$4,IF(Register!$U691="",$D$2,MIN($D$2,YEAR(Register!$U691)*12+MONTH(Register!$U691)-1)))-(YEAR(Register!$O691)*12+MONTH(Register!$O691))+1))/Register!$Q691,2)-ROUND((Register!$M691-Register!$R691)*MIN(Register!$Q691,MAX(0,MIN(F$4-1,IF(Register!$U691="",$D$2,MIN($D$2,YEAR(Register!$U691)*12+MONTH(Register!$U691)-1)))-(YEAR(Register!$O691)*12+MONTH(Register!$O691))+1))/Register!$Q691,2))</f>
        <v/>
      </c>
      <c r="G693" s="27">
        <f>IF(OR(Register!$N691&lt;&gt;"Yes",Register!$O691="",N(Register!$Q691)=0),0,ROUND((Register!$M691-Register!$R691)*MIN(Register!$Q691,MAX(0,MIN(G$4,IF(Register!$U691="",$D$2,MIN($D$2,YEAR(Register!$U691)*12+MONTH(Register!$U691)-1)))-(YEAR(Register!$O691)*12+MONTH(Register!$O691))+1))/Register!$Q691,2)-ROUND((Register!$M691-Register!$R691)*MIN(Register!$Q691,MAX(0,MIN(G$4-1,IF(Register!$U691="",$D$2,MIN($D$2,YEAR(Register!$U691)*12+MONTH(Register!$U691)-1)))-(YEAR(Register!$O691)*12+MONTH(Register!$O691))+1))/Register!$Q691,2))</f>
        <v/>
      </c>
      <c r="H693" s="27">
        <f>IF(OR(Register!$N691&lt;&gt;"Yes",Register!$O691="",N(Register!$Q691)=0),0,ROUND((Register!$M691-Register!$R691)*MIN(Register!$Q691,MAX(0,MIN(H$4,IF(Register!$U691="",$D$2,MIN($D$2,YEAR(Register!$U691)*12+MONTH(Register!$U691)-1)))-(YEAR(Register!$O691)*12+MONTH(Register!$O691))+1))/Register!$Q691,2)-ROUND((Register!$M691-Register!$R691)*MIN(Register!$Q691,MAX(0,MIN(H$4-1,IF(Register!$U691="",$D$2,MIN($D$2,YEAR(Register!$U691)*12+MONTH(Register!$U691)-1)))-(YEAR(Register!$O691)*12+MONTH(Register!$O691))+1))/Register!$Q691,2))</f>
        <v/>
      </c>
      <c r="I693" s="27">
        <f>IF(OR(Register!$N691&lt;&gt;"Yes",Register!$O691="",N(Register!$Q691)=0),0,ROUND((Register!$M691-Register!$R691)*MIN(Register!$Q691,MAX(0,MIN(I$4,IF(Register!$U691="",$D$2,MIN($D$2,YEAR(Register!$U691)*12+MONTH(Register!$U691)-1)))-(YEAR(Register!$O691)*12+MONTH(Register!$O691))+1))/Register!$Q691,2)-ROUND((Register!$M691-Register!$R691)*MIN(Register!$Q691,MAX(0,MIN(I$4-1,IF(Register!$U691="",$D$2,MIN($D$2,YEAR(Register!$U691)*12+MONTH(Register!$U691)-1)))-(YEAR(Register!$O691)*12+MONTH(Register!$O691))+1))/Register!$Q691,2))</f>
        <v/>
      </c>
      <c r="J693" s="27">
        <f>IF(OR(Register!$N691&lt;&gt;"Yes",Register!$O691="",N(Register!$Q691)=0),0,ROUND((Register!$M691-Register!$R691)*MIN(Register!$Q691,MAX(0,MIN(J$4,IF(Register!$U691="",$D$2,MIN($D$2,YEAR(Register!$U691)*12+MONTH(Register!$U691)-1)))-(YEAR(Register!$O691)*12+MONTH(Register!$O691))+1))/Register!$Q691,2)-ROUND((Register!$M691-Register!$R691)*MIN(Register!$Q691,MAX(0,MIN(J$4-1,IF(Register!$U691="",$D$2,MIN($D$2,YEAR(Register!$U691)*12+MONTH(Register!$U691)-1)))-(YEAR(Register!$O691)*12+MONTH(Register!$O691))+1))/Register!$Q691,2))</f>
        <v/>
      </c>
      <c r="K693" s="27">
        <f>IF(OR(Register!$N691&lt;&gt;"Yes",Register!$O691="",N(Register!$Q691)=0),0,ROUND((Register!$M691-Register!$R691)*MIN(Register!$Q691,MAX(0,MIN(K$4,IF(Register!$U691="",$D$2,MIN($D$2,YEAR(Register!$U691)*12+MONTH(Register!$U691)-1)))-(YEAR(Register!$O691)*12+MONTH(Register!$O691))+1))/Register!$Q691,2)-ROUND((Register!$M691-Register!$R691)*MIN(Register!$Q691,MAX(0,MIN(K$4-1,IF(Register!$U691="",$D$2,MIN($D$2,YEAR(Register!$U691)*12+MONTH(Register!$U691)-1)))-(YEAR(Register!$O691)*12+MONTH(Register!$O691))+1))/Register!$Q691,2))</f>
        <v/>
      </c>
      <c r="L693" s="27">
        <f>IF(OR(Register!$N691&lt;&gt;"Yes",Register!$O691="",N(Register!$Q691)=0),0,ROUND((Register!$M691-Register!$R691)*MIN(Register!$Q691,MAX(0,MIN(L$4,IF(Register!$U691="",$D$2,MIN($D$2,YEAR(Register!$U691)*12+MONTH(Register!$U691)-1)))-(YEAR(Register!$O691)*12+MONTH(Register!$O691))+1))/Register!$Q691,2)-ROUND((Register!$M691-Register!$R691)*MIN(Register!$Q691,MAX(0,MIN(L$4-1,IF(Register!$U691="",$D$2,MIN($D$2,YEAR(Register!$U691)*12+MONTH(Register!$U691)-1)))-(YEAR(Register!$O691)*12+MONTH(Register!$O691))+1))/Register!$Q691,2))</f>
        <v/>
      </c>
      <c r="M693" s="27">
        <f>IF(OR(Register!$N691&lt;&gt;"Yes",Register!$O691="",N(Register!$Q691)=0),0,ROUND((Register!$M691-Register!$R691)*MIN(Register!$Q691,MAX(0,MIN(M$4,IF(Register!$U691="",$D$2,MIN($D$2,YEAR(Register!$U691)*12+MONTH(Register!$U691)-1)))-(YEAR(Register!$O691)*12+MONTH(Register!$O691))+1))/Register!$Q691,2)-ROUND((Register!$M691-Register!$R691)*MIN(Register!$Q691,MAX(0,MIN(M$4-1,IF(Register!$U691="",$D$2,MIN($D$2,YEAR(Register!$U691)*12+MONTH(Register!$U691)-1)))-(YEAR(Register!$O691)*12+MONTH(Register!$O691))+1))/Register!$Q691,2))</f>
        <v/>
      </c>
      <c r="N693" s="27">
        <f>IF(OR(Register!$N691&lt;&gt;"Yes",Register!$O691="",N(Register!$Q691)=0),0,ROUND((Register!$M691-Register!$R691)*MIN(Register!$Q691,MAX(0,MIN(N$4,IF(Register!$U691="",$D$2,MIN($D$2,YEAR(Register!$U691)*12+MONTH(Register!$U691)-1)))-(YEAR(Register!$O691)*12+MONTH(Register!$O691))+1))/Register!$Q691,2)-ROUND((Register!$M691-Register!$R691)*MIN(Register!$Q691,MAX(0,MIN(N$4-1,IF(Register!$U691="",$D$2,MIN($D$2,YEAR(Register!$U691)*12+MONTH(Register!$U691)-1)))-(YEAR(Register!$O691)*12+MONTH(Register!$O691))+1))/Register!$Q691,2))</f>
        <v/>
      </c>
      <c r="O693" s="27">
        <f>IF(OR(Register!$N691&lt;&gt;"Yes",Register!$O691="",N(Register!$Q691)=0),0,ROUND((Register!$M691-Register!$R691)*MIN(Register!$Q691,MAX(0,MIN(O$4,IF(Register!$U691="",$D$2,MIN($D$2,YEAR(Register!$U691)*12+MONTH(Register!$U691)-1)))-(YEAR(Register!$O691)*12+MONTH(Register!$O691))+1))/Register!$Q691,2)-ROUND((Register!$M691-Register!$R691)*MIN(Register!$Q691,MAX(0,MIN(O$4-1,IF(Register!$U691="",$D$2,MIN($D$2,YEAR(Register!$U691)*12+MONTH(Register!$U691)-1)))-(YEAR(Register!$O691)*12+MONTH(Register!$O691))+1))/Register!$Q691,2))</f>
        <v/>
      </c>
      <c r="P693" s="27">
        <f>IF(OR(Register!$N691&lt;&gt;"Yes",Register!$O691="",N(Register!$Q691)=0),0,ROUND((Register!$M691-Register!$R691)*MIN(Register!$Q691,MAX(0,MIN(P$4,IF(Register!$U691="",$D$2,MIN($D$2,YEAR(Register!$U691)*12+MONTH(Register!$U691)-1)))-(YEAR(Register!$O691)*12+MONTH(Register!$O691))+1))/Register!$Q691,2)-ROUND((Register!$M691-Register!$R691)*MIN(Register!$Q691,MAX(0,MIN(P$4-1,IF(Register!$U691="",$D$2,MIN($D$2,YEAR(Register!$U691)*12+MONTH(Register!$U691)-1)))-(YEAR(Register!$O691)*12+MONTH(Register!$O691))+1))/Register!$Q691,2))</f>
        <v/>
      </c>
      <c r="Q693" s="27">
        <f>E693+F693+G693+H693+I693+J693+K693+L693+M693+N693+O693+P693</f>
        <v/>
      </c>
    </row>
    <row r="694">
      <c r="A694" s="28">
        <f>IF(Register!$A692="","",Register!$A692)</f>
        <v/>
      </c>
      <c r="B694" s="28">
        <f>IF(Register!$D692="","",Register!$D692)</f>
        <v/>
      </c>
      <c r="C694" s="28">
        <f>IF(Register!$F692="","",Register!$F692)</f>
        <v/>
      </c>
      <c r="D694" s="28">
        <f>IF(C694="","",IF(C694=Settings!$A$9,Settings!$B$9,IF(C694=Settings!$A$10,Settings!$B$10,IF(C694=Settings!$A$11,Settings!$B$11,IF(C694=Settings!$A$12,Settings!$B$12,IF(C694=Settings!$A$13,Settings!$B$13,IF(C694=Settings!$A$14,Settings!$B$14,IF(C694=Settings!$A$15,Settings!$B$15,IF(C694=Settings!$A$16,Settings!$B$16,IF(C694=Settings!$A$17,Settings!$B$17,IF(C694=Settings!$A$18,Settings!$B$18,"")))))))))))</f>
        <v/>
      </c>
      <c r="E694" s="27">
        <f>IF(OR(Register!$N692&lt;&gt;"Yes",Register!$O692="",N(Register!$Q692)=0),0,ROUND((Register!$M692-Register!$R692)*MIN(Register!$Q692,MAX(0,MIN(E$4,IF(Register!$U692="",$D$2,MIN($D$2,YEAR(Register!$U692)*12+MONTH(Register!$U692)-1)))-(YEAR(Register!$O692)*12+MONTH(Register!$O692))+1))/Register!$Q692,2)-ROUND((Register!$M692-Register!$R692)*MIN(Register!$Q692,MAX(0,MIN(E$4-1,IF(Register!$U692="",$D$2,MIN($D$2,YEAR(Register!$U692)*12+MONTH(Register!$U692)-1)))-(YEAR(Register!$O692)*12+MONTH(Register!$O692))+1))/Register!$Q692,2))</f>
        <v/>
      </c>
      <c r="F694" s="27">
        <f>IF(OR(Register!$N692&lt;&gt;"Yes",Register!$O692="",N(Register!$Q692)=0),0,ROUND((Register!$M692-Register!$R692)*MIN(Register!$Q692,MAX(0,MIN(F$4,IF(Register!$U692="",$D$2,MIN($D$2,YEAR(Register!$U692)*12+MONTH(Register!$U692)-1)))-(YEAR(Register!$O692)*12+MONTH(Register!$O692))+1))/Register!$Q692,2)-ROUND((Register!$M692-Register!$R692)*MIN(Register!$Q692,MAX(0,MIN(F$4-1,IF(Register!$U692="",$D$2,MIN($D$2,YEAR(Register!$U692)*12+MONTH(Register!$U692)-1)))-(YEAR(Register!$O692)*12+MONTH(Register!$O692))+1))/Register!$Q692,2))</f>
        <v/>
      </c>
      <c r="G694" s="27">
        <f>IF(OR(Register!$N692&lt;&gt;"Yes",Register!$O692="",N(Register!$Q692)=0),0,ROUND((Register!$M692-Register!$R692)*MIN(Register!$Q692,MAX(0,MIN(G$4,IF(Register!$U692="",$D$2,MIN($D$2,YEAR(Register!$U692)*12+MONTH(Register!$U692)-1)))-(YEAR(Register!$O692)*12+MONTH(Register!$O692))+1))/Register!$Q692,2)-ROUND((Register!$M692-Register!$R692)*MIN(Register!$Q692,MAX(0,MIN(G$4-1,IF(Register!$U692="",$D$2,MIN($D$2,YEAR(Register!$U692)*12+MONTH(Register!$U692)-1)))-(YEAR(Register!$O692)*12+MONTH(Register!$O692))+1))/Register!$Q692,2))</f>
        <v/>
      </c>
      <c r="H694" s="27">
        <f>IF(OR(Register!$N692&lt;&gt;"Yes",Register!$O692="",N(Register!$Q692)=0),0,ROUND((Register!$M692-Register!$R692)*MIN(Register!$Q692,MAX(0,MIN(H$4,IF(Register!$U692="",$D$2,MIN($D$2,YEAR(Register!$U692)*12+MONTH(Register!$U692)-1)))-(YEAR(Register!$O692)*12+MONTH(Register!$O692))+1))/Register!$Q692,2)-ROUND((Register!$M692-Register!$R692)*MIN(Register!$Q692,MAX(0,MIN(H$4-1,IF(Register!$U692="",$D$2,MIN($D$2,YEAR(Register!$U692)*12+MONTH(Register!$U692)-1)))-(YEAR(Register!$O692)*12+MONTH(Register!$O692))+1))/Register!$Q692,2))</f>
        <v/>
      </c>
      <c r="I694" s="27">
        <f>IF(OR(Register!$N692&lt;&gt;"Yes",Register!$O692="",N(Register!$Q692)=0),0,ROUND((Register!$M692-Register!$R692)*MIN(Register!$Q692,MAX(0,MIN(I$4,IF(Register!$U692="",$D$2,MIN($D$2,YEAR(Register!$U692)*12+MONTH(Register!$U692)-1)))-(YEAR(Register!$O692)*12+MONTH(Register!$O692))+1))/Register!$Q692,2)-ROUND((Register!$M692-Register!$R692)*MIN(Register!$Q692,MAX(0,MIN(I$4-1,IF(Register!$U692="",$D$2,MIN($D$2,YEAR(Register!$U692)*12+MONTH(Register!$U692)-1)))-(YEAR(Register!$O692)*12+MONTH(Register!$O692))+1))/Register!$Q692,2))</f>
        <v/>
      </c>
      <c r="J694" s="27">
        <f>IF(OR(Register!$N692&lt;&gt;"Yes",Register!$O692="",N(Register!$Q692)=0),0,ROUND((Register!$M692-Register!$R692)*MIN(Register!$Q692,MAX(0,MIN(J$4,IF(Register!$U692="",$D$2,MIN($D$2,YEAR(Register!$U692)*12+MONTH(Register!$U692)-1)))-(YEAR(Register!$O692)*12+MONTH(Register!$O692))+1))/Register!$Q692,2)-ROUND((Register!$M692-Register!$R692)*MIN(Register!$Q692,MAX(0,MIN(J$4-1,IF(Register!$U692="",$D$2,MIN($D$2,YEAR(Register!$U692)*12+MONTH(Register!$U692)-1)))-(YEAR(Register!$O692)*12+MONTH(Register!$O692))+1))/Register!$Q692,2))</f>
        <v/>
      </c>
      <c r="K694" s="27">
        <f>IF(OR(Register!$N692&lt;&gt;"Yes",Register!$O692="",N(Register!$Q692)=0),0,ROUND((Register!$M692-Register!$R692)*MIN(Register!$Q692,MAX(0,MIN(K$4,IF(Register!$U692="",$D$2,MIN($D$2,YEAR(Register!$U692)*12+MONTH(Register!$U692)-1)))-(YEAR(Register!$O692)*12+MONTH(Register!$O692))+1))/Register!$Q692,2)-ROUND((Register!$M692-Register!$R692)*MIN(Register!$Q692,MAX(0,MIN(K$4-1,IF(Register!$U692="",$D$2,MIN($D$2,YEAR(Register!$U692)*12+MONTH(Register!$U692)-1)))-(YEAR(Register!$O692)*12+MONTH(Register!$O692))+1))/Register!$Q692,2))</f>
        <v/>
      </c>
      <c r="L694" s="27">
        <f>IF(OR(Register!$N692&lt;&gt;"Yes",Register!$O692="",N(Register!$Q692)=0),0,ROUND((Register!$M692-Register!$R692)*MIN(Register!$Q692,MAX(0,MIN(L$4,IF(Register!$U692="",$D$2,MIN($D$2,YEAR(Register!$U692)*12+MONTH(Register!$U692)-1)))-(YEAR(Register!$O692)*12+MONTH(Register!$O692))+1))/Register!$Q692,2)-ROUND((Register!$M692-Register!$R692)*MIN(Register!$Q692,MAX(0,MIN(L$4-1,IF(Register!$U692="",$D$2,MIN($D$2,YEAR(Register!$U692)*12+MONTH(Register!$U692)-1)))-(YEAR(Register!$O692)*12+MONTH(Register!$O692))+1))/Register!$Q692,2))</f>
        <v/>
      </c>
      <c r="M694" s="27">
        <f>IF(OR(Register!$N692&lt;&gt;"Yes",Register!$O692="",N(Register!$Q692)=0),0,ROUND((Register!$M692-Register!$R692)*MIN(Register!$Q692,MAX(0,MIN(M$4,IF(Register!$U692="",$D$2,MIN($D$2,YEAR(Register!$U692)*12+MONTH(Register!$U692)-1)))-(YEAR(Register!$O692)*12+MONTH(Register!$O692))+1))/Register!$Q692,2)-ROUND((Register!$M692-Register!$R692)*MIN(Register!$Q692,MAX(0,MIN(M$4-1,IF(Register!$U692="",$D$2,MIN($D$2,YEAR(Register!$U692)*12+MONTH(Register!$U692)-1)))-(YEAR(Register!$O692)*12+MONTH(Register!$O692))+1))/Register!$Q692,2))</f>
        <v/>
      </c>
      <c r="N694" s="27">
        <f>IF(OR(Register!$N692&lt;&gt;"Yes",Register!$O692="",N(Register!$Q692)=0),0,ROUND((Register!$M692-Register!$R692)*MIN(Register!$Q692,MAX(0,MIN(N$4,IF(Register!$U692="",$D$2,MIN($D$2,YEAR(Register!$U692)*12+MONTH(Register!$U692)-1)))-(YEAR(Register!$O692)*12+MONTH(Register!$O692))+1))/Register!$Q692,2)-ROUND((Register!$M692-Register!$R692)*MIN(Register!$Q692,MAX(0,MIN(N$4-1,IF(Register!$U692="",$D$2,MIN($D$2,YEAR(Register!$U692)*12+MONTH(Register!$U692)-1)))-(YEAR(Register!$O692)*12+MONTH(Register!$O692))+1))/Register!$Q692,2))</f>
        <v/>
      </c>
      <c r="O694" s="27">
        <f>IF(OR(Register!$N692&lt;&gt;"Yes",Register!$O692="",N(Register!$Q692)=0),0,ROUND((Register!$M692-Register!$R692)*MIN(Register!$Q692,MAX(0,MIN(O$4,IF(Register!$U692="",$D$2,MIN($D$2,YEAR(Register!$U692)*12+MONTH(Register!$U692)-1)))-(YEAR(Register!$O692)*12+MONTH(Register!$O692))+1))/Register!$Q692,2)-ROUND((Register!$M692-Register!$R692)*MIN(Register!$Q692,MAX(0,MIN(O$4-1,IF(Register!$U692="",$D$2,MIN($D$2,YEAR(Register!$U692)*12+MONTH(Register!$U692)-1)))-(YEAR(Register!$O692)*12+MONTH(Register!$O692))+1))/Register!$Q692,2))</f>
        <v/>
      </c>
      <c r="P694" s="27">
        <f>IF(OR(Register!$N692&lt;&gt;"Yes",Register!$O692="",N(Register!$Q692)=0),0,ROUND((Register!$M692-Register!$R692)*MIN(Register!$Q692,MAX(0,MIN(P$4,IF(Register!$U692="",$D$2,MIN($D$2,YEAR(Register!$U692)*12+MONTH(Register!$U692)-1)))-(YEAR(Register!$O692)*12+MONTH(Register!$O692))+1))/Register!$Q692,2)-ROUND((Register!$M692-Register!$R692)*MIN(Register!$Q692,MAX(0,MIN(P$4-1,IF(Register!$U692="",$D$2,MIN($D$2,YEAR(Register!$U692)*12+MONTH(Register!$U692)-1)))-(YEAR(Register!$O692)*12+MONTH(Register!$O692))+1))/Register!$Q692,2))</f>
        <v/>
      </c>
      <c r="Q694" s="27">
        <f>E694+F694+G694+H694+I694+J694+K694+L694+M694+N694+O694+P694</f>
        <v/>
      </c>
    </row>
    <row r="695">
      <c r="A695" s="28">
        <f>IF(Register!$A693="","",Register!$A693)</f>
        <v/>
      </c>
      <c r="B695" s="28">
        <f>IF(Register!$D693="","",Register!$D693)</f>
        <v/>
      </c>
      <c r="C695" s="28">
        <f>IF(Register!$F693="","",Register!$F693)</f>
        <v/>
      </c>
      <c r="D695" s="28">
        <f>IF(C695="","",IF(C695=Settings!$A$9,Settings!$B$9,IF(C695=Settings!$A$10,Settings!$B$10,IF(C695=Settings!$A$11,Settings!$B$11,IF(C695=Settings!$A$12,Settings!$B$12,IF(C695=Settings!$A$13,Settings!$B$13,IF(C695=Settings!$A$14,Settings!$B$14,IF(C695=Settings!$A$15,Settings!$B$15,IF(C695=Settings!$A$16,Settings!$B$16,IF(C695=Settings!$A$17,Settings!$B$17,IF(C695=Settings!$A$18,Settings!$B$18,"")))))))))))</f>
        <v/>
      </c>
      <c r="E695" s="27">
        <f>IF(OR(Register!$N693&lt;&gt;"Yes",Register!$O693="",N(Register!$Q693)=0),0,ROUND((Register!$M693-Register!$R693)*MIN(Register!$Q693,MAX(0,MIN(E$4,IF(Register!$U693="",$D$2,MIN($D$2,YEAR(Register!$U693)*12+MONTH(Register!$U693)-1)))-(YEAR(Register!$O693)*12+MONTH(Register!$O693))+1))/Register!$Q693,2)-ROUND((Register!$M693-Register!$R693)*MIN(Register!$Q693,MAX(0,MIN(E$4-1,IF(Register!$U693="",$D$2,MIN($D$2,YEAR(Register!$U693)*12+MONTH(Register!$U693)-1)))-(YEAR(Register!$O693)*12+MONTH(Register!$O693))+1))/Register!$Q693,2))</f>
        <v/>
      </c>
      <c r="F695" s="27">
        <f>IF(OR(Register!$N693&lt;&gt;"Yes",Register!$O693="",N(Register!$Q693)=0),0,ROUND((Register!$M693-Register!$R693)*MIN(Register!$Q693,MAX(0,MIN(F$4,IF(Register!$U693="",$D$2,MIN($D$2,YEAR(Register!$U693)*12+MONTH(Register!$U693)-1)))-(YEAR(Register!$O693)*12+MONTH(Register!$O693))+1))/Register!$Q693,2)-ROUND((Register!$M693-Register!$R693)*MIN(Register!$Q693,MAX(0,MIN(F$4-1,IF(Register!$U693="",$D$2,MIN($D$2,YEAR(Register!$U693)*12+MONTH(Register!$U693)-1)))-(YEAR(Register!$O693)*12+MONTH(Register!$O693))+1))/Register!$Q693,2))</f>
        <v/>
      </c>
      <c r="G695" s="27">
        <f>IF(OR(Register!$N693&lt;&gt;"Yes",Register!$O693="",N(Register!$Q693)=0),0,ROUND((Register!$M693-Register!$R693)*MIN(Register!$Q693,MAX(0,MIN(G$4,IF(Register!$U693="",$D$2,MIN($D$2,YEAR(Register!$U693)*12+MONTH(Register!$U693)-1)))-(YEAR(Register!$O693)*12+MONTH(Register!$O693))+1))/Register!$Q693,2)-ROUND((Register!$M693-Register!$R693)*MIN(Register!$Q693,MAX(0,MIN(G$4-1,IF(Register!$U693="",$D$2,MIN($D$2,YEAR(Register!$U693)*12+MONTH(Register!$U693)-1)))-(YEAR(Register!$O693)*12+MONTH(Register!$O693))+1))/Register!$Q693,2))</f>
        <v/>
      </c>
      <c r="H695" s="27">
        <f>IF(OR(Register!$N693&lt;&gt;"Yes",Register!$O693="",N(Register!$Q693)=0),0,ROUND((Register!$M693-Register!$R693)*MIN(Register!$Q693,MAX(0,MIN(H$4,IF(Register!$U693="",$D$2,MIN($D$2,YEAR(Register!$U693)*12+MONTH(Register!$U693)-1)))-(YEAR(Register!$O693)*12+MONTH(Register!$O693))+1))/Register!$Q693,2)-ROUND((Register!$M693-Register!$R693)*MIN(Register!$Q693,MAX(0,MIN(H$4-1,IF(Register!$U693="",$D$2,MIN($D$2,YEAR(Register!$U693)*12+MONTH(Register!$U693)-1)))-(YEAR(Register!$O693)*12+MONTH(Register!$O693))+1))/Register!$Q693,2))</f>
        <v/>
      </c>
      <c r="I695" s="27">
        <f>IF(OR(Register!$N693&lt;&gt;"Yes",Register!$O693="",N(Register!$Q693)=0),0,ROUND((Register!$M693-Register!$R693)*MIN(Register!$Q693,MAX(0,MIN(I$4,IF(Register!$U693="",$D$2,MIN($D$2,YEAR(Register!$U693)*12+MONTH(Register!$U693)-1)))-(YEAR(Register!$O693)*12+MONTH(Register!$O693))+1))/Register!$Q693,2)-ROUND((Register!$M693-Register!$R693)*MIN(Register!$Q693,MAX(0,MIN(I$4-1,IF(Register!$U693="",$D$2,MIN($D$2,YEAR(Register!$U693)*12+MONTH(Register!$U693)-1)))-(YEAR(Register!$O693)*12+MONTH(Register!$O693))+1))/Register!$Q693,2))</f>
        <v/>
      </c>
      <c r="J695" s="27">
        <f>IF(OR(Register!$N693&lt;&gt;"Yes",Register!$O693="",N(Register!$Q693)=0),0,ROUND((Register!$M693-Register!$R693)*MIN(Register!$Q693,MAX(0,MIN(J$4,IF(Register!$U693="",$D$2,MIN($D$2,YEAR(Register!$U693)*12+MONTH(Register!$U693)-1)))-(YEAR(Register!$O693)*12+MONTH(Register!$O693))+1))/Register!$Q693,2)-ROUND((Register!$M693-Register!$R693)*MIN(Register!$Q693,MAX(0,MIN(J$4-1,IF(Register!$U693="",$D$2,MIN($D$2,YEAR(Register!$U693)*12+MONTH(Register!$U693)-1)))-(YEAR(Register!$O693)*12+MONTH(Register!$O693))+1))/Register!$Q693,2))</f>
        <v/>
      </c>
      <c r="K695" s="27">
        <f>IF(OR(Register!$N693&lt;&gt;"Yes",Register!$O693="",N(Register!$Q693)=0),0,ROUND((Register!$M693-Register!$R693)*MIN(Register!$Q693,MAX(0,MIN(K$4,IF(Register!$U693="",$D$2,MIN($D$2,YEAR(Register!$U693)*12+MONTH(Register!$U693)-1)))-(YEAR(Register!$O693)*12+MONTH(Register!$O693))+1))/Register!$Q693,2)-ROUND((Register!$M693-Register!$R693)*MIN(Register!$Q693,MAX(0,MIN(K$4-1,IF(Register!$U693="",$D$2,MIN($D$2,YEAR(Register!$U693)*12+MONTH(Register!$U693)-1)))-(YEAR(Register!$O693)*12+MONTH(Register!$O693))+1))/Register!$Q693,2))</f>
        <v/>
      </c>
      <c r="L695" s="27">
        <f>IF(OR(Register!$N693&lt;&gt;"Yes",Register!$O693="",N(Register!$Q693)=0),0,ROUND((Register!$M693-Register!$R693)*MIN(Register!$Q693,MAX(0,MIN(L$4,IF(Register!$U693="",$D$2,MIN($D$2,YEAR(Register!$U693)*12+MONTH(Register!$U693)-1)))-(YEAR(Register!$O693)*12+MONTH(Register!$O693))+1))/Register!$Q693,2)-ROUND((Register!$M693-Register!$R693)*MIN(Register!$Q693,MAX(0,MIN(L$4-1,IF(Register!$U693="",$D$2,MIN($D$2,YEAR(Register!$U693)*12+MONTH(Register!$U693)-1)))-(YEAR(Register!$O693)*12+MONTH(Register!$O693))+1))/Register!$Q693,2))</f>
        <v/>
      </c>
      <c r="M695" s="27">
        <f>IF(OR(Register!$N693&lt;&gt;"Yes",Register!$O693="",N(Register!$Q693)=0),0,ROUND((Register!$M693-Register!$R693)*MIN(Register!$Q693,MAX(0,MIN(M$4,IF(Register!$U693="",$D$2,MIN($D$2,YEAR(Register!$U693)*12+MONTH(Register!$U693)-1)))-(YEAR(Register!$O693)*12+MONTH(Register!$O693))+1))/Register!$Q693,2)-ROUND((Register!$M693-Register!$R693)*MIN(Register!$Q693,MAX(0,MIN(M$4-1,IF(Register!$U693="",$D$2,MIN($D$2,YEAR(Register!$U693)*12+MONTH(Register!$U693)-1)))-(YEAR(Register!$O693)*12+MONTH(Register!$O693))+1))/Register!$Q693,2))</f>
        <v/>
      </c>
      <c r="N695" s="27">
        <f>IF(OR(Register!$N693&lt;&gt;"Yes",Register!$O693="",N(Register!$Q693)=0),0,ROUND((Register!$M693-Register!$R693)*MIN(Register!$Q693,MAX(0,MIN(N$4,IF(Register!$U693="",$D$2,MIN($D$2,YEAR(Register!$U693)*12+MONTH(Register!$U693)-1)))-(YEAR(Register!$O693)*12+MONTH(Register!$O693))+1))/Register!$Q693,2)-ROUND((Register!$M693-Register!$R693)*MIN(Register!$Q693,MAX(0,MIN(N$4-1,IF(Register!$U693="",$D$2,MIN($D$2,YEAR(Register!$U693)*12+MONTH(Register!$U693)-1)))-(YEAR(Register!$O693)*12+MONTH(Register!$O693))+1))/Register!$Q693,2))</f>
        <v/>
      </c>
      <c r="O695" s="27">
        <f>IF(OR(Register!$N693&lt;&gt;"Yes",Register!$O693="",N(Register!$Q693)=0),0,ROUND((Register!$M693-Register!$R693)*MIN(Register!$Q693,MAX(0,MIN(O$4,IF(Register!$U693="",$D$2,MIN($D$2,YEAR(Register!$U693)*12+MONTH(Register!$U693)-1)))-(YEAR(Register!$O693)*12+MONTH(Register!$O693))+1))/Register!$Q693,2)-ROUND((Register!$M693-Register!$R693)*MIN(Register!$Q693,MAX(0,MIN(O$4-1,IF(Register!$U693="",$D$2,MIN($D$2,YEAR(Register!$U693)*12+MONTH(Register!$U693)-1)))-(YEAR(Register!$O693)*12+MONTH(Register!$O693))+1))/Register!$Q693,2))</f>
        <v/>
      </c>
      <c r="P695" s="27">
        <f>IF(OR(Register!$N693&lt;&gt;"Yes",Register!$O693="",N(Register!$Q693)=0),0,ROUND((Register!$M693-Register!$R693)*MIN(Register!$Q693,MAX(0,MIN(P$4,IF(Register!$U693="",$D$2,MIN($D$2,YEAR(Register!$U693)*12+MONTH(Register!$U693)-1)))-(YEAR(Register!$O693)*12+MONTH(Register!$O693))+1))/Register!$Q693,2)-ROUND((Register!$M693-Register!$R693)*MIN(Register!$Q693,MAX(0,MIN(P$4-1,IF(Register!$U693="",$D$2,MIN($D$2,YEAR(Register!$U693)*12+MONTH(Register!$U693)-1)))-(YEAR(Register!$O693)*12+MONTH(Register!$O693))+1))/Register!$Q693,2))</f>
        <v/>
      </c>
      <c r="Q695" s="27">
        <f>E695+F695+G695+H695+I695+J695+K695+L695+M695+N695+O695+P695</f>
        <v/>
      </c>
    </row>
    <row r="696">
      <c r="A696" s="28">
        <f>IF(Register!$A694="","",Register!$A694)</f>
        <v/>
      </c>
      <c r="B696" s="28">
        <f>IF(Register!$D694="","",Register!$D694)</f>
        <v/>
      </c>
      <c r="C696" s="28">
        <f>IF(Register!$F694="","",Register!$F694)</f>
        <v/>
      </c>
      <c r="D696" s="28">
        <f>IF(C696="","",IF(C696=Settings!$A$9,Settings!$B$9,IF(C696=Settings!$A$10,Settings!$B$10,IF(C696=Settings!$A$11,Settings!$B$11,IF(C696=Settings!$A$12,Settings!$B$12,IF(C696=Settings!$A$13,Settings!$B$13,IF(C696=Settings!$A$14,Settings!$B$14,IF(C696=Settings!$A$15,Settings!$B$15,IF(C696=Settings!$A$16,Settings!$B$16,IF(C696=Settings!$A$17,Settings!$B$17,IF(C696=Settings!$A$18,Settings!$B$18,"")))))))))))</f>
        <v/>
      </c>
      <c r="E696" s="27">
        <f>IF(OR(Register!$N694&lt;&gt;"Yes",Register!$O694="",N(Register!$Q694)=0),0,ROUND((Register!$M694-Register!$R694)*MIN(Register!$Q694,MAX(0,MIN(E$4,IF(Register!$U694="",$D$2,MIN($D$2,YEAR(Register!$U694)*12+MONTH(Register!$U694)-1)))-(YEAR(Register!$O694)*12+MONTH(Register!$O694))+1))/Register!$Q694,2)-ROUND((Register!$M694-Register!$R694)*MIN(Register!$Q694,MAX(0,MIN(E$4-1,IF(Register!$U694="",$D$2,MIN($D$2,YEAR(Register!$U694)*12+MONTH(Register!$U694)-1)))-(YEAR(Register!$O694)*12+MONTH(Register!$O694))+1))/Register!$Q694,2))</f>
        <v/>
      </c>
      <c r="F696" s="27">
        <f>IF(OR(Register!$N694&lt;&gt;"Yes",Register!$O694="",N(Register!$Q694)=0),0,ROUND((Register!$M694-Register!$R694)*MIN(Register!$Q694,MAX(0,MIN(F$4,IF(Register!$U694="",$D$2,MIN($D$2,YEAR(Register!$U694)*12+MONTH(Register!$U694)-1)))-(YEAR(Register!$O694)*12+MONTH(Register!$O694))+1))/Register!$Q694,2)-ROUND((Register!$M694-Register!$R694)*MIN(Register!$Q694,MAX(0,MIN(F$4-1,IF(Register!$U694="",$D$2,MIN($D$2,YEAR(Register!$U694)*12+MONTH(Register!$U694)-1)))-(YEAR(Register!$O694)*12+MONTH(Register!$O694))+1))/Register!$Q694,2))</f>
        <v/>
      </c>
      <c r="G696" s="27">
        <f>IF(OR(Register!$N694&lt;&gt;"Yes",Register!$O694="",N(Register!$Q694)=0),0,ROUND((Register!$M694-Register!$R694)*MIN(Register!$Q694,MAX(0,MIN(G$4,IF(Register!$U694="",$D$2,MIN($D$2,YEAR(Register!$U694)*12+MONTH(Register!$U694)-1)))-(YEAR(Register!$O694)*12+MONTH(Register!$O694))+1))/Register!$Q694,2)-ROUND((Register!$M694-Register!$R694)*MIN(Register!$Q694,MAX(0,MIN(G$4-1,IF(Register!$U694="",$D$2,MIN($D$2,YEAR(Register!$U694)*12+MONTH(Register!$U694)-1)))-(YEAR(Register!$O694)*12+MONTH(Register!$O694))+1))/Register!$Q694,2))</f>
        <v/>
      </c>
      <c r="H696" s="27">
        <f>IF(OR(Register!$N694&lt;&gt;"Yes",Register!$O694="",N(Register!$Q694)=0),0,ROUND((Register!$M694-Register!$R694)*MIN(Register!$Q694,MAX(0,MIN(H$4,IF(Register!$U694="",$D$2,MIN($D$2,YEAR(Register!$U694)*12+MONTH(Register!$U694)-1)))-(YEAR(Register!$O694)*12+MONTH(Register!$O694))+1))/Register!$Q694,2)-ROUND((Register!$M694-Register!$R694)*MIN(Register!$Q694,MAX(0,MIN(H$4-1,IF(Register!$U694="",$D$2,MIN($D$2,YEAR(Register!$U694)*12+MONTH(Register!$U694)-1)))-(YEAR(Register!$O694)*12+MONTH(Register!$O694))+1))/Register!$Q694,2))</f>
        <v/>
      </c>
      <c r="I696" s="27">
        <f>IF(OR(Register!$N694&lt;&gt;"Yes",Register!$O694="",N(Register!$Q694)=0),0,ROUND((Register!$M694-Register!$R694)*MIN(Register!$Q694,MAX(0,MIN(I$4,IF(Register!$U694="",$D$2,MIN($D$2,YEAR(Register!$U694)*12+MONTH(Register!$U694)-1)))-(YEAR(Register!$O694)*12+MONTH(Register!$O694))+1))/Register!$Q694,2)-ROUND((Register!$M694-Register!$R694)*MIN(Register!$Q694,MAX(0,MIN(I$4-1,IF(Register!$U694="",$D$2,MIN($D$2,YEAR(Register!$U694)*12+MONTH(Register!$U694)-1)))-(YEAR(Register!$O694)*12+MONTH(Register!$O694))+1))/Register!$Q694,2))</f>
        <v/>
      </c>
      <c r="J696" s="27">
        <f>IF(OR(Register!$N694&lt;&gt;"Yes",Register!$O694="",N(Register!$Q694)=0),0,ROUND((Register!$M694-Register!$R694)*MIN(Register!$Q694,MAX(0,MIN(J$4,IF(Register!$U694="",$D$2,MIN($D$2,YEAR(Register!$U694)*12+MONTH(Register!$U694)-1)))-(YEAR(Register!$O694)*12+MONTH(Register!$O694))+1))/Register!$Q694,2)-ROUND((Register!$M694-Register!$R694)*MIN(Register!$Q694,MAX(0,MIN(J$4-1,IF(Register!$U694="",$D$2,MIN($D$2,YEAR(Register!$U694)*12+MONTH(Register!$U694)-1)))-(YEAR(Register!$O694)*12+MONTH(Register!$O694))+1))/Register!$Q694,2))</f>
        <v/>
      </c>
      <c r="K696" s="27">
        <f>IF(OR(Register!$N694&lt;&gt;"Yes",Register!$O694="",N(Register!$Q694)=0),0,ROUND((Register!$M694-Register!$R694)*MIN(Register!$Q694,MAX(0,MIN(K$4,IF(Register!$U694="",$D$2,MIN($D$2,YEAR(Register!$U694)*12+MONTH(Register!$U694)-1)))-(YEAR(Register!$O694)*12+MONTH(Register!$O694))+1))/Register!$Q694,2)-ROUND((Register!$M694-Register!$R694)*MIN(Register!$Q694,MAX(0,MIN(K$4-1,IF(Register!$U694="",$D$2,MIN($D$2,YEAR(Register!$U694)*12+MONTH(Register!$U694)-1)))-(YEAR(Register!$O694)*12+MONTH(Register!$O694))+1))/Register!$Q694,2))</f>
        <v/>
      </c>
      <c r="L696" s="27">
        <f>IF(OR(Register!$N694&lt;&gt;"Yes",Register!$O694="",N(Register!$Q694)=0),0,ROUND((Register!$M694-Register!$R694)*MIN(Register!$Q694,MAX(0,MIN(L$4,IF(Register!$U694="",$D$2,MIN($D$2,YEAR(Register!$U694)*12+MONTH(Register!$U694)-1)))-(YEAR(Register!$O694)*12+MONTH(Register!$O694))+1))/Register!$Q694,2)-ROUND((Register!$M694-Register!$R694)*MIN(Register!$Q694,MAX(0,MIN(L$4-1,IF(Register!$U694="",$D$2,MIN($D$2,YEAR(Register!$U694)*12+MONTH(Register!$U694)-1)))-(YEAR(Register!$O694)*12+MONTH(Register!$O694))+1))/Register!$Q694,2))</f>
        <v/>
      </c>
      <c r="M696" s="27">
        <f>IF(OR(Register!$N694&lt;&gt;"Yes",Register!$O694="",N(Register!$Q694)=0),0,ROUND((Register!$M694-Register!$R694)*MIN(Register!$Q694,MAX(0,MIN(M$4,IF(Register!$U694="",$D$2,MIN($D$2,YEAR(Register!$U694)*12+MONTH(Register!$U694)-1)))-(YEAR(Register!$O694)*12+MONTH(Register!$O694))+1))/Register!$Q694,2)-ROUND((Register!$M694-Register!$R694)*MIN(Register!$Q694,MAX(0,MIN(M$4-1,IF(Register!$U694="",$D$2,MIN($D$2,YEAR(Register!$U694)*12+MONTH(Register!$U694)-1)))-(YEAR(Register!$O694)*12+MONTH(Register!$O694))+1))/Register!$Q694,2))</f>
        <v/>
      </c>
      <c r="N696" s="27">
        <f>IF(OR(Register!$N694&lt;&gt;"Yes",Register!$O694="",N(Register!$Q694)=0),0,ROUND((Register!$M694-Register!$R694)*MIN(Register!$Q694,MAX(0,MIN(N$4,IF(Register!$U694="",$D$2,MIN($D$2,YEAR(Register!$U694)*12+MONTH(Register!$U694)-1)))-(YEAR(Register!$O694)*12+MONTH(Register!$O694))+1))/Register!$Q694,2)-ROUND((Register!$M694-Register!$R694)*MIN(Register!$Q694,MAX(0,MIN(N$4-1,IF(Register!$U694="",$D$2,MIN($D$2,YEAR(Register!$U694)*12+MONTH(Register!$U694)-1)))-(YEAR(Register!$O694)*12+MONTH(Register!$O694))+1))/Register!$Q694,2))</f>
        <v/>
      </c>
      <c r="O696" s="27">
        <f>IF(OR(Register!$N694&lt;&gt;"Yes",Register!$O694="",N(Register!$Q694)=0),0,ROUND((Register!$M694-Register!$R694)*MIN(Register!$Q694,MAX(0,MIN(O$4,IF(Register!$U694="",$D$2,MIN($D$2,YEAR(Register!$U694)*12+MONTH(Register!$U694)-1)))-(YEAR(Register!$O694)*12+MONTH(Register!$O694))+1))/Register!$Q694,2)-ROUND((Register!$M694-Register!$R694)*MIN(Register!$Q694,MAX(0,MIN(O$4-1,IF(Register!$U694="",$D$2,MIN($D$2,YEAR(Register!$U694)*12+MONTH(Register!$U694)-1)))-(YEAR(Register!$O694)*12+MONTH(Register!$O694))+1))/Register!$Q694,2))</f>
        <v/>
      </c>
      <c r="P696" s="27">
        <f>IF(OR(Register!$N694&lt;&gt;"Yes",Register!$O694="",N(Register!$Q694)=0),0,ROUND((Register!$M694-Register!$R694)*MIN(Register!$Q694,MAX(0,MIN(P$4,IF(Register!$U694="",$D$2,MIN($D$2,YEAR(Register!$U694)*12+MONTH(Register!$U694)-1)))-(YEAR(Register!$O694)*12+MONTH(Register!$O694))+1))/Register!$Q694,2)-ROUND((Register!$M694-Register!$R694)*MIN(Register!$Q694,MAX(0,MIN(P$4-1,IF(Register!$U694="",$D$2,MIN($D$2,YEAR(Register!$U694)*12+MONTH(Register!$U694)-1)))-(YEAR(Register!$O694)*12+MONTH(Register!$O694))+1))/Register!$Q694,2))</f>
        <v/>
      </c>
      <c r="Q696" s="27">
        <f>E696+F696+G696+H696+I696+J696+K696+L696+M696+N696+O696+P696</f>
        <v/>
      </c>
    </row>
    <row r="697">
      <c r="A697" s="28">
        <f>IF(Register!$A695="","",Register!$A695)</f>
        <v/>
      </c>
      <c r="B697" s="28">
        <f>IF(Register!$D695="","",Register!$D695)</f>
        <v/>
      </c>
      <c r="C697" s="28">
        <f>IF(Register!$F695="","",Register!$F695)</f>
        <v/>
      </c>
      <c r="D697" s="28">
        <f>IF(C697="","",IF(C697=Settings!$A$9,Settings!$B$9,IF(C697=Settings!$A$10,Settings!$B$10,IF(C697=Settings!$A$11,Settings!$B$11,IF(C697=Settings!$A$12,Settings!$B$12,IF(C697=Settings!$A$13,Settings!$B$13,IF(C697=Settings!$A$14,Settings!$B$14,IF(C697=Settings!$A$15,Settings!$B$15,IF(C697=Settings!$A$16,Settings!$B$16,IF(C697=Settings!$A$17,Settings!$B$17,IF(C697=Settings!$A$18,Settings!$B$18,"")))))))))))</f>
        <v/>
      </c>
      <c r="E697" s="27">
        <f>IF(OR(Register!$N695&lt;&gt;"Yes",Register!$O695="",N(Register!$Q695)=0),0,ROUND((Register!$M695-Register!$R695)*MIN(Register!$Q695,MAX(0,MIN(E$4,IF(Register!$U695="",$D$2,MIN($D$2,YEAR(Register!$U695)*12+MONTH(Register!$U695)-1)))-(YEAR(Register!$O695)*12+MONTH(Register!$O695))+1))/Register!$Q695,2)-ROUND((Register!$M695-Register!$R695)*MIN(Register!$Q695,MAX(0,MIN(E$4-1,IF(Register!$U695="",$D$2,MIN($D$2,YEAR(Register!$U695)*12+MONTH(Register!$U695)-1)))-(YEAR(Register!$O695)*12+MONTH(Register!$O695))+1))/Register!$Q695,2))</f>
        <v/>
      </c>
      <c r="F697" s="27">
        <f>IF(OR(Register!$N695&lt;&gt;"Yes",Register!$O695="",N(Register!$Q695)=0),0,ROUND((Register!$M695-Register!$R695)*MIN(Register!$Q695,MAX(0,MIN(F$4,IF(Register!$U695="",$D$2,MIN($D$2,YEAR(Register!$U695)*12+MONTH(Register!$U695)-1)))-(YEAR(Register!$O695)*12+MONTH(Register!$O695))+1))/Register!$Q695,2)-ROUND((Register!$M695-Register!$R695)*MIN(Register!$Q695,MAX(0,MIN(F$4-1,IF(Register!$U695="",$D$2,MIN($D$2,YEAR(Register!$U695)*12+MONTH(Register!$U695)-1)))-(YEAR(Register!$O695)*12+MONTH(Register!$O695))+1))/Register!$Q695,2))</f>
        <v/>
      </c>
      <c r="G697" s="27">
        <f>IF(OR(Register!$N695&lt;&gt;"Yes",Register!$O695="",N(Register!$Q695)=0),0,ROUND((Register!$M695-Register!$R695)*MIN(Register!$Q695,MAX(0,MIN(G$4,IF(Register!$U695="",$D$2,MIN($D$2,YEAR(Register!$U695)*12+MONTH(Register!$U695)-1)))-(YEAR(Register!$O695)*12+MONTH(Register!$O695))+1))/Register!$Q695,2)-ROUND((Register!$M695-Register!$R695)*MIN(Register!$Q695,MAX(0,MIN(G$4-1,IF(Register!$U695="",$D$2,MIN($D$2,YEAR(Register!$U695)*12+MONTH(Register!$U695)-1)))-(YEAR(Register!$O695)*12+MONTH(Register!$O695))+1))/Register!$Q695,2))</f>
        <v/>
      </c>
      <c r="H697" s="27">
        <f>IF(OR(Register!$N695&lt;&gt;"Yes",Register!$O695="",N(Register!$Q695)=0),0,ROUND((Register!$M695-Register!$R695)*MIN(Register!$Q695,MAX(0,MIN(H$4,IF(Register!$U695="",$D$2,MIN($D$2,YEAR(Register!$U695)*12+MONTH(Register!$U695)-1)))-(YEAR(Register!$O695)*12+MONTH(Register!$O695))+1))/Register!$Q695,2)-ROUND((Register!$M695-Register!$R695)*MIN(Register!$Q695,MAX(0,MIN(H$4-1,IF(Register!$U695="",$D$2,MIN($D$2,YEAR(Register!$U695)*12+MONTH(Register!$U695)-1)))-(YEAR(Register!$O695)*12+MONTH(Register!$O695))+1))/Register!$Q695,2))</f>
        <v/>
      </c>
      <c r="I697" s="27">
        <f>IF(OR(Register!$N695&lt;&gt;"Yes",Register!$O695="",N(Register!$Q695)=0),0,ROUND((Register!$M695-Register!$R695)*MIN(Register!$Q695,MAX(0,MIN(I$4,IF(Register!$U695="",$D$2,MIN($D$2,YEAR(Register!$U695)*12+MONTH(Register!$U695)-1)))-(YEAR(Register!$O695)*12+MONTH(Register!$O695))+1))/Register!$Q695,2)-ROUND((Register!$M695-Register!$R695)*MIN(Register!$Q695,MAX(0,MIN(I$4-1,IF(Register!$U695="",$D$2,MIN($D$2,YEAR(Register!$U695)*12+MONTH(Register!$U695)-1)))-(YEAR(Register!$O695)*12+MONTH(Register!$O695))+1))/Register!$Q695,2))</f>
        <v/>
      </c>
      <c r="J697" s="27">
        <f>IF(OR(Register!$N695&lt;&gt;"Yes",Register!$O695="",N(Register!$Q695)=0),0,ROUND((Register!$M695-Register!$R695)*MIN(Register!$Q695,MAX(0,MIN(J$4,IF(Register!$U695="",$D$2,MIN($D$2,YEAR(Register!$U695)*12+MONTH(Register!$U695)-1)))-(YEAR(Register!$O695)*12+MONTH(Register!$O695))+1))/Register!$Q695,2)-ROUND((Register!$M695-Register!$R695)*MIN(Register!$Q695,MAX(0,MIN(J$4-1,IF(Register!$U695="",$D$2,MIN($D$2,YEAR(Register!$U695)*12+MONTH(Register!$U695)-1)))-(YEAR(Register!$O695)*12+MONTH(Register!$O695))+1))/Register!$Q695,2))</f>
        <v/>
      </c>
      <c r="K697" s="27">
        <f>IF(OR(Register!$N695&lt;&gt;"Yes",Register!$O695="",N(Register!$Q695)=0),0,ROUND((Register!$M695-Register!$R695)*MIN(Register!$Q695,MAX(0,MIN(K$4,IF(Register!$U695="",$D$2,MIN($D$2,YEAR(Register!$U695)*12+MONTH(Register!$U695)-1)))-(YEAR(Register!$O695)*12+MONTH(Register!$O695))+1))/Register!$Q695,2)-ROUND((Register!$M695-Register!$R695)*MIN(Register!$Q695,MAX(0,MIN(K$4-1,IF(Register!$U695="",$D$2,MIN($D$2,YEAR(Register!$U695)*12+MONTH(Register!$U695)-1)))-(YEAR(Register!$O695)*12+MONTH(Register!$O695))+1))/Register!$Q695,2))</f>
        <v/>
      </c>
      <c r="L697" s="27">
        <f>IF(OR(Register!$N695&lt;&gt;"Yes",Register!$O695="",N(Register!$Q695)=0),0,ROUND((Register!$M695-Register!$R695)*MIN(Register!$Q695,MAX(0,MIN(L$4,IF(Register!$U695="",$D$2,MIN($D$2,YEAR(Register!$U695)*12+MONTH(Register!$U695)-1)))-(YEAR(Register!$O695)*12+MONTH(Register!$O695))+1))/Register!$Q695,2)-ROUND((Register!$M695-Register!$R695)*MIN(Register!$Q695,MAX(0,MIN(L$4-1,IF(Register!$U695="",$D$2,MIN($D$2,YEAR(Register!$U695)*12+MONTH(Register!$U695)-1)))-(YEAR(Register!$O695)*12+MONTH(Register!$O695))+1))/Register!$Q695,2))</f>
        <v/>
      </c>
      <c r="M697" s="27">
        <f>IF(OR(Register!$N695&lt;&gt;"Yes",Register!$O695="",N(Register!$Q695)=0),0,ROUND((Register!$M695-Register!$R695)*MIN(Register!$Q695,MAX(0,MIN(M$4,IF(Register!$U695="",$D$2,MIN($D$2,YEAR(Register!$U695)*12+MONTH(Register!$U695)-1)))-(YEAR(Register!$O695)*12+MONTH(Register!$O695))+1))/Register!$Q695,2)-ROUND((Register!$M695-Register!$R695)*MIN(Register!$Q695,MAX(0,MIN(M$4-1,IF(Register!$U695="",$D$2,MIN($D$2,YEAR(Register!$U695)*12+MONTH(Register!$U695)-1)))-(YEAR(Register!$O695)*12+MONTH(Register!$O695))+1))/Register!$Q695,2))</f>
        <v/>
      </c>
      <c r="N697" s="27">
        <f>IF(OR(Register!$N695&lt;&gt;"Yes",Register!$O695="",N(Register!$Q695)=0),0,ROUND((Register!$M695-Register!$R695)*MIN(Register!$Q695,MAX(0,MIN(N$4,IF(Register!$U695="",$D$2,MIN($D$2,YEAR(Register!$U695)*12+MONTH(Register!$U695)-1)))-(YEAR(Register!$O695)*12+MONTH(Register!$O695))+1))/Register!$Q695,2)-ROUND((Register!$M695-Register!$R695)*MIN(Register!$Q695,MAX(0,MIN(N$4-1,IF(Register!$U695="",$D$2,MIN($D$2,YEAR(Register!$U695)*12+MONTH(Register!$U695)-1)))-(YEAR(Register!$O695)*12+MONTH(Register!$O695))+1))/Register!$Q695,2))</f>
        <v/>
      </c>
      <c r="O697" s="27">
        <f>IF(OR(Register!$N695&lt;&gt;"Yes",Register!$O695="",N(Register!$Q695)=0),0,ROUND((Register!$M695-Register!$R695)*MIN(Register!$Q695,MAX(0,MIN(O$4,IF(Register!$U695="",$D$2,MIN($D$2,YEAR(Register!$U695)*12+MONTH(Register!$U695)-1)))-(YEAR(Register!$O695)*12+MONTH(Register!$O695))+1))/Register!$Q695,2)-ROUND((Register!$M695-Register!$R695)*MIN(Register!$Q695,MAX(0,MIN(O$4-1,IF(Register!$U695="",$D$2,MIN($D$2,YEAR(Register!$U695)*12+MONTH(Register!$U695)-1)))-(YEAR(Register!$O695)*12+MONTH(Register!$O695))+1))/Register!$Q695,2))</f>
        <v/>
      </c>
      <c r="P697" s="27">
        <f>IF(OR(Register!$N695&lt;&gt;"Yes",Register!$O695="",N(Register!$Q695)=0),0,ROUND((Register!$M695-Register!$R695)*MIN(Register!$Q695,MAX(0,MIN(P$4,IF(Register!$U695="",$D$2,MIN($D$2,YEAR(Register!$U695)*12+MONTH(Register!$U695)-1)))-(YEAR(Register!$O695)*12+MONTH(Register!$O695))+1))/Register!$Q695,2)-ROUND((Register!$M695-Register!$R695)*MIN(Register!$Q695,MAX(0,MIN(P$4-1,IF(Register!$U695="",$D$2,MIN($D$2,YEAR(Register!$U695)*12+MONTH(Register!$U695)-1)))-(YEAR(Register!$O695)*12+MONTH(Register!$O695))+1))/Register!$Q695,2))</f>
        <v/>
      </c>
      <c r="Q697" s="27">
        <f>E697+F697+G697+H697+I697+J697+K697+L697+M697+N697+O697+P697</f>
        <v/>
      </c>
    </row>
    <row r="698">
      <c r="A698" s="28">
        <f>IF(Register!$A696="","",Register!$A696)</f>
        <v/>
      </c>
      <c r="B698" s="28">
        <f>IF(Register!$D696="","",Register!$D696)</f>
        <v/>
      </c>
      <c r="C698" s="28">
        <f>IF(Register!$F696="","",Register!$F696)</f>
        <v/>
      </c>
      <c r="D698" s="28">
        <f>IF(C698="","",IF(C698=Settings!$A$9,Settings!$B$9,IF(C698=Settings!$A$10,Settings!$B$10,IF(C698=Settings!$A$11,Settings!$B$11,IF(C698=Settings!$A$12,Settings!$B$12,IF(C698=Settings!$A$13,Settings!$B$13,IF(C698=Settings!$A$14,Settings!$B$14,IF(C698=Settings!$A$15,Settings!$B$15,IF(C698=Settings!$A$16,Settings!$B$16,IF(C698=Settings!$A$17,Settings!$B$17,IF(C698=Settings!$A$18,Settings!$B$18,"")))))))))))</f>
        <v/>
      </c>
      <c r="E698" s="27">
        <f>IF(OR(Register!$N696&lt;&gt;"Yes",Register!$O696="",N(Register!$Q696)=0),0,ROUND((Register!$M696-Register!$R696)*MIN(Register!$Q696,MAX(0,MIN(E$4,IF(Register!$U696="",$D$2,MIN($D$2,YEAR(Register!$U696)*12+MONTH(Register!$U696)-1)))-(YEAR(Register!$O696)*12+MONTH(Register!$O696))+1))/Register!$Q696,2)-ROUND((Register!$M696-Register!$R696)*MIN(Register!$Q696,MAX(0,MIN(E$4-1,IF(Register!$U696="",$D$2,MIN($D$2,YEAR(Register!$U696)*12+MONTH(Register!$U696)-1)))-(YEAR(Register!$O696)*12+MONTH(Register!$O696))+1))/Register!$Q696,2))</f>
        <v/>
      </c>
      <c r="F698" s="27">
        <f>IF(OR(Register!$N696&lt;&gt;"Yes",Register!$O696="",N(Register!$Q696)=0),0,ROUND((Register!$M696-Register!$R696)*MIN(Register!$Q696,MAX(0,MIN(F$4,IF(Register!$U696="",$D$2,MIN($D$2,YEAR(Register!$U696)*12+MONTH(Register!$U696)-1)))-(YEAR(Register!$O696)*12+MONTH(Register!$O696))+1))/Register!$Q696,2)-ROUND((Register!$M696-Register!$R696)*MIN(Register!$Q696,MAX(0,MIN(F$4-1,IF(Register!$U696="",$D$2,MIN($D$2,YEAR(Register!$U696)*12+MONTH(Register!$U696)-1)))-(YEAR(Register!$O696)*12+MONTH(Register!$O696))+1))/Register!$Q696,2))</f>
        <v/>
      </c>
      <c r="G698" s="27">
        <f>IF(OR(Register!$N696&lt;&gt;"Yes",Register!$O696="",N(Register!$Q696)=0),0,ROUND((Register!$M696-Register!$R696)*MIN(Register!$Q696,MAX(0,MIN(G$4,IF(Register!$U696="",$D$2,MIN($D$2,YEAR(Register!$U696)*12+MONTH(Register!$U696)-1)))-(YEAR(Register!$O696)*12+MONTH(Register!$O696))+1))/Register!$Q696,2)-ROUND((Register!$M696-Register!$R696)*MIN(Register!$Q696,MAX(0,MIN(G$4-1,IF(Register!$U696="",$D$2,MIN($D$2,YEAR(Register!$U696)*12+MONTH(Register!$U696)-1)))-(YEAR(Register!$O696)*12+MONTH(Register!$O696))+1))/Register!$Q696,2))</f>
        <v/>
      </c>
      <c r="H698" s="27">
        <f>IF(OR(Register!$N696&lt;&gt;"Yes",Register!$O696="",N(Register!$Q696)=0),0,ROUND((Register!$M696-Register!$R696)*MIN(Register!$Q696,MAX(0,MIN(H$4,IF(Register!$U696="",$D$2,MIN($D$2,YEAR(Register!$U696)*12+MONTH(Register!$U696)-1)))-(YEAR(Register!$O696)*12+MONTH(Register!$O696))+1))/Register!$Q696,2)-ROUND((Register!$M696-Register!$R696)*MIN(Register!$Q696,MAX(0,MIN(H$4-1,IF(Register!$U696="",$D$2,MIN($D$2,YEAR(Register!$U696)*12+MONTH(Register!$U696)-1)))-(YEAR(Register!$O696)*12+MONTH(Register!$O696))+1))/Register!$Q696,2))</f>
        <v/>
      </c>
      <c r="I698" s="27">
        <f>IF(OR(Register!$N696&lt;&gt;"Yes",Register!$O696="",N(Register!$Q696)=0),0,ROUND((Register!$M696-Register!$R696)*MIN(Register!$Q696,MAX(0,MIN(I$4,IF(Register!$U696="",$D$2,MIN($D$2,YEAR(Register!$U696)*12+MONTH(Register!$U696)-1)))-(YEAR(Register!$O696)*12+MONTH(Register!$O696))+1))/Register!$Q696,2)-ROUND((Register!$M696-Register!$R696)*MIN(Register!$Q696,MAX(0,MIN(I$4-1,IF(Register!$U696="",$D$2,MIN($D$2,YEAR(Register!$U696)*12+MONTH(Register!$U696)-1)))-(YEAR(Register!$O696)*12+MONTH(Register!$O696))+1))/Register!$Q696,2))</f>
        <v/>
      </c>
      <c r="J698" s="27">
        <f>IF(OR(Register!$N696&lt;&gt;"Yes",Register!$O696="",N(Register!$Q696)=0),0,ROUND((Register!$M696-Register!$R696)*MIN(Register!$Q696,MAX(0,MIN(J$4,IF(Register!$U696="",$D$2,MIN($D$2,YEAR(Register!$U696)*12+MONTH(Register!$U696)-1)))-(YEAR(Register!$O696)*12+MONTH(Register!$O696))+1))/Register!$Q696,2)-ROUND((Register!$M696-Register!$R696)*MIN(Register!$Q696,MAX(0,MIN(J$4-1,IF(Register!$U696="",$D$2,MIN($D$2,YEAR(Register!$U696)*12+MONTH(Register!$U696)-1)))-(YEAR(Register!$O696)*12+MONTH(Register!$O696))+1))/Register!$Q696,2))</f>
        <v/>
      </c>
      <c r="K698" s="27">
        <f>IF(OR(Register!$N696&lt;&gt;"Yes",Register!$O696="",N(Register!$Q696)=0),0,ROUND((Register!$M696-Register!$R696)*MIN(Register!$Q696,MAX(0,MIN(K$4,IF(Register!$U696="",$D$2,MIN($D$2,YEAR(Register!$U696)*12+MONTH(Register!$U696)-1)))-(YEAR(Register!$O696)*12+MONTH(Register!$O696))+1))/Register!$Q696,2)-ROUND((Register!$M696-Register!$R696)*MIN(Register!$Q696,MAX(0,MIN(K$4-1,IF(Register!$U696="",$D$2,MIN($D$2,YEAR(Register!$U696)*12+MONTH(Register!$U696)-1)))-(YEAR(Register!$O696)*12+MONTH(Register!$O696))+1))/Register!$Q696,2))</f>
        <v/>
      </c>
      <c r="L698" s="27">
        <f>IF(OR(Register!$N696&lt;&gt;"Yes",Register!$O696="",N(Register!$Q696)=0),0,ROUND((Register!$M696-Register!$R696)*MIN(Register!$Q696,MAX(0,MIN(L$4,IF(Register!$U696="",$D$2,MIN($D$2,YEAR(Register!$U696)*12+MONTH(Register!$U696)-1)))-(YEAR(Register!$O696)*12+MONTH(Register!$O696))+1))/Register!$Q696,2)-ROUND((Register!$M696-Register!$R696)*MIN(Register!$Q696,MAX(0,MIN(L$4-1,IF(Register!$U696="",$D$2,MIN($D$2,YEAR(Register!$U696)*12+MONTH(Register!$U696)-1)))-(YEAR(Register!$O696)*12+MONTH(Register!$O696))+1))/Register!$Q696,2))</f>
        <v/>
      </c>
      <c r="M698" s="27">
        <f>IF(OR(Register!$N696&lt;&gt;"Yes",Register!$O696="",N(Register!$Q696)=0),0,ROUND((Register!$M696-Register!$R696)*MIN(Register!$Q696,MAX(0,MIN(M$4,IF(Register!$U696="",$D$2,MIN($D$2,YEAR(Register!$U696)*12+MONTH(Register!$U696)-1)))-(YEAR(Register!$O696)*12+MONTH(Register!$O696))+1))/Register!$Q696,2)-ROUND((Register!$M696-Register!$R696)*MIN(Register!$Q696,MAX(0,MIN(M$4-1,IF(Register!$U696="",$D$2,MIN($D$2,YEAR(Register!$U696)*12+MONTH(Register!$U696)-1)))-(YEAR(Register!$O696)*12+MONTH(Register!$O696))+1))/Register!$Q696,2))</f>
        <v/>
      </c>
      <c r="N698" s="27">
        <f>IF(OR(Register!$N696&lt;&gt;"Yes",Register!$O696="",N(Register!$Q696)=0),0,ROUND((Register!$M696-Register!$R696)*MIN(Register!$Q696,MAX(0,MIN(N$4,IF(Register!$U696="",$D$2,MIN($D$2,YEAR(Register!$U696)*12+MONTH(Register!$U696)-1)))-(YEAR(Register!$O696)*12+MONTH(Register!$O696))+1))/Register!$Q696,2)-ROUND((Register!$M696-Register!$R696)*MIN(Register!$Q696,MAX(0,MIN(N$4-1,IF(Register!$U696="",$D$2,MIN($D$2,YEAR(Register!$U696)*12+MONTH(Register!$U696)-1)))-(YEAR(Register!$O696)*12+MONTH(Register!$O696))+1))/Register!$Q696,2))</f>
        <v/>
      </c>
      <c r="O698" s="27">
        <f>IF(OR(Register!$N696&lt;&gt;"Yes",Register!$O696="",N(Register!$Q696)=0),0,ROUND((Register!$M696-Register!$R696)*MIN(Register!$Q696,MAX(0,MIN(O$4,IF(Register!$U696="",$D$2,MIN($D$2,YEAR(Register!$U696)*12+MONTH(Register!$U696)-1)))-(YEAR(Register!$O696)*12+MONTH(Register!$O696))+1))/Register!$Q696,2)-ROUND((Register!$M696-Register!$R696)*MIN(Register!$Q696,MAX(0,MIN(O$4-1,IF(Register!$U696="",$D$2,MIN($D$2,YEAR(Register!$U696)*12+MONTH(Register!$U696)-1)))-(YEAR(Register!$O696)*12+MONTH(Register!$O696))+1))/Register!$Q696,2))</f>
        <v/>
      </c>
      <c r="P698" s="27">
        <f>IF(OR(Register!$N696&lt;&gt;"Yes",Register!$O696="",N(Register!$Q696)=0),0,ROUND((Register!$M696-Register!$R696)*MIN(Register!$Q696,MAX(0,MIN(P$4,IF(Register!$U696="",$D$2,MIN($D$2,YEAR(Register!$U696)*12+MONTH(Register!$U696)-1)))-(YEAR(Register!$O696)*12+MONTH(Register!$O696))+1))/Register!$Q696,2)-ROUND((Register!$M696-Register!$R696)*MIN(Register!$Q696,MAX(0,MIN(P$4-1,IF(Register!$U696="",$D$2,MIN($D$2,YEAR(Register!$U696)*12+MONTH(Register!$U696)-1)))-(YEAR(Register!$O696)*12+MONTH(Register!$O696))+1))/Register!$Q696,2))</f>
        <v/>
      </c>
      <c r="Q698" s="27">
        <f>E698+F698+G698+H698+I698+J698+K698+L698+M698+N698+O698+P698</f>
        <v/>
      </c>
    </row>
    <row r="699">
      <c r="A699" s="28">
        <f>IF(Register!$A697="","",Register!$A697)</f>
        <v/>
      </c>
      <c r="B699" s="28">
        <f>IF(Register!$D697="","",Register!$D697)</f>
        <v/>
      </c>
      <c r="C699" s="28">
        <f>IF(Register!$F697="","",Register!$F697)</f>
        <v/>
      </c>
      <c r="D699" s="28">
        <f>IF(C699="","",IF(C699=Settings!$A$9,Settings!$B$9,IF(C699=Settings!$A$10,Settings!$B$10,IF(C699=Settings!$A$11,Settings!$B$11,IF(C699=Settings!$A$12,Settings!$B$12,IF(C699=Settings!$A$13,Settings!$B$13,IF(C699=Settings!$A$14,Settings!$B$14,IF(C699=Settings!$A$15,Settings!$B$15,IF(C699=Settings!$A$16,Settings!$B$16,IF(C699=Settings!$A$17,Settings!$B$17,IF(C699=Settings!$A$18,Settings!$B$18,"")))))))))))</f>
        <v/>
      </c>
      <c r="E699" s="27">
        <f>IF(OR(Register!$N697&lt;&gt;"Yes",Register!$O697="",N(Register!$Q697)=0),0,ROUND((Register!$M697-Register!$R697)*MIN(Register!$Q697,MAX(0,MIN(E$4,IF(Register!$U697="",$D$2,MIN($D$2,YEAR(Register!$U697)*12+MONTH(Register!$U697)-1)))-(YEAR(Register!$O697)*12+MONTH(Register!$O697))+1))/Register!$Q697,2)-ROUND((Register!$M697-Register!$R697)*MIN(Register!$Q697,MAX(0,MIN(E$4-1,IF(Register!$U697="",$D$2,MIN($D$2,YEAR(Register!$U697)*12+MONTH(Register!$U697)-1)))-(YEAR(Register!$O697)*12+MONTH(Register!$O697))+1))/Register!$Q697,2))</f>
        <v/>
      </c>
      <c r="F699" s="27">
        <f>IF(OR(Register!$N697&lt;&gt;"Yes",Register!$O697="",N(Register!$Q697)=0),0,ROUND((Register!$M697-Register!$R697)*MIN(Register!$Q697,MAX(0,MIN(F$4,IF(Register!$U697="",$D$2,MIN($D$2,YEAR(Register!$U697)*12+MONTH(Register!$U697)-1)))-(YEAR(Register!$O697)*12+MONTH(Register!$O697))+1))/Register!$Q697,2)-ROUND((Register!$M697-Register!$R697)*MIN(Register!$Q697,MAX(0,MIN(F$4-1,IF(Register!$U697="",$D$2,MIN($D$2,YEAR(Register!$U697)*12+MONTH(Register!$U697)-1)))-(YEAR(Register!$O697)*12+MONTH(Register!$O697))+1))/Register!$Q697,2))</f>
        <v/>
      </c>
      <c r="G699" s="27">
        <f>IF(OR(Register!$N697&lt;&gt;"Yes",Register!$O697="",N(Register!$Q697)=0),0,ROUND((Register!$M697-Register!$R697)*MIN(Register!$Q697,MAX(0,MIN(G$4,IF(Register!$U697="",$D$2,MIN($D$2,YEAR(Register!$U697)*12+MONTH(Register!$U697)-1)))-(YEAR(Register!$O697)*12+MONTH(Register!$O697))+1))/Register!$Q697,2)-ROUND((Register!$M697-Register!$R697)*MIN(Register!$Q697,MAX(0,MIN(G$4-1,IF(Register!$U697="",$D$2,MIN($D$2,YEAR(Register!$U697)*12+MONTH(Register!$U697)-1)))-(YEAR(Register!$O697)*12+MONTH(Register!$O697))+1))/Register!$Q697,2))</f>
        <v/>
      </c>
      <c r="H699" s="27">
        <f>IF(OR(Register!$N697&lt;&gt;"Yes",Register!$O697="",N(Register!$Q697)=0),0,ROUND((Register!$M697-Register!$R697)*MIN(Register!$Q697,MAX(0,MIN(H$4,IF(Register!$U697="",$D$2,MIN($D$2,YEAR(Register!$U697)*12+MONTH(Register!$U697)-1)))-(YEAR(Register!$O697)*12+MONTH(Register!$O697))+1))/Register!$Q697,2)-ROUND((Register!$M697-Register!$R697)*MIN(Register!$Q697,MAX(0,MIN(H$4-1,IF(Register!$U697="",$D$2,MIN($D$2,YEAR(Register!$U697)*12+MONTH(Register!$U697)-1)))-(YEAR(Register!$O697)*12+MONTH(Register!$O697))+1))/Register!$Q697,2))</f>
        <v/>
      </c>
      <c r="I699" s="27">
        <f>IF(OR(Register!$N697&lt;&gt;"Yes",Register!$O697="",N(Register!$Q697)=0),0,ROUND((Register!$M697-Register!$R697)*MIN(Register!$Q697,MAX(0,MIN(I$4,IF(Register!$U697="",$D$2,MIN($D$2,YEAR(Register!$U697)*12+MONTH(Register!$U697)-1)))-(YEAR(Register!$O697)*12+MONTH(Register!$O697))+1))/Register!$Q697,2)-ROUND((Register!$M697-Register!$R697)*MIN(Register!$Q697,MAX(0,MIN(I$4-1,IF(Register!$U697="",$D$2,MIN($D$2,YEAR(Register!$U697)*12+MONTH(Register!$U697)-1)))-(YEAR(Register!$O697)*12+MONTH(Register!$O697))+1))/Register!$Q697,2))</f>
        <v/>
      </c>
      <c r="J699" s="27">
        <f>IF(OR(Register!$N697&lt;&gt;"Yes",Register!$O697="",N(Register!$Q697)=0),0,ROUND((Register!$M697-Register!$R697)*MIN(Register!$Q697,MAX(0,MIN(J$4,IF(Register!$U697="",$D$2,MIN($D$2,YEAR(Register!$U697)*12+MONTH(Register!$U697)-1)))-(YEAR(Register!$O697)*12+MONTH(Register!$O697))+1))/Register!$Q697,2)-ROUND((Register!$M697-Register!$R697)*MIN(Register!$Q697,MAX(0,MIN(J$4-1,IF(Register!$U697="",$D$2,MIN($D$2,YEAR(Register!$U697)*12+MONTH(Register!$U697)-1)))-(YEAR(Register!$O697)*12+MONTH(Register!$O697))+1))/Register!$Q697,2))</f>
        <v/>
      </c>
      <c r="K699" s="27">
        <f>IF(OR(Register!$N697&lt;&gt;"Yes",Register!$O697="",N(Register!$Q697)=0),0,ROUND((Register!$M697-Register!$R697)*MIN(Register!$Q697,MAX(0,MIN(K$4,IF(Register!$U697="",$D$2,MIN($D$2,YEAR(Register!$U697)*12+MONTH(Register!$U697)-1)))-(YEAR(Register!$O697)*12+MONTH(Register!$O697))+1))/Register!$Q697,2)-ROUND((Register!$M697-Register!$R697)*MIN(Register!$Q697,MAX(0,MIN(K$4-1,IF(Register!$U697="",$D$2,MIN($D$2,YEAR(Register!$U697)*12+MONTH(Register!$U697)-1)))-(YEAR(Register!$O697)*12+MONTH(Register!$O697))+1))/Register!$Q697,2))</f>
        <v/>
      </c>
      <c r="L699" s="27">
        <f>IF(OR(Register!$N697&lt;&gt;"Yes",Register!$O697="",N(Register!$Q697)=0),0,ROUND((Register!$M697-Register!$R697)*MIN(Register!$Q697,MAX(0,MIN(L$4,IF(Register!$U697="",$D$2,MIN($D$2,YEAR(Register!$U697)*12+MONTH(Register!$U697)-1)))-(YEAR(Register!$O697)*12+MONTH(Register!$O697))+1))/Register!$Q697,2)-ROUND((Register!$M697-Register!$R697)*MIN(Register!$Q697,MAX(0,MIN(L$4-1,IF(Register!$U697="",$D$2,MIN($D$2,YEAR(Register!$U697)*12+MONTH(Register!$U697)-1)))-(YEAR(Register!$O697)*12+MONTH(Register!$O697))+1))/Register!$Q697,2))</f>
        <v/>
      </c>
      <c r="M699" s="27">
        <f>IF(OR(Register!$N697&lt;&gt;"Yes",Register!$O697="",N(Register!$Q697)=0),0,ROUND((Register!$M697-Register!$R697)*MIN(Register!$Q697,MAX(0,MIN(M$4,IF(Register!$U697="",$D$2,MIN($D$2,YEAR(Register!$U697)*12+MONTH(Register!$U697)-1)))-(YEAR(Register!$O697)*12+MONTH(Register!$O697))+1))/Register!$Q697,2)-ROUND((Register!$M697-Register!$R697)*MIN(Register!$Q697,MAX(0,MIN(M$4-1,IF(Register!$U697="",$D$2,MIN($D$2,YEAR(Register!$U697)*12+MONTH(Register!$U697)-1)))-(YEAR(Register!$O697)*12+MONTH(Register!$O697))+1))/Register!$Q697,2))</f>
        <v/>
      </c>
      <c r="N699" s="27">
        <f>IF(OR(Register!$N697&lt;&gt;"Yes",Register!$O697="",N(Register!$Q697)=0),0,ROUND((Register!$M697-Register!$R697)*MIN(Register!$Q697,MAX(0,MIN(N$4,IF(Register!$U697="",$D$2,MIN($D$2,YEAR(Register!$U697)*12+MONTH(Register!$U697)-1)))-(YEAR(Register!$O697)*12+MONTH(Register!$O697))+1))/Register!$Q697,2)-ROUND((Register!$M697-Register!$R697)*MIN(Register!$Q697,MAX(0,MIN(N$4-1,IF(Register!$U697="",$D$2,MIN($D$2,YEAR(Register!$U697)*12+MONTH(Register!$U697)-1)))-(YEAR(Register!$O697)*12+MONTH(Register!$O697))+1))/Register!$Q697,2))</f>
        <v/>
      </c>
      <c r="O699" s="27">
        <f>IF(OR(Register!$N697&lt;&gt;"Yes",Register!$O697="",N(Register!$Q697)=0),0,ROUND((Register!$M697-Register!$R697)*MIN(Register!$Q697,MAX(0,MIN(O$4,IF(Register!$U697="",$D$2,MIN($D$2,YEAR(Register!$U697)*12+MONTH(Register!$U697)-1)))-(YEAR(Register!$O697)*12+MONTH(Register!$O697))+1))/Register!$Q697,2)-ROUND((Register!$M697-Register!$R697)*MIN(Register!$Q697,MAX(0,MIN(O$4-1,IF(Register!$U697="",$D$2,MIN($D$2,YEAR(Register!$U697)*12+MONTH(Register!$U697)-1)))-(YEAR(Register!$O697)*12+MONTH(Register!$O697))+1))/Register!$Q697,2))</f>
        <v/>
      </c>
      <c r="P699" s="27">
        <f>IF(OR(Register!$N697&lt;&gt;"Yes",Register!$O697="",N(Register!$Q697)=0),0,ROUND((Register!$M697-Register!$R697)*MIN(Register!$Q697,MAX(0,MIN(P$4,IF(Register!$U697="",$D$2,MIN($D$2,YEAR(Register!$U697)*12+MONTH(Register!$U697)-1)))-(YEAR(Register!$O697)*12+MONTH(Register!$O697))+1))/Register!$Q697,2)-ROUND((Register!$M697-Register!$R697)*MIN(Register!$Q697,MAX(0,MIN(P$4-1,IF(Register!$U697="",$D$2,MIN($D$2,YEAR(Register!$U697)*12+MONTH(Register!$U697)-1)))-(YEAR(Register!$O697)*12+MONTH(Register!$O697))+1))/Register!$Q697,2))</f>
        <v/>
      </c>
      <c r="Q699" s="27">
        <f>E699+F699+G699+H699+I699+J699+K699+L699+M699+N699+O699+P699</f>
        <v/>
      </c>
    </row>
    <row r="700">
      <c r="A700" s="28">
        <f>IF(Register!$A698="","",Register!$A698)</f>
        <v/>
      </c>
      <c r="B700" s="28">
        <f>IF(Register!$D698="","",Register!$D698)</f>
        <v/>
      </c>
      <c r="C700" s="28">
        <f>IF(Register!$F698="","",Register!$F698)</f>
        <v/>
      </c>
      <c r="D700" s="28">
        <f>IF(C700="","",IF(C700=Settings!$A$9,Settings!$B$9,IF(C700=Settings!$A$10,Settings!$B$10,IF(C700=Settings!$A$11,Settings!$B$11,IF(C700=Settings!$A$12,Settings!$B$12,IF(C700=Settings!$A$13,Settings!$B$13,IF(C700=Settings!$A$14,Settings!$B$14,IF(C700=Settings!$A$15,Settings!$B$15,IF(C700=Settings!$A$16,Settings!$B$16,IF(C700=Settings!$A$17,Settings!$B$17,IF(C700=Settings!$A$18,Settings!$B$18,"")))))))))))</f>
        <v/>
      </c>
      <c r="E700" s="27">
        <f>IF(OR(Register!$N698&lt;&gt;"Yes",Register!$O698="",N(Register!$Q698)=0),0,ROUND((Register!$M698-Register!$R698)*MIN(Register!$Q698,MAX(0,MIN(E$4,IF(Register!$U698="",$D$2,MIN($D$2,YEAR(Register!$U698)*12+MONTH(Register!$U698)-1)))-(YEAR(Register!$O698)*12+MONTH(Register!$O698))+1))/Register!$Q698,2)-ROUND((Register!$M698-Register!$R698)*MIN(Register!$Q698,MAX(0,MIN(E$4-1,IF(Register!$U698="",$D$2,MIN($D$2,YEAR(Register!$U698)*12+MONTH(Register!$U698)-1)))-(YEAR(Register!$O698)*12+MONTH(Register!$O698))+1))/Register!$Q698,2))</f>
        <v/>
      </c>
      <c r="F700" s="27">
        <f>IF(OR(Register!$N698&lt;&gt;"Yes",Register!$O698="",N(Register!$Q698)=0),0,ROUND((Register!$M698-Register!$R698)*MIN(Register!$Q698,MAX(0,MIN(F$4,IF(Register!$U698="",$D$2,MIN($D$2,YEAR(Register!$U698)*12+MONTH(Register!$U698)-1)))-(YEAR(Register!$O698)*12+MONTH(Register!$O698))+1))/Register!$Q698,2)-ROUND((Register!$M698-Register!$R698)*MIN(Register!$Q698,MAX(0,MIN(F$4-1,IF(Register!$U698="",$D$2,MIN($D$2,YEAR(Register!$U698)*12+MONTH(Register!$U698)-1)))-(YEAR(Register!$O698)*12+MONTH(Register!$O698))+1))/Register!$Q698,2))</f>
        <v/>
      </c>
      <c r="G700" s="27">
        <f>IF(OR(Register!$N698&lt;&gt;"Yes",Register!$O698="",N(Register!$Q698)=0),0,ROUND((Register!$M698-Register!$R698)*MIN(Register!$Q698,MAX(0,MIN(G$4,IF(Register!$U698="",$D$2,MIN($D$2,YEAR(Register!$U698)*12+MONTH(Register!$U698)-1)))-(YEAR(Register!$O698)*12+MONTH(Register!$O698))+1))/Register!$Q698,2)-ROUND((Register!$M698-Register!$R698)*MIN(Register!$Q698,MAX(0,MIN(G$4-1,IF(Register!$U698="",$D$2,MIN($D$2,YEAR(Register!$U698)*12+MONTH(Register!$U698)-1)))-(YEAR(Register!$O698)*12+MONTH(Register!$O698))+1))/Register!$Q698,2))</f>
        <v/>
      </c>
      <c r="H700" s="27">
        <f>IF(OR(Register!$N698&lt;&gt;"Yes",Register!$O698="",N(Register!$Q698)=0),0,ROUND((Register!$M698-Register!$R698)*MIN(Register!$Q698,MAX(0,MIN(H$4,IF(Register!$U698="",$D$2,MIN($D$2,YEAR(Register!$U698)*12+MONTH(Register!$U698)-1)))-(YEAR(Register!$O698)*12+MONTH(Register!$O698))+1))/Register!$Q698,2)-ROUND((Register!$M698-Register!$R698)*MIN(Register!$Q698,MAX(0,MIN(H$4-1,IF(Register!$U698="",$D$2,MIN($D$2,YEAR(Register!$U698)*12+MONTH(Register!$U698)-1)))-(YEAR(Register!$O698)*12+MONTH(Register!$O698))+1))/Register!$Q698,2))</f>
        <v/>
      </c>
      <c r="I700" s="27">
        <f>IF(OR(Register!$N698&lt;&gt;"Yes",Register!$O698="",N(Register!$Q698)=0),0,ROUND((Register!$M698-Register!$R698)*MIN(Register!$Q698,MAX(0,MIN(I$4,IF(Register!$U698="",$D$2,MIN($D$2,YEAR(Register!$U698)*12+MONTH(Register!$U698)-1)))-(YEAR(Register!$O698)*12+MONTH(Register!$O698))+1))/Register!$Q698,2)-ROUND((Register!$M698-Register!$R698)*MIN(Register!$Q698,MAX(0,MIN(I$4-1,IF(Register!$U698="",$D$2,MIN($D$2,YEAR(Register!$U698)*12+MONTH(Register!$U698)-1)))-(YEAR(Register!$O698)*12+MONTH(Register!$O698))+1))/Register!$Q698,2))</f>
        <v/>
      </c>
      <c r="J700" s="27">
        <f>IF(OR(Register!$N698&lt;&gt;"Yes",Register!$O698="",N(Register!$Q698)=0),0,ROUND((Register!$M698-Register!$R698)*MIN(Register!$Q698,MAX(0,MIN(J$4,IF(Register!$U698="",$D$2,MIN($D$2,YEAR(Register!$U698)*12+MONTH(Register!$U698)-1)))-(YEAR(Register!$O698)*12+MONTH(Register!$O698))+1))/Register!$Q698,2)-ROUND((Register!$M698-Register!$R698)*MIN(Register!$Q698,MAX(0,MIN(J$4-1,IF(Register!$U698="",$D$2,MIN($D$2,YEAR(Register!$U698)*12+MONTH(Register!$U698)-1)))-(YEAR(Register!$O698)*12+MONTH(Register!$O698))+1))/Register!$Q698,2))</f>
        <v/>
      </c>
      <c r="K700" s="27">
        <f>IF(OR(Register!$N698&lt;&gt;"Yes",Register!$O698="",N(Register!$Q698)=0),0,ROUND((Register!$M698-Register!$R698)*MIN(Register!$Q698,MAX(0,MIN(K$4,IF(Register!$U698="",$D$2,MIN($D$2,YEAR(Register!$U698)*12+MONTH(Register!$U698)-1)))-(YEAR(Register!$O698)*12+MONTH(Register!$O698))+1))/Register!$Q698,2)-ROUND((Register!$M698-Register!$R698)*MIN(Register!$Q698,MAX(0,MIN(K$4-1,IF(Register!$U698="",$D$2,MIN($D$2,YEAR(Register!$U698)*12+MONTH(Register!$U698)-1)))-(YEAR(Register!$O698)*12+MONTH(Register!$O698))+1))/Register!$Q698,2))</f>
        <v/>
      </c>
      <c r="L700" s="27">
        <f>IF(OR(Register!$N698&lt;&gt;"Yes",Register!$O698="",N(Register!$Q698)=0),0,ROUND((Register!$M698-Register!$R698)*MIN(Register!$Q698,MAX(0,MIN(L$4,IF(Register!$U698="",$D$2,MIN($D$2,YEAR(Register!$U698)*12+MONTH(Register!$U698)-1)))-(YEAR(Register!$O698)*12+MONTH(Register!$O698))+1))/Register!$Q698,2)-ROUND((Register!$M698-Register!$R698)*MIN(Register!$Q698,MAX(0,MIN(L$4-1,IF(Register!$U698="",$D$2,MIN($D$2,YEAR(Register!$U698)*12+MONTH(Register!$U698)-1)))-(YEAR(Register!$O698)*12+MONTH(Register!$O698))+1))/Register!$Q698,2))</f>
        <v/>
      </c>
      <c r="M700" s="27">
        <f>IF(OR(Register!$N698&lt;&gt;"Yes",Register!$O698="",N(Register!$Q698)=0),0,ROUND((Register!$M698-Register!$R698)*MIN(Register!$Q698,MAX(0,MIN(M$4,IF(Register!$U698="",$D$2,MIN($D$2,YEAR(Register!$U698)*12+MONTH(Register!$U698)-1)))-(YEAR(Register!$O698)*12+MONTH(Register!$O698))+1))/Register!$Q698,2)-ROUND((Register!$M698-Register!$R698)*MIN(Register!$Q698,MAX(0,MIN(M$4-1,IF(Register!$U698="",$D$2,MIN($D$2,YEAR(Register!$U698)*12+MONTH(Register!$U698)-1)))-(YEAR(Register!$O698)*12+MONTH(Register!$O698))+1))/Register!$Q698,2))</f>
        <v/>
      </c>
      <c r="N700" s="27">
        <f>IF(OR(Register!$N698&lt;&gt;"Yes",Register!$O698="",N(Register!$Q698)=0),0,ROUND((Register!$M698-Register!$R698)*MIN(Register!$Q698,MAX(0,MIN(N$4,IF(Register!$U698="",$D$2,MIN($D$2,YEAR(Register!$U698)*12+MONTH(Register!$U698)-1)))-(YEAR(Register!$O698)*12+MONTH(Register!$O698))+1))/Register!$Q698,2)-ROUND((Register!$M698-Register!$R698)*MIN(Register!$Q698,MAX(0,MIN(N$4-1,IF(Register!$U698="",$D$2,MIN($D$2,YEAR(Register!$U698)*12+MONTH(Register!$U698)-1)))-(YEAR(Register!$O698)*12+MONTH(Register!$O698))+1))/Register!$Q698,2))</f>
        <v/>
      </c>
      <c r="O700" s="27">
        <f>IF(OR(Register!$N698&lt;&gt;"Yes",Register!$O698="",N(Register!$Q698)=0),0,ROUND((Register!$M698-Register!$R698)*MIN(Register!$Q698,MAX(0,MIN(O$4,IF(Register!$U698="",$D$2,MIN($D$2,YEAR(Register!$U698)*12+MONTH(Register!$U698)-1)))-(YEAR(Register!$O698)*12+MONTH(Register!$O698))+1))/Register!$Q698,2)-ROUND((Register!$M698-Register!$R698)*MIN(Register!$Q698,MAX(0,MIN(O$4-1,IF(Register!$U698="",$D$2,MIN($D$2,YEAR(Register!$U698)*12+MONTH(Register!$U698)-1)))-(YEAR(Register!$O698)*12+MONTH(Register!$O698))+1))/Register!$Q698,2))</f>
        <v/>
      </c>
      <c r="P700" s="27">
        <f>IF(OR(Register!$N698&lt;&gt;"Yes",Register!$O698="",N(Register!$Q698)=0),0,ROUND((Register!$M698-Register!$R698)*MIN(Register!$Q698,MAX(0,MIN(P$4,IF(Register!$U698="",$D$2,MIN($D$2,YEAR(Register!$U698)*12+MONTH(Register!$U698)-1)))-(YEAR(Register!$O698)*12+MONTH(Register!$O698))+1))/Register!$Q698,2)-ROUND((Register!$M698-Register!$R698)*MIN(Register!$Q698,MAX(0,MIN(P$4-1,IF(Register!$U698="",$D$2,MIN($D$2,YEAR(Register!$U698)*12+MONTH(Register!$U698)-1)))-(YEAR(Register!$O698)*12+MONTH(Register!$O698))+1))/Register!$Q698,2))</f>
        <v/>
      </c>
      <c r="Q700" s="27">
        <f>E700+F700+G700+H700+I700+J700+K700+L700+M700+N700+O700+P700</f>
        <v/>
      </c>
    </row>
    <row r="701">
      <c r="A701" s="28">
        <f>IF(Register!$A699="","",Register!$A699)</f>
        <v/>
      </c>
      <c r="B701" s="28">
        <f>IF(Register!$D699="","",Register!$D699)</f>
        <v/>
      </c>
      <c r="C701" s="28">
        <f>IF(Register!$F699="","",Register!$F699)</f>
        <v/>
      </c>
      <c r="D701" s="28">
        <f>IF(C701="","",IF(C701=Settings!$A$9,Settings!$B$9,IF(C701=Settings!$A$10,Settings!$B$10,IF(C701=Settings!$A$11,Settings!$B$11,IF(C701=Settings!$A$12,Settings!$B$12,IF(C701=Settings!$A$13,Settings!$B$13,IF(C701=Settings!$A$14,Settings!$B$14,IF(C701=Settings!$A$15,Settings!$B$15,IF(C701=Settings!$A$16,Settings!$B$16,IF(C701=Settings!$A$17,Settings!$B$17,IF(C701=Settings!$A$18,Settings!$B$18,"")))))))))))</f>
        <v/>
      </c>
      <c r="E701" s="27">
        <f>IF(OR(Register!$N699&lt;&gt;"Yes",Register!$O699="",N(Register!$Q699)=0),0,ROUND((Register!$M699-Register!$R699)*MIN(Register!$Q699,MAX(0,MIN(E$4,IF(Register!$U699="",$D$2,MIN($D$2,YEAR(Register!$U699)*12+MONTH(Register!$U699)-1)))-(YEAR(Register!$O699)*12+MONTH(Register!$O699))+1))/Register!$Q699,2)-ROUND((Register!$M699-Register!$R699)*MIN(Register!$Q699,MAX(0,MIN(E$4-1,IF(Register!$U699="",$D$2,MIN($D$2,YEAR(Register!$U699)*12+MONTH(Register!$U699)-1)))-(YEAR(Register!$O699)*12+MONTH(Register!$O699))+1))/Register!$Q699,2))</f>
        <v/>
      </c>
      <c r="F701" s="27">
        <f>IF(OR(Register!$N699&lt;&gt;"Yes",Register!$O699="",N(Register!$Q699)=0),0,ROUND((Register!$M699-Register!$R699)*MIN(Register!$Q699,MAX(0,MIN(F$4,IF(Register!$U699="",$D$2,MIN($D$2,YEAR(Register!$U699)*12+MONTH(Register!$U699)-1)))-(YEAR(Register!$O699)*12+MONTH(Register!$O699))+1))/Register!$Q699,2)-ROUND((Register!$M699-Register!$R699)*MIN(Register!$Q699,MAX(0,MIN(F$4-1,IF(Register!$U699="",$D$2,MIN($D$2,YEAR(Register!$U699)*12+MONTH(Register!$U699)-1)))-(YEAR(Register!$O699)*12+MONTH(Register!$O699))+1))/Register!$Q699,2))</f>
        <v/>
      </c>
      <c r="G701" s="27">
        <f>IF(OR(Register!$N699&lt;&gt;"Yes",Register!$O699="",N(Register!$Q699)=0),0,ROUND((Register!$M699-Register!$R699)*MIN(Register!$Q699,MAX(0,MIN(G$4,IF(Register!$U699="",$D$2,MIN($D$2,YEAR(Register!$U699)*12+MONTH(Register!$U699)-1)))-(YEAR(Register!$O699)*12+MONTH(Register!$O699))+1))/Register!$Q699,2)-ROUND((Register!$M699-Register!$R699)*MIN(Register!$Q699,MAX(0,MIN(G$4-1,IF(Register!$U699="",$D$2,MIN($D$2,YEAR(Register!$U699)*12+MONTH(Register!$U699)-1)))-(YEAR(Register!$O699)*12+MONTH(Register!$O699))+1))/Register!$Q699,2))</f>
        <v/>
      </c>
      <c r="H701" s="27">
        <f>IF(OR(Register!$N699&lt;&gt;"Yes",Register!$O699="",N(Register!$Q699)=0),0,ROUND((Register!$M699-Register!$R699)*MIN(Register!$Q699,MAX(0,MIN(H$4,IF(Register!$U699="",$D$2,MIN($D$2,YEAR(Register!$U699)*12+MONTH(Register!$U699)-1)))-(YEAR(Register!$O699)*12+MONTH(Register!$O699))+1))/Register!$Q699,2)-ROUND((Register!$M699-Register!$R699)*MIN(Register!$Q699,MAX(0,MIN(H$4-1,IF(Register!$U699="",$D$2,MIN($D$2,YEAR(Register!$U699)*12+MONTH(Register!$U699)-1)))-(YEAR(Register!$O699)*12+MONTH(Register!$O699))+1))/Register!$Q699,2))</f>
        <v/>
      </c>
      <c r="I701" s="27">
        <f>IF(OR(Register!$N699&lt;&gt;"Yes",Register!$O699="",N(Register!$Q699)=0),0,ROUND((Register!$M699-Register!$R699)*MIN(Register!$Q699,MAX(0,MIN(I$4,IF(Register!$U699="",$D$2,MIN($D$2,YEAR(Register!$U699)*12+MONTH(Register!$U699)-1)))-(YEAR(Register!$O699)*12+MONTH(Register!$O699))+1))/Register!$Q699,2)-ROUND((Register!$M699-Register!$R699)*MIN(Register!$Q699,MAX(0,MIN(I$4-1,IF(Register!$U699="",$D$2,MIN($D$2,YEAR(Register!$U699)*12+MONTH(Register!$U699)-1)))-(YEAR(Register!$O699)*12+MONTH(Register!$O699))+1))/Register!$Q699,2))</f>
        <v/>
      </c>
      <c r="J701" s="27">
        <f>IF(OR(Register!$N699&lt;&gt;"Yes",Register!$O699="",N(Register!$Q699)=0),0,ROUND((Register!$M699-Register!$R699)*MIN(Register!$Q699,MAX(0,MIN(J$4,IF(Register!$U699="",$D$2,MIN($D$2,YEAR(Register!$U699)*12+MONTH(Register!$U699)-1)))-(YEAR(Register!$O699)*12+MONTH(Register!$O699))+1))/Register!$Q699,2)-ROUND((Register!$M699-Register!$R699)*MIN(Register!$Q699,MAX(0,MIN(J$4-1,IF(Register!$U699="",$D$2,MIN($D$2,YEAR(Register!$U699)*12+MONTH(Register!$U699)-1)))-(YEAR(Register!$O699)*12+MONTH(Register!$O699))+1))/Register!$Q699,2))</f>
        <v/>
      </c>
      <c r="K701" s="27">
        <f>IF(OR(Register!$N699&lt;&gt;"Yes",Register!$O699="",N(Register!$Q699)=0),0,ROUND((Register!$M699-Register!$R699)*MIN(Register!$Q699,MAX(0,MIN(K$4,IF(Register!$U699="",$D$2,MIN($D$2,YEAR(Register!$U699)*12+MONTH(Register!$U699)-1)))-(YEAR(Register!$O699)*12+MONTH(Register!$O699))+1))/Register!$Q699,2)-ROUND((Register!$M699-Register!$R699)*MIN(Register!$Q699,MAX(0,MIN(K$4-1,IF(Register!$U699="",$D$2,MIN($D$2,YEAR(Register!$U699)*12+MONTH(Register!$U699)-1)))-(YEAR(Register!$O699)*12+MONTH(Register!$O699))+1))/Register!$Q699,2))</f>
        <v/>
      </c>
      <c r="L701" s="27">
        <f>IF(OR(Register!$N699&lt;&gt;"Yes",Register!$O699="",N(Register!$Q699)=0),0,ROUND((Register!$M699-Register!$R699)*MIN(Register!$Q699,MAX(0,MIN(L$4,IF(Register!$U699="",$D$2,MIN($D$2,YEAR(Register!$U699)*12+MONTH(Register!$U699)-1)))-(YEAR(Register!$O699)*12+MONTH(Register!$O699))+1))/Register!$Q699,2)-ROUND((Register!$M699-Register!$R699)*MIN(Register!$Q699,MAX(0,MIN(L$4-1,IF(Register!$U699="",$D$2,MIN($D$2,YEAR(Register!$U699)*12+MONTH(Register!$U699)-1)))-(YEAR(Register!$O699)*12+MONTH(Register!$O699))+1))/Register!$Q699,2))</f>
        <v/>
      </c>
      <c r="M701" s="27">
        <f>IF(OR(Register!$N699&lt;&gt;"Yes",Register!$O699="",N(Register!$Q699)=0),0,ROUND((Register!$M699-Register!$R699)*MIN(Register!$Q699,MAX(0,MIN(M$4,IF(Register!$U699="",$D$2,MIN($D$2,YEAR(Register!$U699)*12+MONTH(Register!$U699)-1)))-(YEAR(Register!$O699)*12+MONTH(Register!$O699))+1))/Register!$Q699,2)-ROUND((Register!$M699-Register!$R699)*MIN(Register!$Q699,MAX(0,MIN(M$4-1,IF(Register!$U699="",$D$2,MIN($D$2,YEAR(Register!$U699)*12+MONTH(Register!$U699)-1)))-(YEAR(Register!$O699)*12+MONTH(Register!$O699))+1))/Register!$Q699,2))</f>
        <v/>
      </c>
      <c r="N701" s="27">
        <f>IF(OR(Register!$N699&lt;&gt;"Yes",Register!$O699="",N(Register!$Q699)=0),0,ROUND((Register!$M699-Register!$R699)*MIN(Register!$Q699,MAX(0,MIN(N$4,IF(Register!$U699="",$D$2,MIN($D$2,YEAR(Register!$U699)*12+MONTH(Register!$U699)-1)))-(YEAR(Register!$O699)*12+MONTH(Register!$O699))+1))/Register!$Q699,2)-ROUND((Register!$M699-Register!$R699)*MIN(Register!$Q699,MAX(0,MIN(N$4-1,IF(Register!$U699="",$D$2,MIN($D$2,YEAR(Register!$U699)*12+MONTH(Register!$U699)-1)))-(YEAR(Register!$O699)*12+MONTH(Register!$O699))+1))/Register!$Q699,2))</f>
        <v/>
      </c>
      <c r="O701" s="27">
        <f>IF(OR(Register!$N699&lt;&gt;"Yes",Register!$O699="",N(Register!$Q699)=0),0,ROUND((Register!$M699-Register!$R699)*MIN(Register!$Q699,MAX(0,MIN(O$4,IF(Register!$U699="",$D$2,MIN($D$2,YEAR(Register!$U699)*12+MONTH(Register!$U699)-1)))-(YEAR(Register!$O699)*12+MONTH(Register!$O699))+1))/Register!$Q699,2)-ROUND((Register!$M699-Register!$R699)*MIN(Register!$Q699,MAX(0,MIN(O$4-1,IF(Register!$U699="",$D$2,MIN($D$2,YEAR(Register!$U699)*12+MONTH(Register!$U699)-1)))-(YEAR(Register!$O699)*12+MONTH(Register!$O699))+1))/Register!$Q699,2))</f>
        <v/>
      </c>
      <c r="P701" s="27">
        <f>IF(OR(Register!$N699&lt;&gt;"Yes",Register!$O699="",N(Register!$Q699)=0),0,ROUND((Register!$M699-Register!$R699)*MIN(Register!$Q699,MAX(0,MIN(P$4,IF(Register!$U699="",$D$2,MIN($D$2,YEAR(Register!$U699)*12+MONTH(Register!$U699)-1)))-(YEAR(Register!$O699)*12+MONTH(Register!$O699))+1))/Register!$Q699,2)-ROUND((Register!$M699-Register!$R699)*MIN(Register!$Q699,MAX(0,MIN(P$4-1,IF(Register!$U699="",$D$2,MIN($D$2,YEAR(Register!$U699)*12+MONTH(Register!$U699)-1)))-(YEAR(Register!$O699)*12+MONTH(Register!$O699))+1))/Register!$Q699,2))</f>
        <v/>
      </c>
      <c r="Q701" s="27">
        <f>E701+F701+G701+H701+I701+J701+K701+L701+M701+N701+O701+P701</f>
        <v/>
      </c>
    </row>
    <row r="702">
      <c r="A702" s="28">
        <f>IF(Register!$A700="","",Register!$A700)</f>
        <v/>
      </c>
      <c r="B702" s="28">
        <f>IF(Register!$D700="","",Register!$D700)</f>
        <v/>
      </c>
      <c r="C702" s="28">
        <f>IF(Register!$F700="","",Register!$F700)</f>
        <v/>
      </c>
      <c r="D702" s="28">
        <f>IF(C702="","",IF(C702=Settings!$A$9,Settings!$B$9,IF(C702=Settings!$A$10,Settings!$B$10,IF(C702=Settings!$A$11,Settings!$B$11,IF(C702=Settings!$A$12,Settings!$B$12,IF(C702=Settings!$A$13,Settings!$B$13,IF(C702=Settings!$A$14,Settings!$B$14,IF(C702=Settings!$A$15,Settings!$B$15,IF(C702=Settings!$A$16,Settings!$B$16,IF(C702=Settings!$A$17,Settings!$B$17,IF(C702=Settings!$A$18,Settings!$B$18,"")))))))))))</f>
        <v/>
      </c>
      <c r="E702" s="27">
        <f>IF(OR(Register!$N700&lt;&gt;"Yes",Register!$O700="",N(Register!$Q700)=0),0,ROUND((Register!$M700-Register!$R700)*MIN(Register!$Q700,MAX(0,MIN(E$4,IF(Register!$U700="",$D$2,MIN($D$2,YEAR(Register!$U700)*12+MONTH(Register!$U700)-1)))-(YEAR(Register!$O700)*12+MONTH(Register!$O700))+1))/Register!$Q700,2)-ROUND((Register!$M700-Register!$R700)*MIN(Register!$Q700,MAX(0,MIN(E$4-1,IF(Register!$U700="",$D$2,MIN($D$2,YEAR(Register!$U700)*12+MONTH(Register!$U700)-1)))-(YEAR(Register!$O700)*12+MONTH(Register!$O700))+1))/Register!$Q700,2))</f>
        <v/>
      </c>
      <c r="F702" s="27">
        <f>IF(OR(Register!$N700&lt;&gt;"Yes",Register!$O700="",N(Register!$Q700)=0),0,ROUND((Register!$M700-Register!$R700)*MIN(Register!$Q700,MAX(0,MIN(F$4,IF(Register!$U700="",$D$2,MIN($D$2,YEAR(Register!$U700)*12+MONTH(Register!$U700)-1)))-(YEAR(Register!$O700)*12+MONTH(Register!$O700))+1))/Register!$Q700,2)-ROUND((Register!$M700-Register!$R700)*MIN(Register!$Q700,MAX(0,MIN(F$4-1,IF(Register!$U700="",$D$2,MIN($D$2,YEAR(Register!$U700)*12+MONTH(Register!$U700)-1)))-(YEAR(Register!$O700)*12+MONTH(Register!$O700))+1))/Register!$Q700,2))</f>
        <v/>
      </c>
      <c r="G702" s="27">
        <f>IF(OR(Register!$N700&lt;&gt;"Yes",Register!$O700="",N(Register!$Q700)=0),0,ROUND((Register!$M700-Register!$R700)*MIN(Register!$Q700,MAX(0,MIN(G$4,IF(Register!$U700="",$D$2,MIN($D$2,YEAR(Register!$U700)*12+MONTH(Register!$U700)-1)))-(YEAR(Register!$O700)*12+MONTH(Register!$O700))+1))/Register!$Q700,2)-ROUND((Register!$M700-Register!$R700)*MIN(Register!$Q700,MAX(0,MIN(G$4-1,IF(Register!$U700="",$D$2,MIN($D$2,YEAR(Register!$U700)*12+MONTH(Register!$U700)-1)))-(YEAR(Register!$O700)*12+MONTH(Register!$O700))+1))/Register!$Q700,2))</f>
        <v/>
      </c>
      <c r="H702" s="27">
        <f>IF(OR(Register!$N700&lt;&gt;"Yes",Register!$O700="",N(Register!$Q700)=0),0,ROUND((Register!$M700-Register!$R700)*MIN(Register!$Q700,MAX(0,MIN(H$4,IF(Register!$U700="",$D$2,MIN($D$2,YEAR(Register!$U700)*12+MONTH(Register!$U700)-1)))-(YEAR(Register!$O700)*12+MONTH(Register!$O700))+1))/Register!$Q700,2)-ROUND((Register!$M700-Register!$R700)*MIN(Register!$Q700,MAX(0,MIN(H$4-1,IF(Register!$U700="",$D$2,MIN($D$2,YEAR(Register!$U700)*12+MONTH(Register!$U700)-1)))-(YEAR(Register!$O700)*12+MONTH(Register!$O700))+1))/Register!$Q700,2))</f>
        <v/>
      </c>
      <c r="I702" s="27">
        <f>IF(OR(Register!$N700&lt;&gt;"Yes",Register!$O700="",N(Register!$Q700)=0),0,ROUND((Register!$M700-Register!$R700)*MIN(Register!$Q700,MAX(0,MIN(I$4,IF(Register!$U700="",$D$2,MIN($D$2,YEAR(Register!$U700)*12+MONTH(Register!$U700)-1)))-(YEAR(Register!$O700)*12+MONTH(Register!$O700))+1))/Register!$Q700,2)-ROUND((Register!$M700-Register!$R700)*MIN(Register!$Q700,MAX(0,MIN(I$4-1,IF(Register!$U700="",$D$2,MIN($D$2,YEAR(Register!$U700)*12+MONTH(Register!$U700)-1)))-(YEAR(Register!$O700)*12+MONTH(Register!$O700))+1))/Register!$Q700,2))</f>
        <v/>
      </c>
      <c r="J702" s="27">
        <f>IF(OR(Register!$N700&lt;&gt;"Yes",Register!$O700="",N(Register!$Q700)=0),0,ROUND((Register!$M700-Register!$R700)*MIN(Register!$Q700,MAX(0,MIN(J$4,IF(Register!$U700="",$D$2,MIN($D$2,YEAR(Register!$U700)*12+MONTH(Register!$U700)-1)))-(YEAR(Register!$O700)*12+MONTH(Register!$O700))+1))/Register!$Q700,2)-ROUND((Register!$M700-Register!$R700)*MIN(Register!$Q700,MAX(0,MIN(J$4-1,IF(Register!$U700="",$D$2,MIN($D$2,YEAR(Register!$U700)*12+MONTH(Register!$U700)-1)))-(YEAR(Register!$O700)*12+MONTH(Register!$O700))+1))/Register!$Q700,2))</f>
        <v/>
      </c>
      <c r="K702" s="27">
        <f>IF(OR(Register!$N700&lt;&gt;"Yes",Register!$O700="",N(Register!$Q700)=0),0,ROUND((Register!$M700-Register!$R700)*MIN(Register!$Q700,MAX(0,MIN(K$4,IF(Register!$U700="",$D$2,MIN($D$2,YEAR(Register!$U700)*12+MONTH(Register!$U700)-1)))-(YEAR(Register!$O700)*12+MONTH(Register!$O700))+1))/Register!$Q700,2)-ROUND((Register!$M700-Register!$R700)*MIN(Register!$Q700,MAX(0,MIN(K$4-1,IF(Register!$U700="",$D$2,MIN($D$2,YEAR(Register!$U700)*12+MONTH(Register!$U700)-1)))-(YEAR(Register!$O700)*12+MONTH(Register!$O700))+1))/Register!$Q700,2))</f>
        <v/>
      </c>
      <c r="L702" s="27">
        <f>IF(OR(Register!$N700&lt;&gt;"Yes",Register!$O700="",N(Register!$Q700)=0),0,ROUND((Register!$M700-Register!$R700)*MIN(Register!$Q700,MAX(0,MIN(L$4,IF(Register!$U700="",$D$2,MIN($D$2,YEAR(Register!$U700)*12+MONTH(Register!$U700)-1)))-(YEAR(Register!$O700)*12+MONTH(Register!$O700))+1))/Register!$Q700,2)-ROUND((Register!$M700-Register!$R700)*MIN(Register!$Q700,MAX(0,MIN(L$4-1,IF(Register!$U700="",$D$2,MIN($D$2,YEAR(Register!$U700)*12+MONTH(Register!$U700)-1)))-(YEAR(Register!$O700)*12+MONTH(Register!$O700))+1))/Register!$Q700,2))</f>
        <v/>
      </c>
      <c r="M702" s="27">
        <f>IF(OR(Register!$N700&lt;&gt;"Yes",Register!$O700="",N(Register!$Q700)=0),0,ROUND((Register!$M700-Register!$R700)*MIN(Register!$Q700,MAX(0,MIN(M$4,IF(Register!$U700="",$D$2,MIN($D$2,YEAR(Register!$U700)*12+MONTH(Register!$U700)-1)))-(YEAR(Register!$O700)*12+MONTH(Register!$O700))+1))/Register!$Q700,2)-ROUND((Register!$M700-Register!$R700)*MIN(Register!$Q700,MAX(0,MIN(M$4-1,IF(Register!$U700="",$D$2,MIN($D$2,YEAR(Register!$U700)*12+MONTH(Register!$U700)-1)))-(YEAR(Register!$O700)*12+MONTH(Register!$O700))+1))/Register!$Q700,2))</f>
        <v/>
      </c>
      <c r="N702" s="27">
        <f>IF(OR(Register!$N700&lt;&gt;"Yes",Register!$O700="",N(Register!$Q700)=0),0,ROUND((Register!$M700-Register!$R700)*MIN(Register!$Q700,MAX(0,MIN(N$4,IF(Register!$U700="",$D$2,MIN($D$2,YEAR(Register!$U700)*12+MONTH(Register!$U700)-1)))-(YEAR(Register!$O700)*12+MONTH(Register!$O700))+1))/Register!$Q700,2)-ROUND((Register!$M700-Register!$R700)*MIN(Register!$Q700,MAX(0,MIN(N$4-1,IF(Register!$U700="",$D$2,MIN($D$2,YEAR(Register!$U700)*12+MONTH(Register!$U700)-1)))-(YEAR(Register!$O700)*12+MONTH(Register!$O700))+1))/Register!$Q700,2))</f>
        <v/>
      </c>
      <c r="O702" s="27">
        <f>IF(OR(Register!$N700&lt;&gt;"Yes",Register!$O700="",N(Register!$Q700)=0),0,ROUND((Register!$M700-Register!$R700)*MIN(Register!$Q700,MAX(0,MIN(O$4,IF(Register!$U700="",$D$2,MIN($D$2,YEAR(Register!$U700)*12+MONTH(Register!$U700)-1)))-(YEAR(Register!$O700)*12+MONTH(Register!$O700))+1))/Register!$Q700,2)-ROUND((Register!$M700-Register!$R700)*MIN(Register!$Q700,MAX(0,MIN(O$4-1,IF(Register!$U700="",$D$2,MIN($D$2,YEAR(Register!$U700)*12+MONTH(Register!$U700)-1)))-(YEAR(Register!$O700)*12+MONTH(Register!$O700))+1))/Register!$Q700,2))</f>
        <v/>
      </c>
      <c r="P702" s="27">
        <f>IF(OR(Register!$N700&lt;&gt;"Yes",Register!$O700="",N(Register!$Q700)=0),0,ROUND((Register!$M700-Register!$R700)*MIN(Register!$Q700,MAX(0,MIN(P$4,IF(Register!$U700="",$D$2,MIN($D$2,YEAR(Register!$U700)*12+MONTH(Register!$U700)-1)))-(YEAR(Register!$O700)*12+MONTH(Register!$O700))+1))/Register!$Q700,2)-ROUND((Register!$M700-Register!$R700)*MIN(Register!$Q700,MAX(0,MIN(P$4-1,IF(Register!$U700="",$D$2,MIN($D$2,YEAR(Register!$U700)*12+MONTH(Register!$U700)-1)))-(YEAR(Register!$O700)*12+MONTH(Register!$O700))+1))/Register!$Q700,2))</f>
        <v/>
      </c>
      <c r="Q702" s="27">
        <f>E702+F702+G702+H702+I702+J702+K702+L702+M702+N702+O702+P702</f>
        <v/>
      </c>
    </row>
    <row r="703">
      <c r="A703" s="28">
        <f>IF(Register!$A701="","",Register!$A701)</f>
        <v/>
      </c>
      <c r="B703" s="28">
        <f>IF(Register!$D701="","",Register!$D701)</f>
        <v/>
      </c>
      <c r="C703" s="28">
        <f>IF(Register!$F701="","",Register!$F701)</f>
        <v/>
      </c>
      <c r="D703" s="28">
        <f>IF(C703="","",IF(C703=Settings!$A$9,Settings!$B$9,IF(C703=Settings!$A$10,Settings!$B$10,IF(C703=Settings!$A$11,Settings!$B$11,IF(C703=Settings!$A$12,Settings!$B$12,IF(C703=Settings!$A$13,Settings!$B$13,IF(C703=Settings!$A$14,Settings!$B$14,IF(C703=Settings!$A$15,Settings!$B$15,IF(C703=Settings!$A$16,Settings!$B$16,IF(C703=Settings!$A$17,Settings!$B$17,IF(C703=Settings!$A$18,Settings!$B$18,"")))))))))))</f>
        <v/>
      </c>
      <c r="E703" s="27">
        <f>IF(OR(Register!$N701&lt;&gt;"Yes",Register!$O701="",N(Register!$Q701)=0),0,ROUND((Register!$M701-Register!$R701)*MIN(Register!$Q701,MAX(0,MIN(E$4,IF(Register!$U701="",$D$2,MIN($D$2,YEAR(Register!$U701)*12+MONTH(Register!$U701)-1)))-(YEAR(Register!$O701)*12+MONTH(Register!$O701))+1))/Register!$Q701,2)-ROUND((Register!$M701-Register!$R701)*MIN(Register!$Q701,MAX(0,MIN(E$4-1,IF(Register!$U701="",$D$2,MIN($D$2,YEAR(Register!$U701)*12+MONTH(Register!$U701)-1)))-(YEAR(Register!$O701)*12+MONTH(Register!$O701))+1))/Register!$Q701,2))</f>
        <v/>
      </c>
      <c r="F703" s="27">
        <f>IF(OR(Register!$N701&lt;&gt;"Yes",Register!$O701="",N(Register!$Q701)=0),0,ROUND((Register!$M701-Register!$R701)*MIN(Register!$Q701,MAX(0,MIN(F$4,IF(Register!$U701="",$D$2,MIN($D$2,YEAR(Register!$U701)*12+MONTH(Register!$U701)-1)))-(YEAR(Register!$O701)*12+MONTH(Register!$O701))+1))/Register!$Q701,2)-ROUND((Register!$M701-Register!$R701)*MIN(Register!$Q701,MAX(0,MIN(F$4-1,IF(Register!$U701="",$D$2,MIN($D$2,YEAR(Register!$U701)*12+MONTH(Register!$U701)-1)))-(YEAR(Register!$O701)*12+MONTH(Register!$O701))+1))/Register!$Q701,2))</f>
        <v/>
      </c>
      <c r="G703" s="27">
        <f>IF(OR(Register!$N701&lt;&gt;"Yes",Register!$O701="",N(Register!$Q701)=0),0,ROUND((Register!$M701-Register!$R701)*MIN(Register!$Q701,MAX(0,MIN(G$4,IF(Register!$U701="",$D$2,MIN($D$2,YEAR(Register!$U701)*12+MONTH(Register!$U701)-1)))-(YEAR(Register!$O701)*12+MONTH(Register!$O701))+1))/Register!$Q701,2)-ROUND((Register!$M701-Register!$R701)*MIN(Register!$Q701,MAX(0,MIN(G$4-1,IF(Register!$U701="",$D$2,MIN($D$2,YEAR(Register!$U701)*12+MONTH(Register!$U701)-1)))-(YEAR(Register!$O701)*12+MONTH(Register!$O701))+1))/Register!$Q701,2))</f>
        <v/>
      </c>
      <c r="H703" s="27">
        <f>IF(OR(Register!$N701&lt;&gt;"Yes",Register!$O701="",N(Register!$Q701)=0),0,ROUND((Register!$M701-Register!$R701)*MIN(Register!$Q701,MAX(0,MIN(H$4,IF(Register!$U701="",$D$2,MIN($D$2,YEAR(Register!$U701)*12+MONTH(Register!$U701)-1)))-(YEAR(Register!$O701)*12+MONTH(Register!$O701))+1))/Register!$Q701,2)-ROUND((Register!$M701-Register!$R701)*MIN(Register!$Q701,MAX(0,MIN(H$4-1,IF(Register!$U701="",$D$2,MIN($D$2,YEAR(Register!$U701)*12+MONTH(Register!$U701)-1)))-(YEAR(Register!$O701)*12+MONTH(Register!$O701))+1))/Register!$Q701,2))</f>
        <v/>
      </c>
      <c r="I703" s="27">
        <f>IF(OR(Register!$N701&lt;&gt;"Yes",Register!$O701="",N(Register!$Q701)=0),0,ROUND((Register!$M701-Register!$R701)*MIN(Register!$Q701,MAX(0,MIN(I$4,IF(Register!$U701="",$D$2,MIN($D$2,YEAR(Register!$U701)*12+MONTH(Register!$U701)-1)))-(YEAR(Register!$O701)*12+MONTH(Register!$O701))+1))/Register!$Q701,2)-ROUND((Register!$M701-Register!$R701)*MIN(Register!$Q701,MAX(0,MIN(I$4-1,IF(Register!$U701="",$D$2,MIN($D$2,YEAR(Register!$U701)*12+MONTH(Register!$U701)-1)))-(YEAR(Register!$O701)*12+MONTH(Register!$O701))+1))/Register!$Q701,2))</f>
        <v/>
      </c>
      <c r="J703" s="27">
        <f>IF(OR(Register!$N701&lt;&gt;"Yes",Register!$O701="",N(Register!$Q701)=0),0,ROUND((Register!$M701-Register!$R701)*MIN(Register!$Q701,MAX(0,MIN(J$4,IF(Register!$U701="",$D$2,MIN($D$2,YEAR(Register!$U701)*12+MONTH(Register!$U701)-1)))-(YEAR(Register!$O701)*12+MONTH(Register!$O701))+1))/Register!$Q701,2)-ROUND((Register!$M701-Register!$R701)*MIN(Register!$Q701,MAX(0,MIN(J$4-1,IF(Register!$U701="",$D$2,MIN($D$2,YEAR(Register!$U701)*12+MONTH(Register!$U701)-1)))-(YEAR(Register!$O701)*12+MONTH(Register!$O701))+1))/Register!$Q701,2))</f>
        <v/>
      </c>
      <c r="K703" s="27">
        <f>IF(OR(Register!$N701&lt;&gt;"Yes",Register!$O701="",N(Register!$Q701)=0),0,ROUND((Register!$M701-Register!$R701)*MIN(Register!$Q701,MAX(0,MIN(K$4,IF(Register!$U701="",$D$2,MIN($D$2,YEAR(Register!$U701)*12+MONTH(Register!$U701)-1)))-(YEAR(Register!$O701)*12+MONTH(Register!$O701))+1))/Register!$Q701,2)-ROUND((Register!$M701-Register!$R701)*MIN(Register!$Q701,MAX(0,MIN(K$4-1,IF(Register!$U701="",$D$2,MIN($D$2,YEAR(Register!$U701)*12+MONTH(Register!$U701)-1)))-(YEAR(Register!$O701)*12+MONTH(Register!$O701))+1))/Register!$Q701,2))</f>
        <v/>
      </c>
      <c r="L703" s="27">
        <f>IF(OR(Register!$N701&lt;&gt;"Yes",Register!$O701="",N(Register!$Q701)=0),0,ROUND((Register!$M701-Register!$R701)*MIN(Register!$Q701,MAX(0,MIN(L$4,IF(Register!$U701="",$D$2,MIN($D$2,YEAR(Register!$U701)*12+MONTH(Register!$U701)-1)))-(YEAR(Register!$O701)*12+MONTH(Register!$O701))+1))/Register!$Q701,2)-ROUND((Register!$M701-Register!$R701)*MIN(Register!$Q701,MAX(0,MIN(L$4-1,IF(Register!$U701="",$D$2,MIN($D$2,YEAR(Register!$U701)*12+MONTH(Register!$U701)-1)))-(YEAR(Register!$O701)*12+MONTH(Register!$O701))+1))/Register!$Q701,2))</f>
        <v/>
      </c>
      <c r="M703" s="27">
        <f>IF(OR(Register!$N701&lt;&gt;"Yes",Register!$O701="",N(Register!$Q701)=0),0,ROUND((Register!$M701-Register!$R701)*MIN(Register!$Q701,MAX(0,MIN(M$4,IF(Register!$U701="",$D$2,MIN($D$2,YEAR(Register!$U701)*12+MONTH(Register!$U701)-1)))-(YEAR(Register!$O701)*12+MONTH(Register!$O701))+1))/Register!$Q701,2)-ROUND((Register!$M701-Register!$R701)*MIN(Register!$Q701,MAX(0,MIN(M$4-1,IF(Register!$U701="",$D$2,MIN($D$2,YEAR(Register!$U701)*12+MONTH(Register!$U701)-1)))-(YEAR(Register!$O701)*12+MONTH(Register!$O701))+1))/Register!$Q701,2))</f>
        <v/>
      </c>
      <c r="N703" s="27">
        <f>IF(OR(Register!$N701&lt;&gt;"Yes",Register!$O701="",N(Register!$Q701)=0),0,ROUND((Register!$M701-Register!$R701)*MIN(Register!$Q701,MAX(0,MIN(N$4,IF(Register!$U701="",$D$2,MIN($D$2,YEAR(Register!$U701)*12+MONTH(Register!$U701)-1)))-(YEAR(Register!$O701)*12+MONTH(Register!$O701))+1))/Register!$Q701,2)-ROUND((Register!$M701-Register!$R701)*MIN(Register!$Q701,MAX(0,MIN(N$4-1,IF(Register!$U701="",$D$2,MIN($D$2,YEAR(Register!$U701)*12+MONTH(Register!$U701)-1)))-(YEAR(Register!$O701)*12+MONTH(Register!$O701))+1))/Register!$Q701,2))</f>
        <v/>
      </c>
      <c r="O703" s="27">
        <f>IF(OR(Register!$N701&lt;&gt;"Yes",Register!$O701="",N(Register!$Q701)=0),0,ROUND((Register!$M701-Register!$R701)*MIN(Register!$Q701,MAX(0,MIN(O$4,IF(Register!$U701="",$D$2,MIN($D$2,YEAR(Register!$U701)*12+MONTH(Register!$U701)-1)))-(YEAR(Register!$O701)*12+MONTH(Register!$O701))+1))/Register!$Q701,2)-ROUND((Register!$M701-Register!$R701)*MIN(Register!$Q701,MAX(0,MIN(O$4-1,IF(Register!$U701="",$D$2,MIN($D$2,YEAR(Register!$U701)*12+MONTH(Register!$U701)-1)))-(YEAR(Register!$O701)*12+MONTH(Register!$O701))+1))/Register!$Q701,2))</f>
        <v/>
      </c>
      <c r="P703" s="27">
        <f>IF(OR(Register!$N701&lt;&gt;"Yes",Register!$O701="",N(Register!$Q701)=0),0,ROUND((Register!$M701-Register!$R701)*MIN(Register!$Q701,MAX(0,MIN(P$4,IF(Register!$U701="",$D$2,MIN($D$2,YEAR(Register!$U701)*12+MONTH(Register!$U701)-1)))-(YEAR(Register!$O701)*12+MONTH(Register!$O701))+1))/Register!$Q701,2)-ROUND((Register!$M701-Register!$R701)*MIN(Register!$Q701,MAX(0,MIN(P$4-1,IF(Register!$U701="",$D$2,MIN($D$2,YEAR(Register!$U701)*12+MONTH(Register!$U701)-1)))-(YEAR(Register!$O701)*12+MONTH(Register!$O701))+1))/Register!$Q701,2))</f>
        <v/>
      </c>
      <c r="Q703" s="27">
        <f>E703+F703+G703+H703+I703+J703+K703+L703+M703+N703+O703+P703</f>
        <v/>
      </c>
    </row>
    <row r="704">
      <c r="A704" s="28">
        <f>IF(Register!$A702="","",Register!$A702)</f>
        <v/>
      </c>
      <c r="B704" s="28">
        <f>IF(Register!$D702="","",Register!$D702)</f>
        <v/>
      </c>
      <c r="C704" s="28">
        <f>IF(Register!$F702="","",Register!$F702)</f>
        <v/>
      </c>
      <c r="D704" s="28">
        <f>IF(C704="","",IF(C704=Settings!$A$9,Settings!$B$9,IF(C704=Settings!$A$10,Settings!$B$10,IF(C704=Settings!$A$11,Settings!$B$11,IF(C704=Settings!$A$12,Settings!$B$12,IF(C704=Settings!$A$13,Settings!$B$13,IF(C704=Settings!$A$14,Settings!$B$14,IF(C704=Settings!$A$15,Settings!$B$15,IF(C704=Settings!$A$16,Settings!$B$16,IF(C704=Settings!$A$17,Settings!$B$17,IF(C704=Settings!$A$18,Settings!$B$18,"")))))))))))</f>
        <v/>
      </c>
      <c r="E704" s="27">
        <f>IF(OR(Register!$N702&lt;&gt;"Yes",Register!$O702="",N(Register!$Q702)=0),0,ROUND((Register!$M702-Register!$R702)*MIN(Register!$Q702,MAX(0,MIN(E$4,IF(Register!$U702="",$D$2,MIN($D$2,YEAR(Register!$U702)*12+MONTH(Register!$U702)-1)))-(YEAR(Register!$O702)*12+MONTH(Register!$O702))+1))/Register!$Q702,2)-ROUND((Register!$M702-Register!$R702)*MIN(Register!$Q702,MAX(0,MIN(E$4-1,IF(Register!$U702="",$D$2,MIN($D$2,YEAR(Register!$U702)*12+MONTH(Register!$U702)-1)))-(YEAR(Register!$O702)*12+MONTH(Register!$O702))+1))/Register!$Q702,2))</f>
        <v/>
      </c>
      <c r="F704" s="27">
        <f>IF(OR(Register!$N702&lt;&gt;"Yes",Register!$O702="",N(Register!$Q702)=0),0,ROUND((Register!$M702-Register!$R702)*MIN(Register!$Q702,MAX(0,MIN(F$4,IF(Register!$U702="",$D$2,MIN($D$2,YEAR(Register!$U702)*12+MONTH(Register!$U702)-1)))-(YEAR(Register!$O702)*12+MONTH(Register!$O702))+1))/Register!$Q702,2)-ROUND((Register!$M702-Register!$R702)*MIN(Register!$Q702,MAX(0,MIN(F$4-1,IF(Register!$U702="",$D$2,MIN($D$2,YEAR(Register!$U702)*12+MONTH(Register!$U702)-1)))-(YEAR(Register!$O702)*12+MONTH(Register!$O702))+1))/Register!$Q702,2))</f>
        <v/>
      </c>
      <c r="G704" s="27">
        <f>IF(OR(Register!$N702&lt;&gt;"Yes",Register!$O702="",N(Register!$Q702)=0),0,ROUND((Register!$M702-Register!$R702)*MIN(Register!$Q702,MAX(0,MIN(G$4,IF(Register!$U702="",$D$2,MIN($D$2,YEAR(Register!$U702)*12+MONTH(Register!$U702)-1)))-(YEAR(Register!$O702)*12+MONTH(Register!$O702))+1))/Register!$Q702,2)-ROUND((Register!$M702-Register!$R702)*MIN(Register!$Q702,MAX(0,MIN(G$4-1,IF(Register!$U702="",$D$2,MIN($D$2,YEAR(Register!$U702)*12+MONTH(Register!$U702)-1)))-(YEAR(Register!$O702)*12+MONTH(Register!$O702))+1))/Register!$Q702,2))</f>
        <v/>
      </c>
      <c r="H704" s="27">
        <f>IF(OR(Register!$N702&lt;&gt;"Yes",Register!$O702="",N(Register!$Q702)=0),0,ROUND((Register!$M702-Register!$R702)*MIN(Register!$Q702,MAX(0,MIN(H$4,IF(Register!$U702="",$D$2,MIN($D$2,YEAR(Register!$U702)*12+MONTH(Register!$U702)-1)))-(YEAR(Register!$O702)*12+MONTH(Register!$O702))+1))/Register!$Q702,2)-ROUND((Register!$M702-Register!$R702)*MIN(Register!$Q702,MAX(0,MIN(H$4-1,IF(Register!$U702="",$D$2,MIN($D$2,YEAR(Register!$U702)*12+MONTH(Register!$U702)-1)))-(YEAR(Register!$O702)*12+MONTH(Register!$O702))+1))/Register!$Q702,2))</f>
        <v/>
      </c>
      <c r="I704" s="27">
        <f>IF(OR(Register!$N702&lt;&gt;"Yes",Register!$O702="",N(Register!$Q702)=0),0,ROUND((Register!$M702-Register!$R702)*MIN(Register!$Q702,MAX(0,MIN(I$4,IF(Register!$U702="",$D$2,MIN($D$2,YEAR(Register!$U702)*12+MONTH(Register!$U702)-1)))-(YEAR(Register!$O702)*12+MONTH(Register!$O702))+1))/Register!$Q702,2)-ROUND((Register!$M702-Register!$R702)*MIN(Register!$Q702,MAX(0,MIN(I$4-1,IF(Register!$U702="",$D$2,MIN($D$2,YEAR(Register!$U702)*12+MONTH(Register!$U702)-1)))-(YEAR(Register!$O702)*12+MONTH(Register!$O702))+1))/Register!$Q702,2))</f>
        <v/>
      </c>
      <c r="J704" s="27">
        <f>IF(OR(Register!$N702&lt;&gt;"Yes",Register!$O702="",N(Register!$Q702)=0),0,ROUND((Register!$M702-Register!$R702)*MIN(Register!$Q702,MAX(0,MIN(J$4,IF(Register!$U702="",$D$2,MIN($D$2,YEAR(Register!$U702)*12+MONTH(Register!$U702)-1)))-(YEAR(Register!$O702)*12+MONTH(Register!$O702))+1))/Register!$Q702,2)-ROUND((Register!$M702-Register!$R702)*MIN(Register!$Q702,MAX(0,MIN(J$4-1,IF(Register!$U702="",$D$2,MIN($D$2,YEAR(Register!$U702)*12+MONTH(Register!$U702)-1)))-(YEAR(Register!$O702)*12+MONTH(Register!$O702))+1))/Register!$Q702,2))</f>
        <v/>
      </c>
      <c r="K704" s="27">
        <f>IF(OR(Register!$N702&lt;&gt;"Yes",Register!$O702="",N(Register!$Q702)=0),0,ROUND((Register!$M702-Register!$R702)*MIN(Register!$Q702,MAX(0,MIN(K$4,IF(Register!$U702="",$D$2,MIN($D$2,YEAR(Register!$U702)*12+MONTH(Register!$U702)-1)))-(YEAR(Register!$O702)*12+MONTH(Register!$O702))+1))/Register!$Q702,2)-ROUND((Register!$M702-Register!$R702)*MIN(Register!$Q702,MAX(0,MIN(K$4-1,IF(Register!$U702="",$D$2,MIN($D$2,YEAR(Register!$U702)*12+MONTH(Register!$U702)-1)))-(YEAR(Register!$O702)*12+MONTH(Register!$O702))+1))/Register!$Q702,2))</f>
        <v/>
      </c>
      <c r="L704" s="27">
        <f>IF(OR(Register!$N702&lt;&gt;"Yes",Register!$O702="",N(Register!$Q702)=0),0,ROUND((Register!$M702-Register!$R702)*MIN(Register!$Q702,MAX(0,MIN(L$4,IF(Register!$U702="",$D$2,MIN($D$2,YEAR(Register!$U702)*12+MONTH(Register!$U702)-1)))-(YEAR(Register!$O702)*12+MONTH(Register!$O702))+1))/Register!$Q702,2)-ROUND((Register!$M702-Register!$R702)*MIN(Register!$Q702,MAX(0,MIN(L$4-1,IF(Register!$U702="",$D$2,MIN($D$2,YEAR(Register!$U702)*12+MONTH(Register!$U702)-1)))-(YEAR(Register!$O702)*12+MONTH(Register!$O702))+1))/Register!$Q702,2))</f>
        <v/>
      </c>
      <c r="M704" s="27">
        <f>IF(OR(Register!$N702&lt;&gt;"Yes",Register!$O702="",N(Register!$Q702)=0),0,ROUND((Register!$M702-Register!$R702)*MIN(Register!$Q702,MAX(0,MIN(M$4,IF(Register!$U702="",$D$2,MIN($D$2,YEAR(Register!$U702)*12+MONTH(Register!$U702)-1)))-(YEAR(Register!$O702)*12+MONTH(Register!$O702))+1))/Register!$Q702,2)-ROUND((Register!$M702-Register!$R702)*MIN(Register!$Q702,MAX(0,MIN(M$4-1,IF(Register!$U702="",$D$2,MIN($D$2,YEAR(Register!$U702)*12+MONTH(Register!$U702)-1)))-(YEAR(Register!$O702)*12+MONTH(Register!$O702))+1))/Register!$Q702,2))</f>
        <v/>
      </c>
      <c r="N704" s="27">
        <f>IF(OR(Register!$N702&lt;&gt;"Yes",Register!$O702="",N(Register!$Q702)=0),0,ROUND((Register!$M702-Register!$R702)*MIN(Register!$Q702,MAX(0,MIN(N$4,IF(Register!$U702="",$D$2,MIN($D$2,YEAR(Register!$U702)*12+MONTH(Register!$U702)-1)))-(YEAR(Register!$O702)*12+MONTH(Register!$O702))+1))/Register!$Q702,2)-ROUND((Register!$M702-Register!$R702)*MIN(Register!$Q702,MAX(0,MIN(N$4-1,IF(Register!$U702="",$D$2,MIN($D$2,YEAR(Register!$U702)*12+MONTH(Register!$U702)-1)))-(YEAR(Register!$O702)*12+MONTH(Register!$O702))+1))/Register!$Q702,2))</f>
        <v/>
      </c>
      <c r="O704" s="27">
        <f>IF(OR(Register!$N702&lt;&gt;"Yes",Register!$O702="",N(Register!$Q702)=0),0,ROUND((Register!$M702-Register!$R702)*MIN(Register!$Q702,MAX(0,MIN(O$4,IF(Register!$U702="",$D$2,MIN($D$2,YEAR(Register!$U702)*12+MONTH(Register!$U702)-1)))-(YEAR(Register!$O702)*12+MONTH(Register!$O702))+1))/Register!$Q702,2)-ROUND((Register!$M702-Register!$R702)*MIN(Register!$Q702,MAX(0,MIN(O$4-1,IF(Register!$U702="",$D$2,MIN($D$2,YEAR(Register!$U702)*12+MONTH(Register!$U702)-1)))-(YEAR(Register!$O702)*12+MONTH(Register!$O702))+1))/Register!$Q702,2))</f>
        <v/>
      </c>
      <c r="P704" s="27">
        <f>IF(OR(Register!$N702&lt;&gt;"Yes",Register!$O702="",N(Register!$Q702)=0),0,ROUND((Register!$M702-Register!$R702)*MIN(Register!$Q702,MAX(0,MIN(P$4,IF(Register!$U702="",$D$2,MIN($D$2,YEAR(Register!$U702)*12+MONTH(Register!$U702)-1)))-(YEAR(Register!$O702)*12+MONTH(Register!$O702))+1))/Register!$Q702,2)-ROUND((Register!$M702-Register!$R702)*MIN(Register!$Q702,MAX(0,MIN(P$4-1,IF(Register!$U702="",$D$2,MIN($D$2,YEAR(Register!$U702)*12+MONTH(Register!$U702)-1)))-(YEAR(Register!$O702)*12+MONTH(Register!$O702))+1))/Register!$Q702,2))</f>
        <v/>
      </c>
      <c r="Q704" s="27">
        <f>E704+F704+G704+H704+I704+J704+K704+L704+M704+N704+O704+P704</f>
        <v/>
      </c>
    </row>
    <row r="705">
      <c r="A705" s="28">
        <f>IF(Register!$A703="","",Register!$A703)</f>
        <v/>
      </c>
      <c r="B705" s="28">
        <f>IF(Register!$D703="","",Register!$D703)</f>
        <v/>
      </c>
      <c r="C705" s="28">
        <f>IF(Register!$F703="","",Register!$F703)</f>
        <v/>
      </c>
      <c r="D705" s="28">
        <f>IF(C705="","",IF(C705=Settings!$A$9,Settings!$B$9,IF(C705=Settings!$A$10,Settings!$B$10,IF(C705=Settings!$A$11,Settings!$B$11,IF(C705=Settings!$A$12,Settings!$B$12,IF(C705=Settings!$A$13,Settings!$B$13,IF(C705=Settings!$A$14,Settings!$B$14,IF(C705=Settings!$A$15,Settings!$B$15,IF(C705=Settings!$A$16,Settings!$B$16,IF(C705=Settings!$A$17,Settings!$B$17,IF(C705=Settings!$A$18,Settings!$B$18,"")))))))))))</f>
        <v/>
      </c>
      <c r="E705" s="27">
        <f>IF(OR(Register!$N703&lt;&gt;"Yes",Register!$O703="",N(Register!$Q703)=0),0,ROUND((Register!$M703-Register!$R703)*MIN(Register!$Q703,MAX(0,MIN(E$4,IF(Register!$U703="",$D$2,MIN($D$2,YEAR(Register!$U703)*12+MONTH(Register!$U703)-1)))-(YEAR(Register!$O703)*12+MONTH(Register!$O703))+1))/Register!$Q703,2)-ROUND((Register!$M703-Register!$R703)*MIN(Register!$Q703,MAX(0,MIN(E$4-1,IF(Register!$U703="",$D$2,MIN($D$2,YEAR(Register!$U703)*12+MONTH(Register!$U703)-1)))-(YEAR(Register!$O703)*12+MONTH(Register!$O703))+1))/Register!$Q703,2))</f>
        <v/>
      </c>
      <c r="F705" s="27">
        <f>IF(OR(Register!$N703&lt;&gt;"Yes",Register!$O703="",N(Register!$Q703)=0),0,ROUND((Register!$M703-Register!$R703)*MIN(Register!$Q703,MAX(0,MIN(F$4,IF(Register!$U703="",$D$2,MIN($D$2,YEAR(Register!$U703)*12+MONTH(Register!$U703)-1)))-(YEAR(Register!$O703)*12+MONTH(Register!$O703))+1))/Register!$Q703,2)-ROUND((Register!$M703-Register!$R703)*MIN(Register!$Q703,MAX(0,MIN(F$4-1,IF(Register!$U703="",$D$2,MIN($D$2,YEAR(Register!$U703)*12+MONTH(Register!$U703)-1)))-(YEAR(Register!$O703)*12+MONTH(Register!$O703))+1))/Register!$Q703,2))</f>
        <v/>
      </c>
      <c r="G705" s="27">
        <f>IF(OR(Register!$N703&lt;&gt;"Yes",Register!$O703="",N(Register!$Q703)=0),0,ROUND((Register!$M703-Register!$R703)*MIN(Register!$Q703,MAX(0,MIN(G$4,IF(Register!$U703="",$D$2,MIN($D$2,YEAR(Register!$U703)*12+MONTH(Register!$U703)-1)))-(YEAR(Register!$O703)*12+MONTH(Register!$O703))+1))/Register!$Q703,2)-ROUND((Register!$M703-Register!$R703)*MIN(Register!$Q703,MAX(0,MIN(G$4-1,IF(Register!$U703="",$D$2,MIN($D$2,YEAR(Register!$U703)*12+MONTH(Register!$U703)-1)))-(YEAR(Register!$O703)*12+MONTH(Register!$O703))+1))/Register!$Q703,2))</f>
        <v/>
      </c>
      <c r="H705" s="27">
        <f>IF(OR(Register!$N703&lt;&gt;"Yes",Register!$O703="",N(Register!$Q703)=0),0,ROUND((Register!$M703-Register!$R703)*MIN(Register!$Q703,MAX(0,MIN(H$4,IF(Register!$U703="",$D$2,MIN($D$2,YEAR(Register!$U703)*12+MONTH(Register!$U703)-1)))-(YEAR(Register!$O703)*12+MONTH(Register!$O703))+1))/Register!$Q703,2)-ROUND((Register!$M703-Register!$R703)*MIN(Register!$Q703,MAX(0,MIN(H$4-1,IF(Register!$U703="",$D$2,MIN($D$2,YEAR(Register!$U703)*12+MONTH(Register!$U703)-1)))-(YEAR(Register!$O703)*12+MONTH(Register!$O703))+1))/Register!$Q703,2))</f>
        <v/>
      </c>
      <c r="I705" s="27">
        <f>IF(OR(Register!$N703&lt;&gt;"Yes",Register!$O703="",N(Register!$Q703)=0),0,ROUND((Register!$M703-Register!$R703)*MIN(Register!$Q703,MAX(0,MIN(I$4,IF(Register!$U703="",$D$2,MIN($D$2,YEAR(Register!$U703)*12+MONTH(Register!$U703)-1)))-(YEAR(Register!$O703)*12+MONTH(Register!$O703))+1))/Register!$Q703,2)-ROUND((Register!$M703-Register!$R703)*MIN(Register!$Q703,MAX(0,MIN(I$4-1,IF(Register!$U703="",$D$2,MIN($D$2,YEAR(Register!$U703)*12+MONTH(Register!$U703)-1)))-(YEAR(Register!$O703)*12+MONTH(Register!$O703))+1))/Register!$Q703,2))</f>
        <v/>
      </c>
      <c r="J705" s="27">
        <f>IF(OR(Register!$N703&lt;&gt;"Yes",Register!$O703="",N(Register!$Q703)=0),0,ROUND((Register!$M703-Register!$R703)*MIN(Register!$Q703,MAX(0,MIN(J$4,IF(Register!$U703="",$D$2,MIN($D$2,YEAR(Register!$U703)*12+MONTH(Register!$U703)-1)))-(YEAR(Register!$O703)*12+MONTH(Register!$O703))+1))/Register!$Q703,2)-ROUND((Register!$M703-Register!$R703)*MIN(Register!$Q703,MAX(0,MIN(J$4-1,IF(Register!$U703="",$D$2,MIN($D$2,YEAR(Register!$U703)*12+MONTH(Register!$U703)-1)))-(YEAR(Register!$O703)*12+MONTH(Register!$O703))+1))/Register!$Q703,2))</f>
        <v/>
      </c>
      <c r="K705" s="27">
        <f>IF(OR(Register!$N703&lt;&gt;"Yes",Register!$O703="",N(Register!$Q703)=0),0,ROUND((Register!$M703-Register!$R703)*MIN(Register!$Q703,MAX(0,MIN(K$4,IF(Register!$U703="",$D$2,MIN($D$2,YEAR(Register!$U703)*12+MONTH(Register!$U703)-1)))-(YEAR(Register!$O703)*12+MONTH(Register!$O703))+1))/Register!$Q703,2)-ROUND((Register!$M703-Register!$R703)*MIN(Register!$Q703,MAX(0,MIN(K$4-1,IF(Register!$U703="",$D$2,MIN($D$2,YEAR(Register!$U703)*12+MONTH(Register!$U703)-1)))-(YEAR(Register!$O703)*12+MONTH(Register!$O703))+1))/Register!$Q703,2))</f>
        <v/>
      </c>
      <c r="L705" s="27">
        <f>IF(OR(Register!$N703&lt;&gt;"Yes",Register!$O703="",N(Register!$Q703)=0),0,ROUND((Register!$M703-Register!$R703)*MIN(Register!$Q703,MAX(0,MIN(L$4,IF(Register!$U703="",$D$2,MIN($D$2,YEAR(Register!$U703)*12+MONTH(Register!$U703)-1)))-(YEAR(Register!$O703)*12+MONTH(Register!$O703))+1))/Register!$Q703,2)-ROUND((Register!$M703-Register!$R703)*MIN(Register!$Q703,MAX(0,MIN(L$4-1,IF(Register!$U703="",$D$2,MIN($D$2,YEAR(Register!$U703)*12+MONTH(Register!$U703)-1)))-(YEAR(Register!$O703)*12+MONTH(Register!$O703))+1))/Register!$Q703,2))</f>
        <v/>
      </c>
      <c r="M705" s="27">
        <f>IF(OR(Register!$N703&lt;&gt;"Yes",Register!$O703="",N(Register!$Q703)=0),0,ROUND((Register!$M703-Register!$R703)*MIN(Register!$Q703,MAX(0,MIN(M$4,IF(Register!$U703="",$D$2,MIN($D$2,YEAR(Register!$U703)*12+MONTH(Register!$U703)-1)))-(YEAR(Register!$O703)*12+MONTH(Register!$O703))+1))/Register!$Q703,2)-ROUND((Register!$M703-Register!$R703)*MIN(Register!$Q703,MAX(0,MIN(M$4-1,IF(Register!$U703="",$D$2,MIN($D$2,YEAR(Register!$U703)*12+MONTH(Register!$U703)-1)))-(YEAR(Register!$O703)*12+MONTH(Register!$O703))+1))/Register!$Q703,2))</f>
        <v/>
      </c>
      <c r="N705" s="27">
        <f>IF(OR(Register!$N703&lt;&gt;"Yes",Register!$O703="",N(Register!$Q703)=0),0,ROUND((Register!$M703-Register!$R703)*MIN(Register!$Q703,MAX(0,MIN(N$4,IF(Register!$U703="",$D$2,MIN($D$2,YEAR(Register!$U703)*12+MONTH(Register!$U703)-1)))-(YEAR(Register!$O703)*12+MONTH(Register!$O703))+1))/Register!$Q703,2)-ROUND((Register!$M703-Register!$R703)*MIN(Register!$Q703,MAX(0,MIN(N$4-1,IF(Register!$U703="",$D$2,MIN($D$2,YEAR(Register!$U703)*12+MONTH(Register!$U703)-1)))-(YEAR(Register!$O703)*12+MONTH(Register!$O703))+1))/Register!$Q703,2))</f>
        <v/>
      </c>
      <c r="O705" s="27">
        <f>IF(OR(Register!$N703&lt;&gt;"Yes",Register!$O703="",N(Register!$Q703)=0),0,ROUND((Register!$M703-Register!$R703)*MIN(Register!$Q703,MAX(0,MIN(O$4,IF(Register!$U703="",$D$2,MIN($D$2,YEAR(Register!$U703)*12+MONTH(Register!$U703)-1)))-(YEAR(Register!$O703)*12+MONTH(Register!$O703))+1))/Register!$Q703,2)-ROUND((Register!$M703-Register!$R703)*MIN(Register!$Q703,MAX(0,MIN(O$4-1,IF(Register!$U703="",$D$2,MIN($D$2,YEAR(Register!$U703)*12+MONTH(Register!$U703)-1)))-(YEAR(Register!$O703)*12+MONTH(Register!$O703))+1))/Register!$Q703,2))</f>
        <v/>
      </c>
      <c r="P705" s="27">
        <f>IF(OR(Register!$N703&lt;&gt;"Yes",Register!$O703="",N(Register!$Q703)=0),0,ROUND((Register!$M703-Register!$R703)*MIN(Register!$Q703,MAX(0,MIN(P$4,IF(Register!$U703="",$D$2,MIN($D$2,YEAR(Register!$U703)*12+MONTH(Register!$U703)-1)))-(YEAR(Register!$O703)*12+MONTH(Register!$O703))+1))/Register!$Q703,2)-ROUND((Register!$M703-Register!$R703)*MIN(Register!$Q703,MAX(0,MIN(P$4-1,IF(Register!$U703="",$D$2,MIN($D$2,YEAR(Register!$U703)*12+MONTH(Register!$U703)-1)))-(YEAR(Register!$O703)*12+MONTH(Register!$O703))+1))/Register!$Q703,2))</f>
        <v/>
      </c>
      <c r="Q705" s="27">
        <f>E705+F705+G705+H705+I705+J705+K705+L705+M705+N705+O705+P705</f>
        <v/>
      </c>
    </row>
    <row r="706">
      <c r="A706" s="28">
        <f>IF(Register!$A704="","",Register!$A704)</f>
        <v/>
      </c>
      <c r="B706" s="28">
        <f>IF(Register!$D704="","",Register!$D704)</f>
        <v/>
      </c>
      <c r="C706" s="28">
        <f>IF(Register!$F704="","",Register!$F704)</f>
        <v/>
      </c>
      <c r="D706" s="28">
        <f>IF(C706="","",IF(C706=Settings!$A$9,Settings!$B$9,IF(C706=Settings!$A$10,Settings!$B$10,IF(C706=Settings!$A$11,Settings!$B$11,IF(C706=Settings!$A$12,Settings!$B$12,IF(C706=Settings!$A$13,Settings!$B$13,IF(C706=Settings!$A$14,Settings!$B$14,IF(C706=Settings!$A$15,Settings!$B$15,IF(C706=Settings!$A$16,Settings!$B$16,IF(C706=Settings!$A$17,Settings!$B$17,IF(C706=Settings!$A$18,Settings!$B$18,"")))))))))))</f>
        <v/>
      </c>
      <c r="E706" s="27">
        <f>IF(OR(Register!$N704&lt;&gt;"Yes",Register!$O704="",N(Register!$Q704)=0),0,ROUND((Register!$M704-Register!$R704)*MIN(Register!$Q704,MAX(0,MIN(E$4,IF(Register!$U704="",$D$2,MIN($D$2,YEAR(Register!$U704)*12+MONTH(Register!$U704)-1)))-(YEAR(Register!$O704)*12+MONTH(Register!$O704))+1))/Register!$Q704,2)-ROUND((Register!$M704-Register!$R704)*MIN(Register!$Q704,MAX(0,MIN(E$4-1,IF(Register!$U704="",$D$2,MIN($D$2,YEAR(Register!$U704)*12+MONTH(Register!$U704)-1)))-(YEAR(Register!$O704)*12+MONTH(Register!$O704))+1))/Register!$Q704,2))</f>
        <v/>
      </c>
      <c r="F706" s="27">
        <f>IF(OR(Register!$N704&lt;&gt;"Yes",Register!$O704="",N(Register!$Q704)=0),0,ROUND((Register!$M704-Register!$R704)*MIN(Register!$Q704,MAX(0,MIN(F$4,IF(Register!$U704="",$D$2,MIN($D$2,YEAR(Register!$U704)*12+MONTH(Register!$U704)-1)))-(YEAR(Register!$O704)*12+MONTH(Register!$O704))+1))/Register!$Q704,2)-ROUND((Register!$M704-Register!$R704)*MIN(Register!$Q704,MAX(0,MIN(F$4-1,IF(Register!$U704="",$D$2,MIN($D$2,YEAR(Register!$U704)*12+MONTH(Register!$U704)-1)))-(YEAR(Register!$O704)*12+MONTH(Register!$O704))+1))/Register!$Q704,2))</f>
        <v/>
      </c>
      <c r="G706" s="27">
        <f>IF(OR(Register!$N704&lt;&gt;"Yes",Register!$O704="",N(Register!$Q704)=0),0,ROUND((Register!$M704-Register!$R704)*MIN(Register!$Q704,MAX(0,MIN(G$4,IF(Register!$U704="",$D$2,MIN($D$2,YEAR(Register!$U704)*12+MONTH(Register!$U704)-1)))-(YEAR(Register!$O704)*12+MONTH(Register!$O704))+1))/Register!$Q704,2)-ROUND((Register!$M704-Register!$R704)*MIN(Register!$Q704,MAX(0,MIN(G$4-1,IF(Register!$U704="",$D$2,MIN($D$2,YEAR(Register!$U704)*12+MONTH(Register!$U704)-1)))-(YEAR(Register!$O704)*12+MONTH(Register!$O704))+1))/Register!$Q704,2))</f>
        <v/>
      </c>
      <c r="H706" s="27">
        <f>IF(OR(Register!$N704&lt;&gt;"Yes",Register!$O704="",N(Register!$Q704)=0),0,ROUND((Register!$M704-Register!$R704)*MIN(Register!$Q704,MAX(0,MIN(H$4,IF(Register!$U704="",$D$2,MIN($D$2,YEAR(Register!$U704)*12+MONTH(Register!$U704)-1)))-(YEAR(Register!$O704)*12+MONTH(Register!$O704))+1))/Register!$Q704,2)-ROUND((Register!$M704-Register!$R704)*MIN(Register!$Q704,MAX(0,MIN(H$4-1,IF(Register!$U704="",$D$2,MIN($D$2,YEAR(Register!$U704)*12+MONTH(Register!$U704)-1)))-(YEAR(Register!$O704)*12+MONTH(Register!$O704))+1))/Register!$Q704,2))</f>
        <v/>
      </c>
      <c r="I706" s="27">
        <f>IF(OR(Register!$N704&lt;&gt;"Yes",Register!$O704="",N(Register!$Q704)=0),0,ROUND((Register!$M704-Register!$R704)*MIN(Register!$Q704,MAX(0,MIN(I$4,IF(Register!$U704="",$D$2,MIN($D$2,YEAR(Register!$U704)*12+MONTH(Register!$U704)-1)))-(YEAR(Register!$O704)*12+MONTH(Register!$O704))+1))/Register!$Q704,2)-ROUND((Register!$M704-Register!$R704)*MIN(Register!$Q704,MAX(0,MIN(I$4-1,IF(Register!$U704="",$D$2,MIN($D$2,YEAR(Register!$U704)*12+MONTH(Register!$U704)-1)))-(YEAR(Register!$O704)*12+MONTH(Register!$O704))+1))/Register!$Q704,2))</f>
        <v/>
      </c>
      <c r="J706" s="27">
        <f>IF(OR(Register!$N704&lt;&gt;"Yes",Register!$O704="",N(Register!$Q704)=0),0,ROUND((Register!$M704-Register!$R704)*MIN(Register!$Q704,MAX(0,MIN(J$4,IF(Register!$U704="",$D$2,MIN($D$2,YEAR(Register!$U704)*12+MONTH(Register!$U704)-1)))-(YEAR(Register!$O704)*12+MONTH(Register!$O704))+1))/Register!$Q704,2)-ROUND((Register!$M704-Register!$R704)*MIN(Register!$Q704,MAX(0,MIN(J$4-1,IF(Register!$U704="",$D$2,MIN($D$2,YEAR(Register!$U704)*12+MONTH(Register!$U704)-1)))-(YEAR(Register!$O704)*12+MONTH(Register!$O704))+1))/Register!$Q704,2))</f>
        <v/>
      </c>
      <c r="K706" s="27">
        <f>IF(OR(Register!$N704&lt;&gt;"Yes",Register!$O704="",N(Register!$Q704)=0),0,ROUND((Register!$M704-Register!$R704)*MIN(Register!$Q704,MAX(0,MIN(K$4,IF(Register!$U704="",$D$2,MIN($D$2,YEAR(Register!$U704)*12+MONTH(Register!$U704)-1)))-(YEAR(Register!$O704)*12+MONTH(Register!$O704))+1))/Register!$Q704,2)-ROUND((Register!$M704-Register!$R704)*MIN(Register!$Q704,MAX(0,MIN(K$4-1,IF(Register!$U704="",$D$2,MIN($D$2,YEAR(Register!$U704)*12+MONTH(Register!$U704)-1)))-(YEAR(Register!$O704)*12+MONTH(Register!$O704))+1))/Register!$Q704,2))</f>
        <v/>
      </c>
      <c r="L706" s="27">
        <f>IF(OR(Register!$N704&lt;&gt;"Yes",Register!$O704="",N(Register!$Q704)=0),0,ROUND((Register!$M704-Register!$R704)*MIN(Register!$Q704,MAX(0,MIN(L$4,IF(Register!$U704="",$D$2,MIN($D$2,YEAR(Register!$U704)*12+MONTH(Register!$U704)-1)))-(YEAR(Register!$O704)*12+MONTH(Register!$O704))+1))/Register!$Q704,2)-ROUND((Register!$M704-Register!$R704)*MIN(Register!$Q704,MAX(0,MIN(L$4-1,IF(Register!$U704="",$D$2,MIN($D$2,YEAR(Register!$U704)*12+MONTH(Register!$U704)-1)))-(YEAR(Register!$O704)*12+MONTH(Register!$O704))+1))/Register!$Q704,2))</f>
        <v/>
      </c>
      <c r="M706" s="27">
        <f>IF(OR(Register!$N704&lt;&gt;"Yes",Register!$O704="",N(Register!$Q704)=0),0,ROUND((Register!$M704-Register!$R704)*MIN(Register!$Q704,MAX(0,MIN(M$4,IF(Register!$U704="",$D$2,MIN($D$2,YEAR(Register!$U704)*12+MONTH(Register!$U704)-1)))-(YEAR(Register!$O704)*12+MONTH(Register!$O704))+1))/Register!$Q704,2)-ROUND((Register!$M704-Register!$R704)*MIN(Register!$Q704,MAX(0,MIN(M$4-1,IF(Register!$U704="",$D$2,MIN($D$2,YEAR(Register!$U704)*12+MONTH(Register!$U704)-1)))-(YEAR(Register!$O704)*12+MONTH(Register!$O704))+1))/Register!$Q704,2))</f>
        <v/>
      </c>
      <c r="N706" s="27">
        <f>IF(OR(Register!$N704&lt;&gt;"Yes",Register!$O704="",N(Register!$Q704)=0),0,ROUND((Register!$M704-Register!$R704)*MIN(Register!$Q704,MAX(0,MIN(N$4,IF(Register!$U704="",$D$2,MIN($D$2,YEAR(Register!$U704)*12+MONTH(Register!$U704)-1)))-(YEAR(Register!$O704)*12+MONTH(Register!$O704))+1))/Register!$Q704,2)-ROUND((Register!$M704-Register!$R704)*MIN(Register!$Q704,MAX(0,MIN(N$4-1,IF(Register!$U704="",$D$2,MIN($D$2,YEAR(Register!$U704)*12+MONTH(Register!$U704)-1)))-(YEAR(Register!$O704)*12+MONTH(Register!$O704))+1))/Register!$Q704,2))</f>
        <v/>
      </c>
      <c r="O706" s="27">
        <f>IF(OR(Register!$N704&lt;&gt;"Yes",Register!$O704="",N(Register!$Q704)=0),0,ROUND((Register!$M704-Register!$R704)*MIN(Register!$Q704,MAX(0,MIN(O$4,IF(Register!$U704="",$D$2,MIN($D$2,YEAR(Register!$U704)*12+MONTH(Register!$U704)-1)))-(YEAR(Register!$O704)*12+MONTH(Register!$O704))+1))/Register!$Q704,2)-ROUND((Register!$M704-Register!$R704)*MIN(Register!$Q704,MAX(0,MIN(O$4-1,IF(Register!$U704="",$D$2,MIN($D$2,YEAR(Register!$U704)*12+MONTH(Register!$U704)-1)))-(YEAR(Register!$O704)*12+MONTH(Register!$O704))+1))/Register!$Q704,2))</f>
        <v/>
      </c>
      <c r="P706" s="27">
        <f>IF(OR(Register!$N704&lt;&gt;"Yes",Register!$O704="",N(Register!$Q704)=0),0,ROUND((Register!$M704-Register!$R704)*MIN(Register!$Q704,MAX(0,MIN(P$4,IF(Register!$U704="",$D$2,MIN($D$2,YEAR(Register!$U704)*12+MONTH(Register!$U704)-1)))-(YEAR(Register!$O704)*12+MONTH(Register!$O704))+1))/Register!$Q704,2)-ROUND((Register!$M704-Register!$R704)*MIN(Register!$Q704,MAX(0,MIN(P$4-1,IF(Register!$U704="",$D$2,MIN($D$2,YEAR(Register!$U704)*12+MONTH(Register!$U704)-1)))-(YEAR(Register!$O704)*12+MONTH(Register!$O704))+1))/Register!$Q704,2))</f>
        <v/>
      </c>
      <c r="Q706" s="27">
        <f>E706+F706+G706+H706+I706+J706+K706+L706+M706+N706+O706+P706</f>
        <v/>
      </c>
    </row>
    <row r="707">
      <c r="A707" s="28">
        <f>IF(Register!$A705="","",Register!$A705)</f>
        <v/>
      </c>
      <c r="B707" s="28">
        <f>IF(Register!$D705="","",Register!$D705)</f>
        <v/>
      </c>
      <c r="C707" s="28">
        <f>IF(Register!$F705="","",Register!$F705)</f>
        <v/>
      </c>
      <c r="D707" s="28">
        <f>IF(C707="","",IF(C707=Settings!$A$9,Settings!$B$9,IF(C707=Settings!$A$10,Settings!$B$10,IF(C707=Settings!$A$11,Settings!$B$11,IF(C707=Settings!$A$12,Settings!$B$12,IF(C707=Settings!$A$13,Settings!$B$13,IF(C707=Settings!$A$14,Settings!$B$14,IF(C707=Settings!$A$15,Settings!$B$15,IF(C707=Settings!$A$16,Settings!$B$16,IF(C707=Settings!$A$17,Settings!$B$17,IF(C707=Settings!$A$18,Settings!$B$18,"")))))))))))</f>
        <v/>
      </c>
      <c r="E707" s="27">
        <f>IF(OR(Register!$N705&lt;&gt;"Yes",Register!$O705="",N(Register!$Q705)=0),0,ROUND((Register!$M705-Register!$R705)*MIN(Register!$Q705,MAX(0,MIN(E$4,IF(Register!$U705="",$D$2,MIN($D$2,YEAR(Register!$U705)*12+MONTH(Register!$U705)-1)))-(YEAR(Register!$O705)*12+MONTH(Register!$O705))+1))/Register!$Q705,2)-ROUND((Register!$M705-Register!$R705)*MIN(Register!$Q705,MAX(0,MIN(E$4-1,IF(Register!$U705="",$D$2,MIN($D$2,YEAR(Register!$U705)*12+MONTH(Register!$U705)-1)))-(YEAR(Register!$O705)*12+MONTH(Register!$O705))+1))/Register!$Q705,2))</f>
        <v/>
      </c>
      <c r="F707" s="27">
        <f>IF(OR(Register!$N705&lt;&gt;"Yes",Register!$O705="",N(Register!$Q705)=0),0,ROUND((Register!$M705-Register!$R705)*MIN(Register!$Q705,MAX(0,MIN(F$4,IF(Register!$U705="",$D$2,MIN($D$2,YEAR(Register!$U705)*12+MONTH(Register!$U705)-1)))-(YEAR(Register!$O705)*12+MONTH(Register!$O705))+1))/Register!$Q705,2)-ROUND((Register!$M705-Register!$R705)*MIN(Register!$Q705,MAX(0,MIN(F$4-1,IF(Register!$U705="",$D$2,MIN($D$2,YEAR(Register!$U705)*12+MONTH(Register!$U705)-1)))-(YEAR(Register!$O705)*12+MONTH(Register!$O705))+1))/Register!$Q705,2))</f>
        <v/>
      </c>
      <c r="G707" s="27">
        <f>IF(OR(Register!$N705&lt;&gt;"Yes",Register!$O705="",N(Register!$Q705)=0),0,ROUND((Register!$M705-Register!$R705)*MIN(Register!$Q705,MAX(0,MIN(G$4,IF(Register!$U705="",$D$2,MIN($D$2,YEAR(Register!$U705)*12+MONTH(Register!$U705)-1)))-(YEAR(Register!$O705)*12+MONTH(Register!$O705))+1))/Register!$Q705,2)-ROUND((Register!$M705-Register!$R705)*MIN(Register!$Q705,MAX(0,MIN(G$4-1,IF(Register!$U705="",$D$2,MIN($D$2,YEAR(Register!$U705)*12+MONTH(Register!$U705)-1)))-(YEAR(Register!$O705)*12+MONTH(Register!$O705))+1))/Register!$Q705,2))</f>
        <v/>
      </c>
      <c r="H707" s="27">
        <f>IF(OR(Register!$N705&lt;&gt;"Yes",Register!$O705="",N(Register!$Q705)=0),0,ROUND((Register!$M705-Register!$R705)*MIN(Register!$Q705,MAX(0,MIN(H$4,IF(Register!$U705="",$D$2,MIN($D$2,YEAR(Register!$U705)*12+MONTH(Register!$U705)-1)))-(YEAR(Register!$O705)*12+MONTH(Register!$O705))+1))/Register!$Q705,2)-ROUND((Register!$M705-Register!$R705)*MIN(Register!$Q705,MAX(0,MIN(H$4-1,IF(Register!$U705="",$D$2,MIN($D$2,YEAR(Register!$U705)*12+MONTH(Register!$U705)-1)))-(YEAR(Register!$O705)*12+MONTH(Register!$O705))+1))/Register!$Q705,2))</f>
        <v/>
      </c>
      <c r="I707" s="27">
        <f>IF(OR(Register!$N705&lt;&gt;"Yes",Register!$O705="",N(Register!$Q705)=0),0,ROUND((Register!$M705-Register!$R705)*MIN(Register!$Q705,MAX(0,MIN(I$4,IF(Register!$U705="",$D$2,MIN($D$2,YEAR(Register!$U705)*12+MONTH(Register!$U705)-1)))-(YEAR(Register!$O705)*12+MONTH(Register!$O705))+1))/Register!$Q705,2)-ROUND((Register!$M705-Register!$R705)*MIN(Register!$Q705,MAX(0,MIN(I$4-1,IF(Register!$U705="",$D$2,MIN($D$2,YEAR(Register!$U705)*12+MONTH(Register!$U705)-1)))-(YEAR(Register!$O705)*12+MONTH(Register!$O705))+1))/Register!$Q705,2))</f>
        <v/>
      </c>
      <c r="J707" s="27">
        <f>IF(OR(Register!$N705&lt;&gt;"Yes",Register!$O705="",N(Register!$Q705)=0),0,ROUND((Register!$M705-Register!$R705)*MIN(Register!$Q705,MAX(0,MIN(J$4,IF(Register!$U705="",$D$2,MIN($D$2,YEAR(Register!$U705)*12+MONTH(Register!$U705)-1)))-(YEAR(Register!$O705)*12+MONTH(Register!$O705))+1))/Register!$Q705,2)-ROUND((Register!$M705-Register!$R705)*MIN(Register!$Q705,MAX(0,MIN(J$4-1,IF(Register!$U705="",$D$2,MIN($D$2,YEAR(Register!$U705)*12+MONTH(Register!$U705)-1)))-(YEAR(Register!$O705)*12+MONTH(Register!$O705))+1))/Register!$Q705,2))</f>
        <v/>
      </c>
      <c r="K707" s="27">
        <f>IF(OR(Register!$N705&lt;&gt;"Yes",Register!$O705="",N(Register!$Q705)=0),0,ROUND((Register!$M705-Register!$R705)*MIN(Register!$Q705,MAX(0,MIN(K$4,IF(Register!$U705="",$D$2,MIN($D$2,YEAR(Register!$U705)*12+MONTH(Register!$U705)-1)))-(YEAR(Register!$O705)*12+MONTH(Register!$O705))+1))/Register!$Q705,2)-ROUND((Register!$M705-Register!$R705)*MIN(Register!$Q705,MAX(0,MIN(K$4-1,IF(Register!$U705="",$D$2,MIN($D$2,YEAR(Register!$U705)*12+MONTH(Register!$U705)-1)))-(YEAR(Register!$O705)*12+MONTH(Register!$O705))+1))/Register!$Q705,2))</f>
        <v/>
      </c>
      <c r="L707" s="27">
        <f>IF(OR(Register!$N705&lt;&gt;"Yes",Register!$O705="",N(Register!$Q705)=0),0,ROUND((Register!$M705-Register!$R705)*MIN(Register!$Q705,MAX(0,MIN(L$4,IF(Register!$U705="",$D$2,MIN($D$2,YEAR(Register!$U705)*12+MONTH(Register!$U705)-1)))-(YEAR(Register!$O705)*12+MONTH(Register!$O705))+1))/Register!$Q705,2)-ROUND((Register!$M705-Register!$R705)*MIN(Register!$Q705,MAX(0,MIN(L$4-1,IF(Register!$U705="",$D$2,MIN($D$2,YEAR(Register!$U705)*12+MONTH(Register!$U705)-1)))-(YEAR(Register!$O705)*12+MONTH(Register!$O705))+1))/Register!$Q705,2))</f>
        <v/>
      </c>
      <c r="M707" s="27">
        <f>IF(OR(Register!$N705&lt;&gt;"Yes",Register!$O705="",N(Register!$Q705)=0),0,ROUND((Register!$M705-Register!$R705)*MIN(Register!$Q705,MAX(0,MIN(M$4,IF(Register!$U705="",$D$2,MIN($D$2,YEAR(Register!$U705)*12+MONTH(Register!$U705)-1)))-(YEAR(Register!$O705)*12+MONTH(Register!$O705))+1))/Register!$Q705,2)-ROUND((Register!$M705-Register!$R705)*MIN(Register!$Q705,MAX(0,MIN(M$4-1,IF(Register!$U705="",$D$2,MIN($D$2,YEAR(Register!$U705)*12+MONTH(Register!$U705)-1)))-(YEAR(Register!$O705)*12+MONTH(Register!$O705))+1))/Register!$Q705,2))</f>
        <v/>
      </c>
      <c r="N707" s="27">
        <f>IF(OR(Register!$N705&lt;&gt;"Yes",Register!$O705="",N(Register!$Q705)=0),0,ROUND((Register!$M705-Register!$R705)*MIN(Register!$Q705,MAX(0,MIN(N$4,IF(Register!$U705="",$D$2,MIN($D$2,YEAR(Register!$U705)*12+MONTH(Register!$U705)-1)))-(YEAR(Register!$O705)*12+MONTH(Register!$O705))+1))/Register!$Q705,2)-ROUND((Register!$M705-Register!$R705)*MIN(Register!$Q705,MAX(0,MIN(N$4-1,IF(Register!$U705="",$D$2,MIN($D$2,YEAR(Register!$U705)*12+MONTH(Register!$U705)-1)))-(YEAR(Register!$O705)*12+MONTH(Register!$O705))+1))/Register!$Q705,2))</f>
        <v/>
      </c>
      <c r="O707" s="27">
        <f>IF(OR(Register!$N705&lt;&gt;"Yes",Register!$O705="",N(Register!$Q705)=0),0,ROUND((Register!$M705-Register!$R705)*MIN(Register!$Q705,MAX(0,MIN(O$4,IF(Register!$U705="",$D$2,MIN($D$2,YEAR(Register!$U705)*12+MONTH(Register!$U705)-1)))-(YEAR(Register!$O705)*12+MONTH(Register!$O705))+1))/Register!$Q705,2)-ROUND((Register!$M705-Register!$R705)*MIN(Register!$Q705,MAX(0,MIN(O$4-1,IF(Register!$U705="",$D$2,MIN($D$2,YEAR(Register!$U705)*12+MONTH(Register!$U705)-1)))-(YEAR(Register!$O705)*12+MONTH(Register!$O705))+1))/Register!$Q705,2))</f>
        <v/>
      </c>
      <c r="P707" s="27">
        <f>IF(OR(Register!$N705&lt;&gt;"Yes",Register!$O705="",N(Register!$Q705)=0),0,ROUND((Register!$M705-Register!$R705)*MIN(Register!$Q705,MAX(0,MIN(P$4,IF(Register!$U705="",$D$2,MIN($D$2,YEAR(Register!$U705)*12+MONTH(Register!$U705)-1)))-(YEAR(Register!$O705)*12+MONTH(Register!$O705))+1))/Register!$Q705,2)-ROUND((Register!$M705-Register!$R705)*MIN(Register!$Q705,MAX(0,MIN(P$4-1,IF(Register!$U705="",$D$2,MIN($D$2,YEAR(Register!$U705)*12+MONTH(Register!$U705)-1)))-(YEAR(Register!$O705)*12+MONTH(Register!$O705))+1))/Register!$Q705,2))</f>
        <v/>
      </c>
      <c r="Q707" s="27">
        <f>E707+F707+G707+H707+I707+J707+K707+L707+M707+N707+O707+P707</f>
        <v/>
      </c>
    </row>
    <row r="708">
      <c r="A708" s="28">
        <f>IF(Register!$A706="","",Register!$A706)</f>
        <v/>
      </c>
      <c r="B708" s="28">
        <f>IF(Register!$D706="","",Register!$D706)</f>
        <v/>
      </c>
      <c r="C708" s="28">
        <f>IF(Register!$F706="","",Register!$F706)</f>
        <v/>
      </c>
      <c r="D708" s="28">
        <f>IF(C708="","",IF(C708=Settings!$A$9,Settings!$B$9,IF(C708=Settings!$A$10,Settings!$B$10,IF(C708=Settings!$A$11,Settings!$B$11,IF(C708=Settings!$A$12,Settings!$B$12,IF(C708=Settings!$A$13,Settings!$B$13,IF(C708=Settings!$A$14,Settings!$B$14,IF(C708=Settings!$A$15,Settings!$B$15,IF(C708=Settings!$A$16,Settings!$B$16,IF(C708=Settings!$A$17,Settings!$B$17,IF(C708=Settings!$A$18,Settings!$B$18,"")))))))))))</f>
        <v/>
      </c>
      <c r="E708" s="27">
        <f>IF(OR(Register!$N706&lt;&gt;"Yes",Register!$O706="",N(Register!$Q706)=0),0,ROUND((Register!$M706-Register!$R706)*MIN(Register!$Q706,MAX(0,MIN(E$4,IF(Register!$U706="",$D$2,MIN($D$2,YEAR(Register!$U706)*12+MONTH(Register!$U706)-1)))-(YEAR(Register!$O706)*12+MONTH(Register!$O706))+1))/Register!$Q706,2)-ROUND((Register!$M706-Register!$R706)*MIN(Register!$Q706,MAX(0,MIN(E$4-1,IF(Register!$U706="",$D$2,MIN($D$2,YEAR(Register!$U706)*12+MONTH(Register!$U706)-1)))-(YEAR(Register!$O706)*12+MONTH(Register!$O706))+1))/Register!$Q706,2))</f>
        <v/>
      </c>
      <c r="F708" s="27">
        <f>IF(OR(Register!$N706&lt;&gt;"Yes",Register!$O706="",N(Register!$Q706)=0),0,ROUND((Register!$M706-Register!$R706)*MIN(Register!$Q706,MAX(0,MIN(F$4,IF(Register!$U706="",$D$2,MIN($D$2,YEAR(Register!$U706)*12+MONTH(Register!$U706)-1)))-(YEAR(Register!$O706)*12+MONTH(Register!$O706))+1))/Register!$Q706,2)-ROUND((Register!$M706-Register!$R706)*MIN(Register!$Q706,MAX(0,MIN(F$4-1,IF(Register!$U706="",$D$2,MIN($D$2,YEAR(Register!$U706)*12+MONTH(Register!$U706)-1)))-(YEAR(Register!$O706)*12+MONTH(Register!$O706))+1))/Register!$Q706,2))</f>
        <v/>
      </c>
      <c r="G708" s="27">
        <f>IF(OR(Register!$N706&lt;&gt;"Yes",Register!$O706="",N(Register!$Q706)=0),0,ROUND((Register!$M706-Register!$R706)*MIN(Register!$Q706,MAX(0,MIN(G$4,IF(Register!$U706="",$D$2,MIN($D$2,YEAR(Register!$U706)*12+MONTH(Register!$U706)-1)))-(YEAR(Register!$O706)*12+MONTH(Register!$O706))+1))/Register!$Q706,2)-ROUND((Register!$M706-Register!$R706)*MIN(Register!$Q706,MAX(0,MIN(G$4-1,IF(Register!$U706="",$D$2,MIN($D$2,YEAR(Register!$U706)*12+MONTH(Register!$U706)-1)))-(YEAR(Register!$O706)*12+MONTH(Register!$O706))+1))/Register!$Q706,2))</f>
        <v/>
      </c>
      <c r="H708" s="27">
        <f>IF(OR(Register!$N706&lt;&gt;"Yes",Register!$O706="",N(Register!$Q706)=0),0,ROUND((Register!$M706-Register!$R706)*MIN(Register!$Q706,MAX(0,MIN(H$4,IF(Register!$U706="",$D$2,MIN($D$2,YEAR(Register!$U706)*12+MONTH(Register!$U706)-1)))-(YEAR(Register!$O706)*12+MONTH(Register!$O706))+1))/Register!$Q706,2)-ROUND((Register!$M706-Register!$R706)*MIN(Register!$Q706,MAX(0,MIN(H$4-1,IF(Register!$U706="",$D$2,MIN($D$2,YEAR(Register!$U706)*12+MONTH(Register!$U706)-1)))-(YEAR(Register!$O706)*12+MONTH(Register!$O706))+1))/Register!$Q706,2))</f>
        <v/>
      </c>
      <c r="I708" s="27">
        <f>IF(OR(Register!$N706&lt;&gt;"Yes",Register!$O706="",N(Register!$Q706)=0),0,ROUND((Register!$M706-Register!$R706)*MIN(Register!$Q706,MAX(0,MIN(I$4,IF(Register!$U706="",$D$2,MIN($D$2,YEAR(Register!$U706)*12+MONTH(Register!$U706)-1)))-(YEAR(Register!$O706)*12+MONTH(Register!$O706))+1))/Register!$Q706,2)-ROUND((Register!$M706-Register!$R706)*MIN(Register!$Q706,MAX(0,MIN(I$4-1,IF(Register!$U706="",$D$2,MIN($D$2,YEAR(Register!$U706)*12+MONTH(Register!$U706)-1)))-(YEAR(Register!$O706)*12+MONTH(Register!$O706))+1))/Register!$Q706,2))</f>
        <v/>
      </c>
      <c r="J708" s="27">
        <f>IF(OR(Register!$N706&lt;&gt;"Yes",Register!$O706="",N(Register!$Q706)=0),0,ROUND((Register!$M706-Register!$R706)*MIN(Register!$Q706,MAX(0,MIN(J$4,IF(Register!$U706="",$D$2,MIN($D$2,YEAR(Register!$U706)*12+MONTH(Register!$U706)-1)))-(YEAR(Register!$O706)*12+MONTH(Register!$O706))+1))/Register!$Q706,2)-ROUND((Register!$M706-Register!$R706)*MIN(Register!$Q706,MAX(0,MIN(J$4-1,IF(Register!$U706="",$D$2,MIN($D$2,YEAR(Register!$U706)*12+MONTH(Register!$U706)-1)))-(YEAR(Register!$O706)*12+MONTH(Register!$O706))+1))/Register!$Q706,2))</f>
        <v/>
      </c>
      <c r="K708" s="27">
        <f>IF(OR(Register!$N706&lt;&gt;"Yes",Register!$O706="",N(Register!$Q706)=0),0,ROUND((Register!$M706-Register!$R706)*MIN(Register!$Q706,MAX(0,MIN(K$4,IF(Register!$U706="",$D$2,MIN($D$2,YEAR(Register!$U706)*12+MONTH(Register!$U706)-1)))-(YEAR(Register!$O706)*12+MONTH(Register!$O706))+1))/Register!$Q706,2)-ROUND((Register!$M706-Register!$R706)*MIN(Register!$Q706,MAX(0,MIN(K$4-1,IF(Register!$U706="",$D$2,MIN($D$2,YEAR(Register!$U706)*12+MONTH(Register!$U706)-1)))-(YEAR(Register!$O706)*12+MONTH(Register!$O706))+1))/Register!$Q706,2))</f>
        <v/>
      </c>
      <c r="L708" s="27">
        <f>IF(OR(Register!$N706&lt;&gt;"Yes",Register!$O706="",N(Register!$Q706)=0),0,ROUND((Register!$M706-Register!$R706)*MIN(Register!$Q706,MAX(0,MIN(L$4,IF(Register!$U706="",$D$2,MIN($D$2,YEAR(Register!$U706)*12+MONTH(Register!$U706)-1)))-(YEAR(Register!$O706)*12+MONTH(Register!$O706))+1))/Register!$Q706,2)-ROUND((Register!$M706-Register!$R706)*MIN(Register!$Q706,MAX(0,MIN(L$4-1,IF(Register!$U706="",$D$2,MIN($D$2,YEAR(Register!$U706)*12+MONTH(Register!$U706)-1)))-(YEAR(Register!$O706)*12+MONTH(Register!$O706))+1))/Register!$Q706,2))</f>
        <v/>
      </c>
      <c r="M708" s="27">
        <f>IF(OR(Register!$N706&lt;&gt;"Yes",Register!$O706="",N(Register!$Q706)=0),0,ROUND((Register!$M706-Register!$R706)*MIN(Register!$Q706,MAX(0,MIN(M$4,IF(Register!$U706="",$D$2,MIN($D$2,YEAR(Register!$U706)*12+MONTH(Register!$U706)-1)))-(YEAR(Register!$O706)*12+MONTH(Register!$O706))+1))/Register!$Q706,2)-ROUND((Register!$M706-Register!$R706)*MIN(Register!$Q706,MAX(0,MIN(M$4-1,IF(Register!$U706="",$D$2,MIN($D$2,YEAR(Register!$U706)*12+MONTH(Register!$U706)-1)))-(YEAR(Register!$O706)*12+MONTH(Register!$O706))+1))/Register!$Q706,2))</f>
        <v/>
      </c>
      <c r="N708" s="27">
        <f>IF(OR(Register!$N706&lt;&gt;"Yes",Register!$O706="",N(Register!$Q706)=0),0,ROUND((Register!$M706-Register!$R706)*MIN(Register!$Q706,MAX(0,MIN(N$4,IF(Register!$U706="",$D$2,MIN($D$2,YEAR(Register!$U706)*12+MONTH(Register!$U706)-1)))-(YEAR(Register!$O706)*12+MONTH(Register!$O706))+1))/Register!$Q706,2)-ROUND((Register!$M706-Register!$R706)*MIN(Register!$Q706,MAX(0,MIN(N$4-1,IF(Register!$U706="",$D$2,MIN($D$2,YEAR(Register!$U706)*12+MONTH(Register!$U706)-1)))-(YEAR(Register!$O706)*12+MONTH(Register!$O706))+1))/Register!$Q706,2))</f>
        <v/>
      </c>
      <c r="O708" s="27">
        <f>IF(OR(Register!$N706&lt;&gt;"Yes",Register!$O706="",N(Register!$Q706)=0),0,ROUND((Register!$M706-Register!$R706)*MIN(Register!$Q706,MAX(0,MIN(O$4,IF(Register!$U706="",$D$2,MIN($D$2,YEAR(Register!$U706)*12+MONTH(Register!$U706)-1)))-(YEAR(Register!$O706)*12+MONTH(Register!$O706))+1))/Register!$Q706,2)-ROUND((Register!$M706-Register!$R706)*MIN(Register!$Q706,MAX(0,MIN(O$4-1,IF(Register!$U706="",$D$2,MIN($D$2,YEAR(Register!$U706)*12+MONTH(Register!$U706)-1)))-(YEAR(Register!$O706)*12+MONTH(Register!$O706))+1))/Register!$Q706,2))</f>
        <v/>
      </c>
      <c r="P708" s="27">
        <f>IF(OR(Register!$N706&lt;&gt;"Yes",Register!$O706="",N(Register!$Q706)=0),0,ROUND((Register!$M706-Register!$R706)*MIN(Register!$Q706,MAX(0,MIN(P$4,IF(Register!$U706="",$D$2,MIN($D$2,YEAR(Register!$U706)*12+MONTH(Register!$U706)-1)))-(YEAR(Register!$O706)*12+MONTH(Register!$O706))+1))/Register!$Q706,2)-ROUND((Register!$M706-Register!$R706)*MIN(Register!$Q706,MAX(0,MIN(P$4-1,IF(Register!$U706="",$D$2,MIN($D$2,YEAR(Register!$U706)*12+MONTH(Register!$U706)-1)))-(YEAR(Register!$O706)*12+MONTH(Register!$O706))+1))/Register!$Q706,2))</f>
        <v/>
      </c>
      <c r="Q708" s="27">
        <f>E708+F708+G708+H708+I708+J708+K708+L708+M708+N708+O708+P708</f>
        <v/>
      </c>
    </row>
    <row r="709">
      <c r="A709" s="28">
        <f>IF(Register!$A707="","",Register!$A707)</f>
        <v/>
      </c>
      <c r="B709" s="28">
        <f>IF(Register!$D707="","",Register!$D707)</f>
        <v/>
      </c>
      <c r="C709" s="28">
        <f>IF(Register!$F707="","",Register!$F707)</f>
        <v/>
      </c>
      <c r="D709" s="28">
        <f>IF(C709="","",IF(C709=Settings!$A$9,Settings!$B$9,IF(C709=Settings!$A$10,Settings!$B$10,IF(C709=Settings!$A$11,Settings!$B$11,IF(C709=Settings!$A$12,Settings!$B$12,IF(C709=Settings!$A$13,Settings!$B$13,IF(C709=Settings!$A$14,Settings!$B$14,IF(C709=Settings!$A$15,Settings!$B$15,IF(C709=Settings!$A$16,Settings!$B$16,IF(C709=Settings!$A$17,Settings!$B$17,IF(C709=Settings!$A$18,Settings!$B$18,"")))))))))))</f>
        <v/>
      </c>
      <c r="E709" s="27">
        <f>IF(OR(Register!$N707&lt;&gt;"Yes",Register!$O707="",N(Register!$Q707)=0),0,ROUND((Register!$M707-Register!$R707)*MIN(Register!$Q707,MAX(0,MIN(E$4,IF(Register!$U707="",$D$2,MIN($D$2,YEAR(Register!$U707)*12+MONTH(Register!$U707)-1)))-(YEAR(Register!$O707)*12+MONTH(Register!$O707))+1))/Register!$Q707,2)-ROUND((Register!$M707-Register!$R707)*MIN(Register!$Q707,MAX(0,MIN(E$4-1,IF(Register!$U707="",$D$2,MIN($D$2,YEAR(Register!$U707)*12+MONTH(Register!$U707)-1)))-(YEAR(Register!$O707)*12+MONTH(Register!$O707))+1))/Register!$Q707,2))</f>
        <v/>
      </c>
      <c r="F709" s="27">
        <f>IF(OR(Register!$N707&lt;&gt;"Yes",Register!$O707="",N(Register!$Q707)=0),0,ROUND((Register!$M707-Register!$R707)*MIN(Register!$Q707,MAX(0,MIN(F$4,IF(Register!$U707="",$D$2,MIN($D$2,YEAR(Register!$U707)*12+MONTH(Register!$U707)-1)))-(YEAR(Register!$O707)*12+MONTH(Register!$O707))+1))/Register!$Q707,2)-ROUND((Register!$M707-Register!$R707)*MIN(Register!$Q707,MAX(0,MIN(F$4-1,IF(Register!$U707="",$D$2,MIN($D$2,YEAR(Register!$U707)*12+MONTH(Register!$U707)-1)))-(YEAR(Register!$O707)*12+MONTH(Register!$O707))+1))/Register!$Q707,2))</f>
        <v/>
      </c>
      <c r="G709" s="27">
        <f>IF(OR(Register!$N707&lt;&gt;"Yes",Register!$O707="",N(Register!$Q707)=0),0,ROUND((Register!$M707-Register!$R707)*MIN(Register!$Q707,MAX(0,MIN(G$4,IF(Register!$U707="",$D$2,MIN($D$2,YEAR(Register!$U707)*12+MONTH(Register!$U707)-1)))-(YEAR(Register!$O707)*12+MONTH(Register!$O707))+1))/Register!$Q707,2)-ROUND((Register!$M707-Register!$R707)*MIN(Register!$Q707,MAX(0,MIN(G$4-1,IF(Register!$U707="",$D$2,MIN($D$2,YEAR(Register!$U707)*12+MONTH(Register!$U707)-1)))-(YEAR(Register!$O707)*12+MONTH(Register!$O707))+1))/Register!$Q707,2))</f>
        <v/>
      </c>
      <c r="H709" s="27">
        <f>IF(OR(Register!$N707&lt;&gt;"Yes",Register!$O707="",N(Register!$Q707)=0),0,ROUND((Register!$M707-Register!$R707)*MIN(Register!$Q707,MAX(0,MIN(H$4,IF(Register!$U707="",$D$2,MIN($D$2,YEAR(Register!$U707)*12+MONTH(Register!$U707)-1)))-(YEAR(Register!$O707)*12+MONTH(Register!$O707))+1))/Register!$Q707,2)-ROUND((Register!$M707-Register!$R707)*MIN(Register!$Q707,MAX(0,MIN(H$4-1,IF(Register!$U707="",$D$2,MIN($D$2,YEAR(Register!$U707)*12+MONTH(Register!$U707)-1)))-(YEAR(Register!$O707)*12+MONTH(Register!$O707))+1))/Register!$Q707,2))</f>
        <v/>
      </c>
      <c r="I709" s="27">
        <f>IF(OR(Register!$N707&lt;&gt;"Yes",Register!$O707="",N(Register!$Q707)=0),0,ROUND((Register!$M707-Register!$R707)*MIN(Register!$Q707,MAX(0,MIN(I$4,IF(Register!$U707="",$D$2,MIN($D$2,YEAR(Register!$U707)*12+MONTH(Register!$U707)-1)))-(YEAR(Register!$O707)*12+MONTH(Register!$O707))+1))/Register!$Q707,2)-ROUND((Register!$M707-Register!$R707)*MIN(Register!$Q707,MAX(0,MIN(I$4-1,IF(Register!$U707="",$D$2,MIN($D$2,YEAR(Register!$U707)*12+MONTH(Register!$U707)-1)))-(YEAR(Register!$O707)*12+MONTH(Register!$O707))+1))/Register!$Q707,2))</f>
        <v/>
      </c>
      <c r="J709" s="27">
        <f>IF(OR(Register!$N707&lt;&gt;"Yes",Register!$O707="",N(Register!$Q707)=0),0,ROUND((Register!$M707-Register!$R707)*MIN(Register!$Q707,MAX(0,MIN(J$4,IF(Register!$U707="",$D$2,MIN($D$2,YEAR(Register!$U707)*12+MONTH(Register!$U707)-1)))-(YEAR(Register!$O707)*12+MONTH(Register!$O707))+1))/Register!$Q707,2)-ROUND((Register!$M707-Register!$R707)*MIN(Register!$Q707,MAX(0,MIN(J$4-1,IF(Register!$U707="",$D$2,MIN($D$2,YEAR(Register!$U707)*12+MONTH(Register!$U707)-1)))-(YEAR(Register!$O707)*12+MONTH(Register!$O707))+1))/Register!$Q707,2))</f>
        <v/>
      </c>
      <c r="K709" s="27">
        <f>IF(OR(Register!$N707&lt;&gt;"Yes",Register!$O707="",N(Register!$Q707)=0),0,ROUND((Register!$M707-Register!$R707)*MIN(Register!$Q707,MAX(0,MIN(K$4,IF(Register!$U707="",$D$2,MIN($D$2,YEAR(Register!$U707)*12+MONTH(Register!$U707)-1)))-(YEAR(Register!$O707)*12+MONTH(Register!$O707))+1))/Register!$Q707,2)-ROUND((Register!$M707-Register!$R707)*MIN(Register!$Q707,MAX(0,MIN(K$4-1,IF(Register!$U707="",$D$2,MIN($D$2,YEAR(Register!$U707)*12+MONTH(Register!$U707)-1)))-(YEAR(Register!$O707)*12+MONTH(Register!$O707))+1))/Register!$Q707,2))</f>
        <v/>
      </c>
      <c r="L709" s="27">
        <f>IF(OR(Register!$N707&lt;&gt;"Yes",Register!$O707="",N(Register!$Q707)=0),0,ROUND((Register!$M707-Register!$R707)*MIN(Register!$Q707,MAX(0,MIN(L$4,IF(Register!$U707="",$D$2,MIN($D$2,YEAR(Register!$U707)*12+MONTH(Register!$U707)-1)))-(YEAR(Register!$O707)*12+MONTH(Register!$O707))+1))/Register!$Q707,2)-ROUND((Register!$M707-Register!$R707)*MIN(Register!$Q707,MAX(0,MIN(L$4-1,IF(Register!$U707="",$D$2,MIN($D$2,YEAR(Register!$U707)*12+MONTH(Register!$U707)-1)))-(YEAR(Register!$O707)*12+MONTH(Register!$O707))+1))/Register!$Q707,2))</f>
        <v/>
      </c>
      <c r="M709" s="27">
        <f>IF(OR(Register!$N707&lt;&gt;"Yes",Register!$O707="",N(Register!$Q707)=0),0,ROUND((Register!$M707-Register!$R707)*MIN(Register!$Q707,MAX(0,MIN(M$4,IF(Register!$U707="",$D$2,MIN($D$2,YEAR(Register!$U707)*12+MONTH(Register!$U707)-1)))-(YEAR(Register!$O707)*12+MONTH(Register!$O707))+1))/Register!$Q707,2)-ROUND((Register!$M707-Register!$R707)*MIN(Register!$Q707,MAX(0,MIN(M$4-1,IF(Register!$U707="",$D$2,MIN($D$2,YEAR(Register!$U707)*12+MONTH(Register!$U707)-1)))-(YEAR(Register!$O707)*12+MONTH(Register!$O707))+1))/Register!$Q707,2))</f>
        <v/>
      </c>
      <c r="N709" s="27">
        <f>IF(OR(Register!$N707&lt;&gt;"Yes",Register!$O707="",N(Register!$Q707)=0),0,ROUND((Register!$M707-Register!$R707)*MIN(Register!$Q707,MAX(0,MIN(N$4,IF(Register!$U707="",$D$2,MIN($D$2,YEAR(Register!$U707)*12+MONTH(Register!$U707)-1)))-(YEAR(Register!$O707)*12+MONTH(Register!$O707))+1))/Register!$Q707,2)-ROUND((Register!$M707-Register!$R707)*MIN(Register!$Q707,MAX(0,MIN(N$4-1,IF(Register!$U707="",$D$2,MIN($D$2,YEAR(Register!$U707)*12+MONTH(Register!$U707)-1)))-(YEAR(Register!$O707)*12+MONTH(Register!$O707))+1))/Register!$Q707,2))</f>
        <v/>
      </c>
      <c r="O709" s="27">
        <f>IF(OR(Register!$N707&lt;&gt;"Yes",Register!$O707="",N(Register!$Q707)=0),0,ROUND((Register!$M707-Register!$R707)*MIN(Register!$Q707,MAX(0,MIN(O$4,IF(Register!$U707="",$D$2,MIN($D$2,YEAR(Register!$U707)*12+MONTH(Register!$U707)-1)))-(YEAR(Register!$O707)*12+MONTH(Register!$O707))+1))/Register!$Q707,2)-ROUND((Register!$M707-Register!$R707)*MIN(Register!$Q707,MAX(0,MIN(O$4-1,IF(Register!$U707="",$D$2,MIN($D$2,YEAR(Register!$U707)*12+MONTH(Register!$U707)-1)))-(YEAR(Register!$O707)*12+MONTH(Register!$O707))+1))/Register!$Q707,2))</f>
        <v/>
      </c>
      <c r="P709" s="27">
        <f>IF(OR(Register!$N707&lt;&gt;"Yes",Register!$O707="",N(Register!$Q707)=0),0,ROUND((Register!$M707-Register!$R707)*MIN(Register!$Q707,MAX(0,MIN(P$4,IF(Register!$U707="",$D$2,MIN($D$2,YEAR(Register!$U707)*12+MONTH(Register!$U707)-1)))-(YEAR(Register!$O707)*12+MONTH(Register!$O707))+1))/Register!$Q707,2)-ROUND((Register!$M707-Register!$R707)*MIN(Register!$Q707,MAX(0,MIN(P$4-1,IF(Register!$U707="",$D$2,MIN($D$2,YEAR(Register!$U707)*12+MONTH(Register!$U707)-1)))-(YEAR(Register!$O707)*12+MONTH(Register!$O707))+1))/Register!$Q707,2))</f>
        <v/>
      </c>
      <c r="Q709" s="27">
        <f>E709+F709+G709+H709+I709+J709+K709+L709+M709+N709+O709+P709</f>
        <v/>
      </c>
    </row>
    <row r="710">
      <c r="A710" s="28">
        <f>IF(Register!$A708="","",Register!$A708)</f>
        <v/>
      </c>
      <c r="B710" s="28">
        <f>IF(Register!$D708="","",Register!$D708)</f>
        <v/>
      </c>
      <c r="C710" s="28">
        <f>IF(Register!$F708="","",Register!$F708)</f>
        <v/>
      </c>
      <c r="D710" s="28">
        <f>IF(C710="","",IF(C710=Settings!$A$9,Settings!$B$9,IF(C710=Settings!$A$10,Settings!$B$10,IF(C710=Settings!$A$11,Settings!$B$11,IF(C710=Settings!$A$12,Settings!$B$12,IF(C710=Settings!$A$13,Settings!$B$13,IF(C710=Settings!$A$14,Settings!$B$14,IF(C710=Settings!$A$15,Settings!$B$15,IF(C710=Settings!$A$16,Settings!$B$16,IF(C710=Settings!$A$17,Settings!$B$17,IF(C710=Settings!$A$18,Settings!$B$18,"")))))))))))</f>
        <v/>
      </c>
      <c r="E710" s="27">
        <f>IF(OR(Register!$N708&lt;&gt;"Yes",Register!$O708="",N(Register!$Q708)=0),0,ROUND((Register!$M708-Register!$R708)*MIN(Register!$Q708,MAX(0,MIN(E$4,IF(Register!$U708="",$D$2,MIN($D$2,YEAR(Register!$U708)*12+MONTH(Register!$U708)-1)))-(YEAR(Register!$O708)*12+MONTH(Register!$O708))+1))/Register!$Q708,2)-ROUND((Register!$M708-Register!$R708)*MIN(Register!$Q708,MAX(0,MIN(E$4-1,IF(Register!$U708="",$D$2,MIN($D$2,YEAR(Register!$U708)*12+MONTH(Register!$U708)-1)))-(YEAR(Register!$O708)*12+MONTH(Register!$O708))+1))/Register!$Q708,2))</f>
        <v/>
      </c>
      <c r="F710" s="27">
        <f>IF(OR(Register!$N708&lt;&gt;"Yes",Register!$O708="",N(Register!$Q708)=0),0,ROUND((Register!$M708-Register!$R708)*MIN(Register!$Q708,MAX(0,MIN(F$4,IF(Register!$U708="",$D$2,MIN($D$2,YEAR(Register!$U708)*12+MONTH(Register!$U708)-1)))-(YEAR(Register!$O708)*12+MONTH(Register!$O708))+1))/Register!$Q708,2)-ROUND((Register!$M708-Register!$R708)*MIN(Register!$Q708,MAX(0,MIN(F$4-1,IF(Register!$U708="",$D$2,MIN($D$2,YEAR(Register!$U708)*12+MONTH(Register!$U708)-1)))-(YEAR(Register!$O708)*12+MONTH(Register!$O708))+1))/Register!$Q708,2))</f>
        <v/>
      </c>
      <c r="G710" s="27">
        <f>IF(OR(Register!$N708&lt;&gt;"Yes",Register!$O708="",N(Register!$Q708)=0),0,ROUND((Register!$M708-Register!$R708)*MIN(Register!$Q708,MAX(0,MIN(G$4,IF(Register!$U708="",$D$2,MIN($D$2,YEAR(Register!$U708)*12+MONTH(Register!$U708)-1)))-(YEAR(Register!$O708)*12+MONTH(Register!$O708))+1))/Register!$Q708,2)-ROUND((Register!$M708-Register!$R708)*MIN(Register!$Q708,MAX(0,MIN(G$4-1,IF(Register!$U708="",$D$2,MIN($D$2,YEAR(Register!$U708)*12+MONTH(Register!$U708)-1)))-(YEAR(Register!$O708)*12+MONTH(Register!$O708))+1))/Register!$Q708,2))</f>
        <v/>
      </c>
      <c r="H710" s="27">
        <f>IF(OR(Register!$N708&lt;&gt;"Yes",Register!$O708="",N(Register!$Q708)=0),0,ROUND((Register!$M708-Register!$R708)*MIN(Register!$Q708,MAX(0,MIN(H$4,IF(Register!$U708="",$D$2,MIN($D$2,YEAR(Register!$U708)*12+MONTH(Register!$U708)-1)))-(YEAR(Register!$O708)*12+MONTH(Register!$O708))+1))/Register!$Q708,2)-ROUND((Register!$M708-Register!$R708)*MIN(Register!$Q708,MAX(0,MIN(H$4-1,IF(Register!$U708="",$D$2,MIN($D$2,YEAR(Register!$U708)*12+MONTH(Register!$U708)-1)))-(YEAR(Register!$O708)*12+MONTH(Register!$O708))+1))/Register!$Q708,2))</f>
        <v/>
      </c>
      <c r="I710" s="27">
        <f>IF(OR(Register!$N708&lt;&gt;"Yes",Register!$O708="",N(Register!$Q708)=0),0,ROUND((Register!$M708-Register!$R708)*MIN(Register!$Q708,MAX(0,MIN(I$4,IF(Register!$U708="",$D$2,MIN($D$2,YEAR(Register!$U708)*12+MONTH(Register!$U708)-1)))-(YEAR(Register!$O708)*12+MONTH(Register!$O708))+1))/Register!$Q708,2)-ROUND((Register!$M708-Register!$R708)*MIN(Register!$Q708,MAX(0,MIN(I$4-1,IF(Register!$U708="",$D$2,MIN($D$2,YEAR(Register!$U708)*12+MONTH(Register!$U708)-1)))-(YEAR(Register!$O708)*12+MONTH(Register!$O708))+1))/Register!$Q708,2))</f>
        <v/>
      </c>
      <c r="J710" s="27">
        <f>IF(OR(Register!$N708&lt;&gt;"Yes",Register!$O708="",N(Register!$Q708)=0),0,ROUND((Register!$M708-Register!$R708)*MIN(Register!$Q708,MAX(0,MIN(J$4,IF(Register!$U708="",$D$2,MIN($D$2,YEAR(Register!$U708)*12+MONTH(Register!$U708)-1)))-(YEAR(Register!$O708)*12+MONTH(Register!$O708))+1))/Register!$Q708,2)-ROUND((Register!$M708-Register!$R708)*MIN(Register!$Q708,MAX(0,MIN(J$4-1,IF(Register!$U708="",$D$2,MIN($D$2,YEAR(Register!$U708)*12+MONTH(Register!$U708)-1)))-(YEAR(Register!$O708)*12+MONTH(Register!$O708))+1))/Register!$Q708,2))</f>
        <v/>
      </c>
      <c r="K710" s="27">
        <f>IF(OR(Register!$N708&lt;&gt;"Yes",Register!$O708="",N(Register!$Q708)=0),0,ROUND((Register!$M708-Register!$R708)*MIN(Register!$Q708,MAX(0,MIN(K$4,IF(Register!$U708="",$D$2,MIN($D$2,YEAR(Register!$U708)*12+MONTH(Register!$U708)-1)))-(YEAR(Register!$O708)*12+MONTH(Register!$O708))+1))/Register!$Q708,2)-ROUND((Register!$M708-Register!$R708)*MIN(Register!$Q708,MAX(0,MIN(K$4-1,IF(Register!$U708="",$D$2,MIN($D$2,YEAR(Register!$U708)*12+MONTH(Register!$U708)-1)))-(YEAR(Register!$O708)*12+MONTH(Register!$O708))+1))/Register!$Q708,2))</f>
        <v/>
      </c>
      <c r="L710" s="27">
        <f>IF(OR(Register!$N708&lt;&gt;"Yes",Register!$O708="",N(Register!$Q708)=0),0,ROUND((Register!$M708-Register!$R708)*MIN(Register!$Q708,MAX(0,MIN(L$4,IF(Register!$U708="",$D$2,MIN($D$2,YEAR(Register!$U708)*12+MONTH(Register!$U708)-1)))-(YEAR(Register!$O708)*12+MONTH(Register!$O708))+1))/Register!$Q708,2)-ROUND((Register!$M708-Register!$R708)*MIN(Register!$Q708,MAX(0,MIN(L$4-1,IF(Register!$U708="",$D$2,MIN($D$2,YEAR(Register!$U708)*12+MONTH(Register!$U708)-1)))-(YEAR(Register!$O708)*12+MONTH(Register!$O708))+1))/Register!$Q708,2))</f>
        <v/>
      </c>
      <c r="M710" s="27">
        <f>IF(OR(Register!$N708&lt;&gt;"Yes",Register!$O708="",N(Register!$Q708)=0),0,ROUND((Register!$M708-Register!$R708)*MIN(Register!$Q708,MAX(0,MIN(M$4,IF(Register!$U708="",$D$2,MIN($D$2,YEAR(Register!$U708)*12+MONTH(Register!$U708)-1)))-(YEAR(Register!$O708)*12+MONTH(Register!$O708))+1))/Register!$Q708,2)-ROUND((Register!$M708-Register!$R708)*MIN(Register!$Q708,MAX(0,MIN(M$4-1,IF(Register!$U708="",$D$2,MIN($D$2,YEAR(Register!$U708)*12+MONTH(Register!$U708)-1)))-(YEAR(Register!$O708)*12+MONTH(Register!$O708))+1))/Register!$Q708,2))</f>
        <v/>
      </c>
      <c r="N710" s="27">
        <f>IF(OR(Register!$N708&lt;&gt;"Yes",Register!$O708="",N(Register!$Q708)=0),0,ROUND((Register!$M708-Register!$R708)*MIN(Register!$Q708,MAX(0,MIN(N$4,IF(Register!$U708="",$D$2,MIN($D$2,YEAR(Register!$U708)*12+MONTH(Register!$U708)-1)))-(YEAR(Register!$O708)*12+MONTH(Register!$O708))+1))/Register!$Q708,2)-ROUND((Register!$M708-Register!$R708)*MIN(Register!$Q708,MAX(0,MIN(N$4-1,IF(Register!$U708="",$D$2,MIN($D$2,YEAR(Register!$U708)*12+MONTH(Register!$U708)-1)))-(YEAR(Register!$O708)*12+MONTH(Register!$O708))+1))/Register!$Q708,2))</f>
        <v/>
      </c>
      <c r="O710" s="27">
        <f>IF(OR(Register!$N708&lt;&gt;"Yes",Register!$O708="",N(Register!$Q708)=0),0,ROUND((Register!$M708-Register!$R708)*MIN(Register!$Q708,MAX(0,MIN(O$4,IF(Register!$U708="",$D$2,MIN($D$2,YEAR(Register!$U708)*12+MONTH(Register!$U708)-1)))-(YEAR(Register!$O708)*12+MONTH(Register!$O708))+1))/Register!$Q708,2)-ROUND((Register!$M708-Register!$R708)*MIN(Register!$Q708,MAX(0,MIN(O$4-1,IF(Register!$U708="",$D$2,MIN($D$2,YEAR(Register!$U708)*12+MONTH(Register!$U708)-1)))-(YEAR(Register!$O708)*12+MONTH(Register!$O708))+1))/Register!$Q708,2))</f>
        <v/>
      </c>
      <c r="P710" s="27">
        <f>IF(OR(Register!$N708&lt;&gt;"Yes",Register!$O708="",N(Register!$Q708)=0),0,ROUND((Register!$M708-Register!$R708)*MIN(Register!$Q708,MAX(0,MIN(P$4,IF(Register!$U708="",$D$2,MIN($D$2,YEAR(Register!$U708)*12+MONTH(Register!$U708)-1)))-(YEAR(Register!$O708)*12+MONTH(Register!$O708))+1))/Register!$Q708,2)-ROUND((Register!$M708-Register!$R708)*MIN(Register!$Q708,MAX(0,MIN(P$4-1,IF(Register!$U708="",$D$2,MIN($D$2,YEAR(Register!$U708)*12+MONTH(Register!$U708)-1)))-(YEAR(Register!$O708)*12+MONTH(Register!$O708))+1))/Register!$Q708,2))</f>
        <v/>
      </c>
      <c r="Q710" s="27">
        <f>E710+F710+G710+H710+I710+J710+K710+L710+M710+N710+O710+P710</f>
        <v/>
      </c>
    </row>
    <row r="711">
      <c r="A711" s="28">
        <f>IF(Register!$A709="","",Register!$A709)</f>
        <v/>
      </c>
      <c r="B711" s="28">
        <f>IF(Register!$D709="","",Register!$D709)</f>
        <v/>
      </c>
      <c r="C711" s="28">
        <f>IF(Register!$F709="","",Register!$F709)</f>
        <v/>
      </c>
      <c r="D711" s="28">
        <f>IF(C711="","",IF(C711=Settings!$A$9,Settings!$B$9,IF(C711=Settings!$A$10,Settings!$B$10,IF(C711=Settings!$A$11,Settings!$B$11,IF(C711=Settings!$A$12,Settings!$B$12,IF(C711=Settings!$A$13,Settings!$B$13,IF(C711=Settings!$A$14,Settings!$B$14,IF(C711=Settings!$A$15,Settings!$B$15,IF(C711=Settings!$A$16,Settings!$B$16,IF(C711=Settings!$A$17,Settings!$B$17,IF(C711=Settings!$A$18,Settings!$B$18,"")))))))))))</f>
        <v/>
      </c>
      <c r="E711" s="27">
        <f>IF(OR(Register!$N709&lt;&gt;"Yes",Register!$O709="",N(Register!$Q709)=0),0,ROUND((Register!$M709-Register!$R709)*MIN(Register!$Q709,MAX(0,MIN(E$4,IF(Register!$U709="",$D$2,MIN($D$2,YEAR(Register!$U709)*12+MONTH(Register!$U709)-1)))-(YEAR(Register!$O709)*12+MONTH(Register!$O709))+1))/Register!$Q709,2)-ROUND((Register!$M709-Register!$R709)*MIN(Register!$Q709,MAX(0,MIN(E$4-1,IF(Register!$U709="",$D$2,MIN($D$2,YEAR(Register!$U709)*12+MONTH(Register!$U709)-1)))-(YEAR(Register!$O709)*12+MONTH(Register!$O709))+1))/Register!$Q709,2))</f>
        <v/>
      </c>
      <c r="F711" s="27">
        <f>IF(OR(Register!$N709&lt;&gt;"Yes",Register!$O709="",N(Register!$Q709)=0),0,ROUND((Register!$M709-Register!$R709)*MIN(Register!$Q709,MAX(0,MIN(F$4,IF(Register!$U709="",$D$2,MIN($D$2,YEAR(Register!$U709)*12+MONTH(Register!$U709)-1)))-(YEAR(Register!$O709)*12+MONTH(Register!$O709))+1))/Register!$Q709,2)-ROUND((Register!$M709-Register!$R709)*MIN(Register!$Q709,MAX(0,MIN(F$4-1,IF(Register!$U709="",$D$2,MIN($D$2,YEAR(Register!$U709)*12+MONTH(Register!$U709)-1)))-(YEAR(Register!$O709)*12+MONTH(Register!$O709))+1))/Register!$Q709,2))</f>
        <v/>
      </c>
      <c r="G711" s="27">
        <f>IF(OR(Register!$N709&lt;&gt;"Yes",Register!$O709="",N(Register!$Q709)=0),0,ROUND((Register!$M709-Register!$R709)*MIN(Register!$Q709,MAX(0,MIN(G$4,IF(Register!$U709="",$D$2,MIN($D$2,YEAR(Register!$U709)*12+MONTH(Register!$U709)-1)))-(YEAR(Register!$O709)*12+MONTH(Register!$O709))+1))/Register!$Q709,2)-ROUND((Register!$M709-Register!$R709)*MIN(Register!$Q709,MAX(0,MIN(G$4-1,IF(Register!$U709="",$D$2,MIN($D$2,YEAR(Register!$U709)*12+MONTH(Register!$U709)-1)))-(YEAR(Register!$O709)*12+MONTH(Register!$O709))+1))/Register!$Q709,2))</f>
        <v/>
      </c>
      <c r="H711" s="27">
        <f>IF(OR(Register!$N709&lt;&gt;"Yes",Register!$O709="",N(Register!$Q709)=0),0,ROUND((Register!$M709-Register!$R709)*MIN(Register!$Q709,MAX(0,MIN(H$4,IF(Register!$U709="",$D$2,MIN($D$2,YEAR(Register!$U709)*12+MONTH(Register!$U709)-1)))-(YEAR(Register!$O709)*12+MONTH(Register!$O709))+1))/Register!$Q709,2)-ROUND((Register!$M709-Register!$R709)*MIN(Register!$Q709,MAX(0,MIN(H$4-1,IF(Register!$U709="",$D$2,MIN($D$2,YEAR(Register!$U709)*12+MONTH(Register!$U709)-1)))-(YEAR(Register!$O709)*12+MONTH(Register!$O709))+1))/Register!$Q709,2))</f>
        <v/>
      </c>
      <c r="I711" s="27">
        <f>IF(OR(Register!$N709&lt;&gt;"Yes",Register!$O709="",N(Register!$Q709)=0),0,ROUND((Register!$M709-Register!$R709)*MIN(Register!$Q709,MAX(0,MIN(I$4,IF(Register!$U709="",$D$2,MIN($D$2,YEAR(Register!$U709)*12+MONTH(Register!$U709)-1)))-(YEAR(Register!$O709)*12+MONTH(Register!$O709))+1))/Register!$Q709,2)-ROUND((Register!$M709-Register!$R709)*MIN(Register!$Q709,MAX(0,MIN(I$4-1,IF(Register!$U709="",$D$2,MIN($D$2,YEAR(Register!$U709)*12+MONTH(Register!$U709)-1)))-(YEAR(Register!$O709)*12+MONTH(Register!$O709))+1))/Register!$Q709,2))</f>
        <v/>
      </c>
      <c r="J711" s="27">
        <f>IF(OR(Register!$N709&lt;&gt;"Yes",Register!$O709="",N(Register!$Q709)=0),0,ROUND((Register!$M709-Register!$R709)*MIN(Register!$Q709,MAX(0,MIN(J$4,IF(Register!$U709="",$D$2,MIN($D$2,YEAR(Register!$U709)*12+MONTH(Register!$U709)-1)))-(YEAR(Register!$O709)*12+MONTH(Register!$O709))+1))/Register!$Q709,2)-ROUND((Register!$M709-Register!$R709)*MIN(Register!$Q709,MAX(0,MIN(J$4-1,IF(Register!$U709="",$D$2,MIN($D$2,YEAR(Register!$U709)*12+MONTH(Register!$U709)-1)))-(YEAR(Register!$O709)*12+MONTH(Register!$O709))+1))/Register!$Q709,2))</f>
        <v/>
      </c>
      <c r="K711" s="27">
        <f>IF(OR(Register!$N709&lt;&gt;"Yes",Register!$O709="",N(Register!$Q709)=0),0,ROUND((Register!$M709-Register!$R709)*MIN(Register!$Q709,MAX(0,MIN(K$4,IF(Register!$U709="",$D$2,MIN($D$2,YEAR(Register!$U709)*12+MONTH(Register!$U709)-1)))-(YEAR(Register!$O709)*12+MONTH(Register!$O709))+1))/Register!$Q709,2)-ROUND((Register!$M709-Register!$R709)*MIN(Register!$Q709,MAX(0,MIN(K$4-1,IF(Register!$U709="",$D$2,MIN($D$2,YEAR(Register!$U709)*12+MONTH(Register!$U709)-1)))-(YEAR(Register!$O709)*12+MONTH(Register!$O709))+1))/Register!$Q709,2))</f>
        <v/>
      </c>
      <c r="L711" s="27">
        <f>IF(OR(Register!$N709&lt;&gt;"Yes",Register!$O709="",N(Register!$Q709)=0),0,ROUND((Register!$M709-Register!$R709)*MIN(Register!$Q709,MAX(0,MIN(L$4,IF(Register!$U709="",$D$2,MIN($D$2,YEAR(Register!$U709)*12+MONTH(Register!$U709)-1)))-(YEAR(Register!$O709)*12+MONTH(Register!$O709))+1))/Register!$Q709,2)-ROUND((Register!$M709-Register!$R709)*MIN(Register!$Q709,MAX(0,MIN(L$4-1,IF(Register!$U709="",$D$2,MIN($D$2,YEAR(Register!$U709)*12+MONTH(Register!$U709)-1)))-(YEAR(Register!$O709)*12+MONTH(Register!$O709))+1))/Register!$Q709,2))</f>
        <v/>
      </c>
      <c r="M711" s="27">
        <f>IF(OR(Register!$N709&lt;&gt;"Yes",Register!$O709="",N(Register!$Q709)=0),0,ROUND((Register!$M709-Register!$R709)*MIN(Register!$Q709,MAX(0,MIN(M$4,IF(Register!$U709="",$D$2,MIN($D$2,YEAR(Register!$U709)*12+MONTH(Register!$U709)-1)))-(YEAR(Register!$O709)*12+MONTH(Register!$O709))+1))/Register!$Q709,2)-ROUND((Register!$M709-Register!$R709)*MIN(Register!$Q709,MAX(0,MIN(M$4-1,IF(Register!$U709="",$D$2,MIN($D$2,YEAR(Register!$U709)*12+MONTH(Register!$U709)-1)))-(YEAR(Register!$O709)*12+MONTH(Register!$O709))+1))/Register!$Q709,2))</f>
        <v/>
      </c>
      <c r="N711" s="27">
        <f>IF(OR(Register!$N709&lt;&gt;"Yes",Register!$O709="",N(Register!$Q709)=0),0,ROUND((Register!$M709-Register!$R709)*MIN(Register!$Q709,MAX(0,MIN(N$4,IF(Register!$U709="",$D$2,MIN($D$2,YEAR(Register!$U709)*12+MONTH(Register!$U709)-1)))-(YEAR(Register!$O709)*12+MONTH(Register!$O709))+1))/Register!$Q709,2)-ROUND((Register!$M709-Register!$R709)*MIN(Register!$Q709,MAX(0,MIN(N$4-1,IF(Register!$U709="",$D$2,MIN($D$2,YEAR(Register!$U709)*12+MONTH(Register!$U709)-1)))-(YEAR(Register!$O709)*12+MONTH(Register!$O709))+1))/Register!$Q709,2))</f>
        <v/>
      </c>
      <c r="O711" s="27">
        <f>IF(OR(Register!$N709&lt;&gt;"Yes",Register!$O709="",N(Register!$Q709)=0),0,ROUND((Register!$M709-Register!$R709)*MIN(Register!$Q709,MAX(0,MIN(O$4,IF(Register!$U709="",$D$2,MIN($D$2,YEAR(Register!$U709)*12+MONTH(Register!$U709)-1)))-(YEAR(Register!$O709)*12+MONTH(Register!$O709))+1))/Register!$Q709,2)-ROUND((Register!$M709-Register!$R709)*MIN(Register!$Q709,MAX(0,MIN(O$4-1,IF(Register!$U709="",$D$2,MIN($D$2,YEAR(Register!$U709)*12+MONTH(Register!$U709)-1)))-(YEAR(Register!$O709)*12+MONTH(Register!$O709))+1))/Register!$Q709,2))</f>
        <v/>
      </c>
      <c r="P711" s="27">
        <f>IF(OR(Register!$N709&lt;&gt;"Yes",Register!$O709="",N(Register!$Q709)=0),0,ROUND((Register!$M709-Register!$R709)*MIN(Register!$Q709,MAX(0,MIN(P$4,IF(Register!$U709="",$D$2,MIN($D$2,YEAR(Register!$U709)*12+MONTH(Register!$U709)-1)))-(YEAR(Register!$O709)*12+MONTH(Register!$O709))+1))/Register!$Q709,2)-ROUND((Register!$M709-Register!$R709)*MIN(Register!$Q709,MAX(0,MIN(P$4-1,IF(Register!$U709="",$D$2,MIN($D$2,YEAR(Register!$U709)*12+MONTH(Register!$U709)-1)))-(YEAR(Register!$O709)*12+MONTH(Register!$O709))+1))/Register!$Q709,2))</f>
        <v/>
      </c>
      <c r="Q711" s="27">
        <f>E711+F711+G711+H711+I711+J711+K711+L711+M711+N711+O711+P711</f>
        <v/>
      </c>
    </row>
    <row r="712">
      <c r="A712" s="28">
        <f>IF(Register!$A710="","",Register!$A710)</f>
        <v/>
      </c>
      <c r="B712" s="28">
        <f>IF(Register!$D710="","",Register!$D710)</f>
        <v/>
      </c>
      <c r="C712" s="28">
        <f>IF(Register!$F710="","",Register!$F710)</f>
        <v/>
      </c>
      <c r="D712" s="28">
        <f>IF(C712="","",IF(C712=Settings!$A$9,Settings!$B$9,IF(C712=Settings!$A$10,Settings!$B$10,IF(C712=Settings!$A$11,Settings!$B$11,IF(C712=Settings!$A$12,Settings!$B$12,IF(C712=Settings!$A$13,Settings!$B$13,IF(C712=Settings!$A$14,Settings!$B$14,IF(C712=Settings!$A$15,Settings!$B$15,IF(C712=Settings!$A$16,Settings!$B$16,IF(C712=Settings!$A$17,Settings!$B$17,IF(C712=Settings!$A$18,Settings!$B$18,"")))))))))))</f>
        <v/>
      </c>
      <c r="E712" s="27">
        <f>IF(OR(Register!$N710&lt;&gt;"Yes",Register!$O710="",N(Register!$Q710)=0),0,ROUND((Register!$M710-Register!$R710)*MIN(Register!$Q710,MAX(0,MIN(E$4,IF(Register!$U710="",$D$2,MIN($D$2,YEAR(Register!$U710)*12+MONTH(Register!$U710)-1)))-(YEAR(Register!$O710)*12+MONTH(Register!$O710))+1))/Register!$Q710,2)-ROUND((Register!$M710-Register!$R710)*MIN(Register!$Q710,MAX(0,MIN(E$4-1,IF(Register!$U710="",$D$2,MIN($D$2,YEAR(Register!$U710)*12+MONTH(Register!$U710)-1)))-(YEAR(Register!$O710)*12+MONTH(Register!$O710))+1))/Register!$Q710,2))</f>
        <v/>
      </c>
      <c r="F712" s="27">
        <f>IF(OR(Register!$N710&lt;&gt;"Yes",Register!$O710="",N(Register!$Q710)=0),0,ROUND((Register!$M710-Register!$R710)*MIN(Register!$Q710,MAX(0,MIN(F$4,IF(Register!$U710="",$D$2,MIN($D$2,YEAR(Register!$U710)*12+MONTH(Register!$U710)-1)))-(YEAR(Register!$O710)*12+MONTH(Register!$O710))+1))/Register!$Q710,2)-ROUND((Register!$M710-Register!$R710)*MIN(Register!$Q710,MAX(0,MIN(F$4-1,IF(Register!$U710="",$D$2,MIN($D$2,YEAR(Register!$U710)*12+MONTH(Register!$U710)-1)))-(YEAR(Register!$O710)*12+MONTH(Register!$O710))+1))/Register!$Q710,2))</f>
        <v/>
      </c>
      <c r="G712" s="27">
        <f>IF(OR(Register!$N710&lt;&gt;"Yes",Register!$O710="",N(Register!$Q710)=0),0,ROUND((Register!$M710-Register!$R710)*MIN(Register!$Q710,MAX(0,MIN(G$4,IF(Register!$U710="",$D$2,MIN($D$2,YEAR(Register!$U710)*12+MONTH(Register!$U710)-1)))-(YEAR(Register!$O710)*12+MONTH(Register!$O710))+1))/Register!$Q710,2)-ROUND((Register!$M710-Register!$R710)*MIN(Register!$Q710,MAX(0,MIN(G$4-1,IF(Register!$U710="",$D$2,MIN($D$2,YEAR(Register!$U710)*12+MONTH(Register!$U710)-1)))-(YEAR(Register!$O710)*12+MONTH(Register!$O710))+1))/Register!$Q710,2))</f>
        <v/>
      </c>
      <c r="H712" s="27">
        <f>IF(OR(Register!$N710&lt;&gt;"Yes",Register!$O710="",N(Register!$Q710)=0),0,ROUND((Register!$M710-Register!$R710)*MIN(Register!$Q710,MAX(0,MIN(H$4,IF(Register!$U710="",$D$2,MIN($D$2,YEAR(Register!$U710)*12+MONTH(Register!$U710)-1)))-(YEAR(Register!$O710)*12+MONTH(Register!$O710))+1))/Register!$Q710,2)-ROUND((Register!$M710-Register!$R710)*MIN(Register!$Q710,MAX(0,MIN(H$4-1,IF(Register!$U710="",$D$2,MIN($D$2,YEAR(Register!$U710)*12+MONTH(Register!$U710)-1)))-(YEAR(Register!$O710)*12+MONTH(Register!$O710))+1))/Register!$Q710,2))</f>
        <v/>
      </c>
      <c r="I712" s="27">
        <f>IF(OR(Register!$N710&lt;&gt;"Yes",Register!$O710="",N(Register!$Q710)=0),0,ROUND((Register!$M710-Register!$R710)*MIN(Register!$Q710,MAX(0,MIN(I$4,IF(Register!$U710="",$D$2,MIN($D$2,YEAR(Register!$U710)*12+MONTH(Register!$U710)-1)))-(YEAR(Register!$O710)*12+MONTH(Register!$O710))+1))/Register!$Q710,2)-ROUND((Register!$M710-Register!$R710)*MIN(Register!$Q710,MAX(0,MIN(I$4-1,IF(Register!$U710="",$D$2,MIN($D$2,YEAR(Register!$U710)*12+MONTH(Register!$U710)-1)))-(YEAR(Register!$O710)*12+MONTH(Register!$O710))+1))/Register!$Q710,2))</f>
        <v/>
      </c>
      <c r="J712" s="27">
        <f>IF(OR(Register!$N710&lt;&gt;"Yes",Register!$O710="",N(Register!$Q710)=0),0,ROUND((Register!$M710-Register!$R710)*MIN(Register!$Q710,MAX(0,MIN(J$4,IF(Register!$U710="",$D$2,MIN($D$2,YEAR(Register!$U710)*12+MONTH(Register!$U710)-1)))-(YEAR(Register!$O710)*12+MONTH(Register!$O710))+1))/Register!$Q710,2)-ROUND((Register!$M710-Register!$R710)*MIN(Register!$Q710,MAX(0,MIN(J$4-1,IF(Register!$U710="",$D$2,MIN($D$2,YEAR(Register!$U710)*12+MONTH(Register!$U710)-1)))-(YEAR(Register!$O710)*12+MONTH(Register!$O710))+1))/Register!$Q710,2))</f>
        <v/>
      </c>
      <c r="K712" s="27">
        <f>IF(OR(Register!$N710&lt;&gt;"Yes",Register!$O710="",N(Register!$Q710)=0),0,ROUND((Register!$M710-Register!$R710)*MIN(Register!$Q710,MAX(0,MIN(K$4,IF(Register!$U710="",$D$2,MIN($D$2,YEAR(Register!$U710)*12+MONTH(Register!$U710)-1)))-(YEAR(Register!$O710)*12+MONTH(Register!$O710))+1))/Register!$Q710,2)-ROUND((Register!$M710-Register!$R710)*MIN(Register!$Q710,MAX(0,MIN(K$4-1,IF(Register!$U710="",$D$2,MIN($D$2,YEAR(Register!$U710)*12+MONTH(Register!$U710)-1)))-(YEAR(Register!$O710)*12+MONTH(Register!$O710))+1))/Register!$Q710,2))</f>
        <v/>
      </c>
      <c r="L712" s="27">
        <f>IF(OR(Register!$N710&lt;&gt;"Yes",Register!$O710="",N(Register!$Q710)=0),0,ROUND((Register!$M710-Register!$R710)*MIN(Register!$Q710,MAX(0,MIN(L$4,IF(Register!$U710="",$D$2,MIN($D$2,YEAR(Register!$U710)*12+MONTH(Register!$U710)-1)))-(YEAR(Register!$O710)*12+MONTH(Register!$O710))+1))/Register!$Q710,2)-ROUND((Register!$M710-Register!$R710)*MIN(Register!$Q710,MAX(0,MIN(L$4-1,IF(Register!$U710="",$D$2,MIN($D$2,YEAR(Register!$U710)*12+MONTH(Register!$U710)-1)))-(YEAR(Register!$O710)*12+MONTH(Register!$O710))+1))/Register!$Q710,2))</f>
        <v/>
      </c>
      <c r="M712" s="27">
        <f>IF(OR(Register!$N710&lt;&gt;"Yes",Register!$O710="",N(Register!$Q710)=0),0,ROUND((Register!$M710-Register!$R710)*MIN(Register!$Q710,MAX(0,MIN(M$4,IF(Register!$U710="",$D$2,MIN($D$2,YEAR(Register!$U710)*12+MONTH(Register!$U710)-1)))-(YEAR(Register!$O710)*12+MONTH(Register!$O710))+1))/Register!$Q710,2)-ROUND((Register!$M710-Register!$R710)*MIN(Register!$Q710,MAX(0,MIN(M$4-1,IF(Register!$U710="",$D$2,MIN($D$2,YEAR(Register!$U710)*12+MONTH(Register!$U710)-1)))-(YEAR(Register!$O710)*12+MONTH(Register!$O710))+1))/Register!$Q710,2))</f>
        <v/>
      </c>
      <c r="N712" s="27">
        <f>IF(OR(Register!$N710&lt;&gt;"Yes",Register!$O710="",N(Register!$Q710)=0),0,ROUND((Register!$M710-Register!$R710)*MIN(Register!$Q710,MAX(0,MIN(N$4,IF(Register!$U710="",$D$2,MIN($D$2,YEAR(Register!$U710)*12+MONTH(Register!$U710)-1)))-(YEAR(Register!$O710)*12+MONTH(Register!$O710))+1))/Register!$Q710,2)-ROUND((Register!$M710-Register!$R710)*MIN(Register!$Q710,MAX(0,MIN(N$4-1,IF(Register!$U710="",$D$2,MIN($D$2,YEAR(Register!$U710)*12+MONTH(Register!$U710)-1)))-(YEAR(Register!$O710)*12+MONTH(Register!$O710))+1))/Register!$Q710,2))</f>
        <v/>
      </c>
      <c r="O712" s="27">
        <f>IF(OR(Register!$N710&lt;&gt;"Yes",Register!$O710="",N(Register!$Q710)=0),0,ROUND((Register!$M710-Register!$R710)*MIN(Register!$Q710,MAX(0,MIN(O$4,IF(Register!$U710="",$D$2,MIN($D$2,YEAR(Register!$U710)*12+MONTH(Register!$U710)-1)))-(YEAR(Register!$O710)*12+MONTH(Register!$O710))+1))/Register!$Q710,2)-ROUND((Register!$M710-Register!$R710)*MIN(Register!$Q710,MAX(0,MIN(O$4-1,IF(Register!$U710="",$D$2,MIN($D$2,YEAR(Register!$U710)*12+MONTH(Register!$U710)-1)))-(YEAR(Register!$O710)*12+MONTH(Register!$O710))+1))/Register!$Q710,2))</f>
        <v/>
      </c>
      <c r="P712" s="27">
        <f>IF(OR(Register!$N710&lt;&gt;"Yes",Register!$O710="",N(Register!$Q710)=0),0,ROUND((Register!$M710-Register!$R710)*MIN(Register!$Q710,MAX(0,MIN(P$4,IF(Register!$U710="",$D$2,MIN($D$2,YEAR(Register!$U710)*12+MONTH(Register!$U710)-1)))-(YEAR(Register!$O710)*12+MONTH(Register!$O710))+1))/Register!$Q710,2)-ROUND((Register!$M710-Register!$R710)*MIN(Register!$Q710,MAX(0,MIN(P$4-1,IF(Register!$U710="",$D$2,MIN($D$2,YEAR(Register!$U710)*12+MONTH(Register!$U710)-1)))-(YEAR(Register!$O710)*12+MONTH(Register!$O710))+1))/Register!$Q710,2))</f>
        <v/>
      </c>
      <c r="Q712" s="27">
        <f>E712+F712+G712+H712+I712+J712+K712+L712+M712+N712+O712+P712</f>
        <v/>
      </c>
    </row>
    <row r="713">
      <c r="A713" s="28">
        <f>IF(Register!$A711="","",Register!$A711)</f>
        <v/>
      </c>
      <c r="B713" s="28">
        <f>IF(Register!$D711="","",Register!$D711)</f>
        <v/>
      </c>
      <c r="C713" s="28">
        <f>IF(Register!$F711="","",Register!$F711)</f>
        <v/>
      </c>
      <c r="D713" s="28">
        <f>IF(C713="","",IF(C713=Settings!$A$9,Settings!$B$9,IF(C713=Settings!$A$10,Settings!$B$10,IF(C713=Settings!$A$11,Settings!$B$11,IF(C713=Settings!$A$12,Settings!$B$12,IF(C713=Settings!$A$13,Settings!$B$13,IF(C713=Settings!$A$14,Settings!$B$14,IF(C713=Settings!$A$15,Settings!$B$15,IF(C713=Settings!$A$16,Settings!$B$16,IF(C713=Settings!$A$17,Settings!$B$17,IF(C713=Settings!$A$18,Settings!$B$18,"")))))))))))</f>
        <v/>
      </c>
      <c r="E713" s="27">
        <f>IF(OR(Register!$N711&lt;&gt;"Yes",Register!$O711="",N(Register!$Q711)=0),0,ROUND((Register!$M711-Register!$R711)*MIN(Register!$Q711,MAX(0,MIN(E$4,IF(Register!$U711="",$D$2,MIN($D$2,YEAR(Register!$U711)*12+MONTH(Register!$U711)-1)))-(YEAR(Register!$O711)*12+MONTH(Register!$O711))+1))/Register!$Q711,2)-ROUND((Register!$M711-Register!$R711)*MIN(Register!$Q711,MAX(0,MIN(E$4-1,IF(Register!$U711="",$D$2,MIN($D$2,YEAR(Register!$U711)*12+MONTH(Register!$U711)-1)))-(YEAR(Register!$O711)*12+MONTH(Register!$O711))+1))/Register!$Q711,2))</f>
        <v/>
      </c>
      <c r="F713" s="27">
        <f>IF(OR(Register!$N711&lt;&gt;"Yes",Register!$O711="",N(Register!$Q711)=0),0,ROUND((Register!$M711-Register!$R711)*MIN(Register!$Q711,MAX(0,MIN(F$4,IF(Register!$U711="",$D$2,MIN($D$2,YEAR(Register!$U711)*12+MONTH(Register!$U711)-1)))-(YEAR(Register!$O711)*12+MONTH(Register!$O711))+1))/Register!$Q711,2)-ROUND((Register!$M711-Register!$R711)*MIN(Register!$Q711,MAX(0,MIN(F$4-1,IF(Register!$U711="",$D$2,MIN($D$2,YEAR(Register!$U711)*12+MONTH(Register!$U711)-1)))-(YEAR(Register!$O711)*12+MONTH(Register!$O711))+1))/Register!$Q711,2))</f>
        <v/>
      </c>
      <c r="G713" s="27">
        <f>IF(OR(Register!$N711&lt;&gt;"Yes",Register!$O711="",N(Register!$Q711)=0),0,ROUND((Register!$M711-Register!$R711)*MIN(Register!$Q711,MAX(0,MIN(G$4,IF(Register!$U711="",$D$2,MIN($D$2,YEAR(Register!$U711)*12+MONTH(Register!$U711)-1)))-(YEAR(Register!$O711)*12+MONTH(Register!$O711))+1))/Register!$Q711,2)-ROUND((Register!$M711-Register!$R711)*MIN(Register!$Q711,MAX(0,MIN(G$4-1,IF(Register!$U711="",$D$2,MIN($D$2,YEAR(Register!$U711)*12+MONTH(Register!$U711)-1)))-(YEAR(Register!$O711)*12+MONTH(Register!$O711))+1))/Register!$Q711,2))</f>
        <v/>
      </c>
      <c r="H713" s="27">
        <f>IF(OR(Register!$N711&lt;&gt;"Yes",Register!$O711="",N(Register!$Q711)=0),0,ROUND((Register!$M711-Register!$R711)*MIN(Register!$Q711,MAX(0,MIN(H$4,IF(Register!$U711="",$D$2,MIN($D$2,YEAR(Register!$U711)*12+MONTH(Register!$U711)-1)))-(YEAR(Register!$O711)*12+MONTH(Register!$O711))+1))/Register!$Q711,2)-ROUND((Register!$M711-Register!$R711)*MIN(Register!$Q711,MAX(0,MIN(H$4-1,IF(Register!$U711="",$D$2,MIN($D$2,YEAR(Register!$U711)*12+MONTH(Register!$U711)-1)))-(YEAR(Register!$O711)*12+MONTH(Register!$O711))+1))/Register!$Q711,2))</f>
        <v/>
      </c>
      <c r="I713" s="27">
        <f>IF(OR(Register!$N711&lt;&gt;"Yes",Register!$O711="",N(Register!$Q711)=0),0,ROUND((Register!$M711-Register!$R711)*MIN(Register!$Q711,MAX(0,MIN(I$4,IF(Register!$U711="",$D$2,MIN($D$2,YEAR(Register!$U711)*12+MONTH(Register!$U711)-1)))-(YEAR(Register!$O711)*12+MONTH(Register!$O711))+1))/Register!$Q711,2)-ROUND((Register!$M711-Register!$R711)*MIN(Register!$Q711,MAX(0,MIN(I$4-1,IF(Register!$U711="",$D$2,MIN($D$2,YEAR(Register!$U711)*12+MONTH(Register!$U711)-1)))-(YEAR(Register!$O711)*12+MONTH(Register!$O711))+1))/Register!$Q711,2))</f>
        <v/>
      </c>
      <c r="J713" s="27">
        <f>IF(OR(Register!$N711&lt;&gt;"Yes",Register!$O711="",N(Register!$Q711)=0),0,ROUND((Register!$M711-Register!$R711)*MIN(Register!$Q711,MAX(0,MIN(J$4,IF(Register!$U711="",$D$2,MIN($D$2,YEAR(Register!$U711)*12+MONTH(Register!$U711)-1)))-(YEAR(Register!$O711)*12+MONTH(Register!$O711))+1))/Register!$Q711,2)-ROUND((Register!$M711-Register!$R711)*MIN(Register!$Q711,MAX(0,MIN(J$4-1,IF(Register!$U711="",$D$2,MIN($D$2,YEAR(Register!$U711)*12+MONTH(Register!$U711)-1)))-(YEAR(Register!$O711)*12+MONTH(Register!$O711))+1))/Register!$Q711,2))</f>
        <v/>
      </c>
      <c r="K713" s="27">
        <f>IF(OR(Register!$N711&lt;&gt;"Yes",Register!$O711="",N(Register!$Q711)=0),0,ROUND((Register!$M711-Register!$R711)*MIN(Register!$Q711,MAX(0,MIN(K$4,IF(Register!$U711="",$D$2,MIN($D$2,YEAR(Register!$U711)*12+MONTH(Register!$U711)-1)))-(YEAR(Register!$O711)*12+MONTH(Register!$O711))+1))/Register!$Q711,2)-ROUND((Register!$M711-Register!$R711)*MIN(Register!$Q711,MAX(0,MIN(K$4-1,IF(Register!$U711="",$D$2,MIN($D$2,YEAR(Register!$U711)*12+MONTH(Register!$U711)-1)))-(YEAR(Register!$O711)*12+MONTH(Register!$O711))+1))/Register!$Q711,2))</f>
        <v/>
      </c>
      <c r="L713" s="27">
        <f>IF(OR(Register!$N711&lt;&gt;"Yes",Register!$O711="",N(Register!$Q711)=0),0,ROUND((Register!$M711-Register!$R711)*MIN(Register!$Q711,MAX(0,MIN(L$4,IF(Register!$U711="",$D$2,MIN($D$2,YEAR(Register!$U711)*12+MONTH(Register!$U711)-1)))-(YEAR(Register!$O711)*12+MONTH(Register!$O711))+1))/Register!$Q711,2)-ROUND((Register!$M711-Register!$R711)*MIN(Register!$Q711,MAX(0,MIN(L$4-1,IF(Register!$U711="",$D$2,MIN($D$2,YEAR(Register!$U711)*12+MONTH(Register!$U711)-1)))-(YEAR(Register!$O711)*12+MONTH(Register!$O711))+1))/Register!$Q711,2))</f>
        <v/>
      </c>
      <c r="M713" s="27">
        <f>IF(OR(Register!$N711&lt;&gt;"Yes",Register!$O711="",N(Register!$Q711)=0),0,ROUND((Register!$M711-Register!$R711)*MIN(Register!$Q711,MAX(0,MIN(M$4,IF(Register!$U711="",$D$2,MIN($D$2,YEAR(Register!$U711)*12+MONTH(Register!$U711)-1)))-(YEAR(Register!$O711)*12+MONTH(Register!$O711))+1))/Register!$Q711,2)-ROUND((Register!$M711-Register!$R711)*MIN(Register!$Q711,MAX(0,MIN(M$4-1,IF(Register!$U711="",$D$2,MIN($D$2,YEAR(Register!$U711)*12+MONTH(Register!$U711)-1)))-(YEAR(Register!$O711)*12+MONTH(Register!$O711))+1))/Register!$Q711,2))</f>
        <v/>
      </c>
      <c r="N713" s="27">
        <f>IF(OR(Register!$N711&lt;&gt;"Yes",Register!$O711="",N(Register!$Q711)=0),0,ROUND((Register!$M711-Register!$R711)*MIN(Register!$Q711,MAX(0,MIN(N$4,IF(Register!$U711="",$D$2,MIN($D$2,YEAR(Register!$U711)*12+MONTH(Register!$U711)-1)))-(YEAR(Register!$O711)*12+MONTH(Register!$O711))+1))/Register!$Q711,2)-ROUND((Register!$M711-Register!$R711)*MIN(Register!$Q711,MAX(0,MIN(N$4-1,IF(Register!$U711="",$D$2,MIN($D$2,YEAR(Register!$U711)*12+MONTH(Register!$U711)-1)))-(YEAR(Register!$O711)*12+MONTH(Register!$O711))+1))/Register!$Q711,2))</f>
        <v/>
      </c>
      <c r="O713" s="27">
        <f>IF(OR(Register!$N711&lt;&gt;"Yes",Register!$O711="",N(Register!$Q711)=0),0,ROUND((Register!$M711-Register!$R711)*MIN(Register!$Q711,MAX(0,MIN(O$4,IF(Register!$U711="",$D$2,MIN($D$2,YEAR(Register!$U711)*12+MONTH(Register!$U711)-1)))-(YEAR(Register!$O711)*12+MONTH(Register!$O711))+1))/Register!$Q711,2)-ROUND((Register!$M711-Register!$R711)*MIN(Register!$Q711,MAX(0,MIN(O$4-1,IF(Register!$U711="",$D$2,MIN($D$2,YEAR(Register!$U711)*12+MONTH(Register!$U711)-1)))-(YEAR(Register!$O711)*12+MONTH(Register!$O711))+1))/Register!$Q711,2))</f>
        <v/>
      </c>
      <c r="P713" s="27">
        <f>IF(OR(Register!$N711&lt;&gt;"Yes",Register!$O711="",N(Register!$Q711)=0),0,ROUND((Register!$M711-Register!$R711)*MIN(Register!$Q711,MAX(0,MIN(P$4,IF(Register!$U711="",$D$2,MIN($D$2,YEAR(Register!$U711)*12+MONTH(Register!$U711)-1)))-(YEAR(Register!$O711)*12+MONTH(Register!$O711))+1))/Register!$Q711,2)-ROUND((Register!$M711-Register!$R711)*MIN(Register!$Q711,MAX(0,MIN(P$4-1,IF(Register!$U711="",$D$2,MIN($D$2,YEAR(Register!$U711)*12+MONTH(Register!$U711)-1)))-(YEAR(Register!$O711)*12+MONTH(Register!$O711))+1))/Register!$Q711,2))</f>
        <v/>
      </c>
      <c r="Q713" s="27">
        <f>E713+F713+G713+H713+I713+J713+K713+L713+M713+N713+O713+P713</f>
        <v/>
      </c>
    </row>
    <row r="714">
      <c r="A714" s="28">
        <f>IF(Register!$A712="","",Register!$A712)</f>
        <v/>
      </c>
      <c r="B714" s="28">
        <f>IF(Register!$D712="","",Register!$D712)</f>
        <v/>
      </c>
      <c r="C714" s="28">
        <f>IF(Register!$F712="","",Register!$F712)</f>
        <v/>
      </c>
      <c r="D714" s="28">
        <f>IF(C714="","",IF(C714=Settings!$A$9,Settings!$B$9,IF(C714=Settings!$A$10,Settings!$B$10,IF(C714=Settings!$A$11,Settings!$B$11,IF(C714=Settings!$A$12,Settings!$B$12,IF(C714=Settings!$A$13,Settings!$B$13,IF(C714=Settings!$A$14,Settings!$B$14,IF(C714=Settings!$A$15,Settings!$B$15,IF(C714=Settings!$A$16,Settings!$B$16,IF(C714=Settings!$A$17,Settings!$B$17,IF(C714=Settings!$A$18,Settings!$B$18,"")))))))))))</f>
        <v/>
      </c>
      <c r="E714" s="27">
        <f>IF(OR(Register!$N712&lt;&gt;"Yes",Register!$O712="",N(Register!$Q712)=0),0,ROUND((Register!$M712-Register!$R712)*MIN(Register!$Q712,MAX(0,MIN(E$4,IF(Register!$U712="",$D$2,MIN($D$2,YEAR(Register!$U712)*12+MONTH(Register!$U712)-1)))-(YEAR(Register!$O712)*12+MONTH(Register!$O712))+1))/Register!$Q712,2)-ROUND((Register!$M712-Register!$R712)*MIN(Register!$Q712,MAX(0,MIN(E$4-1,IF(Register!$U712="",$D$2,MIN($D$2,YEAR(Register!$U712)*12+MONTH(Register!$U712)-1)))-(YEAR(Register!$O712)*12+MONTH(Register!$O712))+1))/Register!$Q712,2))</f>
        <v/>
      </c>
      <c r="F714" s="27">
        <f>IF(OR(Register!$N712&lt;&gt;"Yes",Register!$O712="",N(Register!$Q712)=0),0,ROUND((Register!$M712-Register!$R712)*MIN(Register!$Q712,MAX(0,MIN(F$4,IF(Register!$U712="",$D$2,MIN($D$2,YEAR(Register!$U712)*12+MONTH(Register!$U712)-1)))-(YEAR(Register!$O712)*12+MONTH(Register!$O712))+1))/Register!$Q712,2)-ROUND((Register!$M712-Register!$R712)*MIN(Register!$Q712,MAX(0,MIN(F$4-1,IF(Register!$U712="",$D$2,MIN($D$2,YEAR(Register!$U712)*12+MONTH(Register!$U712)-1)))-(YEAR(Register!$O712)*12+MONTH(Register!$O712))+1))/Register!$Q712,2))</f>
        <v/>
      </c>
      <c r="G714" s="27">
        <f>IF(OR(Register!$N712&lt;&gt;"Yes",Register!$O712="",N(Register!$Q712)=0),0,ROUND((Register!$M712-Register!$R712)*MIN(Register!$Q712,MAX(0,MIN(G$4,IF(Register!$U712="",$D$2,MIN($D$2,YEAR(Register!$U712)*12+MONTH(Register!$U712)-1)))-(YEAR(Register!$O712)*12+MONTH(Register!$O712))+1))/Register!$Q712,2)-ROUND((Register!$M712-Register!$R712)*MIN(Register!$Q712,MAX(0,MIN(G$4-1,IF(Register!$U712="",$D$2,MIN($D$2,YEAR(Register!$U712)*12+MONTH(Register!$U712)-1)))-(YEAR(Register!$O712)*12+MONTH(Register!$O712))+1))/Register!$Q712,2))</f>
        <v/>
      </c>
      <c r="H714" s="27">
        <f>IF(OR(Register!$N712&lt;&gt;"Yes",Register!$O712="",N(Register!$Q712)=0),0,ROUND((Register!$M712-Register!$R712)*MIN(Register!$Q712,MAX(0,MIN(H$4,IF(Register!$U712="",$D$2,MIN($D$2,YEAR(Register!$U712)*12+MONTH(Register!$U712)-1)))-(YEAR(Register!$O712)*12+MONTH(Register!$O712))+1))/Register!$Q712,2)-ROUND((Register!$M712-Register!$R712)*MIN(Register!$Q712,MAX(0,MIN(H$4-1,IF(Register!$U712="",$D$2,MIN($D$2,YEAR(Register!$U712)*12+MONTH(Register!$U712)-1)))-(YEAR(Register!$O712)*12+MONTH(Register!$O712))+1))/Register!$Q712,2))</f>
        <v/>
      </c>
      <c r="I714" s="27">
        <f>IF(OR(Register!$N712&lt;&gt;"Yes",Register!$O712="",N(Register!$Q712)=0),0,ROUND((Register!$M712-Register!$R712)*MIN(Register!$Q712,MAX(0,MIN(I$4,IF(Register!$U712="",$D$2,MIN($D$2,YEAR(Register!$U712)*12+MONTH(Register!$U712)-1)))-(YEAR(Register!$O712)*12+MONTH(Register!$O712))+1))/Register!$Q712,2)-ROUND((Register!$M712-Register!$R712)*MIN(Register!$Q712,MAX(0,MIN(I$4-1,IF(Register!$U712="",$D$2,MIN($D$2,YEAR(Register!$U712)*12+MONTH(Register!$U712)-1)))-(YEAR(Register!$O712)*12+MONTH(Register!$O712))+1))/Register!$Q712,2))</f>
        <v/>
      </c>
      <c r="J714" s="27">
        <f>IF(OR(Register!$N712&lt;&gt;"Yes",Register!$O712="",N(Register!$Q712)=0),0,ROUND((Register!$M712-Register!$R712)*MIN(Register!$Q712,MAX(0,MIN(J$4,IF(Register!$U712="",$D$2,MIN($D$2,YEAR(Register!$U712)*12+MONTH(Register!$U712)-1)))-(YEAR(Register!$O712)*12+MONTH(Register!$O712))+1))/Register!$Q712,2)-ROUND((Register!$M712-Register!$R712)*MIN(Register!$Q712,MAX(0,MIN(J$4-1,IF(Register!$U712="",$D$2,MIN($D$2,YEAR(Register!$U712)*12+MONTH(Register!$U712)-1)))-(YEAR(Register!$O712)*12+MONTH(Register!$O712))+1))/Register!$Q712,2))</f>
        <v/>
      </c>
      <c r="K714" s="27">
        <f>IF(OR(Register!$N712&lt;&gt;"Yes",Register!$O712="",N(Register!$Q712)=0),0,ROUND((Register!$M712-Register!$R712)*MIN(Register!$Q712,MAX(0,MIN(K$4,IF(Register!$U712="",$D$2,MIN($D$2,YEAR(Register!$U712)*12+MONTH(Register!$U712)-1)))-(YEAR(Register!$O712)*12+MONTH(Register!$O712))+1))/Register!$Q712,2)-ROUND((Register!$M712-Register!$R712)*MIN(Register!$Q712,MAX(0,MIN(K$4-1,IF(Register!$U712="",$D$2,MIN($D$2,YEAR(Register!$U712)*12+MONTH(Register!$U712)-1)))-(YEAR(Register!$O712)*12+MONTH(Register!$O712))+1))/Register!$Q712,2))</f>
        <v/>
      </c>
      <c r="L714" s="27">
        <f>IF(OR(Register!$N712&lt;&gt;"Yes",Register!$O712="",N(Register!$Q712)=0),0,ROUND((Register!$M712-Register!$R712)*MIN(Register!$Q712,MAX(0,MIN(L$4,IF(Register!$U712="",$D$2,MIN($D$2,YEAR(Register!$U712)*12+MONTH(Register!$U712)-1)))-(YEAR(Register!$O712)*12+MONTH(Register!$O712))+1))/Register!$Q712,2)-ROUND((Register!$M712-Register!$R712)*MIN(Register!$Q712,MAX(0,MIN(L$4-1,IF(Register!$U712="",$D$2,MIN($D$2,YEAR(Register!$U712)*12+MONTH(Register!$U712)-1)))-(YEAR(Register!$O712)*12+MONTH(Register!$O712))+1))/Register!$Q712,2))</f>
        <v/>
      </c>
      <c r="M714" s="27">
        <f>IF(OR(Register!$N712&lt;&gt;"Yes",Register!$O712="",N(Register!$Q712)=0),0,ROUND((Register!$M712-Register!$R712)*MIN(Register!$Q712,MAX(0,MIN(M$4,IF(Register!$U712="",$D$2,MIN($D$2,YEAR(Register!$U712)*12+MONTH(Register!$U712)-1)))-(YEAR(Register!$O712)*12+MONTH(Register!$O712))+1))/Register!$Q712,2)-ROUND((Register!$M712-Register!$R712)*MIN(Register!$Q712,MAX(0,MIN(M$4-1,IF(Register!$U712="",$D$2,MIN($D$2,YEAR(Register!$U712)*12+MONTH(Register!$U712)-1)))-(YEAR(Register!$O712)*12+MONTH(Register!$O712))+1))/Register!$Q712,2))</f>
        <v/>
      </c>
      <c r="N714" s="27">
        <f>IF(OR(Register!$N712&lt;&gt;"Yes",Register!$O712="",N(Register!$Q712)=0),0,ROUND((Register!$M712-Register!$R712)*MIN(Register!$Q712,MAX(0,MIN(N$4,IF(Register!$U712="",$D$2,MIN($D$2,YEAR(Register!$U712)*12+MONTH(Register!$U712)-1)))-(YEAR(Register!$O712)*12+MONTH(Register!$O712))+1))/Register!$Q712,2)-ROUND((Register!$M712-Register!$R712)*MIN(Register!$Q712,MAX(0,MIN(N$4-1,IF(Register!$U712="",$D$2,MIN($D$2,YEAR(Register!$U712)*12+MONTH(Register!$U712)-1)))-(YEAR(Register!$O712)*12+MONTH(Register!$O712))+1))/Register!$Q712,2))</f>
        <v/>
      </c>
      <c r="O714" s="27">
        <f>IF(OR(Register!$N712&lt;&gt;"Yes",Register!$O712="",N(Register!$Q712)=0),0,ROUND((Register!$M712-Register!$R712)*MIN(Register!$Q712,MAX(0,MIN(O$4,IF(Register!$U712="",$D$2,MIN($D$2,YEAR(Register!$U712)*12+MONTH(Register!$U712)-1)))-(YEAR(Register!$O712)*12+MONTH(Register!$O712))+1))/Register!$Q712,2)-ROUND((Register!$M712-Register!$R712)*MIN(Register!$Q712,MAX(0,MIN(O$4-1,IF(Register!$U712="",$D$2,MIN($D$2,YEAR(Register!$U712)*12+MONTH(Register!$U712)-1)))-(YEAR(Register!$O712)*12+MONTH(Register!$O712))+1))/Register!$Q712,2))</f>
        <v/>
      </c>
      <c r="P714" s="27">
        <f>IF(OR(Register!$N712&lt;&gt;"Yes",Register!$O712="",N(Register!$Q712)=0),0,ROUND((Register!$M712-Register!$R712)*MIN(Register!$Q712,MAX(0,MIN(P$4,IF(Register!$U712="",$D$2,MIN($D$2,YEAR(Register!$U712)*12+MONTH(Register!$U712)-1)))-(YEAR(Register!$O712)*12+MONTH(Register!$O712))+1))/Register!$Q712,2)-ROUND((Register!$M712-Register!$R712)*MIN(Register!$Q712,MAX(0,MIN(P$4-1,IF(Register!$U712="",$D$2,MIN($D$2,YEAR(Register!$U712)*12+MONTH(Register!$U712)-1)))-(YEAR(Register!$O712)*12+MONTH(Register!$O712))+1))/Register!$Q712,2))</f>
        <v/>
      </c>
      <c r="Q714" s="27">
        <f>E714+F714+G714+H714+I714+J714+K714+L714+M714+N714+O714+P714</f>
        <v/>
      </c>
    </row>
    <row r="715">
      <c r="A715" s="28">
        <f>IF(Register!$A713="","",Register!$A713)</f>
        <v/>
      </c>
      <c r="B715" s="28">
        <f>IF(Register!$D713="","",Register!$D713)</f>
        <v/>
      </c>
      <c r="C715" s="28">
        <f>IF(Register!$F713="","",Register!$F713)</f>
        <v/>
      </c>
      <c r="D715" s="28">
        <f>IF(C715="","",IF(C715=Settings!$A$9,Settings!$B$9,IF(C715=Settings!$A$10,Settings!$B$10,IF(C715=Settings!$A$11,Settings!$B$11,IF(C715=Settings!$A$12,Settings!$B$12,IF(C715=Settings!$A$13,Settings!$B$13,IF(C715=Settings!$A$14,Settings!$B$14,IF(C715=Settings!$A$15,Settings!$B$15,IF(C715=Settings!$A$16,Settings!$B$16,IF(C715=Settings!$A$17,Settings!$B$17,IF(C715=Settings!$A$18,Settings!$B$18,"")))))))))))</f>
        <v/>
      </c>
      <c r="E715" s="27">
        <f>IF(OR(Register!$N713&lt;&gt;"Yes",Register!$O713="",N(Register!$Q713)=0),0,ROUND((Register!$M713-Register!$R713)*MIN(Register!$Q713,MAX(0,MIN(E$4,IF(Register!$U713="",$D$2,MIN($D$2,YEAR(Register!$U713)*12+MONTH(Register!$U713)-1)))-(YEAR(Register!$O713)*12+MONTH(Register!$O713))+1))/Register!$Q713,2)-ROUND((Register!$M713-Register!$R713)*MIN(Register!$Q713,MAX(0,MIN(E$4-1,IF(Register!$U713="",$D$2,MIN($D$2,YEAR(Register!$U713)*12+MONTH(Register!$U713)-1)))-(YEAR(Register!$O713)*12+MONTH(Register!$O713))+1))/Register!$Q713,2))</f>
        <v/>
      </c>
      <c r="F715" s="27">
        <f>IF(OR(Register!$N713&lt;&gt;"Yes",Register!$O713="",N(Register!$Q713)=0),0,ROUND((Register!$M713-Register!$R713)*MIN(Register!$Q713,MAX(0,MIN(F$4,IF(Register!$U713="",$D$2,MIN($D$2,YEAR(Register!$U713)*12+MONTH(Register!$U713)-1)))-(YEAR(Register!$O713)*12+MONTH(Register!$O713))+1))/Register!$Q713,2)-ROUND((Register!$M713-Register!$R713)*MIN(Register!$Q713,MAX(0,MIN(F$4-1,IF(Register!$U713="",$D$2,MIN($D$2,YEAR(Register!$U713)*12+MONTH(Register!$U713)-1)))-(YEAR(Register!$O713)*12+MONTH(Register!$O713))+1))/Register!$Q713,2))</f>
        <v/>
      </c>
      <c r="G715" s="27">
        <f>IF(OR(Register!$N713&lt;&gt;"Yes",Register!$O713="",N(Register!$Q713)=0),0,ROUND((Register!$M713-Register!$R713)*MIN(Register!$Q713,MAX(0,MIN(G$4,IF(Register!$U713="",$D$2,MIN($D$2,YEAR(Register!$U713)*12+MONTH(Register!$U713)-1)))-(YEAR(Register!$O713)*12+MONTH(Register!$O713))+1))/Register!$Q713,2)-ROUND((Register!$M713-Register!$R713)*MIN(Register!$Q713,MAX(0,MIN(G$4-1,IF(Register!$U713="",$D$2,MIN($D$2,YEAR(Register!$U713)*12+MONTH(Register!$U713)-1)))-(YEAR(Register!$O713)*12+MONTH(Register!$O713))+1))/Register!$Q713,2))</f>
        <v/>
      </c>
      <c r="H715" s="27">
        <f>IF(OR(Register!$N713&lt;&gt;"Yes",Register!$O713="",N(Register!$Q713)=0),0,ROUND((Register!$M713-Register!$R713)*MIN(Register!$Q713,MAX(0,MIN(H$4,IF(Register!$U713="",$D$2,MIN($D$2,YEAR(Register!$U713)*12+MONTH(Register!$U713)-1)))-(YEAR(Register!$O713)*12+MONTH(Register!$O713))+1))/Register!$Q713,2)-ROUND((Register!$M713-Register!$R713)*MIN(Register!$Q713,MAX(0,MIN(H$4-1,IF(Register!$U713="",$D$2,MIN($D$2,YEAR(Register!$U713)*12+MONTH(Register!$U713)-1)))-(YEAR(Register!$O713)*12+MONTH(Register!$O713))+1))/Register!$Q713,2))</f>
        <v/>
      </c>
      <c r="I715" s="27">
        <f>IF(OR(Register!$N713&lt;&gt;"Yes",Register!$O713="",N(Register!$Q713)=0),0,ROUND((Register!$M713-Register!$R713)*MIN(Register!$Q713,MAX(0,MIN(I$4,IF(Register!$U713="",$D$2,MIN($D$2,YEAR(Register!$U713)*12+MONTH(Register!$U713)-1)))-(YEAR(Register!$O713)*12+MONTH(Register!$O713))+1))/Register!$Q713,2)-ROUND((Register!$M713-Register!$R713)*MIN(Register!$Q713,MAX(0,MIN(I$4-1,IF(Register!$U713="",$D$2,MIN($D$2,YEAR(Register!$U713)*12+MONTH(Register!$U713)-1)))-(YEAR(Register!$O713)*12+MONTH(Register!$O713))+1))/Register!$Q713,2))</f>
        <v/>
      </c>
      <c r="J715" s="27">
        <f>IF(OR(Register!$N713&lt;&gt;"Yes",Register!$O713="",N(Register!$Q713)=0),0,ROUND((Register!$M713-Register!$R713)*MIN(Register!$Q713,MAX(0,MIN(J$4,IF(Register!$U713="",$D$2,MIN($D$2,YEAR(Register!$U713)*12+MONTH(Register!$U713)-1)))-(YEAR(Register!$O713)*12+MONTH(Register!$O713))+1))/Register!$Q713,2)-ROUND((Register!$M713-Register!$R713)*MIN(Register!$Q713,MAX(0,MIN(J$4-1,IF(Register!$U713="",$D$2,MIN($D$2,YEAR(Register!$U713)*12+MONTH(Register!$U713)-1)))-(YEAR(Register!$O713)*12+MONTH(Register!$O713))+1))/Register!$Q713,2))</f>
        <v/>
      </c>
      <c r="K715" s="27">
        <f>IF(OR(Register!$N713&lt;&gt;"Yes",Register!$O713="",N(Register!$Q713)=0),0,ROUND((Register!$M713-Register!$R713)*MIN(Register!$Q713,MAX(0,MIN(K$4,IF(Register!$U713="",$D$2,MIN($D$2,YEAR(Register!$U713)*12+MONTH(Register!$U713)-1)))-(YEAR(Register!$O713)*12+MONTH(Register!$O713))+1))/Register!$Q713,2)-ROUND((Register!$M713-Register!$R713)*MIN(Register!$Q713,MAX(0,MIN(K$4-1,IF(Register!$U713="",$D$2,MIN($D$2,YEAR(Register!$U713)*12+MONTH(Register!$U713)-1)))-(YEAR(Register!$O713)*12+MONTH(Register!$O713))+1))/Register!$Q713,2))</f>
        <v/>
      </c>
      <c r="L715" s="27">
        <f>IF(OR(Register!$N713&lt;&gt;"Yes",Register!$O713="",N(Register!$Q713)=0),0,ROUND((Register!$M713-Register!$R713)*MIN(Register!$Q713,MAX(0,MIN(L$4,IF(Register!$U713="",$D$2,MIN($D$2,YEAR(Register!$U713)*12+MONTH(Register!$U713)-1)))-(YEAR(Register!$O713)*12+MONTH(Register!$O713))+1))/Register!$Q713,2)-ROUND((Register!$M713-Register!$R713)*MIN(Register!$Q713,MAX(0,MIN(L$4-1,IF(Register!$U713="",$D$2,MIN($D$2,YEAR(Register!$U713)*12+MONTH(Register!$U713)-1)))-(YEAR(Register!$O713)*12+MONTH(Register!$O713))+1))/Register!$Q713,2))</f>
        <v/>
      </c>
      <c r="M715" s="27">
        <f>IF(OR(Register!$N713&lt;&gt;"Yes",Register!$O713="",N(Register!$Q713)=0),0,ROUND((Register!$M713-Register!$R713)*MIN(Register!$Q713,MAX(0,MIN(M$4,IF(Register!$U713="",$D$2,MIN($D$2,YEAR(Register!$U713)*12+MONTH(Register!$U713)-1)))-(YEAR(Register!$O713)*12+MONTH(Register!$O713))+1))/Register!$Q713,2)-ROUND((Register!$M713-Register!$R713)*MIN(Register!$Q713,MAX(0,MIN(M$4-1,IF(Register!$U713="",$D$2,MIN($D$2,YEAR(Register!$U713)*12+MONTH(Register!$U713)-1)))-(YEAR(Register!$O713)*12+MONTH(Register!$O713))+1))/Register!$Q713,2))</f>
        <v/>
      </c>
      <c r="N715" s="27">
        <f>IF(OR(Register!$N713&lt;&gt;"Yes",Register!$O713="",N(Register!$Q713)=0),0,ROUND((Register!$M713-Register!$R713)*MIN(Register!$Q713,MAX(0,MIN(N$4,IF(Register!$U713="",$D$2,MIN($D$2,YEAR(Register!$U713)*12+MONTH(Register!$U713)-1)))-(YEAR(Register!$O713)*12+MONTH(Register!$O713))+1))/Register!$Q713,2)-ROUND((Register!$M713-Register!$R713)*MIN(Register!$Q713,MAX(0,MIN(N$4-1,IF(Register!$U713="",$D$2,MIN($D$2,YEAR(Register!$U713)*12+MONTH(Register!$U713)-1)))-(YEAR(Register!$O713)*12+MONTH(Register!$O713))+1))/Register!$Q713,2))</f>
        <v/>
      </c>
      <c r="O715" s="27">
        <f>IF(OR(Register!$N713&lt;&gt;"Yes",Register!$O713="",N(Register!$Q713)=0),0,ROUND((Register!$M713-Register!$R713)*MIN(Register!$Q713,MAX(0,MIN(O$4,IF(Register!$U713="",$D$2,MIN($D$2,YEAR(Register!$U713)*12+MONTH(Register!$U713)-1)))-(YEAR(Register!$O713)*12+MONTH(Register!$O713))+1))/Register!$Q713,2)-ROUND((Register!$M713-Register!$R713)*MIN(Register!$Q713,MAX(0,MIN(O$4-1,IF(Register!$U713="",$D$2,MIN($D$2,YEAR(Register!$U713)*12+MONTH(Register!$U713)-1)))-(YEAR(Register!$O713)*12+MONTH(Register!$O713))+1))/Register!$Q713,2))</f>
        <v/>
      </c>
      <c r="P715" s="27">
        <f>IF(OR(Register!$N713&lt;&gt;"Yes",Register!$O713="",N(Register!$Q713)=0),0,ROUND((Register!$M713-Register!$R713)*MIN(Register!$Q713,MAX(0,MIN(P$4,IF(Register!$U713="",$D$2,MIN($D$2,YEAR(Register!$U713)*12+MONTH(Register!$U713)-1)))-(YEAR(Register!$O713)*12+MONTH(Register!$O713))+1))/Register!$Q713,2)-ROUND((Register!$M713-Register!$R713)*MIN(Register!$Q713,MAX(0,MIN(P$4-1,IF(Register!$U713="",$D$2,MIN($D$2,YEAR(Register!$U713)*12+MONTH(Register!$U713)-1)))-(YEAR(Register!$O713)*12+MONTH(Register!$O713))+1))/Register!$Q713,2))</f>
        <v/>
      </c>
      <c r="Q715" s="27">
        <f>E715+F715+G715+H715+I715+J715+K715+L715+M715+N715+O715+P715</f>
        <v/>
      </c>
    </row>
    <row r="716">
      <c r="A716" s="28">
        <f>IF(Register!$A714="","",Register!$A714)</f>
        <v/>
      </c>
      <c r="B716" s="28">
        <f>IF(Register!$D714="","",Register!$D714)</f>
        <v/>
      </c>
      <c r="C716" s="28">
        <f>IF(Register!$F714="","",Register!$F714)</f>
        <v/>
      </c>
      <c r="D716" s="28">
        <f>IF(C716="","",IF(C716=Settings!$A$9,Settings!$B$9,IF(C716=Settings!$A$10,Settings!$B$10,IF(C716=Settings!$A$11,Settings!$B$11,IF(C716=Settings!$A$12,Settings!$B$12,IF(C716=Settings!$A$13,Settings!$B$13,IF(C716=Settings!$A$14,Settings!$B$14,IF(C716=Settings!$A$15,Settings!$B$15,IF(C716=Settings!$A$16,Settings!$B$16,IF(C716=Settings!$A$17,Settings!$B$17,IF(C716=Settings!$A$18,Settings!$B$18,"")))))))))))</f>
        <v/>
      </c>
      <c r="E716" s="27">
        <f>IF(OR(Register!$N714&lt;&gt;"Yes",Register!$O714="",N(Register!$Q714)=0),0,ROUND((Register!$M714-Register!$R714)*MIN(Register!$Q714,MAX(0,MIN(E$4,IF(Register!$U714="",$D$2,MIN($D$2,YEAR(Register!$U714)*12+MONTH(Register!$U714)-1)))-(YEAR(Register!$O714)*12+MONTH(Register!$O714))+1))/Register!$Q714,2)-ROUND((Register!$M714-Register!$R714)*MIN(Register!$Q714,MAX(0,MIN(E$4-1,IF(Register!$U714="",$D$2,MIN($D$2,YEAR(Register!$U714)*12+MONTH(Register!$U714)-1)))-(YEAR(Register!$O714)*12+MONTH(Register!$O714))+1))/Register!$Q714,2))</f>
        <v/>
      </c>
      <c r="F716" s="27">
        <f>IF(OR(Register!$N714&lt;&gt;"Yes",Register!$O714="",N(Register!$Q714)=0),0,ROUND((Register!$M714-Register!$R714)*MIN(Register!$Q714,MAX(0,MIN(F$4,IF(Register!$U714="",$D$2,MIN($D$2,YEAR(Register!$U714)*12+MONTH(Register!$U714)-1)))-(YEAR(Register!$O714)*12+MONTH(Register!$O714))+1))/Register!$Q714,2)-ROUND((Register!$M714-Register!$R714)*MIN(Register!$Q714,MAX(0,MIN(F$4-1,IF(Register!$U714="",$D$2,MIN($D$2,YEAR(Register!$U714)*12+MONTH(Register!$U714)-1)))-(YEAR(Register!$O714)*12+MONTH(Register!$O714))+1))/Register!$Q714,2))</f>
        <v/>
      </c>
      <c r="G716" s="27">
        <f>IF(OR(Register!$N714&lt;&gt;"Yes",Register!$O714="",N(Register!$Q714)=0),0,ROUND((Register!$M714-Register!$R714)*MIN(Register!$Q714,MAX(0,MIN(G$4,IF(Register!$U714="",$D$2,MIN($D$2,YEAR(Register!$U714)*12+MONTH(Register!$U714)-1)))-(YEAR(Register!$O714)*12+MONTH(Register!$O714))+1))/Register!$Q714,2)-ROUND((Register!$M714-Register!$R714)*MIN(Register!$Q714,MAX(0,MIN(G$4-1,IF(Register!$U714="",$D$2,MIN($D$2,YEAR(Register!$U714)*12+MONTH(Register!$U714)-1)))-(YEAR(Register!$O714)*12+MONTH(Register!$O714))+1))/Register!$Q714,2))</f>
        <v/>
      </c>
      <c r="H716" s="27">
        <f>IF(OR(Register!$N714&lt;&gt;"Yes",Register!$O714="",N(Register!$Q714)=0),0,ROUND((Register!$M714-Register!$R714)*MIN(Register!$Q714,MAX(0,MIN(H$4,IF(Register!$U714="",$D$2,MIN($D$2,YEAR(Register!$U714)*12+MONTH(Register!$U714)-1)))-(YEAR(Register!$O714)*12+MONTH(Register!$O714))+1))/Register!$Q714,2)-ROUND((Register!$M714-Register!$R714)*MIN(Register!$Q714,MAX(0,MIN(H$4-1,IF(Register!$U714="",$D$2,MIN($D$2,YEAR(Register!$U714)*12+MONTH(Register!$U714)-1)))-(YEAR(Register!$O714)*12+MONTH(Register!$O714))+1))/Register!$Q714,2))</f>
        <v/>
      </c>
      <c r="I716" s="27">
        <f>IF(OR(Register!$N714&lt;&gt;"Yes",Register!$O714="",N(Register!$Q714)=0),0,ROUND((Register!$M714-Register!$R714)*MIN(Register!$Q714,MAX(0,MIN(I$4,IF(Register!$U714="",$D$2,MIN($D$2,YEAR(Register!$U714)*12+MONTH(Register!$U714)-1)))-(YEAR(Register!$O714)*12+MONTH(Register!$O714))+1))/Register!$Q714,2)-ROUND((Register!$M714-Register!$R714)*MIN(Register!$Q714,MAX(0,MIN(I$4-1,IF(Register!$U714="",$D$2,MIN($D$2,YEAR(Register!$U714)*12+MONTH(Register!$U714)-1)))-(YEAR(Register!$O714)*12+MONTH(Register!$O714))+1))/Register!$Q714,2))</f>
        <v/>
      </c>
      <c r="J716" s="27">
        <f>IF(OR(Register!$N714&lt;&gt;"Yes",Register!$O714="",N(Register!$Q714)=0),0,ROUND((Register!$M714-Register!$R714)*MIN(Register!$Q714,MAX(0,MIN(J$4,IF(Register!$U714="",$D$2,MIN($D$2,YEAR(Register!$U714)*12+MONTH(Register!$U714)-1)))-(YEAR(Register!$O714)*12+MONTH(Register!$O714))+1))/Register!$Q714,2)-ROUND((Register!$M714-Register!$R714)*MIN(Register!$Q714,MAX(0,MIN(J$4-1,IF(Register!$U714="",$D$2,MIN($D$2,YEAR(Register!$U714)*12+MONTH(Register!$U714)-1)))-(YEAR(Register!$O714)*12+MONTH(Register!$O714))+1))/Register!$Q714,2))</f>
        <v/>
      </c>
      <c r="K716" s="27">
        <f>IF(OR(Register!$N714&lt;&gt;"Yes",Register!$O714="",N(Register!$Q714)=0),0,ROUND((Register!$M714-Register!$R714)*MIN(Register!$Q714,MAX(0,MIN(K$4,IF(Register!$U714="",$D$2,MIN($D$2,YEAR(Register!$U714)*12+MONTH(Register!$U714)-1)))-(YEAR(Register!$O714)*12+MONTH(Register!$O714))+1))/Register!$Q714,2)-ROUND((Register!$M714-Register!$R714)*MIN(Register!$Q714,MAX(0,MIN(K$4-1,IF(Register!$U714="",$D$2,MIN($D$2,YEAR(Register!$U714)*12+MONTH(Register!$U714)-1)))-(YEAR(Register!$O714)*12+MONTH(Register!$O714))+1))/Register!$Q714,2))</f>
        <v/>
      </c>
      <c r="L716" s="27">
        <f>IF(OR(Register!$N714&lt;&gt;"Yes",Register!$O714="",N(Register!$Q714)=0),0,ROUND((Register!$M714-Register!$R714)*MIN(Register!$Q714,MAX(0,MIN(L$4,IF(Register!$U714="",$D$2,MIN($D$2,YEAR(Register!$U714)*12+MONTH(Register!$U714)-1)))-(YEAR(Register!$O714)*12+MONTH(Register!$O714))+1))/Register!$Q714,2)-ROUND((Register!$M714-Register!$R714)*MIN(Register!$Q714,MAX(0,MIN(L$4-1,IF(Register!$U714="",$D$2,MIN($D$2,YEAR(Register!$U714)*12+MONTH(Register!$U714)-1)))-(YEAR(Register!$O714)*12+MONTH(Register!$O714))+1))/Register!$Q714,2))</f>
        <v/>
      </c>
      <c r="M716" s="27">
        <f>IF(OR(Register!$N714&lt;&gt;"Yes",Register!$O714="",N(Register!$Q714)=0),0,ROUND((Register!$M714-Register!$R714)*MIN(Register!$Q714,MAX(0,MIN(M$4,IF(Register!$U714="",$D$2,MIN($D$2,YEAR(Register!$U714)*12+MONTH(Register!$U714)-1)))-(YEAR(Register!$O714)*12+MONTH(Register!$O714))+1))/Register!$Q714,2)-ROUND((Register!$M714-Register!$R714)*MIN(Register!$Q714,MAX(0,MIN(M$4-1,IF(Register!$U714="",$D$2,MIN($D$2,YEAR(Register!$U714)*12+MONTH(Register!$U714)-1)))-(YEAR(Register!$O714)*12+MONTH(Register!$O714))+1))/Register!$Q714,2))</f>
        <v/>
      </c>
      <c r="N716" s="27">
        <f>IF(OR(Register!$N714&lt;&gt;"Yes",Register!$O714="",N(Register!$Q714)=0),0,ROUND((Register!$M714-Register!$R714)*MIN(Register!$Q714,MAX(0,MIN(N$4,IF(Register!$U714="",$D$2,MIN($D$2,YEAR(Register!$U714)*12+MONTH(Register!$U714)-1)))-(YEAR(Register!$O714)*12+MONTH(Register!$O714))+1))/Register!$Q714,2)-ROUND((Register!$M714-Register!$R714)*MIN(Register!$Q714,MAX(0,MIN(N$4-1,IF(Register!$U714="",$D$2,MIN($D$2,YEAR(Register!$U714)*12+MONTH(Register!$U714)-1)))-(YEAR(Register!$O714)*12+MONTH(Register!$O714))+1))/Register!$Q714,2))</f>
        <v/>
      </c>
      <c r="O716" s="27">
        <f>IF(OR(Register!$N714&lt;&gt;"Yes",Register!$O714="",N(Register!$Q714)=0),0,ROUND((Register!$M714-Register!$R714)*MIN(Register!$Q714,MAX(0,MIN(O$4,IF(Register!$U714="",$D$2,MIN($D$2,YEAR(Register!$U714)*12+MONTH(Register!$U714)-1)))-(YEAR(Register!$O714)*12+MONTH(Register!$O714))+1))/Register!$Q714,2)-ROUND((Register!$M714-Register!$R714)*MIN(Register!$Q714,MAX(0,MIN(O$4-1,IF(Register!$U714="",$D$2,MIN($D$2,YEAR(Register!$U714)*12+MONTH(Register!$U714)-1)))-(YEAR(Register!$O714)*12+MONTH(Register!$O714))+1))/Register!$Q714,2))</f>
        <v/>
      </c>
      <c r="P716" s="27">
        <f>IF(OR(Register!$N714&lt;&gt;"Yes",Register!$O714="",N(Register!$Q714)=0),0,ROUND((Register!$M714-Register!$R714)*MIN(Register!$Q714,MAX(0,MIN(P$4,IF(Register!$U714="",$D$2,MIN($D$2,YEAR(Register!$U714)*12+MONTH(Register!$U714)-1)))-(YEAR(Register!$O714)*12+MONTH(Register!$O714))+1))/Register!$Q714,2)-ROUND((Register!$M714-Register!$R714)*MIN(Register!$Q714,MAX(0,MIN(P$4-1,IF(Register!$U714="",$D$2,MIN($D$2,YEAR(Register!$U714)*12+MONTH(Register!$U714)-1)))-(YEAR(Register!$O714)*12+MONTH(Register!$O714))+1))/Register!$Q714,2))</f>
        <v/>
      </c>
      <c r="Q716" s="27">
        <f>E716+F716+G716+H716+I716+J716+K716+L716+M716+N716+O716+P716</f>
        <v/>
      </c>
    </row>
    <row r="717">
      <c r="A717" s="28">
        <f>IF(Register!$A715="","",Register!$A715)</f>
        <v/>
      </c>
      <c r="B717" s="28">
        <f>IF(Register!$D715="","",Register!$D715)</f>
        <v/>
      </c>
      <c r="C717" s="28">
        <f>IF(Register!$F715="","",Register!$F715)</f>
        <v/>
      </c>
      <c r="D717" s="28">
        <f>IF(C717="","",IF(C717=Settings!$A$9,Settings!$B$9,IF(C717=Settings!$A$10,Settings!$B$10,IF(C717=Settings!$A$11,Settings!$B$11,IF(C717=Settings!$A$12,Settings!$B$12,IF(C717=Settings!$A$13,Settings!$B$13,IF(C717=Settings!$A$14,Settings!$B$14,IF(C717=Settings!$A$15,Settings!$B$15,IF(C717=Settings!$A$16,Settings!$B$16,IF(C717=Settings!$A$17,Settings!$B$17,IF(C717=Settings!$A$18,Settings!$B$18,"")))))))))))</f>
        <v/>
      </c>
      <c r="E717" s="27">
        <f>IF(OR(Register!$N715&lt;&gt;"Yes",Register!$O715="",N(Register!$Q715)=0),0,ROUND((Register!$M715-Register!$R715)*MIN(Register!$Q715,MAX(0,MIN(E$4,IF(Register!$U715="",$D$2,MIN($D$2,YEAR(Register!$U715)*12+MONTH(Register!$U715)-1)))-(YEAR(Register!$O715)*12+MONTH(Register!$O715))+1))/Register!$Q715,2)-ROUND((Register!$M715-Register!$R715)*MIN(Register!$Q715,MAX(0,MIN(E$4-1,IF(Register!$U715="",$D$2,MIN($D$2,YEAR(Register!$U715)*12+MONTH(Register!$U715)-1)))-(YEAR(Register!$O715)*12+MONTH(Register!$O715))+1))/Register!$Q715,2))</f>
        <v/>
      </c>
      <c r="F717" s="27">
        <f>IF(OR(Register!$N715&lt;&gt;"Yes",Register!$O715="",N(Register!$Q715)=0),0,ROUND((Register!$M715-Register!$R715)*MIN(Register!$Q715,MAX(0,MIN(F$4,IF(Register!$U715="",$D$2,MIN($D$2,YEAR(Register!$U715)*12+MONTH(Register!$U715)-1)))-(YEAR(Register!$O715)*12+MONTH(Register!$O715))+1))/Register!$Q715,2)-ROUND((Register!$M715-Register!$R715)*MIN(Register!$Q715,MAX(0,MIN(F$4-1,IF(Register!$U715="",$D$2,MIN($D$2,YEAR(Register!$U715)*12+MONTH(Register!$U715)-1)))-(YEAR(Register!$O715)*12+MONTH(Register!$O715))+1))/Register!$Q715,2))</f>
        <v/>
      </c>
      <c r="G717" s="27">
        <f>IF(OR(Register!$N715&lt;&gt;"Yes",Register!$O715="",N(Register!$Q715)=0),0,ROUND((Register!$M715-Register!$R715)*MIN(Register!$Q715,MAX(0,MIN(G$4,IF(Register!$U715="",$D$2,MIN($D$2,YEAR(Register!$U715)*12+MONTH(Register!$U715)-1)))-(YEAR(Register!$O715)*12+MONTH(Register!$O715))+1))/Register!$Q715,2)-ROUND((Register!$M715-Register!$R715)*MIN(Register!$Q715,MAX(0,MIN(G$4-1,IF(Register!$U715="",$D$2,MIN($D$2,YEAR(Register!$U715)*12+MONTH(Register!$U715)-1)))-(YEAR(Register!$O715)*12+MONTH(Register!$O715))+1))/Register!$Q715,2))</f>
        <v/>
      </c>
      <c r="H717" s="27">
        <f>IF(OR(Register!$N715&lt;&gt;"Yes",Register!$O715="",N(Register!$Q715)=0),0,ROUND((Register!$M715-Register!$R715)*MIN(Register!$Q715,MAX(0,MIN(H$4,IF(Register!$U715="",$D$2,MIN($D$2,YEAR(Register!$U715)*12+MONTH(Register!$U715)-1)))-(YEAR(Register!$O715)*12+MONTH(Register!$O715))+1))/Register!$Q715,2)-ROUND((Register!$M715-Register!$R715)*MIN(Register!$Q715,MAX(0,MIN(H$4-1,IF(Register!$U715="",$D$2,MIN($D$2,YEAR(Register!$U715)*12+MONTH(Register!$U715)-1)))-(YEAR(Register!$O715)*12+MONTH(Register!$O715))+1))/Register!$Q715,2))</f>
        <v/>
      </c>
      <c r="I717" s="27">
        <f>IF(OR(Register!$N715&lt;&gt;"Yes",Register!$O715="",N(Register!$Q715)=0),0,ROUND((Register!$M715-Register!$R715)*MIN(Register!$Q715,MAX(0,MIN(I$4,IF(Register!$U715="",$D$2,MIN($D$2,YEAR(Register!$U715)*12+MONTH(Register!$U715)-1)))-(YEAR(Register!$O715)*12+MONTH(Register!$O715))+1))/Register!$Q715,2)-ROUND((Register!$M715-Register!$R715)*MIN(Register!$Q715,MAX(0,MIN(I$4-1,IF(Register!$U715="",$D$2,MIN($D$2,YEAR(Register!$U715)*12+MONTH(Register!$U715)-1)))-(YEAR(Register!$O715)*12+MONTH(Register!$O715))+1))/Register!$Q715,2))</f>
        <v/>
      </c>
      <c r="J717" s="27">
        <f>IF(OR(Register!$N715&lt;&gt;"Yes",Register!$O715="",N(Register!$Q715)=0),0,ROUND((Register!$M715-Register!$R715)*MIN(Register!$Q715,MAX(0,MIN(J$4,IF(Register!$U715="",$D$2,MIN($D$2,YEAR(Register!$U715)*12+MONTH(Register!$U715)-1)))-(YEAR(Register!$O715)*12+MONTH(Register!$O715))+1))/Register!$Q715,2)-ROUND((Register!$M715-Register!$R715)*MIN(Register!$Q715,MAX(0,MIN(J$4-1,IF(Register!$U715="",$D$2,MIN($D$2,YEAR(Register!$U715)*12+MONTH(Register!$U715)-1)))-(YEAR(Register!$O715)*12+MONTH(Register!$O715))+1))/Register!$Q715,2))</f>
        <v/>
      </c>
      <c r="K717" s="27">
        <f>IF(OR(Register!$N715&lt;&gt;"Yes",Register!$O715="",N(Register!$Q715)=0),0,ROUND((Register!$M715-Register!$R715)*MIN(Register!$Q715,MAX(0,MIN(K$4,IF(Register!$U715="",$D$2,MIN($D$2,YEAR(Register!$U715)*12+MONTH(Register!$U715)-1)))-(YEAR(Register!$O715)*12+MONTH(Register!$O715))+1))/Register!$Q715,2)-ROUND((Register!$M715-Register!$R715)*MIN(Register!$Q715,MAX(0,MIN(K$4-1,IF(Register!$U715="",$D$2,MIN($D$2,YEAR(Register!$U715)*12+MONTH(Register!$U715)-1)))-(YEAR(Register!$O715)*12+MONTH(Register!$O715))+1))/Register!$Q715,2))</f>
        <v/>
      </c>
      <c r="L717" s="27">
        <f>IF(OR(Register!$N715&lt;&gt;"Yes",Register!$O715="",N(Register!$Q715)=0),0,ROUND((Register!$M715-Register!$R715)*MIN(Register!$Q715,MAX(0,MIN(L$4,IF(Register!$U715="",$D$2,MIN($D$2,YEAR(Register!$U715)*12+MONTH(Register!$U715)-1)))-(YEAR(Register!$O715)*12+MONTH(Register!$O715))+1))/Register!$Q715,2)-ROUND((Register!$M715-Register!$R715)*MIN(Register!$Q715,MAX(0,MIN(L$4-1,IF(Register!$U715="",$D$2,MIN($D$2,YEAR(Register!$U715)*12+MONTH(Register!$U715)-1)))-(YEAR(Register!$O715)*12+MONTH(Register!$O715))+1))/Register!$Q715,2))</f>
        <v/>
      </c>
      <c r="M717" s="27">
        <f>IF(OR(Register!$N715&lt;&gt;"Yes",Register!$O715="",N(Register!$Q715)=0),0,ROUND((Register!$M715-Register!$R715)*MIN(Register!$Q715,MAX(0,MIN(M$4,IF(Register!$U715="",$D$2,MIN($D$2,YEAR(Register!$U715)*12+MONTH(Register!$U715)-1)))-(YEAR(Register!$O715)*12+MONTH(Register!$O715))+1))/Register!$Q715,2)-ROUND((Register!$M715-Register!$R715)*MIN(Register!$Q715,MAX(0,MIN(M$4-1,IF(Register!$U715="",$D$2,MIN($D$2,YEAR(Register!$U715)*12+MONTH(Register!$U715)-1)))-(YEAR(Register!$O715)*12+MONTH(Register!$O715))+1))/Register!$Q715,2))</f>
        <v/>
      </c>
      <c r="N717" s="27">
        <f>IF(OR(Register!$N715&lt;&gt;"Yes",Register!$O715="",N(Register!$Q715)=0),0,ROUND((Register!$M715-Register!$R715)*MIN(Register!$Q715,MAX(0,MIN(N$4,IF(Register!$U715="",$D$2,MIN($D$2,YEAR(Register!$U715)*12+MONTH(Register!$U715)-1)))-(YEAR(Register!$O715)*12+MONTH(Register!$O715))+1))/Register!$Q715,2)-ROUND((Register!$M715-Register!$R715)*MIN(Register!$Q715,MAX(0,MIN(N$4-1,IF(Register!$U715="",$D$2,MIN($D$2,YEAR(Register!$U715)*12+MONTH(Register!$U715)-1)))-(YEAR(Register!$O715)*12+MONTH(Register!$O715))+1))/Register!$Q715,2))</f>
        <v/>
      </c>
      <c r="O717" s="27">
        <f>IF(OR(Register!$N715&lt;&gt;"Yes",Register!$O715="",N(Register!$Q715)=0),0,ROUND((Register!$M715-Register!$R715)*MIN(Register!$Q715,MAX(0,MIN(O$4,IF(Register!$U715="",$D$2,MIN($D$2,YEAR(Register!$U715)*12+MONTH(Register!$U715)-1)))-(YEAR(Register!$O715)*12+MONTH(Register!$O715))+1))/Register!$Q715,2)-ROUND((Register!$M715-Register!$R715)*MIN(Register!$Q715,MAX(0,MIN(O$4-1,IF(Register!$U715="",$D$2,MIN($D$2,YEAR(Register!$U715)*12+MONTH(Register!$U715)-1)))-(YEAR(Register!$O715)*12+MONTH(Register!$O715))+1))/Register!$Q715,2))</f>
        <v/>
      </c>
      <c r="P717" s="27">
        <f>IF(OR(Register!$N715&lt;&gt;"Yes",Register!$O715="",N(Register!$Q715)=0),0,ROUND((Register!$M715-Register!$R715)*MIN(Register!$Q715,MAX(0,MIN(P$4,IF(Register!$U715="",$D$2,MIN($D$2,YEAR(Register!$U715)*12+MONTH(Register!$U715)-1)))-(YEAR(Register!$O715)*12+MONTH(Register!$O715))+1))/Register!$Q715,2)-ROUND((Register!$M715-Register!$R715)*MIN(Register!$Q715,MAX(0,MIN(P$4-1,IF(Register!$U715="",$D$2,MIN($D$2,YEAR(Register!$U715)*12+MONTH(Register!$U715)-1)))-(YEAR(Register!$O715)*12+MONTH(Register!$O715))+1))/Register!$Q715,2))</f>
        <v/>
      </c>
      <c r="Q717" s="27">
        <f>E717+F717+G717+H717+I717+J717+K717+L717+M717+N717+O717+P717</f>
        <v/>
      </c>
    </row>
    <row r="718">
      <c r="A718" s="28">
        <f>IF(Register!$A716="","",Register!$A716)</f>
        <v/>
      </c>
      <c r="B718" s="28">
        <f>IF(Register!$D716="","",Register!$D716)</f>
        <v/>
      </c>
      <c r="C718" s="28">
        <f>IF(Register!$F716="","",Register!$F716)</f>
        <v/>
      </c>
      <c r="D718" s="28">
        <f>IF(C718="","",IF(C718=Settings!$A$9,Settings!$B$9,IF(C718=Settings!$A$10,Settings!$B$10,IF(C718=Settings!$A$11,Settings!$B$11,IF(C718=Settings!$A$12,Settings!$B$12,IF(C718=Settings!$A$13,Settings!$B$13,IF(C718=Settings!$A$14,Settings!$B$14,IF(C718=Settings!$A$15,Settings!$B$15,IF(C718=Settings!$A$16,Settings!$B$16,IF(C718=Settings!$A$17,Settings!$B$17,IF(C718=Settings!$A$18,Settings!$B$18,"")))))))))))</f>
        <v/>
      </c>
      <c r="E718" s="27">
        <f>IF(OR(Register!$N716&lt;&gt;"Yes",Register!$O716="",N(Register!$Q716)=0),0,ROUND((Register!$M716-Register!$R716)*MIN(Register!$Q716,MAX(0,MIN(E$4,IF(Register!$U716="",$D$2,MIN($D$2,YEAR(Register!$U716)*12+MONTH(Register!$U716)-1)))-(YEAR(Register!$O716)*12+MONTH(Register!$O716))+1))/Register!$Q716,2)-ROUND((Register!$M716-Register!$R716)*MIN(Register!$Q716,MAX(0,MIN(E$4-1,IF(Register!$U716="",$D$2,MIN($D$2,YEAR(Register!$U716)*12+MONTH(Register!$U716)-1)))-(YEAR(Register!$O716)*12+MONTH(Register!$O716))+1))/Register!$Q716,2))</f>
        <v/>
      </c>
      <c r="F718" s="27">
        <f>IF(OR(Register!$N716&lt;&gt;"Yes",Register!$O716="",N(Register!$Q716)=0),0,ROUND((Register!$M716-Register!$R716)*MIN(Register!$Q716,MAX(0,MIN(F$4,IF(Register!$U716="",$D$2,MIN($D$2,YEAR(Register!$U716)*12+MONTH(Register!$U716)-1)))-(YEAR(Register!$O716)*12+MONTH(Register!$O716))+1))/Register!$Q716,2)-ROUND((Register!$M716-Register!$R716)*MIN(Register!$Q716,MAX(0,MIN(F$4-1,IF(Register!$U716="",$D$2,MIN($D$2,YEAR(Register!$U716)*12+MONTH(Register!$U716)-1)))-(YEAR(Register!$O716)*12+MONTH(Register!$O716))+1))/Register!$Q716,2))</f>
        <v/>
      </c>
      <c r="G718" s="27">
        <f>IF(OR(Register!$N716&lt;&gt;"Yes",Register!$O716="",N(Register!$Q716)=0),0,ROUND((Register!$M716-Register!$R716)*MIN(Register!$Q716,MAX(0,MIN(G$4,IF(Register!$U716="",$D$2,MIN($D$2,YEAR(Register!$U716)*12+MONTH(Register!$U716)-1)))-(YEAR(Register!$O716)*12+MONTH(Register!$O716))+1))/Register!$Q716,2)-ROUND((Register!$M716-Register!$R716)*MIN(Register!$Q716,MAX(0,MIN(G$4-1,IF(Register!$U716="",$D$2,MIN($D$2,YEAR(Register!$U716)*12+MONTH(Register!$U716)-1)))-(YEAR(Register!$O716)*12+MONTH(Register!$O716))+1))/Register!$Q716,2))</f>
        <v/>
      </c>
      <c r="H718" s="27">
        <f>IF(OR(Register!$N716&lt;&gt;"Yes",Register!$O716="",N(Register!$Q716)=0),0,ROUND((Register!$M716-Register!$R716)*MIN(Register!$Q716,MAX(0,MIN(H$4,IF(Register!$U716="",$D$2,MIN($D$2,YEAR(Register!$U716)*12+MONTH(Register!$U716)-1)))-(YEAR(Register!$O716)*12+MONTH(Register!$O716))+1))/Register!$Q716,2)-ROUND((Register!$M716-Register!$R716)*MIN(Register!$Q716,MAX(0,MIN(H$4-1,IF(Register!$U716="",$D$2,MIN($D$2,YEAR(Register!$U716)*12+MONTH(Register!$U716)-1)))-(YEAR(Register!$O716)*12+MONTH(Register!$O716))+1))/Register!$Q716,2))</f>
        <v/>
      </c>
      <c r="I718" s="27">
        <f>IF(OR(Register!$N716&lt;&gt;"Yes",Register!$O716="",N(Register!$Q716)=0),0,ROUND((Register!$M716-Register!$R716)*MIN(Register!$Q716,MAX(0,MIN(I$4,IF(Register!$U716="",$D$2,MIN($D$2,YEAR(Register!$U716)*12+MONTH(Register!$U716)-1)))-(YEAR(Register!$O716)*12+MONTH(Register!$O716))+1))/Register!$Q716,2)-ROUND((Register!$M716-Register!$R716)*MIN(Register!$Q716,MAX(0,MIN(I$4-1,IF(Register!$U716="",$D$2,MIN($D$2,YEAR(Register!$U716)*12+MONTH(Register!$U716)-1)))-(YEAR(Register!$O716)*12+MONTH(Register!$O716))+1))/Register!$Q716,2))</f>
        <v/>
      </c>
      <c r="J718" s="27">
        <f>IF(OR(Register!$N716&lt;&gt;"Yes",Register!$O716="",N(Register!$Q716)=0),0,ROUND((Register!$M716-Register!$R716)*MIN(Register!$Q716,MAX(0,MIN(J$4,IF(Register!$U716="",$D$2,MIN($D$2,YEAR(Register!$U716)*12+MONTH(Register!$U716)-1)))-(YEAR(Register!$O716)*12+MONTH(Register!$O716))+1))/Register!$Q716,2)-ROUND((Register!$M716-Register!$R716)*MIN(Register!$Q716,MAX(0,MIN(J$4-1,IF(Register!$U716="",$D$2,MIN($D$2,YEAR(Register!$U716)*12+MONTH(Register!$U716)-1)))-(YEAR(Register!$O716)*12+MONTH(Register!$O716))+1))/Register!$Q716,2))</f>
        <v/>
      </c>
      <c r="K718" s="27">
        <f>IF(OR(Register!$N716&lt;&gt;"Yes",Register!$O716="",N(Register!$Q716)=0),0,ROUND((Register!$M716-Register!$R716)*MIN(Register!$Q716,MAX(0,MIN(K$4,IF(Register!$U716="",$D$2,MIN($D$2,YEAR(Register!$U716)*12+MONTH(Register!$U716)-1)))-(YEAR(Register!$O716)*12+MONTH(Register!$O716))+1))/Register!$Q716,2)-ROUND((Register!$M716-Register!$R716)*MIN(Register!$Q716,MAX(0,MIN(K$4-1,IF(Register!$U716="",$D$2,MIN($D$2,YEAR(Register!$U716)*12+MONTH(Register!$U716)-1)))-(YEAR(Register!$O716)*12+MONTH(Register!$O716))+1))/Register!$Q716,2))</f>
        <v/>
      </c>
      <c r="L718" s="27">
        <f>IF(OR(Register!$N716&lt;&gt;"Yes",Register!$O716="",N(Register!$Q716)=0),0,ROUND((Register!$M716-Register!$R716)*MIN(Register!$Q716,MAX(0,MIN(L$4,IF(Register!$U716="",$D$2,MIN($D$2,YEAR(Register!$U716)*12+MONTH(Register!$U716)-1)))-(YEAR(Register!$O716)*12+MONTH(Register!$O716))+1))/Register!$Q716,2)-ROUND((Register!$M716-Register!$R716)*MIN(Register!$Q716,MAX(0,MIN(L$4-1,IF(Register!$U716="",$D$2,MIN($D$2,YEAR(Register!$U716)*12+MONTH(Register!$U716)-1)))-(YEAR(Register!$O716)*12+MONTH(Register!$O716))+1))/Register!$Q716,2))</f>
        <v/>
      </c>
      <c r="M718" s="27">
        <f>IF(OR(Register!$N716&lt;&gt;"Yes",Register!$O716="",N(Register!$Q716)=0),0,ROUND((Register!$M716-Register!$R716)*MIN(Register!$Q716,MAX(0,MIN(M$4,IF(Register!$U716="",$D$2,MIN($D$2,YEAR(Register!$U716)*12+MONTH(Register!$U716)-1)))-(YEAR(Register!$O716)*12+MONTH(Register!$O716))+1))/Register!$Q716,2)-ROUND((Register!$M716-Register!$R716)*MIN(Register!$Q716,MAX(0,MIN(M$4-1,IF(Register!$U716="",$D$2,MIN($D$2,YEAR(Register!$U716)*12+MONTH(Register!$U716)-1)))-(YEAR(Register!$O716)*12+MONTH(Register!$O716))+1))/Register!$Q716,2))</f>
        <v/>
      </c>
      <c r="N718" s="27">
        <f>IF(OR(Register!$N716&lt;&gt;"Yes",Register!$O716="",N(Register!$Q716)=0),0,ROUND((Register!$M716-Register!$R716)*MIN(Register!$Q716,MAX(0,MIN(N$4,IF(Register!$U716="",$D$2,MIN($D$2,YEAR(Register!$U716)*12+MONTH(Register!$U716)-1)))-(YEAR(Register!$O716)*12+MONTH(Register!$O716))+1))/Register!$Q716,2)-ROUND((Register!$M716-Register!$R716)*MIN(Register!$Q716,MAX(0,MIN(N$4-1,IF(Register!$U716="",$D$2,MIN($D$2,YEAR(Register!$U716)*12+MONTH(Register!$U716)-1)))-(YEAR(Register!$O716)*12+MONTH(Register!$O716))+1))/Register!$Q716,2))</f>
        <v/>
      </c>
      <c r="O718" s="27">
        <f>IF(OR(Register!$N716&lt;&gt;"Yes",Register!$O716="",N(Register!$Q716)=0),0,ROUND((Register!$M716-Register!$R716)*MIN(Register!$Q716,MAX(0,MIN(O$4,IF(Register!$U716="",$D$2,MIN($D$2,YEAR(Register!$U716)*12+MONTH(Register!$U716)-1)))-(YEAR(Register!$O716)*12+MONTH(Register!$O716))+1))/Register!$Q716,2)-ROUND((Register!$M716-Register!$R716)*MIN(Register!$Q716,MAX(0,MIN(O$4-1,IF(Register!$U716="",$D$2,MIN($D$2,YEAR(Register!$U716)*12+MONTH(Register!$U716)-1)))-(YEAR(Register!$O716)*12+MONTH(Register!$O716))+1))/Register!$Q716,2))</f>
        <v/>
      </c>
      <c r="P718" s="27">
        <f>IF(OR(Register!$N716&lt;&gt;"Yes",Register!$O716="",N(Register!$Q716)=0),0,ROUND((Register!$M716-Register!$R716)*MIN(Register!$Q716,MAX(0,MIN(P$4,IF(Register!$U716="",$D$2,MIN($D$2,YEAR(Register!$U716)*12+MONTH(Register!$U716)-1)))-(YEAR(Register!$O716)*12+MONTH(Register!$O716))+1))/Register!$Q716,2)-ROUND((Register!$M716-Register!$R716)*MIN(Register!$Q716,MAX(0,MIN(P$4-1,IF(Register!$U716="",$D$2,MIN($D$2,YEAR(Register!$U716)*12+MONTH(Register!$U716)-1)))-(YEAR(Register!$O716)*12+MONTH(Register!$O716))+1))/Register!$Q716,2))</f>
        <v/>
      </c>
      <c r="Q718" s="27">
        <f>E718+F718+G718+H718+I718+J718+K718+L718+M718+N718+O718+P718</f>
        <v/>
      </c>
    </row>
    <row r="719">
      <c r="A719" s="28">
        <f>IF(Register!$A717="","",Register!$A717)</f>
        <v/>
      </c>
      <c r="B719" s="28">
        <f>IF(Register!$D717="","",Register!$D717)</f>
        <v/>
      </c>
      <c r="C719" s="28">
        <f>IF(Register!$F717="","",Register!$F717)</f>
        <v/>
      </c>
      <c r="D719" s="28">
        <f>IF(C719="","",IF(C719=Settings!$A$9,Settings!$B$9,IF(C719=Settings!$A$10,Settings!$B$10,IF(C719=Settings!$A$11,Settings!$B$11,IF(C719=Settings!$A$12,Settings!$B$12,IF(C719=Settings!$A$13,Settings!$B$13,IF(C719=Settings!$A$14,Settings!$B$14,IF(C719=Settings!$A$15,Settings!$B$15,IF(C719=Settings!$A$16,Settings!$B$16,IF(C719=Settings!$A$17,Settings!$B$17,IF(C719=Settings!$A$18,Settings!$B$18,"")))))))))))</f>
        <v/>
      </c>
      <c r="E719" s="27">
        <f>IF(OR(Register!$N717&lt;&gt;"Yes",Register!$O717="",N(Register!$Q717)=0),0,ROUND((Register!$M717-Register!$R717)*MIN(Register!$Q717,MAX(0,MIN(E$4,IF(Register!$U717="",$D$2,MIN($D$2,YEAR(Register!$U717)*12+MONTH(Register!$U717)-1)))-(YEAR(Register!$O717)*12+MONTH(Register!$O717))+1))/Register!$Q717,2)-ROUND((Register!$M717-Register!$R717)*MIN(Register!$Q717,MAX(0,MIN(E$4-1,IF(Register!$U717="",$D$2,MIN($D$2,YEAR(Register!$U717)*12+MONTH(Register!$U717)-1)))-(YEAR(Register!$O717)*12+MONTH(Register!$O717))+1))/Register!$Q717,2))</f>
        <v/>
      </c>
      <c r="F719" s="27">
        <f>IF(OR(Register!$N717&lt;&gt;"Yes",Register!$O717="",N(Register!$Q717)=0),0,ROUND((Register!$M717-Register!$R717)*MIN(Register!$Q717,MAX(0,MIN(F$4,IF(Register!$U717="",$D$2,MIN($D$2,YEAR(Register!$U717)*12+MONTH(Register!$U717)-1)))-(YEAR(Register!$O717)*12+MONTH(Register!$O717))+1))/Register!$Q717,2)-ROUND((Register!$M717-Register!$R717)*MIN(Register!$Q717,MAX(0,MIN(F$4-1,IF(Register!$U717="",$D$2,MIN($D$2,YEAR(Register!$U717)*12+MONTH(Register!$U717)-1)))-(YEAR(Register!$O717)*12+MONTH(Register!$O717))+1))/Register!$Q717,2))</f>
        <v/>
      </c>
      <c r="G719" s="27">
        <f>IF(OR(Register!$N717&lt;&gt;"Yes",Register!$O717="",N(Register!$Q717)=0),0,ROUND((Register!$M717-Register!$R717)*MIN(Register!$Q717,MAX(0,MIN(G$4,IF(Register!$U717="",$D$2,MIN($D$2,YEAR(Register!$U717)*12+MONTH(Register!$U717)-1)))-(YEAR(Register!$O717)*12+MONTH(Register!$O717))+1))/Register!$Q717,2)-ROUND((Register!$M717-Register!$R717)*MIN(Register!$Q717,MAX(0,MIN(G$4-1,IF(Register!$U717="",$D$2,MIN($D$2,YEAR(Register!$U717)*12+MONTH(Register!$U717)-1)))-(YEAR(Register!$O717)*12+MONTH(Register!$O717))+1))/Register!$Q717,2))</f>
        <v/>
      </c>
      <c r="H719" s="27">
        <f>IF(OR(Register!$N717&lt;&gt;"Yes",Register!$O717="",N(Register!$Q717)=0),0,ROUND((Register!$M717-Register!$R717)*MIN(Register!$Q717,MAX(0,MIN(H$4,IF(Register!$U717="",$D$2,MIN($D$2,YEAR(Register!$U717)*12+MONTH(Register!$U717)-1)))-(YEAR(Register!$O717)*12+MONTH(Register!$O717))+1))/Register!$Q717,2)-ROUND((Register!$M717-Register!$R717)*MIN(Register!$Q717,MAX(0,MIN(H$4-1,IF(Register!$U717="",$D$2,MIN($D$2,YEAR(Register!$U717)*12+MONTH(Register!$U717)-1)))-(YEAR(Register!$O717)*12+MONTH(Register!$O717))+1))/Register!$Q717,2))</f>
        <v/>
      </c>
      <c r="I719" s="27">
        <f>IF(OR(Register!$N717&lt;&gt;"Yes",Register!$O717="",N(Register!$Q717)=0),0,ROUND((Register!$M717-Register!$R717)*MIN(Register!$Q717,MAX(0,MIN(I$4,IF(Register!$U717="",$D$2,MIN($D$2,YEAR(Register!$U717)*12+MONTH(Register!$U717)-1)))-(YEAR(Register!$O717)*12+MONTH(Register!$O717))+1))/Register!$Q717,2)-ROUND((Register!$M717-Register!$R717)*MIN(Register!$Q717,MAX(0,MIN(I$4-1,IF(Register!$U717="",$D$2,MIN($D$2,YEAR(Register!$U717)*12+MONTH(Register!$U717)-1)))-(YEAR(Register!$O717)*12+MONTH(Register!$O717))+1))/Register!$Q717,2))</f>
        <v/>
      </c>
      <c r="J719" s="27">
        <f>IF(OR(Register!$N717&lt;&gt;"Yes",Register!$O717="",N(Register!$Q717)=0),0,ROUND((Register!$M717-Register!$R717)*MIN(Register!$Q717,MAX(0,MIN(J$4,IF(Register!$U717="",$D$2,MIN($D$2,YEAR(Register!$U717)*12+MONTH(Register!$U717)-1)))-(YEAR(Register!$O717)*12+MONTH(Register!$O717))+1))/Register!$Q717,2)-ROUND((Register!$M717-Register!$R717)*MIN(Register!$Q717,MAX(0,MIN(J$4-1,IF(Register!$U717="",$D$2,MIN($D$2,YEAR(Register!$U717)*12+MONTH(Register!$U717)-1)))-(YEAR(Register!$O717)*12+MONTH(Register!$O717))+1))/Register!$Q717,2))</f>
        <v/>
      </c>
      <c r="K719" s="27">
        <f>IF(OR(Register!$N717&lt;&gt;"Yes",Register!$O717="",N(Register!$Q717)=0),0,ROUND((Register!$M717-Register!$R717)*MIN(Register!$Q717,MAX(0,MIN(K$4,IF(Register!$U717="",$D$2,MIN($D$2,YEAR(Register!$U717)*12+MONTH(Register!$U717)-1)))-(YEAR(Register!$O717)*12+MONTH(Register!$O717))+1))/Register!$Q717,2)-ROUND((Register!$M717-Register!$R717)*MIN(Register!$Q717,MAX(0,MIN(K$4-1,IF(Register!$U717="",$D$2,MIN($D$2,YEAR(Register!$U717)*12+MONTH(Register!$U717)-1)))-(YEAR(Register!$O717)*12+MONTH(Register!$O717))+1))/Register!$Q717,2))</f>
        <v/>
      </c>
      <c r="L719" s="27">
        <f>IF(OR(Register!$N717&lt;&gt;"Yes",Register!$O717="",N(Register!$Q717)=0),0,ROUND((Register!$M717-Register!$R717)*MIN(Register!$Q717,MAX(0,MIN(L$4,IF(Register!$U717="",$D$2,MIN($D$2,YEAR(Register!$U717)*12+MONTH(Register!$U717)-1)))-(YEAR(Register!$O717)*12+MONTH(Register!$O717))+1))/Register!$Q717,2)-ROUND((Register!$M717-Register!$R717)*MIN(Register!$Q717,MAX(0,MIN(L$4-1,IF(Register!$U717="",$D$2,MIN($D$2,YEAR(Register!$U717)*12+MONTH(Register!$U717)-1)))-(YEAR(Register!$O717)*12+MONTH(Register!$O717))+1))/Register!$Q717,2))</f>
        <v/>
      </c>
      <c r="M719" s="27">
        <f>IF(OR(Register!$N717&lt;&gt;"Yes",Register!$O717="",N(Register!$Q717)=0),0,ROUND((Register!$M717-Register!$R717)*MIN(Register!$Q717,MAX(0,MIN(M$4,IF(Register!$U717="",$D$2,MIN($D$2,YEAR(Register!$U717)*12+MONTH(Register!$U717)-1)))-(YEAR(Register!$O717)*12+MONTH(Register!$O717))+1))/Register!$Q717,2)-ROUND((Register!$M717-Register!$R717)*MIN(Register!$Q717,MAX(0,MIN(M$4-1,IF(Register!$U717="",$D$2,MIN($D$2,YEAR(Register!$U717)*12+MONTH(Register!$U717)-1)))-(YEAR(Register!$O717)*12+MONTH(Register!$O717))+1))/Register!$Q717,2))</f>
        <v/>
      </c>
      <c r="N719" s="27">
        <f>IF(OR(Register!$N717&lt;&gt;"Yes",Register!$O717="",N(Register!$Q717)=0),0,ROUND((Register!$M717-Register!$R717)*MIN(Register!$Q717,MAX(0,MIN(N$4,IF(Register!$U717="",$D$2,MIN($D$2,YEAR(Register!$U717)*12+MONTH(Register!$U717)-1)))-(YEAR(Register!$O717)*12+MONTH(Register!$O717))+1))/Register!$Q717,2)-ROUND((Register!$M717-Register!$R717)*MIN(Register!$Q717,MAX(0,MIN(N$4-1,IF(Register!$U717="",$D$2,MIN($D$2,YEAR(Register!$U717)*12+MONTH(Register!$U717)-1)))-(YEAR(Register!$O717)*12+MONTH(Register!$O717))+1))/Register!$Q717,2))</f>
        <v/>
      </c>
      <c r="O719" s="27">
        <f>IF(OR(Register!$N717&lt;&gt;"Yes",Register!$O717="",N(Register!$Q717)=0),0,ROUND((Register!$M717-Register!$R717)*MIN(Register!$Q717,MAX(0,MIN(O$4,IF(Register!$U717="",$D$2,MIN($D$2,YEAR(Register!$U717)*12+MONTH(Register!$U717)-1)))-(YEAR(Register!$O717)*12+MONTH(Register!$O717))+1))/Register!$Q717,2)-ROUND((Register!$M717-Register!$R717)*MIN(Register!$Q717,MAX(0,MIN(O$4-1,IF(Register!$U717="",$D$2,MIN($D$2,YEAR(Register!$U717)*12+MONTH(Register!$U717)-1)))-(YEAR(Register!$O717)*12+MONTH(Register!$O717))+1))/Register!$Q717,2))</f>
        <v/>
      </c>
      <c r="P719" s="27">
        <f>IF(OR(Register!$N717&lt;&gt;"Yes",Register!$O717="",N(Register!$Q717)=0),0,ROUND((Register!$M717-Register!$R717)*MIN(Register!$Q717,MAX(0,MIN(P$4,IF(Register!$U717="",$D$2,MIN($D$2,YEAR(Register!$U717)*12+MONTH(Register!$U717)-1)))-(YEAR(Register!$O717)*12+MONTH(Register!$O717))+1))/Register!$Q717,2)-ROUND((Register!$M717-Register!$R717)*MIN(Register!$Q717,MAX(0,MIN(P$4-1,IF(Register!$U717="",$D$2,MIN($D$2,YEAR(Register!$U717)*12+MONTH(Register!$U717)-1)))-(YEAR(Register!$O717)*12+MONTH(Register!$O717))+1))/Register!$Q717,2))</f>
        <v/>
      </c>
      <c r="Q719" s="27">
        <f>E719+F719+G719+H719+I719+J719+K719+L719+M719+N719+O719+P719</f>
        <v/>
      </c>
    </row>
    <row r="720">
      <c r="A720" s="28">
        <f>IF(Register!$A718="","",Register!$A718)</f>
        <v/>
      </c>
      <c r="B720" s="28">
        <f>IF(Register!$D718="","",Register!$D718)</f>
        <v/>
      </c>
      <c r="C720" s="28">
        <f>IF(Register!$F718="","",Register!$F718)</f>
        <v/>
      </c>
      <c r="D720" s="28">
        <f>IF(C720="","",IF(C720=Settings!$A$9,Settings!$B$9,IF(C720=Settings!$A$10,Settings!$B$10,IF(C720=Settings!$A$11,Settings!$B$11,IF(C720=Settings!$A$12,Settings!$B$12,IF(C720=Settings!$A$13,Settings!$B$13,IF(C720=Settings!$A$14,Settings!$B$14,IF(C720=Settings!$A$15,Settings!$B$15,IF(C720=Settings!$A$16,Settings!$B$16,IF(C720=Settings!$A$17,Settings!$B$17,IF(C720=Settings!$A$18,Settings!$B$18,"")))))))))))</f>
        <v/>
      </c>
      <c r="E720" s="27">
        <f>IF(OR(Register!$N718&lt;&gt;"Yes",Register!$O718="",N(Register!$Q718)=0),0,ROUND((Register!$M718-Register!$R718)*MIN(Register!$Q718,MAX(0,MIN(E$4,IF(Register!$U718="",$D$2,MIN($D$2,YEAR(Register!$U718)*12+MONTH(Register!$U718)-1)))-(YEAR(Register!$O718)*12+MONTH(Register!$O718))+1))/Register!$Q718,2)-ROUND((Register!$M718-Register!$R718)*MIN(Register!$Q718,MAX(0,MIN(E$4-1,IF(Register!$U718="",$D$2,MIN($D$2,YEAR(Register!$U718)*12+MONTH(Register!$U718)-1)))-(YEAR(Register!$O718)*12+MONTH(Register!$O718))+1))/Register!$Q718,2))</f>
        <v/>
      </c>
      <c r="F720" s="27">
        <f>IF(OR(Register!$N718&lt;&gt;"Yes",Register!$O718="",N(Register!$Q718)=0),0,ROUND((Register!$M718-Register!$R718)*MIN(Register!$Q718,MAX(0,MIN(F$4,IF(Register!$U718="",$D$2,MIN($D$2,YEAR(Register!$U718)*12+MONTH(Register!$U718)-1)))-(YEAR(Register!$O718)*12+MONTH(Register!$O718))+1))/Register!$Q718,2)-ROUND((Register!$M718-Register!$R718)*MIN(Register!$Q718,MAX(0,MIN(F$4-1,IF(Register!$U718="",$D$2,MIN($D$2,YEAR(Register!$U718)*12+MONTH(Register!$U718)-1)))-(YEAR(Register!$O718)*12+MONTH(Register!$O718))+1))/Register!$Q718,2))</f>
        <v/>
      </c>
      <c r="G720" s="27">
        <f>IF(OR(Register!$N718&lt;&gt;"Yes",Register!$O718="",N(Register!$Q718)=0),0,ROUND((Register!$M718-Register!$R718)*MIN(Register!$Q718,MAX(0,MIN(G$4,IF(Register!$U718="",$D$2,MIN($D$2,YEAR(Register!$U718)*12+MONTH(Register!$U718)-1)))-(YEAR(Register!$O718)*12+MONTH(Register!$O718))+1))/Register!$Q718,2)-ROUND((Register!$M718-Register!$R718)*MIN(Register!$Q718,MAX(0,MIN(G$4-1,IF(Register!$U718="",$D$2,MIN($D$2,YEAR(Register!$U718)*12+MONTH(Register!$U718)-1)))-(YEAR(Register!$O718)*12+MONTH(Register!$O718))+1))/Register!$Q718,2))</f>
        <v/>
      </c>
      <c r="H720" s="27">
        <f>IF(OR(Register!$N718&lt;&gt;"Yes",Register!$O718="",N(Register!$Q718)=0),0,ROUND((Register!$M718-Register!$R718)*MIN(Register!$Q718,MAX(0,MIN(H$4,IF(Register!$U718="",$D$2,MIN($D$2,YEAR(Register!$U718)*12+MONTH(Register!$U718)-1)))-(YEAR(Register!$O718)*12+MONTH(Register!$O718))+1))/Register!$Q718,2)-ROUND((Register!$M718-Register!$R718)*MIN(Register!$Q718,MAX(0,MIN(H$4-1,IF(Register!$U718="",$D$2,MIN($D$2,YEAR(Register!$U718)*12+MONTH(Register!$U718)-1)))-(YEAR(Register!$O718)*12+MONTH(Register!$O718))+1))/Register!$Q718,2))</f>
        <v/>
      </c>
      <c r="I720" s="27">
        <f>IF(OR(Register!$N718&lt;&gt;"Yes",Register!$O718="",N(Register!$Q718)=0),0,ROUND((Register!$M718-Register!$R718)*MIN(Register!$Q718,MAX(0,MIN(I$4,IF(Register!$U718="",$D$2,MIN($D$2,YEAR(Register!$U718)*12+MONTH(Register!$U718)-1)))-(YEAR(Register!$O718)*12+MONTH(Register!$O718))+1))/Register!$Q718,2)-ROUND((Register!$M718-Register!$R718)*MIN(Register!$Q718,MAX(0,MIN(I$4-1,IF(Register!$U718="",$D$2,MIN($D$2,YEAR(Register!$U718)*12+MONTH(Register!$U718)-1)))-(YEAR(Register!$O718)*12+MONTH(Register!$O718))+1))/Register!$Q718,2))</f>
        <v/>
      </c>
      <c r="J720" s="27">
        <f>IF(OR(Register!$N718&lt;&gt;"Yes",Register!$O718="",N(Register!$Q718)=0),0,ROUND((Register!$M718-Register!$R718)*MIN(Register!$Q718,MAX(0,MIN(J$4,IF(Register!$U718="",$D$2,MIN($D$2,YEAR(Register!$U718)*12+MONTH(Register!$U718)-1)))-(YEAR(Register!$O718)*12+MONTH(Register!$O718))+1))/Register!$Q718,2)-ROUND((Register!$M718-Register!$R718)*MIN(Register!$Q718,MAX(0,MIN(J$4-1,IF(Register!$U718="",$D$2,MIN($D$2,YEAR(Register!$U718)*12+MONTH(Register!$U718)-1)))-(YEAR(Register!$O718)*12+MONTH(Register!$O718))+1))/Register!$Q718,2))</f>
        <v/>
      </c>
      <c r="K720" s="27">
        <f>IF(OR(Register!$N718&lt;&gt;"Yes",Register!$O718="",N(Register!$Q718)=0),0,ROUND((Register!$M718-Register!$R718)*MIN(Register!$Q718,MAX(0,MIN(K$4,IF(Register!$U718="",$D$2,MIN($D$2,YEAR(Register!$U718)*12+MONTH(Register!$U718)-1)))-(YEAR(Register!$O718)*12+MONTH(Register!$O718))+1))/Register!$Q718,2)-ROUND((Register!$M718-Register!$R718)*MIN(Register!$Q718,MAX(0,MIN(K$4-1,IF(Register!$U718="",$D$2,MIN($D$2,YEAR(Register!$U718)*12+MONTH(Register!$U718)-1)))-(YEAR(Register!$O718)*12+MONTH(Register!$O718))+1))/Register!$Q718,2))</f>
        <v/>
      </c>
      <c r="L720" s="27">
        <f>IF(OR(Register!$N718&lt;&gt;"Yes",Register!$O718="",N(Register!$Q718)=0),0,ROUND((Register!$M718-Register!$R718)*MIN(Register!$Q718,MAX(0,MIN(L$4,IF(Register!$U718="",$D$2,MIN($D$2,YEAR(Register!$U718)*12+MONTH(Register!$U718)-1)))-(YEAR(Register!$O718)*12+MONTH(Register!$O718))+1))/Register!$Q718,2)-ROUND((Register!$M718-Register!$R718)*MIN(Register!$Q718,MAX(0,MIN(L$4-1,IF(Register!$U718="",$D$2,MIN($D$2,YEAR(Register!$U718)*12+MONTH(Register!$U718)-1)))-(YEAR(Register!$O718)*12+MONTH(Register!$O718))+1))/Register!$Q718,2))</f>
        <v/>
      </c>
      <c r="M720" s="27">
        <f>IF(OR(Register!$N718&lt;&gt;"Yes",Register!$O718="",N(Register!$Q718)=0),0,ROUND((Register!$M718-Register!$R718)*MIN(Register!$Q718,MAX(0,MIN(M$4,IF(Register!$U718="",$D$2,MIN($D$2,YEAR(Register!$U718)*12+MONTH(Register!$U718)-1)))-(YEAR(Register!$O718)*12+MONTH(Register!$O718))+1))/Register!$Q718,2)-ROUND((Register!$M718-Register!$R718)*MIN(Register!$Q718,MAX(0,MIN(M$4-1,IF(Register!$U718="",$D$2,MIN($D$2,YEAR(Register!$U718)*12+MONTH(Register!$U718)-1)))-(YEAR(Register!$O718)*12+MONTH(Register!$O718))+1))/Register!$Q718,2))</f>
        <v/>
      </c>
      <c r="N720" s="27">
        <f>IF(OR(Register!$N718&lt;&gt;"Yes",Register!$O718="",N(Register!$Q718)=0),0,ROUND((Register!$M718-Register!$R718)*MIN(Register!$Q718,MAX(0,MIN(N$4,IF(Register!$U718="",$D$2,MIN($D$2,YEAR(Register!$U718)*12+MONTH(Register!$U718)-1)))-(YEAR(Register!$O718)*12+MONTH(Register!$O718))+1))/Register!$Q718,2)-ROUND((Register!$M718-Register!$R718)*MIN(Register!$Q718,MAX(0,MIN(N$4-1,IF(Register!$U718="",$D$2,MIN($D$2,YEAR(Register!$U718)*12+MONTH(Register!$U718)-1)))-(YEAR(Register!$O718)*12+MONTH(Register!$O718))+1))/Register!$Q718,2))</f>
        <v/>
      </c>
      <c r="O720" s="27">
        <f>IF(OR(Register!$N718&lt;&gt;"Yes",Register!$O718="",N(Register!$Q718)=0),0,ROUND((Register!$M718-Register!$R718)*MIN(Register!$Q718,MAX(0,MIN(O$4,IF(Register!$U718="",$D$2,MIN($D$2,YEAR(Register!$U718)*12+MONTH(Register!$U718)-1)))-(YEAR(Register!$O718)*12+MONTH(Register!$O718))+1))/Register!$Q718,2)-ROUND((Register!$M718-Register!$R718)*MIN(Register!$Q718,MAX(0,MIN(O$4-1,IF(Register!$U718="",$D$2,MIN($D$2,YEAR(Register!$U718)*12+MONTH(Register!$U718)-1)))-(YEAR(Register!$O718)*12+MONTH(Register!$O718))+1))/Register!$Q718,2))</f>
        <v/>
      </c>
      <c r="P720" s="27">
        <f>IF(OR(Register!$N718&lt;&gt;"Yes",Register!$O718="",N(Register!$Q718)=0),0,ROUND((Register!$M718-Register!$R718)*MIN(Register!$Q718,MAX(0,MIN(P$4,IF(Register!$U718="",$D$2,MIN($D$2,YEAR(Register!$U718)*12+MONTH(Register!$U718)-1)))-(YEAR(Register!$O718)*12+MONTH(Register!$O718))+1))/Register!$Q718,2)-ROUND((Register!$M718-Register!$R718)*MIN(Register!$Q718,MAX(0,MIN(P$4-1,IF(Register!$U718="",$D$2,MIN($D$2,YEAR(Register!$U718)*12+MONTH(Register!$U718)-1)))-(YEAR(Register!$O718)*12+MONTH(Register!$O718))+1))/Register!$Q718,2))</f>
        <v/>
      </c>
      <c r="Q720" s="27">
        <f>E720+F720+G720+H720+I720+J720+K720+L720+M720+N720+O720+P720</f>
        <v/>
      </c>
    </row>
    <row r="721">
      <c r="A721" s="28">
        <f>IF(Register!$A719="","",Register!$A719)</f>
        <v/>
      </c>
      <c r="B721" s="28">
        <f>IF(Register!$D719="","",Register!$D719)</f>
        <v/>
      </c>
      <c r="C721" s="28">
        <f>IF(Register!$F719="","",Register!$F719)</f>
        <v/>
      </c>
      <c r="D721" s="28">
        <f>IF(C721="","",IF(C721=Settings!$A$9,Settings!$B$9,IF(C721=Settings!$A$10,Settings!$B$10,IF(C721=Settings!$A$11,Settings!$B$11,IF(C721=Settings!$A$12,Settings!$B$12,IF(C721=Settings!$A$13,Settings!$B$13,IF(C721=Settings!$A$14,Settings!$B$14,IF(C721=Settings!$A$15,Settings!$B$15,IF(C721=Settings!$A$16,Settings!$B$16,IF(C721=Settings!$A$17,Settings!$B$17,IF(C721=Settings!$A$18,Settings!$B$18,"")))))))))))</f>
        <v/>
      </c>
      <c r="E721" s="27">
        <f>IF(OR(Register!$N719&lt;&gt;"Yes",Register!$O719="",N(Register!$Q719)=0),0,ROUND((Register!$M719-Register!$R719)*MIN(Register!$Q719,MAX(0,MIN(E$4,IF(Register!$U719="",$D$2,MIN($D$2,YEAR(Register!$U719)*12+MONTH(Register!$U719)-1)))-(YEAR(Register!$O719)*12+MONTH(Register!$O719))+1))/Register!$Q719,2)-ROUND((Register!$M719-Register!$R719)*MIN(Register!$Q719,MAX(0,MIN(E$4-1,IF(Register!$U719="",$D$2,MIN($D$2,YEAR(Register!$U719)*12+MONTH(Register!$U719)-1)))-(YEAR(Register!$O719)*12+MONTH(Register!$O719))+1))/Register!$Q719,2))</f>
        <v/>
      </c>
      <c r="F721" s="27">
        <f>IF(OR(Register!$N719&lt;&gt;"Yes",Register!$O719="",N(Register!$Q719)=0),0,ROUND((Register!$M719-Register!$R719)*MIN(Register!$Q719,MAX(0,MIN(F$4,IF(Register!$U719="",$D$2,MIN($D$2,YEAR(Register!$U719)*12+MONTH(Register!$U719)-1)))-(YEAR(Register!$O719)*12+MONTH(Register!$O719))+1))/Register!$Q719,2)-ROUND((Register!$M719-Register!$R719)*MIN(Register!$Q719,MAX(0,MIN(F$4-1,IF(Register!$U719="",$D$2,MIN($D$2,YEAR(Register!$U719)*12+MONTH(Register!$U719)-1)))-(YEAR(Register!$O719)*12+MONTH(Register!$O719))+1))/Register!$Q719,2))</f>
        <v/>
      </c>
      <c r="G721" s="27">
        <f>IF(OR(Register!$N719&lt;&gt;"Yes",Register!$O719="",N(Register!$Q719)=0),0,ROUND((Register!$M719-Register!$R719)*MIN(Register!$Q719,MAX(0,MIN(G$4,IF(Register!$U719="",$D$2,MIN($D$2,YEAR(Register!$U719)*12+MONTH(Register!$U719)-1)))-(YEAR(Register!$O719)*12+MONTH(Register!$O719))+1))/Register!$Q719,2)-ROUND((Register!$M719-Register!$R719)*MIN(Register!$Q719,MAX(0,MIN(G$4-1,IF(Register!$U719="",$D$2,MIN($D$2,YEAR(Register!$U719)*12+MONTH(Register!$U719)-1)))-(YEAR(Register!$O719)*12+MONTH(Register!$O719))+1))/Register!$Q719,2))</f>
        <v/>
      </c>
      <c r="H721" s="27">
        <f>IF(OR(Register!$N719&lt;&gt;"Yes",Register!$O719="",N(Register!$Q719)=0),0,ROUND((Register!$M719-Register!$R719)*MIN(Register!$Q719,MAX(0,MIN(H$4,IF(Register!$U719="",$D$2,MIN($D$2,YEAR(Register!$U719)*12+MONTH(Register!$U719)-1)))-(YEAR(Register!$O719)*12+MONTH(Register!$O719))+1))/Register!$Q719,2)-ROUND((Register!$M719-Register!$R719)*MIN(Register!$Q719,MAX(0,MIN(H$4-1,IF(Register!$U719="",$D$2,MIN($D$2,YEAR(Register!$U719)*12+MONTH(Register!$U719)-1)))-(YEAR(Register!$O719)*12+MONTH(Register!$O719))+1))/Register!$Q719,2))</f>
        <v/>
      </c>
      <c r="I721" s="27">
        <f>IF(OR(Register!$N719&lt;&gt;"Yes",Register!$O719="",N(Register!$Q719)=0),0,ROUND((Register!$M719-Register!$R719)*MIN(Register!$Q719,MAX(0,MIN(I$4,IF(Register!$U719="",$D$2,MIN($D$2,YEAR(Register!$U719)*12+MONTH(Register!$U719)-1)))-(YEAR(Register!$O719)*12+MONTH(Register!$O719))+1))/Register!$Q719,2)-ROUND((Register!$M719-Register!$R719)*MIN(Register!$Q719,MAX(0,MIN(I$4-1,IF(Register!$U719="",$D$2,MIN($D$2,YEAR(Register!$U719)*12+MONTH(Register!$U719)-1)))-(YEAR(Register!$O719)*12+MONTH(Register!$O719))+1))/Register!$Q719,2))</f>
        <v/>
      </c>
      <c r="J721" s="27">
        <f>IF(OR(Register!$N719&lt;&gt;"Yes",Register!$O719="",N(Register!$Q719)=0),0,ROUND((Register!$M719-Register!$R719)*MIN(Register!$Q719,MAX(0,MIN(J$4,IF(Register!$U719="",$D$2,MIN($D$2,YEAR(Register!$U719)*12+MONTH(Register!$U719)-1)))-(YEAR(Register!$O719)*12+MONTH(Register!$O719))+1))/Register!$Q719,2)-ROUND((Register!$M719-Register!$R719)*MIN(Register!$Q719,MAX(0,MIN(J$4-1,IF(Register!$U719="",$D$2,MIN($D$2,YEAR(Register!$U719)*12+MONTH(Register!$U719)-1)))-(YEAR(Register!$O719)*12+MONTH(Register!$O719))+1))/Register!$Q719,2))</f>
        <v/>
      </c>
      <c r="K721" s="27">
        <f>IF(OR(Register!$N719&lt;&gt;"Yes",Register!$O719="",N(Register!$Q719)=0),0,ROUND((Register!$M719-Register!$R719)*MIN(Register!$Q719,MAX(0,MIN(K$4,IF(Register!$U719="",$D$2,MIN($D$2,YEAR(Register!$U719)*12+MONTH(Register!$U719)-1)))-(YEAR(Register!$O719)*12+MONTH(Register!$O719))+1))/Register!$Q719,2)-ROUND((Register!$M719-Register!$R719)*MIN(Register!$Q719,MAX(0,MIN(K$4-1,IF(Register!$U719="",$D$2,MIN($D$2,YEAR(Register!$U719)*12+MONTH(Register!$U719)-1)))-(YEAR(Register!$O719)*12+MONTH(Register!$O719))+1))/Register!$Q719,2))</f>
        <v/>
      </c>
      <c r="L721" s="27">
        <f>IF(OR(Register!$N719&lt;&gt;"Yes",Register!$O719="",N(Register!$Q719)=0),0,ROUND((Register!$M719-Register!$R719)*MIN(Register!$Q719,MAX(0,MIN(L$4,IF(Register!$U719="",$D$2,MIN($D$2,YEAR(Register!$U719)*12+MONTH(Register!$U719)-1)))-(YEAR(Register!$O719)*12+MONTH(Register!$O719))+1))/Register!$Q719,2)-ROUND((Register!$M719-Register!$R719)*MIN(Register!$Q719,MAX(0,MIN(L$4-1,IF(Register!$U719="",$D$2,MIN($D$2,YEAR(Register!$U719)*12+MONTH(Register!$U719)-1)))-(YEAR(Register!$O719)*12+MONTH(Register!$O719))+1))/Register!$Q719,2))</f>
        <v/>
      </c>
      <c r="M721" s="27">
        <f>IF(OR(Register!$N719&lt;&gt;"Yes",Register!$O719="",N(Register!$Q719)=0),0,ROUND((Register!$M719-Register!$R719)*MIN(Register!$Q719,MAX(0,MIN(M$4,IF(Register!$U719="",$D$2,MIN($D$2,YEAR(Register!$U719)*12+MONTH(Register!$U719)-1)))-(YEAR(Register!$O719)*12+MONTH(Register!$O719))+1))/Register!$Q719,2)-ROUND((Register!$M719-Register!$R719)*MIN(Register!$Q719,MAX(0,MIN(M$4-1,IF(Register!$U719="",$D$2,MIN($D$2,YEAR(Register!$U719)*12+MONTH(Register!$U719)-1)))-(YEAR(Register!$O719)*12+MONTH(Register!$O719))+1))/Register!$Q719,2))</f>
        <v/>
      </c>
      <c r="N721" s="27">
        <f>IF(OR(Register!$N719&lt;&gt;"Yes",Register!$O719="",N(Register!$Q719)=0),0,ROUND((Register!$M719-Register!$R719)*MIN(Register!$Q719,MAX(0,MIN(N$4,IF(Register!$U719="",$D$2,MIN($D$2,YEAR(Register!$U719)*12+MONTH(Register!$U719)-1)))-(YEAR(Register!$O719)*12+MONTH(Register!$O719))+1))/Register!$Q719,2)-ROUND((Register!$M719-Register!$R719)*MIN(Register!$Q719,MAX(0,MIN(N$4-1,IF(Register!$U719="",$D$2,MIN($D$2,YEAR(Register!$U719)*12+MONTH(Register!$U719)-1)))-(YEAR(Register!$O719)*12+MONTH(Register!$O719))+1))/Register!$Q719,2))</f>
        <v/>
      </c>
      <c r="O721" s="27">
        <f>IF(OR(Register!$N719&lt;&gt;"Yes",Register!$O719="",N(Register!$Q719)=0),0,ROUND((Register!$M719-Register!$R719)*MIN(Register!$Q719,MAX(0,MIN(O$4,IF(Register!$U719="",$D$2,MIN($D$2,YEAR(Register!$U719)*12+MONTH(Register!$U719)-1)))-(YEAR(Register!$O719)*12+MONTH(Register!$O719))+1))/Register!$Q719,2)-ROUND((Register!$M719-Register!$R719)*MIN(Register!$Q719,MAX(0,MIN(O$4-1,IF(Register!$U719="",$D$2,MIN($D$2,YEAR(Register!$U719)*12+MONTH(Register!$U719)-1)))-(YEAR(Register!$O719)*12+MONTH(Register!$O719))+1))/Register!$Q719,2))</f>
        <v/>
      </c>
      <c r="P721" s="27">
        <f>IF(OR(Register!$N719&lt;&gt;"Yes",Register!$O719="",N(Register!$Q719)=0),0,ROUND((Register!$M719-Register!$R719)*MIN(Register!$Q719,MAX(0,MIN(P$4,IF(Register!$U719="",$D$2,MIN($D$2,YEAR(Register!$U719)*12+MONTH(Register!$U719)-1)))-(YEAR(Register!$O719)*12+MONTH(Register!$O719))+1))/Register!$Q719,2)-ROUND((Register!$M719-Register!$R719)*MIN(Register!$Q719,MAX(0,MIN(P$4-1,IF(Register!$U719="",$D$2,MIN($D$2,YEAR(Register!$U719)*12+MONTH(Register!$U719)-1)))-(YEAR(Register!$O719)*12+MONTH(Register!$O719))+1))/Register!$Q719,2))</f>
        <v/>
      </c>
      <c r="Q721" s="27">
        <f>E721+F721+G721+H721+I721+J721+K721+L721+M721+N721+O721+P721</f>
        <v/>
      </c>
    </row>
    <row r="722">
      <c r="A722" s="28">
        <f>IF(Register!$A720="","",Register!$A720)</f>
        <v/>
      </c>
      <c r="B722" s="28">
        <f>IF(Register!$D720="","",Register!$D720)</f>
        <v/>
      </c>
      <c r="C722" s="28">
        <f>IF(Register!$F720="","",Register!$F720)</f>
        <v/>
      </c>
      <c r="D722" s="28">
        <f>IF(C722="","",IF(C722=Settings!$A$9,Settings!$B$9,IF(C722=Settings!$A$10,Settings!$B$10,IF(C722=Settings!$A$11,Settings!$B$11,IF(C722=Settings!$A$12,Settings!$B$12,IF(C722=Settings!$A$13,Settings!$B$13,IF(C722=Settings!$A$14,Settings!$B$14,IF(C722=Settings!$A$15,Settings!$B$15,IF(C722=Settings!$A$16,Settings!$B$16,IF(C722=Settings!$A$17,Settings!$B$17,IF(C722=Settings!$A$18,Settings!$B$18,"")))))))))))</f>
        <v/>
      </c>
      <c r="E722" s="27">
        <f>IF(OR(Register!$N720&lt;&gt;"Yes",Register!$O720="",N(Register!$Q720)=0),0,ROUND((Register!$M720-Register!$R720)*MIN(Register!$Q720,MAX(0,MIN(E$4,IF(Register!$U720="",$D$2,MIN($D$2,YEAR(Register!$U720)*12+MONTH(Register!$U720)-1)))-(YEAR(Register!$O720)*12+MONTH(Register!$O720))+1))/Register!$Q720,2)-ROUND((Register!$M720-Register!$R720)*MIN(Register!$Q720,MAX(0,MIN(E$4-1,IF(Register!$U720="",$D$2,MIN($D$2,YEAR(Register!$U720)*12+MONTH(Register!$U720)-1)))-(YEAR(Register!$O720)*12+MONTH(Register!$O720))+1))/Register!$Q720,2))</f>
        <v/>
      </c>
      <c r="F722" s="27">
        <f>IF(OR(Register!$N720&lt;&gt;"Yes",Register!$O720="",N(Register!$Q720)=0),0,ROUND((Register!$M720-Register!$R720)*MIN(Register!$Q720,MAX(0,MIN(F$4,IF(Register!$U720="",$D$2,MIN($D$2,YEAR(Register!$U720)*12+MONTH(Register!$U720)-1)))-(YEAR(Register!$O720)*12+MONTH(Register!$O720))+1))/Register!$Q720,2)-ROUND((Register!$M720-Register!$R720)*MIN(Register!$Q720,MAX(0,MIN(F$4-1,IF(Register!$U720="",$D$2,MIN($D$2,YEAR(Register!$U720)*12+MONTH(Register!$U720)-1)))-(YEAR(Register!$O720)*12+MONTH(Register!$O720))+1))/Register!$Q720,2))</f>
        <v/>
      </c>
      <c r="G722" s="27">
        <f>IF(OR(Register!$N720&lt;&gt;"Yes",Register!$O720="",N(Register!$Q720)=0),0,ROUND((Register!$M720-Register!$R720)*MIN(Register!$Q720,MAX(0,MIN(G$4,IF(Register!$U720="",$D$2,MIN($D$2,YEAR(Register!$U720)*12+MONTH(Register!$U720)-1)))-(YEAR(Register!$O720)*12+MONTH(Register!$O720))+1))/Register!$Q720,2)-ROUND((Register!$M720-Register!$R720)*MIN(Register!$Q720,MAX(0,MIN(G$4-1,IF(Register!$U720="",$D$2,MIN($D$2,YEAR(Register!$U720)*12+MONTH(Register!$U720)-1)))-(YEAR(Register!$O720)*12+MONTH(Register!$O720))+1))/Register!$Q720,2))</f>
        <v/>
      </c>
      <c r="H722" s="27">
        <f>IF(OR(Register!$N720&lt;&gt;"Yes",Register!$O720="",N(Register!$Q720)=0),0,ROUND((Register!$M720-Register!$R720)*MIN(Register!$Q720,MAX(0,MIN(H$4,IF(Register!$U720="",$D$2,MIN($D$2,YEAR(Register!$U720)*12+MONTH(Register!$U720)-1)))-(YEAR(Register!$O720)*12+MONTH(Register!$O720))+1))/Register!$Q720,2)-ROUND((Register!$M720-Register!$R720)*MIN(Register!$Q720,MAX(0,MIN(H$4-1,IF(Register!$U720="",$D$2,MIN($D$2,YEAR(Register!$U720)*12+MONTH(Register!$U720)-1)))-(YEAR(Register!$O720)*12+MONTH(Register!$O720))+1))/Register!$Q720,2))</f>
        <v/>
      </c>
      <c r="I722" s="27">
        <f>IF(OR(Register!$N720&lt;&gt;"Yes",Register!$O720="",N(Register!$Q720)=0),0,ROUND((Register!$M720-Register!$R720)*MIN(Register!$Q720,MAX(0,MIN(I$4,IF(Register!$U720="",$D$2,MIN($D$2,YEAR(Register!$U720)*12+MONTH(Register!$U720)-1)))-(YEAR(Register!$O720)*12+MONTH(Register!$O720))+1))/Register!$Q720,2)-ROUND((Register!$M720-Register!$R720)*MIN(Register!$Q720,MAX(0,MIN(I$4-1,IF(Register!$U720="",$D$2,MIN($D$2,YEAR(Register!$U720)*12+MONTH(Register!$U720)-1)))-(YEAR(Register!$O720)*12+MONTH(Register!$O720))+1))/Register!$Q720,2))</f>
        <v/>
      </c>
      <c r="J722" s="27">
        <f>IF(OR(Register!$N720&lt;&gt;"Yes",Register!$O720="",N(Register!$Q720)=0),0,ROUND((Register!$M720-Register!$R720)*MIN(Register!$Q720,MAX(0,MIN(J$4,IF(Register!$U720="",$D$2,MIN($D$2,YEAR(Register!$U720)*12+MONTH(Register!$U720)-1)))-(YEAR(Register!$O720)*12+MONTH(Register!$O720))+1))/Register!$Q720,2)-ROUND((Register!$M720-Register!$R720)*MIN(Register!$Q720,MAX(0,MIN(J$4-1,IF(Register!$U720="",$D$2,MIN($D$2,YEAR(Register!$U720)*12+MONTH(Register!$U720)-1)))-(YEAR(Register!$O720)*12+MONTH(Register!$O720))+1))/Register!$Q720,2))</f>
        <v/>
      </c>
      <c r="K722" s="27">
        <f>IF(OR(Register!$N720&lt;&gt;"Yes",Register!$O720="",N(Register!$Q720)=0),0,ROUND((Register!$M720-Register!$R720)*MIN(Register!$Q720,MAX(0,MIN(K$4,IF(Register!$U720="",$D$2,MIN($D$2,YEAR(Register!$U720)*12+MONTH(Register!$U720)-1)))-(YEAR(Register!$O720)*12+MONTH(Register!$O720))+1))/Register!$Q720,2)-ROUND((Register!$M720-Register!$R720)*MIN(Register!$Q720,MAX(0,MIN(K$4-1,IF(Register!$U720="",$D$2,MIN($D$2,YEAR(Register!$U720)*12+MONTH(Register!$U720)-1)))-(YEAR(Register!$O720)*12+MONTH(Register!$O720))+1))/Register!$Q720,2))</f>
        <v/>
      </c>
      <c r="L722" s="27">
        <f>IF(OR(Register!$N720&lt;&gt;"Yes",Register!$O720="",N(Register!$Q720)=0),0,ROUND((Register!$M720-Register!$R720)*MIN(Register!$Q720,MAX(0,MIN(L$4,IF(Register!$U720="",$D$2,MIN($D$2,YEAR(Register!$U720)*12+MONTH(Register!$U720)-1)))-(YEAR(Register!$O720)*12+MONTH(Register!$O720))+1))/Register!$Q720,2)-ROUND((Register!$M720-Register!$R720)*MIN(Register!$Q720,MAX(0,MIN(L$4-1,IF(Register!$U720="",$D$2,MIN($D$2,YEAR(Register!$U720)*12+MONTH(Register!$U720)-1)))-(YEAR(Register!$O720)*12+MONTH(Register!$O720))+1))/Register!$Q720,2))</f>
        <v/>
      </c>
      <c r="M722" s="27">
        <f>IF(OR(Register!$N720&lt;&gt;"Yes",Register!$O720="",N(Register!$Q720)=0),0,ROUND((Register!$M720-Register!$R720)*MIN(Register!$Q720,MAX(0,MIN(M$4,IF(Register!$U720="",$D$2,MIN($D$2,YEAR(Register!$U720)*12+MONTH(Register!$U720)-1)))-(YEAR(Register!$O720)*12+MONTH(Register!$O720))+1))/Register!$Q720,2)-ROUND((Register!$M720-Register!$R720)*MIN(Register!$Q720,MAX(0,MIN(M$4-1,IF(Register!$U720="",$D$2,MIN($D$2,YEAR(Register!$U720)*12+MONTH(Register!$U720)-1)))-(YEAR(Register!$O720)*12+MONTH(Register!$O720))+1))/Register!$Q720,2))</f>
        <v/>
      </c>
      <c r="N722" s="27">
        <f>IF(OR(Register!$N720&lt;&gt;"Yes",Register!$O720="",N(Register!$Q720)=0),0,ROUND((Register!$M720-Register!$R720)*MIN(Register!$Q720,MAX(0,MIN(N$4,IF(Register!$U720="",$D$2,MIN($D$2,YEAR(Register!$U720)*12+MONTH(Register!$U720)-1)))-(YEAR(Register!$O720)*12+MONTH(Register!$O720))+1))/Register!$Q720,2)-ROUND((Register!$M720-Register!$R720)*MIN(Register!$Q720,MAX(0,MIN(N$4-1,IF(Register!$U720="",$D$2,MIN($D$2,YEAR(Register!$U720)*12+MONTH(Register!$U720)-1)))-(YEAR(Register!$O720)*12+MONTH(Register!$O720))+1))/Register!$Q720,2))</f>
        <v/>
      </c>
      <c r="O722" s="27">
        <f>IF(OR(Register!$N720&lt;&gt;"Yes",Register!$O720="",N(Register!$Q720)=0),0,ROUND((Register!$M720-Register!$R720)*MIN(Register!$Q720,MAX(0,MIN(O$4,IF(Register!$U720="",$D$2,MIN($D$2,YEAR(Register!$U720)*12+MONTH(Register!$U720)-1)))-(YEAR(Register!$O720)*12+MONTH(Register!$O720))+1))/Register!$Q720,2)-ROUND((Register!$M720-Register!$R720)*MIN(Register!$Q720,MAX(0,MIN(O$4-1,IF(Register!$U720="",$D$2,MIN($D$2,YEAR(Register!$U720)*12+MONTH(Register!$U720)-1)))-(YEAR(Register!$O720)*12+MONTH(Register!$O720))+1))/Register!$Q720,2))</f>
        <v/>
      </c>
      <c r="P722" s="27">
        <f>IF(OR(Register!$N720&lt;&gt;"Yes",Register!$O720="",N(Register!$Q720)=0),0,ROUND((Register!$M720-Register!$R720)*MIN(Register!$Q720,MAX(0,MIN(P$4,IF(Register!$U720="",$D$2,MIN($D$2,YEAR(Register!$U720)*12+MONTH(Register!$U720)-1)))-(YEAR(Register!$O720)*12+MONTH(Register!$O720))+1))/Register!$Q720,2)-ROUND((Register!$M720-Register!$R720)*MIN(Register!$Q720,MAX(0,MIN(P$4-1,IF(Register!$U720="",$D$2,MIN($D$2,YEAR(Register!$U720)*12+MONTH(Register!$U720)-1)))-(YEAR(Register!$O720)*12+MONTH(Register!$O720))+1))/Register!$Q720,2))</f>
        <v/>
      </c>
      <c r="Q722" s="27">
        <f>E722+F722+G722+H722+I722+J722+K722+L722+M722+N722+O722+P722</f>
        <v/>
      </c>
    </row>
    <row r="723">
      <c r="A723" s="28">
        <f>IF(Register!$A721="","",Register!$A721)</f>
        <v/>
      </c>
      <c r="B723" s="28">
        <f>IF(Register!$D721="","",Register!$D721)</f>
        <v/>
      </c>
      <c r="C723" s="28">
        <f>IF(Register!$F721="","",Register!$F721)</f>
        <v/>
      </c>
      <c r="D723" s="28">
        <f>IF(C723="","",IF(C723=Settings!$A$9,Settings!$B$9,IF(C723=Settings!$A$10,Settings!$B$10,IF(C723=Settings!$A$11,Settings!$B$11,IF(C723=Settings!$A$12,Settings!$B$12,IF(C723=Settings!$A$13,Settings!$B$13,IF(C723=Settings!$A$14,Settings!$B$14,IF(C723=Settings!$A$15,Settings!$B$15,IF(C723=Settings!$A$16,Settings!$B$16,IF(C723=Settings!$A$17,Settings!$B$17,IF(C723=Settings!$A$18,Settings!$B$18,"")))))))))))</f>
        <v/>
      </c>
      <c r="E723" s="27">
        <f>IF(OR(Register!$N721&lt;&gt;"Yes",Register!$O721="",N(Register!$Q721)=0),0,ROUND((Register!$M721-Register!$R721)*MIN(Register!$Q721,MAX(0,MIN(E$4,IF(Register!$U721="",$D$2,MIN($D$2,YEAR(Register!$U721)*12+MONTH(Register!$U721)-1)))-(YEAR(Register!$O721)*12+MONTH(Register!$O721))+1))/Register!$Q721,2)-ROUND((Register!$M721-Register!$R721)*MIN(Register!$Q721,MAX(0,MIN(E$4-1,IF(Register!$U721="",$D$2,MIN($D$2,YEAR(Register!$U721)*12+MONTH(Register!$U721)-1)))-(YEAR(Register!$O721)*12+MONTH(Register!$O721))+1))/Register!$Q721,2))</f>
        <v/>
      </c>
      <c r="F723" s="27">
        <f>IF(OR(Register!$N721&lt;&gt;"Yes",Register!$O721="",N(Register!$Q721)=0),0,ROUND((Register!$M721-Register!$R721)*MIN(Register!$Q721,MAX(0,MIN(F$4,IF(Register!$U721="",$D$2,MIN($D$2,YEAR(Register!$U721)*12+MONTH(Register!$U721)-1)))-(YEAR(Register!$O721)*12+MONTH(Register!$O721))+1))/Register!$Q721,2)-ROUND((Register!$M721-Register!$R721)*MIN(Register!$Q721,MAX(0,MIN(F$4-1,IF(Register!$U721="",$D$2,MIN($D$2,YEAR(Register!$U721)*12+MONTH(Register!$U721)-1)))-(YEAR(Register!$O721)*12+MONTH(Register!$O721))+1))/Register!$Q721,2))</f>
        <v/>
      </c>
      <c r="G723" s="27">
        <f>IF(OR(Register!$N721&lt;&gt;"Yes",Register!$O721="",N(Register!$Q721)=0),0,ROUND((Register!$M721-Register!$R721)*MIN(Register!$Q721,MAX(0,MIN(G$4,IF(Register!$U721="",$D$2,MIN($D$2,YEAR(Register!$U721)*12+MONTH(Register!$U721)-1)))-(YEAR(Register!$O721)*12+MONTH(Register!$O721))+1))/Register!$Q721,2)-ROUND((Register!$M721-Register!$R721)*MIN(Register!$Q721,MAX(0,MIN(G$4-1,IF(Register!$U721="",$D$2,MIN($D$2,YEAR(Register!$U721)*12+MONTH(Register!$U721)-1)))-(YEAR(Register!$O721)*12+MONTH(Register!$O721))+1))/Register!$Q721,2))</f>
        <v/>
      </c>
      <c r="H723" s="27">
        <f>IF(OR(Register!$N721&lt;&gt;"Yes",Register!$O721="",N(Register!$Q721)=0),0,ROUND((Register!$M721-Register!$R721)*MIN(Register!$Q721,MAX(0,MIN(H$4,IF(Register!$U721="",$D$2,MIN($D$2,YEAR(Register!$U721)*12+MONTH(Register!$U721)-1)))-(YEAR(Register!$O721)*12+MONTH(Register!$O721))+1))/Register!$Q721,2)-ROUND((Register!$M721-Register!$R721)*MIN(Register!$Q721,MAX(0,MIN(H$4-1,IF(Register!$U721="",$D$2,MIN($D$2,YEAR(Register!$U721)*12+MONTH(Register!$U721)-1)))-(YEAR(Register!$O721)*12+MONTH(Register!$O721))+1))/Register!$Q721,2))</f>
        <v/>
      </c>
      <c r="I723" s="27">
        <f>IF(OR(Register!$N721&lt;&gt;"Yes",Register!$O721="",N(Register!$Q721)=0),0,ROUND((Register!$M721-Register!$R721)*MIN(Register!$Q721,MAX(0,MIN(I$4,IF(Register!$U721="",$D$2,MIN($D$2,YEAR(Register!$U721)*12+MONTH(Register!$U721)-1)))-(YEAR(Register!$O721)*12+MONTH(Register!$O721))+1))/Register!$Q721,2)-ROUND((Register!$M721-Register!$R721)*MIN(Register!$Q721,MAX(0,MIN(I$4-1,IF(Register!$U721="",$D$2,MIN($D$2,YEAR(Register!$U721)*12+MONTH(Register!$U721)-1)))-(YEAR(Register!$O721)*12+MONTH(Register!$O721))+1))/Register!$Q721,2))</f>
        <v/>
      </c>
      <c r="J723" s="27">
        <f>IF(OR(Register!$N721&lt;&gt;"Yes",Register!$O721="",N(Register!$Q721)=0),0,ROUND((Register!$M721-Register!$R721)*MIN(Register!$Q721,MAX(0,MIN(J$4,IF(Register!$U721="",$D$2,MIN($D$2,YEAR(Register!$U721)*12+MONTH(Register!$U721)-1)))-(YEAR(Register!$O721)*12+MONTH(Register!$O721))+1))/Register!$Q721,2)-ROUND((Register!$M721-Register!$R721)*MIN(Register!$Q721,MAX(0,MIN(J$4-1,IF(Register!$U721="",$D$2,MIN($D$2,YEAR(Register!$U721)*12+MONTH(Register!$U721)-1)))-(YEAR(Register!$O721)*12+MONTH(Register!$O721))+1))/Register!$Q721,2))</f>
        <v/>
      </c>
      <c r="K723" s="27">
        <f>IF(OR(Register!$N721&lt;&gt;"Yes",Register!$O721="",N(Register!$Q721)=0),0,ROUND((Register!$M721-Register!$R721)*MIN(Register!$Q721,MAX(0,MIN(K$4,IF(Register!$U721="",$D$2,MIN($D$2,YEAR(Register!$U721)*12+MONTH(Register!$U721)-1)))-(YEAR(Register!$O721)*12+MONTH(Register!$O721))+1))/Register!$Q721,2)-ROUND((Register!$M721-Register!$R721)*MIN(Register!$Q721,MAX(0,MIN(K$4-1,IF(Register!$U721="",$D$2,MIN($D$2,YEAR(Register!$U721)*12+MONTH(Register!$U721)-1)))-(YEAR(Register!$O721)*12+MONTH(Register!$O721))+1))/Register!$Q721,2))</f>
        <v/>
      </c>
      <c r="L723" s="27">
        <f>IF(OR(Register!$N721&lt;&gt;"Yes",Register!$O721="",N(Register!$Q721)=0),0,ROUND((Register!$M721-Register!$R721)*MIN(Register!$Q721,MAX(0,MIN(L$4,IF(Register!$U721="",$D$2,MIN($D$2,YEAR(Register!$U721)*12+MONTH(Register!$U721)-1)))-(YEAR(Register!$O721)*12+MONTH(Register!$O721))+1))/Register!$Q721,2)-ROUND((Register!$M721-Register!$R721)*MIN(Register!$Q721,MAX(0,MIN(L$4-1,IF(Register!$U721="",$D$2,MIN($D$2,YEAR(Register!$U721)*12+MONTH(Register!$U721)-1)))-(YEAR(Register!$O721)*12+MONTH(Register!$O721))+1))/Register!$Q721,2))</f>
        <v/>
      </c>
      <c r="M723" s="27">
        <f>IF(OR(Register!$N721&lt;&gt;"Yes",Register!$O721="",N(Register!$Q721)=0),0,ROUND((Register!$M721-Register!$R721)*MIN(Register!$Q721,MAX(0,MIN(M$4,IF(Register!$U721="",$D$2,MIN($D$2,YEAR(Register!$U721)*12+MONTH(Register!$U721)-1)))-(YEAR(Register!$O721)*12+MONTH(Register!$O721))+1))/Register!$Q721,2)-ROUND((Register!$M721-Register!$R721)*MIN(Register!$Q721,MAX(0,MIN(M$4-1,IF(Register!$U721="",$D$2,MIN($D$2,YEAR(Register!$U721)*12+MONTH(Register!$U721)-1)))-(YEAR(Register!$O721)*12+MONTH(Register!$O721))+1))/Register!$Q721,2))</f>
        <v/>
      </c>
      <c r="N723" s="27">
        <f>IF(OR(Register!$N721&lt;&gt;"Yes",Register!$O721="",N(Register!$Q721)=0),0,ROUND((Register!$M721-Register!$R721)*MIN(Register!$Q721,MAX(0,MIN(N$4,IF(Register!$U721="",$D$2,MIN($D$2,YEAR(Register!$U721)*12+MONTH(Register!$U721)-1)))-(YEAR(Register!$O721)*12+MONTH(Register!$O721))+1))/Register!$Q721,2)-ROUND((Register!$M721-Register!$R721)*MIN(Register!$Q721,MAX(0,MIN(N$4-1,IF(Register!$U721="",$D$2,MIN($D$2,YEAR(Register!$U721)*12+MONTH(Register!$U721)-1)))-(YEAR(Register!$O721)*12+MONTH(Register!$O721))+1))/Register!$Q721,2))</f>
        <v/>
      </c>
      <c r="O723" s="27">
        <f>IF(OR(Register!$N721&lt;&gt;"Yes",Register!$O721="",N(Register!$Q721)=0),0,ROUND((Register!$M721-Register!$R721)*MIN(Register!$Q721,MAX(0,MIN(O$4,IF(Register!$U721="",$D$2,MIN($D$2,YEAR(Register!$U721)*12+MONTH(Register!$U721)-1)))-(YEAR(Register!$O721)*12+MONTH(Register!$O721))+1))/Register!$Q721,2)-ROUND((Register!$M721-Register!$R721)*MIN(Register!$Q721,MAX(0,MIN(O$4-1,IF(Register!$U721="",$D$2,MIN($D$2,YEAR(Register!$U721)*12+MONTH(Register!$U721)-1)))-(YEAR(Register!$O721)*12+MONTH(Register!$O721))+1))/Register!$Q721,2))</f>
        <v/>
      </c>
      <c r="P723" s="27">
        <f>IF(OR(Register!$N721&lt;&gt;"Yes",Register!$O721="",N(Register!$Q721)=0),0,ROUND((Register!$M721-Register!$R721)*MIN(Register!$Q721,MAX(0,MIN(P$4,IF(Register!$U721="",$D$2,MIN($D$2,YEAR(Register!$U721)*12+MONTH(Register!$U721)-1)))-(YEAR(Register!$O721)*12+MONTH(Register!$O721))+1))/Register!$Q721,2)-ROUND((Register!$M721-Register!$R721)*MIN(Register!$Q721,MAX(0,MIN(P$4-1,IF(Register!$U721="",$D$2,MIN($D$2,YEAR(Register!$U721)*12+MONTH(Register!$U721)-1)))-(YEAR(Register!$O721)*12+MONTH(Register!$O721))+1))/Register!$Q721,2))</f>
        <v/>
      </c>
      <c r="Q723" s="27">
        <f>E723+F723+G723+H723+I723+J723+K723+L723+M723+N723+O723+P723</f>
        <v/>
      </c>
    </row>
    <row r="724">
      <c r="A724" s="28">
        <f>IF(Register!$A722="","",Register!$A722)</f>
        <v/>
      </c>
      <c r="B724" s="28">
        <f>IF(Register!$D722="","",Register!$D722)</f>
        <v/>
      </c>
      <c r="C724" s="28">
        <f>IF(Register!$F722="","",Register!$F722)</f>
        <v/>
      </c>
      <c r="D724" s="28">
        <f>IF(C724="","",IF(C724=Settings!$A$9,Settings!$B$9,IF(C724=Settings!$A$10,Settings!$B$10,IF(C724=Settings!$A$11,Settings!$B$11,IF(C724=Settings!$A$12,Settings!$B$12,IF(C724=Settings!$A$13,Settings!$B$13,IF(C724=Settings!$A$14,Settings!$B$14,IF(C724=Settings!$A$15,Settings!$B$15,IF(C724=Settings!$A$16,Settings!$B$16,IF(C724=Settings!$A$17,Settings!$B$17,IF(C724=Settings!$A$18,Settings!$B$18,"")))))))))))</f>
        <v/>
      </c>
      <c r="E724" s="27">
        <f>IF(OR(Register!$N722&lt;&gt;"Yes",Register!$O722="",N(Register!$Q722)=0),0,ROUND((Register!$M722-Register!$R722)*MIN(Register!$Q722,MAX(0,MIN(E$4,IF(Register!$U722="",$D$2,MIN($D$2,YEAR(Register!$U722)*12+MONTH(Register!$U722)-1)))-(YEAR(Register!$O722)*12+MONTH(Register!$O722))+1))/Register!$Q722,2)-ROUND((Register!$M722-Register!$R722)*MIN(Register!$Q722,MAX(0,MIN(E$4-1,IF(Register!$U722="",$D$2,MIN($D$2,YEAR(Register!$U722)*12+MONTH(Register!$U722)-1)))-(YEAR(Register!$O722)*12+MONTH(Register!$O722))+1))/Register!$Q722,2))</f>
        <v/>
      </c>
      <c r="F724" s="27">
        <f>IF(OR(Register!$N722&lt;&gt;"Yes",Register!$O722="",N(Register!$Q722)=0),0,ROUND((Register!$M722-Register!$R722)*MIN(Register!$Q722,MAX(0,MIN(F$4,IF(Register!$U722="",$D$2,MIN($D$2,YEAR(Register!$U722)*12+MONTH(Register!$U722)-1)))-(YEAR(Register!$O722)*12+MONTH(Register!$O722))+1))/Register!$Q722,2)-ROUND((Register!$M722-Register!$R722)*MIN(Register!$Q722,MAX(0,MIN(F$4-1,IF(Register!$U722="",$D$2,MIN($D$2,YEAR(Register!$U722)*12+MONTH(Register!$U722)-1)))-(YEAR(Register!$O722)*12+MONTH(Register!$O722))+1))/Register!$Q722,2))</f>
        <v/>
      </c>
      <c r="G724" s="27">
        <f>IF(OR(Register!$N722&lt;&gt;"Yes",Register!$O722="",N(Register!$Q722)=0),0,ROUND((Register!$M722-Register!$R722)*MIN(Register!$Q722,MAX(0,MIN(G$4,IF(Register!$U722="",$D$2,MIN($D$2,YEAR(Register!$U722)*12+MONTH(Register!$U722)-1)))-(YEAR(Register!$O722)*12+MONTH(Register!$O722))+1))/Register!$Q722,2)-ROUND((Register!$M722-Register!$R722)*MIN(Register!$Q722,MAX(0,MIN(G$4-1,IF(Register!$U722="",$D$2,MIN($D$2,YEAR(Register!$U722)*12+MONTH(Register!$U722)-1)))-(YEAR(Register!$O722)*12+MONTH(Register!$O722))+1))/Register!$Q722,2))</f>
        <v/>
      </c>
      <c r="H724" s="27">
        <f>IF(OR(Register!$N722&lt;&gt;"Yes",Register!$O722="",N(Register!$Q722)=0),0,ROUND((Register!$M722-Register!$R722)*MIN(Register!$Q722,MAX(0,MIN(H$4,IF(Register!$U722="",$D$2,MIN($D$2,YEAR(Register!$U722)*12+MONTH(Register!$U722)-1)))-(YEAR(Register!$O722)*12+MONTH(Register!$O722))+1))/Register!$Q722,2)-ROUND((Register!$M722-Register!$R722)*MIN(Register!$Q722,MAX(0,MIN(H$4-1,IF(Register!$U722="",$D$2,MIN($D$2,YEAR(Register!$U722)*12+MONTH(Register!$U722)-1)))-(YEAR(Register!$O722)*12+MONTH(Register!$O722))+1))/Register!$Q722,2))</f>
        <v/>
      </c>
      <c r="I724" s="27">
        <f>IF(OR(Register!$N722&lt;&gt;"Yes",Register!$O722="",N(Register!$Q722)=0),0,ROUND((Register!$M722-Register!$R722)*MIN(Register!$Q722,MAX(0,MIN(I$4,IF(Register!$U722="",$D$2,MIN($D$2,YEAR(Register!$U722)*12+MONTH(Register!$U722)-1)))-(YEAR(Register!$O722)*12+MONTH(Register!$O722))+1))/Register!$Q722,2)-ROUND((Register!$M722-Register!$R722)*MIN(Register!$Q722,MAX(0,MIN(I$4-1,IF(Register!$U722="",$D$2,MIN($D$2,YEAR(Register!$U722)*12+MONTH(Register!$U722)-1)))-(YEAR(Register!$O722)*12+MONTH(Register!$O722))+1))/Register!$Q722,2))</f>
        <v/>
      </c>
      <c r="J724" s="27">
        <f>IF(OR(Register!$N722&lt;&gt;"Yes",Register!$O722="",N(Register!$Q722)=0),0,ROUND((Register!$M722-Register!$R722)*MIN(Register!$Q722,MAX(0,MIN(J$4,IF(Register!$U722="",$D$2,MIN($D$2,YEAR(Register!$U722)*12+MONTH(Register!$U722)-1)))-(YEAR(Register!$O722)*12+MONTH(Register!$O722))+1))/Register!$Q722,2)-ROUND((Register!$M722-Register!$R722)*MIN(Register!$Q722,MAX(0,MIN(J$4-1,IF(Register!$U722="",$D$2,MIN($D$2,YEAR(Register!$U722)*12+MONTH(Register!$U722)-1)))-(YEAR(Register!$O722)*12+MONTH(Register!$O722))+1))/Register!$Q722,2))</f>
        <v/>
      </c>
      <c r="K724" s="27">
        <f>IF(OR(Register!$N722&lt;&gt;"Yes",Register!$O722="",N(Register!$Q722)=0),0,ROUND((Register!$M722-Register!$R722)*MIN(Register!$Q722,MAX(0,MIN(K$4,IF(Register!$U722="",$D$2,MIN($D$2,YEAR(Register!$U722)*12+MONTH(Register!$U722)-1)))-(YEAR(Register!$O722)*12+MONTH(Register!$O722))+1))/Register!$Q722,2)-ROUND((Register!$M722-Register!$R722)*MIN(Register!$Q722,MAX(0,MIN(K$4-1,IF(Register!$U722="",$D$2,MIN($D$2,YEAR(Register!$U722)*12+MONTH(Register!$U722)-1)))-(YEAR(Register!$O722)*12+MONTH(Register!$O722))+1))/Register!$Q722,2))</f>
        <v/>
      </c>
      <c r="L724" s="27">
        <f>IF(OR(Register!$N722&lt;&gt;"Yes",Register!$O722="",N(Register!$Q722)=0),0,ROUND((Register!$M722-Register!$R722)*MIN(Register!$Q722,MAX(0,MIN(L$4,IF(Register!$U722="",$D$2,MIN($D$2,YEAR(Register!$U722)*12+MONTH(Register!$U722)-1)))-(YEAR(Register!$O722)*12+MONTH(Register!$O722))+1))/Register!$Q722,2)-ROUND((Register!$M722-Register!$R722)*MIN(Register!$Q722,MAX(0,MIN(L$4-1,IF(Register!$U722="",$D$2,MIN($D$2,YEAR(Register!$U722)*12+MONTH(Register!$U722)-1)))-(YEAR(Register!$O722)*12+MONTH(Register!$O722))+1))/Register!$Q722,2))</f>
        <v/>
      </c>
      <c r="M724" s="27">
        <f>IF(OR(Register!$N722&lt;&gt;"Yes",Register!$O722="",N(Register!$Q722)=0),0,ROUND((Register!$M722-Register!$R722)*MIN(Register!$Q722,MAX(0,MIN(M$4,IF(Register!$U722="",$D$2,MIN($D$2,YEAR(Register!$U722)*12+MONTH(Register!$U722)-1)))-(YEAR(Register!$O722)*12+MONTH(Register!$O722))+1))/Register!$Q722,2)-ROUND((Register!$M722-Register!$R722)*MIN(Register!$Q722,MAX(0,MIN(M$4-1,IF(Register!$U722="",$D$2,MIN($D$2,YEAR(Register!$U722)*12+MONTH(Register!$U722)-1)))-(YEAR(Register!$O722)*12+MONTH(Register!$O722))+1))/Register!$Q722,2))</f>
        <v/>
      </c>
      <c r="N724" s="27">
        <f>IF(OR(Register!$N722&lt;&gt;"Yes",Register!$O722="",N(Register!$Q722)=0),0,ROUND((Register!$M722-Register!$R722)*MIN(Register!$Q722,MAX(0,MIN(N$4,IF(Register!$U722="",$D$2,MIN($D$2,YEAR(Register!$U722)*12+MONTH(Register!$U722)-1)))-(YEAR(Register!$O722)*12+MONTH(Register!$O722))+1))/Register!$Q722,2)-ROUND((Register!$M722-Register!$R722)*MIN(Register!$Q722,MAX(0,MIN(N$4-1,IF(Register!$U722="",$D$2,MIN($D$2,YEAR(Register!$U722)*12+MONTH(Register!$U722)-1)))-(YEAR(Register!$O722)*12+MONTH(Register!$O722))+1))/Register!$Q722,2))</f>
        <v/>
      </c>
      <c r="O724" s="27">
        <f>IF(OR(Register!$N722&lt;&gt;"Yes",Register!$O722="",N(Register!$Q722)=0),0,ROUND((Register!$M722-Register!$R722)*MIN(Register!$Q722,MAX(0,MIN(O$4,IF(Register!$U722="",$D$2,MIN($D$2,YEAR(Register!$U722)*12+MONTH(Register!$U722)-1)))-(YEAR(Register!$O722)*12+MONTH(Register!$O722))+1))/Register!$Q722,2)-ROUND((Register!$M722-Register!$R722)*MIN(Register!$Q722,MAX(0,MIN(O$4-1,IF(Register!$U722="",$D$2,MIN($D$2,YEAR(Register!$U722)*12+MONTH(Register!$U722)-1)))-(YEAR(Register!$O722)*12+MONTH(Register!$O722))+1))/Register!$Q722,2))</f>
        <v/>
      </c>
      <c r="P724" s="27">
        <f>IF(OR(Register!$N722&lt;&gt;"Yes",Register!$O722="",N(Register!$Q722)=0),0,ROUND((Register!$M722-Register!$R722)*MIN(Register!$Q722,MAX(0,MIN(P$4,IF(Register!$U722="",$D$2,MIN($D$2,YEAR(Register!$U722)*12+MONTH(Register!$U722)-1)))-(YEAR(Register!$O722)*12+MONTH(Register!$O722))+1))/Register!$Q722,2)-ROUND((Register!$M722-Register!$R722)*MIN(Register!$Q722,MAX(0,MIN(P$4-1,IF(Register!$U722="",$D$2,MIN($D$2,YEAR(Register!$U722)*12+MONTH(Register!$U722)-1)))-(YEAR(Register!$O722)*12+MONTH(Register!$O722))+1))/Register!$Q722,2))</f>
        <v/>
      </c>
      <c r="Q724" s="27">
        <f>E724+F724+G724+H724+I724+J724+K724+L724+M724+N724+O724+P724</f>
        <v/>
      </c>
    </row>
    <row r="725">
      <c r="A725" s="28">
        <f>IF(Register!$A723="","",Register!$A723)</f>
        <v/>
      </c>
      <c r="B725" s="28">
        <f>IF(Register!$D723="","",Register!$D723)</f>
        <v/>
      </c>
      <c r="C725" s="28">
        <f>IF(Register!$F723="","",Register!$F723)</f>
        <v/>
      </c>
      <c r="D725" s="28">
        <f>IF(C725="","",IF(C725=Settings!$A$9,Settings!$B$9,IF(C725=Settings!$A$10,Settings!$B$10,IF(C725=Settings!$A$11,Settings!$B$11,IF(C725=Settings!$A$12,Settings!$B$12,IF(C725=Settings!$A$13,Settings!$B$13,IF(C725=Settings!$A$14,Settings!$B$14,IF(C725=Settings!$A$15,Settings!$B$15,IF(C725=Settings!$A$16,Settings!$B$16,IF(C725=Settings!$A$17,Settings!$B$17,IF(C725=Settings!$A$18,Settings!$B$18,"")))))))))))</f>
        <v/>
      </c>
      <c r="E725" s="27">
        <f>IF(OR(Register!$N723&lt;&gt;"Yes",Register!$O723="",N(Register!$Q723)=0),0,ROUND((Register!$M723-Register!$R723)*MIN(Register!$Q723,MAX(0,MIN(E$4,IF(Register!$U723="",$D$2,MIN($D$2,YEAR(Register!$U723)*12+MONTH(Register!$U723)-1)))-(YEAR(Register!$O723)*12+MONTH(Register!$O723))+1))/Register!$Q723,2)-ROUND((Register!$M723-Register!$R723)*MIN(Register!$Q723,MAX(0,MIN(E$4-1,IF(Register!$U723="",$D$2,MIN($D$2,YEAR(Register!$U723)*12+MONTH(Register!$U723)-1)))-(YEAR(Register!$O723)*12+MONTH(Register!$O723))+1))/Register!$Q723,2))</f>
        <v/>
      </c>
      <c r="F725" s="27">
        <f>IF(OR(Register!$N723&lt;&gt;"Yes",Register!$O723="",N(Register!$Q723)=0),0,ROUND((Register!$M723-Register!$R723)*MIN(Register!$Q723,MAX(0,MIN(F$4,IF(Register!$U723="",$D$2,MIN($D$2,YEAR(Register!$U723)*12+MONTH(Register!$U723)-1)))-(YEAR(Register!$O723)*12+MONTH(Register!$O723))+1))/Register!$Q723,2)-ROUND((Register!$M723-Register!$R723)*MIN(Register!$Q723,MAX(0,MIN(F$4-1,IF(Register!$U723="",$D$2,MIN($D$2,YEAR(Register!$U723)*12+MONTH(Register!$U723)-1)))-(YEAR(Register!$O723)*12+MONTH(Register!$O723))+1))/Register!$Q723,2))</f>
        <v/>
      </c>
      <c r="G725" s="27">
        <f>IF(OR(Register!$N723&lt;&gt;"Yes",Register!$O723="",N(Register!$Q723)=0),0,ROUND((Register!$M723-Register!$R723)*MIN(Register!$Q723,MAX(0,MIN(G$4,IF(Register!$U723="",$D$2,MIN($D$2,YEAR(Register!$U723)*12+MONTH(Register!$U723)-1)))-(YEAR(Register!$O723)*12+MONTH(Register!$O723))+1))/Register!$Q723,2)-ROUND((Register!$M723-Register!$R723)*MIN(Register!$Q723,MAX(0,MIN(G$4-1,IF(Register!$U723="",$D$2,MIN($D$2,YEAR(Register!$U723)*12+MONTH(Register!$U723)-1)))-(YEAR(Register!$O723)*12+MONTH(Register!$O723))+1))/Register!$Q723,2))</f>
        <v/>
      </c>
      <c r="H725" s="27">
        <f>IF(OR(Register!$N723&lt;&gt;"Yes",Register!$O723="",N(Register!$Q723)=0),0,ROUND((Register!$M723-Register!$R723)*MIN(Register!$Q723,MAX(0,MIN(H$4,IF(Register!$U723="",$D$2,MIN($D$2,YEAR(Register!$U723)*12+MONTH(Register!$U723)-1)))-(YEAR(Register!$O723)*12+MONTH(Register!$O723))+1))/Register!$Q723,2)-ROUND((Register!$M723-Register!$R723)*MIN(Register!$Q723,MAX(0,MIN(H$4-1,IF(Register!$U723="",$D$2,MIN($D$2,YEAR(Register!$U723)*12+MONTH(Register!$U723)-1)))-(YEAR(Register!$O723)*12+MONTH(Register!$O723))+1))/Register!$Q723,2))</f>
        <v/>
      </c>
      <c r="I725" s="27">
        <f>IF(OR(Register!$N723&lt;&gt;"Yes",Register!$O723="",N(Register!$Q723)=0),0,ROUND((Register!$M723-Register!$R723)*MIN(Register!$Q723,MAX(0,MIN(I$4,IF(Register!$U723="",$D$2,MIN($D$2,YEAR(Register!$U723)*12+MONTH(Register!$U723)-1)))-(YEAR(Register!$O723)*12+MONTH(Register!$O723))+1))/Register!$Q723,2)-ROUND((Register!$M723-Register!$R723)*MIN(Register!$Q723,MAX(0,MIN(I$4-1,IF(Register!$U723="",$D$2,MIN($D$2,YEAR(Register!$U723)*12+MONTH(Register!$U723)-1)))-(YEAR(Register!$O723)*12+MONTH(Register!$O723))+1))/Register!$Q723,2))</f>
        <v/>
      </c>
      <c r="J725" s="27">
        <f>IF(OR(Register!$N723&lt;&gt;"Yes",Register!$O723="",N(Register!$Q723)=0),0,ROUND((Register!$M723-Register!$R723)*MIN(Register!$Q723,MAX(0,MIN(J$4,IF(Register!$U723="",$D$2,MIN($D$2,YEAR(Register!$U723)*12+MONTH(Register!$U723)-1)))-(YEAR(Register!$O723)*12+MONTH(Register!$O723))+1))/Register!$Q723,2)-ROUND((Register!$M723-Register!$R723)*MIN(Register!$Q723,MAX(0,MIN(J$4-1,IF(Register!$U723="",$D$2,MIN($D$2,YEAR(Register!$U723)*12+MONTH(Register!$U723)-1)))-(YEAR(Register!$O723)*12+MONTH(Register!$O723))+1))/Register!$Q723,2))</f>
        <v/>
      </c>
      <c r="K725" s="27">
        <f>IF(OR(Register!$N723&lt;&gt;"Yes",Register!$O723="",N(Register!$Q723)=0),0,ROUND((Register!$M723-Register!$R723)*MIN(Register!$Q723,MAX(0,MIN(K$4,IF(Register!$U723="",$D$2,MIN($D$2,YEAR(Register!$U723)*12+MONTH(Register!$U723)-1)))-(YEAR(Register!$O723)*12+MONTH(Register!$O723))+1))/Register!$Q723,2)-ROUND((Register!$M723-Register!$R723)*MIN(Register!$Q723,MAX(0,MIN(K$4-1,IF(Register!$U723="",$D$2,MIN($D$2,YEAR(Register!$U723)*12+MONTH(Register!$U723)-1)))-(YEAR(Register!$O723)*12+MONTH(Register!$O723))+1))/Register!$Q723,2))</f>
        <v/>
      </c>
      <c r="L725" s="27">
        <f>IF(OR(Register!$N723&lt;&gt;"Yes",Register!$O723="",N(Register!$Q723)=0),0,ROUND((Register!$M723-Register!$R723)*MIN(Register!$Q723,MAX(0,MIN(L$4,IF(Register!$U723="",$D$2,MIN($D$2,YEAR(Register!$U723)*12+MONTH(Register!$U723)-1)))-(YEAR(Register!$O723)*12+MONTH(Register!$O723))+1))/Register!$Q723,2)-ROUND((Register!$M723-Register!$R723)*MIN(Register!$Q723,MAX(0,MIN(L$4-1,IF(Register!$U723="",$D$2,MIN($D$2,YEAR(Register!$U723)*12+MONTH(Register!$U723)-1)))-(YEAR(Register!$O723)*12+MONTH(Register!$O723))+1))/Register!$Q723,2))</f>
        <v/>
      </c>
      <c r="M725" s="27">
        <f>IF(OR(Register!$N723&lt;&gt;"Yes",Register!$O723="",N(Register!$Q723)=0),0,ROUND((Register!$M723-Register!$R723)*MIN(Register!$Q723,MAX(0,MIN(M$4,IF(Register!$U723="",$D$2,MIN($D$2,YEAR(Register!$U723)*12+MONTH(Register!$U723)-1)))-(YEAR(Register!$O723)*12+MONTH(Register!$O723))+1))/Register!$Q723,2)-ROUND((Register!$M723-Register!$R723)*MIN(Register!$Q723,MAX(0,MIN(M$4-1,IF(Register!$U723="",$D$2,MIN($D$2,YEAR(Register!$U723)*12+MONTH(Register!$U723)-1)))-(YEAR(Register!$O723)*12+MONTH(Register!$O723))+1))/Register!$Q723,2))</f>
        <v/>
      </c>
      <c r="N725" s="27">
        <f>IF(OR(Register!$N723&lt;&gt;"Yes",Register!$O723="",N(Register!$Q723)=0),0,ROUND((Register!$M723-Register!$R723)*MIN(Register!$Q723,MAX(0,MIN(N$4,IF(Register!$U723="",$D$2,MIN($D$2,YEAR(Register!$U723)*12+MONTH(Register!$U723)-1)))-(YEAR(Register!$O723)*12+MONTH(Register!$O723))+1))/Register!$Q723,2)-ROUND((Register!$M723-Register!$R723)*MIN(Register!$Q723,MAX(0,MIN(N$4-1,IF(Register!$U723="",$D$2,MIN($D$2,YEAR(Register!$U723)*12+MONTH(Register!$U723)-1)))-(YEAR(Register!$O723)*12+MONTH(Register!$O723))+1))/Register!$Q723,2))</f>
        <v/>
      </c>
      <c r="O725" s="27">
        <f>IF(OR(Register!$N723&lt;&gt;"Yes",Register!$O723="",N(Register!$Q723)=0),0,ROUND((Register!$M723-Register!$R723)*MIN(Register!$Q723,MAX(0,MIN(O$4,IF(Register!$U723="",$D$2,MIN($D$2,YEAR(Register!$U723)*12+MONTH(Register!$U723)-1)))-(YEAR(Register!$O723)*12+MONTH(Register!$O723))+1))/Register!$Q723,2)-ROUND((Register!$M723-Register!$R723)*MIN(Register!$Q723,MAX(0,MIN(O$4-1,IF(Register!$U723="",$D$2,MIN($D$2,YEAR(Register!$U723)*12+MONTH(Register!$U723)-1)))-(YEAR(Register!$O723)*12+MONTH(Register!$O723))+1))/Register!$Q723,2))</f>
        <v/>
      </c>
      <c r="P725" s="27">
        <f>IF(OR(Register!$N723&lt;&gt;"Yes",Register!$O723="",N(Register!$Q723)=0),0,ROUND((Register!$M723-Register!$R723)*MIN(Register!$Q723,MAX(0,MIN(P$4,IF(Register!$U723="",$D$2,MIN($D$2,YEAR(Register!$U723)*12+MONTH(Register!$U723)-1)))-(YEAR(Register!$O723)*12+MONTH(Register!$O723))+1))/Register!$Q723,2)-ROUND((Register!$M723-Register!$R723)*MIN(Register!$Q723,MAX(0,MIN(P$4-1,IF(Register!$U723="",$D$2,MIN($D$2,YEAR(Register!$U723)*12+MONTH(Register!$U723)-1)))-(YEAR(Register!$O723)*12+MONTH(Register!$O723))+1))/Register!$Q723,2))</f>
        <v/>
      </c>
      <c r="Q725" s="27">
        <f>E725+F725+G725+H725+I725+J725+K725+L725+M725+N725+O725+P725</f>
        <v/>
      </c>
    </row>
    <row r="726">
      <c r="A726" s="28">
        <f>IF(Register!$A724="","",Register!$A724)</f>
        <v/>
      </c>
      <c r="B726" s="28">
        <f>IF(Register!$D724="","",Register!$D724)</f>
        <v/>
      </c>
      <c r="C726" s="28">
        <f>IF(Register!$F724="","",Register!$F724)</f>
        <v/>
      </c>
      <c r="D726" s="28">
        <f>IF(C726="","",IF(C726=Settings!$A$9,Settings!$B$9,IF(C726=Settings!$A$10,Settings!$B$10,IF(C726=Settings!$A$11,Settings!$B$11,IF(C726=Settings!$A$12,Settings!$B$12,IF(C726=Settings!$A$13,Settings!$B$13,IF(C726=Settings!$A$14,Settings!$B$14,IF(C726=Settings!$A$15,Settings!$B$15,IF(C726=Settings!$A$16,Settings!$B$16,IF(C726=Settings!$A$17,Settings!$B$17,IF(C726=Settings!$A$18,Settings!$B$18,"")))))))))))</f>
        <v/>
      </c>
      <c r="E726" s="27">
        <f>IF(OR(Register!$N724&lt;&gt;"Yes",Register!$O724="",N(Register!$Q724)=0),0,ROUND((Register!$M724-Register!$R724)*MIN(Register!$Q724,MAX(0,MIN(E$4,IF(Register!$U724="",$D$2,MIN($D$2,YEAR(Register!$U724)*12+MONTH(Register!$U724)-1)))-(YEAR(Register!$O724)*12+MONTH(Register!$O724))+1))/Register!$Q724,2)-ROUND((Register!$M724-Register!$R724)*MIN(Register!$Q724,MAX(0,MIN(E$4-1,IF(Register!$U724="",$D$2,MIN($D$2,YEAR(Register!$U724)*12+MONTH(Register!$U724)-1)))-(YEAR(Register!$O724)*12+MONTH(Register!$O724))+1))/Register!$Q724,2))</f>
        <v/>
      </c>
      <c r="F726" s="27">
        <f>IF(OR(Register!$N724&lt;&gt;"Yes",Register!$O724="",N(Register!$Q724)=0),0,ROUND((Register!$M724-Register!$R724)*MIN(Register!$Q724,MAX(0,MIN(F$4,IF(Register!$U724="",$D$2,MIN($D$2,YEAR(Register!$U724)*12+MONTH(Register!$U724)-1)))-(YEAR(Register!$O724)*12+MONTH(Register!$O724))+1))/Register!$Q724,2)-ROUND((Register!$M724-Register!$R724)*MIN(Register!$Q724,MAX(0,MIN(F$4-1,IF(Register!$U724="",$D$2,MIN($D$2,YEAR(Register!$U724)*12+MONTH(Register!$U724)-1)))-(YEAR(Register!$O724)*12+MONTH(Register!$O724))+1))/Register!$Q724,2))</f>
        <v/>
      </c>
      <c r="G726" s="27">
        <f>IF(OR(Register!$N724&lt;&gt;"Yes",Register!$O724="",N(Register!$Q724)=0),0,ROUND((Register!$M724-Register!$R724)*MIN(Register!$Q724,MAX(0,MIN(G$4,IF(Register!$U724="",$D$2,MIN($D$2,YEAR(Register!$U724)*12+MONTH(Register!$U724)-1)))-(YEAR(Register!$O724)*12+MONTH(Register!$O724))+1))/Register!$Q724,2)-ROUND((Register!$M724-Register!$R724)*MIN(Register!$Q724,MAX(0,MIN(G$4-1,IF(Register!$U724="",$D$2,MIN($D$2,YEAR(Register!$U724)*12+MONTH(Register!$U724)-1)))-(YEAR(Register!$O724)*12+MONTH(Register!$O724))+1))/Register!$Q724,2))</f>
        <v/>
      </c>
      <c r="H726" s="27">
        <f>IF(OR(Register!$N724&lt;&gt;"Yes",Register!$O724="",N(Register!$Q724)=0),0,ROUND((Register!$M724-Register!$R724)*MIN(Register!$Q724,MAX(0,MIN(H$4,IF(Register!$U724="",$D$2,MIN($D$2,YEAR(Register!$U724)*12+MONTH(Register!$U724)-1)))-(YEAR(Register!$O724)*12+MONTH(Register!$O724))+1))/Register!$Q724,2)-ROUND((Register!$M724-Register!$R724)*MIN(Register!$Q724,MAX(0,MIN(H$4-1,IF(Register!$U724="",$D$2,MIN($D$2,YEAR(Register!$U724)*12+MONTH(Register!$U724)-1)))-(YEAR(Register!$O724)*12+MONTH(Register!$O724))+1))/Register!$Q724,2))</f>
        <v/>
      </c>
      <c r="I726" s="27">
        <f>IF(OR(Register!$N724&lt;&gt;"Yes",Register!$O724="",N(Register!$Q724)=0),0,ROUND((Register!$M724-Register!$R724)*MIN(Register!$Q724,MAX(0,MIN(I$4,IF(Register!$U724="",$D$2,MIN($D$2,YEAR(Register!$U724)*12+MONTH(Register!$U724)-1)))-(YEAR(Register!$O724)*12+MONTH(Register!$O724))+1))/Register!$Q724,2)-ROUND((Register!$M724-Register!$R724)*MIN(Register!$Q724,MAX(0,MIN(I$4-1,IF(Register!$U724="",$D$2,MIN($D$2,YEAR(Register!$U724)*12+MONTH(Register!$U724)-1)))-(YEAR(Register!$O724)*12+MONTH(Register!$O724))+1))/Register!$Q724,2))</f>
        <v/>
      </c>
      <c r="J726" s="27">
        <f>IF(OR(Register!$N724&lt;&gt;"Yes",Register!$O724="",N(Register!$Q724)=0),0,ROUND((Register!$M724-Register!$R724)*MIN(Register!$Q724,MAX(0,MIN(J$4,IF(Register!$U724="",$D$2,MIN($D$2,YEAR(Register!$U724)*12+MONTH(Register!$U724)-1)))-(YEAR(Register!$O724)*12+MONTH(Register!$O724))+1))/Register!$Q724,2)-ROUND((Register!$M724-Register!$R724)*MIN(Register!$Q724,MAX(0,MIN(J$4-1,IF(Register!$U724="",$D$2,MIN($D$2,YEAR(Register!$U724)*12+MONTH(Register!$U724)-1)))-(YEAR(Register!$O724)*12+MONTH(Register!$O724))+1))/Register!$Q724,2))</f>
        <v/>
      </c>
      <c r="K726" s="27">
        <f>IF(OR(Register!$N724&lt;&gt;"Yes",Register!$O724="",N(Register!$Q724)=0),0,ROUND((Register!$M724-Register!$R724)*MIN(Register!$Q724,MAX(0,MIN(K$4,IF(Register!$U724="",$D$2,MIN($D$2,YEAR(Register!$U724)*12+MONTH(Register!$U724)-1)))-(YEAR(Register!$O724)*12+MONTH(Register!$O724))+1))/Register!$Q724,2)-ROUND((Register!$M724-Register!$R724)*MIN(Register!$Q724,MAX(0,MIN(K$4-1,IF(Register!$U724="",$D$2,MIN($D$2,YEAR(Register!$U724)*12+MONTH(Register!$U724)-1)))-(YEAR(Register!$O724)*12+MONTH(Register!$O724))+1))/Register!$Q724,2))</f>
        <v/>
      </c>
      <c r="L726" s="27">
        <f>IF(OR(Register!$N724&lt;&gt;"Yes",Register!$O724="",N(Register!$Q724)=0),0,ROUND((Register!$M724-Register!$R724)*MIN(Register!$Q724,MAX(0,MIN(L$4,IF(Register!$U724="",$D$2,MIN($D$2,YEAR(Register!$U724)*12+MONTH(Register!$U724)-1)))-(YEAR(Register!$O724)*12+MONTH(Register!$O724))+1))/Register!$Q724,2)-ROUND((Register!$M724-Register!$R724)*MIN(Register!$Q724,MAX(0,MIN(L$4-1,IF(Register!$U724="",$D$2,MIN($D$2,YEAR(Register!$U724)*12+MONTH(Register!$U724)-1)))-(YEAR(Register!$O724)*12+MONTH(Register!$O724))+1))/Register!$Q724,2))</f>
        <v/>
      </c>
      <c r="M726" s="27">
        <f>IF(OR(Register!$N724&lt;&gt;"Yes",Register!$O724="",N(Register!$Q724)=0),0,ROUND((Register!$M724-Register!$R724)*MIN(Register!$Q724,MAX(0,MIN(M$4,IF(Register!$U724="",$D$2,MIN($D$2,YEAR(Register!$U724)*12+MONTH(Register!$U724)-1)))-(YEAR(Register!$O724)*12+MONTH(Register!$O724))+1))/Register!$Q724,2)-ROUND((Register!$M724-Register!$R724)*MIN(Register!$Q724,MAX(0,MIN(M$4-1,IF(Register!$U724="",$D$2,MIN($D$2,YEAR(Register!$U724)*12+MONTH(Register!$U724)-1)))-(YEAR(Register!$O724)*12+MONTH(Register!$O724))+1))/Register!$Q724,2))</f>
        <v/>
      </c>
      <c r="N726" s="27">
        <f>IF(OR(Register!$N724&lt;&gt;"Yes",Register!$O724="",N(Register!$Q724)=0),0,ROUND((Register!$M724-Register!$R724)*MIN(Register!$Q724,MAX(0,MIN(N$4,IF(Register!$U724="",$D$2,MIN($D$2,YEAR(Register!$U724)*12+MONTH(Register!$U724)-1)))-(YEAR(Register!$O724)*12+MONTH(Register!$O724))+1))/Register!$Q724,2)-ROUND((Register!$M724-Register!$R724)*MIN(Register!$Q724,MAX(0,MIN(N$4-1,IF(Register!$U724="",$D$2,MIN($D$2,YEAR(Register!$U724)*12+MONTH(Register!$U724)-1)))-(YEAR(Register!$O724)*12+MONTH(Register!$O724))+1))/Register!$Q724,2))</f>
        <v/>
      </c>
      <c r="O726" s="27">
        <f>IF(OR(Register!$N724&lt;&gt;"Yes",Register!$O724="",N(Register!$Q724)=0),0,ROUND((Register!$M724-Register!$R724)*MIN(Register!$Q724,MAX(0,MIN(O$4,IF(Register!$U724="",$D$2,MIN($D$2,YEAR(Register!$U724)*12+MONTH(Register!$U724)-1)))-(YEAR(Register!$O724)*12+MONTH(Register!$O724))+1))/Register!$Q724,2)-ROUND((Register!$M724-Register!$R724)*MIN(Register!$Q724,MAX(0,MIN(O$4-1,IF(Register!$U724="",$D$2,MIN($D$2,YEAR(Register!$U724)*12+MONTH(Register!$U724)-1)))-(YEAR(Register!$O724)*12+MONTH(Register!$O724))+1))/Register!$Q724,2))</f>
        <v/>
      </c>
      <c r="P726" s="27">
        <f>IF(OR(Register!$N724&lt;&gt;"Yes",Register!$O724="",N(Register!$Q724)=0),0,ROUND((Register!$M724-Register!$R724)*MIN(Register!$Q724,MAX(0,MIN(P$4,IF(Register!$U724="",$D$2,MIN($D$2,YEAR(Register!$U724)*12+MONTH(Register!$U724)-1)))-(YEAR(Register!$O724)*12+MONTH(Register!$O724))+1))/Register!$Q724,2)-ROUND((Register!$M724-Register!$R724)*MIN(Register!$Q724,MAX(0,MIN(P$4-1,IF(Register!$U724="",$D$2,MIN($D$2,YEAR(Register!$U724)*12+MONTH(Register!$U724)-1)))-(YEAR(Register!$O724)*12+MONTH(Register!$O724))+1))/Register!$Q724,2))</f>
        <v/>
      </c>
      <c r="Q726" s="27">
        <f>E726+F726+G726+H726+I726+J726+K726+L726+M726+N726+O726+P726</f>
        <v/>
      </c>
    </row>
    <row r="727">
      <c r="A727" s="28">
        <f>IF(Register!$A725="","",Register!$A725)</f>
        <v/>
      </c>
      <c r="B727" s="28">
        <f>IF(Register!$D725="","",Register!$D725)</f>
        <v/>
      </c>
      <c r="C727" s="28">
        <f>IF(Register!$F725="","",Register!$F725)</f>
        <v/>
      </c>
      <c r="D727" s="28">
        <f>IF(C727="","",IF(C727=Settings!$A$9,Settings!$B$9,IF(C727=Settings!$A$10,Settings!$B$10,IF(C727=Settings!$A$11,Settings!$B$11,IF(C727=Settings!$A$12,Settings!$B$12,IF(C727=Settings!$A$13,Settings!$B$13,IF(C727=Settings!$A$14,Settings!$B$14,IF(C727=Settings!$A$15,Settings!$B$15,IF(C727=Settings!$A$16,Settings!$B$16,IF(C727=Settings!$A$17,Settings!$B$17,IF(C727=Settings!$A$18,Settings!$B$18,"")))))))))))</f>
        <v/>
      </c>
      <c r="E727" s="27">
        <f>IF(OR(Register!$N725&lt;&gt;"Yes",Register!$O725="",N(Register!$Q725)=0),0,ROUND((Register!$M725-Register!$R725)*MIN(Register!$Q725,MAX(0,MIN(E$4,IF(Register!$U725="",$D$2,MIN($D$2,YEAR(Register!$U725)*12+MONTH(Register!$U725)-1)))-(YEAR(Register!$O725)*12+MONTH(Register!$O725))+1))/Register!$Q725,2)-ROUND((Register!$M725-Register!$R725)*MIN(Register!$Q725,MAX(0,MIN(E$4-1,IF(Register!$U725="",$D$2,MIN($D$2,YEAR(Register!$U725)*12+MONTH(Register!$U725)-1)))-(YEAR(Register!$O725)*12+MONTH(Register!$O725))+1))/Register!$Q725,2))</f>
        <v/>
      </c>
      <c r="F727" s="27">
        <f>IF(OR(Register!$N725&lt;&gt;"Yes",Register!$O725="",N(Register!$Q725)=0),0,ROUND((Register!$M725-Register!$R725)*MIN(Register!$Q725,MAX(0,MIN(F$4,IF(Register!$U725="",$D$2,MIN($D$2,YEAR(Register!$U725)*12+MONTH(Register!$U725)-1)))-(YEAR(Register!$O725)*12+MONTH(Register!$O725))+1))/Register!$Q725,2)-ROUND((Register!$M725-Register!$R725)*MIN(Register!$Q725,MAX(0,MIN(F$4-1,IF(Register!$U725="",$D$2,MIN($D$2,YEAR(Register!$U725)*12+MONTH(Register!$U725)-1)))-(YEAR(Register!$O725)*12+MONTH(Register!$O725))+1))/Register!$Q725,2))</f>
        <v/>
      </c>
      <c r="G727" s="27">
        <f>IF(OR(Register!$N725&lt;&gt;"Yes",Register!$O725="",N(Register!$Q725)=0),0,ROUND((Register!$M725-Register!$R725)*MIN(Register!$Q725,MAX(0,MIN(G$4,IF(Register!$U725="",$D$2,MIN($D$2,YEAR(Register!$U725)*12+MONTH(Register!$U725)-1)))-(YEAR(Register!$O725)*12+MONTH(Register!$O725))+1))/Register!$Q725,2)-ROUND((Register!$M725-Register!$R725)*MIN(Register!$Q725,MAX(0,MIN(G$4-1,IF(Register!$U725="",$D$2,MIN($D$2,YEAR(Register!$U725)*12+MONTH(Register!$U725)-1)))-(YEAR(Register!$O725)*12+MONTH(Register!$O725))+1))/Register!$Q725,2))</f>
        <v/>
      </c>
      <c r="H727" s="27">
        <f>IF(OR(Register!$N725&lt;&gt;"Yes",Register!$O725="",N(Register!$Q725)=0),0,ROUND((Register!$M725-Register!$R725)*MIN(Register!$Q725,MAX(0,MIN(H$4,IF(Register!$U725="",$D$2,MIN($D$2,YEAR(Register!$U725)*12+MONTH(Register!$U725)-1)))-(YEAR(Register!$O725)*12+MONTH(Register!$O725))+1))/Register!$Q725,2)-ROUND((Register!$M725-Register!$R725)*MIN(Register!$Q725,MAX(0,MIN(H$4-1,IF(Register!$U725="",$D$2,MIN($D$2,YEAR(Register!$U725)*12+MONTH(Register!$U725)-1)))-(YEAR(Register!$O725)*12+MONTH(Register!$O725))+1))/Register!$Q725,2))</f>
        <v/>
      </c>
      <c r="I727" s="27">
        <f>IF(OR(Register!$N725&lt;&gt;"Yes",Register!$O725="",N(Register!$Q725)=0),0,ROUND((Register!$M725-Register!$R725)*MIN(Register!$Q725,MAX(0,MIN(I$4,IF(Register!$U725="",$D$2,MIN($D$2,YEAR(Register!$U725)*12+MONTH(Register!$U725)-1)))-(YEAR(Register!$O725)*12+MONTH(Register!$O725))+1))/Register!$Q725,2)-ROUND((Register!$M725-Register!$R725)*MIN(Register!$Q725,MAX(0,MIN(I$4-1,IF(Register!$U725="",$D$2,MIN($D$2,YEAR(Register!$U725)*12+MONTH(Register!$U725)-1)))-(YEAR(Register!$O725)*12+MONTH(Register!$O725))+1))/Register!$Q725,2))</f>
        <v/>
      </c>
      <c r="J727" s="27">
        <f>IF(OR(Register!$N725&lt;&gt;"Yes",Register!$O725="",N(Register!$Q725)=0),0,ROUND((Register!$M725-Register!$R725)*MIN(Register!$Q725,MAX(0,MIN(J$4,IF(Register!$U725="",$D$2,MIN($D$2,YEAR(Register!$U725)*12+MONTH(Register!$U725)-1)))-(YEAR(Register!$O725)*12+MONTH(Register!$O725))+1))/Register!$Q725,2)-ROUND((Register!$M725-Register!$R725)*MIN(Register!$Q725,MAX(0,MIN(J$4-1,IF(Register!$U725="",$D$2,MIN($D$2,YEAR(Register!$U725)*12+MONTH(Register!$U725)-1)))-(YEAR(Register!$O725)*12+MONTH(Register!$O725))+1))/Register!$Q725,2))</f>
        <v/>
      </c>
      <c r="K727" s="27">
        <f>IF(OR(Register!$N725&lt;&gt;"Yes",Register!$O725="",N(Register!$Q725)=0),0,ROUND((Register!$M725-Register!$R725)*MIN(Register!$Q725,MAX(0,MIN(K$4,IF(Register!$U725="",$D$2,MIN($D$2,YEAR(Register!$U725)*12+MONTH(Register!$U725)-1)))-(YEAR(Register!$O725)*12+MONTH(Register!$O725))+1))/Register!$Q725,2)-ROUND((Register!$M725-Register!$R725)*MIN(Register!$Q725,MAX(0,MIN(K$4-1,IF(Register!$U725="",$D$2,MIN($D$2,YEAR(Register!$U725)*12+MONTH(Register!$U725)-1)))-(YEAR(Register!$O725)*12+MONTH(Register!$O725))+1))/Register!$Q725,2))</f>
        <v/>
      </c>
      <c r="L727" s="27">
        <f>IF(OR(Register!$N725&lt;&gt;"Yes",Register!$O725="",N(Register!$Q725)=0),0,ROUND((Register!$M725-Register!$R725)*MIN(Register!$Q725,MAX(0,MIN(L$4,IF(Register!$U725="",$D$2,MIN($D$2,YEAR(Register!$U725)*12+MONTH(Register!$U725)-1)))-(YEAR(Register!$O725)*12+MONTH(Register!$O725))+1))/Register!$Q725,2)-ROUND((Register!$M725-Register!$R725)*MIN(Register!$Q725,MAX(0,MIN(L$4-1,IF(Register!$U725="",$D$2,MIN($D$2,YEAR(Register!$U725)*12+MONTH(Register!$U725)-1)))-(YEAR(Register!$O725)*12+MONTH(Register!$O725))+1))/Register!$Q725,2))</f>
        <v/>
      </c>
      <c r="M727" s="27">
        <f>IF(OR(Register!$N725&lt;&gt;"Yes",Register!$O725="",N(Register!$Q725)=0),0,ROUND((Register!$M725-Register!$R725)*MIN(Register!$Q725,MAX(0,MIN(M$4,IF(Register!$U725="",$D$2,MIN($D$2,YEAR(Register!$U725)*12+MONTH(Register!$U725)-1)))-(YEAR(Register!$O725)*12+MONTH(Register!$O725))+1))/Register!$Q725,2)-ROUND((Register!$M725-Register!$R725)*MIN(Register!$Q725,MAX(0,MIN(M$4-1,IF(Register!$U725="",$D$2,MIN($D$2,YEAR(Register!$U725)*12+MONTH(Register!$U725)-1)))-(YEAR(Register!$O725)*12+MONTH(Register!$O725))+1))/Register!$Q725,2))</f>
        <v/>
      </c>
      <c r="N727" s="27">
        <f>IF(OR(Register!$N725&lt;&gt;"Yes",Register!$O725="",N(Register!$Q725)=0),0,ROUND((Register!$M725-Register!$R725)*MIN(Register!$Q725,MAX(0,MIN(N$4,IF(Register!$U725="",$D$2,MIN($D$2,YEAR(Register!$U725)*12+MONTH(Register!$U725)-1)))-(YEAR(Register!$O725)*12+MONTH(Register!$O725))+1))/Register!$Q725,2)-ROUND((Register!$M725-Register!$R725)*MIN(Register!$Q725,MAX(0,MIN(N$4-1,IF(Register!$U725="",$D$2,MIN($D$2,YEAR(Register!$U725)*12+MONTH(Register!$U725)-1)))-(YEAR(Register!$O725)*12+MONTH(Register!$O725))+1))/Register!$Q725,2))</f>
        <v/>
      </c>
      <c r="O727" s="27">
        <f>IF(OR(Register!$N725&lt;&gt;"Yes",Register!$O725="",N(Register!$Q725)=0),0,ROUND((Register!$M725-Register!$R725)*MIN(Register!$Q725,MAX(0,MIN(O$4,IF(Register!$U725="",$D$2,MIN($D$2,YEAR(Register!$U725)*12+MONTH(Register!$U725)-1)))-(YEAR(Register!$O725)*12+MONTH(Register!$O725))+1))/Register!$Q725,2)-ROUND((Register!$M725-Register!$R725)*MIN(Register!$Q725,MAX(0,MIN(O$4-1,IF(Register!$U725="",$D$2,MIN($D$2,YEAR(Register!$U725)*12+MONTH(Register!$U725)-1)))-(YEAR(Register!$O725)*12+MONTH(Register!$O725))+1))/Register!$Q725,2))</f>
        <v/>
      </c>
      <c r="P727" s="27">
        <f>IF(OR(Register!$N725&lt;&gt;"Yes",Register!$O725="",N(Register!$Q725)=0),0,ROUND((Register!$M725-Register!$R725)*MIN(Register!$Q725,MAX(0,MIN(P$4,IF(Register!$U725="",$D$2,MIN($D$2,YEAR(Register!$U725)*12+MONTH(Register!$U725)-1)))-(YEAR(Register!$O725)*12+MONTH(Register!$O725))+1))/Register!$Q725,2)-ROUND((Register!$M725-Register!$R725)*MIN(Register!$Q725,MAX(0,MIN(P$4-1,IF(Register!$U725="",$D$2,MIN($D$2,YEAR(Register!$U725)*12+MONTH(Register!$U725)-1)))-(YEAR(Register!$O725)*12+MONTH(Register!$O725))+1))/Register!$Q725,2))</f>
        <v/>
      </c>
      <c r="Q727" s="27">
        <f>E727+F727+G727+H727+I727+J727+K727+L727+M727+N727+O727+P727</f>
        <v/>
      </c>
    </row>
    <row r="728">
      <c r="A728" s="28">
        <f>IF(Register!$A726="","",Register!$A726)</f>
        <v/>
      </c>
      <c r="B728" s="28">
        <f>IF(Register!$D726="","",Register!$D726)</f>
        <v/>
      </c>
      <c r="C728" s="28">
        <f>IF(Register!$F726="","",Register!$F726)</f>
        <v/>
      </c>
      <c r="D728" s="28">
        <f>IF(C728="","",IF(C728=Settings!$A$9,Settings!$B$9,IF(C728=Settings!$A$10,Settings!$B$10,IF(C728=Settings!$A$11,Settings!$B$11,IF(C728=Settings!$A$12,Settings!$B$12,IF(C728=Settings!$A$13,Settings!$B$13,IF(C728=Settings!$A$14,Settings!$B$14,IF(C728=Settings!$A$15,Settings!$B$15,IF(C728=Settings!$A$16,Settings!$B$16,IF(C728=Settings!$A$17,Settings!$B$17,IF(C728=Settings!$A$18,Settings!$B$18,"")))))))))))</f>
        <v/>
      </c>
      <c r="E728" s="27">
        <f>IF(OR(Register!$N726&lt;&gt;"Yes",Register!$O726="",N(Register!$Q726)=0),0,ROUND((Register!$M726-Register!$R726)*MIN(Register!$Q726,MAX(0,MIN(E$4,IF(Register!$U726="",$D$2,MIN($D$2,YEAR(Register!$U726)*12+MONTH(Register!$U726)-1)))-(YEAR(Register!$O726)*12+MONTH(Register!$O726))+1))/Register!$Q726,2)-ROUND((Register!$M726-Register!$R726)*MIN(Register!$Q726,MAX(0,MIN(E$4-1,IF(Register!$U726="",$D$2,MIN($D$2,YEAR(Register!$U726)*12+MONTH(Register!$U726)-1)))-(YEAR(Register!$O726)*12+MONTH(Register!$O726))+1))/Register!$Q726,2))</f>
        <v/>
      </c>
      <c r="F728" s="27">
        <f>IF(OR(Register!$N726&lt;&gt;"Yes",Register!$O726="",N(Register!$Q726)=0),0,ROUND((Register!$M726-Register!$R726)*MIN(Register!$Q726,MAX(0,MIN(F$4,IF(Register!$U726="",$D$2,MIN($D$2,YEAR(Register!$U726)*12+MONTH(Register!$U726)-1)))-(YEAR(Register!$O726)*12+MONTH(Register!$O726))+1))/Register!$Q726,2)-ROUND((Register!$M726-Register!$R726)*MIN(Register!$Q726,MAX(0,MIN(F$4-1,IF(Register!$U726="",$D$2,MIN($D$2,YEAR(Register!$U726)*12+MONTH(Register!$U726)-1)))-(YEAR(Register!$O726)*12+MONTH(Register!$O726))+1))/Register!$Q726,2))</f>
        <v/>
      </c>
      <c r="G728" s="27">
        <f>IF(OR(Register!$N726&lt;&gt;"Yes",Register!$O726="",N(Register!$Q726)=0),0,ROUND((Register!$M726-Register!$R726)*MIN(Register!$Q726,MAX(0,MIN(G$4,IF(Register!$U726="",$D$2,MIN($D$2,YEAR(Register!$U726)*12+MONTH(Register!$U726)-1)))-(YEAR(Register!$O726)*12+MONTH(Register!$O726))+1))/Register!$Q726,2)-ROUND((Register!$M726-Register!$R726)*MIN(Register!$Q726,MAX(0,MIN(G$4-1,IF(Register!$U726="",$D$2,MIN($D$2,YEAR(Register!$U726)*12+MONTH(Register!$U726)-1)))-(YEAR(Register!$O726)*12+MONTH(Register!$O726))+1))/Register!$Q726,2))</f>
        <v/>
      </c>
      <c r="H728" s="27">
        <f>IF(OR(Register!$N726&lt;&gt;"Yes",Register!$O726="",N(Register!$Q726)=0),0,ROUND((Register!$M726-Register!$R726)*MIN(Register!$Q726,MAX(0,MIN(H$4,IF(Register!$U726="",$D$2,MIN($D$2,YEAR(Register!$U726)*12+MONTH(Register!$U726)-1)))-(YEAR(Register!$O726)*12+MONTH(Register!$O726))+1))/Register!$Q726,2)-ROUND((Register!$M726-Register!$R726)*MIN(Register!$Q726,MAX(0,MIN(H$4-1,IF(Register!$U726="",$D$2,MIN($D$2,YEAR(Register!$U726)*12+MONTH(Register!$U726)-1)))-(YEAR(Register!$O726)*12+MONTH(Register!$O726))+1))/Register!$Q726,2))</f>
        <v/>
      </c>
      <c r="I728" s="27">
        <f>IF(OR(Register!$N726&lt;&gt;"Yes",Register!$O726="",N(Register!$Q726)=0),0,ROUND((Register!$M726-Register!$R726)*MIN(Register!$Q726,MAX(0,MIN(I$4,IF(Register!$U726="",$D$2,MIN($D$2,YEAR(Register!$U726)*12+MONTH(Register!$U726)-1)))-(YEAR(Register!$O726)*12+MONTH(Register!$O726))+1))/Register!$Q726,2)-ROUND((Register!$M726-Register!$R726)*MIN(Register!$Q726,MAX(0,MIN(I$4-1,IF(Register!$U726="",$D$2,MIN($D$2,YEAR(Register!$U726)*12+MONTH(Register!$U726)-1)))-(YEAR(Register!$O726)*12+MONTH(Register!$O726))+1))/Register!$Q726,2))</f>
        <v/>
      </c>
      <c r="J728" s="27">
        <f>IF(OR(Register!$N726&lt;&gt;"Yes",Register!$O726="",N(Register!$Q726)=0),0,ROUND((Register!$M726-Register!$R726)*MIN(Register!$Q726,MAX(0,MIN(J$4,IF(Register!$U726="",$D$2,MIN($D$2,YEAR(Register!$U726)*12+MONTH(Register!$U726)-1)))-(YEAR(Register!$O726)*12+MONTH(Register!$O726))+1))/Register!$Q726,2)-ROUND((Register!$M726-Register!$R726)*MIN(Register!$Q726,MAX(0,MIN(J$4-1,IF(Register!$U726="",$D$2,MIN($D$2,YEAR(Register!$U726)*12+MONTH(Register!$U726)-1)))-(YEAR(Register!$O726)*12+MONTH(Register!$O726))+1))/Register!$Q726,2))</f>
        <v/>
      </c>
      <c r="K728" s="27">
        <f>IF(OR(Register!$N726&lt;&gt;"Yes",Register!$O726="",N(Register!$Q726)=0),0,ROUND((Register!$M726-Register!$R726)*MIN(Register!$Q726,MAX(0,MIN(K$4,IF(Register!$U726="",$D$2,MIN($D$2,YEAR(Register!$U726)*12+MONTH(Register!$U726)-1)))-(YEAR(Register!$O726)*12+MONTH(Register!$O726))+1))/Register!$Q726,2)-ROUND((Register!$M726-Register!$R726)*MIN(Register!$Q726,MAX(0,MIN(K$4-1,IF(Register!$U726="",$D$2,MIN($D$2,YEAR(Register!$U726)*12+MONTH(Register!$U726)-1)))-(YEAR(Register!$O726)*12+MONTH(Register!$O726))+1))/Register!$Q726,2))</f>
        <v/>
      </c>
      <c r="L728" s="27">
        <f>IF(OR(Register!$N726&lt;&gt;"Yes",Register!$O726="",N(Register!$Q726)=0),0,ROUND((Register!$M726-Register!$R726)*MIN(Register!$Q726,MAX(0,MIN(L$4,IF(Register!$U726="",$D$2,MIN($D$2,YEAR(Register!$U726)*12+MONTH(Register!$U726)-1)))-(YEAR(Register!$O726)*12+MONTH(Register!$O726))+1))/Register!$Q726,2)-ROUND((Register!$M726-Register!$R726)*MIN(Register!$Q726,MAX(0,MIN(L$4-1,IF(Register!$U726="",$D$2,MIN($D$2,YEAR(Register!$U726)*12+MONTH(Register!$U726)-1)))-(YEAR(Register!$O726)*12+MONTH(Register!$O726))+1))/Register!$Q726,2))</f>
        <v/>
      </c>
      <c r="M728" s="27">
        <f>IF(OR(Register!$N726&lt;&gt;"Yes",Register!$O726="",N(Register!$Q726)=0),0,ROUND((Register!$M726-Register!$R726)*MIN(Register!$Q726,MAX(0,MIN(M$4,IF(Register!$U726="",$D$2,MIN($D$2,YEAR(Register!$U726)*12+MONTH(Register!$U726)-1)))-(YEAR(Register!$O726)*12+MONTH(Register!$O726))+1))/Register!$Q726,2)-ROUND((Register!$M726-Register!$R726)*MIN(Register!$Q726,MAX(0,MIN(M$4-1,IF(Register!$U726="",$D$2,MIN($D$2,YEAR(Register!$U726)*12+MONTH(Register!$U726)-1)))-(YEAR(Register!$O726)*12+MONTH(Register!$O726))+1))/Register!$Q726,2))</f>
        <v/>
      </c>
      <c r="N728" s="27">
        <f>IF(OR(Register!$N726&lt;&gt;"Yes",Register!$O726="",N(Register!$Q726)=0),0,ROUND((Register!$M726-Register!$R726)*MIN(Register!$Q726,MAX(0,MIN(N$4,IF(Register!$U726="",$D$2,MIN($D$2,YEAR(Register!$U726)*12+MONTH(Register!$U726)-1)))-(YEAR(Register!$O726)*12+MONTH(Register!$O726))+1))/Register!$Q726,2)-ROUND((Register!$M726-Register!$R726)*MIN(Register!$Q726,MAX(0,MIN(N$4-1,IF(Register!$U726="",$D$2,MIN($D$2,YEAR(Register!$U726)*12+MONTH(Register!$U726)-1)))-(YEAR(Register!$O726)*12+MONTH(Register!$O726))+1))/Register!$Q726,2))</f>
        <v/>
      </c>
      <c r="O728" s="27">
        <f>IF(OR(Register!$N726&lt;&gt;"Yes",Register!$O726="",N(Register!$Q726)=0),0,ROUND((Register!$M726-Register!$R726)*MIN(Register!$Q726,MAX(0,MIN(O$4,IF(Register!$U726="",$D$2,MIN($D$2,YEAR(Register!$U726)*12+MONTH(Register!$U726)-1)))-(YEAR(Register!$O726)*12+MONTH(Register!$O726))+1))/Register!$Q726,2)-ROUND((Register!$M726-Register!$R726)*MIN(Register!$Q726,MAX(0,MIN(O$4-1,IF(Register!$U726="",$D$2,MIN($D$2,YEAR(Register!$U726)*12+MONTH(Register!$U726)-1)))-(YEAR(Register!$O726)*12+MONTH(Register!$O726))+1))/Register!$Q726,2))</f>
        <v/>
      </c>
      <c r="P728" s="27">
        <f>IF(OR(Register!$N726&lt;&gt;"Yes",Register!$O726="",N(Register!$Q726)=0),0,ROUND((Register!$M726-Register!$R726)*MIN(Register!$Q726,MAX(0,MIN(P$4,IF(Register!$U726="",$D$2,MIN($D$2,YEAR(Register!$U726)*12+MONTH(Register!$U726)-1)))-(YEAR(Register!$O726)*12+MONTH(Register!$O726))+1))/Register!$Q726,2)-ROUND((Register!$M726-Register!$R726)*MIN(Register!$Q726,MAX(0,MIN(P$4-1,IF(Register!$U726="",$D$2,MIN($D$2,YEAR(Register!$U726)*12+MONTH(Register!$U726)-1)))-(YEAR(Register!$O726)*12+MONTH(Register!$O726))+1))/Register!$Q726,2))</f>
        <v/>
      </c>
      <c r="Q728" s="27">
        <f>E728+F728+G728+H728+I728+J728+K728+L728+M728+N728+O728+P728</f>
        <v/>
      </c>
    </row>
    <row r="729">
      <c r="A729" s="28">
        <f>IF(Register!$A727="","",Register!$A727)</f>
        <v/>
      </c>
      <c r="B729" s="28">
        <f>IF(Register!$D727="","",Register!$D727)</f>
        <v/>
      </c>
      <c r="C729" s="28">
        <f>IF(Register!$F727="","",Register!$F727)</f>
        <v/>
      </c>
      <c r="D729" s="28">
        <f>IF(C729="","",IF(C729=Settings!$A$9,Settings!$B$9,IF(C729=Settings!$A$10,Settings!$B$10,IF(C729=Settings!$A$11,Settings!$B$11,IF(C729=Settings!$A$12,Settings!$B$12,IF(C729=Settings!$A$13,Settings!$B$13,IF(C729=Settings!$A$14,Settings!$B$14,IF(C729=Settings!$A$15,Settings!$B$15,IF(C729=Settings!$A$16,Settings!$B$16,IF(C729=Settings!$A$17,Settings!$B$17,IF(C729=Settings!$A$18,Settings!$B$18,"")))))))))))</f>
        <v/>
      </c>
      <c r="E729" s="27">
        <f>IF(OR(Register!$N727&lt;&gt;"Yes",Register!$O727="",N(Register!$Q727)=0),0,ROUND((Register!$M727-Register!$R727)*MIN(Register!$Q727,MAX(0,MIN(E$4,IF(Register!$U727="",$D$2,MIN($D$2,YEAR(Register!$U727)*12+MONTH(Register!$U727)-1)))-(YEAR(Register!$O727)*12+MONTH(Register!$O727))+1))/Register!$Q727,2)-ROUND((Register!$M727-Register!$R727)*MIN(Register!$Q727,MAX(0,MIN(E$4-1,IF(Register!$U727="",$D$2,MIN($D$2,YEAR(Register!$U727)*12+MONTH(Register!$U727)-1)))-(YEAR(Register!$O727)*12+MONTH(Register!$O727))+1))/Register!$Q727,2))</f>
        <v/>
      </c>
      <c r="F729" s="27">
        <f>IF(OR(Register!$N727&lt;&gt;"Yes",Register!$O727="",N(Register!$Q727)=0),0,ROUND((Register!$M727-Register!$R727)*MIN(Register!$Q727,MAX(0,MIN(F$4,IF(Register!$U727="",$D$2,MIN($D$2,YEAR(Register!$U727)*12+MONTH(Register!$U727)-1)))-(YEAR(Register!$O727)*12+MONTH(Register!$O727))+1))/Register!$Q727,2)-ROUND((Register!$M727-Register!$R727)*MIN(Register!$Q727,MAX(0,MIN(F$4-1,IF(Register!$U727="",$D$2,MIN($D$2,YEAR(Register!$U727)*12+MONTH(Register!$U727)-1)))-(YEAR(Register!$O727)*12+MONTH(Register!$O727))+1))/Register!$Q727,2))</f>
        <v/>
      </c>
      <c r="G729" s="27">
        <f>IF(OR(Register!$N727&lt;&gt;"Yes",Register!$O727="",N(Register!$Q727)=0),0,ROUND((Register!$M727-Register!$R727)*MIN(Register!$Q727,MAX(0,MIN(G$4,IF(Register!$U727="",$D$2,MIN($D$2,YEAR(Register!$U727)*12+MONTH(Register!$U727)-1)))-(YEAR(Register!$O727)*12+MONTH(Register!$O727))+1))/Register!$Q727,2)-ROUND((Register!$M727-Register!$R727)*MIN(Register!$Q727,MAX(0,MIN(G$4-1,IF(Register!$U727="",$D$2,MIN($D$2,YEAR(Register!$U727)*12+MONTH(Register!$U727)-1)))-(YEAR(Register!$O727)*12+MONTH(Register!$O727))+1))/Register!$Q727,2))</f>
        <v/>
      </c>
      <c r="H729" s="27">
        <f>IF(OR(Register!$N727&lt;&gt;"Yes",Register!$O727="",N(Register!$Q727)=0),0,ROUND((Register!$M727-Register!$R727)*MIN(Register!$Q727,MAX(0,MIN(H$4,IF(Register!$U727="",$D$2,MIN($D$2,YEAR(Register!$U727)*12+MONTH(Register!$U727)-1)))-(YEAR(Register!$O727)*12+MONTH(Register!$O727))+1))/Register!$Q727,2)-ROUND((Register!$M727-Register!$R727)*MIN(Register!$Q727,MAX(0,MIN(H$4-1,IF(Register!$U727="",$D$2,MIN($D$2,YEAR(Register!$U727)*12+MONTH(Register!$U727)-1)))-(YEAR(Register!$O727)*12+MONTH(Register!$O727))+1))/Register!$Q727,2))</f>
        <v/>
      </c>
      <c r="I729" s="27">
        <f>IF(OR(Register!$N727&lt;&gt;"Yes",Register!$O727="",N(Register!$Q727)=0),0,ROUND((Register!$M727-Register!$R727)*MIN(Register!$Q727,MAX(0,MIN(I$4,IF(Register!$U727="",$D$2,MIN($D$2,YEAR(Register!$U727)*12+MONTH(Register!$U727)-1)))-(YEAR(Register!$O727)*12+MONTH(Register!$O727))+1))/Register!$Q727,2)-ROUND((Register!$M727-Register!$R727)*MIN(Register!$Q727,MAX(0,MIN(I$4-1,IF(Register!$U727="",$D$2,MIN($D$2,YEAR(Register!$U727)*12+MONTH(Register!$U727)-1)))-(YEAR(Register!$O727)*12+MONTH(Register!$O727))+1))/Register!$Q727,2))</f>
        <v/>
      </c>
      <c r="J729" s="27">
        <f>IF(OR(Register!$N727&lt;&gt;"Yes",Register!$O727="",N(Register!$Q727)=0),0,ROUND((Register!$M727-Register!$R727)*MIN(Register!$Q727,MAX(0,MIN(J$4,IF(Register!$U727="",$D$2,MIN($D$2,YEAR(Register!$U727)*12+MONTH(Register!$U727)-1)))-(YEAR(Register!$O727)*12+MONTH(Register!$O727))+1))/Register!$Q727,2)-ROUND((Register!$M727-Register!$R727)*MIN(Register!$Q727,MAX(0,MIN(J$4-1,IF(Register!$U727="",$D$2,MIN($D$2,YEAR(Register!$U727)*12+MONTH(Register!$U727)-1)))-(YEAR(Register!$O727)*12+MONTH(Register!$O727))+1))/Register!$Q727,2))</f>
        <v/>
      </c>
      <c r="K729" s="27">
        <f>IF(OR(Register!$N727&lt;&gt;"Yes",Register!$O727="",N(Register!$Q727)=0),0,ROUND((Register!$M727-Register!$R727)*MIN(Register!$Q727,MAX(0,MIN(K$4,IF(Register!$U727="",$D$2,MIN($D$2,YEAR(Register!$U727)*12+MONTH(Register!$U727)-1)))-(YEAR(Register!$O727)*12+MONTH(Register!$O727))+1))/Register!$Q727,2)-ROUND((Register!$M727-Register!$R727)*MIN(Register!$Q727,MAX(0,MIN(K$4-1,IF(Register!$U727="",$D$2,MIN($D$2,YEAR(Register!$U727)*12+MONTH(Register!$U727)-1)))-(YEAR(Register!$O727)*12+MONTH(Register!$O727))+1))/Register!$Q727,2))</f>
        <v/>
      </c>
      <c r="L729" s="27">
        <f>IF(OR(Register!$N727&lt;&gt;"Yes",Register!$O727="",N(Register!$Q727)=0),0,ROUND((Register!$M727-Register!$R727)*MIN(Register!$Q727,MAX(0,MIN(L$4,IF(Register!$U727="",$D$2,MIN($D$2,YEAR(Register!$U727)*12+MONTH(Register!$U727)-1)))-(YEAR(Register!$O727)*12+MONTH(Register!$O727))+1))/Register!$Q727,2)-ROUND((Register!$M727-Register!$R727)*MIN(Register!$Q727,MAX(0,MIN(L$4-1,IF(Register!$U727="",$D$2,MIN($D$2,YEAR(Register!$U727)*12+MONTH(Register!$U727)-1)))-(YEAR(Register!$O727)*12+MONTH(Register!$O727))+1))/Register!$Q727,2))</f>
        <v/>
      </c>
      <c r="M729" s="27">
        <f>IF(OR(Register!$N727&lt;&gt;"Yes",Register!$O727="",N(Register!$Q727)=0),0,ROUND((Register!$M727-Register!$R727)*MIN(Register!$Q727,MAX(0,MIN(M$4,IF(Register!$U727="",$D$2,MIN($D$2,YEAR(Register!$U727)*12+MONTH(Register!$U727)-1)))-(YEAR(Register!$O727)*12+MONTH(Register!$O727))+1))/Register!$Q727,2)-ROUND((Register!$M727-Register!$R727)*MIN(Register!$Q727,MAX(0,MIN(M$4-1,IF(Register!$U727="",$D$2,MIN($D$2,YEAR(Register!$U727)*12+MONTH(Register!$U727)-1)))-(YEAR(Register!$O727)*12+MONTH(Register!$O727))+1))/Register!$Q727,2))</f>
        <v/>
      </c>
      <c r="N729" s="27">
        <f>IF(OR(Register!$N727&lt;&gt;"Yes",Register!$O727="",N(Register!$Q727)=0),0,ROUND((Register!$M727-Register!$R727)*MIN(Register!$Q727,MAX(0,MIN(N$4,IF(Register!$U727="",$D$2,MIN($D$2,YEAR(Register!$U727)*12+MONTH(Register!$U727)-1)))-(YEAR(Register!$O727)*12+MONTH(Register!$O727))+1))/Register!$Q727,2)-ROUND((Register!$M727-Register!$R727)*MIN(Register!$Q727,MAX(0,MIN(N$4-1,IF(Register!$U727="",$D$2,MIN($D$2,YEAR(Register!$U727)*12+MONTH(Register!$U727)-1)))-(YEAR(Register!$O727)*12+MONTH(Register!$O727))+1))/Register!$Q727,2))</f>
        <v/>
      </c>
      <c r="O729" s="27">
        <f>IF(OR(Register!$N727&lt;&gt;"Yes",Register!$O727="",N(Register!$Q727)=0),0,ROUND((Register!$M727-Register!$R727)*MIN(Register!$Q727,MAX(0,MIN(O$4,IF(Register!$U727="",$D$2,MIN($D$2,YEAR(Register!$U727)*12+MONTH(Register!$U727)-1)))-(YEAR(Register!$O727)*12+MONTH(Register!$O727))+1))/Register!$Q727,2)-ROUND((Register!$M727-Register!$R727)*MIN(Register!$Q727,MAX(0,MIN(O$4-1,IF(Register!$U727="",$D$2,MIN($D$2,YEAR(Register!$U727)*12+MONTH(Register!$U727)-1)))-(YEAR(Register!$O727)*12+MONTH(Register!$O727))+1))/Register!$Q727,2))</f>
        <v/>
      </c>
      <c r="P729" s="27">
        <f>IF(OR(Register!$N727&lt;&gt;"Yes",Register!$O727="",N(Register!$Q727)=0),0,ROUND((Register!$M727-Register!$R727)*MIN(Register!$Q727,MAX(0,MIN(P$4,IF(Register!$U727="",$D$2,MIN($D$2,YEAR(Register!$U727)*12+MONTH(Register!$U727)-1)))-(YEAR(Register!$O727)*12+MONTH(Register!$O727))+1))/Register!$Q727,2)-ROUND((Register!$M727-Register!$R727)*MIN(Register!$Q727,MAX(0,MIN(P$4-1,IF(Register!$U727="",$D$2,MIN($D$2,YEAR(Register!$U727)*12+MONTH(Register!$U727)-1)))-(YEAR(Register!$O727)*12+MONTH(Register!$O727))+1))/Register!$Q727,2))</f>
        <v/>
      </c>
      <c r="Q729" s="27">
        <f>E729+F729+G729+H729+I729+J729+K729+L729+M729+N729+O729+P729</f>
        <v/>
      </c>
    </row>
    <row r="730">
      <c r="A730" s="28">
        <f>IF(Register!$A728="","",Register!$A728)</f>
        <v/>
      </c>
      <c r="B730" s="28">
        <f>IF(Register!$D728="","",Register!$D728)</f>
        <v/>
      </c>
      <c r="C730" s="28">
        <f>IF(Register!$F728="","",Register!$F728)</f>
        <v/>
      </c>
      <c r="D730" s="28">
        <f>IF(C730="","",IF(C730=Settings!$A$9,Settings!$B$9,IF(C730=Settings!$A$10,Settings!$B$10,IF(C730=Settings!$A$11,Settings!$B$11,IF(C730=Settings!$A$12,Settings!$B$12,IF(C730=Settings!$A$13,Settings!$B$13,IF(C730=Settings!$A$14,Settings!$B$14,IF(C730=Settings!$A$15,Settings!$B$15,IF(C730=Settings!$A$16,Settings!$B$16,IF(C730=Settings!$A$17,Settings!$B$17,IF(C730=Settings!$A$18,Settings!$B$18,"")))))))))))</f>
        <v/>
      </c>
      <c r="E730" s="27">
        <f>IF(OR(Register!$N728&lt;&gt;"Yes",Register!$O728="",N(Register!$Q728)=0),0,ROUND((Register!$M728-Register!$R728)*MIN(Register!$Q728,MAX(0,MIN(E$4,IF(Register!$U728="",$D$2,MIN($D$2,YEAR(Register!$U728)*12+MONTH(Register!$U728)-1)))-(YEAR(Register!$O728)*12+MONTH(Register!$O728))+1))/Register!$Q728,2)-ROUND((Register!$M728-Register!$R728)*MIN(Register!$Q728,MAX(0,MIN(E$4-1,IF(Register!$U728="",$D$2,MIN($D$2,YEAR(Register!$U728)*12+MONTH(Register!$U728)-1)))-(YEAR(Register!$O728)*12+MONTH(Register!$O728))+1))/Register!$Q728,2))</f>
        <v/>
      </c>
      <c r="F730" s="27">
        <f>IF(OR(Register!$N728&lt;&gt;"Yes",Register!$O728="",N(Register!$Q728)=0),0,ROUND((Register!$M728-Register!$R728)*MIN(Register!$Q728,MAX(0,MIN(F$4,IF(Register!$U728="",$D$2,MIN($D$2,YEAR(Register!$U728)*12+MONTH(Register!$U728)-1)))-(YEAR(Register!$O728)*12+MONTH(Register!$O728))+1))/Register!$Q728,2)-ROUND((Register!$M728-Register!$R728)*MIN(Register!$Q728,MAX(0,MIN(F$4-1,IF(Register!$U728="",$D$2,MIN($D$2,YEAR(Register!$U728)*12+MONTH(Register!$U728)-1)))-(YEAR(Register!$O728)*12+MONTH(Register!$O728))+1))/Register!$Q728,2))</f>
        <v/>
      </c>
      <c r="G730" s="27">
        <f>IF(OR(Register!$N728&lt;&gt;"Yes",Register!$O728="",N(Register!$Q728)=0),0,ROUND((Register!$M728-Register!$R728)*MIN(Register!$Q728,MAX(0,MIN(G$4,IF(Register!$U728="",$D$2,MIN($D$2,YEAR(Register!$U728)*12+MONTH(Register!$U728)-1)))-(YEAR(Register!$O728)*12+MONTH(Register!$O728))+1))/Register!$Q728,2)-ROUND((Register!$M728-Register!$R728)*MIN(Register!$Q728,MAX(0,MIN(G$4-1,IF(Register!$U728="",$D$2,MIN($D$2,YEAR(Register!$U728)*12+MONTH(Register!$U728)-1)))-(YEAR(Register!$O728)*12+MONTH(Register!$O728))+1))/Register!$Q728,2))</f>
        <v/>
      </c>
      <c r="H730" s="27">
        <f>IF(OR(Register!$N728&lt;&gt;"Yes",Register!$O728="",N(Register!$Q728)=0),0,ROUND((Register!$M728-Register!$R728)*MIN(Register!$Q728,MAX(0,MIN(H$4,IF(Register!$U728="",$D$2,MIN($D$2,YEAR(Register!$U728)*12+MONTH(Register!$U728)-1)))-(YEAR(Register!$O728)*12+MONTH(Register!$O728))+1))/Register!$Q728,2)-ROUND((Register!$M728-Register!$R728)*MIN(Register!$Q728,MAX(0,MIN(H$4-1,IF(Register!$U728="",$D$2,MIN($D$2,YEAR(Register!$U728)*12+MONTH(Register!$U728)-1)))-(YEAR(Register!$O728)*12+MONTH(Register!$O728))+1))/Register!$Q728,2))</f>
        <v/>
      </c>
      <c r="I730" s="27">
        <f>IF(OR(Register!$N728&lt;&gt;"Yes",Register!$O728="",N(Register!$Q728)=0),0,ROUND((Register!$M728-Register!$R728)*MIN(Register!$Q728,MAX(0,MIN(I$4,IF(Register!$U728="",$D$2,MIN($D$2,YEAR(Register!$U728)*12+MONTH(Register!$U728)-1)))-(YEAR(Register!$O728)*12+MONTH(Register!$O728))+1))/Register!$Q728,2)-ROUND((Register!$M728-Register!$R728)*MIN(Register!$Q728,MAX(0,MIN(I$4-1,IF(Register!$U728="",$D$2,MIN($D$2,YEAR(Register!$U728)*12+MONTH(Register!$U728)-1)))-(YEAR(Register!$O728)*12+MONTH(Register!$O728))+1))/Register!$Q728,2))</f>
        <v/>
      </c>
      <c r="J730" s="27">
        <f>IF(OR(Register!$N728&lt;&gt;"Yes",Register!$O728="",N(Register!$Q728)=0),0,ROUND((Register!$M728-Register!$R728)*MIN(Register!$Q728,MAX(0,MIN(J$4,IF(Register!$U728="",$D$2,MIN($D$2,YEAR(Register!$U728)*12+MONTH(Register!$U728)-1)))-(YEAR(Register!$O728)*12+MONTH(Register!$O728))+1))/Register!$Q728,2)-ROUND((Register!$M728-Register!$R728)*MIN(Register!$Q728,MAX(0,MIN(J$4-1,IF(Register!$U728="",$D$2,MIN($D$2,YEAR(Register!$U728)*12+MONTH(Register!$U728)-1)))-(YEAR(Register!$O728)*12+MONTH(Register!$O728))+1))/Register!$Q728,2))</f>
        <v/>
      </c>
      <c r="K730" s="27">
        <f>IF(OR(Register!$N728&lt;&gt;"Yes",Register!$O728="",N(Register!$Q728)=0),0,ROUND((Register!$M728-Register!$R728)*MIN(Register!$Q728,MAX(0,MIN(K$4,IF(Register!$U728="",$D$2,MIN($D$2,YEAR(Register!$U728)*12+MONTH(Register!$U728)-1)))-(YEAR(Register!$O728)*12+MONTH(Register!$O728))+1))/Register!$Q728,2)-ROUND((Register!$M728-Register!$R728)*MIN(Register!$Q728,MAX(0,MIN(K$4-1,IF(Register!$U728="",$D$2,MIN($D$2,YEAR(Register!$U728)*12+MONTH(Register!$U728)-1)))-(YEAR(Register!$O728)*12+MONTH(Register!$O728))+1))/Register!$Q728,2))</f>
        <v/>
      </c>
      <c r="L730" s="27">
        <f>IF(OR(Register!$N728&lt;&gt;"Yes",Register!$O728="",N(Register!$Q728)=0),0,ROUND((Register!$M728-Register!$R728)*MIN(Register!$Q728,MAX(0,MIN(L$4,IF(Register!$U728="",$D$2,MIN($D$2,YEAR(Register!$U728)*12+MONTH(Register!$U728)-1)))-(YEAR(Register!$O728)*12+MONTH(Register!$O728))+1))/Register!$Q728,2)-ROUND((Register!$M728-Register!$R728)*MIN(Register!$Q728,MAX(0,MIN(L$4-1,IF(Register!$U728="",$D$2,MIN($D$2,YEAR(Register!$U728)*12+MONTH(Register!$U728)-1)))-(YEAR(Register!$O728)*12+MONTH(Register!$O728))+1))/Register!$Q728,2))</f>
        <v/>
      </c>
      <c r="M730" s="27">
        <f>IF(OR(Register!$N728&lt;&gt;"Yes",Register!$O728="",N(Register!$Q728)=0),0,ROUND((Register!$M728-Register!$R728)*MIN(Register!$Q728,MAX(0,MIN(M$4,IF(Register!$U728="",$D$2,MIN($D$2,YEAR(Register!$U728)*12+MONTH(Register!$U728)-1)))-(YEAR(Register!$O728)*12+MONTH(Register!$O728))+1))/Register!$Q728,2)-ROUND((Register!$M728-Register!$R728)*MIN(Register!$Q728,MAX(0,MIN(M$4-1,IF(Register!$U728="",$D$2,MIN($D$2,YEAR(Register!$U728)*12+MONTH(Register!$U728)-1)))-(YEAR(Register!$O728)*12+MONTH(Register!$O728))+1))/Register!$Q728,2))</f>
        <v/>
      </c>
      <c r="N730" s="27">
        <f>IF(OR(Register!$N728&lt;&gt;"Yes",Register!$O728="",N(Register!$Q728)=0),0,ROUND((Register!$M728-Register!$R728)*MIN(Register!$Q728,MAX(0,MIN(N$4,IF(Register!$U728="",$D$2,MIN($D$2,YEAR(Register!$U728)*12+MONTH(Register!$U728)-1)))-(YEAR(Register!$O728)*12+MONTH(Register!$O728))+1))/Register!$Q728,2)-ROUND((Register!$M728-Register!$R728)*MIN(Register!$Q728,MAX(0,MIN(N$4-1,IF(Register!$U728="",$D$2,MIN($D$2,YEAR(Register!$U728)*12+MONTH(Register!$U728)-1)))-(YEAR(Register!$O728)*12+MONTH(Register!$O728))+1))/Register!$Q728,2))</f>
        <v/>
      </c>
      <c r="O730" s="27">
        <f>IF(OR(Register!$N728&lt;&gt;"Yes",Register!$O728="",N(Register!$Q728)=0),0,ROUND((Register!$M728-Register!$R728)*MIN(Register!$Q728,MAX(0,MIN(O$4,IF(Register!$U728="",$D$2,MIN($D$2,YEAR(Register!$U728)*12+MONTH(Register!$U728)-1)))-(YEAR(Register!$O728)*12+MONTH(Register!$O728))+1))/Register!$Q728,2)-ROUND((Register!$M728-Register!$R728)*MIN(Register!$Q728,MAX(0,MIN(O$4-1,IF(Register!$U728="",$D$2,MIN($D$2,YEAR(Register!$U728)*12+MONTH(Register!$U728)-1)))-(YEAR(Register!$O728)*12+MONTH(Register!$O728))+1))/Register!$Q728,2))</f>
        <v/>
      </c>
      <c r="P730" s="27">
        <f>IF(OR(Register!$N728&lt;&gt;"Yes",Register!$O728="",N(Register!$Q728)=0),0,ROUND((Register!$M728-Register!$R728)*MIN(Register!$Q728,MAX(0,MIN(P$4,IF(Register!$U728="",$D$2,MIN($D$2,YEAR(Register!$U728)*12+MONTH(Register!$U728)-1)))-(YEAR(Register!$O728)*12+MONTH(Register!$O728))+1))/Register!$Q728,2)-ROUND((Register!$M728-Register!$R728)*MIN(Register!$Q728,MAX(0,MIN(P$4-1,IF(Register!$U728="",$D$2,MIN($D$2,YEAR(Register!$U728)*12+MONTH(Register!$U728)-1)))-(YEAR(Register!$O728)*12+MONTH(Register!$O728))+1))/Register!$Q728,2))</f>
        <v/>
      </c>
      <c r="Q730" s="27">
        <f>E730+F730+G730+H730+I730+J730+K730+L730+M730+N730+O730+P730</f>
        <v/>
      </c>
    </row>
    <row r="731">
      <c r="A731" s="28">
        <f>IF(Register!$A729="","",Register!$A729)</f>
        <v/>
      </c>
      <c r="B731" s="28">
        <f>IF(Register!$D729="","",Register!$D729)</f>
        <v/>
      </c>
      <c r="C731" s="28">
        <f>IF(Register!$F729="","",Register!$F729)</f>
        <v/>
      </c>
      <c r="D731" s="28">
        <f>IF(C731="","",IF(C731=Settings!$A$9,Settings!$B$9,IF(C731=Settings!$A$10,Settings!$B$10,IF(C731=Settings!$A$11,Settings!$B$11,IF(C731=Settings!$A$12,Settings!$B$12,IF(C731=Settings!$A$13,Settings!$B$13,IF(C731=Settings!$A$14,Settings!$B$14,IF(C731=Settings!$A$15,Settings!$B$15,IF(C731=Settings!$A$16,Settings!$B$16,IF(C731=Settings!$A$17,Settings!$B$17,IF(C731=Settings!$A$18,Settings!$B$18,"")))))))))))</f>
        <v/>
      </c>
      <c r="E731" s="27">
        <f>IF(OR(Register!$N729&lt;&gt;"Yes",Register!$O729="",N(Register!$Q729)=0),0,ROUND((Register!$M729-Register!$R729)*MIN(Register!$Q729,MAX(0,MIN(E$4,IF(Register!$U729="",$D$2,MIN($D$2,YEAR(Register!$U729)*12+MONTH(Register!$U729)-1)))-(YEAR(Register!$O729)*12+MONTH(Register!$O729))+1))/Register!$Q729,2)-ROUND((Register!$M729-Register!$R729)*MIN(Register!$Q729,MAX(0,MIN(E$4-1,IF(Register!$U729="",$D$2,MIN($D$2,YEAR(Register!$U729)*12+MONTH(Register!$U729)-1)))-(YEAR(Register!$O729)*12+MONTH(Register!$O729))+1))/Register!$Q729,2))</f>
        <v/>
      </c>
      <c r="F731" s="27">
        <f>IF(OR(Register!$N729&lt;&gt;"Yes",Register!$O729="",N(Register!$Q729)=0),0,ROUND((Register!$M729-Register!$R729)*MIN(Register!$Q729,MAX(0,MIN(F$4,IF(Register!$U729="",$D$2,MIN($D$2,YEAR(Register!$U729)*12+MONTH(Register!$U729)-1)))-(YEAR(Register!$O729)*12+MONTH(Register!$O729))+1))/Register!$Q729,2)-ROUND((Register!$M729-Register!$R729)*MIN(Register!$Q729,MAX(0,MIN(F$4-1,IF(Register!$U729="",$D$2,MIN($D$2,YEAR(Register!$U729)*12+MONTH(Register!$U729)-1)))-(YEAR(Register!$O729)*12+MONTH(Register!$O729))+1))/Register!$Q729,2))</f>
        <v/>
      </c>
      <c r="G731" s="27">
        <f>IF(OR(Register!$N729&lt;&gt;"Yes",Register!$O729="",N(Register!$Q729)=0),0,ROUND((Register!$M729-Register!$R729)*MIN(Register!$Q729,MAX(0,MIN(G$4,IF(Register!$U729="",$D$2,MIN($D$2,YEAR(Register!$U729)*12+MONTH(Register!$U729)-1)))-(YEAR(Register!$O729)*12+MONTH(Register!$O729))+1))/Register!$Q729,2)-ROUND((Register!$M729-Register!$R729)*MIN(Register!$Q729,MAX(0,MIN(G$4-1,IF(Register!$U729="",$D$2,MIN($D$2,YEAR(Register!$U729)*12+MONTH(Register!$U729)-1)))-(YEAR(Register!$O729)*12+MONTH(Register!$O729))+1))/Register!$Q729,2))</f>
        <v/>
      </c>
      <c r="H731" s="27">
        <f>IF(OR(Register!$N729&lt;&gt;"Yes",Register!$O729="",N(Register!$Q729)=0),0,ROUND((Register!$M729-Register!$R729)*MIN(Register!$Q729,MAX(0,MIN(H$4,IF(Register!$U729="",$D$2,MIN($D$2,YEAR(Register!$U729)*12+MONTH(Register!$U729)-1)))-(YEAR(Register!$O729)*12+MONTH(Register!$O729))+1))/Register!$Q729,2)-ROUND((Register!$M729-Register!$R729)*MIN(Register!$Q729,MAX(0,MIN(H$4-1,IF(Register!$U729="",$D$2,MIN($D$2,YEAR(Register!$U729)*12+MONTH(Register!$U729)-1)))-(YEAR(Register!$O729)*12+MONTH(Register!$O729))+1))/Register!$Q729,2))</f>
        <v/>
      </c>
      <c r="I731" s="27">
        <f>IF(OR(Register!$N729&lt;&gt;"Yes",Register!$O729="",N(Register!$Q729)=0),0,ROUND((Register!$M729-Register!$R729)*MIN(Register!$Q729,MAX(0,MIN(I$4,IF(Register!$U729="",$D$2,MIN($D$2,YEAR(Register!$U729)*12+MONTH(Register!$U729)-1)))-(YEAR(Register!$O729)*12+MONTH(Register!$O729))+1))/Register!$Q729,2)-ROUND((Register!$M729-Register!$R729)*MIN(Register!$Q729,MAX(0,MIN(I$4-1,IF(Register!$U729="",$D$2,MIN($D$2,YEAR(Register!$U729)*12+MONTH(Register!$U729)-1)))-(YEAR(Register!$O729)*12+MONTH(Register!$O729))+1))/Register!$Q729,2))</f>
        <v/>
      </c>
      <c r="J731" s="27">
        <f>IF(OR(Register!$N729&lt;&gt;"Yes",Register!$O729="",N(Register!$Q729)=0),0,ROUND((Register!$M729-Register!$R729)*MIN(Register!$Q729,MAX(0,MIN(J$4,IF(Register!$U729="",$D$2,MIN($D$2,YEAR(Register!$U729)*12+MONTH(Register!$U729)-1)))-(YEAR(Register!$O729)*12+MONTH(Register!$O729))+1))/Register!$Q729,2)-ROUND((Register!$M729-Register!$R729)*MIN(Register!$Q729,MAX(0,MIN(J$4-1,IF(Register!$U729="",$D$2,MIN($D$2,YEAR(Register!$U729)*12+MONTH(Register!$U729)-1)))-(YEAR(Register!$O729)*12+MONTH(Register!$O729))+1))/Register!$Q729,2))</f>
        <v/>
      </c>
      <c r="K731" s="27">
        <f>IF(OR(Register!$N729&lt;&gt;"Yes",Register!$O729="",N(Register!$Q729)=0),0,ROUND((Register!$M729-Register!$R729)*MIN(Register!$Q729,MAX(0,MIN(K$4,IF(Register!$U729="",$D$2,MIN($D$2,YEAR(Register!$U729)*12+MONTH(Register!$U729)-1)))-(YEAR(Register!$O729)*12+MONTH(Register!$O729))+1))/Register!$Q729,2)-ROUND((Register!$M729-Register!$R729)*MIN(Register!$Q729,MAX(0,MIN(K$4-1,IF(Register!$U729="",$D$2,MIN($D$2,YEAR(Register!$U729)*12+MONTH(Register!$U729)-1)))-(YEAR(Register!$O729)*12+MONTH(Register!$O729))+1))/Register!$Q729,2))</f>
        <v/>
      </c>
      <c r="L731" s="27">
        <f>IF(OR(Register!$N729&lt;&gt;"Yes",Register!$O729="",N(Register!$Q729)=0),0,ROUND((Register!$M729-Register!$R729)*MIN(Register!$Q729,MAX(0,MIN(L$4,IF(Register!$U729="",$D$2,MIN($D$2,YEAR(Register!$U729)*12+MONTH(Register!$U729)-1)))-(YEAR(Register!$O729)*12+MONTH(Register!$O729))+1))/Register!$Q729,2)-ROUND((Register!$M729-Register!$R729)*MIN(Register!$Q729,MAX(0,MIN(L$4-1,IF(Register!$U729="",$D$2,MIN($D$2,YEAR(Register!$U729)*12+MONTH(Register!$U729)-1)))-(YEAR(Register!$O729)*12+MONTH(Register!$O729))+1))/Register!$Q729,2))</f>
        <v/>
      </c>
      <c r="M731" s="27">
        <f>IF(OR(Register!$N729&lt;&gt;"Yes",Register!$O729="",N(Register!$Q729)=0),0,ROUND((Register!$M729-Register!$R729)*MIN(Register!$Q729,MAX(0,MIN(M$4,IF(Register!$U729="",$D$2,MIN($D$2,YEAR(Register!$U729)*12+MONTH(Register!$U729)-1)))-(YEAR(Register!$O729)*12+MONTH(Register!$O729))+1))/Register!$Q729,2)-ROUND((Register!$M729-Register!$R729)*MIN(Register!$Q729,MAX(0,MIN(M$4-1,IF(Register!$U729="",$D$2,MIN($D$2,YEAR(Register!$U729)*12+MONTH(Register!$U729)-1)))-(YEAR(Register!$O729)*12+MONTH(Register!$O729))+1))/Register!$Q729,2))</f>
        <v/>
      </c>
      <c r="N731" s="27">
        <f>IF(OR(Register!$N729&lt;&gt;"Yes",Register!$O729="",N(Register!$Q729)=0),0,ROUND((Register!$M729-Register!$R729)*MIN(Register!$Q729,MAX(0,MIN(N$4,IF(Register!$U729="",$D$2,MIN($D$2,YEAR(Register!$U729)*12+MONTH(Register!$U729)-1)))-(YEAR(Register!$O729)*12+MONTH(Register!$O729))+1))/Register!$Q729,2)-ROUND((Register!$M729-Register!$R729)*MIN(Register!$Q729,MAX(0,MIN(N$4-1,IF(Register!$U729="",$D$2,MIN($D$2,YEAR(Register!$U729)*12+MONTH(Register!$U729)-1)))-(YEAR(Register!$O729)*12+MONTH(Register!$O729))+1))/Register!$Q729,2))</f>
        <v/>
      </c>
      <c r="O731" s="27">
        <f>IF(OR(Register!$N729&lt;&gt;"Yes",Register!$O729="",N(Register!$Q729)=0),0,ROUND((Register!$M729-Register!$R729)*MIN(Register!$Q729,MAX(0,MIN(O$4,IF(Register!$U729="",$D$2,MIN($D$2,YEAR(Register!$U729)*12+MONTH(Register!$U729)-1)))-(YEAR(Register!$O729)*12+MONTH(Register!$O729))+1))/Register!$Q729,2)-ROUND((Register!$M729-Register!$R729)*MIN(Register!$Q729,MAX(0,MIN(O$4-1,IF(Register!$U729="",$D$2,MIN($D$2,YEAR(Register!$U729)*12+MONTH(Register!$U729)-1)))-(YEAR(Register!$O729)*12+MONTH(Register!$O729))+1))/Register!$Q729,2))</f>
        <v/>
      </c>
      <c r="P731" s="27">
        <f>IF(OR(Register!$N729&lt;&gt;"Yes",Register!$O729="",N(Register!$Q729)=0),0,ROUND((Register!$M729-Register!$R729)*MIN(Register!$Q729,MAX(0,MIN(P$4,IF(Register!$U729="",$D$2,MIN($D$2,YEAR(Register!$U729)*12+MONTH(Register!$U729)-1)))-(YEAR(Register!$O729)*12+MONTH(Register!$O729))+1))/Register!$Q729,2)-ROUND((Register!$M729-Register!$R729)*MIN(Register!$Q729,MAX(0,MIN(P$4-1,IF(Register!$U729="",$D$2,MIN($D$2,YEAR(Register!$U729)*12+MONTH(Register!$U729)-1)))-(YEAR(Register!$O729)*12+MONTH(Register!$O729))+1))/Register!$Q729,2))</f>
        <v/>
      </c>
      <c r="Q731" s="27">
        <f>E731+F731+G731+H731+I731+J731+K731+L731+M731+N731+O731+P731</f>
        <v/>
      </c>
    </row>
    <row r="732">
      <c r="A732" s="28">
        <f>IF(Register!$A730="","",Register!$A730)</f>
        <v/>
      </c>
      <c r="B732" s="28">
        <f>IF(Register!$D730="","",Register!$D730)</f>
        <v/>
      </c>
      <c r="C732" s="28">
        <f>IF(Register!$F730="","",Register!$F730)</f>
        <v/>
      </c>
      <c r="D732" s="28">
        <f>IF(C732="","",IF(C732=Settings!$A$9,Settings!$B$9,IF(C732=Settings!$A$10,Settings!$B$10,IF(C732=Settings!$A$11,Settings!$B$11,IF(C732=Settings!$A$12,Settings!$B$12,IF(C732=Settings!$A$13,Settings!$B$13,IF(C732=Settings!$A$14,Settings!$B$14,IF(C732=Settings!$A$15,Settings!$B$15,IF(C732=Settings!$A$16,Settings!$B$16,IF(C732=Settings!$A$17,Settings!$B$17,IF(C732=Settings!$A$18,Settings!$B$18,"")))))))))))</f>
        <v/>
      </c>
      <c r="E732" s="27">
        <f>IF(OR(Register!$N730&lt;&gt;"Yes",Register!$O730="",N(Register!$Q730)=0),0,ROUND((Register!$M730-Register!$R730)*MIN(Register!$Q730,MAX(0,MIN(E$4,IF(Register!$U730="",$D$2,MIN($D$2,YEAR(Register!$U730)*12+MONTH(Register!$U730)-1)))-(YEAR(Register!$O730)*12+MONTH(Register!$O730))+1))/Register!$Q730,2)-ROUND((Register!$M730-Register!$R730)*MIN(Register!$Q730,MAX(0,MIN(E$4-1,IF(Register!$U730="",$D$2,MIN($D$2,YEAR(Register!$U730)*12+MONTH(Register!$U730)-1)))-(YEAR(Register!$O730)*12+MONTH(Register!$O730))+1))/Register!$Q730,2))</f>
        <v/>
      </c>
      <c r="F732" s="27">
        <f>IF(OR(Register!$N730&lt;&gt;"Yes",Register!$O730="",N(Register!$Q730)=0),0,ROUND((Register!$M730-Register!$R730)*MIN(Register!$Q730,MAX(0,MIN(F$4,IF(Register!$U730="",$D$2,MIN($D$2,YEAR(Register!$U730)*12+MONTH(Register!$U730)-1)))-(YEAR(Register!$O730)*12+MONTH(Register!$O730))+1))/Register!$Q730,2)-ROUND((Register!$M730-Register!$R730)*MIN(Register!$Q730,MAX(0,MIN(F$4-1,IF(Register!$U730="",$D$2,MIN($D$2,YEAR(Register!$U730)*12+MONTH(Register!$U730)-1)))-(YEAR(Register!$O730)*12+MONTH(Register!$O730))+1))/Register!$Q730,2))</f>
        <v/>
      </c>
      <c r="G732" s="27">
        <f>IF(OR(Register!$N730&lt;&gt;"Yes",Register!$O730="",N(Register!$Q730)=0),0,ROUND((Register!$M730-Register!$R730)*MIN(Register!$Q730,MAX(0,MIN(G$4,IF(Register!$U730="",$D$2,MIN($D$2,YEAR(Register!$U730)*12+MONTH(Register!$U730)-1)))-(YEAR(Register!$O730)*12+MONTH(Register!$O730))+1))/Register!$Q730,2)-ROUND((Register!$M730-Register!$R730)*MIN(Register!$Q730,MAX(0,MIN(G$4-1,IF(Register!$U730="",$D$2,MIN($D$2,YEAR(Register!$U730)*12+MONTH(Register!$U730)-1)))-(YEAR(Register!$O730)*12+MONTH(Register!$O730))+1))/Register!$Q730,2))</f>
        <v/>
      </c>
      <c r="H732" s="27">
        <f>IF(OR(Register!$N730&lt;&gt;"Yes",Register!$O730="",N(Register!$Q730)=0),0,ROUND((Register!$M730-Register!$R730)*MIN(Register!$Q730,MAX(0,MIN(H$4,IF(Register!$U730="",$D$2,MIN($D$2,YEAR(Register!$U730)*12+MONTH(Register!$U730)-1)))-(YEAR(Register!$O730)*12+MONTH(Register!$O730))+1))/Register!$Q730,2)-ROUND((Register!$M730-Register!$R730)*MIN(Register!$Q730,MAX(0,MIN(H$4-1,IF(Register!$U730="",$D$2,MIN($D$2,YEAR(Register!$U730)*12+MONTH(Register!$U730)-1)))-(YEAR(Register!$O730)*12+MONTH(Register!$O730))+1))/Register!$Q730,2))</f>
        <v/>
      </c>
      <c r="I732" s="27">
        <f>IF(OR(Register!$N730&lt;&gt;"Yes",Register!$O730="",N(Register!$Q730)=0),0,ROUND((Register!$M730-Register!$R730)*MIN(Register!$Q730,MAX(0,MIN(I$4,IF(Register!$U730="",$D$2,MIN($D$2,YEAR(Register!$U730)*12+MONTH(Register!$U730)-1)))-(YEAR(Register!$O730)*12+MONTH(Register!$O730))+1))/Register!$Q730,2)-ROUND((Register!$M730-Register!$R730)*MIN(Register!$Q730,MAX(0,MIN(I$4-1,IF(Register!$U730="",$D$2,MIN($D$2,YEAR(Register!$U730)*12+MONTH(Register!$U730)-1)))-(YEAR(Register!$O730)*12+MONTH(Register!$O730))+1))/Register!$Q730,2))</f>
        <v/>
      </c>
      <c r="J732" s="27">
        <f>IF(OR(Register!$N730&lt;&gt;"Yes",Register!$O730="",N(Register!$Q730)=0),0,ROUND((Register!$M730-Register!$R730)*MIN(Register!$Q730,MAX(0,MIN(J$4,IF(Register!$U730="",$D$2,MIN($D$2,YEAR(Register!$U730)*12+MONTH(Register!$U730)-1)))-(YEAR(Register!$O730)*12+MONTH(Register!$O730))+1))/Register!$Q730,2)-ROUND((Register!$M730-Register!$R730)*MIN(Register!$Q730,MAX(0,MIN(J$4-1,IF(Register!$U730="",$D$2,MIN($D$2,YEAR(Register!$U730)*12+MONTH(Register!$U730)-1)))-(YEAR(Register!$O730)*12+MONTH(Register!$O730))+1))/Register!$Q730,2))</f>
        <v/>
      </c>
      <c r="K732" s="27">
        <f>IF(OR(Register!$N730&lt;&gt;"Yes",Register!$O730="",N(Register!$Q730)=0),0,ROUND((Register!$M730-Register!$R730)*MIN(Register!$Q730,MAX(0,MIN(K$4,IF(Register!$U730="",$D$2,MIN($D$2,YEAR(Register!$U730)*12+MONTH(Register!$U730)-1)))-(YEAR(Register!$O730)*12+MONTH(Register!$O730))+1))/Register!$Q730,2)-ROUND((Register!$M730-Register!$R730)*MIN(Register!$Q730,MAX(0,MIN(K$4-1,IF(Register!$U730="",$D$2,MIN($D$2,YEAR(Register!$U730)*12+MONTH(Register!$U730)-1)))-(YEAR(Register!$O730)*12+MONTH(Register!$O730))+1))/Register!$Q730,2))</f>
        <v/>
      </c>
      <c r="L732" s="27">
        <f>IF(OR(Register!$N730&lt;&gt;"Yes",Register!$O730="",N(Register!$Q730)=0),0,ROUND((Register!$M730-Register!$R730)*MIN(Register!$Q730,MAX(0,MIN(L$4,IF(Register!$U730="",$D$2,MIN($D$2,YEAR(Register!$U730)*12+MONTH(Register!$U730)-1)))-(YEAR(Register!$O730)*12+MONTH(Register!$O730))+1))/Register!$Q730,2)-ROUND((Register!$M730-Register!$R730)*MIN(Register!$Q730,MAX(0,MIN(L$4-1,IF(Register!$U730="",$D$2,MIN($D$2,YEAR(Register!$U730)*12+MONTH(Register!$U730)-1)))-(YEAR(Register!$O730)*12+MONTH(Register!$O730))+1))/Register!$Q730,2))</f>
        <v/>
      </c>
      <c r="M732" s="27">
        <f>IF(OR(Register!$N730&lt;&gt;"Yes",Register!$O730="",N(Register!$Q730)=0),0,ROUND((Register!$M730-Register!$R730)*MIN(Register!$Q730,MAX(0,MIN(M$4,IF(Register!$U730="",$D$2,MIN($D$2,YEAR(Register!$U730)*12+MONTH(Register!$U730)-1)))-(YEAR(Register!$O730)*12+MONTH(Register!$O730))+1))/Register!$Q730,2)-ROUND((Register!$M730-Register!$R730)*MIN(Register!$Q730,MAX(0,MIN(M$4-1,IF(Register!$U730="",$D$2,MIN($D$2,YEAR(Register!$U730)*12+MONTH(Register!$U730)-1)))-(YEAR(Register!$O730)*12+MONTH(Register!$O730))+1))/Register!$Q730,2))</f>
        <v/>
      </c>
      <c r="N732" s="27">
        <f>IF(OR(Register!$N730&lt;&gt;"Yes",Register!$O730="",N(Register!$Q730)=0),0,ROUND((Register!$M730-Register!$R730)*MIN(Register!$Q730,MAX(0,MIN(N$4,IF(Register!$U730="",$D$2,MIN($D$2,YEAR(Register!$U730)*12+MONTH(Register!$U730)-1)))-(YEAR(Register!$O730)*12+MONTH(Register!$O730))+1))/Register!$Q730,2)-ROUND((Register!$M730-Register!$R730)*MIN(Register!$Q730,MAX(0,MIN(N$4-1,IF(Register!$U730="",$D$2,MIN($D$2,YEAR(Register!$U730)*12+MONTH(Register!$U730)-1)))-(YEAR(Register!$O730)*12+MONTH(Register!$O730))+1))/Register!$Q730,2))</f>
        <v/>
      </c>
      <c r="O732" s="27">
        <f>IF(OR(Register!$N730&lt;&gt;"Yes",Register!$O730="",N(Register!$Q730)=0),0,ROUND((Register!$M730-Register!$R730)*MIN(Register!$Q730,MAX(0,MIN(O$4,IF(Register!$U730="",$D$2,MIN($D$2,YEAR(Register!$U730)*12+MONTH(Register!$U730)-1)))-(YEAR(Register!$O730)*12+MONTH(Register!$O730))+1))/Register!$Q730,2)-ROUND((Register!$M730-Register!$R730)*MIN(Register!$Q730,MAX(0,MIN(O$4-1,IF(Register!$U730="",$D$2,MIN($D$2,YEAR(Register!$U730)*12+MONTH(Register!$U730)-1)))-(YEAR(Register!$O730)*12+MONTH(Register!$O730))+1))/Register!$Q730,2))</f>
        <v/>
      </c>
      <c r="P732" s="27">
        <f>IF(OR(Register!$N730&lt;&gt;"Yes",Register!$O730="",N(Register!$Q730)=0),0,ROUND((Register!$M730-Register!$R730)*MIN(Register!$Q730,MAX(0,MIN(P$4,IF(Register!$U730="",$D$2,MIN($D$2,YEAR(Register!$U730)*12+MONTH(Register!$U730)-1)))-(YEAR(Register!$O730)*12+MONTH(Register!$O730))+1))/Register!$Q730,2)-ROUND((Register!$M730-Register!$R730)*MIN(Register!$Q730,MAX(0,MIN(P$4-1,IF(Register!$U730="",$D$2,MIN($D$2,YEAR(Register!$U730)*12+MONTH(Register!$U730)-1)))-(YEAR(Register!$O730)*12+MONTH(Register!$O730))+1))/Register!$Q730,2))</f>
        <v/>
      </c>
      <c r="Q732" s="27">
        <f>E732+F732+G732+H732+I732+J732+K732+L732+M732+N732+O732+P732</f>
        <v/>
      </c>
    </row>
    <row r="733">
      <c r="A733" s="28">
        <f>IF(Register!$A731="","",Register!$A731)</f>
        <v/>
      </c>
      <c r="B733" s="28">
        <f>IF(Register!$D731="","",Register!$D731)</f>
        <v/>
      </c>
      <c r="C733" s="28">
        <f>IF(Register!$F731="","",Register!$F731)</f>
        <v/>
      </c>
      <c r="D733" s="28">
        <f>IF(C733="","",IF(C733=Settings!$A$9,Settings!$B$9,IF(C733=Settings!$A$10,Settings!$B$10,IF(C733=Settings!$A$11,Settings!$B$11,IF(C733=Settings!$A$12,Settings!$B$12,IF(C733=Settings!$A$13,Settings!$B$13,IF(C733=Settings!$A$14,Settings!$B$14,IF(C733=Settings!$A$15,Settings!$B$15,IF(C733=Settings!$A$16,Settings!$B$16,IF(C733=Settings!$A$17,Settings!$B$17,IF(C733=Settings!$A$18,Settings!$B$18,"")))))))))))</f>
        <v/>
      </c>
      <c r="E733" s="27">
        <f>IF(OR(Register!$N731&lt;&gt;"Yes",Register!$O731="",N(Register!$Q731)=0),0,ROUND((Register!$M731-Register!$R731)*MIN(Register!$Q731,MAX(0,MIN(E$4,IF(Register!$U731="",$D$2,MIN($D$2,YEAR(Register!$U731)*12+MONTH(Register!$U731)-1)))-(YEAR(Register!$O731)*12+MONTH(Register!$O731))+1))/Register!$Q731,2)-ROUND((Register!$M731-Register!$R731)*MIN(Register!$Q731,MAX(0,MIN(E$4-1,IF(Register!$U731="",$D$2,MIN($D$2,YEAR(Register!$U731)*12+MONTH(Register!$U731)-1)))-(YEAR(Register!$O731)*12+MONTH(Register!$O731))+1))/Register!$Q731,2))</f>
        <v/>
      </c>
      <c r="F733" s="27">
        <f>IF(OR(Register!$N731&lt;&gt;"Yes",Register!$O731="",N(Register!$Q731)=0),0,ROUND((Register!$M731-Register!$R731)*MIN(Register!$Q731,MAX(0,MIN(F$4,IF(Register!$U731="",$D$2,MIN($D$2,YEAR(Register!$U731)*12+MONTH(Register!$U731)-1)))-(YEAR(Register!$O731)*12+MONTH(Register!$O731))+1))/Register!$Q731,2)-ROUND((Register!$M731-Register!$R731)*MIN(Register!$Q731,MAX(0,MIN(F$4-1,IF(Register!$U731="",$D$2,MIN($D$2,YEAR(Register!$U731)*12+MONTH(Register!$U731)-1)))-(YEAR(Register!$O731)*12+MONTH(Register!$O731))+1))/Register!$Q731,2))</f>
        <v/>
      </c>
      <c r="G733" s="27">
        <f>IF(OR(Register!$N731&lt;&gt;"Yes",Register!$O731="",N(Register!$Q731)=0),0,ROUND((Register!$M731-Register!$R731)*MIN(Register!$Q731,MAX(0,MIN(G$4,IF(Register!$U731="",$D$2,MIN($D$2,YEAR(Register!$U731)*12+MONTH(Register!$U731)-1)))-(YEAR(Register!$O731)*12+MONTH(Register!$O731))+1))/Register!$Q731,2)-ROUND((Register!$M731-Register!$R731)*MIN(Register!$Q731,MAX(0,MIN(G$4-1,IF(Register!$U731="",$D$2,MIN($D$2,YEAR(Register!$U731)*12+MONTH(Register!$U731)-1)))-(YEAR(Register!$O731)*12+MONTH(Register!$O731))+1))/Register!$Q731,2))</f>
        <v/>
      </c>
      <c r="H733" s="27">
        <f>IF(OR(Register!$N731&lt;&gt;"Yes",Register!$O731="",N(Register!$Q731)=0),0,ROUND((Register!$M731-Register!$R731)*MIN(Register!$Q731,MAX(0,MIN(H$4,IF(Register!$U731="",$D$2,MIN($D$2,YEAR(Register!$U731)*12+MONTH(Register!$U731)-1)))-(YEAR(Register!$O731)*12+MONTH(Register!$O731))+1))/Register!$Q731,2)-ROUND((Register!$M731-Register!$R731)*MIN(Register!$Q731,MAX(0,MIN(H$4-1,IF(Register!$U731="",$D$2,MIN($D$2,YEAR(Register!$U731)*12+MONTH(Register!$U731)-1)))-(YEAR(Register!$O731)*12+MONTH(Register!$O731))+1))/Register!$Q731,2))</f>
        <v/>
      </c>
      <c r="I733" s="27">
        <f>IF(OR(Register!$N731&lt;&gt;"Yes",Register!$O731="",N(Register!$Q731)=0),0,ROUND((Register!$M731-Register!$R731)*MIN(Register!$Q731,MAX(0,MIN(I$4,IF(Register!$U731="",$D$2,MIN($D$2,YEAR(Register!$U731)*12+MONTH(Register!$U731)-1)))-(YEAR(Register!$O731)*12+MONTH(Register!$O731))+1))/Register!$Q731,2)-ROUND((Register!$M731-Register!$R731)*MIN(Register!$Q731,MAX(0,MIN(I$4-1,IF(Register!$U731="",$D$2,MIN($D$2,YEAR(Register!$U731)*12+MONTH(Register!$U731)-1)))-(YEAR(Register!$O731)*12+MONTH(Register!$O731))+1))/Register!$Q731,2))</f>
        <v/>
      </c>
      <c r="J733" s="27">
        <f>IF(OR(Register!$N731&lt;&gt;"Yes",Register!$O731="",N(Register!$Q731)=0),0,ROUND((Register!$M731-Register!$R731)*MIN(Register!$Q731,MAX(0,MIN(J$4,IF(Register!$U731="",$D$2,MIN($D$2,YEAR(Register!$U731)*12+MONTH(Register!$U731)-1)))-(YEAR(Register!$O731)*12+MONTH(Register!$O731))+1))/Register!$Q731,2)-ROUND((Register!$M731-Register!$R731)*MIN(Register!$Q731,MAX(0,MIN(J$4-1,IF(Register!$U731="",$D$2,MIN($D$2,YEAR(Register!$U731)*12+MONTH(Register!$U731)-1)))-(YEAR(Register!$O731)*12+MONTH(Register!$O731))+1))/Register!$Q731,2))</f>
        <v/>
      </c>
      <c r="K733" s="27">
        <f>IF(OR(Register!$N731&lt;&gt;"Yes",Register!$O731="",N(Register!$Q731)=0),0,ROUND((Register!$M731-Register!$R731)*MIN(Register!$Q731,MAX(0,MIN(K$4,IF(Register!$U731="",$D$2,MIN($D$2,YEAR(Register!$U731)*12+MONTH(Register!$U731)-1)))-(YEAR(Register!$O731)*12+MONTH(Register!$O731))+1))/Register!$Q731,2)-ROUND((Register!$M731-Register!$R731)*MIN(Register!$Q731,MAX(0,MIN(K$4-1,IF(Register!$U731="",$D$2,MIN($D$2,YEAR(Register!$U731)*12+MONTH(Register!$U731)-1)))-(YEAR(Register!$O731)*12+MONTH(Register!$O731))+1))/Register!$Q731,2))</f>
        <v/>
      </c>
      <c r="L733" s="27">
        <f>IF(OR(Register!$N731&lt;&gt;"Yes",Register!$O731="",N(Register!$Q731)=0),0,ROUND((Register!$M731-Register!$R731)*MIN(Register!$Q731,MAX(0,MIN(L$4,IF(Register!$U731="",$D$2,MIN($D$2,YEAR(Register!$U731)*12+MONTH(Register!$U731)-1)))-(YEAR(Register!$O731)*12+MONTH(Register!$O731))+1))/Register!$Q731,2)-ROUND((Register!$M731-Register!$R731)*MIN(Register!$Q731,MAX(0,MIN(L$4-1,IF(Register!$U731="",$D$2,MIN($D$2,YEAR(Register!$U731)*12+MONTH(Register!$U731)-1)))-(YEAR(Register!$O731)*12+MONTH(Register!$O731))+1))/Register!$Q731,2))</f>
        <v/>
      </c>
      <c r="M733" s="27">
        <f>IF(OR(Register!$N731&lt;&gt;"Yes",Register!$O731="",N(Register!$Q731)=0),0,ROUND((Register!$M731-Register!$R731)*MIN(Register!$Q731,MAX(0,MIN(M$4,IF(Register!$U731="",$D$2,MIN($D$2,YEAR(Register!$U731)*12+MONTH(Register!$U731)-1)))-(YEAR(Register!$O731)*12+MONTH(Register!$O731))+1))/Register!$Q731,2)-ROUND((Register!$M731-Register!$R731)*MIN(Register!$Q731,MAX(0,MIN(M$4-1,IF(Register!$U731="",$D$2,MIN($D$2,YEAR(Register!$U731)*12+MONTH(Register!$U731)-1)))-(YEAR(Register!$O731)*12+MONTH(Register!$O731))+1))/Register!$Q731,2))</f>
        <v/>
      </c>
      <c r="N733" s="27">
        <f>IF(OR(Register!$N731&lt;&gt;"Yes",Register!$O731="",N(Register!$Q731)=0),0,ROUND((Register!$M731-Register!$R731)*MIN(Register!$Q731,MAX(0,MIN(N$4,IF(Register!$U731="",$D$2,MIN($D$2,YEAR(Register!$U731)*12+MONTH(Register!$U731)-1)))-(YEAR(Register!$O731)*12+MONTH(Register!$O731))+1))/Register!$Q731,2)-ROUND((Register!$M731-Register!$R731)*MIN(Register!$Q731,MAX(0,MIN(N$4-1,IF(Register!$U731="",$D$2,MIN($D$2,YEAR(Register!$U731)*12+MONTH(Register!$U731)-1)))-(YEAR(Register!$O731)*12+MONTH(Register!$O731))+1))/Register!$Q731,2))</f>
        <v/>
      </c>
      <c r="O733" s="27">
        <f>IF(OR(Register!$N731&lt;&gt;"Yes",Register!$O731="",N(Register!$Q731)=0),0,ROUND((Register!$M731-Register!$R731)*MIN(Register!$Q731,MAX(0,MIN(O$4,IF(Register!$U731="",$D$2,MIN($D$2,YEAR(Register!$U731)*12+MONTH(Register!$U731)-1)))-(YEAR(Register!$O731)*12+MONTH(Register!$O731))+1))/Register!$Q731,2)-ROUND((Register!$M731-Register!$R731)*MIN(Register!$Q731,MAX(0,MIN(O$4-1,IF(Register!$U731="",$D$2,MIN($D$2,YEAR(Register!$U731)*12+MONTH(Register!$U731)-1)))-(YEAR(Register!$O731)*12+MONTH(Register!$O731))+1))/Register!$Q731,2))</f>
        <v/>
      </c>
      <c r="P733" s="27">
        <f>IF(OR(Register!$N731&lt;&gt;"Yes",Register!$O731="",N(Register!$Q731)=0),0,ROUND((Register!$M731-Register!$R731)*MIN(Register!$Q731,MAX(0,MIN(P$4,IF(Register!$U731="",$D$2,MIN($D$2,YEAR(Register!$U731)*12+MONTH(Register!$U731)-1)))-(YEAR(Register!$O731)*12+MONTH(Register!$O731))+1))/Register!$Q731,2)-ROUND((Register!$M731-Register!$R731)*MIN(Register!$Q731,MAX(0,MIN(P$4-1,IF(Register!$U731="",$D$2,MIN($D$2,YEAR(Register!$U731)*12+MONTH(Register!$U731)-1)))-(YEAR(Register!$O731)*12+MONTH(Register!$O731))+1))/Register!$Q731,2))</f>
        <v/>
      </c>
      <c r="Q733" s="27">
        <f>E733+F733+G733+H733+I733+J733+K733+L733+M733+N733+O733+P733</f>
        <v/>
      </c>
    </row>
    <row r="734">
      <c r="A734" s="28">
        <f>IF(Register!$A732="","",Register!$A732)</f>
        <v/>
      </c>
      <c r="B734" s="28">
        <f>IF(Register!$D732="","",Register!$D732)</f>
        <v/>
      </c>
      <c r="C734" s="28">
        <f>IF(Register!$F732="","",Register!$F732)</f>
        <v/>
      </c>
      <c r="D734" s="28">
        <f>IF(C734="","",IF(C734=Settings!$A$9,Settings!$B$9,IF(C734=Settings!$A$10,Settings!$B$10,IF(C734=Settings!$A$11,Settings!$B$11,IF(C734=Settings!$A$12,Settings!$B$12,IF(C734=Settings!$A$13,Settings!$B$13,IF(C734=Settings!$A$14,Settings!$B$14,IF(C734=Settings!$A$15,Settings!$B$15,IF(C734=Settings!$A$16,Settings!$B$16,IF(C734=Settings!$A$17,Settings!$B$17,IF(C734=Settings!$A$18,Settings!$B$18,"")))))))))))</f>
        <v/>
      </c>
      <c r="E734" s="27">
        <f>IF(OR(Register!$N732&lt;&gt;"Yes",Register!$O732="",N(Register!$Q732)=0),0,ROUND((Register!$M732-Register!$R732)*MIN(Register!$Q732,MAX(0,MIN(E$4,IF(Register!$U732="",$D$2,MIN($D$2,YEAR(Register!$U732)*12+MONTH(Register!$U732)-1)))-(YEAR(Register!$O732)*12+MONTH(Register!$O732))+1))/Register!$Q732,2)-ROUND((Register!$M732-Register!$R732)*MIN(Register!$Q732,MAX(0,MIN(E$4-1,IF(Register!$U732="",$D$2,MIN($D$2,YEAR(Register!$U732)*12+MONTH(Register!$U732)-1)))-(YEAR(Register!$O732)*12+MONTH(Register!$O732))+1))/Register!$Q732,2))</f>
        <v/>
      </c>
      <c r="F734" s="27">
        <f>IF(OR(Register!$N732&lt;&gt;"Yes",Register!$O732="",N(Register!$Q732)=0),0,ROUND((Register!$M732-Register!$R732)*MIN(Register!$Q732,MAX(0,MIN(F$4,IF(Register!$U732="",$D$2,MIN($D$2,YEAR(Register!$U732)*12+MONTH(Register!$U732)-1)))-(YEAR(Register!$O732)*12+MONTH(Register!$O732))+1))/Register!$Q732,2)-ROUND((Register!$M732-Register!$R732)*MIN(Register!$Q732,MAX(0,MIN(F$4-1,IF(Register!$U732="",$D$2,MIN($D$2,YEAR(Register!$U732)*12+MONTH(Register!$U732)-1)))-(YEAR(Register!$O732)*12+MONTH(Register!$O732))+1))/Register!$Q732,2))</f>
        <v/>
      </c>
      <c r="G734" s="27">
        <f>IF(OR(Register!$N732&lt;&gt;"Yes",Register!$O732="",N(Register!$Q732)=0),0,ROUND((Register!$M732-Register!$R732)*MIN(Register!$Q732,MAX(0,MIN(G$4,IF(Register!$U732="",$D$2,MIN($D$2,YEAR(Register!$U732)*12+MONTH(Register!$U732)-1)))-(YEAR(Register!$O732)*12+MONTH(Register!$O732))+1))/Register!$Q732,2)-ROUND((Register!$M732-Register!$R732)*MIN(Register!$Q732,MAX(0,MIN(G$4-1,IF(Register!$U732="",$D$2,MIN($D$2,YEAR(Register!$U732)*12+MONTH(Register!$U732)-1)))-(YEAR(Register!$O732)*12+MONTH(Register!$O732))+1))/Register!$Q732,2))</f>
        <v/>
      </c>
      <c r="H734" s="27">
        <f>IF(OR(Register!$N732&lt;&gt;"Yes",Register!$O732="",N(Register!$Q732)=0),0,ROUND((Register!$M732-Register!$R732)*MIN(Register!$Q732,MAX(0,MIN(H$4,IF(Register!$U732="",$D$2,MIN($D$2,YEAR(Register!$U732)*12+MONTH(Register!$U732)-1)))-(YEAR(Register!$O732)*12+MONTH(Register!$O732))+1))/Register!$Q732,2)-ROUND((Register!$M732-Register!$R732)*MIN(Register!$Q732,MAX(0,MIN(H$4-1,IF(Register!$U732="",$D$2,MIN($D$2,YEAR(Register!$U732)*12+MONTH(Register!$U732)-1)))-(YEAR(Register!$O732)*12+MONTH(Register!$O732))+1))/Register!$Q732,2))</f>
        <v/>
      </c>
      <c r="I734" s="27">
        <f>IF(OR(Register!$N732&lt;&gt;"Yes",Register!$O732="",N(Register!$Q732)=0),0,ROUND((Register!$M732-Register!$R732)*MIN(Register!$Q732,MAX(0,MIN(I$4,IF(Register!$U732="",$D$2,MIN($D$2,YEAR(Register!$U732)*12+MONTH(Register!$U732)-1)))-(YEAR(Register!$O732)*12+MONTH(Register!$O732))+1))/Register!$Q732,2)-ROUND((Register!$M732-Register!$R732)*MIN(Register!$Q732,MAX(0,MIN(I$4-1,IF(Register!$U732="",$D$2,MIN($D$2,YEAR(Register!$U732)*12+MONTH(Register!$U732)-1)))-(YEAR(Register!$O732)*12+MONTH(Register!$O732))+1))/Register!$Q732,2))</f>
        <v/>
      </c>
      <c r="J734" s="27">
        <f>IF(OR(Register!$N732&lt;&gt;"Yes",Register!$O732="",N(Register!$Q732)=0),0,ROUND((Register!$M732-Register!$R732)*MIN(Register!$Q732,MAX(0,MIN(J$4,IF(Register!$U732="",$D$2,MIN($D$2,YEAR(Register!$U732)*12+MONTH(Register!$U732)-1)))-(YEAR(Register!$O732)*12+MONTH(Register!$O732))+1))/Register!$Q732,2)-ROUND((Register!$M732-Register!$R732)*MIN(Register!$Q732,MAX(0,MIN(J$4-1,IF(Register!$U732="",$D$2,MIN($D$2,YEAR(Register!$U732)*12+MONTH(Register!$U732)-1)))-(YEAR(Register!$O732)*12+MONTH(Register!$O732))+1))/Register!$Q732,2))</f>
        <v/>
      </c>
      <c r="K734" s="27">
        <f>IF(OR(Register!$N732&lt;&gt;"Yes",Register!$O732="",N(Register!$Q732)=0),0,ROUND((Register!$M732-Register!$R732)*MIN(Register!$Q732,MAX(0,MIN(K$4,IF(Register!$U732="",$D$2,MIN($D$2,YEAR(Register!$U732)*12+MONTH(Register!$U732)-1)))-(YEAR(Register!$O732)*12+MONTH(Register!$O732))+1))/Register!$Q732,2)-ROUND((Register!$M732-Register!$R732)*MIN(Register!$Q732,MAX(0,MIN(K$4-1,IF(Register!$U732="",$D$2,MIN($D$2,YEAR(Register!$U732)*12+MONTH(Register!$U732)-1)))-(YEAR(Register!$O732)*12+MONTH(Register!$O732))+1))/Register!$Q732,2))</f>
        <v/>
      </c>
      <c r="L734" s="27">
        <f>IF(OR(Register!$N732&lt;&gt;"Yes",Register!$O732="",N(Register!$Q732)=0),0,ROUND((Register!$M732-Register!$R732)*MIN(Register!$Q732,MAX(0,MIN(L$4,IF(Register!$U732="",$D$2,MIN($D$2,YEAR(Register!$U732)*12+MONTH(Register!$U732)-1)))-(YEAR(Register!$O732)*12+MONTH(Register!$O732))+1))/Register!$Q732,2)-ROUND((Register!$M732-Register!$R732)*MIN(Register!$Q732,MAX(0,MIN(L$4-1,IF(Register!$U732="",$D$2,MIN($D$2,YEAR(Register!$U732)*12+MONTH(Register!$U732)-1)))-(YEAR(Register!$O732)*12+MONTH(Register!$O732))+1))/Register!$Q732,2))</f>
        <v/>
      </c>
      <c r="M734" s="27">
        <f>IF(OR(Register!$N732&lt;&gt;"Yes",Register!$O732="",N(Register!$Q732)=0),0,ROUND((Register!$M732-Register!$R732)*MIN(Register!$Q732,MAX(0,MIN(M$4,IF(Register!$U732="",$D$2,MIN($D$2,YEAR(Register!$U732)*12+MONTH(Register!$U732)-1)))-(YEAR(Register!$O732)*12+MONTH(Register!$O732))+1))/Register!$Q732,2)-ROUND((Register!$M732-Register!$R732)*MIN(Register!$Q732,MAX(0,MIN(M$4-1,IF(Register!$U732="",$D$2,MIN($D$2,YEAR(Register!$U732)*12+MONTH(Register!$U732)-1)))-(YEAR(Register!$O732)*12+MONTH(Register!$O732))+1))/Register!$Q732,2))</f>
        <v/>
      </c>
      <c r="N734" s="27">
        <f>IF(OR(Register!$N732&lt;&gt;"Yes",Register!$O732="",N(Register!$Q732)=0),0,ROUND((Register!$M732-Register!$R732)*MIN(Register!$Q732,MAX(0,MIN(N$4,IF(Register!$U732="",$D$2,MIN($D$2,YEAR(Register!$U732)*12+MONTH(Register!$U732)-1)))-(YEAR(Register!$O732)*12+MONTH(Register!$O732))+1))/Register!$Q732,2)-ROUND((Register!$M732-Register!$R732)*MIN(Register!$Q732,MAX(0,MIN(N$4-1,IF(Register!$U732="",$D$2,MIN($D$2,YEAR(Register!$U732)*12+MONTH(Register!$U732)-1)))-(YEAR(Register!$O732)*12+MONTH(Register!$O732))+1))/Register!$Q732,2))</f>
        <v/>
      </c>
      <c r="O734" s="27">
        <f>IF(OR(Register!$N732&lt;&gt;"Yes",Register!$O732="",N(Register!$Q732)=0),0,ROUND((Register!$M732-Register!$R732)*MIN(Register!$Q732,MAX(0,MIN(O$4,IF(Register!$U732="",$D$2,MIN($D$2,YEAR(Register!$U732)*12+MONTH(Register!$U732)-1)))-(YEAR(Register!$O732)*12+MONTH(Register!$O732))+1))/Register!$Q732,2)-ROUND((Register!$M732-Register!$R732)*MIN(Register!$Q732,MAX(0,MIN(O$4-1,IF(Register!$U732="",$D$2,MIN($D$2,YEAR(Register!$U732)*12+MONTH(Register!$U732)-1)))-(YEAR(Register!$O732)*12+MONTH(Register!$O732))+1))/Register!$Q732,2))</f>
        <v/>
      </c>
      <c r="P734" s="27">
        <f>IF(OR(Register!$N732&lt;&gt;"Yes",Register!$O732="",N(Register!$Q732)=0),0,ROUND((Register!$M732-Register!$R732)*MIN(Register!$Q732,MAX(0,MIN(P$4,IF(Register!$U732="",$D$2,MIN($D$2,YEAR(Register!$U732)*12+MONTH(Register!$U732)-1)))-(YEAR(Register!$O732)*12+MONTH(Register!$O732))+1))/Register!$Q732,2)-ROUND((Register!$M732-Register!$R732)*MIN(Register!$Q732,MAX(0,MIN(P$4-1,IF(Register!$U732="",$D$2,MIN($D$2,YEAR(Register!$U732)*12+MONTH(Register!$U732)-1)))-(YEAR(Register!$O732)*12+MONTH(Register!$O732))+1))/Register!$Q732,2))</f>
        <v/>
      </c>
      <c r="Q734" s="27">
        <f>E734+F734+G734+H734+I734+J734+K734+L734+M734+N734+O734+P734</f>
        <v/>
      </c>
    </row>
    <row r="735">
      <c r="A735" s="28">
        <f>IF(Register!$A733="","",Register!$A733)</f>
        <v/>
      </c>
      <c r="B735" s="28">
        <f>IF(Register!$D733="","",Register!$D733)</f>
        <v/>
      </c>
      <c r="C735" s="28">
        <f>IF(Register!$F733="","",Register!$F733)</f>
        <v/>
      </c>
      <c r="D735" s="28">
        <f>IF(C735="","",IF(C735=Settings!$A$9,Settings!$B$9,IF(C735=Settings!$A$10,Settings!$B$10,IF(C735=Settings!$A$11,Settings!$B$11,IF(C735=Settings!$A$12,Settings!$B$12,IF(C735=Settings!$A$13,Settings!$B$13,IF(C735=Settings!$A$14,Settings!$B$14,IF(C735=Settings!$A$15,Settings!$B$15,IF(C735=Settings!$A$16,Settings!$B$16,IF(C735=Settings!$A$17,Settings!$B$17,IF(C735=Settings!$A$18,Settings!$B$18,"")))))))))))</f>
        <v/>
      </c>
      <c r="E735" s="27">
        <f>IF(OR(Register!$N733&lt;&gt;"Yes",Register!$O733="",N(Register!$Q733)=0),0,ROUND((Register!$M733-Register!$R733)*MIN(Register!$Q733,MAX(0,MIN(E$4,IF(Register!$U733="",$D$2,MIN($D$2,YEAR(Register!$U733)*12+MONTH(Register!$U733)-1)))-(YEAR(Register!$O733)*12+MONTH(Register!$O733))+1))/Register!$Q733,2)-ROUND((Register!$M733-Register!$R733)*MIN(Register!$Q733,MAX(0,MIN(E$4-1,IF(Register!$U733="",$D$2,MIN($D$2,YEAR(Register!$U733)*12+MONTH(Register!$U733)-1)))-(YEAR(Register!$O733)*12+MONTH(Register!$O733))+1))/Register!$Q733,2))</f>
        <v/>
      </c>
      <c r="F735" s="27">
        <f>IF(OR(Register!$N733&lt;&gt;"Yes",Register!$O733="",N(Register!$Q733)=0),0,ROUND((Register!$M733-Register!$R733)*MIN(Register!$Q733,MAX(0,MIN(F$4,IF(Register!$U733="",$D$2,MIN($D$2,YEAR(Register!$U733)*12+MONTH(Register!$U733)-1)))-(YEAR(Register!$O733)*12+MONTH(Register!$O733))+1))/Register!$Q733,2)-ROUND((Register!$M733-Register!$R733)*MIN(Register!$Q733,MAX(0,MIN(F$4-1,IF(Register!$U733="",$D$2,MIN($D$2,YEAR(Register!$U733)*12+MONTH(Register!$U733)-1)))-(YEAR(Register!$O733)*12+MONTH(Register!$O733))+1))/Register!$Q733,2))</f>
        <v/>
      </c>
      <c r="G735" s="27">
        <f>IF(OR(Register!$N733&lt;&gt;"Yes",Register!$O733="",N(Register!$Q733)=0),0,ROUND((Register!$M733-Register!$R733)*MIN(Register!$Q733,MAX(0,MIN(G$4,IF(Register!$U733="",$D$2,MIN($D$2,YEAR(Register!$U733)*12+MONTH(Register!$U733)-1)))-(YEAR(Register!$O733)*12+MONTH(Register!$O733))+1))/Register!$Q733,2)-ROUND((Register!$M733-Register!$R733)*MIN(Register!$Q733,MAX(0,MIN(G$4-1,IF(Register!$U733="",$D$2,MIN($D$2,YEAR(Register!$U733)*12+MONTH(Register!$U733)-1)))-(YEAR(Register!$O733)*12+MONTH(Register!$O733))+1))/Register!$Q733,2))</f>
        <v/>
      </c>
      <c r="H735" s="27">
        <f>IF(OR(Register!$N733&lt;&gt;"Yes",Register!$O733="",N(Register!$Q733)=0),0,ROUND((Register!$M733-Register!$R733)*MIN(Register!$Q733,MAX(0,MIN(H$4,IF(Register!$U733="",$D$2,MIN($D$2,YEAR(Register!$U733)*12+MONTH(Register!$U733)-1)))-(YEAR(Register!$O733)*12+MONTH(Register!$O733))+1))/Register!$Q733,2)-ROUND((Register!$M733-Register!$R733)*MIN(Register!$Q733,MAX(0,MIN(H$4-1,IF(Register!$U733="",$D$2,MIN($D$2,YEAR(Register!$U733)*12+MONTH(Register!$U733)-1)))-(YEAR(Register!$O733)*12+MONTH(Register!$O733))+1))/Register!$Q733,2))</f>
        <v/>
      </c>
      <c r="I735" s="27">
        <f>IF(OR(Register!$N733&lt;&gt;"Yes",Register!$O733="",N(Register!$Q733)=0),0,ROUND((Register!$M733-Register!$R733)*MIN(Register!$Q733,MAX(0,MIN(I$4,IF(Register!$U733="",$D$2,MIN($D$2,YEAR(Register!$U733)*12+MONTH(Register!$U733)-1)))-(YEAR(Register!$O733)*12+MONTH(Register!$O733))+1))/Register!$Q733,2)-ROUND((Register!$M733-Register!$R733)*MIN(Register!$Q733,MAX(0,MIN(I$4-1,IF(Register!$U733="",$D$2,MIN($D$2,YEAR(Register!$U733)*12+MONTH(Register!$U733)-1)))-(YEAR(Register!$O733)*12+MONTH(Register!$O733))+1))/Register!$Q733,2))</f>
        <v/>
      </c>
      <c r="J735" s="27">
        <f>IF(OR(Register!$N733&lt;&gt;"Yes",Register!$O733="",N(Register!$Q733)=0),0,ROUND((Register!$M733-Register!$R733)*MIN(Register!$Q733,MAX(0,MIN(J$4,IF(Register!$U733="",$D$2,MIN($D$2,YEAR(Register!$U733)*12+MONTH(Register!$U733)-1)))-(YEAR(Register!$O733)*12+MONTH(Register!$O733))+1))/Register!$Q733,2)-ROUND((Register!$M733-Register!$R733)*MIN(Register!$Q733,MAX(0,MIN(J$4-1,IF(Register!$U733="",$D$2,MIN($D$2,YEAR(Register!$U733)*12+MONTH(Register!$U733)-1)))-(YEAR(Register!$O733)*12+MONTH(Register!$O733))+1))/Register!$Q733,2))</f>
        <v/>
      </c>
      <c r="K735" s="27">
        <f>IF(OR(Register!$N733&lt;&gt;"Yes",Register!$O733="",N(Register!$Q733)=0),0,ROUND((Register!$M733-Register!$R733)*MIN(Register!$Q733,MAX(0,MIN(K$4,IF(Register!$U733="",$D$2,MIN($D$2,YEAR(Register!$U733)*12+MONTH(Register!$U733)-1)))-(YEAR(Register!$O733)*12+MONTH(Register!$O733))+1))/Register!$Q733,2)-ROUND((Register!$M733-Register!$R733)*MIN(Register!$Q733,MAX(0,MIN(K$4-1,IF(Register!$U733="",$D$2,MIN($D$2,YEAR(Register!$U733)*12+MONTH(Register!$U733)-1)))-(YEAR(Register!$O733)*12+MONTH(Register!$O733))+1))/Register!$Q733,2))</f>
        <v/>
      </c>
      <c r="L735" s="27">
        <f>IF(OR(Register!$N733&lt;&gt;"Yes",Register!$O733="",N(Register!$Q733)=0),0,ROUND((Register!$M733-Register!$R733)*MIN(Register!$Q733,MAX(0,MIN(L$4,IF(Register!$U733="",$D$2,MIN($D$2,YEAR(Register!$U733)*12+MONTH(Register!$U733)-1)))-(YEAR(Register!$O733)*12+MONTH(Register!$O733))+1))/Register!$Q733,2)-ROUND((Register!$M733-Register!$R733)*MIN(Register!$Q733,MAX(0,MIN(L$4-1,IF(Register!$U733="",$D$2,MIN($D$2,YEAR(Register!$U733)*12+MONTH(Register!$U733)-1)))-(YEAR(Register!$O733)*12+MONTH(Register!$O733))+1))/Register!$Q733,2))</f>
        <v/>
      </c>
      <c r="M735" s="27">
        <f>IF(OR(Register!$N733&lt;&gt;"Yes",Register!$O733="",N(Register!$Q733)=0),0,ROUND((Register!$M733-Register!$R733)*MIN(Register!$Q733,MAX(0,MIN(M$4,IF(Register!$U733="",$D$2,MIN($D$2,YEAR(Register!$U733)*12+MONTH(Register!$U733)-1)))-(YEAR(Register!$O733)*12+MONTH(Register!$O733))+1))/Register!$Q733,2)-ROUND((Register!$M733-Register!$R733)*MIN(Register!$Q733,MAX(0,MIN(M$4-1,IF(Register!$U733="",$D$2,MIN($D$2,YEAR(Register!$U733)*12+MONTH(Register!$U733)-1)))-(YEAR(Register!$O733)*12+MONTH(Register!$O733))+1))/Register!$Q733,2))</f>
        <v/>
      </c>
      <c r="N735" s="27">
        <f>IF(OR(Register!$N733&lt;&gt;"Yes",Register!$O733="",N(Register!$Q733)=0),0,ROUND((Register!$M733-Register!$R733)*MIN(Register!$Q733,MAX(0,MIN(N$4,IF(Register!$U733="",$D$2,MIN($D$2,YEAR(Register!$U733)*12+MONTH(Register!$U733)-1)))-(YEAR(Register!$O733)*12+MONTH(Register!$O733))+1))/Register!$Q733,2)-ROUND((Register!$M733-Register!$R733)*MIN(Register!$Q733,MAX(0,MIN(N$4-1,IF(Register!$U733="",$D$2,MIN($D$2,YEAR(Register!$U733)*12+MONTH(Register!$U733)-1)))-(YEAR(Register!$O733)*12+MONTH(Register!$O733))+1))/Register!$Q733,2))</f>
        <v/>
      </c>
      <c r="O735" s="27">
        <f>IF(OR(Register!$N733&lt;&gt;"Yes",Register!$O733="",N(Register!$Q733)=0),0,ROUND((Register!$M733-Register!$R733)*MIN(Register!$Q733,MAX(0,MIN(O$4,IF(Register!$U733="",$D$2,MIN($D$2,YEAR(Register!$U733)*12+MONTH(Register!$U733)-1)))-(YEAR(Register!$O733)*12+MONTH(Register!$O733))+1))/Register!$Q733,2)-ROUND((Register!$M733-Register!$R733)*MIN(Register!$Q733,MAX(0,MIN(O$4-1,IF(Register!$U733="",$D$2,MIN($D$2,YEAR(Register!$U733)*12+MONTH(Register!$U733)-1)))-(YEAR(Register!$O733)*12+MONTH(Register!$O733))+1))/Register!$Q733,2))</f>
        <v/>
      </c>
      <c r="P735" s="27">
        <f>IF(OR(Register!$N733&lt;&gt;"Yes",Register!$O733="",N(Register!$Q733)=0),0,ROUND((Register!$M733-Register!$R733)*MIN(Register!$Q733,MAX(0,MIN(P$4,IF(Register!$U733="",$D$2,MIN($D$2,YEAR(Register!$U733)*12+MONTH(Register!$U733)-1)))-(YEAR(Register!$O733)*12+MONTH(Register!$O733))+1))/Register!$Q733,2)-ROUND((Register!$M733-Register!$R733)*MIN(Register!$Q733,MAX(0,MIN(P$4-1,IF(Register!$U733="",$D$2,MIN($D$2,YEAR(Register!$U733)*12+MONTH(Register!$U733)-1)))-(YEAR(Register!$O733)*12+MONTH(Register!$O733))+1))/Register!$Q733,2))</f>
        <v/>
      </c>
      <c r="Q735" s="27">
        <f>E735+F735+G735+H735+I735+J735+K735+L735+M735+N735+O735+P735</f>
        <v/>
      </c>
    </row>
    <row r="736">
      <c r="A736" s="28">
        <f>IF(Register!$A734="","",Register!$A734)</f>
        <v/>
      </c>
      <c r="B736" s="28">
        <f>IF(Register!$D734="","",Register!$D734)</f>
        <v/>
      </c>
      <c r="C736" s="28">
        <f>IF(Register!$F734="","",Register!$F734)</f>
        <v/>
      </c>
      <c r="D736" s="28">
        <f>IF(C736="","",IF(C736=Settings!$A$9,Settings!$B$9,IF(C736=Settings!$A$10,Settings!$B$10,IF(C736=Settings!$A$11,Settings!$B$11,IF(C736=Settings!$A$12,Settings!$B$12,IF(C736=Settings!$A$13,Settings!$B$13,IF(C736=Settings!$A$14,Settings!$B$14,IF(C736=Settings!$A$15,Settings!$B$15,IF(C736=Settings!$A$16,Settings!$B$16,IF(C736=Settings!$A$17,Settings!$B$17,IF(C736=Settings!$A$18,Settings!$B$18,"")))))))))))</f>
        <v/>
      </c>
      <c r="E736" s="27">
        <f>IF(OR(Register!$N734&lt;&gt;"Yes",Register!$O734="",N(Register!$Q734)=0),0,ROUND((Register!$M734-Register!$R734)*MIN(Register!$Q734,MAX(0,MIN(E$4,IF(Register!$U734="",$D$2,MIN($D$2,YEAR(Register!$U734)*12+MONTH(Register!$U734)-1)))-(YEAR(Register!$O734)*12+MONTH(Register!$O734))+1))/Register!$Q734,2)-ROUND((Register!$M734-Register!$R734)*MIN(Register!$Q734,MAX(0,MIN(E$4-1,IF(Register!$U734="",$D$2,MIN($D$2,YEAR(Register!$U734)*12+MONTH(Register!$U734)-1)))-(YEAR(Register!$O734)*12+MONTH(Register!$O734))+1))/Register!$Q734,2))</f>
        <v/>
      </c>
      <c r="F736" s="27">
        <f>IF(OR(Register!$N734&lt;&gt;"Yes",Register!$O734="",N(Register!$Q734)=0),0,ROUND((Register!$M734-Register!$R734)*MIN(Register!$Q734,MAX(0,MIN(F$4,IF(Register!$U734="",$D$2,MIN($D$2,YEAR(Register!$U734)*12+MONTH(Register!$U734)-1)))-(YEAR(Register!$O734)*12+MONTH(Register!$O734))+1))/Register!$Q734,2)-ROUND((Register!$M734-Register!$R734)*MIN(Register!$Q734,MAX(0,MIN(F$4-1,IF(Register!$U734="",$D$2,MIN($D$2,YEAR(Register!$U734)*12+MONTH(Register!$U734)-1)))-(YEAR(Register!$O734)*12+MONTH(Register!$O734))+1))/Register!$Q734,2))</f>
        <v/>
      </c>
      <c r="G736" s="27">
        <f>IF(OR(Register!$N734&lt;&gt;"Yes",Register!$O734="",N(Register!$Q734)=0),0,ROUND((Register!$M734-Register!$R734)*MIN(Register!$Q734,MAX(0,MIN(G$4,IF(Register!$U734="",$D$2,MIN($D$2,YEAR(Register!$U734)*12+MONTH(Register!$U734)-1)))-(YEAR(Register!$O734)*12+MONTH(Register!$O734))+1))/Register!$Q734,2)-ROUND((Register!$M734-Register!$R734)*MIN(Register!$Q734,MAX(0,MIN(G$4-1,IF(Register!$U734="",$D$2,MIN($D$2,YEAR(Register!$U734)*12+MONTH(Register!$U734)-1)))-(YEAR(Register!$O734)*12+MONTH(Register!$O734))+1))/Register!$Q734,2))</f>
        <v/>
      </c>
      <c r="H736" s="27">
        <f>IF(OR(Register!$N734&lt;&gt;"Yes",Register!$O734="",N(Register!$Q734)=0),0,ROUND((Register!$M734-Register!$R734)*MIN(Register!$Q734,MAX(0,MIN(H$4,IF(Register!$U734="",$D$2,MIN($D$2,YEAR(Register!$U734)*12+MONTH(Register!$U734)-1)))-(YEAR(Register!$O734)*12+MONTH(Register!$O734))+1))/Register!$Q734,2)-ROUND((Register!$M734-Register!$R734)*MIN(Register!$Q734,MAX(0,MIN(H$4-1,IF(Register!$U734="",$D$2,MIN($D$2,YEAR(Register!$U734)*12+MONTH(Register!$U734)-1)))-(YEAR(Register!$O734)*12+MONTH(Register!$O734))+1))/Register!$Q734,2))</f>
        <v/>
      </c>
      <c r="I736" s="27">
        <f>IF(OR(Register!$N734&lt;&gt;"Yes",Register!$O734="",N(Register!$Q734)=0),0,ROUND((Register!$M734-Register!$R734)*MIN(Register!$Q734,MAX(0,MIN(I$4,IF(Register!$U734="",$D$2,MIN($D$2,YEAR(Register!$U734)*12+MONTH(Register!$U734)-1)))-(YEAR(Register!$O734)*12+MONTH(Register!$O734))+1))/Register!$Q734,2)-ROUND((Register!$M734-Register!$R734)*MIN(Register!$Q734,MAX(0,MIN(I$4-1,IF(Register!$U734="",$D$2,MIN($D$2,YEAR(Register!$U734)*12+MONTH(Register!$U734)-1)))-(YEAR(Register!$O734)*12+MONTH(Register!$O734))+1))/Register!$Q734,2))</f>
        <v/>
      </c>
      <c r="J736" s="27">
        <f>IF(OR(Register!$N734&lt;&gt;"Yes",Register!$O734="",N(Register!$Q734)=0),0,ROUND((Register!$M734-Register!$R734)*MIN(Register!$Q734,MAX(0,MIN(J$4,IF(Register!$U734="",$D$2,MIN($D$2,YEAR(Register!$U734)*12+MONTH(Register!$U734)-1)))-(YEAR(Register!$O734)*12+MONTH(Register!$O734))+1))/Register!$Q734,2)-ROUND((Register!$M734-Register!$R734)*MIN(Register!$Q734,MAX(0,MIN(J$4-1,IF(Register!$U734="",$D$2,MIN($D$2,YEAR(Register!$U734)*12+MONTH(Register!$U734)-1)))-(YEAR(Register!$O734)*12+MONTH(Register!$O734))+1))/Register!$Q734,2))</f>
        <v/>
      </c>
      <c r="K736" s="27">
        <f>IF(OR(Register!$N734&lt;&gt;"Yes",Register!$O734="",N(Register!$Q734)=0),0,ROUND((Register!$M734-Register!$R734)*MIN(Register!$Q734,MAX(0,MIN(K$4,IF(Register!$U734="",$D$2,MIN($D$2,YEAR(Register!$U734)*12+MONTH(Register!$U734)-1)))-(YEAR(Register!$O734)*12+MONTH(Register!$O734))+1))/Register!$Q734,2)-ROUND((Register!$M734-Register!$R734)*MIN(Register!$Q734,MAX(0,MIN(K$4-1,IF(Register!$U734="",$D$2,MIN($D$2,YEAR(Register!$U734)*12+MONTH(Register!$U734)-1)))-(YEAR(Register!$O734)*12+MONTH(Register!$O734))+1))/Register!$Q734,2))</f>
        <v/>
      </c>
      <c r="L736" s="27">
        <f>IF(OR(Register!$N734&lt;&gt;"Yes",Register!$O734="",N(Register!$Q734)=0),0,ROUND((Register!$M734-Register!$R734)*MIN(Register!$Q734,MAX(0,MIN(L$4,IF(Register!$U734="",$D$2,MIN($D$2,YEAR(Register!$U734)*12+MONTH(Register!$U734)-1)))-(YEAR(Register!$O734)*12+MONTH(Register!$O734))+1))/Register!$Q734,2)-ROUND((Register!$M734-Register!$R734)*MIN(Register!$Q734,MAX(0,MIN(L$4-1,IF(Register!$U734="",$D$2,MIN($D$2,YEAR(Register!$U734)*12+MONTH(Register!$U734)-1)))-(YEAR(Register!$O734)*12+MONTH(Register!$O734))+1))/Register!$Q734,2))</f>
        <v/>
      </c>
      <c r="M736" s="27">
        <f>IF(OR(Register!$N734&lt;&gt;"Yes",Register!$O734="",N(Register!$Q734)=0),0,ROUND((Register!$M734-Register!$R734)*MIN(Register!$Q734,MAX(0,MIN(M$4,IF(Register!$U734="",$D$2,MIN($D$2,YEAR(Register!$U734)*12+MONTH(Register!$U734)-1)))-(YEAR(Register!$O734)*12+MONTH(Register!$O734))+1))/Register!$Q734,2)-ROUND((Register!$M734-Register!$R734)*MIN(Register!$Q734,MAX(0,MIN(M$4-1,IF(Register!$U734="",$D$2,MIN($D$2,YEAR(Register!$U734)*12+MONTH(Register!$U734)-1)))-(YEAR(Register!$O734)*12+MONTH(Register!$O734))+1))/Register!$Q734,2))</f>
        <v/>
      </c>
      <c r="N736" s="27">
        <f>IF(OR(Register!$N734&lt;&gt;"Yes",Register!$O734="",N(Register!$Q734)=0),0,ROUND((Register!$M734-Register!$R734)*MIN(Register!$Q734,MAX(0,MIN(N$4,IF(Register!$U734="",$D$2,MIN($D$2,YEAR(Register!$U734)*12+MONTH(Register!$U734)-1)))-(YEAR(Register!$O734)*12+MONTH(Register!$O734))+1))/Register!$Q734,2)-ROUND((Register!$M734-Register!$R734)*MIN(Register!$Q734,MAX(0,MIN(N$4-1,IF(Register!$U734="",$D$2,MIN($D$2,YEAR(Register!$U734)*12+MONTH(Register!$U734)-1)))-(YEAR(Register!$O734)*12+MONTH(Register!$O734))+1))/Register!$Q734,2))</f>
        <v/>
      </c>
      <c r="O736" s="27">
        <f>IF(OR(Register!$N734&lt;&gt;"Yes",Register!$O734="",N(Register!$Q734)=0),0,ROUND((Register!$M734-Register!$R734)*MIN(Register!$Q734,MAX(0,MIN(O$4,IF(Register!$U734="",$D$2,MIN($D$2,YEAR(Register!$U734)*12+MONTH(Register!$U734)-1)))-(YEAR(Register!$O734)*12+MONTH(Register!$O734))+1))/Register!$Q734,2)-ROUND((Register!$M734-Register!$R734)*MIN(Register!$Q734,MAX(0,MIN(O$4-1,IF(Register!$U734="",$D$2,MIN($D$2,YEAR(Register!$U734)*12+MONTH(Register!$U734)-1)))-(YEAR(Register!$O734)*12+MONTH(Register!$O734))+1))/Register!$Q734,2))</f>
        <v/>
      </c>
      <c r="P736" s="27">
        <f>IF(OR(Register!$N734&lt;&gt;"Yes",Register!$O734="",N(Register!$Q734)=0),0,ROUND((Register!$M734-Register!$R734)*MIN(Register!$Q734,MAX(0,MIN(P$4,IF(Register!$U734="",$D$2,MIN($D$2,YEAR(Register!$U734)*12+MONTH(Register!$U734)-1)))-(YEAR(Register!$O734)*12+MONTH(Register!$O734))+1))/Register!$Q734,2)-ROUND((Register!$M734-Register!$R734)*MIN(Register!$Q734,MAX(0,MIN(P$4-1,IF(Register!$U734="",$D$2,MIN($D$2,YEAR(Register!$U734)*12+MONTH(Register!$U734)-1)))-(YEAR(Register!$O734)*12+MONTH(Register!$O734))+1))/Register!$Q734,2))</f>
        <v/>
      </c>
      <c r="Q736" s="27">
        <f>E736+F736+G736+H736+I736+J736+K736+L736+M736+N736+O736+P736</f>
        <v/>
      </c>
    </row>
    <row r="737">
      <c r="A737" s="28">
        <f>IF(Register!$A735="","",Register!$A735)</f>
        <v/>
      </c>
      <c r="B737" s="28">
        <f>IF(Register!$D735="","",Register!$D735)</f>
        <v/>
      </c>
      <c r="C737" s="28">
        <f>IF(Register!$F735="","",Register!$F735)</f>
        <v/>
      </c>
      <c r="D737" s="28">
        <f>IF(C737="","",IF(C737=Settings!$A$9,Settings!$B$9,IF(C737=Settings!$A$10,Settings!$B$10,IF(C737=Settings!$A$11,Settings!$B$11,IF(C737=Settings!$A$12,Settings!$B$12,IF(C737=Settings!$A$13,Settings!$B$13,IF(C737=Settings!$A$14,Settings!$B$14,IF(C737=Settings!$A$15,Settings!$B$15,IF(C737=Settings!$A$16,Settings!$B$16,IF(C737=Settings!$A$17,Settings!$B$17,IF(C737=Settings!$A$18,Settings!$B$18,"")))))))))))</f>
        <v/>
      </c>
      <c r="E737" s="27">
        <f>IF(OR(Register!$N735&lt;&gt;"Yes",Register!$O735="",N(Register!$Q735)=0),0,ROUND((Register!$M735-Register!$R735)*MIN(Register!$Q735,MAX(0,MIN(E$4,IF(Register!$U735="",$D$2,MIN($D$2,YEAR(Register!$U735)*12+MONTH(Register!$U735)-1)))-(YEAR(Register!$O735)*12+MONTH(Register!$O735))+1))/Register!$Q735,2)-ROUND((Register!$M735-Register!$R735)*MIN(Register!$Q735,MAX(0,MIN(E$4-1,IF(Register!$U735="",$D$2,MIN($D$2,YEAR(Register!$U735)*12+MONTH(Register!$U735)-1)))-(YEAR(Register!$O735)*12+MONTH(Register!$O735))+1))/Register!$Q735,2))</f>
        <v/>
      </c>
      <c r="F737" s="27">
        <f>IF(OR(Register!$N735&lt;&gt;"Yes",Register!$O735="",N(Register!$Q735)=0),0,ROUND((Register!$M735-Register!$R735)*MIN(Register!$Q735,MAX(0,MIN(F$4,IF(Register!$U735="",$D$2,MIN($D$2,YEAR(Register!$U735)*12+MONTH(Register!$U735)-1)))-(YEAR(Register!$O735)*12+MONTH(Register!$O735))+1))/Register!$Q735,2)-ROUND((Register!$M735-Register!$R735)*MIN(Register!$Q735,MAX(0,MIN(F$4-1,IF(Register!$U735="",$D$2,MIN($D$2,YEAR(Register!$U735)*12+MONTH(Register!$U735)-1)))-(YEAR(Register!$O735)*12+MONTH(Register!$O735))+1))/Register!$Q735,2))</f>
        <v/>
      </c>
      <c r="G737" s="27">
        <f>IF(OR(Register!$N735&lt;&gt;"Yes",Register!$O735="",N(Register!$Q735)=0),0,ROUND((Register!$M735-Register!$R735)*MIN(Register!$Q735,MAX(0,MIN(G$4,IF(Register!$U735="",$D$2,MIN($D$2,YEAR(Register!$U735)*12+MONTH(Register!$U735)-1)))-(YEAR(Register!$O735)*12+MONTH(Register!$O735))+1))/Register!$Q735,2)-ROUND((Register!$M735-Register!$R735)*MIN(Register!$Q735,MAX(0,MIN(G$4-1,IF(Register!$U735="",$D$2,MIN($D$2,YEAR(Register!$U735)*12+MONTH(Register!$U735)-1)))-(YEAR(Register!$O735)*12+MONTH(Register!$O735))+1))/Register!$Q735,2))</f>
        <v/>
      </c>
      <c r="H737" s="27">
        <f>IF(OR(Register!$N735&lt;&gt;"Yes",Register!$O735="",N(Register!$Q735)=0),0,ROUND((Register!$M735-Register!$R735)*MIN(Register!$Q735,MAX(0,MIN(H$4,IF(Register!$U735="",$D$2,MIN($D$2,YEAR(Register!$U735)*12+MONTH(Register!$U735)-1)))-(YEAR(Register!$O735)*12+MONTH(Register!$O735))+1))/Register!$Q735,2)-ROUND((Register!$M735-Register!$R735)*MIN(Register!$Q735,MAX(0,MIN(H$4-1,IF(Register!$U735="",$D$2,MIN($D$2,YEAR(Register!$U735)*12+MONTH(Register!$U735)-1)))-(YEAR(Register!$O735)*12+MONTH(Register!$O735))+1))/Register!$Q735,2))</f>
        <v/>
      </c>
      <c r="I737" s="27">
        <f>IF(OR(Register!$N735&lt;&gt;"Yes",Register!$O735="",N(Register!$Q735)=0),0,ROUND((Register!$M735-Register!$R735)*MIN(Register!$Q735,MAX(0,MIN(I$4,IF(Register!$U735="",$D$2,MIN($D$2,YEAR(Register!$U735)*12+MONTH(Register!$U735)-1)))-(YEAR(Register!$O735)*12+MONTH(Register!$O735))+1))/Register!$Q735,2)-ROUND((Register!$M735-Register!$R735)*MIN(Register!$Q735,MAX(0,MIN(I$4-1,IF(Register!$U735="",$D$2,MIN($D$2,YEAR(Register!$U735)*12+MONTH(Register!$U735)-1)))-(YEAR(Register!$O735)*12+MONTH(Register!$O735))+1))/Register!$Q735,2))</f>
        <v/>
      </c>
      <c r="J737" s="27">
        <f>IF(OR(Register!$N735&lt;&gt;"Yes",Register!$O735="",N(Register!$Q735)=0),0,ROUND((Register!$M735-Register!$R735)*MIN(Register!$Q735,MAX(0,MIN(J$4,IF(Register!$U735="",$D$2,MIN($D$2,YEAR(Register!$U735)*12+MONTH(Register!$U735)-1)))-(YEAR(Register!$O735)*12+MONTH(Register!$O735))+1))/Register!$Q735,2)-ROUND((Register!$M735-Register!$R735)*MIN(Register!$Q735,MAX(0,MIN(J$4-1,IF(Register!$U735="",$D$2,MIN($D$2,YEAR(Register!$U735)*12+MONTH(Register!$U735)-1)))-(YEAR(Register!$O735)*12+MONTH(Register!$O735))+1))/Register!$Q735,2))</f>
        <v/>
      </c>
      <c r="K737" s="27">
        <f>IF(OR(Register!$N735&lt;&gt;"Yes",Register!$O735="",N(Register!$Q735)=0),0,ROUND((Register!$M735-Register!$R735)*MIN(Register!$Q735,MAX(0,MIN(K$4,IF(Register!$U735="",$D$2,MIN($D$2,YEAR(Register!$U735)*12+MONTH(Register!$U735)-1)))-(YEAR(Register!$O735)*12+MONTH(Register!$O735))+1))/Register!$Q735,2)-ROUND((Register!$M735-Register!$R735)*MIN(Register!$Q735,MAX(0,MIN(K$4-1,IF(Register!$U735="",$D$2,MIN($D$2,YEAR(Register!$U735)*12+MONTH(Register!$U735)-1)))-(YEAR(Register!$O735)*12+MONTH(Register!$O735))+1))/Register!$Q735,2))</f>
        <v/>
      </c>
      <c r="L737" s="27">
        <f>IF(OR(Register!$N735&lt;&gt;"Yes",Register!$O735="",N(Register!$Q735)=0),0,ROUND((Register!$M735-Register!$R735)*MIN(Register!$Q735,MAX(0,MIN(L$4,IF(Register!$U735="",$D$2,MIN($D$2,YEAR(Register!$U735)*12+MONTH(Register!$U735)-1)))-(YEAR(Register!$O735)*12+MONTH(Register!$O735))+1))/Register!$Q735,2)-ROUND((Register!$M735-Register!$R735)*MIN(Register!$Q735,MAX(0,MIN(L$4-1,IF(Register!$U735="",$D$2,MIN($D$2,YEAR(Register!$U735)*12+MONTH(Register!$U735)-1)))-(YEAR(Register!$O735)*12+MONTH(Register!$O735))+1))/Register!$Q735,2))</f>
        <v/>
      </c>
      <c r="M737" s="27">
        <f>IF(OR(Register!$N735&lt;&gt;"Yes",Register!$O735="",N(Register!$Q735)=0),0,ROUND((Register!$M735-Register!$R735)*MIN(Register!$Q735,MAX(0,MIN(M$4,IF(Register!$U735="",$D$2,MIN($D$2,YEAR(Register!$U735)*12+MONTH(Register!$U735)-1)))-(YEAR(Register!$O735)*12+MONTH(Register!$O735))+1))/Register!$Q735,2)-ROUND((Register!$M735-Register!$R735)*MIN(Register!$Q735,MAX(0,MIN(M$4-1,IF(Register!$U735="",$D$2,MIN($D$2,YEAR(Register!$U735)*12+MONTH(Register!$U735)-1)))-(YEAR(Register!$O735)*12+MONTH(Register!$O735))+1))/Register!$Q735,2))</f>
        <v/>
      </c>
      <c r="N737" s="27">
        <f>IF(OR(Register!$N735&lt;&gt;"Yes",Register!$O735="",N(Register!$Q735)=0),0,ROUND((Register!$M735-Register!$R735)*MIN(Register!$Q735,MAX(0,MIN(N$4,IF(Register!$U735="",$D$2,MIN($D$2,YEAR(Register!$U735)*12+MONTH(Register!$U735)-1)))-(YEAR(Register!$O735)*12+MONTH(Register!$O735))+1))/Register!$Q735,2)-ROUND((Register!$M735-Register!$R735)*MIN(Register!$Q735,MAX(0,MIN(N$4-1,IF(Register!$U735="",$D$2,MIN($D$2,YEAR(Register!$U735)*12+MONTH(Register!$U735)-1)))-(YEAR(Register!$O735)*12+MONTH(Register!$O735))+1))/Register!$Q735,2))</f>
        <v/>
      </c>
      <c r="O737" s="27">
        <f>IF(OR(Register!$N735&lt;&gt;"Yes",Register!$O735="",N(Register!$Q735)=0),0,ROUND((Register!$M735-Register!$R735)*MIN(Register!$Q735,MAX(0,MIN(O$4,IF(Register!$U735="",$D$2,MIN($D$2,YEAR(Register!$U735)*12+MONTH(Register!$U735)-1)))-(YEAR(Register!$O735)*12+MONTH(Register!$O735))+1))/Register!$Q735,2)-ROUND((Register!$M735-Register!$R735)*MIN(Register!$Q735,MAX(0,MIN(O$4-1,IF(Register!$U735="",$D$2,MIN($D$2,YEAR(Register!$U735)*12+MONTH(Register!$U735)-1)))-(YEAR(Register!$O735)*12+MONTH(Register!$O735))+1))/Register!$Q735,2))</f>
        <v/>
      </c>
      <c r="P737" s="27">
        <f>IF(OR(Register!$N735&lt;&gt;"Yes",Register!$O735="",N(Register!$Q735)=0),0,ROUND((Register!$M735-Register!$R735)*MIN(Register!$Q735,MAX(0,MIN(P$4,IF(Register!$U735="",$D$2,MIN($D$2,YEAR(Register!$U735)*12+MONTH(Register!$U735)-1)))-(YEAR(Register!$O735)*12+MONTH(Register!$O735))+1))/Register!$Q735,2)-ROUND((Register!$M735-Register!$R735)*MIN(Register!$Q735,MAX(0,MIN(P$4-1,IF(Register!$U735="",$D$2,MIN($D$2,YEAR(Register!$U735)*12+MONTH(Register!$U735)-1)))-(YEAR(Register!$O735)*12+MONTH(Register!$O735))+1))/Register!$Q735,2))</f>
        <v/>
      </c>
      <c r="Q737" s="27">
        <f>E737+F737+G737+H737+I737+J737+K737+L737+M737+N737+O737+P737</f>
        <v/>
      </c>
    </row>
    <row r="738">
      <c r="A738" s="28">
        <f>IF(Register!$A736="","",Register!$A736)</f>
        <v/>
      </c>
      <c r="B738" s="28">
        <f>IF(Register!$D736="","",Register!$D736)</f>
        <v/>
      </c>
      <c r="C738" s="28">
        <f>IF(Register!$F736="","",Register!$F736)</f>
        <v/>
      </c>
      <c r="D738" s="28">
        <f>IF(C738="","",IF(C738=Settings!$A$9,Settings!$B$9,IF(C738=Settings!$A$10,Settings!$B$10,IF(C738=Settings!$A$11,Settings!$B$11,IF(C738=Settings!$A$12,Settings!$B$12,IF(C738=Settings!$A$13,Settings!$B$13,IF(C738=Settings!$A$14,Settings!$B$14,IF(C738=Settings!$A$15,Settings!$B$15,IF(C738=Settings!$A$16,Settings!$B$16,IF(C738=Settings!$A$17,Settings!$B$17,IF(C738=Settings!$A$18,Settings!$B$18,"")))))))))))</f>
        <v/>
      </c>
      <c r="E738" s="27">
        <f>IF(OR(Register!$N736&lt;&gt;"Yes",Register!$O736="",N(Register!$Q736)=0),0,ROUND((Register!$M736-Register!$R736)*MIN(Register!$Q736,MAX(0,MIN(E$4,IF(Register!$U736="",$D$2,MIN($D$2,YEAR(Register!$U736)*12+MONTH(Register!$U736)-1)))-(YEAR(Register!$O736)*12+MONTH(Register!$O736))+1))/Register!$Q736,2)-ROUND((Register!$M736-Register!$R736)*MIN(Register!$Q736,MAX(0,MIN(E$4-1,IF(Register!$U736="",$D$2,MIN($D$2,YEAR(Register!$U736)*12+MONTH(Register!$U736)-1)))-(YEAR(Register!$O736)*12+MONTH(Register!$O736))+1))/Register!$Q736,2))</f>
        <v/>
      </c>
      <c r="F738" s="27">
        <f>IF(OR(Register!$N736&lt;&gt;"Yes",Register!$O736="",N(Register!$Q736)=0),0,ROUND((Register!$M736-Register!$R736)*MIN(Register!$Q736,MAX(0,MIN(F$4,IF(Register!$U736="",$D$2,MIN($D$2,YEAR(Register!$U736)*12+MONTH(Register!$U736)-1)))-(YEAR(Register!$O736)*12+MONTH(Register!$O736))+1))/Register!$Q736,2)-ROUND((Register!$M736-Register!$R736)*MIN(Register!$Q736,MAX(0,MIN(F$4-1,IF(Register!$U736="",$D$2,MIN($D$2,YEAR(Register!$U736)*12+MONTH(Register!$U736)-1)))-(YEAR(Register!$O736)*12+MONTH(Register!$O736))+1))/Register!$Q736,2))</f>
        <v/>
      </c>
      <c r="G738" s="27">
        <f>IF(OR(Register!$N736&lt;&gt;"Yes",Register!$O736="",N(Register!$Q736)=0),0,ROUND((Register!$M736-Register!$R736)*MIN(Register!$Q736,MAX(0,MIN(G$4,IF(Register!$U736="",$D$2,MIN($D$2,YEAR(Register!$U736)*12+MONTH(Register!$U736)-1)))-(YEAR(Register!$O736)*12+MONTH(Register!$O736))+1))/Register!$Q736,2)-ROUND((Register!$M736-Register!$R736)*MIN(Register!$Q736,MAX(0,MIN(G$4-1,IF(Register!$U736="",$D$2,MIN($D$2,YEAR(Register!$U736)*12+MONTH(Register!$U736)-1)))-(YEAR(Register!$O736)*12+MONTH(Register!$O736))+1))/Register!$Q736,2))</f>
        <v/>
      </c>
      <c r="H738" s="27">
        <f>IF(OR(Register!$N736&lt;&gt;"Yes",Register!$O736="",N(Register!$Q736)=0),0,ROUND((Register!$M736-Register!$R736)*MIN(Register!$Q736,MAX(0,MIN(H$4,IF(Register!$U736="",$D$2,MIN($D$2,YEAR(Register!$U736)*12+MONTH(Register!$U736)-1)))-(YEAR(Register!$O736)*12+MONTH(Register!$O736))+1))/Register!$Q736,2)-ROUND((Register!$M736-Register!$R736)*MIN(Register!$Q736,MAX(0,MIN(H$4-1,IF(Register!$U736="",$D$2,MIN($D$2,YEAR(Register!$U736)*12+MONTH(Register!$U736)-1)))-(YEAR(Register!$O736)*12+MONTH(Register!$O736))+1))/Register!$Q736,2))</f>
        <v/>
      </c>
      <c r="I738" s="27">
        <f>IF(OR(Register!$N736&lt;&gt;"Yes",Register!$O736="",N(Register!$Q736)=0),0,ROUND((Register!$M736-Register!$R736)*MIN(Register!$Q736,MAX(0,MIN(I$4,IF(Register!$U736="",$D$2,MIN($D$2,YEAR(Register!$U736)*12+MONTH(Register!$U736)-1)))-(YEAR(Register!$O736)*12+MONTH(Register!$O736))+1))/Register!$Q736,2)-ROUND((Register!$M736-Register!$R736)*MIN(Register!$Q736,MAX(0,MIN(I$4-1,IF(Register!$U736="",$D$2,MIN($D$2,YEAR(Register!$U736)*12+MONTH(Register!$U736)-1)))-(YEAR(Register!$O736)*12+MONTH(Register!$O736))+1))/Register!$Q736,2))</f>
        <v/>
      </c>
      <c r="J738" s="27">
        <f>IF(OR(Register!$N736&lt;&gt;"Yes",Register!$O736="",N(Register!$Q736)=0),0,ROUND((Register!$M736-Register!$R736)*MIN(Register!$Q736,MAX(0,MIN(J$4,IF(Register!$U736="",$D$2,MIN($D$2,YEAR(Register!$U736)*12+MONTH(Register!$U736)-1)))-(YEAR(Register!$O736)*12+MONTH(Register!$O736))+1))/Register!$Q736,2)-ROUND((Register!$M736-Register!$R736)*MIN(Register!$Q736,MAX(0,MIN(J$4-1,IF(Register!$U736="",$D$2,MIN($D$2,YEAR(Register!$U736)*12+MONTH(Register!$U736)-1)))-(YEAR(Register!$O736)*12+MONTH(Register!$O736))+1))/Register!$Q736,2))</f>
        <v/>
      </c>
      <c r="K738" s="27">
        <f>IF(OR(Register!$N736&lt;&gt;"Yes",Register!$O736="",N(Register!$Q736)=0),0,ROUND((Register!$M736-Register!$R736)*MIN(Register!$Q736,MAX(0,MIN(K$4,IF(Register!$U736="",$D$2,MIN($D$2,YEAR(Register!$U736)*12+MONTH(Register!$U736)-1)))-(YEAR(Register!$O736)*12+MONTH(Register!$O736))+1))/Register!$Q736,2)-ROUND((Register!$M736-Register!$R736)*MIN(Register!$Q736,MAX(0,MIN(K$4-1,IF(Register!$U736="",$D$2,MIN($D$2,YEAR(Register!$U736)*12+MONTH(Register!$U736)-1)))-(YEAR(Register!$O736)*12+MONTH(Register!$O736))+1))/Register!$Q736,2))</f>
        <v/>
      </c>
      <c r="L738" s="27">
        <f>IF(OR(Register!$N736&lt;&gt;"Yes",Register!$O736="",N(Register!$Q736)=0),0,ROUND((Register!$M736-Register!$R736)*MIN(Register!$Q736,MAX(0,MIN(L$4,IF(Register!$U736="",$D$2,MIN($D$2,YEAR(Register!$U736)*12+MONTH(Register!$U736)-1)))-(YEAR(Register!$O736)*12+MONTH(Register!$O736))+1))/Register!$Q736,2)-ROUND((Register!$M736-Register!$R736)*MIN(Register!$Q736,MAX(0,MIN(L$4-1,IF(Register!$U736="",$D$2,MIN($D$2,YEAR(Register!$U736)*12+MONTH(Register!$U736)-1)))-(YEAR(Register!$O736)*12+MONTH(Register!$O736))+1))/Register!$Q736,2))</f>
        <v/>
      </c>
      <c r="M738" s="27">
        <f>IF(OR(Register!$N736&lt;&gt;"Yes",Register!$O736="",N(Register!$Q736)=0),0,ROUND((Register!$M736-Register!$R736)*MIN(Register!$Q736,MAX(0,MIN(M$4,IF(Register!$U736="",$D$2,MIN($D$2,YEAR(Register!$U736)*12+MONTH(Register!$U736)-1)))-(YEAR(Register!$O736)*12+MONTH(Register!$O736))+1))/Register!$Q736,2)-ROUND((Register!$M736-Register!$R736)*MIN(Register!$Q736,MAX(0,MIN(M$4-1,IF(Register!$U736="",$D$2,MIN($D$2,YEAR(Register!$U736)*12+MONTH(Register!$U736)-1)))-(YEAR(Register!$O736)*12+MONTH(Register!$O736))+1))/Register!$Q736,2))</f>
        <v/>
      </c>
      <c r="N738" s="27">
        <f>IF(OR(Register!$N736&lt;&gt;"Yes",Register!$O736="",N(Register!$Q736)=0),0,ROUND((Register!$M736-Register!$R736)*MIN(Register!$Q736,MAX(0,MIN(N$4,IF(Register!$U736="",$D$2,MIN($D$2,YEAR(Register!$U736)*12+MONTH(Register!$U736)-1)))-(YEAR(Register!$O736)*12+MONTH(Register!$O736))+1))/Register!$Q736,2)-ROUND((Register!$M736-Register!$R736)*MIN(Register!$Q736,MAX(0,MIN(N$4-1,IF(Register!$U736="",$D$2,MIN($D$2,YEAR(Register!$U736)*12+MONTH(Register!$U736)-1)))-(YEAR(Register!$O736)*12+MONTH(Register!$O736))+1))/Register!$Q736,2))</f>
        <v/>
      </c>
      <c r="O738" s="27">
        <f>IF(OR(Register!$N736&lt;&gt;"Yes",Register!$O736="",N(Register!$Q736)=0),0,ROUND((Register!$M736-Register!$R736)*MIN(Register!$Q736,MAX(0,MIN(O$4,IF(Register!$U736="",$D$2,MIN($D$2,YEAR(Register!$U736)*12+MONTH(Register!$U736)-1)))-(YEAR(Register!$O736)*12+MONTH(Register!$O736))+1))/Register!$Q736,2)-ROUND((Register!$M736-Register!$R736)*MIN(Register!$Q736,MAX(0,MIN(O$4-1,IF(Register!$U736="",$D$2,MIN($D$2,YEAR(Register!$U736)*12+MONTH(Register!$U736)-1)))-(YEAR(Register!$O736)*12+MONTH(Register!$O736))+1))/Register!$Q736,2))</f>
        <v/>
      </c>
      <c r="P738" s="27">
        <f>IF(OR(Register!$N736&lt;&gt;"Yes",Register!$O736="",N(Register!$Q736)=0),0,ROUND((Register!$M736-Register!$R736)*MIN(Register!$Q736,MAX(0,MIN(P$4,IF(Register!$U736="",$D$2,MIN($D$2,YEAR(Register!$U736)*12+MONTH(Register!$U736)-1)))-(YEAR(Register!$O736)*12+MONTH(Register!$O736))+1))/Register!$Q736,2)-ROUND((Register!$M736-Register!$R736)*MIN(Register!$Q736,MAX(0,MIN(P$4-1,IF(Register!$U736="",$D$2,MIN($D$2,YEAR(Register!$U736)*12+MONTH(Register!$U736)-1)))-(YEAR(Register!$O736)*12+MONTH(Register!$O736))+1))/Register!$Q736,2))</f>
        <v/>
      </c>
      <c r="Q738" s="27">
        <f>E738+F738+G738+H738+I738+J738+K738+L738+M738+N738+O738+P738</f>
        <v/>
      </c>
    </row>
    <row r="739">
      <c r="A739" s="28">
        <f>IF(Register!$A737="","",Register!$A737)</f>
        <v/>
      </c>
      <c r="B739" s="28">
        <f>IF(Register!$D737="","",Register!$D737)</f>
        <v/>
      </c>
      <c r="C739" s="28">
        <f>IF(Register!$F737="","",Register!$F737)</f>
        <v/>
      </c>
      <c r="D739" s="28">
        <f>IF(C739="","",IF(C739=Settings!$A$9,Settings!$B$9,IF(C739=Settings!$A$10,Settings!$B$10,IF(C739=Settings!$A$11,Settings!$B$11,IF(C739=Settings!$A$12,Settings!$B$12,IF(C739=Settings!$A$13,Settings!$B$13,IF(C739=Settings!$A$14,Settings!$B$14,IF(C739=Settings!$A$15,Settings!$B$15,IF(C739=Settings!$A$16,Settings!$B$16,IF(C739=Settings!$A$17,Settings!$B$17,IF(C739=Settings!$A$18,Settings!$B$18,"")))))))))))</f>
        <v/>
      </c>
      <c r="E739" s="27">
        <f>IF(OR(Register!$N737&lt;&gt;"Yes",Register!$O737="",N(Register!$Q737)=0),0,ROUND((Register!$M737-Register!$R737)*MIN(Register!$Q737,MAX(0,MIN(E$4,IF(Register!$U737="",$D$2,MIN($D$2,YEAR(Register!$U737)*12+MONTH(Register!$U737)-1)))-(YEAR(Register!$O737)*12+MONTH(Register!$O737))+1))/Register!$Q737,2)-ROUND((Register!$M737-Register!$R737)*MIN(Register!$Q737,MAX(0,MIN(E$4-1,IF(Register!$U737="",$D$2,MIN($D$2,YEAR(Register!$U737)*12+MONTH(Register!$U737)-1)))-(YEAR(Register!$O737)*12+MONTH(Register!$O737))+1))/Register!$Q737,2))</f>
        <v/>
      </c>
      <c r="F739" s="27">
        <f>IF(OR(Register!$N737&lt;&gt;"Yes",Register!$O737="",N(Register!$Q737)=0),0,ROUND((Register!$M737-Register!$R737)*MIN(Register!$Q737,MAX(0,MIN(F$4,IF(Register!$U737="",$D$2,MIN($D$2,YEAR(Register!$U737)*12+MONTH(Register!$U737)-1)))-(YEAR(Register!$O737)*12+MONTH(Register!$O737))+1))/Register!$Q737,2)-ROUND((Register!$M737-Register!$R737)*MIN(Register!$Q737,MAX(0,MIN(F$4-1,IF(Register!$U737="",$D$2,MIN($D$2,YEAR(Register!$U737)*12+MONTH(Register!$U737)-1)))-(YEAR(Register!$O737)*12+MONTH(Register!$O737))+1))/Register!$Q737,2))</f>
        <v/>
      </c>
      <c r="G739" s="27">
        <f>IF(OR(Register!$N737&lt;&gt;"Yes",Register!$O737="",N(Register!$Q737)=0),0,ROUND((Register!$M737-Register!$R737)*MIN(Register!$Q737,MAX(0,MIN(G$4,IF(Register!$U737="",$D$2,MIN($D$2,YEAR(Register!$U737)*12+MONTH(Register!$U737)-1)))-(YEAR(Register!$O737)*12+MONTH(Register!$O737))+1))/Register!$Q737,2)-ROUND((Register!$M737-Register!$R737)*MIN(Register!$Q737,MAX(0,MIN(G$4-1,IF(Register!$U737="",$D$2,MIN($D$2,YEAR(Register!$U737)*12+MONTH(Register!$U737)-1)))-(YEAR(Register!$O737)*12+MONTH(Register!$O737))+1))/Register!$Q737,2))</f>
        <v/>
      </c>
      <c r="H739" s="27">
        <f>IF(OR(Register!$N737&lt;&gt;"Yes",Register!$O737="",N(Register!$Q737)=0),0,ROUND((Register!$M737-Register!$R737)*MIN(Register!$Q737,MAX(0,MIN(H$4,IF(Register!$U737="",$D$2,MIN($D$2,YEAR(Register!$U737)*12+MONTH(Register!$U737)-1)))-(YEAR(Register!$O737)*12+MONTH(Register!$O737))+1))/Register!$Q737,2)-ROUND((Register!$M737-Register!$R737)*MIN(Register!$Q737,MAX(0,MIN(H$4-1,IF(Register!$U737="",$D$2,MIN($D$2,YEAR(Register!$U737)*12+MONTH(Register!$U737)-1)))-(YEAR(Register!$O737)*12+MONTH(Register!$O737))+1))/Register!$Q737,2))</f>
        <v/>
      </c>
      <c r="I739" s="27">
        <f>IF(OR(Register!$N737&lt;&gt;"Yes",Register!$O737="",N(Register!$Q737)=0),0,ROUND((Register!$M737-Register!$R737)*MIN(Register!$Q737,MAX(0,MIN(I$4,IF(Register!$U737="",$D$2,MIN($D$2,YEAR(Register!$U737)*12+MONTH(Register!$U737)-1)))-(YEAR(Register!$O737)*12+MONTH(Register!$O737))+1))/Register!$Q737,2)-ROUND((Register!$M737-Register!$R737)*MIN(Register!$Q737,MAX(0,MIN(I$4-1,IF(Register!$U737="",$D$2,MIN($D$2,YEAR(Register!$U737)*12+MONTH(Register!$U737)-1)))-(YEAR(Register!$O737)*12+MONTH(Register!$O737))+1))/Register!$Q737,2))</f>
        <v/>
      </c>
      <c r="J739" s="27">
        <f>IF(OR(Register!$N737&lt;&gt;"Yes",Register!$O737="",N(Register!$Q737)=0),0,ROUND((Register!$M737-Register!$R737)*MIN(Register!$Q737,MAX(0,MIN(J$4,IF(Register!$U737="",$D$2,MIN($D$2,YEAR(Register!$U737)*12+MONTH(Register!$U737)-1)))-(YEAR(Register!$O737)*12+MONTH(Register!$O737))+1))/Register!$Q737,2)-ROUND((Register!$M737-Register!$R737)*MIN(Register!$Q737,MAX(0,MIN(J$4-1,IF(Register!$U737="",$D$2,MIN($D$2,YEAR(Register!$U737)*12+MONTH(Register!$U737)-1)))-(YEAR(Register!$O737)*12+MONTH(Register!$O737))+1))/Register!$Q737,2))</f>
        <v/>
      </c>
      <c r="K739" s="27">
        <f>IF(OR(Register!$N737&lt;&gt;"Yes",Register!$O737="",N(Register!$Q737)=0),0,ROUND((Register!$M737-Register!$R737)*MIN(Register!$Q737,MAX(0,MIN(K$4,IF(Register!$U737="",$D$2,MIN($D$2,YEAR(Register!$U737)*12+MONTH(Register!$U737)-1)))-(YEAR(Register!$O737)*12+MONTH(Register!$O737))+1))/Register!$Q737,2)-ROUND((Register!$M737-Register!$R737)*MIN(Register!$Q737,MAX(0,MIN(K$4-1,IF(Register!$U737="",$D$2,MIN($D$2,YEAR(Register!$U737)*12+MONTH(Register!$U737)-1)))-(YEAR(Register!$O737)*12+MONTH(Register!$O737))+1))/Register!$Q737,2))</f>
        <v/>
      </c>
      <c r="L739" s="27">
        <f>IF(OR(Register!$N737&lt;&gt;"Yes",Register!$O737="",N(Register!$Q737)=0),0,ROUND((Register!$M737-Register!$R737)*MIN(Register!$Q737,MAX(0,MIN(L$4,IF(Register!$U737="",$D$2,MIN($D$2,YEAR(Register!$U737)*12+MONTH(Register!$U737)-1)))-(YEAR(Register!$O737)*12+MONTH(Register!$O737))+1))/Register!$Q737,2)-ROUND((Register!$M737-Register!$R737)*MIN(Register!$Q737,MAX(0,MIN(L$4-1,IF(Register!$U737="",$D$2,MIN($D$2,YEAR(Register!$U737)*12+MONTH(Register!$U737)-1)))-(YEAR(Register!$O737)*12+MONTH(Register!$O737))+1))/Register!$Q737,2))</f>
        <v/>
      </c>
      <c r="M739" s="27">
        <f>IF(OR(Register!$N737&lt;&gt;"Yes",Register!$O737="",N(Register!$Q737)=0),0,ROUND((Register!$M737-Register!$R737)*MIN(Register!$Q737,MAX(0,MIN(M$4,IF(Register!$U737="",$D$2,MIN($D$2,YEAR(Register!$U737)*12+MONTH(Register!$U737)-1)))-(YEAR(Register!$O737)*12+MONTH(Register!$O737))+1))/Register!$Q737,2)-ROUND((Register!$M737-Register!$R737)*MIN(Register!$Q737,MAX(0,MIN(M$4-1,IF(Register!$U737="",$D$2,MIN($D$2,YEAR(Register!$U737)*12+MONTH(Register!$U737)-1)))-(YEAR(Register!$O737)*12+MONTH(Register!$O737))+1))/Register!$Q737,2))</f>
        <v/>
      </c>
      <c r="N739" s="27">
        <f>IF(OR(Register!$N737&lt;&gt;"Yes",Register!$O737="",N(Register!$Q737)=0),0,ROUND((Register!$M737-Register!$R737)*MIN(Register!$Q737,MAX(0,MIN(N$4,IF(Register!$U737="",$D$2,MIN($D$2,YEAR(Register!$U737)*12+MONTH(Register!$U737)-1)))-(YEAR(Register!$O737)*12+MONTH(Register!$O737))+1))/Register!$Q737,2)-ROUND((Register!$M737-Register!$R737)*MIN(Register!$Q737,MAX(0,MIN(N$4-1,IF(Register!$U737="",$D$2,MIN($D$2,YEAR(Register!$U737)*12+MONTH(Register!$U737)-1)))-(YEAR(Register!$O737)*12+MONTH(Register!$O737))+1))/Register!$Q737,2))</f>
        <v/>
      </c>
      <c r="O739" s="27">
        <f>IF(OR(Register!$N737&lt;&gt;"Yes",Register!$O737="",N(Register!$Q737)=0),0,ROUND((Register!$M737-Register!$R737)*MIN(Register!$Q737,MAX(0,MIN(O$4,IF(Register!$U737="",$D$2,MIN($D$2,YEAR(Register!$U737)*12+MONTH(Register!$U737)-1)))-(YEAR(Register!$O737)*12+MONTH(Register!$O737))+1))/Register!$Q737,2)-ROUND((Register!$M737-Register!$R737)*MIN(Register!$Q737,MAX(0,MIN(O$4-1,IF(Register!$U737="",$D$2,MIN($D$2,YEAR(Register!$U737)*12+MONTH(Register!$U737)-1)))-(YEAR(Register!$O737)*12+MONTH(Register!$O737))+1))/Register!$Q737,2))</f>
        <v/>
      </c>
      <c r="P739" s="27">
        <f>IF(OR(Register!$N737&lt;&gt;"Yes",Register!$O737="",N(Register!$Q737)=0),0,ROUND((Register!$M737-Register!$R737)*MIN(Register!$Q737,MAX(0,MIN(P$4,IF(Register!$U737="",$D$2,MIN($D$2,YEAR(Register!$U737)*12+MONTH(Register!$U737)-1)))-(YEAR(Register!$O737)*12+MONTH(Register!$O737))+1))/Register!$Q737,2)-ROUND((Register!$M737-Register!$R737)*MIN(Register!$Q737,MAX(0,MIN(P$4-1,IF(Register!$U737="",$D$2,MIN($D$2,YEAR(Register!$U737)*12+MONTH(Register!$U737)-1)))-(YEAR(Register!$O737)*12+MONTH(Register!$O737))+1))/Register!$Q737,2))</f>
        <v/>
      </c>
      <c r="Q739" s="27">
        <f>E739+F739+G739+H739+I739+J739+K739+L739+M739+N739+O739+P739</f>
        <v/>
      </c>
    </row>
    <row r="740">
      <c r="A740" s="28">
        <f>IF(Register!$A738="","",Register!$A738)</f>
        <v/>
      </c>
      <c r="B740" s="28">
        <f>IF(Register!$D738="","",Register!$D738)</f>
        <v/>
      </c>
      <c r="C740" s="28">
        <f>IF(Register!$F738="","",Register!$F738)</f>
        <v/>
      </c>
      <c r="D740" s="28">
        <f>IF(C740="","",IF(C740=Settings!$A$9,Settings!$B$9,IF(C740=Settings!$A$10,Settings!$B$10,IF(C740=Settings!$A$11,Settings!$B$11,IF(C740=Settings!$A$12,Settings!$B$12,IF(C740=Settings!$A$13,Settings!$B$13,IF(C740=Settings!$A$14,Settings!$B$14,IF(C740=Settings!$A$15,Settings!$B$15,IF(C740=Settings!$A$16,Settings!$B$16,IF(C740=Settings!$A$17,Settings!$B$17,IF(C740=Settings!$A$18,Settings!$B$18,"")))))))))))</f>
        <v/>
      </c>
      <c r="E740" s="27">
        <f>IF(OR(Register!$N738&lt;&gt;"Yes",Register!$O738="",N(Register!$Q738)=0),0,ROUND((Register!$M738-Register!$R738)*MIN(Register!$Q738,MAX(0,MIN(E$4,IF(Register!$U738="",$D$2,MIN($D$2,YEAR(Register!$U738)*12+MONTH(Register!$U738)-1)))-(YEAR(Register!$O738)*12+MONTH(Register!$O738))+1))/Register!$Q738,2)-ROUND((Register!$M738-Register!$R738)*MIN(Register!$Q738,MAX(0,MIN(E$4-1,IF(Register!$U738="",$D$2,MIN($D$2,YEAR(Register!$U738)*12+MONTH(Register!$U738)-1)))-(YEAR(Register!$O738)*12+MONTH(Register!$O738))+1))/Register!$Q738,2))</f>
        <v/>
      </c>
      <c r="F740" s="27">
        <f>IF(OR(Register!$N738&lt;&gt;"Yes",Register!$O738="",N(Register!$Q738)=0),0,ROUND((Register!$M738-Register!$R738)*MIN(Register!$Q738,MAX(0,MIN(F$4,IF(Register!$U738="",$D$2,MIN($D$2,YEAR(Register!$U738)*12+MONTH(Register!$U738)-1)))-(YEAR(Register!$O738)*12+MONTH(Register!$O738))+1))/Register!$Q738,2)-ROUND((Register!$M738-Register!$R738)*MIN(Register!$Q738,MAX(0,MIN(F$4-1,IF(Register!$U738="",$D$2,MIN($D$2,YEAR(Register!$U738)*12+MONTH(Register!$U738)-1)))-(YEAR(Register!$O738)*12+MONTH(Register!$O738))+1))/Register!$Q738,2))</f>
        <v/>
      </c>
      <c r="G740" s="27">
        <f>IF(OR(Register!$N738&lt;&gt;"Yes",Register!$O738="",N(Register!$Q738)=0),0,ROUND((Register!$M738-Register!$R738)*MIN(Register!$Q738,MAX(0,MIN(G$4,IF(Register!$U738="",$D$2,MIN($D$2,YEAR(Register!$U738)*12+MONTH(Register!$U738)-1)))-(YEAR(Register!$O738)*12+MONTH(Register!$O738))+1))/Register!$Q738,2)-ROUND((Register!$M738-Register!$R738)*MIN(Register!$Q738,MAX(0,MIN(G$4-1,IF(Register!$U738="",$D$2,MIN($D$2,YEAR(Register!$U738)*12+MONTH(Register!$U738)-1)))-(YEAR(Register!$O738)*12+MONTH(Register!$O738))+1))/Register!$Q738,2))</f>
        <v/>
      </c>
      <c r="H740" s="27">
        <f>IF(OR(Register!$N738&lt;&gt;"Yes",Register!$O738="",N(Register!$Q738)=0),0,ROUND((Register!$M738-Register!$R738)*MIN(Register!$Q738,MAX(0,MIN(H$4,IF(Register!$U738="",$D$2,MIN($D$2,YEAR(Register!$U738)*12+MONTH(Register!$U738)-1)))-(YEAR(Register!$O738)*12+MONTH(Register!$O738))+1))/Register!$Q738,2)-ROUND((Register!$M738-Register!$R738)*MIN(Register!$Q738,MAX(0,MIN(H$4-1,IF(Register!$U738="",$D$2,MIN($D$2,YEAR(Register!$U738)*12+MONTH(Register!$U738)-1)))-(YEAR(Register!$O738)*12+MONTH(Register!$O738))+1))/Register!$Q738,2))</f>
        <v/>
      </c>
      <c r="I740" s="27">
        <f>IF(OR(Register!$N738&lt;&gt;"Yes",Register!$O738="",N(Register!$Q738)=0),0,ROUND((Register!$M738-Register!$R738)*MIN(Register!$Q738,MAX(0,MIN(I$4,IF(Register!$U738="",$D$2,MIN($D$2,YEAR(Register!$U738)*12+MONTH(Register!$U738)-1)))-(YEAR(Register!$O738)*12+MONTH(Register!$O738))+1))/Register!$Q738,2)-ROUND((Register!$M738-Register!$R738)*MIN(Register!$Q738,MAX(0,MIN(I$4-1,IF(Register!$U738="",$D$2,MIN($D$2,YEAR(Register!$U738)*12+MONTH(Register!$U738)-1)))-(YEAR(Register!$O738)*12+MONTH(Register!$O738))+1))/Register!$Q738,2))</f>
        <v/>
      </c>
      <c r="J740" s="27">
        <f>IF(OR(Register!$N738&lt;&gt;"Yes",Register!$O738="",N(Register!$Q738)=0),0,ROUND((Register!$M738-Register!$R738)*MIN(Register!$Q738,MAX(0,MIN(J$4,IF(Register!$U738="",$D$2,MIN($D$2,YEAR(Register!$U738)*12+MONTH(Register!$U738)-1)))-(YEAR(Register!$O738)*12+MONTH(Register!$O738))+1))/Register!$Q738,2)-ROUND((Register!$M738-Register!$R738)*MIN(Register!$Q738,MAX(0,MIN(J$4-1,IF(Register!$U738="",$D$2,MIN($D$2,YEAR(Register!$U738)*12+MONTH(Register!$U738)-1)))-(YEAR(Register!$O738)*12+MONTH(Register!$O738))+1))/Register!$Q738,2))</f>
        <v/>
      </c>
      <c r="K740" s="27">
        <f>IF(OR(Register!$N738&lt;&gt;"Yes",Register!$O738="",N(Register!$Q738)=0),0,ROUND((Register!$M738-Register!$R738)*MIN(Register!$Q738,MAX(0,MIN(K$4,IF(Register!$U738="",$D$2,MIN($D$2,YEAR(Register!$U738)*12+MONTH(Register!$U738)-1)))-(YEAR(Register!$O738)*12+MONTH(Register!$O738))+1))/Register!$Q738,2)-ROUND((Register!$M738-Register!$R738)*MIN(Register!$Q738,MAX(0,MIN(K$4-1,IF(Register!$U738="",$D$2,MIN($D$2,YEAR(Register!$U738)*12+MONTH(Register!$U738)-1)))-(YEAR(Register!$O738)*12+MONTH(Register!$O738))+1))/Register!$Q738,2))</f>
        <v/>
      </c>
      <c r="L740" s="27">
        <f>IF(OR(Register!$N738&lt;&gt;"Yes",Register!$O738="",N(Register!$Q738)=0),0,ROUND((Register!$M738-Register!$R738)*MIN(Register!$Q738,MAX(0,MIN(L$4,IF(Register!$U738="",$D$2,MIN($D$2,YEAR(Register!$U738)*12+MONTH(Register!$U738)-1)))-(YEAR(Register!$O738)*12+MONTH(Register!$O738))+1))/Register!$Q738,2)-ROUND((Register!$M738-Register!$R738)*MIN(Register!$Q738,MAX(0,MIN(L$4-1,IF(Register!$U738="",$D$2,MIN($D$2,YEAR(Register!$U738)*12+MONTH(Register!$U738)-1)))-(YEAR(Register!$O738)*12+MONTH(Register!$O738))+1))/Register!$Q738,2))</f>
        <v/>
      </c>
      <c r="M740" s="27">
        <f>IF(OR(Register!$N738&lt;&gt;"Yes",Register!$O738="",N(Register!$Q738)=0),0,ROUND((Register!$M738-Register!$R738)*MIN(Register!$Q738,MAX(0,MIN(M$4,IF(Register!$U738="",$D$2,MIN($D$2,YEAR(Register!$U738)*12+MONTH(Register!$U738)-1)))-(YEAR(Register!$O738)*12+MONTH(Register!$O738))+1))/Register!$Q738,2)-ROUND((Register!$M738-Register!$R738)*MIN(Register!$Q738,MAX(0,MIN(M$4-1,IF(Register!$U738="",$D$2,MIN($D$2,YEAR(Register!$U738)*12+MONTH(Register!$U738)-1)))-(YEAR(Register!$O738)*12+MONTH(Register!$O738))+1))/Register!$Q738,2))</f>
        <v/>
      </c>
      <c r="N740" s="27">
        <f>IF(OR(Register!$N738&lt;&gt;"Yes",Register!$O738="",N(Register!$Q738)=0),0,ROUND((Register!$M738-Register!$R738)*MIN(Register!$Q738,MAX(0,MIN(N$4,IF(Register!$U738="",$D$2,MIN($D$2,YEAR(Register!$U738)*12+MONTH(Register!$U738)-1)))-(YEAR(Register!$O738)*12+MONTH(Register!$O738))+1))/Register!$Q738,2)-ROUND((Register!$M738-Register!$R738)*MIN(Register!$Q738,MAX(0,MIN(N$4-1,IF(Register!$U738="",$D$2,MIN($D$2,YEAR(Register!$U738)*12+MONTH(Register!$U738)-1)))-(YEAR(Register!$O738)*12+MONTH(Register!$O738))+1))/Register!$Q738,2))</f>
        <v/>
      </c>
      <c r="O740" s="27">
        <f>IF(OR(Register!$N738&lt;&gt;"Yes",Register!$O738="",N(Register!$Q738)=0),0,ROUND((Register!$M738-Register!$R738)*MIN(Register!$Q738,MAX(0,MIN(O$4,IF(Register!$U738="",$D$2,MIN($D$2,YEAR(Register!$U738)*12+MONTH(Register!$U738)-1)))-(YEAR(Register!$O738)*12+MONTH(Register!$O738))+1))/Register!$Q738,2)-ROUND((Register!$M738-Register!$R738)*MIN(Register!$Q738,MAX(0,MIN(O$4-1,IF(Register!$U738="",$D$2,MIN($D$2,YEAR(Register!$U738)*12+MONTH(Register!$U738)-1)))-(YEAR(Register!$O738)*12+MONTH(Register!$O738))+1))/Register!$Q738,2))</f>
        <v/>
      </c>
      <c r="P740" s="27">
        <f>IF(OR(Register!$N738&lt;&gt;"Yes",Register!$O738="",N(Register!$Q738)=0),0,ROUND((Register!$M738-Register!$R738)*MIN(Register!$Q738,MAX(0,MIN(P$4,IF(Register!$U738="",$D$2,MIN($D$2,YEAR(Register!$U738)*12+MONTH(Register!$U738)-1)))-(YEAR(Register!$O738)*12+MONTH(Register!$O738))+1))/Register!$Q738,2)-ROUND((Register!$M738-Register!$R738)*MIN(Register!$Q738,MAX(0,MIN(P$4-1,IF(Register!$U738="",$D$2,MIN($D$2,YEAR(Register!$U738)*12+MONTH(Register!$U738)-1)))-(YEAR(Register!$O738)*12+MONTH(Register!$O738))+1))/Register!$Q738,2))</f>
        <v/>
      </c>
      <c r="Q740" s="27">
        <f>E740+F740+G740+H740+I740+J740+K740+L740+M740+N740+O740+P740</f>
        <v/>
      </c>
    </row>
    <row r="741">
      <c r="A741" s="28">
        <f>IF(Register!$A739="","",Register!$A739)</f>
        <v/>
      </c>
      <c r="B741" s="28">
        <f>IF(Register!$D739="","",Register!$D739)</f>
        <v/>
      </c>
      <c r="C741" s="28">
        <f>IF(Register!$F739="","",Register!$F739)</f>
        <v/>
      </c>
      <c r="D741" s="28">
        <f>IF(C741="","",IF(C741=Settings!$A$9,Settings!$B$9,IF(C741=Settings!$A$10,Settings!$B$10,IF(C741=Settings!$A$11,Settings!$B$11,IF(C741=Settings!$A$12,Settings!$B$12,IF(C741=Settings!$A$13,Settings!$B$13,IF(C741=Settings!$A$14,Settings!$B$14,IF(C741=Settings!$A$15,Settings!$B$15,IF(C741=Settings!$A$16,Settings!$B$16,IF(C741=Settings!$A$17,Settings!$B$17,IF(C741=Settings!$A$18,Settings!$B$18,"")))))))))))</f>
        <v/>
      </c>
      <c r="E741" s="27">
        <f>IF(OR(Register!$N739&lt;&gt;"Yes",Register!$O739="",N(Register!$Q739)=0),0,ROUND((Register!$M739-Register!$R739)*MIN(Register!$Q739,MAX(0,MIN(E$4,IF(Register!$U739="",$D$2,MIN($D$2,YEAR(Register!$U739)*12+MONTH(Register!$U739)-1)))-(YEAR(Register!$O739)*12+MONTH(Register!$O739))+1))/Register!$Q739,2)-ROUND((Register!$M739-Register!$R739)*MIN(Register!$Q739,MAX(0,MIN(E$4-1,IF(Register!$U739="",$D$2,MIN($D$2,YEAR(Register!$U739)*12+MONTH(Register!$U739)-1)))-(YEAR(Register!$O739)*12+MONTH(Register!$O739))+1))/Register!$Q739,2))</f>
        <v/>
      </c>
      <c r="F741" s="27">
        <f>IF(OR(Register!$N739&lt;&gt;"Yes",Register!$O739="",N(Register!$Q739)=0),0,ROUND((Register!$M739-Register!$R739)*MIN(Register!$Q739,MAX(0,MIN(F$4,IF(Register!$U739="",$D$2,MIN($D$2,YEAR(Register!$U739)*12+MONTH(Register!$U739)-1)))-(YEAR(Register!$O739)*12+MONTH(Register!$O739))+1))/Register!$Q739,2)-ROUND((Register!$M739-Register!$R739)*MIN(Register!$Q739,MAX(0,MIN(F$4-1,IF(Register!$U739="",$D$2,MIN($D$2,YEAR(Register!$U739)*12+MONTH(Register!$U739)-1)))-(YEAR(Register!$O739)*12+MONTH(Register!$O739))+1))/Register!$Q739,2))</f>
        <v/>
      </c>
      <c r="G741" s="27">
        <f>IF(OR(Register!$N739&lt;&gt;"Yes",Register!$O739="",N(Register!$Q739)=0),0,ROUND((Register!$M739-Register!$R739)*MIN(Register!$Q739,MAX(0,MIN(G$4,IF(Register!$U739="",$D$2,MIN($D$2,YEAR(Register!$U739)*12+MONTH(Register!$U739)-1)))-(YEAR(Register!$O739)*12+MONTH(Register!$O739))+1))/Register!$Q739,2)-ROUND((Register!$M739-Register!$R739)*MIN(Register!$Q739,MAX(0,MIN(G$4-1,IF(Register!$U739="",$D$2,MIN($D$2,YEAR(Register!$U739)*12+MONTH(Register!$U739)-1)))-(YEAR(Register!$O739)*12+MONTH(Register!$O739))+1))/Register!$Q739,2))</f>
        <v/>
      </c>
      <c r="H741" s="27">
        <f>IF(OR(Register!$N739&lt;&gt;"Yes",Register!$O739="",N(Register!$Q739)=0),0,ROUND((Register!$M739-Register!$R739)*MIN(Register!$Q739,MAX(0,MIN(H$4,IF(Register!$U739="",$D$2,MIN($D$2,YEAR(Register!$U739)*12+MONTH(Register!$U739)-1)))-(YEAR(Register!$O739)*12+MONTH(Register!$O739))+1))/Register!$Q739,2)-ROUND((Register!$M739-Register!$R739)*MIN(Register!$Q739,MAX(0,MIN(H$4-1,IF(Register!$U739="",$D$2,MIN($D$2,YEAR(Register!$U739)*12+MONTH(Register!$U739)-1)))-(YEAR(Register!$O739)*12+MONTH(Register!$O739))+1))/Register!$Q739,2))</f>
        <v/>
      </c>
      <c r="I741" s="27">
        <f>IF(OR(Register!$N739&lt;&gt;"Yes",Register!$O739="",N(Register!$Q739)=0),0,ROUND((Register!$M739-Register!$R739)*MIN(Register!$Q739,MAX(0,MIN(I$4,IF(Register!$U739="",$D$2,MIN($D$2,YEAR(Register!$U739)*12+MONTH(Register!$U739)-1)))-(YEAR(Register!$O739)*12+MONTH(Register!$O739))+1))/Register!$Q739,2)-ROUND((Register!$M739-Register!$R739)*MIN(Register!$Q739,MAX(0,MIN(I$4-1,IF(Register!$U739="",$D$2,MIN($D$2,YEAR(Register!$U739)*12+MONTH(Register!$U739)-1)))-(YEAR(Register!$O739)*12+MONTH(Register!$O739))+1))/Register!$Q739,2))</f>
        <v/>
      </c>
      <c r="J741" s="27">
        <f>IF(OR(Register!$N739&lt;&gt;"Yes",Register!$O739="",N(Register!$Q739)=0),0,ROUND((Register!$M739-Register!$R739)*MIN(Register!$Q739,MAX(0,MIN(J$4,IF(Register!$U739="",$D$2,MIN($D$2,YEAR(Register!$U739)*12+MONTH(Register!$U739)-1)))-(YEAR(Register!$O739)*12+MONTH(Register!$O739))+1))/Register!$Q739,2)-ROUND((Register!$M739-Register!$R739)*MIN(Register!$Q739,MAX(0,MIN(J$4-1,IF(Register!$U739="",$D$2,MIN($D$2,YEAR(Register!$U739)*12+MONTH(Register!$U739)-1)))-(YEAR(Register!$O739)*12+MONTH(Register!$O739))+1))/Register!$Q739,2))</f>
        <v/>
      </c>
      <c r="K741" s="27">
        <f>IF(OR(Register!$N739&lt;&gt;"Yes",Register!$O739="",N(Register!$Q739)=0),0,ROUND((Register!$M739-Register!$R739)*MIN(Register!$Q739,MAX(0,MIN(K$4,IF(Register!$U739="",$D$2,MIN($D$2,YEAR(Register!$U739)*12+MONTH(Register!$U739)-1)))-(YEAR(Register!$O739)*12+MONTH(Register!$O739))+1))/Register!$Q739,2)-ROUND((Register!$M739-Register!$R739)*MIN(Register!$Q739,MAX(0,MIN(K$4-1,IF(Register!$U739="",$D$2,MIN($D$2,YEAR(Register!$U739)*12+MONTH(Register!$U739)-1)))-(YEAR(Register!$O739)*12+MONTH(Register!$O739))+1))/Register!$Q739,2))</f>
        <v/>
      </c>
      <c r="L741" s="27">
        <f>IF(OR(Register!$N739&lt;&gt;"Yes",Register!$O739="",N(Register!$Q739)=0),0,ROUND((Register!$M739-Register!$R739)*MIN(Register!$Q739,MAX(0,MIN(L$4,IF(Register!$U739="",$D$2,MIN($D$2,YEAR(Register!$U739)*12+MONTH(Register!$U739)-1)))-(YEAR(Register!$O739)*12+MONTH(Register!$O739))+1))/Register!$Q739,2)-ROUND((Register!$M739-Register!$R739)*MIN(Register!$Q739,MAX(0,MIN(L$4-1,IF(Register!$U739="",$D$2,MIN($D$2,YEAR(Register!$U739)*12+MONTH(Register!$U739)-1)))-(YEAR(Register!$O739)*12+MONTH(Register!$O739))+1))/Register!$Q739,2))</f>
        <v/>
      </c>
      <c r="M741" s="27">
        <f>IF(OR(Register!$N739&lt;&gt;"Yes",Register!$O739="",N(Register!$Q739)=0),0,ROUND((Register!$M739-Register!$R739)*MIN(Register!$Q739,MAX(0,MIN(M$4,IF(Register!$U739="",$D$2,MIN($D$2,YEAR(Register!$U739)*12+MONTH(Register!$U739)-1)))-(YEAR(Register!$O739)*12+MONTH(Register!$O739))+1))/Register!$Q739,2)-ROUND((Register!$M739-Register!$R739)*MIN(Register!$Q739,MAX(0,MIN(M$4-1,IF(Register!$U739="",$D$2,MIN($D$2,YEAR(Register!$U739)*12+MONTH(Register!$U739)-1)))-(YEAR(Register!$O739)*12+MONTH(Register!$O739))+1))/Register!$Q739,2))</f>
        <v/>
      </c>
      <c r="N741" s="27">
        <f>IF(OR(Register!$N739&lt;&gt;"Yes",Register!$O739="",N(Register!$Q739)=0),0,ROUND((Register!$M739-Register!$R739)*MIN(Register!$Q739,MAX(0,MIN(N$4,IF(Register!$U739="",$D$2,MIN($D$2,YEAR(Register!$U739)*12+MONTH(Register!$U739)-1)))-(YEAR(Register!$O739)*12+MONTH(Register!$O739))+1))/Register!$Q739,2)-ROUND((Register!$M739-Register!$R739)*MIN(Register!$Q739,MAX(0,MIN(N$4-1,IF(Register!$U739="",$D$2,MIN($D$2,YEAR(Register!$U739)*12+MONTH(Register!$U739)-1)))-(YEAR(Register!$O739)*12+MONTH(Register!$O739))+1))/Register!$Q739,2))</f>
        <v/>
      </c>
      <c r="O741" s="27">
        <f>IF(OR(Register!$N739&lt;&gt;"Yes",Register!$O739="",N(Register!$Q739)=0),0,ROUND((Register!$M739-Register!$R739)*MIN(Register!$Q739,MAX(0,MIN(O$4,IF(Register!$U739="",$D$2,MIN($D$2,YEAR(Register!$U739)*12+MONTH(Register!$U739)-1)))-(YEAR(Register!$O739)*12+MONTH(Register!$O739))+1))/Register!$Q739,2)-ROUND((Register!$M739-Register!$R739)*MIN(Register!$Q739,MAX(0,MIN(O$4-1,IF(Register!$U739="",$D$2,MIN($D$2,YEAR(Register!$U739)*12+MONTH(Register!$U739)-1)))-(YEAR(Register!$O739)*12+MONTH(Register!$O739))+1))/Register!$Q739,2))</f>
        <v/>
      </c>
      <c r="P741" s="27">
        <f>IF(OR(Register!$N739&lt;&gt;"Yes",Register!$O739="",N(Register!$Q739)=0),0,ROUND((Register!$M739-Register!$R739)*MIN(Register!$Q739,MAX(0,MIN(P$4,IF(Register!$U739="",$D$2,MIN($D$2,YEAR(Register!$U739)*12+MONTH(Register!$U739)-1)))-(YEAR(Register!$O739)*12+MONTH(Register!$O739))+1))/Register!$Q739,2)-ROUND((Register!$M739-Register!$R739)*MIN(Register!$Q739,MAX(0,MIN(P$4-1,IF(Register!$U739="",$D$2,MIN($D$2,YEAR(Register!$U739)*12+MONTH(Register!$U739)-1)))-(YEAR(Register!$O739)*12+MONTH(Register!$O739))+1))/Register!$Q739,2))</f>
        <v/>
      </c>
      <c r="Q741" s="27">
        <f>E741+F741+G741+H741+I741+J741+K741+L741+M741+N741+O741+P741</f>
        <v/>
      </c>
    </row>
    <row r="742">
      <c r="A742" s="28">
        <f>IF(Register!$A740="","",Register!$A740)</f>
        <v/>
      </c>
      <c r="B742" s="28">
        <f>IF(Register!$D740="","",Register!$D740)</f>
        <v/>
      </c>
      <c r="C742" s="28">
        <f>IF(Register!$F740="","",Register!$F740)</f>
        <v/>
      </c>
      <c r="D742" s="28">
        <f>IF(C742="","",IF(C742=Settings!$A$9,Settings!$B$9,IF(C742=Settings!$A$10,Settings!$B$10,IF(C742=Settings!$A$11,Settings!$B$11,IF(C742=Settings!$A$12,Settings!$B$12,IF(C742=Settings!$A$13,Settings!$B$13,IF(C742=Settings!$A$14,Settings!$B$14,IF(C742=Settings!$A$15,Settings!$B$15,IF(C742=Settings!$A$16,Settings!$B$16,IF(C742=Settings!$A$17,Settings!$B$17,IF(C742=Settings!$A$18,Settings!$B$18,"")))))))))))</f>
        <v/>
      </c>
      <c r="E742" s="27">
        <f>IF(OR(Register!$N740&lt;&gt;"Yes",Register!$O740="",N(Register!$Q740)=0),0,ROUND((Register!$M740-Register!$R740)*MIN(Register!$Q740,MAX(0,MIN(E$4,IF(Register!$U740="",$D$2,MIN($D$2,YEAR(Register!$U740)*12+MONTH(Register!$U740)-1)))-(YEAR(Register!$O740)*12+MONTH(Register!$O740))+1))/Register!$Q740,2)-ROUND((Register!$M740-Register!$R740)*MIN(Register!$Q740,MAX(0,MIN(E$4-1,IF(Register!$U740="",$D$2,MIN($D$2,YEAR(Register!$U740)*12+MONTH(Register!$U740)-1)))-(YEAR(Register!$O740)*12+MONTH(Register!$O740))+1))/Register!$Q740,2))</f>
        <v/>
      </c>
      <c r="F742" s="27">
        <f>IF(OR(Register!$N740&lt;&gt;"Yes",Register!$O740="",N(Register!$Q740)=0),0,ROUND((Register!$M740-Register!$R740)*MIN(Register!$Q740,MAX(0,MIN(F$4,IF(Register!$U740="",$D$2,MIN($D$2,YEAR(Register!$U740)*12+MONTH(Register!$U740)-1)))-(YEAR(Register!$O740)*12+MONTH(Register!$O740))+1))/Register!$Q740,2)-ROUND((Register!$M740-Register!$R740)*MIN(Register!$Q740,MAX(0,MIN(F$4-1,IF(Register!$U740="",$D$2,MIN($D$2,YEAR(Register!$U740)*12+MONTH(Register!$U740)-1)))-(YEAR(Register!$O740)*12+MONTH(Register!$O740))+1))/Register!$Q740,2))</f>
        <v/>
      </c>
      <c r="G742" s="27">
        <f>IF(OR(Register!$N740&lt;&gt;"Yes",Register!$O740="",N(Register!$Q740)=0),0,ROUND((Register!$M740-Register!$R740)*MIN(Register!$Q740,MAX(0,MIN(G$4,IF(Register!$U740="",$D$2,MIN($D$2,YEAR(Register!$U740)*12+MONTH(Register!$U740)-1)))-(YEAR(Register!$O740)*12+MONTH(Register!$O740))+1))/Register!$Q740,2)-ROUND((Register!$M740-Register!$R740)*MIN(Register!$Q740,MAX(0,MIN(G$4-1,IF(Register!$U740="",$D$2,MIN($D$2,YEAR(Register!$U740)*12+MONTH(Register!$U740)-1)))-(YEAR(Register!$O740)*12+MONTH(Register!$O740))+1))/Register!$Q740,2))</f>
        <v/>
      </c>
      <c r="H742" s="27">
        <f>IF(OR(Register!$N740&lt;&gt;"Yes",Register!$O740="",N(Register!$Q740)=0),0,ROUND((Register!$M740-Register!$R740)*MIN(Register!$Q740,MAX(0,MIN(H$4,IF(Register!$U740="",$D$2,MIN($D$2,YEAR(Register!$U740)*12+MONTH(Register!$U740)-1)))-(YEAR(Register!$O740)*12+MONTH(Register!$O740))+1))/Register!$Q740,2)-ROUND((Register!$M740-Register!$R740)*MIN(Register!$Q740,MAX(0,MIN(H$4-1,IF(Register!$U740="",$D$2,MIN($D$2,YEAR(Register!$U740)*12+MONTH(Register!$U740)-1)))-(YEAR(Register!$O740)*12+MONTH(Register!$O740))+1))/Register!$Q740,2))</f>
        <v/>
      </c>
      <c r="I742" s="27">
        <f>IF(OR(Register!$N740&lt;&gt;"Yes",Register!$O740="",N(Register!$Q740)=0),0,ROUND((Register!$M740-Register!$R740)*MIN(Register!$Q740,MAX(0,MIN(I$4,IF(Register!$U740="",$D$2,MIN($D$2,YEAR(Register!$U740)*12+MONTH(Register!$U740)-1)))-(YEAR(Register!$O740)*12+MONTH(Register!$O740))+1))/Register!$Q740,2)-ROUND((Register!$M740-Register!$R740)*MIN(Register!$Q740,MAX(0,MIN(I$4-1,IF(Register!$U740="",$D$2,MIN($D$2,YEAR(Register!$U740)*12+MONTH(Register!$U740)-1)))-(YEAR(Register!$O740)*12+MONTH(Register!$O740))+1))/Register!$Q740,2))</f>
        <v/>
      </c>
      <c r="J742" s="27">
        <f>IF(OR(Register!$N740&lt;&gt;"Yes",Register!$O740="",N(Register!$Q740)=0),0,ROUND((Register!$M740-Register!$R740)*MIN(Register!$Q740,MAX(0,MIN(J$4,IF(Register!$U740="",$D$2,MIN($D$2,YEAR(Register!$U740)*12+MONTH(Register!$U740)-1)))-(YEAR(Register!$O740)*12+MONTH(Register!$O740))+1))/Register!$Q740,2)-ROUND((Register!$M740-Register!$R740)*MIN(Register!$Q740,MAX(0,MIN(J$4-1,IF(Register!$U740="",$D$2,MIN($D$2,YEAR(Register!$U740)*12+MONTH(Register!$U740)-1)))-(YEAR(Register!$O740)*12+MONTH(Register!$O740))+1))/Register!$Q740,2))</f>
        <v/>
      </c>
      <c r="K742" s="27">
        <f>IF(OR(Register!$N740&lt;&gt;"Yes",Register!$O740="",N(Register!$Q740)=0),0,ROUND((Register!$M740-Register!$R740)*MIN(Register!$Q740,MAX(0,MIN(K$4,IF(Register!$U740="",$D$2,MIN($D$2,YEAR(Register!$U740)*12+MONTH(Register!$U740)-1)))-(YEAR(Register!$O740)*12+MONTH(Register!$O740))+1))/Register!$Q740,2)-ROUND((Register!$M740-Register!$R740)*MIN(Register!$Q740,MAX(0,MIN(K$4-1,IF(Register!$U740="",$D$2,MIN($D$2,YEAR(Register!$U740)*12+MONTH(Register!$U740)-1)))-(YEAR(Register!$O740)*12+MONTH(Register!$O740))+1))/Register!$Q740,2))</f>
        <v/>
      </c>
      <c r="L742" s="27">
        <f>IF(OR(Register!$N740&lt;&gt;"Yes",Register!$O740="",N(Register!$Q740)=0),0,ROUND((Register!$M740-Register!$R740)*MIN(Register!$Q740,MAX(0,MIN(L$4,IF(Register!$U740="",$D$2,MIN($D$2,YEAR(Register!$U740)*12+MONTH(Register!$U740)-1)))-(YEAR(Register!$O740)*12+MONTH(Register!$O740))+1))/Register!$Q740,2)-ROUND((Register!$M740-Register!$R740)*MIN(Register!$Q740,MAX(0,MIN(L$4-1,IF(Register!$U740="",$D$2,MIN($D$2,YEAR(Register!$U740)*12+MONTH(Register!$U740)-1)))-(YEAR(Register!$O740)*12+MONTH(Register!$O740))+1))/Register!$Q740,2))</f>
        <v/>
      </c>
      <c r="M742" s="27">
        <f>IF(OR(Register!$N740&lt;&gt;"Yes",Register!$O740="",N(Register!$Q740)=0),0,ROUND((Register!$M740-Register!$R740)*MIN(Register!$Q740,MAX(0,MIN(M$4,IF(Register!$U740="",$D$2,MIN($D$2,YEAR(Register!$U740)*12+MONTH(Register!$U740)-1)))-(YEAR(Register!$O740)*12+MONTH(Register!$O740))+1))/Register!$Q740,2)-ROUND((Register!$M740-Register!$R740)*MIN(Register!$Q740,MAX(0,MIN(M$4-1,IF(Register!$U740="",$D$2,MIN($D$2,YEAR(Register!$U740)*12+MONTH(Register!$U740)-1)))-(YEAR(Register!$O740)*12+MONTH(Register!$O740))+1))/Register!$Q740,2))</f>
        <v/>
      </c>
      <c r="N742" s="27">
        <f>IF(OR(Register!$N740&lt;&gt;"Yes",Register!$O740="",N(Register!$Q740)=0),0,ROUND((Register!$M740-Register!$R740)*MIN(Register!$Q740,MAX(0,MIN(N$4,IF(Register!$U740="",$D$2,MIN($D$2,YEAR(Register!$U740)*12+MONTH(Register!$U740)-1)))-(YEAR(Register!$O740)*12+MONTH(Register!$O740))+1))/Register!$Q740,2)-ROUND((Register!$M740-Register!$R740)*MIN(Register!$Q740,MAX(0,MIN(N$4-1,IF(Register!$U740="",$D$2,MIN($D$2,YEAR(Register!$U740)*12+MONTH(Register!$U740)-1)))-(YEAR(Register!$O740)*12+MONTH(Register!$O740))+1))/Register!$Q740,2))</f>
        <v/>
      </c>
      <c r="O742" s="27">
        <f>IF(OR(Register!$N740&lt;&gt;"Yes",Register!$O740="",N(Register!$Q740)=0),0,ROUND((Register!$M740-Register!$R740)*MIN(Register!$Q740,MAX(0,MIN(O$4,IF(Register!$U740="",$D$2,MIN($D$2,YEAR(Register!$U740)*12+MONTH(Register!$U740)-1)))-(YEAR(Register!$O740)*12+MONTH(Register!$O740))+1))/Register!$Q740,2)-ROUND((Register!$M740-Register!$R740)*MIN(Register!$Q740,MAX(0,MIN(O$4-1,IF(Register!$U740="",$D$2,MIN($D$2,YEAR(Register!$U740)*12+MONTH(Register!$U740)-1)))-(YEAR(Register!$O740)*12+MONTH(Register!$O740))+1))/Register!$Q740,2))</f>
        <v/>
      </c>
      <c r="P742" s="27">
        <f>IF(OR(Register!$N740&lt;&gt;"Yes",Register!$O740="",N(Register!$Q740)=0),0,ROUND((Register!$M740-Register!$R740)*MIN(Register!$Q740,MAX(0,MIN(P$4,IF(Register!$U740="",$D$2,MIN($D$2,YEAR(Register!$U740)*12+MONTH(Register!$U740)-1)))-(YEAR(Register!$O740)*12+MONTH(Register!$O740))+1))/Register!$Q740,2)-ROUND((Register!$M740-Register!$R740)*MIN(Register!$Q740,MAX(0,MIN(P$4-1,IF(Register!$U740="",$D$2,MIN($D$2,YEAR(Register!$U740)*12+MONTH(Register!$U740)-1)))-(YEAR(Register!$O740)*12+MONTH(Register!$O740))+1))/Register!$Q740,2))</f>
        <v/>
      </c>
      <c r="Q742" s="27">
        <f>E742+F742+G742+H742+I742+J742+K742+L742+M742+N742+O742+P742</f>
        <v/>
      </c>
    </row>
    <row r="743">
      <c r="A743" s="28">
        <f>IF(Register!$A741="","",Register!$A741)</f>
        <v/>
      </c>
      <c r="B743" s="28">
        <f>IF(Register!$D741="","",Register!$D741)</f>
        <v/>
      </c>
      <c r="C743" s="28">
        <f>IF(Register!$F741="","",Register!$F741)</f>
        <v/>
      </c>
      <c r="D743" s="28">
        <f>IF(C743="","",IF(C743=Settings!$A$9,Settings!$B$9,IF(C743=Settings!$A$10,Settings!$B$10,IF(C743=Settings!$A$11,Settings!$B$11,IF(C743=Settings!$A$12,Settings!$B$12,IF(C743=Settings!$A$13,Settings!$B$13,IF(C743=Settings!$A$14,Settings!$B$14,IF(C743=Settings!$A$15,Settings!$B$15,IF(C743=Settings!$A$16,Settings!$B$16,IF(C743=Settings!$A$17,Settings!$B$17,IF(C743=Settings!$A$18,Settings!$B$18,"")))))))))))</f>
        <v/>
      </c>
      <c r="E743" s="27">
        <f>IF(OR(Register!$N741&lt;&gt;"Yes",Register!$O741="",N(Register!$Q741)=0),0,ROUND((Register!$M741-Register!$R741)*MIN(Register!$Q741,MAX(0,MIN(E$4,IF(Register!$U741="",$D$2,MIN($D$2,YEAR(Register!$U741)*12+MONTH(Register!$U741)-1)))-(YEAR(Register!$O741)*12+MONTH(Register!$O741))+1))/Register!$Q741,2)-ROUND((Register!$M741-Register!$R741)*MIN(Register!$Q741,MAX(0,MIN(E$4-1,IF(Register!$U741="",$D$2,MIN($D$2,YEAR(Register!$U741)*12+MONTH(Register!$U741)-1)))-(YEAR(Register!$O741)*12+MONTH(Register!$O741))+1))/Register!$Q741,2))</f>
        <v/>
      </c>
      <c r="F743" s="27">
        <f>IF(OR(Register!$N741&lt;&gt;"Yes",Register!$O741="",N(Register!$Q741)=0),0,ROUND((Register!$M741-Register!$R741)*MIN(Register!$Q741,MAX(0,MIN(F$4,IF(Register!$U741="",$D$2,MIN($D$2,YEAR(Register!$U741)*12+MONTH(Register!$U741)-1)))-(YEAR(Register!$O741)*12+MONTH(Register!$O741))+1))/Register!$Q741,2)-ROUND((Register!$M741-Register!$R741)*MIN(Register!$Q741,MAX(0,MIN(F$4-1,IF(Register!$U741="",$D$2,MIN($D$2,YEAR(Register!$U741)*12+MONTH(Register!$U741)-1)))-(YEAR(Register!$O741)*12+MONTH(Register!$O741))+1))/Register!$Q741,2))</f>
        <v/>
      </c>
      <c r="G743" s="27">
        <f>IF(OR(Register!$N741&lt;&gt;"Yes",Register!$O741="",N(Register!$Q741)=0),0,ROUND((Register!$M741-Register!$R741)*MIN(Register!$Q741,MAX(0,MIN(G$4,IF(Register!$U741="",$D$2,MIN($D$2,YEAR(Register!$U741)*12+MONTH(Register!$U741)-1)))-(YEAR(Register!$O741)*12+MONTH(Register!$O741))+1))/Register!$Q741,2)-ROUND((Register!$M741-Register!$R741)*MIN(Register!$Q741,MAX(0,MIN(G$4-1,IF(Register!$U741="",$D$2,MIN($D$2,YEAR(Register!$U741)*12+MONTH(Register!$U741)-1)))-(YEAR(Register!$O741)*12+MONTH(Register!$O741))+1))/Register!$Q741,2))</f>
        <v/>
      </c>
      <c r="H743" s="27">
        <f>IF(OR(Register!$N741&lt;&gt;"Yes",Register!$O741="",N(Register!$Q741)=0),0,ROUND((Register!$M741-Register!$R741)*MIN(Register!$Q741,MAX(0,MIN(H$4,IF(Register!$U741="",$D$2,MIN($D$2,YEAR(Register!$U741)*12+MONTH(Register!$U741)-1)))-(YEAR(Register!$O741)*12+MONTH(Register!$O741))+1))/Register!$Q741,2)-ROUND((Register!$M741-Register!$R741)*MIN(Register!$Q741,MAX(0,MIN(H$4-1,IF(Register!$U741="",$D$2,MIN($D$2,YEAR(Register!$U741)*12+MONTH(Register!$U741)-1)))-(YEAR(Register!$O741)*12+MONTH(Register!$O741))+1))/Register!$Q741,2))</f>
        <v/>
      </c>
      <c r="I743" s="27">
        <f>IF(OR(Register!$N741&lt;&gt;"Yes",Register!$O741="",N(Register!$Q741)=0),0,ROUND((Register!$M741-Register!$R741)*MIN(Register!$Q741,MAX(0,MIN(I$4,IF(Register!$U741="",$D$2,MIN($D$2,YEAR(Register!$U741)*12+MONTH(Register!$U741)-1)))-(YEAR(Register!$O741)*12+MONTH(Register!$O741))+1))/Register!$Q741,2)-ROUND((Register!$M741-Register!$R741)*MIN(Register!$Q741,MAX(0,MIN(I$4-1,IF(Register!$U741="",$D$2,MIN($D$2,YEAR(Register!$U741)*12+MONTH(Register!$U741)-1)))-(YEAR(Register!$O741)*12+MONTH(Register!$O741))+1))/Register!$Q741,2))</f>
        <v/>
      </c>
      <c r="J743" s="27">
        <f>IF(OR(Register!$N741&lt;&gt;"Yes",Register!$O741="",N(Register!$Q741)=0),0,ROUND((Register!$M741-Register!$R741)*MIN(Register!$Q741,MAX(0,MIN(J$4,IF(Register!$U741="",$D$2,MIN($D$2,YEAR(Register!$U741)*12+MONTH(Register!$U741)-1)))-(YEAR(Register!$O741)*12+MONTH(Register!$O741))+1))/Register!$Q741,2)-ROUND((Register!$M741-Register!$R741)*MIN(Register!$Q741,MAX(0,MIN(J$4-1,IF(Register!$U741="",$D$2,MIN($D$2,YEAR(Register!$U741)*12+MONTH(Register!$U741)-1)))-(YEAR(Register!$O741)*12+MONTH(Register!$O741))+1))/Register!$Q741,2))</f>
        <v/>
      </c>
      <c r="K743" s="27">
        <f>IF(OR(Register!$N741&lt;&gt;"Yes",Register!$O741="",N(Register!$Q741)=0),0,ROUND((Register!$M741-Register!$R741)*MIN(Register!$Q741,MAX(0,MIN(K$4,IF(Register!$U741="",$D$2,MIN($D$2,YEAR(Register!$U741)*12+MONTH(Register!$U741)-1)))-(YEAR(Register!$O741)*12+MONTH(Register!$O741))+1))/Register!$Q741,2)-ROUND((Register!$M741-Register!$R741)*MIN(Register!$Q741,MAX(0,MIN(K$4-1,IF(Register!$U741="",$D$2,MIN($D$2,YEAR(Register!$U741)*12+MONTH(Register!$U741)-1)))-(YEAR(Register!$O741)*12+MONTH(Register!$O741))+1))/Register!$Q741,2))</f>
        <v/>
      </c>
      <c r="L743" s="27">
        <f>IF(OR(Register!$N741&lt;&gt;"Yes",Register!$O741="",N(Register!$Q741)=0),0,ROUND((Register!$M741-Register!$R741)*MIN(Register!$Q741,MAX(0,MIN(L$4,IF(Register!$U741="",$D$2,MIN($D$2,YEAR(Register!$U741)*12+MONTH(Register!$U741)-1)))-(YEAR(Register!$O741)*12+MONTH(Register!$O741))+1))/Register!$Q741,2)-ROUND((Register!$M741-Register!$R741)*MIN(Register!$Q741,MAX(0,MIN(L$4-1,IF(Register!$U741="",$D$2,MIN($D$2,YEAR(Register!$U741)*12+MONTH(Register!$U741)-1)))-(YEAR(Register!$O741)*12+MONTH(Register!$O741))+1))/Register!$Q741,2))</f>
        <v/>
      </c>
      <c r="M743" s="27">
        <f>IF(OR(Register!$N741&lt;&gt;"Yes",Register!$O741="",N(Register!$Q741)=0),0,ROUND((Register!$M741-Register!$R741)*MIN(Register!$Q741,MAX(0,MIN(M$4,IF(Register!$U741="",$D$2,MIN($D$2,YEAR(Register!$U741)*12+MONTH(Register!$U741)-1)))-(YEAR(Register!$O741)*12+MONTH(Register!$O741))+1))/Register!$Q741,2)-ROUND((Register!$M741-Register!$R741)*MIN(Register!$Q741,MAX(0,MIN(M$4-1,IF(Register!$U741="",$D$2,MIN($D$2,YEAR(Register!$U741)*12+MONTH(Register!$U741)-1)))-(YEAR(Register!$O741)*12+MONTH(Register!$O741))+1))/Register!$Q741,2))</f>
        <v/>
      </c>
      <c r="N743" s="27">
        <f>IF(OR(Register!$N741&lt;&gt;"Yes",Register!$O741="",N(Register!$Q741)=0),0,ROUND((Register!$M741-Register!$R741)*MIN(Register!$Q741,MAX(0,MIN(N$4,IF(Register!$U741="",$D$2,MIN($D$2,YEAR(Register!$U741)*12+MONTH(Register!$U741)-1)))-(YEAR(Register!$O741)*12+MONTH(Register!$O741))+1))/Register!$Q741,2)-ROUND((Register!$M741-Register!$R741)*MIN(Register!$Q741,MAX(0,MIN(N$4-1,IF(Register!$U741="",$D$2,MIN($D$2,YEAR(Register!$U741)*12+MONTH(Register!$U741)-1)))-(YEAR(Register!$O741)*12+MONTH(Register!$O741))+1))/Register!$Q741,2))</f>
        <v/>
      </c>
      <c r="O743" s="27">
        <f>IF(OR(Register!$N741&lt;&gt;"Yes",Register!$O741="",N(Register!$Q741)=0),0,ROUND((Register!$M741-Register!$R741)*MIN(Register!$Q741,MAX(0,MIN(O$4,IF(Register!$U741="",$D$2,MIN($D$2,YEAR(Register!$U741)*12+MONTH(Register!$U741)-1)))-(YEAR(Register!$O741)*12+MONTH(Register!$O741))+1))/Register!$Q741,2)-ROUND((Register!$M741-Register!$R741)*MIN(Register!$Q741,MAX(0,MIN(O$4-1,IF(Register!$U741="",$D$2,MIN($D$2,YEAR(Register!$U741)*12+MONTH(Register!$U741)-1)))-(YEAR(Register!$O741)*12+MONTH(Register!$O741))+1))/Register!$Q741,2))</f>
        <v/>
      </c>
      <c r="P743" s="27">
        <f>IF(OR(Register!$N741&lt;&gt;"Yes",Register!$O741="",N(Register!$Q741)=0),0,ROUND((Register!$M741-Register!$R741)*MIN(Register!$Q741,MAX(0,MIN(P$4,IF(Register!$U741="",$D$2,MIN($D$2,YEAR(Register!$U741)*12+MONTH(Register!$U741)-1)))-(YEAR(Register!$O741)*12+MONTH(Register!$O741))+1))/Register!$Q741,2)-ROUND((Register!$M741-Register!$R741)*MIN(Register!$Q741,MAX(0,MIN(P$4-1,IF(Register!$U741="",$D$2,MIN($D$2,YEAR(Register!$U741)*12+MONTH(Register!$U741)-1)))-(YEAR(Register!$O741)*12+MONTH(Register!$O741))+1))/Register!$Q741,2))</f>
        <v/>
      </c>
      <c r="Q743" s="27">
        <f>E743+F743+G743+H743+I743+J743+K743+L743+M743+N743+O743+P743</f>
        <v/>
      </c>
    </row>
    <row r="744">
      <c r="A744" s="28">
        <f>IF(Register!$A742="","",Register!$A742)</f>
        <v/>
      </c>
      <c r="B744" s="28">
        <f>IF(Register!$D742="","",Register!$D742)</f>
        <v/>
      </c>
      <c r="C744" s="28">
        <f>IF(Register!$F742="","",Register!$F742)</f>
        <v/>
      </c>
      <c r="D744" s="28">
        <f>IF(C744="","",IF(C744=Settings!$A$9,Settings!$B$9,IF(C744=Settings!$A$10,Settings!$B$10,IF(C744=Settings!$A$11,Settings!$B$11,IF(C744=Settings!$A$12,Settings!$B$12,IF(C744=Settings!$A$13,Settings!$B$13,IF(C744=Settings!$A$14,Settings!$B$14,IF(C744=Settings!$A$15,Settings!$B$15,IF(C744=Settings!$A$16,Settings!$B$16,IF(C744=Settings!$A$17,Settings!$B$17,IF(C744=Settings!$A$18,Settings!$B$18,"")))))))))))</f>
        <v/>
      </c>
      <c r="E744" s="27">
        <f>IF(OR(Register!$N742&lt;&gt;"Yes",Register!$O742="",N(Register!$Q742)=0),0,ROUND((Register!$M742-Register!$R742)*MIN(Register!$Q742,MAX(0,MIN(E$4,IF(Register!$U742="",$D$2,MIN($D$2,YEAR(Register!$U742)*12+MONTH(Register!$U742)-1)))-(YEAR(Register!$O742)*12+MONTH(Register!$O742))+1))/Register!$Q742,2)-ROUND((Register!$M742-Register!$R742)*MIN(Register!$Q742,MAX(0,MIN(E$4-1,IF(Register!$U742="",$D$2,MIN($D$2,YEAR(Register!$U742)*12+MONTH(Register!$U742)-1)))-(YEAR(Register!$O742)*12+MONTH(Register!$O742))+1))/Register!$Q742,2))</f>
        <v/>
      </c>
      <c r="F744" s="27">
        <f>IF(OR(Register!$N742&lt;&gt;"Yes",Register!$O742="",N(Register!$Q742)=0),0,ROUND((Register!$M742-Register!$R742)*MIN(Register!$Q742,MAX(0,MIN(F$4,IF(Register!$U742="",$D$2,MIN($D$2,YEAR(Register!$U742)*12+MONTH(Register!$U742)-1)))-(YEAR(Register!$O742)*12+MONTH(Register!$O742))+1))/Register!$Q742,2)-ROUND((Register!$M742-Register!$R742)*MIN(Register!$Q742,MAX(0,MIN(F$4-1,IF(Register!$U742="",$D$2,MIN($D$2,YEAR(Register!$U742)*12+MONTH(Register!$U742)-1)))-(YEAR(Register!$O742)*12+MONTH(Register!$O742))+1))/Register!$Q742,2))</f>
        <v/>
      </c>
      <c r="G744" s="27">
        <f>IF(OR(Register!$N742&lt;&gt;"Yes",Register!$O742="",N(Register!$Q742)=0),0,ROUND((Register!$M742-Register!$R742)*MIN(Register!$Q742,MAX(0,MIN(G$4,IF(Register!$U742="",$D$2,MIN($D$2,YEAR(Register!$U742)*12+MONTH(Register!$U742)-1)))-(YEAR(Register!$O742)*12+MONTH(Register!$O742))+1))/Register!$Q742,2)-ROUND((Register!$M742-Register!$R742)*MIN(Register!$Q742,MAX(0,MIN(G$4-1,IF(Register!$U742="",$D$2,MIN($D$2,YEAR(Register!$U742)*12+MONTH(Register!$U742)-1)))-(YEAR(Register!$O742)*12+MONTH(Register!$O742))+1))/Register!$Q742,2))</f>
        <v/>
      </c>
      <c r="H744" s="27">
        <f>IF(OR(Register!$N742&lt;&gt;"Yes",Register!$O742="",N(Register!$Q742)=0),0,ROUND((Register!$M742-Register!$R742)*MIN(Register!$Q742,MAX(0,MIN(H$4,IF(Register!$U742="",$D$2,MIN($D$2,YEAR(Register!$U742)*12+MONTH(Register!$U742)-1)))-(YEAR(Register!$O742)*12+MONTH(Register!$O742))+1))/Register!$Q742,2)-ROUND((Register!$M742-Register!$R742)*MIN(Register!$Q742,MAX(0,MIN(H$4-1,IF(Register!$U742="",$D$2,MIN($D$2,YEAR(Register!$U742)*12+MONTH(Register!$U742)-1)))-(YEAR(Register!$O742)*12+MONTH(Register!$O742))+1))/Register!$Q742,2))</f>
        <v/>
      </c>
      <c r="I744" s="27">
        <f>IF(OR(Register!$N742&lt;&gt;"Yes",Register!$O742="",N(Register!$Q742)=0),0,ROUND((Register!$M742-Register!$R742)*MIN(Register!$Q742,MAX(0,MIN(I$4,IF(Register!$U742="",$D$2,MIN($D$2,YEAR(Register!$U742)*12+MONTH(Register!$U742)-1)))-(YEAR(Register!$O742)*12+MONTH(Register!$O742))+1))/Register!$Q742,2)-ROUND((Register!$M742-Register!$R742)*MIN(Register!$Q742,MAX(0,MIN(I$4-1,IF(Register!$U742="",$D$2,MIN($D$2,YEAR(Register!$U742)*12+MONTH(Register!$U742)-1)))-(YEAR(Register!$O742)*12+MONTH(Register!$O742))+1))/Register!$Q742,2))</f>
        <v/>
      </c>
      <c r="J744" s="27">
        <f>IF(OR(Register!$N742&lt;&gt;"Yes",Register!$O742="",N(Register!$Q742)=0),0,ROUND((Register!$M742-Register!$R742)*MIN(Register!$Q742,MAX(0,MIN(J$4,IF(Register!$U742="",$D$2,MIN($D$2,YEAR(Register!$U742)*12+MONTH(Register!$U742)-1)))-(YEAR(Register!$O742)*12+MONTH(Register!$O742))+1))/Register!$Q742,2)-ROUND((Register!$M742-Register!$R742)*MIN(Register!$Q742,MAX(0,MIN(J$4-1,IF(Register!$U742="",$D$2,MIN($D$2,YEAR(Register!$U742)*12+MONTH(Register!$U742)-1)))-(YEAR(Register!$O742)*12+MONTH(Register!$O742))+1))/Register!$Q742,2))</f>
        <v/>
      </c>
      <c r="K744" s="27">
        <f>IF(OR(Register!$N742&lt;&gt;"Yes",Register!$O742="",N(Register!$Q742)=0),0,ROUND((Register!$M742-Register!$R742)*MIN(Register!$Q742,MAX(0,MIN(K$4,IF(Register!$U742="",$D$2,MIN($D$2,YEAR(Register!$U742)*12+MONTH(Register!$U742)-1)))-(YEAR(Register!$O742)*12+MONTH(Register!$O742))+1))/Register!$Q742,2)-ROUND((Register!$M742-Register!$R742)*MIN(Register!$Q742,MAX(0,MIN(K$4-1,IF(Register!$U742="",$D$2,MIN($D$2,YEAR(Register!$U742)*12+MONTH(Register!$U742)-1)))-(YEAR(Register!$O742)*12+MONTH(Register!$O742))+1))/Register!$Q742,2))</f>
        <v/>
      </c>
      <c r="L744" s="27">
        <f>IF(OR(Register!$N742&lt;&gt;"Yes",Register!$O742="",N(Register!$Q742)=0),0,ROUND((Register!$M742-Register!$R742)*MIN(Register!$Q742,MAX(0,MIN(L$4,IF(Register!$U742="",$D$2,MIN($D$2,YEAR(Register!$U742)*12+MONTH(Register!$U742)-1)))-(YEAR(Register!$O742)*12+MONTH(Register!$O742))+1))/Register!$Q742,2)-ROUND((Register!$M742-Register!$R742)*MIN(Register!$Q742,MAX(0,MIN(L$4-1,IF(Register!$U742="",$D$2,MIN($D$2,YEAR(Register!$U742)*12+MONTH(Register!$U742)-1)))-(YEAR(Register!$O742)*12+MONTH(Register!$O742))+1))/Register!$Q742,2))</f>
        <v/>
      </c>
      <c r="M744" s="27">
        <f>IF(OR(Register!$N742&lt;&gt;"Yes",Register!$O742="",N(Register!$Q742)=0),0,ROUND((Register!$M742-Register!$R742)*MIN(Register!$Q742,MAX(0,MIN(M$4,IF(Register!$U742="",$D$2,MIN($D$2,YEAR(Register!$U742)*12+MONTH(Register!$U742)-1)))-(YEAR(Register!$O742)*12+MONTH(Register!$O742))+1))/Register!$Q742,2)-ROUND((Register!$M742-Register!$R742)*MIN(Register!$Q742,MAX(0,MIN(M$4-1,IF(Register!$U742="",$D$2,MIN($D$2,YEAR(Register!$U742)*12+MONTH(Register!$U742)-1)))-(YEAR(Register!$O742)*12+MONTH(Register!$O742))+1))/Register!$Q742,2))</f>
        <v/>
      </c>
      <c r="N744" s="27">
        <f>IF(OR(Register!$N742&lt;&gt;"Yes",Register!$O742="",N(Register!$Q742)=0),0,ROUND((Register!$M742-Register!$R742)*MIN(Register!$Q742,MAX(0,MIN(N$4,IF(Register!$U742="",$D$2,MIN($D$2,YEAR(Register!$U742)*12+MONTH(Register!$U742)-1)))-(YEAR(Register!$O742)*12+MONTH(Register!$O742))+1))/Register!$Q742,2)-ROUND((Register!$M742-Register!$R742)*MIN(Register!$Q742,MAX(0,MIN(N$4-1,IF(Register!$U742="",$D$2,MIN($D$2,YEAR(Register!$U742)*12+MONTH(Register!$U742)-1)))-(YEAR(Register!$O742)*12+MONTH(Register!$O742))+1))/Register!$Q742,2))</f>
        <v/>
      </c>
      <c r="O744" s="27">
        <f>IF(OR(Register!$N742&lt;&gt;"Yes",Register!$O742="",N(Register!$Q742)=0),0,ROUND((Register!$M742-Register!$R742)*MIN(Register!$Q742,MAX(0,MIN(O$4,IF(Register!$U742="",$D$2,MIN($D$2,YEAR(Register!$U742)*12+MONTH(Register!$U742)-1)))-(YEAR(Register!$O742)*12+MONTH(Register!$O742))+1))/Register!$Q742,2)-ROUND((Register!$M742-Register!$R742)*MIN(Register!$Q742,MAX(0,MIN(O$4-1,IF(Register!$U742="",$D$2,MIN($D$2,YEAR(Register!$U742)*12+MONTH(Register!$U742)-1)))-(YEAR(Register!$O742)*12+MONTH(Register!$O742))+1))/Register!$Q742,2))</f>
        <v/>
      </c>
      <c r="P744" s="27">
        <f>IF(OR(Register!$N742&lt;&gt;"Yes",Register!$O742="",N(Register!$Q742)=0),0,ROUND((Register!$M742-Register!$R742)*MIN(Register!$Q742,MAX(0,MIN(P$4,IF(Register!$U742="",$D$2,MIN($D$2,YEAR(Register!$U742)*12+MONTH(Register!$U742)-1)))-(YEAR(Register!$O742)*12+MONTH(Register!$O742))+1))/Register!$Q742,2)-ROUND((Register!$M742-Register!$R742)*MIN(Register!$Q742,MAX(0,MIN(P$4-1,IF(Register!$U742="",$D$2,MIN($D$2,YEAR(Register!$U742)*12+MONTH(Register!$U742)-1)))-(YEAR(Register!$O742)*12+MONTH(Register!$O742))+1))/Register!$Q742,2))</f>
        <v/>
      </c>
      <c r="Q744" s="27">
        <f>E744+F744+G744+H744+I744+J744+K744+L744+M744+N744+O744+P744</f>
        <v/>
      </c>
    </row>
    <row r="745">
      <c r="A745" s="28">
        <f>IF(Register!$A743="","",Register!$A743)</f>
        <v/>
      </c>
      <c r="B745" s="28">
        <f>IF(Register!$D743="","",Register!$D743)</f>
        <v/>
      </c>
      <c r="C745" s="28">
        <f>IF(Register!$F743="","",Register!$F743)</f>
        <v/>
      </c>
      <c r="D745" s="28">
        <f>IF(C745="","",IF(C745=Settings!$A$9,Settings!$B$9,IF(C745=Settings!$A$10,Settings!$B$10,IF(C745=Settings!$A$11,Settings!$B$11,IF(C745=Settings!$A$12,Settings!$B$12,IF(C745=Settings!$A$13,Settings!$B$13,IF(C745=Settings!$A$14,Settings!$B$14,IF(C745=Settings!$A$15,Settings!$B$15,IF(C745=Settings!$A$16,Settings!$B$16,IF(C745=Settings!$A$17,Settings!$B$17,IF(C745=Settings!$A$18,Settings!$B$18,"")))))))))))</f>
        <v/>
      </c>
      <c r="E745" s="27">
        <f>IF(OR(Register!$N743&lt;&gt;"Yes",Register!$O743="",N(Register!$Q743)=0),0,ROUND((Register!$M743-Register!$R743)*MIN(Register!$Q743,MAX(0,MIN(E$4,IF(Register!$U743="",$D$2,MIN($D$2,YEAR(Register!$U743)*12+MONTH(Register!$U743)-1)))-(YEAR(Register!$O743)*12+MONTH(Register!$O743))+1))/Register!$Q743,2)-ROUND((Register!$M743-Register!$R743)*MIN(Register!$Q743,MAX(0,MIN(E$4-1,IF(Register!$U743="",$D$2,MIN($D$2,YEAR(Register!$U743)*12+MONTH(Register!$U743)-1)))-(YEAR(Register!$O743)*12+MONTH(Register!$O743))+1))/Register!$Q743,2))</f>
        <v/>
      </c>
      <c r="F745" s="27">
        <f>IF(OR(Register!$N743&lt;&gt;"Yes",Register!$O743="",N(Register!$Q743)=0),0,ROUND((Register!$M743-Register!$R743)*MIN(Register!$Q743,MAX(0,MIN(F$4,IF(Register!$U743="",$D$2,MIN($D$2,YEAR(Register!$U743)*12+MONTH(Register!$U743)-1)))-(YEAR(Register!$O743)*12+MONTH(Register!$O743))+1))/Register!$Q743,2)-ROUND((Register!$M743-Register!$R743)*MIN(Register!$Q743,MAX(0,MIN(F$4-1,IF(Register!$U743="",$D$2,MIN($D$2,YEAR(Register!$U743)*12+MONTH(Register!$U743)-1)))-(YEAR(Register!$O743)*12+MONTH(Register!$O743))+1))/Register!$Q743,2))</f>
        <v/>
      </c>
      <c r="G745" s="27">
        <f>IF(OR(Register!$N743&lt;&gt;"Yes",Register!$O743="",N(Register!$Q743)=0),0,ROUND((Register!$M743-Register!$R743)*MIN(Register!$Q743,MAX(0,MIN(G$4,IF(Register!$U743="",$D$2,MIN($D$2,YEAR(Register!$U743)*12+MONTH(Register!$U743)-1)))-(YEAR(Register!$O743)*12+MONTH(Register!$O743))+1))/Register!$Q743,2)-ROUND((Register!$M743-Register!$R743)*MIN(Register!$Q743,MAX(0,MIN(G$4-1,IF(Register!$U743="",$D$2,MIN($D$2,YEAR(Register!$U743)*12+MONTH(Register!$U743)-1)))-(YEAR(Register!$O743)*12+MONTH(Register!$O743))+1))/Register!$Q743,2))</f>
        <v/>
      </c>
      <c r="H745" s="27">
        <f>IF(OR(Register!$N743&lt;&gt;"Yes",Register!$O743="",N(Register!$Q743)=0),0,ROUND((Register!$M743-Register!$R743)*MIN(Register!$Q743,MAX(0,MIN(H$4,IF(Register!$U743="",$D$2,MIN($D$2,YEAR(Register!$U743)*12+MONTH(Register!$U743)-1)))-(YEAR(Register!$O743)*12+MONTH(Register!$O743))+1))/Register!$Q743,2)-ROUND((Register!$M743-Register!$R743)*MIN(Register!$Q743,MAX(0,MIN(H$4-1,IF(Register!$U743="",$D$2,MIN($D$2,YEAR(Register!$U743)*12+MONTH(Register!$U743)-1)))-(YEAR(Register!$O743)*12+MONTH(Register!$O743))+1))/Register!$Q743,2))</f>
        <v/>
      </c>
      <c r="I745" s="27">
        <f>IF(OR(Register!$N743&lt;&gt;"Yes",Register!$O743="",N(Register!$Q743)=0),0,ROUND((Register!$M743-Register!$R743)*MIN(Register!$Q743,MAX(0,MIN(I$4,IF(Register!$U743="",$D$2,MIN($D$2,YEAR(Register!$U743)*12+MONTH(Register!$U743)-1)))-(YEAR(Register!$O743)*12+MONTH(Register!$O743))+1))/Register!$Q743,2)-ROUND((Register!$M743-Register!$R743)*MIN(Register!$Q743,MAX(0,MIN(I$4-1,IF(Register!$U743="",$D$2,MIN($D$2,YEAR(Register!$U743)*12+MONTH(Register!$U743)-1)))-(YEAR(Register!$O743)*12+MONTH(Register!$O743))+1))/Register!$Q743,2))</f>
        <v/>
      </c>
      <c r="J745" s="27">
        <f>IF(OR(Register!$N743&lt;&gt;"Yes",Register!$O743="",N(Register!$Q743)=0),0,ROUND((Register!$M743-Register!$R743)*MIN(Register!$Q743,MAX(0,MIN(J$4,IF(Register!$U743="",$D$2,MIN($D$2,YEAR(Register!$U743)*12+MONTH(Register!$U743)-1)))-(YEAR(Register!$O743)*12+MONTH(Register!$O743))+1))/Register!$Q743,2)-ROUND((Register!$M743-Register!$R743)*MIN(Register!$Q743,MAX(0,MIN(J$4-1,IF(Register!$U743="",$D$2,MIN($D$2,YEAR(Register!$U743)*12+MONTH(Register!$U743)-1)))-(YEAR(Register!$O743)*12+MONTH(Register!$O743))+1))/Register!$Q743,2))</f>
        <v/>
      </c>
      <c r="K745" s="27">
        <f>IF(OR(Register!$N743&lt;&gt;"Yes",Register!$O743="",N(Register!$Q743)=0),0,ROUND((Register!$M743-Register!$R743)*MIN(Register!$Q743,MAX(0,MIN(K$4,IF(Register!$U743="",$D$2,MIN($D$2,YEAR(Register!$U743)*12+MONTH(Register!$U743)-1)))-(YEAR(Register!$O743)*12+MONTH(Register!$O743))+1))/Register!$Q743,2)-ROUND((Register!$M743-Register!$R743)*MIN(Register!$Q743,MAX(0,MIN(K$4-1,IF(Register!$U743="",$D$2,MIN($D$2,YEAR(Register!$U743)*12+MONTH(Register!$U743)-1)))-(YEAR(Register!$O743)*12+MONTH(Register!$O743))+1))/Register!$Q743,2))</f>
        <v/>
      </c>
      <c r="L745" s="27">
        <f>IF(OR(Register!$N743&lt;&gt;"Yes",Register!$O743="",N(Register!$Q743)=0),0,ROUND((Register!$M743-Register!$R743)*MIN(Register!$Q743,MAX(0,MIN(L$4,IF(Register!$U743="",$D$2,MIN($D$2,YEAR(Register!$U743)*12+MONTH(Register!$U743)-1)))-(YEAR(Register!$O743)*12+MONTH(Register!$O743))+1))/Register!$Q743,2)-ROUND((Register!$M743-Register!$R743)*MIN(Register!$Q743,MAX(0,MIN(L$4-1,IF(Register!$U743="",$D$2,MIN($D$2,YEAR(Register!$U743)*12+MONTH(Register!$U743)-1)))-(YEAR(Register!$O743)*12+MONTH(Register!$O743))+1))/Register!$Q743,2))</f>
        <v/>
      </c>
      <c r="M745" s="27">
        <f>IF(OR(Register!$N743&lt;&gt;"Yes",Register!$O743="",N(Register!$Q743)=0),0,ROUND((Register!$M743-Register!$R743)*MIN(Register!$Q743,MAX(0,MIN(M$4,IF(Register!$U743="",$D$2,MIN($D$2,YEAR(Register!$U743)*12+MONTH(Register!$U743)-1)))-(YEAR(Register!$O743)*12+MONTH(Register!$O743))+1))/Register!$Q743,2)-ROUND((Register!$M743-Register!$R743)*MIN(Register!$Q743,MAX(0,MIN(M$4-1,IF(Register!$U743="",$D$2,MIN($D$2,YEAR(Register!$U743)*12+MONTH(Register!$U743)-1)))-(YEAR(Register!$O743)*12+MONTH(Register!$O743))+1))/Register!$Q743,2))</f>
        <v/>
      </c>
      <c r="N745" s="27">
        <f>IF(OR(Register!$N743&lt;&gt;"Yes",Register!$O743="",N(Register!$Q743)=0),0,ROUND((Register!$M743-Register!$R743)*MIN(Register!$Q743,MAX(0,MIN(N$4,IF(Register!$U743="",$D$2,MIN($D$2,YEAR(Register!$U743)*12+MONTH(Register!$U743)-1)))-(YEAR(Register!$O743)*12+MONTH(Register!$O743))+1))/Register!$Q743,2)-ROUND((Register!$M743-Register!$R743)*MIN(Register!$Q743,MAX(0,MIN(N$4-1,IF(Register!$U743="",$D$2,MIN($D$2,YEAR(Register!$U743)*12+MONTH(Register!$U743)-1)))-(YEAR(Register!$O743)*12+MONTH(Register!$O743))+1))/Register!$Q743,2))</f>
        <v/>
      </c>
      <c r="O745" s="27">
        <f>IF(OR(Register!$N743&lt;&gt;"Yes",Register!$O743="",N(Register!$Q743)=0),0,ROUND((Register!$M743-Register!$R743)*MIN(Register!$Q743,MAX(0,MIN(O$4,IF(Register!$U743="",$D$2,MIN($D$2,YEAR(Register!$U743)*12+MONTH(Register!$U743)-1)))-(YEAR(Register!$O743)*12+MONTH(Register!$O743))+1))/Register!$Q743,2)-ROUND((Register!$M743-Register!$R743)*MIN(Register!$Q743,MAX(0,MIN(O$4-1,IF(Register!$U743="",$D$2,MIN($D$2,YEAR(Register!$U743)*12+MONTH(Register!$U743)-1)))-(YEAR(Register!$O743)*12+MONTH(Register!$O743))+1))/Register!$Q743,2))</f>
        <v/>
      </c>
      <c r="P745" s="27">
        <f>IF(OR(Register!$N743&lt;&gt;"Yes",Register!$O743="",N(Register!$Q743)=0),0,ROUND((Register!$M743-Register!$R743)*MIN(Register!$Q743,MAX(0,MIN(P$4,IF(Register!$U743="",$D$2,MIN($D$2,YEAR(Register!$U743)*12+MONTH(Register!$U743)-1)))-(YEAR(Register!$O743)*12+MONTH(Register!$O743))+1))/Register!$Q743,2)-ROUND((Register!$M743-Register!$R743)*MIN(Register!$Q743,MAX(0,MIN(P$4-1,IF(Register!$U743="",$D$2,MIN($D$2,YEAR(Register!$U743)*12+MONTH(Register!$U743)-1)))-(YEAR(Register!$O743)*12+MONTH(Register!$O743))+1))/Register!$Q743,2))</f>
        <v/>
      </c>
      <c r="Q745" s="27">
        <f>E745+F745+G745+H745+I745+J745+K745+L745+M745+N745+O745+P745</f>
        <v/>
      </c>
    </row>
    <row r="746">
      <c r="A746" s="28">
        <f>IF(Register!$A744="","",Register!$A744)</f>
        <v/>
      </c>
      <c r="B746" s="28">
        <f>IF(Register!$D744="","",Register!$D744)</f>
        <v/>
      </c>
      <c r="C746" s="28">
        <f>IF(Register!$F744="","",Register!$F744)</f>
        <v/>
      </c>
      <c r="D746" s="28">
        <f>IF(C746="","",IF(C746=Settings!$A$9,Settings!$B$9,IF(C746=Settings!$A$10,Settings!$B$10,IF(C746=Settings!$A$11,Settings!$B$11,IF(C746=Settings!$A$12,Settings!$B$12,IF(C746=Settings!$A$13,Settings!$B$13,IF(C746=Settings!$A$14,Settings!$B$14,IF(C746=Settings!$A$15,Settings!$B$15,IF(C746=Settings!$A$16,Settings!$B$16,IF(C746=Settings!$A$17,Settings!$B$17,IF(C746=Settings!$A$18,Settings!$B$18,"")))))))))))</f>
        <v/>
      </c>
      <c r="E746" s="27">
        <f>IF(OR(Register!$N744&lt;&gt;"Yes",Register!$O744="",N(Register!$Q744)=0),0,ROUND((Register!$M744-Register!$R744)*MIN(Register!$Q744,MAX(0,MIN(E$4,IF(Register!$U744="",$D$2,MIN($D$2,YEAR(Register!$U744)*12+MONTH(Register!$U744)-1)))-(YEAR(Register!$O744)*12+MONTH(Register!$O744))+1))/Register!$Q744,2)-ROUND((Register!$M744-Register!$R744)*MIN(Register!$Q744,MAX(0,MIN(E$4-1,IF(Register!$U744="",$D$2,MIN($D$2,YEAR(Register!$U744)*12+MONTH(Register!$U744)-1)))-(YEAR(Register!$O744)*12+MONTH(Register!$O744))+1))/Register!$Q744,2))</f>
        <v/>
      </c>
      <c r="F746" s="27">
        <f>IF(OR(Register!$N744&lt;&gt;"Yes",Register!$O744="",N(Register!$Q744)=0),0,ROUND((Register!$M744-Register!$R744)*MIN(Register!$Q744,MAX(0,MIN(F$4,IF(Register!$U744="",$D$2,MIN($D$2,YEAR(Register!$U744)*12+MONTH(Register!$U744)-1)))-(YEAR(Register!$O744)*12+MONTH(Register!$O744))+1))/Register!$Q744,2)-ROUND((Register!$M744-Register!$R744)*MIN(Register!$Q744,MAX(0,MIN(F$4-1,IF(Register!$U744="",$D$2,MIN($D$2,YEAR(Register!$U744)*12+MONTH(Register!$U744)-1)))-(YEAR(Register!$O744)*12+MONTH(Register!$O744))+1))/Register!$Q744,2))</f>
        <v/>
      </c>
      <c r="G746" s="27">
        <f>IF(OR(Register!$N744&lt;&gt;"Yes",Register!$O744="",N(Register!$Q744)=0),0,ROUND((Register!$M744-Register!$R744)*MIN(Register!$Q744,MAX(0,MIN(G$4,IF(Register!$U744="",$D$2,MIN($D$2,YEAR(Register!$U744)*12+MONTH(Register!$U744)-1)))-(YEAR(Register!$O744)*12+MONTH(Register!$O744))+1))/Register!$Q744,2)-ROUND((Register!$M744-Register!$R744)*MIN(Register!$Q744,MAX(0,MIN(G$4-1,IF(Register!$U744="",$D$2,MIN($D$2,YEAR(Register!$U744)*12+MONTH(Register!$U744)-1)))-(YEAR(Register!$O744)*12+MONTH(Register!$O744))+1))/Register!$Q744,2))</f>
        <v/>
      </c>
      <c r="H746" s="27">
        <f>IF(OR(Register!$N744&lt;&gt;"Yes",Register!$O744="",N(Register!$Q744)=0),0,ROUND((Register!$M744-Register!$R744)*MIN(Register!$Q744,MAX(0,MIN(H$4,IF(Register!$U744="",$D$2,MIN($D$2,YEAR(Register!$U744)*12+MONTH(Register!$U744)-1)))-(YEAR(Register!$O744)*12+MONTH(Register!$O744))+1))/Register!$Q744,2)-ROUND((Register!$M744-Register!$R744)*MIN(Register!$Q744,MAX(0,MIN(H$4-1,IF(Register!$U744="",$D$2,MIN($D$2,YEAR(Register!$U744)*12+MONTH(Register!$U744)-1)))-(YEAR(Register!$O744)*12+MONTH(Register!$O744))+1))/Register!$Q744,2))</f>
        <v/>
      </c>
      <c r="I746" s="27">
        <f>IF(OR(Register!$N744&lt;&gt;"Yes",Register!$O744="",N(Register!$Q744)=0),0,ROUND((Register!$M744-Register!$R744)*MIN(Register!$Q744,MAX(0,MIN(I$4,IF(Register!$U744="",$D$2,MIN($D$2,YEAR(Register!$U744)*12+MONTH(Register!$U744)-1)))-(YEAR(Register!$O744)*12+MONTH(Register!$O744))+1))/Register!$Q744,2)-ROUND((Register!$M744-Register!$R744)*MIN(Register!$Q744,MAX(0,MIN(I$4-1,IF(Register!$U744="",$D$2,MIN($D$2,YEAR(Register!$U744)*12+MONTH(Register!$U744)-1)))-(YEAR(Register!$O744)*12+MONTH(Register!$O744))+1))/Register!$Q744,2))</f>
        <v/>
      </c>
      <c r="J746" s="27">
        <f>IF(OR(Register!$N744&lt;&gt;"Yes",Register!$O744="",N(Register!$Q744)=0),0,ROUND((Register!$M744-Register!$R744)*MIN(Register!$Q744,MAX(0,MIN(J$4,IF(Register!$U744="",$D$2,MIN($D$2,YEAR(Register!$U744)*12+MONTH(Register!$U744)-1)))-(YEAR(Register!$O744)*12+MONTH(Register!$O744))+1))/Register!$Q744,2)-ROUND((Register!$M744-Register!$R744)*MIN(Register!$Q744,MAX(0,MIN(J$4-1,IF(Register!$U744="",$D$2,MIN($D$2,YEAR(Register!$U744)*12+MONTH(Register!$U744)-1)))-(YEAR(Register!$O744)*12+MONTH(Register!$O744))+1))/Register!$Q744,2))</f>
        <v/>
      </c>
      <c r="K746" s="27">
        <f>IF(OR(Register!$N744&lt;&gt;"Yes",Register!$O744="",N(Register!$Q744)=0),0,ROUND((Register!$M744-Register!$R744)*MIN(Register!$Q744,MAX(0,MIN(K$4,IF(Register!$U744="",$D$2,MIN($D$2,YEAR(Register!$U744)*12+MONTH(Register!$U744)-1)))-(YEAR(Register!$O744)*12+MONTH(Register!$O744))+1))/Register!$Q744,2)-ROUND((Register!$M744-Register!$R744)*MIN(Register!$Q744,MAX(0,MIN(K$4-1,IF(Register!$U744="",$D$2,MIN($D$2,YEAR(Register!$U744)*12+MONTH(Register!$U744)-1)))-(YEAR(Register!$O744)*12+MONTH(Register!$O744))+1))/Register!$Q744,2))</f>
        <v/>
      </c>
      <c r="L746" s="27">
        <f>IF(OR(Register!$N744&lt;&gt;"Yes",Register!$O744="",N(Register!$Q744)=0),0,ROUND((Register!$M744-Register!$R744)*MIN(Register!$Q744,MAX(0,MIN(L$4,IF(Register!$U744="",$D$2,MIN($D$2,YEAR(Register!$U744)*12+MONTH(Register!$U744)-1)))-(YEAR(Register!$O744)*12+MONTH(Register!$O744))+1))/Register!$Q744,2)-ROUND((Register!$M744-Register!$R744)*MIN(Register!$Q744,MAX(0,MIN(L$4-1,IF(Register!$U744="",$D$2,MIN($D$2,YEAR(Register!$U744)*12+MONTH(Register!$U744)-1)))-(YEAR(Register!$O744)*12+MONTH(Register!$O744))+1))/Register!$Q744,2))</f>
        <v/>
      </c>
      <c r="M746" s="27">
        <f>IF(OR(Register!$N744&lt;&gt;"Yes",Register!$O744="",N(Register!$Q744)=0),0,ROUND((Register!$M744-Register!$R744)*MIN(Register!$Q744,MAX(0,MIN(M$4,IF(Register!$U744="",$D$2,MIN($D$2,YEAR(Register!$U744)*12+MONTH(Register!$U744)-1)))-(YEAR(Register!$O744)*12+MONTH(Register!$O744))+1))/Register!$Q744,2)-ROUND((Register!$M744-Register!$R744)*MIN(Register!$Q744,MAX(0,MIN(M$4-1,IF(Register!$U744="",$D$2,MIN($D$2,YEAR(Register!$U744)*12+MONTH(Register!$U744)-1)))-(YEAR(Register!$O744)*12+MONTH(Register!$O744))+1))/Register!$Q744,2))</f>
        <v/>
      </c>
      <c r="N746" s="27">
        <f>IF(OR(Register!$N744&lt;&gt;"Yes",Register!$O744="",N(Register!$Q744)=0),0,ROUND((Register!$M744-Register!$R744)*MIN(Register!$Q744,MAX(0,MIN(N$4,IF(Register!$U744="",$D$2,MIN($D$2,YEAR(Register!$U744)*12+MONTH(Register!$U744)-1)))-(YEAR(Register!$O744)*12+MONTH(Register!$O744))+1))/Register!$Q744,2)-ROUND((Register!$M744-Register!$R744)*MIN(Register!$Q744,MAX(0,MIN(N$4-1,IF(Register!$U744="",$D$2,MIN($D$2,YEAR(Register!$U744)*12+MONTH(Register!$U744)-1)))-(YEAR(Register!$O744)*12+MONTH(Register!$O744))+1))/Register!$Q744,2))</f>
        <v/>
      </c>
      <c r="O746" s="27">
        <f>IF(OR(Register!$N744&lt;&gt;"Yes",Register!$O744="",N(Register!$Q744)=0),0,ROUND((Register!$M744-Register!$R744)*MIN(Register!$Q744,MAX(0,MIN(O$4,IF(Register!$U744="",$D$2,MIN($D$2,YEAR(Register!$U744)*12+MONTH(Register!$U744)-1)))-(YEAR(Register!$O744)*12+MONTH(Register!$O744))+1))/Register!$Q744,2)-ROUND((Register!$M744-Register!$R744)*MIN(Register!$Q744,MAX(0,MIN(O$4-1,IF(Register!$U744="",$D$2,MIN($D$2,YEAR(Register!$U744)*12+MONTH(Register!$U744)-1)))-(YEAR(Register!$O744)*12+MONTH(Register!$O744))+1))/Register!$Q744,2))</f>
        <v/>
      </c>
      <c r="P746" s="27">
        <f>IF(OR(Register!$N744&lt;&gt;"Yes",Register!$O744="",N(Register!$Q744)=0),0,ROUND((Register!$M744-Register!$R744)*MIN(Register!$Q744,MAX(0,MIN(P$4,IF(Register!$U744="",$D$2,MIN($D$2,YEAR(Register!$U744)*12+MONTH(Register!$U744)-1)))-(YEAR(Register!$O744)*12+MONTH(Register!$O744))+1))/Register!$Q744,2)-ROUND((Register!$M744-Register!$R744)*MIN(Register!$Q744,MAX(0,MIN(P$4-1,IF(Register!$U744="",$D$2,MIN($D$2,YEAR(Register!$U744)*12+MONTH(Register!$U744)-1)))-(YEAR(Register!$O744)*12+MONTH(Register!$O744))+1))/Register!$Q744,2))</f>
        <v/>
      </c>
      <c r="Q746" s="27">
        <f>E746+F746+G746+H746+I746+J746+K746+L746+M746+N746+O746+P746</f>
        <v/>
      </c>
    </row>
    <row r="747">
      <c r="A747" s="28">
        <f>IF(Register!$A745="","",Register!$A745)</f>
        <v/>
      </c>
      <c r="B747" s="28">
        <f>IF(Register!$D745="","",Register!$D745)</f>
        <v/>
      </c>
      <c r="C747" s="28">
        <f>IF(Register!$F745="","",Register!$F745)</f>
        <v/>
      </c>
      <c r="D747" s="28">
        <f>IF(C747="","",IF(C747=Settings!$A$9,Settings!$B$9,IF(C747=Settings!$A$10,Settings!$B$10,IF(C747=Settings!$A$11,Settings!$B$11,IF(C747=Settings!$A$12,Settings!$B$12,IF(C747=Settings!$A$13,Settings!$B$13,IF(C747=Settings!$A$14,Settings!$B$14,IF(C747=Settings!$A$15,Settings!$B$15,IF(C747=Settings!$A$16,Settings!$B$16,IF(C747=Settings!$A$17,Settings!$B$17,IF(C747=Settings!$A$18,Settings!$B$18,"")))))))))))</f>
        <v/>
      </c>
      <c r="E747" s="27">
        <f>IF(OR(Register!$N745&lt;&gt;"Yes",Register!$O745="",N(Register!$Q745)=0),0,ROUND((Register!$M745-Register!$R745)*MIN(Register!$Q745,MAX(0,MIN(E$4,IF(Register!$U745="",$D$2,MIN($D$2,YEAR(Register!$U745)*12+MONTH(Register!$U745)-1)))-(YEAR(Register!$O745)*12+MONTH(Register!$O745))+1))/Register!$Q745,2)-ROUND((Register!$M745-Register!$R745)*MIN(Register!$Q745,MAX(0,MIN(E$4-1,IF(Register!$U745="",$D$2,MIN($D$2,YEAR(Register!$U745)*12+MONTH(Register!$U745)-1)))-(YEAR(Register!$O745)*12+MONTH(Register!$O745))+1))/Register!$Q745,2))</f>
        <v/>
      </c>
      <c r="F747" s="27">
        <f>IF(OR(Register!$N745&lt;&gt;"Yes",Register!$O745="",N(Register!$Q745)=0),0,ROUND((Register!$M745-Register!$R745)*MIN(Register!$Q745,MAX(0,MIN(F$4,IF(Register!$U745="",$D$2,MIN($D$2,YEAR(Register!$U745)*12+MONTH(Register!$U745)-1)))-(YEAR(Register!$O745)*12+MONTH(Register!$O745))+1))/Register!$Q745,2)-ROUND((Register!$M745-Register!$R745)*MIN(Register!$Q745,MAX(0,MIN(F$4-1,IF(Register!$U745="",$D$2,MIN($D$2,YEAR(Register!$U745)*12+MONTH(Register!$U745)-1)))-(YEAR(Register!$O745)*12+MONTH(Register!$O745))+1))/Register!$Q745,2))</f>
        <v/>
      </c>
      <c r="G747" s="27">
        <f>IF(OR(Register!$N745&lt;&gt;"Yes",Register!$O745="",N(Register!$Q745)=0),0,ROUND((Register!$M745-Register!$R745)*MIN(Register!$Q745,MAX(0,MIN(G$4,IF(Register!$U745="",$D$2,MIN($D$2,YEAR(Register!$U745)*12+MONTH(Register!$U745)-1)))-(YEAR(Register!$O745)*12+MONTH(Register!$O745))+1))/Register!$Q745,2)-ROUND((Register!$M745-Register!$R745)*MIN(Register!$Q745,MAX(0,MIN(G$4-1,IF(Register!$U745="",$D$2,MIN($D$2,YEAR(Register!$U745)*12+MONTH(Register!$U745)-1)))-(YEAR(Register!$O745)*12+MONTH(Register!$O745))+1))/Register!$Q745,2))</f>
        <v/>
      </c>
      <c r="H747" s="27">
        <f>IF(OR(Register!$N745&lt;&gt;"Yes",Register!$O745="",N(Register!$Q745)=0),0,ROUND((Register!$M745-Register!$R745)*MIN(Register!$Q745,MAX(0,MIN(H$4,IF(Register!$U745="",$D$2,MIN($D$2,YEAR(Register!$U745)*12+MONTH(Register!$U745)-1)))-(YEAR(Register!$O745)*12+MONTH(Register!$O745))+1))/Register!$Q745,2)-ROUND((Register!$M745-Register!$R745)*MIN(Register!$Q745,MAX(0,MIN(H$4-1,IF(Register!$U745="",$D$2,MIN($D$2,YEAR(Register!$U745)*12+MONTH(Register!$U745)-1)))-(YEAR(Register!$O745)*12+MONTH(Register!$O745))+1))/Register!$Q745,2))</f>
        <v/>
      </c>
      <c r="I747" s="27">
        <f>IF(OR(Register!$N745&lt;&gt;"Yes",Register!$O745="",N(Register!$Q745)=0),0,ROUND((Register!$M745-Register!$R745)*MIN(Register!$Q745,MAX(0,MIN(I$4,IF(Register!$U745="",$D$2,MIN($D$2,YEAR(Register!$U745)*12+MONTH(Register!$U745)-1)))-(YEAR(Register!$O745)*12+MONTH(Register!$O745))+1))/Register!$Q745,2)-ROUND((Register!$M745-Register!$R745)*MIN(Register!$Q745,MAX(0,MIN(I$4-1,IF(Register!$U745="",$D$2,MIN($D$2,YEAR(Register!$U745)*12+MONTH(Register!$U745)-1)))-(YEAR(Register!$O745)*12+MONTH(Register!$O745))+1))/Register!$Q745,2))</f>
        <v/>
      </c>
      <c r="J747" s="27">
        <f>IF(OR(Register!$N745&lt;&gt;"Yes",Register!$O745="",N(Register!$Q745)=0),0,ROUND((Register!$M745-Register!$R745)*MIN(Register!$Q745,MAX(0,MIN(J$4,IF(Register!$U745="",$D$2,MIN($D$2,YEAR(Register!$U745)*12+MONTH(Register!$U745)-1)))-(YEAR(Register!$O745)*12+MONTH(Register!$O745))+1))/Register!$Q745,2)-ROUND((Register!$M745-Register!$R745)*MIN(Register!$Q745,MAX(0,MIN(J$4-1,IF(Register!$U745="",$D$2,MIN($D$2,YEAR(Register!$U745)*12+MONTH(Register!$U745)-1)))-(YEAR(Register!$O745)*12+MONTH(Register!$O745))+1))/Register!$Q745,2))</f>
        <v/>
      </c>
      <c r="K747" s="27">
        <f>IF(OR(Register!$N745&lt;&gt;"Yes",Register!$O745="",N(Register!$Q745)=0),0,ROUND((Register!$M745-Register!$R745)*MIN(Register!$Q745,MAX(0,MIN(K$4,IF(Register!$U745="",$D$2,MIN($D$2,YEAR(Register!$U745)*12+MONTH(Register!$U745)-1)))-(YEAR(Register!$O745)*12+MONTH(Register!$O745))+1))/Register!$Q745,2)-ROUND((Register!$M745-Register!$R745)*MIN(Register!$Q745,MAX(0,MIN(K$4-1,IF(Register!$U745="",$D$2,MIN($D$2,YEAR(Register!$U745)*12+MONTH(Register!$U745)-1)))-(YEAR(Register!$O745)*12+MONTH(Register!$O745))+1))/Register!$Q745,2))</f>
        <v/>
      </c>
      <c r="L747" s="27">
        <f>IF(OR(Register!$N745&lt;&gt;"Yes",Register!$O745="",N(Register!$Q745)=0),0,ROUND((Register!$M745-Register!$R745)*MIN(Register!$Q745,MAX(0,MIN(L$4,IF(Register!$U745="",$D$2,MIN($D$2,YEAR(Register!$U745)*12+MONTH(Register!$U745)-1)))-(YEAR(Register!$O745)*12+MONTH(Register!$O745))+1))/Register!$Q745,2)-ROUND((Register!$M745-Register!$R745)*MIN(Register!$Q745,MAX(0,MIN(L$4-1,IF(Register!$U745="",$D$2,MIN($D$2,YEAR(Register!$U745)*12+MONTH(Register!$U745)-1)))-(YEAR(Register!$O745)*12+MONTH(Register!$O745))+1))/Register!$Q745,2))</f>
        <v/>
      </c>
      <c r="M747" s="27">
        <f>IF(OR(Register!$N745&lt;&gt;"Yes",Register!$O745="",N(Register!$Q745)=0),0,ROUND((Register!$M745-Register!$R745)*MIN(Register!$Q745,MAX(0,MIN(M$4,IF(Register!$U745="",$D$2,MIN($D$2,YEAR(Register!$U745)*12+MONTH(Register!$U745)-1)))-(YEAR(Register!$O745)*12+MONTH(Register!$O745))+1))/Register!$Q745,2)-ROUND((Register!$M745-Register!$R745)*MIN(Register!$Q745,MAX(0,MIN(M$4-1,IF(Register!$U745="",$D$2,MIN($D$2,YEAR(Register!$U745)*12+MONTH(Register!$U745)-1)))-(YEAR(Register!$O745)*12+MONTH(Register!$O745))+1))/Register!$Q745,2))</f>
        <v/>
      </c>
      <c r="N747" s="27">
        <f>IF(OR(Register!$N745&lt;&gt;"Yes",Register!$O745="",N(Register!$Q745)=0),0,ROUND((Register!$M745-Register!$R745)*MIN(Register!$Q745,MAX(0,MIN(N$4,IF(Register!$U745="",$D$2,MIN($D$2,YEAR(Register!$U745)*12+MONTH(Register!$U745)-1)))-(YEAR(Register!$O745)*12+MONTH(Register!$O745))+1))/Register!$Q745,2)-ROUND((Register!$M745-Register!$R745)*MIN(Register!$Q745,MAX(0,MIN(N$4-1,IF(Register!$U745="",$D$2,MIN($D$2,YEAR(Register!$U745)*12+MONTH(Register!$U745)-1)))-(YEAR(Register!$O745)*12+MONTH(Register!$O745))+1))/Register!$Q745,2))</f>
        <v/>
      </c>
      <c r="O747" s="27">
        <f>IF(OR(Register!$N745&lt;&gt;"Yes",Register!$O745="",N(Register!$Q745)=0),0,ROUND((Register!$M745-Register!$R745)*MIN(Register!$Q745,MAX(0,MIN(O$4,IF(Register!$U745="",$D$2,MIN($D$2,YEAR(Register!$U745)*12+MONTH(Register!$U745)-1)))-(YEAR(Register!$O745)*12+MONTH(Register!$O745))+1))/Register!$Q745,2)-ROUND((Register!$M745-Register!$R745)*MIN(Register!$Q745,MAX(0,MIN(O$4-1,IF(Register!$U745="",$D$2,MIN($D$2,YEAR(Register!$U745)*12+MONTH(Register!$U745)-1)))-(YEAR(Register!$O745)*12+MONTH(Register!$O745))+1))/Register!$Q745,2))</f>
        <v/>
      </c>
      <c r="P747" s="27">
        <f>IF(OR(Register!$N745&lt;&gt;"Yes",Register!$O745="",N(Register!$Q745)=0),0,ROUND((Register!$M745-Register!$R745)*MIN(Register!$Q745,MAX(0,MIN(P$4,IF(Register!$U745="",$D$2,MIN($D$2,YEAR(Register!$U745)*12+MONTH(Register!$U745)-1)))-(YEAR(Register!$O745)*12+MONTH(Register!$O745))+1))/Register!$Q745,2)-ROUND((Register!$M745-Register!$R745)*MIN(Register!$Q745,MAX(0,MIN(P$4-1,IF(Register!$U745="",$D$2,MIN($D$2,YEAR(Register!$U745)*12+MONTH(Register!$U745)-1)))-(YEAR(Register!$O745)*12+MONTH(Register!$O745))+1))/Register!$Q745,2))</f>
        <v/>
      </c>
      <c r="Q747" s="27">
        <f>E747+F747+G747+H747+I747+J747+K747+L747+M747+N747+O747+P747</f>
        <v/>
      </c>
    </row>
    <row r="748">
      <c r="A748" s="28">
        <f>IF(Register!$A746="","",Register!$A746)</f>
        <v/>
      </c>
      <c r="B748" s="28">
        <f>IF(Register!$D746="","",Register!$D746)</f>
        <v/>
      </c>
      <c r="C748" s="28">
        <f>IF(Register!$F746="","",Register!$F746)</f>
        <v/>
      </c>
      <c r="D748" s="28">
        <f>IF(C748="","",IF(C748=Settings!$A$9,Settings!$B$9,IF(C748=Settings!$A$10,Settings!$B$10,IF(C748=Settings!$A$11,Settings!$B$11,IF(C748=Settings!$A$12,Settings!$B$12,IF(C748=Settings!$A$13,Settings!$B$13,IF(C748=Settings!$A$14,Settings!$B$14,IF(C748=Settings!$A$15,Settings!$B$15,IF(C748=Settings!$A$16,Settings!$B$16,IF(C748=Settings!$A$17,Settings!$B$17,IF(C748=Settings!$A$18,Settings!$B$18,"")))))))))))</f>
        <v/>
      </c>
      <c r="E748" s="27">
        <f>IF(OR(Register!$N746&lt;&gt;"Yes",Register!$O746="",N(Register!$Q746)=0),0,ROUND((Register!$M746-Register!$R746)*MIN(Register!$Q746,MAX(0,MIN(E$4,IF(Register!$U746="",$D$2,MIN($D$2,YEAR(Register!$U746)*12+MONTH(Register!$U746)-1)))-(YEAR(Register!$O746)*12+MONTH(Register!$O746))+1))/Register!$Q746,2)-ROUND((Register!$M746-Register!$R746)*MIN(Register!$Q746,MAX(0,MIN(E$4-1,IF(Register!$U746="",$D$2,MIN($D$2,YEAR(Register!$U746)*12+MONTH(Register!$U746)-1)))-(YEAR(Register!$O746)*12+MONTH(Register!$O746))+1))/Register!$Q746,2))</f>
        <v/>
      </c>
      <c r="F748" s="27">
        <f>IF(OR(Register!$N746&lt;&gt;"Yes",Register!$O746="",N(Register!$Q746)=0),0,ROUND((Register!$M746-Register!$R746)*MIN(Register!$Q746,MAX(0,MIN(F$4,IF(Register!$U746="",$D$2,MIN($D$2,YEAR(Register!$U746)*12+MONTH(Register!$U746)-1)))-(YEAR(Register!$O746)*12+MONTH(Register!$O746))+1))/Register!$Q746,2)-ROUND((Register!$M746-Register!$R746)*MIN(Register!$Q746,MAX(0,MIN(F$4-1,IF(Register!$U746="",$D$2,MIN($D$2,YEAR(Register!$U746)*12+MONTH(Register!$U746)-1)))-(YEAR(Register!$O746)*12+MONTH(Register!$O746))+1))/Register!$Q746,2))</f>
        <v/>
      </c>
      <c r="G748" s="27">
        <f>IF(OR(Register!$N746&lt;&gt;"Yes",Register!$O746="",N(Register!$Q746)=0),0,ROUND((Register!$M746-Register!$R746)*MIN(Register!$Q746,MAX(0,MIN(G$4,IF(Register!$U746="",$D$2,MIN($D$2,YEAR(Register!$U746)*12+MONTH(Register!$U746)-1)))-(YEAR(Register!$O746)*12+MONTH(Register!$O746))+1))/Register!$Q746,2)-ROUND((Register!$M746-Register!$R746)*MIN(Register!$Q746,MAX(0,MIN(G$4-1,IF(Register!$U746="",$D$2,MIN($D$2,YEAR(Register!$U746)*12+MONTH(Register!$U746)-1)))-(YEAR(Register!$O746)*12+MONTH(Register!$O746))+1))/Register!$Q746,2))</f>
        <v/>
      </c>
      <c r="H748" s="27">
        <f>IF(OR(Register!$N746&lt;&gt;"Yes",Register!$O746="",N(Register!$Q746)=0),0,ROUND((Register!$M746-Register!$R746)*MIN(Register!$Q746,MAX(0,MIN(H$4,IF(Register!$U746="",$D$2,MIN($D$2,YEAR(Register!$U746)*12+MONTH(Register!$U746)-1)))-(YEAR(Register!$O746)*12+MONTH(Register!$O746))+1))/Register!$Q746,2)-ROUND((Register!$M746-Register!$R746)*MIN(Register!$Q746,MAX(0,MIN(H$4-1,IF(Register!$U746="",$D$2,MIN($D$2,YEAR(Register!$U746)*12+MONTH(Register!$U746)-1)))-(YEAR(Register!$O746)*12+MONTH(Register!$O746))+1))/Register!$Q746,2))</f>
        <v/>
      </c>
      <c r="I748" s="27">
        <f>IF(OR(Register!$N746&lt;&gt;"Yes",Register!$O746="",N(Register!$Q746)=0),0,ROUND((Register!$M746-Register!$R746)*MIN(Register!$Q746,MAX(0,MIN(I$4,IF(Register!$U746="",$D$2,MIN($D$2,YEAR(Register!$U746)*12+MONTH(Register!$U746)-1)))-(YEAR(Register!$O746)*12+MONTH(Register!$O746))+1))/Register!$Q746,2)-ROUND((Register!$M746-Register!$R746)*MIN(Register!$Q746,MAX(0,MIN(I$4-1,IF(Register!$U746="",$D$2,MIN($D$2,YEAR(Register!$U746)*12+MONTH(Register!$U746)-1)))-(YEAR(Register!$O746)*12+MONTH(Register!$O746))+1))/Register!$Q746,2))</f>
        <v/>
      </c>
      <c r="J748" s="27">
        <f>IF(OR(Register!$N746&lt;&gt;"Yes",Register!$O746="",N(Register!$Q746)=0),0,ROUND((Register!$M746-Register!$R746)*MIN(Register!$Q746,MAX(0,MIN(J$4,IF(Register!$U746="",$D$2,MIN($D$2,YEAR(Register!$U746)*12+MONTH(Register!$U746)-1)))-(YEAR(Register!$O746)*12+MONTH(Register!$O746))+1))/Register!$Q746,2)-ROUND((Register!$M746-Register!$R746)*MIN(Register!$Q746,MAX(0,MIN(J$4-1,IF(Register!$U746="",$D$2,MIN($D$2,YEAR(Register!$U746)*12+MONTH(Register!$U746)-1)))-(YEAR(Register!$O746)*12+MONTH(Register!$O746))+1))/Register!$Q746,2))</f>
        <v/>
      </c>
      <c r="K748" s="27">
        <f>IF(OR(Register!$N746&lt;&gt;"Yes",Register!$O746="",N(Register!$Q746)=0),0,ROUND((Register!$M746-Register!$R746)*MIN(Register!$Q746,MAX(0,MIN(K$4,IF(Register!$U746="",$D$2,MIN($D$2,YEAR(Register!$U746)*12+MONTH(Register!$U746)-1)))-(YEAR(Register!$O746)*12+MONTH(Register!$O746))+1))/Register!$Q746,2)-ROUND((Register!$M746-Register!$R746)*MIN(Register!$Q746,MAX(0,MIN(K$4-1,IF(Register!$U746="",$D$2,MIN($D$2,YEAR(Register!$U746)*12+MONTH(Register!$U746)-1)))-(YEAR(Register!$O746)*12+MONTH(Register!$O746))+1))/Register!$Q746,2))</f>
        <v/>
      </c>
      <c r="L748" s="27">
        <f>IF(OR(Register!$N746&lt;&gt;"Yes",Register!$O746="",N(Register!$Q746)=0),0,ROUND((Register!$M746-Register!$R746)*MIN(Register!$Q746,MAX(0,MIN(L$4,IF(Register!$U746="",$D$2,MIN($D$2,YEAR(Register!$U746)*12+MONTH(Register!$U746)-1)))-(YEAR(Register!$O746)*12+MONTH(Register!$O746))+1))/Register!$Q746,2)-ROUND((Register!$M746-Register!$R746)*MIN(Register!$Q746,MAX(0,MIN(L$4-1,IF(Register!$U746="",$D$2,MIN($D$2,YEAR(Register!$U746)*12+MONTH(Register!$U746)-1)))-(YEAR(Register!$O746)*12+MONTH(Register!$O746))+1))/Register!$Q746,2))</f>
        <v/>
      </c>
      <c r="M748" s="27">
        <f>IF(OR(Register!$N746&lt;&gt;"Yes",Register!$O746="",N(Register!$Q746)=0),0,ROUND((Register!$M746-Register!$R746)*MIN(Register!$Q746,MAX(0,MIN(M$4,IF(Register!$U746="",$D$2,MIN($D$2,YEAR(Register!$U746)*12+MONTH(Register!$U746)-1)))-(YEAR(Register!$O746)*12+MONTH(Register!$O746))+1))/Register!$Q746,2)-ROUND((Register!$M746-Register!$R746)*MIN(Register!$Q746,MAX(0,MIN(M$4-1,IF(Register!$U746="",$D$2,MIN($D$2,YEAR(Register!$U746)*12+MONTH(Register!$U746)-1)))-(YEAR(Register!$O746)*12+MONTH(Register!$O746))+1))/Register!$Q746,2))</f>
        <v/>
      </c>
      <c r="N748" s="27">
        <f>IF(OR(Register!$N746&lt;&gt;"Yes",Register!$O746="",N(Register!$Q746)=0),0,ROUND((Register!$M746-Register!$R746)*MIN(Register!$Q746,MAX(0,MIN(N$4,IF(Register!$U746="",$D$2,MIN($D$2,YEAR(Register!$U746)*12+MONTH(Register!$U746)-1)))-(YEAR(Register!$O746)*12+MONTH(Register!$O746))+1))/Register!$Q746,2)-ROUND((Register!$M746-Register!$R746)*MIN(Register!$Q746,MAX(0,MIN(N$4-1,IF(Register!$U746="",$D$2,MIN($D$2,YEAR(Register!$U746)*12+MONTH(Register!$U746)-1)))-(YEAR(Register!$O746)*12+MONTH(Register!$O746))+1))/Register!$Q746,2))</f>
        <v/>
      </c>
      <c r="O748" s="27">
        <f>IF(OR(Register!$N746&lt;&gt;"Yes",Register!$O746="",N(Register!$Q746)=0),0,ROUND((Register!$M746-Register!$R746)*MIN(Register!$Q746,MAX(0,MIN(O$4,IF(Register!$U746="",$D$2,MIN($D$2,YEAR(Register!$U746)*12+MONTH(Register!$U746)-1)))-(YEAR(Register!$O746)*12+MONTH(Register!$O746))+1))/Register!$Q746,2)-ROUND((Register!$M746-Register!$R746)*MIN(Register!$Q746,MAX(0,MIN(O$4-1,IF(Register!$U746="",$D$2,MIN($D$2,YEAR(Register!$U746)*12+MONTH(Register!$U746)-1)))-(YEAR(Register!$O746)*12+MONTH(Register!$O746))+1))/Register!$Q746,2))</f>
        <v/>
      </c>
      <c r="P748" s="27">
        <f>IF(OR(Register!$N746&lt;&gt;"Yes",Register!$O746="",N(Register!$Q746)=0),0,ROUND((Register!$M746-Register!$R746)*MIN(Register!$Q746,MAX(0,MIN(P$4,IF(Register!$U746="",$D$2,MIN($D$2,YEAR(Register!$U746)*12+MONTH(Register!$U746)-1)))-(YEAR(Register!$O746)*12+MONTH(Register!$O746))+1))/Register!$Q746,2)-ROUND((Register!$M746-Register!$R746)*MIN(Register!$Q746,MAX(0,MIN(P$4-1,IF(Register!$U746="",$D$2,MIN($D$2,YEAR(Register!$U746)*12+MONTH(Register!$U746)-1)))-(YEAR(Register!$O746)*12+MONTH(Register!$O746))+1))/Register!$Q746,2))</f>
        <v/>
      </c>
      <c r="Q748" s="27">
        <f>E748+F748+G748+H748+I748+J748+K748+L748+M748+N748+O748+P748</f>
        <v/>
      </c>
    </row>
    <row r="749">
      <c r="A749" s="28">
        <f>IF(Register!$A747="","",Register!$A747)</f>
        <v/>
      </c>
      <c r="B749" s="28">
        <f>IF(Register!$D747="","",Register!$D747)</f>
        <v/>
      </c>
      <c r="C749" s="28">
        <f>IF(Register!$F747="","",Register!$F747)</f>
        <v/>
      </c>
      <c r="D749" s="28">
        <f>IF(C749="","",IF(C749=Settings!$A$9,Settings!$B$9,IF(C749=Settings!$A$10,Settings!$B$10,IF(C749=Settings!$A$11,Settings!$B$11,IF(C749=Settings!$A$12,Settings!$B$12,IF(C749=Settings!$A$13,Settings!$B$13,IF(C749=Settings!$A$14,Settings!$B$14,IF(C749=Settings!$A$15,Settings!$B$15,IF(C749=Settings!$A$16,Settings!$B$16,IF(C749=Settings!$A$17,Settings!$B$17,IF(C749=Settings!$A$18,Settings!$B$18,"")))))))))))</f>
        <v/>
      </c>
      <c r="E749" s="27">
        <f>IF(OR(Register!$N747&lt;&gt;"Yes",Register!$O747="",N(Register!$Q747)=0),0,ROUND((Register!$M747-Register!$R747)*MIN(Register!$Q747,MAX(0,MIN(E$4,IF(Register!$U747="",$D$2,MIN($D$2,YEAR(Register!$U747)*12+MONTH(Register!$U747)-1)))-(YEAR(Register!$O747)*12+MONTH(Register!$O747))+1))/Register!$Q747,2)-ROUND((Register!$M747-Register!$R747)*MIN(Register!$Q747,MAX(0,MIN(E$4-1,IF(Register!$U747="",$D$2,MIN($D$2,YEAR(Register!$U747)*12+MONTH(Register!$U747)-1)))-(YEAR(Register!$O747)*12+MONTH(Register!$O747))+1))/Register!$Q747,2))</f>
        <v/>
      </c>
      <c r="F749" s="27">
        <f>IF(OR(Register!$N747&lt;&gt;"Yes",Register!$O747="",N(Register!$Q747)=0),0,ROUND((Register!$M747-Register!$R747)*MIN(Register!$Q747,MAX(0,MIN(F$4,IF(Register!$U747="",$D$2,MIN($D$2,YEAR(Register!$U747)*12+MONTH(Register!$U747)-1)))-(YEAR(Register!$O747)*12+MONTH(Register!$O747))+1))/Register!$Q747,2)-ROUND((Register!$M747-Register!$R747)*MIN(Register!$Q747,MAX(0,MIN(F$4-1,IF(Register!$U747="",$D$2,MIN($D$2,YEAR(Register!$U747)*12+MONTH(Register!$U747)-1)))-(YEAR(Register!$O747)*12+MONTH(Register!$O747))+1))/Register!$Q747,2))</f>
        <v/>
      </c>
      <c r="G749" s="27">
        <f>IF(OR(Register!$N747&lt;&gt;"Yes",Register!$O747="",N(Register!$Q747)=0),0,ROUND((Register!$M747-Register!$R747)*MIN(Register!$Q747,MAX(0,MIN(G$4,IF(Register!$U747="",$D$2,MIN($D$2,YEAR(Register!$U747)*12+MONTH(Register!$U747)-1)))-(YEAR(Register!$O747)*12+MONTH(Register!$O747))+1))/Register!$Q747,2)-ROUND((Register!$M747-Register!$R747)*MIN(Register!$Q747,MAX(0,MIN(G$4-1,IF(Register!$U747="",$D$2,MIN($D$2,YEAR(Register!$U747)*12+MONTH(Register!$U747)-1)))-(YEAR(Register!$O747)*12+MONTH(Register!$O747))+1))/Register!$Q747,2))</f>
        <v/>
      </c>
      <c r="H749" s="27">
        <f>IF(OR(Register!$N747&lt;&gt;"Yes",Register!$O747="",N(Register!$Q747)=0),0,ROUND((Register!$M747-Register!$R747)*MIN(Register!$Q747,MAX(0,MIN(H$4,IF(Register!$U747="",$D$2,MIN($D$2,YEAR(Register!$U747)*12+MONTH(Register!$U747)-1)))-(YEAR(Register!$O747)*12+MONTH(Register!$O747))+1))/Register!$Q747,2)-ROUND((Register!$M747-Register!$R747)*MIN(Register!$Q747,MAX(0,MIN(H$4-1,IF(Register!$U747="",$D$2,MIN($D$2,YEAR(Register!$U747)*12+MONTH(Register!$U747)-1)))-(YEAR(Register!$O747)*12+MONTH(Register!$O747))+1))/Register!$Q747,2))</f>
        <v/>
      </c>
      <c r="I749" s="27">
        <f>IF(OR(Register!$N747&lt;&gt;"Yes",Register!$O747="",N(Register!$Q747)=0),0,ROUND((Register!$M747-Register!$R747)*MIN(Register!$Q747,MAX(0,MIN(I$4,IF(Register!$U747="",$D$2,MIN($D$2,YEAR(Register!$U747)*12+MONTH(Register!$U747)-1)))-(YEAR(Register!$O747)*12+MONTH(Register!$O747))+1))/Register!$Q747,2)-ROUND((Register!$M747-Register!$R747)*MIN(Register!$Q747,MAX(0,MIN(I$4-1,IF(Register!$U747="",$D$2,MIN($D$2,YEAR(Register!$U747)*12+MONTH(Register!$U747)-1)))-(YEAR(Register!$O747)*12+MONTH(Register!$O747))+1))/Register!$Q747,2))</f>
        <v/>
      </c>
      <c r="J749" s="27">
        <f>IF(OR(Register!$N747&lt;&gt;"Yes",Register!$O747="",N(Register!$Q747)=0),0,ROUND((Register!$M747-Register!$R747)*MIN(Register!$Q747,MAX(0,MIN(J$4,IF(Register!$U747="",$D$2,MIN($D$2,YEAR(Register!$U747)*12+MONTH(Register!$U747)-1)))-(YEAR(Register!$O747)*12+MONTH(Register!$O747))+1))/Register!$Q747,2)-ROUND((Register!$M747-Register!$R747)*MIN(Register!$Q747,MAX(0,MIN(J$4-1,IF(Register!$U747="",$D$2,MIN($D$2,YEAR(Register!$U747)*12+MONTH(Register!$U747)-1)))-(YEAR(Register!$O747)*12+MONTH(Register!$O747))+1))/Register!$Q747,2))</f>
        <v/>
      </c>
      <c r="K749" s="27">
        <f>IF(OR(Register!$N747&lt;&gt;"Yes",Register!$O747="",N(Register!$Q747)=0),0,ROUND((Register!$M747-Register!$R747)*MIN(Register!$Q747,MAX(0,MIN(K$4,IF(Register!$U747="",$D$2,MIN($D$2,YEAR(Register!$U747)*12+MONTH(Register!$U747)-1)))-(YEAR(Register!$O747)*12+MONTH(Register!$O747))+1))/Register!$Q747,2)-ROUND((Register!$M747-Register!$R747)*MIN(Register!$Q747,MAX(0,MIN(K$4-1,IF(Register!$U747="",$D$2,MIN($D$2,YEAR(Register!$U747)*12+MONTH(Register!$U747)-1)))-(YEAR(Register!$O747)*12+MONTH(Register!$O747))+1))/Register!$Q747,2))</f>
        <v/>
      </c>
      <c r="L749" s="27">
        <f>IF(OR(Register!$N747&lt;&gt;"Yes",Register!$O747="",N(Register!$Q747)=0),0,ROUND((Register!$M747-Register!$R747)*MIN(Register!$Q747,MAX(0,MIN(L$4,IF(Register!$U747="",$D$2,MIN($D$2,YEAR(Register!$U747)*12+MONTH(Register!$U747)-1)))-(YEAR(Register!$O747)*12+MONTH(Register!$O747))+1))/Register!$Q747,2)-ROUND((Register!$M747-Register!$R747)*MIN(Register!$Q747,MAX(0,MIN(L$4-1,IF(Register!$U747="",$D$2,MIN($D$2,YEAR(Register!$U747)*12+MONTH(Register!$U747)-1)))-(YEAR(Register!$O747)*12+MONTH(Register!$O747))+1))/Register!$Q747,2))</f>
        <v/>
      </c>
      <c r="M749" s="27">
        <f>IF(OR(Register!$N747&lt;&gt;"Yes",Register!$O747="",N(Register!$Q747)=0),0,ROUND((Register!$M747-Register!$R747)*MIN(Register!$Q747,MAX(0,MIN(M$4,IF(Register!$U747="",$D$2,MIN($D$2,YEAR(Register!$U747)*12+MONTH(Register!$U747)-1)))-(YEAR(Register!$O747)*12+MONTH(Register!$O747))+1))/Register!$Q747,2)-ROUND((Register!$M747-Register!$R747)*MIN(Register!$Q747,MAX(0,MIN(M$4-1,IF(Register!$U747="",$D$2,MIN($D$2,YEAR(Register!$U747)*12+MONTH(Register!$U747)-1)))-(YEAR(Register!$O747)*12+MONTH(Register!$O747))+1))/Register!$Q747,2))</f>
        <v/>
      </c>
      <c r="N749" s="27">
        <f>IF(OR(Register!$N747&lt;&gt;"Yes",Register!$O747="",N(Register!$Q747)=0),0,ROUND((Register!$M747-Register!$R747)*MIN(Register!$Q747,MAX(0,MIN(N$4,IF(Register!$U747="",$D$2,MIN($D$2,YEAR(Register!$U747)*12+MONTH(Register!$U747)-1)))-(YEAR(Register!$O747)*12+MONTH(Register!$O747))+1))/Register!$Q747,2)-ROUND((Register!$M747-Register!$R747)*MIN(Register!$Q747,MAX(0,MIN(N$4-1,IF(Register!$U747="",$D$2,MIN($D$2,YEAR(Register!$U747)*12+MONTH(Register!$U747)-1)))-(YEAR(Register!$O747)*12+MONTH(Register!$O747))+1))/Register!$Q747,2))</f>
        <v/>
      </c>
      <c r="O749" s="27">
        <f>IF(OR(Register!$N747&lt;&gt;"Yes",Register!$O747="",N(Register!$Q747)=0),0,ROUND((Register!$M747-Register!$R747)*MIN(Register!$Q747,MAX(0,MIN(O$4,IF(Register!$U747="",$D$2,MIN($D$2,YEAR(Register!$U747)*12+MONTH(Register!$U747)-1)))-(YEAR(Register!$O747)*12+MONTH(Register!$O747))+1))/Register!$Q747,2)-ROUND((Register!$M747-Register!$R747)*MIN(Register!$Q747,MAX(0,MIN(O$4-1,IF(Register!$U747="",$D$2,MIN($D$2,YEAR(Register!$U747)*12+MONTH(Register!$U747)-1)))-(YEAR(Register!$O747)*12+MONTH(Register!$O747))+1))/Register!$Q747,2))</f>
        <v/>
      </c>
      <c r="P749" s="27">
        <f>IF(OR(Register!$N747&lt;&gt;"Yes",Register!$O747="",N(Register!$Q747)=0),0,ROUND((Register!$M747-Register!$R747)*MIN(Register!$Q747,MAX(0,MIN(P$4,IF(Register!$U747="",$D$2,MIN($D$2,YEAR(Register!$U747)*12+MONTH(Register!$U747)-1)))-(YEAR(Register!$O747)*12+MONTH(Register!$O747))+1))/Register!$Q747,2)-ROUND((Register!$M747-Register!$R747)*MIN(Register!$Q747,MAX(0,MIN(P$4-1,IF(Register!$U747="",$D$2,MIN($D$2,YEAR(Register!$U747)*12+MONTH(Register!$U747)-1)))-(YEAR(Register!$O747)*12+MONTH(Register!$O747))+1))/Register!$Q747,2))</f>
        <v/>
      </c>
      <c r="Q749" s="27">
        <f>E749+F749+G749+H749+I749+J749+K749+L749+M749+N749+O749+P749</f>
        <v/>
      </c>
    </row>
    <row r="750">
      <c r="A750" s="28">
        <f>IF(Register!$A748="","",Register!$A748)</f>
        <v/>
      </c>
      <c r="B750" s="28">
        <f>IF(Register!$D748="","",Register!$D748)</f>
        <v/>
      </c>
      <c r="C750" s="28">
        <f>IF(Register!$F748="","",Register!$F748)</f>
        <v/>
      </c>
      <c r="D750" s="28">
        <f>IF(C750="","",IF(C750=Settings!$A$9,Settings!$B$9,IF(C750=Settings!$A$10,Settings!$B$10,IF(C750=Settings!$A$11,Settings!$B$11,IF(C750=Settings!$A$12,Settings!$B$12,IF(C750=Settings!$A$13,Settings!$B$13,IF(C750=Settings!$A$14,Settings!$B$14,IF(C750=Settings!$A$15,Settings!$B$15,IF(C750=Settings!$A$16,Settings!$B$16,IF(C750=Settings!$A$17,Settings!$B$17,IF(C750=Settings!$A$18,Settings!$B$18,"")))))))))))</f>
        <v/>
      </c>
      <c r="E750" s="27">
        <f>IF(OR(Register!$N748&lt;&gt;"Yes",Register!$O748="",N(Register!$Q748)=0),0,ROUND((Register!$M748-Register!$R748)*MIN(Register!$Q748,MAX(0,MIN(E$4,IF(Register!$U748="",$D$2,MIN($D$2,YEAR(Register!$U748)*12+MONTH(Register!$U748)-1)))-(YEAR(Register!$O748)*12+MONTH(Register!$O748))+1))/Register!$Q748,2)-ROUND((Register!$M748-Register!$R748)*MIN(Register!$Q748,MAX(0,MIN(E$4-1,IF(Register!$U748="",$D$2,MIN($D$2,YEAR(Register!$U748)*12+MONTH(Register!$U748)-1)))-(YEAR(Register!$O748)*12+MONTH(Register!$O748))+1))/Register!$Q748,2))</f>
        <v/>
      </c>
      <c r="F750" s="27">
        <f>IF(OR(Register!$N748&lt;&gt;"Yes",Register!$O748="",N(Register!$Q748)=0),0,ROUND((Register!$M748-Register!$R748)*MIN(Register!$Q748,MAX(0,MIN(F$4,IF(Register!$U748="",$D$2,MIN($D$2,YEAR(Register!$U748)*12+MONTH(Register!$U748)-1)))-(YEAR(Register!$O748)*12+MONTH(Register!$O748))+1))/Register!$Q748,2)-ROUND((Register!$M748-Register!$R748)*MIN(Register!$Q748,MAX(0,MIN(F$4-1,IF(Register!$U748="",$D$2,MIN($D$2,YEAR(Register!$U748)*12+MONTH(Register!$U748)-1)))-(YEAR(Register!$O748)*12+MONTH(Register!$O748))+1))/Register!$Q748,2))</f>
        <v/>
      </c>
      <c r="G750" s="27">
        <f>IF(OR(Register!$N748&lt;&gt;"Yes",Register!$O748="",N(Register!$Q748)=0),0,ROUND((Register!$M748-Register!$R748)*MIN(Register!$Q748,MAX(0,MIN(G$4,IF(Register!$U748="",$D$2,MIN($D$2,YEAR(Register!$U748)*12+MONTH(Register!$U748)-1)))-(YEAR(Register!$O748)*12+MONTH(Register!$O748))+1))/Register!$Q748,2)-ROUND((Register!$M748-Register!$R748)*MIN(Register!$Q748,MAX(0,MIN(G$4-1,IF(Register!$U748="",$D$2,MIN($D$2,YEAR(Register!$U748)*12+MONTH(Register!$U748)-1)))-(YEAR(Register!$O748)*12+MONTH(Register!$O748))+1))/Register!$Q748,2))</f>
        <v/>
      </c>
      <c r="H750" s="27">
        <f>IF(OR(Register!$N748&lt;&gt;"Yes",Register!$O748="",N(Register!$Q748)=0),0,ROUND((Register!$M748-Register!$R748)*MIN(Register!$Q748,MAX(0,MIN(H$4,IF(Register!$U748="",$D$2,MIN($D$2,YEAR(Register!$U748)*12+MONTH(Register!$U748)-1)))-(YEAR(Register!$O748)*12+MONTH(Register!$O748))+1))/Register!$Q748,2)-ROUND((Register!$M748-Register!$R748)*MIN(Register!$Q748,MAX(0,MIN(H$4-1,IF(Register!$U748="",$D$2,MIN($D$2,YEAR(Register!$U748)*12+MONTH(Register!$U748)-1)))-(YEAR(Register!$O748)*12+MONTH(Register!$O748))+1))/Register!$Q748,2))</f>
        <v/>
      </c>
      <c r="I750" s="27">
        <f>IF(OR(Register!$N748&lt;&gt;"Yes",Register!$O748="",N(Register!$Q748)=0),0,ROUND((Register!$M748-Register!$R748)*MIN(Register!$Q748,MAX(0,MIN(I$4,IF(Register!$U748="",$D$2,MIN($D$2,YEAR(Register!$U748)*12+MONTH(Register!$U748)-1)))-(YEAR(Register!$O748)*12+MONTH(Register!$O748))+1))/Register!$Q748,2)-ROUND((Register!$M748-Register!$R748)*MIN(Register!$Q748,MAX(0,MIN(I$4-1,IF(Register!$U748="",$D$2,MIN($D$2,YEAR(Register!$U748)*12+MONTH(Register!$U748)-1)))-(YEAR(Register!$O748)*12+MONTH(Register!$O748))+1))/Register!$Q748,2))</f>
        <v/>
      </c>
      <c r="J750" s="27">
        <f>IF(OR(Register!$N748&lt;&gt;"Yes",Register!$O748="",N(Register!$Q748)=0),0,ROUND((Register!$M748-Register!$R748)*MIN(Register!$Q748,MAX(0,MIN(J$4,IF(Register!$U748="",$D$2,MIN($D$2,YEAR(Register!$U748)*12+MONTH(Register!$U748)-1)))-(YEAR(Register!$O748)*12+MONTH(Register!$O748))+1))/Register!$Q748,2)-ROUND((Register!$M748-Register!$R748)*MIN(Register!$Q748,MAX(0,MIN(J$4-1,IF(Register!$U748="",$D$2,MIN($D$2,YEAR(Register!$U748)*12+MONTH(Register!$U748)-1)))-(YEAR(Register!$O748)*12+MONTH(Register!$O748))+1))/Register!$Q748,2))</f>
        <v/>
      </c>
      <c r="K750" s="27">
        <f>IF(OR(Register!$N748&lt;&gt;"Yes",Register!$O748="",N(Register!$Q748)=0),0,ROUND((Register!$M748-Register!$R748)*MIN(Register!$Q748,MAX(0,MIN(K$4,IF(Register!$U748="",$D$2,MIN($D$2,YEAR(Register!$U748)*12+MONTH(Register!$U748)-1)))-(YEAR(Register!$O748)*12+MONTH(Register!$O748))+1))/Register!$Q748,2)-ROUND((Register!$M748-Register!$R748)*MIN(Register!$Q748,MAX(0,MIN(K$4-1,IF(Register!$U748="",$D$2,MIN($D$2,YEAR(Register!$U748)*12+MONTH(Register!$U748)-1)))-(YEAR(Register!$O748)*12+MONTH(Register!$O748))+1))/Register!$Q748,2))</f>
        <v/>
      </c>
      <c r="L750" s="27">
        <f>IF(OR(Register!$N748&lt;&gt;"Yes",Register!$O748="",N(Register!$Q748)=0),0,ROUND((Register!$M748-Register!$R748)*MIN(Register!$Q748,MAX(0,MIN(L$4,IF(Register!$U748="",$D$2,MIN($D$2,YEAR(Register!$U748)*12+MONTH(Register!$U748)-1)))-(YEAR(Register!$O748)*12+MONTH(Register!$O748))+1))/Register!$Q748,2)-ROUND((Register!$M748-Register!$R748)*MIN(Register!$Q748,MAX(0,MIN(L$4-1,IF(Register!$U748="",$D$2,MIN($D$2,YEAR(Register!$U748)*12+MONTH(Register!$U748)-1)))-(YEAR(Register!$O748)*12+MONTH(Register!$O748))+1))/Register!$Q748,2))</f>
        <v/>
      </c>
      <c r="M750" s="27">
        <f>IF(OR(Register!$N748&lt;&gt;"Yes",Register!$O748="",N(Register!$Q748)=0),0,ROUND((Register!$M748-Register!$R748)*MIN(Register!$Q748,MAX(0,MIN(M$4,IF(Register!$U748="",$D$2,MIN($D$2,YEAR(Register!$U748)*12+MONTH(Register!$U748)-1)))-(YEAR(Register!$O748)*12+MONTH(Register!$O748))+1))/Register!$Q748,2)-ROUND((Register!$M748-Register!$R748)*MIN(Register!$Q748,MAX(0,MIN(M$4-1,IF(Register!$U748="",$D$2,MIN($D$2,YEAR(Register!$U748)*12+MONTH(Register!$U748)-1)))-(YEAR(Register!$O748)*12+MONTH(Register!$O748))+1))/Register!$Q748,2))</f>
        <v/>
      </c>
      <c r="N750" s="27">
        <f>IF(OR(Register!$N748&lt;&gt;"Yes",Register!$O748="",N(Register!$Q748)=0),0,ROUND((Register!$M748-Register!$R748)*MIN(Register!$Q748,MAX(0,MIN(N$4,IF(Register!$U748="",$D$2,MIN($D$2,YEAR(Register!$U748)*12+MONTH(Register!$U748)-1)))-(YEAR(Register!$O748)*12+MONTH(Register!$O748))+1))/Register!$Q748,2)-ROUND((Register!$M748-Register!$R748)*MIN(Register!$Q748,MAX(0,MIN(N$4-1,IF(Register!$U748="",$D$2,MIN($D$2,YEAR(Register!$U748)*12+MONTH(Register!$U748)-1)))-(YEAR(Register!$O748)*12+MONTH(Register!$O748))+1))/Register!$Q748,2))</f>
        <v/>
      </c>
      <c r="O750" s="27">
        <f>IF(OR(Register!$N748&lt;&gt;"Yes",Register!$O748="",N(Register!$Q748)=0),0,ROUND((Register!$M748-Register!$R748)*MIN(Register!$Q748,MAX(0,MIN(O$4,IF(Register!$U748="",$D$2,MIN($D$2,YEAR(Register!$U748)*12+MONTH(Register!$U748)-1)))-(YEAR(Register!$O748)*12+MONTH(Register!$O748))+1))/Register!$Q748,2)-ROUND((Register!$M748-Register!$R748)*MIN(Register!$Q748,MAX(0,MIN(O$4-1,IF(Register!$U748="",$D$2,MIN($D$2,YEAR(Register!$U748)*12+MONTH(Register!$U748)-1)))-(YEAR(Register!$O748)*12+MONTH(Register!$O748))+1))/Register!$Q748,2))</f>
        <v/>
      </c>
      <c r="P750" s="27">
        <f>IF(OR(Register!$N748&lt;&gt;"Yes",Register!$O748="",N(Register!$Q748)=0),0,ROUND((Register!$M748-Register!$R748)*MIN(Register!$Q748,MAX(0,MIN(P$4,IF(Register!$U748="",$D$2,MIN($D$2,YEAR(Register!$U748)*12+MONTH(Register!$U748)-1)))-(YEAR(Register!$O748)*12+MONTH(Register!$O748))+1))/Register!$Q748,2)-ROUND((Register!$M748-Register!$R748)*MIN(Register!$Q748,MAX(0,MIN(P$4-1,IF(Register!$U748="",$D$2,MIN($D$2,YEAR(Register!$U748)*12+MONTH(Register!$U748)-1)))-(YEAR(Register!$O748)*12+MONTH(Register!$O748))+1))/Register!$Q748,2))</f>
        <v/>
      </c>
      <c r="Q750" s="27">
        <f>E750+F750+G750+H750+I750+J750+K750+L750+M750+N750+O750+P750</f>
        <v/>
      </c>
    </row>
    <row r="751">
      <c r="A751" s="28">
        <f>IF(Register!$A749="","",Register!$A749)</f>
        <v/>
      </c>
      <c r="B751" s="28">
        <f>IF(Register!$D749="","",Register!$D749)</f>
        <v/>
      </c>
      <c r="C751" s="28">
        <f>IF(Register!$F749="","",Register!$F749)</f>
        <v/>
      </c>
      <c r="D751" s="28">
        <f>IF(C751="","",IF(C751=Settings!$A$9,Settings!$B$9,IF(C751=Settings!$A$10,Settings!$B$10,IF(C751=Settings!$A$11,Settings!$B$11,IF(C751=Settings!$A$12,Settings!$B$12,IF(C751=Settings!$A$13,Settings!$B$13,IF(C751=Settings!$A$14,Settings!$B$14,IF(C751=Settings!$A$15,Settings!$B$15,IF(C751=Settings!$A$16,Settings!$B$16,IF(C751=Settings!$A$17,Settings!$B$17,IF(C751=Settings!$A$18,Settings!$B$18,"")))))))))))</f>
        <v/>
      </c>
      <c r="E751" s="27">
        <f>IF(OR(Register!$N749&lt;&gt;"Yes",Register!$O749="",N(Register!$Q749)=0),0,ROUND((Register!$M749-Register!$R749)*MIN(Register!$Q749,MAX(0,MIN(E$4,IF(Register!$U749="",$D$2,MIN($D$2,YEAR(Register!$U749)*12+MONTH(Register!$U749)-1)))-(YEAR(Register!$O749)*12+MONTH(Register!$O749))+1))/Register!$Q749,2)-ROUND((Register!$M749-Register!$R749)*MIN(Register!$Q749,MAX(0,MIN(E$4-1,IF(Register!$U749="",$D$2,MIN($D$2,YEAR(Register!$U749)*12+MONTH(Register!$U749)-1)))-(YEAR(Register!$O749)*12+MONTH(Register!$O749))+1))/Register!$Q749,2))</f>
        <v/>
      </c>
      <c r="F751" s="27">
        <f>IF(OR(Register!$N749&lt;&gt;"Yes",Register!$O749="",N(Register!$Q749)=0),0,ROUND((Register!$M749-Register!$R749)*MIN(Register!$Q749,MAX(0,MIN(F$4,IF(Register!$U749="",$D$2,MIN($D$2,YEAR(Register!$U749)*12+MONTH(Register!$U749)-1)))-(YEAR(Register!$O749)*12+MONTH(Register!$O749))+1))/Register!$Q749,2)-ROUND((Register!$M749-Register!$R749)*MIN(Register!$Q749,MAX(0,MIN(F$4-1,IF(Register!$U749="",$D$2,MIN($D$2,YEAR(Register!$U749)*12+MONTH(Register!$U749)-1)))-(YEAR(Register!$O749)*12+MONTH(Register!$O749))+1))/Register!$Q749,2))</f>
        <v/>
      </c>
      <c r="G751" s="27">
        <f>IF(OR(Register!$N749&lt;&gt;"Yes",Register!$O749="",N(Register!$Q749)=0),0,ROUND((Register!$M749-Register!$R749)*MIN(Register!$Q749,MAX(0,MIN(G$4,IF(Register!$U749="",$D$2,MIN($D$2,YEAR(Register!$U749)*12+MONTH(Register!$U749)-1)))-(YEAR(Register!$O749)*12+MONTH(Register!$O749))+1))/Register!$Q749,2)-ROUND((Register!$M749-Register!$R749)*MIN(Register!$Q749,MAX(0,MIN(G$4-1,IF(Register!$U749="",$D$2,MIN($D$2,YEAR(Register!$U749)*12+MONTH(Register!$U749)-1)))-(YEAR(Register!$O749)*12+MONTH(Register!$O749))+1))/Register!$Q749,2))</f>
        <v/>
      </c>
      <c r="H751" s="27">
        <f>IF(OR(Register!$N749&lt;&gt;"Yes",Register!$O749="",N(Register!$Q749)=0),0,ROUND((Register!$M749-Register!$R749)*MIN(Register!$Q749,MAX(0,MIN(H$4,IF(Register!$U749="",$D$2,MIN($D$2,YEAR(Register!$U749)*12+MONTH(Register!$U749)-1)))-(YEAR(Register!$O749)*12+MONTH(Register!$O749))+1))/Register!$Q749,2)-ROUND((Register!$M749-Register!$R749)*MIN(Register!$Q749,MAX(0,MIN(H$4-1,IF(Register!$U749="",$D$2,MIN($D$2,YEAR(Register!$U749)*12+MONTH(Register!$U749)-1)))-(YEAR(Register!$O749)*12+MONTH(Register!$O749))+1))/Register!$Q749,2))</f>
        <v/>
      </c>
      <c r="I751" s="27">
        <f>IF(OR(Register!$N749&lt;&gt;"Yes",Register!$O749="",N(Register!$Q749)=0),0,ROUND((Register!$M749-Register!$R749)*MIN(Register!$Q749,MAX(0,MIN(I$4,IF(Register!$U749="",$D$2,MIN($D$2,YEAR(Register!$U749)*12+MONTH(Register!$U749)-1)))-(YEAR(Register!$O749)*12+MONTH(Register!$O749))+1))/Register!$Q749,2)-ROUND((Register!$M749-Register!$R749)*MIN(Register!$Q749,MAX(0,MIN(I$4-1,IF(Register!$U749="",$D$2,MIN($D$2,YEAR(Register!$U749)*12+MONTH(Register!$U749)-1)))-(YEAR(Register!$O749)*12+MONTH(Register!$O749))+1))/Register!$Q749,2))</f>
        <v/>
      </c>
      <c r="J751" s="27">
        <f>IF(OR(Register!$N749&lt;&gt;"Yes",Register!$O749="",N(Register!$Q749)=0),0,ROUND((Register!$M749-Register!$R749)*MIN(Register!$Q749,MAX(0,MIN(J$4,IF(Register!$U749="",$D$2,MIN($D$2,YEAR(Register!$U749)*12+MONTH(Register!$U749)-1)))-(YEAR(Register!$O749)*12+MONTH(Register!$O749))+1))/Register!$Q749,2)-ROUND((Register!$M749-Register!$R749)*MIN(Register!$Q749,MAX(0,MIN(J$4-1,IF(Register!$U749="",$D$2,MIN($D$2,YEAR(Register!$U749)*12+MONTH(Register!$U749)-1)))-(YEAR(Register!$O749)*12+MONTH(Register!$O749))+1))/Register!$Q749,2))</f>
        <v/>
      </c>
      <c r="K751" s="27">
        <f>IF(OR(Register!$N749&lt;&gt;"Yes",Register!$O749="",N(Register!$Q749)=0),0,ROUND((Register!$M749-Register!$R749)*MIN(Register!$Q749,MAX(0,MIN(K$4,IF(Register!$U749="",$D$2,MIN($D$2,YEAR(Register!$U749)*12+MONTH(Register!$U749)-1)))-(YEAR(Register!$O749)*12+MONTH(Register!$O749))+1))/Register!$Q749,2)-ROUND((Register!$M749-Register!$R749)*MIN(Register!$Q749,MAX(0,MIN(K$4-1,IF(Register!$U749="",$D$2,MIN($D$2,YEAR(Register!$U749)*12+MONTH(Register!$U749)-1)))-(YEAR(Register!$O749)*12+MONTH(Register!$O749))+1))/Register!$Q749,2))</f>
        <v/>
      </c>
      <c r="L751" s="27">
        <f>IF(OR(Register!$N749&lt;&gt;"Yes",Register!$O749="",N(Register!$Q749)=0),0,ROUND((Register!$M749-Register!$R749)*MIN(Register!$Q749,MAX(0,MIN(L$4,IF(Register!$U749="",$D$2,MIN($D$2,YEAR(Register!$U749)*12+MONTH(Register!$U749)-1)))-(YEAR(Register!$O749)*12+MONTH(Register!$O749))+1))/Register!$Q749,2)-ROUND((Register!$M749-Register!$R749)*MIN(Register!$Q749,MAX(0,MIN(L$4-1,IF(Register!$U749="",$D$2,MIN($D$2,YEAR(Register!$U749)*12+MONTH(Register!$U749)-1)))-(YEAR(Register!$O749)*12+MONTH(Register!$O749))+1))/Register!$Q749,2))</f>
        <v/>
      </c>
      <c r="M751" s="27">
        <f>IF(OR(Register!$N749&lt;&gt;"Yes",Register!$O749="",N(Register!$Q749)=0),0,ROUND((Register!$M749-Register!$R749)*MIN(Register!$Q749,MAX(0,MIN(M$4,IF(Register!$U749="",$D$2,MIN($D$2,YEAR(Register!$U749)*12+MONTH(Register!$U749)-1)))-(YEAR(Register!$O749)*12+MONTH(Register!$O749))+1))/Register!$Q749,2)-ROUND((Register!$M749-Register!$R749)*MIN(Register!$Q749,MAX(0,MIN(M$4-1,IF(Register!$U749="",$D$2,MIN($D$2,YEAR(Register!$U749)*12+MONTH(Register!$U749)-1)))-(YEAR(Register!$O749)*12+MONTH(Register!$O749))+1))/Register!$Q749,2))</f>
        <v/>
      </c>
      <c r="N751" s="27">
        <f>IF(OR(Register!$N749&lt;&gt;"Yes",Register!$O749="",N(Register!$Q749)=0),0,ROUND((Register!$M749-Register!$R749)*MIN(Register!$Q749,MAX(0,MIN(N$4,IF(Register!$U749="",$D$2,MIN($D$2,YEAR(Register!$U749)*12+MONTH(Register!$U749)-1)))-(YEAR(Register!$O749)*12+MONTH(Register!$O749))+1))/Register!$Q749,2)-ROUND((Register!$M749-Register!$R749)*MIN(Register!$Q749,MAX(0,MIN(N$4-1,IF(Register!$U749="",$D$2,MIN($D$2,YEAR(Register!$U749)*12+MONTH(Register!$U749)-1)))-(YEAR(Register!$O749)*12+MONTH(Register!$O749))+1))/Register!$Q749,2))</f>
        <v/>
      </c>
      <c r="O751" s="27">
        <f>IF(OR(Register!$N749&lt;&gt;"Yes",Register!$O749="",N(Register!$Q749)=0),0,ROUND((Register!$M749-Register!$R749)*MIN(Register!$Q749,MAX(0,MIN(O$4,IF(Register!$U749="",$D$2,MIN($D$2,YEAR(Register!$U749)*12+MONTH(Register!$U749)-1)))-(YEAR(Register!$O749)*12+MONTH(Register!$O749))+1))/Register!$Q749,2)-ROUND((Register!$M749-Register!$R749)*MIN(Register!$Q749,MAX(0,MIN(O$4-1,IF(Register!$U749="",$D$2,MIN($D$2,YEAR(Register!$U749)*12+MONTH(Register!$U749)-1)))-(YEAR(Register!$O749)*12+MONTH(Register!$O749))+1))/Register!$Q749,2))</f>
        <v/>
      </c>
      <c r="P751" s="27">
        <f>IF(OR(Register!$N749&lt;&gt;"Yes",Register!$O749="",N(Register!$Q749)=0),0,ROUND((Register!$M749-Register!$R749)*MIN(Register!$Q749,MAX(0,MIN(P$4,IF(Register!$U749="",$D$2,MIN($D$2,YEAR(Register!$U749)*12+MONTH(Register!$U749)-1)))-(YEAR(Register!$O749)*12+MONTH(Register!$O749))+1))/Register!$Q749,2)-ROUND((Register!$M749-Register!$R749)*MIN(Register!$Q749,MAX(0,MIN(P$4-1,IF(Register!$U749="",$D$2,MIN($D$2,YEAR(Register!$U749)*12+MONTH(Register!$U749)-1)))-(YEAR(Register!$O749)*12+MONTH(Register!$O749))+1))/Register!$Q749,2))</f>
        <v/>
      </c>
      <c r="Q751" s="27">
        <f>E751+F751+G751+H751+I751+J751+K751+L751+M751+N751+O751+P751</f>
        <v/>
      </c>
    </row>
    <row r="752">
      <c r="A752" s="28">
        <f>IF(Register!$A750="","",Register!$A750)</f>
        <v/>
      </c>
      <c r="B752" s="28">
        <f>IF(Register!$D750="","",Register!$D750)</f>
        <v/>
      </c>
      <c r="C752" s="28">
        <f>IF(Register!$F750="","",Register!$F750)</f>
        <v/>
      </c>
      <c r="D752" s="28">
        <f>IF(C752="","",IF(C752=Settings!$A$9,Settings!$B$9,IF(C752=Settings!$A$10,Settings!$B$10,IF(C752=Settings!$A$11,Settings!$B$11,IF(C752=Settings!$A$12,Settings!$B$12,IF(C752=Settings!$A$13,Settings!$B$13,IF(C752=Settings!$A$14,Settings!$B$14,IF(C752=Settings!$A$15,Settings!$B$15,IF(C752=Settings!$A$16,Settings!$B$16,IF(C752=Settings!$A$17,Settings!$B$17,IF(C752=Settings!$A$18,Settings!$B$18,"")))))))))))</f>
        <v/>
      </c>
      <c r="E752" s="27">
        <f>IF(OR(Register!$N750&lt;&gt;"Yes",Register!$O750="",N(Register!$Q750)=0),0,ROUND((Register!$M750-Register!$R750)*MIN(Register!$Q750,MAX(0,MIN(E$4,IF(Register!$U750="",$D$2,MIN($D$2,YEAR(Register!$U750)*12+MONTH(Register!$U750)-1)))-(YEAR(Register!$O750)*12+MONTH(Register!$O750))+1))/Register!$Q750,2)-ROUND((Register!$M750-Register!$R750)*MIN(Register!$Q750,MAX(0,MIN(E$4-1,IF(Register!$U750="",$D$2,MIN($D$2,YEAR(Register!$U750)*12+MONTH(Register!$U750)-1)))-(YEAR(Register!$O750)*12+MONTH(Register!$O750))+1))/Register!$Q750,2))</f>
        <v/>
      </c>
      <c r="F752" s="27">
        <f>IF(OR(Register!$N750&lt;&gt;"Yes",Register!$O750="",N(Register!$Q750)=0),0,ROUND((Register!$M750-Register!$R750)*MIN(Register!$Q750,MAX(0,MIN(F$4,IF(Register!$U750="",$D$2,MIN($D$2,YEAR(Register!$U750)*12+MONTH(Register!$U750)-1)))-(YEAR(Register!$O750)*12+MONTH(Register!$O750))+1))/Register!$Q750,2)-ROUND((Register!$M750-Register!$R750)*MIN(Register!$Q750,MAX(0,MIN(F$4-1,IF(Register!$U750="",$D$2,MIN($D$2,YEAR(Register!$U750)*12+MONTH(Register!$U750)-1)))-(YEAR(Register!$O750)*12+MONTH(Register!$O750))+1))/Register!$Q750,2))</f>
        <v/>
      </c>
      <c r="G752" s="27">
        <f>IF(OR(Register!$N750&lt;&gt;"Yes",Register!$O750="",N(Register!$Q750)=0),0,ROUND((Register!$M750-Register!$R750)*MIN(Register!$Q750,MAX(0,MIN(G$4,IF(Register!$U750="",$D$2,MIN($D$2,YEAR(Register!$U750)*12+MONTH(Register!$U750)-1)))-(YEAR(Register!$O750)*12+MONTH(Register!$O750))+1))/Register!$Q750,2)-ROUND((Register!$M750-Register!$R750)*MIN(Register!$Q750,MAX(0,MIN(G$4-1,IF(Register!$U750="",$D$2,MIN($D$2,YEAR(Register!$U750)*12+MONTH(Register!$U750)-1)))-(YEAR(Register!$O750)*12+MONTH(Register!$O750))+1))/Register!$Q750,2))</f>
        <v/>
      </c>
      <c r="H752" s="27">
        <f>IF(OR(Register!$N750&lt;&gt;"Yes",Register!$O750="",N(Register!$Q750)=0),0,ROUND((Register!$M750-Register!$R750)*MIN(Register!$Q750,MAX(0,MIN(H$4,IF(Register!$U750="",$D$2,MIN($D$2,YEAR(Register!$U750)*12+MONTH(Register!$U750)-1)))-(YEAR(Register!$O750)*12+MONTH(Register!$O750))+1))/Register!$Q750,2)-ROUND((Register!$M750-Register!$R750)*MIN(Register!$Q750,MAX(0,MIN(H$4-1,IF(Register!$U750="",$D$2,MIN($D$2,YEAR(Register!$U750)*12+MONTH(Register!$U750)-1)))-(YEAR(Register!$O750)*12+MONTH(Register!$O750))+1))/Register!$Q750,2))</f>
        <v/>
      </c>
      <c r="I752" s="27">
        <f>IF(OR(Register!$N750&lt;&gt;"Yes",Register!$O750="",N(Register!$Q750)=0),0,ROUND((Register!$M750-Register!$R750)*MIN(Register!$Q750,MAX(0,MIN(I$4,IF(Register!$U750="",$D$2,MIN($D$2,YEAR(Register!$U750)*12+MONTH(Register!$U750)-1)))-(YEAR(Register!$O750)*12+MONTH(Register!$O750))+1))/Register!$Q750,2)-ROUND((Register!$M750-Register!$R750)*MIN(Register!$Q750,MAX(0,MIN(I$4-1,IF(Register!$U750="",$D$2,MIN($D$2,YEAR(Register!$U750)*12+MONTH(Register!$U750)-1)))-(YEAR(Register!$O750)*12+MONTH(Register!$O750))+1))/Register!$Q750,2))</f>
        <v/>
      </c>
      <c r="J752" s="27">
        <f>IF(OR(Register!$N750&lt;&gt;"Yes",Register!$O750="",N(Register!$Q750)=0),0,ROUND((Register!$M750-Register!$R750)*MIN(Register!$Q750,MAX(0,MIN(J$4,IF(Register!$U750="",$D$2,MIN($D$2,YEAR(Register!$U750)*12+MONTH(Register!$U750)-1)))-(YEAR(Register!$O750)*12+MONTH(Register!$O750))+1))/Register!$Q750,2)-ROUND((Register!$M750-Register!$R750)*MIN(Register!$Q750,MAX(0,MIN(J$4-1,IF(Register!$U750="",$D$2,MIN($D$2,YEAR(Register!$U750)*12+MONTH(Register!$U750)-1)))-(YEAR(Register!$O750)*12+MONTH(Register!$O750))+1))/Register!$Q750,2))</f>
        <v/>
      </c>
      <c r="K752" s="27">
        <f>IF(OR(Register!$N750&lt;&gt;"Yes",Register!$O750="",N(Register!$Q750)=0),0,ROUND((Register!$M750-Register!$R750)*MIN(Register!$Q750,MAX(0,MIN(K$4,IF(Register!$U750="",$D$2,MIN($D$2,YEAR(Register!$U750)*12+MONTH(Register!$U750)-1)))-(YEAR(Register!$O750)*12+MONTH(Register!$O750))+1))/Register!$Q750,2)-ROUND((Register!$M750-Register!$R750)*MIN(Register!$Q750,MAX(0,MIN(K$4-1,IF(Register!$U750="",$D$2,MIN($D$2,YEAR(Register!$U750)*12+MONTH(Register!$U750)-1)))-(YEAR(Register!$O750)*12+MONTH(Register!$O750))+1))/Register!$Q750,2))</f>
        <v/>
      </c>
      <c r="L752" s="27">
        <f>IF(OR(Register!$N750&lt;&gt;"Yes",Register!$O750="",N(Register!$Q750)=0),0,ROUND((Register!$M750-Register!$R750)*MIN(Register!$Q750,MAX(0,MIN(L$4,IF(Register!$U750="",$D$2,MIN($D$2,YEAR(Register!$U750)*12+MONTH(Register!$U750)-1)))-(YEAR(Register!$O750)*12+MONTH(Register!$O750))+1))/Register!$Q750,2)-ROUND((Register!$M750-Register!$R750)*MIN(Register!$Q750,MAX(0,MIN(L$4-1,IF(Register!$U750="",$D$2,MIN($D$2,YEAR(Register!$U750)*12+MONTH(Register!$U750)-1)))-(YEAR(Register!$O750)*12+MONTH(Register!$O750))+1))/Register!$Q750,2))</f>
        <v/>
      </c>
      <c r="M752" s="27">
        <f>IF(OR(Register!$N750&lt;&gt;"Yes",Register!$O750="",N(Register!$Q750)=0),0,ROUND((Register!$M750-Register!$R750)*MIN(Register!$Q750,MAX(0,MIN(M$4,IF(Register!$U750="",$D$2,MIN($D$2,YEAR(Register!$U750)*12+MONTH(Register!$U750)-1)))-(YEAR(Register!$O750)*12+MONTH(Register!$O750))+1))/Register!$Q750,2)-ROUND((Register!$M750-Register!$R750)*MIN(Register!$Q750,MAX(0,MIN(M$4-1,IF(Register!$U750="",$D$2,MIN($D$2,YEAR(Register!$U750)*12+MONTH(Register!$U750)-1)))-(YEAR(Register!$O750)*12+MONTH(Register!$O750))+1))/Register!$Q750,2))</f>
        <v/>
      </c>
      <c r="N752" s="27">
        <f>IF(OR(Register!$N750&lt;&gt;"Yes",Register!$O750="",N(Register!$Q750)=0),0,ROUND((Register!$M750-Register!$R750)*MIN(Register!$Q750,MAX(0,MIN(N$4,IF(Register!$U750="",$D$2,MIN($D$2,YEAR(Register!$U750)*12+MONTH(Register!$U750)-1)))-(YEAR(Register!$O750)*12+MONTH(Register!$O750))+1))/Register!$Q750,2)-ROUND((Register!$M750-Register!$R750)*MIN(Register!$Q750,MAX(0,MIN(N$4-1,IF(Register!$U750="",$D$2,MIN($D$2,YEAR(Register!$U750)*12+MONTH(Register!$U750)-1)))-(YEAR(Register!$O750)*12+MONTH(Register!$O750))+1))/Register!$Q750,2))</f>
        <v/>
      </c>
      <c r="O752" s="27">
        <f>IF(OR(Register!$N750&lt;&gt;"Yes",Register!$O750="",N(Register!$Q750)=0),0,ROUND((Register!$M750-Register!$R750)*MIN(Register!$Q750,MAX(0,MIN(O$4,IF(Register!$U750="",$D$2,MIN($D$2,YEAR(Register!$U750)*12+MONTH(Register!$U750)-1)))-(YEAR(Register!$O750)*12+MONTH(Register!$O750))+1))/Register!$Q750,2)-ROUND((Register!$M750-Register!$R750)*MIN(Register!$Q750,MAX(0,MIN(O$4-1,IF(Register!$U750="",$D$2,MIN($D$2,YEAR(Register!$U750)*12+MONTH(Register!$U750)-1)))-(YEAR(Register!$O750)*12+MONTH(Register!$O750))+1))/Register!$Q750,2))</f>
        <v/>
      </c>
      <c r="P752" s="27">
        <f>IF(OR(Register!$N750&lt;&gt;"Yes",Register!$O750="",N(Register!$Q750)=0),0,ROUND((Register!$M750-Register!$R750)*MIN(Register!$Q750,MAX(0,MIN(P$4,IF(Register!$U750="",$D$2,MIN($D$2,YEAR(Register!$U750)*12+MONTH(Register!$U750)-1)))-(YEAR(Register!$O750)*12+MONTH(Register!$O750))+1))/Register!$Q750,2)-ROUND((Register!$M750-Register!$R750)*MIN(Register!$Q750,MAX(0,MIN(P$4-1,IF(Register!$U750="",$D$2,MIN($D$2,YEAR(Register!$U750)*12+MONTH(Register!$U750)-1)))-(YEAR(Register!$O750)*12+MONTH(Register!$O750))+1))/Register!$Q750,2))</f>
        <v/>
      </c>
      <c r="Q752" s="27">
        <f>E752+F752+G752+H752+I752+J752+K752+L752+M752+N752+O752+P752</f>
        <v/>
      </c>
    </row>
    <row r="753">
      <c r="A753" s="28">
        <f>IF(Register!$A751="","",Register!$A751)</f>
        <v/>
      </c>
      <c r="B753" s="28">
        <f>IF(Register!$D751="","",Register!$D751)</f>
        <v/>
      </c>
      <c r="C753" s="28">
        <f>IF(Register!$F751="","",Register!$F751)</f>
        <v/>
      </c>
      <c r="D753" s="28">
        <f>IF(C753="","",IF(C753=Settings!$A$9,Settings!$B$9,IF(C753=Settings!$A$10,Settings!$B$10,IF(C753=Settings!$A$11,Settings!$B$11,IF(C753=Settings!$A$12,Settings!$B$12,IF(C753=Settings!$A$13,Settings!$B$13,IF(C753=Settings!$A$14,Settings!$B$14,IF(C753=Settings!$A$15,Settings!$B$15,IF(C753=Settings!$A$16,Settings!$B$16,IF(C753=Settings!$A$17,Settings!$B$17,IF(C753=Settings!$A$18,Settings!$B$18,"")))))))))))</f>
        <v/>
      </c>
      <c r="E753" s="27">
        <f>IF(OR(Register!$N751&lt;&gt;"Yes",Register!$O751="",N(Register!$Q751)=0),0,ROUND((Register!$M751-Register!$R751)*MIN(Register!$Q751,MAX(0,MIN(E$4,IF(Register!$U751="",$D$2,MIN($D$2,YEAR(Register!$U751)*12+MONTH(Register!$U751)-1)))-(YEAR(Register!$O751)*12+MONTH(Register!$O751))+1))/Register!$Q751,2)-ROUND((Register!$M751-Register!$R751)*MIN(Register!$Q751,MAX(0,MIN(E$4-1,IF(Register!$U751="",$D$2,MIN($D$2,YEAR(Register!$U751)*12+MONTH(Register!$U751)-1)))-(YEAR(Register!$O751)*12+MONTH(Register!$O751))+1))/Register!$Q751,2))</f>
        <v/>
      </c>
      <c r="F753" s="27">
        <f>IF(OR(Register!$N751&lt;&gt;"Yes",Register!$O751="",N(Register!$Q751)=0),0,ROUND((Register!$M751-Register!$R751)*MIN(Register!$Q751,MAX(0,MIN(F$4,IF(Register!$U751="",$D$2,MIN($D$2,YEAR(Register!$U751)*12+MONTH(Register!$U751)-1)))-(YEAR(Register!$O751)*12+MONTH(Register!$O751))+1))/Register!$Q751,2)-ROUND((Register!$M751-Register!$R751)*MIN(Register!$Q751,MAX(0,MIN(F$4-1,IF(Register!$U751="",$D$2,MIN($D$2,YEAR(Register!$U751)*12+MONTH(Register!$U751)-1)))-(YEAR(Register!$O751)*12+MONTH(Register!$O751))+1))/Register!$Q751,2))</f>
        <v/>
      </c>
      <c r="G753" s="27">
        <f>IF(OR(Register!$N751&lt;&gt;"Yes",Register!$O751="",N(Register!$Q751)=0),0,ROUND((Register!$M751-Register!$R751)*MIN(Register!$Q751,MAX(0,MIN(G$4,IF(Register!$U751="",$D$2,MIN($D$2,YEAR(Register!$U751)*12+MONTH(Register!$U751)-1)))-(YEAR(Register!$O751)*12+MONTH(Register!$O751))+1))/Register!$Q751,2)-ROUND((Register!$M751-Register!$R751)*MIN(Register!$Q751,MAX(0,MIN(G$4-1,IF(Register!$U751="",$D$2,MIN($D$2,YEAR(Register!$U751)*12+MONTH(Register!$U751)-1)))-(YEAR(Register!$O751)*12+MONTH(Register!$O751))+1))/Register!$Q751,2))</f>
        <v/>
      </c>
      <c r="H753" s="27">
        <f>IF(OR(Register!$N751&lt;&gt;"Yes",Register!$O751="",N(Register!$Q751)=0),0,ROUND((Register!$M751-Register!$R751)*MIN(Register!$Q751,MAX(0,MIN(H$4,IF(Register!$U751="",$D$2,MIN($D$2,YEAR(Register!$U751)*12+MONTH(Register!$U751)-1)))-(YEAR(Register!$O751)*12+MONTH(Register!$O751))+1))/Register!$Q751,2)-ROUND((Register!$M751-Register!$R751)*MIN(Register!$Q751,MAX(0,MIN(H$4-1,IF(Register!$U751="",$D$2,MIN($D$2,YEAR(Register!$U751)*12+MONTH(Register!$U751)-1)))-(YEAR(Register!$O751)*12+MONTH(Register!$O751))+1))/Register!$Q751,2))</f>
        <v/>
      </c>
      <c r="I753" s="27">
        <f>IF(OR(Register!$N751&lt;&gt;"Yes",Register!$O751="",N(Register!$Q751)=0),0,ROUND((Register!$M751-Register!$R751)*MIN(Register!$Q751,MAX(0,MIN(I$4,IF(Register!$U751="",$D$2,MIN($D$2,YEAR(Register!$U751)*12+MONTH(Register!$U751)-1)))-(YEAR(Register!$O751)*12+MONTH(Register!$O751))+1))/Register!$Q751,2)-ROUND((Register!$M751-Register!$R751)*MIN(Register!$Q751,MAX(0,MIN(I$4-1,IF(Register!$U751="",$D$2,MIN($D$2,YEAR(Register!$U751)*12+MONTH(Register!$U751)-1)))-(YEAR(Register!$O751)*12+MONTH(Register!$O751))+1))/Register!$Q751,2))</f>
        <v/>
      </c>
      <c r="J753" s="27">
        <f>IF(OR(Register!$N751&lt;&gt;"Yes",Register!$O751="",N(Register!$Q751)=0),0,ROUND((Register!$M751-Register!$R751)*MIN(Register!$Q751,MAX(0,MIN(J$4,IF(Register!$U751="",$D$2,MIN($D$2,YEAR(Register!$U751)*12+MONTH(Register!$U751)-1)))-(YEAR(Register!$O751)*12+MONTH(Register!$O751))+1))/Register!$Q751,2)-ROUND((Register!$M751-Register!$R751)*MIN(Register!$Q751,MAX(0,MIN(J$4-1,IF(Register!$U751="",$D$2,MIN($D$2,YEAR(Register!$U751)*12+MONTH(Register!$U751)-1)))-(YEAR(Register!$O751)*12+MONTH(Register!$O751))+1))/Register!$Q751,2))</f>
        <v/>
      </c>
      <c r="K753" s="27">
        <f>IF(OR(Register!$N751&lt;&gt;"Yes",Register!$O751="",N(Register!$Q751)=0),0,ROUND((Register!$M751-Register!$R751)*MIN(Register!$Q751,MAX(0,MIN(K$4,IF(Register!$U751="",$D$2,MIN($D$2,YEAR(Register!$U751)*12+MONTH(Register!$U751)-1)))-(YEAR(Register!$O751)*12+MONTH(Register!$O751))+1))/Register!$Q751,2)-ROUND((Register!$M751-Register!$R751)*MIN(Register!$Q751,MAX(0,MIN(K$4-1,IF(Register!$U751="",$D$2,MIN($D$2,YEAR(Register!$U751)*12+MONTH(Register!$U751)-1)))-(YEAR(Register!$O751)*12+MONTH(Register!$O751))+1))/Register!$Q751,2))</f>
        <v/>
      </c>
      <c r="L753" s="27">
        <f>IF(OR(Register!$N751&lt;&gt;"Yes",Register!$O751="",N(Register!$Q751)=0),0,ROUND((Register!$M751-Register!$R751)*MIN(Register!$Q751,MAX(0,MIN(L$4,IF(Register!$U751="",$D$2,MIN($D$2,YEAR(Register!$U751)*12+MONTH(Register!$U751)-1)))-(YEAR(Register!$O751)*12+MONTH(Register!$O751))+1))/Register!$Q751,2)-ROUND((Register!$M751-Register!$R751)*MIN(Register!$Q751,MAX(0,MIN(L$4-1,IF(Register!$U751="",$D$2,MIN($D$2,YEAR(Register!$U751)*12+MONTH(Register!$U751)-1)))-(YEAR(Register!$O751)*12+MONTH(Register!$O751))+1))/Register!$Q751,2))</f>
        <v/>
      </c>
      <c r="M753" s="27">
        <f>IF(OR(Register!$N751&lt;&gt;"Yes",Register!$O751="",N(Register!$Q751)=0),0,ROUND((Register!$M751-Register!$R751)*MIN(Register!$Q751,MAX(0,MIN(M$4,IF(Register!$U751="",$D$2,MIN($D$2,YEAR(Register!$U751)*12+MONTH(Register!$U751)-1)))-(YEAR(Register!$O751)*12+MONTH(Register!$O751))+1))/Register!$Q751,2)-ROUND((Register!$M751-Register!$R751)*MIN(Register!$Q751,MAX(0,MIN(M$4-1,IF(Register!$U751="",$D$2,MIN($D$2,YEAR(Register!$U751)*12+MONTH(Register!$U751)-1)))-(YEAR(Register!$O751)*12+MONTH(Register!$O751))+1))/Register!$Q751,2))</f>
        <v/>
      </c>
      <c r="N753" s="27">
        <f>IF(OR(Register!$N751&lt;&gt;"Yes",Register!$O751="",N(Register!$Q751)=0),0,ROUND((Register!$M751-Register!$R751)*MIN(Register!$Q751,MAX(0,MIN(N$4,IF(Register!$U751="",$D$2,MIN($D$2,YEAR(Register!$U751)*12+MONTH(Register!$U751)-1)))-(YEAR(Register!$O751)*12+MONTH(Register!$O751))+1))/Register!$Q751,2)-ROUND((Register!$M751-Register!$R751)*MIN(Register!$Q751,MAX(0,MIN(N$4-1,IF(Register!$U751="",$D$2,MIN($D$2,YEAR(Register!$U751)*12+MONTH(Register!$U751)-1)))-(YEAR(Register!$O751)*12+MONTH(Register!$O751))+1))/Register!$Q751,2))</f>
        <v/>
      </c>
      <c r="O753" s="27">
        <f>IF(OR(Register!$N751&lt;&gt;"Yes",Register!$O751="",N(Register!$Q751)=0),0,ROUND((Register!$M751-Register!$R751)*MIN(Register!$Q751,MAX(0,MIN(O$4,IF(Register!$U751="",$D$2,MIN($D$2,YEAR(Register!$U751)*12+MONTH(Register!$U751)-1)))-(YEAR(Register!$O751)*12+MONTH(Register!$O751))+1))/Register!$Q751,2)-ROUND((Register!$M751-Register!$R751)*MIN(Register!$Q751,MAX(0,MIN(O$4-1,IF(Register!$U751="",$D$2,MIN($D$2,YEAR(Register!$U751)*12+MONTH(Register!$U751)-1)))-(YEAR(Register!$O751)*12+MONTH(Register!$O751))+1))/Register!$Q751,2))</f>
        <v/>
      </c>
      <c r="P753" s="27">
        <f>IF(OR(Register!$N751&lt;&gt;"Yes",Register!$O751="",N(Register!$Q751)=0),0,ROUND((Register!$M751-Register!$R751)*MIN(Register!$Q751,MAX(0,MIN(P$4,IF(Register!$U751="",$D$2,MIN($D$2,YEAR(Register!$U751)*12+MONTH(Register!$U751)-1)))-(YEAR(Register!$O751)*12+MONTH(Register!$O751))+1))/Register!$Q751,2)-ROUND((Register!$M751-Register!$R751)*MIN(Register!$Q751,MAX(0,MIN(P$4-1,IF(Register!$U751="",$D$2,MIN($D$2,YEAR(Register!$U751)*12+MONTH(Register!$U751)-1)))-(YEAR(Register!$O751)*12+MONTH(Register!$O751))+1))/Register!$Q751,2))</f>
        <v/>
      </c>
      <c r="Q753" s="27">
        <f>E753+F753+G753+H753+I753+J753+K753+L753+M753+N753+O753+P753</f>
        <v/>
      </c>
    </row>
    <row r="754">
      <c r="A754" s="28">
        <f>IF(Register!$A752="","",Register!$A752)</f>
        <v/>
      </c>
      <c r="B754" s="28">
        <f>IF(Register!$D752="","",Register!$D752)</f>
        <v/>
      </c>
      <c r="C754" s="28">
        <f>IF(Register!$F752="","",Register!$F752)</f>
        <v/>
      </c>
      <c r="D754" s="28">
        <f>IF(C754="","",IF(C754=Settings!$A$9,Settings!$B$9,IF(C754=Settings!$A$10,Settings!$B$10,IF(C754=Settings!$A$11,Settings!$B$11,IF(C754=Settings!$A$12,Settings!$B$12,IF(C754=Settings!$A$13,Settings!$B$13,IF(C754=Settings!$A$14,Settings!$B$14,IF(C754=Settings!$A$15,Settings!$B$15,IF(C754=Settings!$A$16,Settings!$B$16,IF(C754=Settings!$A$17,Settings!$B$17,IF(C754=Settings!$A$18,Settings!$B$18,"")))))))))))</f>
        <v/>
      </c>
      <c r="E754" s="27">
        <f>IF(OR(Register!$N752&lt;&gt;"Yes",Register!$O752="",N(Register!$Q752)=0),0,ROUND((Register!$M752-Register!$R752)*MIN(Register!$Q752,MAX(0,MIN(E$4,IF(Register!$U752="",$D$2,MIN($D$2,YEAR(Register!$U752)*12+MONTH(Register!$U752)-1)))-(YEAR(Register!$O752)*12+MONTH(Register!$O752))+1))/Register!$Q752,2)-ROUND((Register!$M752-Register!$R752)*MIN(Register!$Q752,MAX(0,MIN(E$4-1,IF(Register!$U752="",$D$2,MIN($D$2,YEAR(Register!$U752)*12+MONTH(Register!$U752)-1)))-(YEAR(Register!$O752)*12+MONTH(Register!$O752))+1))/Register!$Q752,2))</f>
        <v/>
      </c>
      <c r="F754" s="27">
        <f>IF(OR(Register!$N752&lt;&gt;"Yes",Register!$O752="",N(Register!$Q752)=0),0,ROUND((Register!$M752-Register!$R752)*MIN(Register!$Q752,MAX(0,MIN(F$4,IF(Register!$U752="",$D$2,MIN($D$2,YEAR(Register!$U752)*12+MONTH(Register!$U752)-1)))-(YEAR(Register!$O752)*12+MONTH(Register!$O752))+1))/Register!$Q752,2)-ROUND((Register!$M752-Register!$R752)*MIN(Register!$Q752,MAX(0,MIN(F$4-1,IF(Register!$U752="",$D$2,MIN($D$2,YEAR(Register!$U752)*12+MONTH(Register!$U752)-1)))-(YEAR(Register!$O752)*12+MONTH(Register!$O752))+1))/Register!$Q752,2))</f>
        <v/>
      </c>
      <c r="G754" s="27">
        <f>IF(OR(Register!$N752&lt;&gt;"Yes",Register!$O752="",N(Register!$Q752)=0),0,ROUND((Register!$M752-Register!$R752)*MIN(Register!$Q752,MAX(0,MIN(G$4,IF(Register!$U752="",$D$2,MIN($D$2,YEAR(Register!$U752)*12+MONTH(Register!$U752)-1)))-(YEAR(Register!$O752)*12+MONTH(Register!$O752))+1))/Register!$Q752,2)-ROUND((Register!$M752-Register!$R752)*MIN(Register!$Q752,MAX(0,MIN(G$4-1,IF(Register!$U752="",$D$2,MIN($D$2,YEAR(Register!$U752)*12+MONTH(Register!$U752)-1)))-(YEAR(Register!$O752)*12+MONTH(Register!$O752))+1))/Register!$Q752,2))</f>
        <v/>
      </c>
      <c r="H754" s="27">
        <f>IF(OR(Register!$N752&lt;&gt;"Yes",Register!$O752="",N(Register!$Q752)=0),0,ROUND((Register!$M752-Register!$R752)*MIN(Register!$Q752,MAX(0,MIN(H$4,IF(Register!$U752="",$D$2,MIN($D$2,YEAR(Register!$U752)*12+MONTH(Register!$U752)-1)))-(YEAR(Register!$O752)*12+MONTH(Register!$O752))+1))/Register!$Q752,2)-ROUND((Register!$M752-Register!$R752)*MIN(Register!$Q752,MAX(0,MIN(H$4-1,IF(Register!$U752="",$D$2,MIN($D$2,YEAR(Register!$U752)*12+MONTH(Register!$U752)-1)))-(YEAR(Register!$O752)*12+MONTH(Register!$O752))+1))/Register!$Q752,2))</f>
        <v/>
      </c>
      <c r="I754" s="27">
        <f>IF(OR(Register!$N752&lt;&gt;"Yes",Register!$O752="",N(Register!$Q752)=0),0,ROUND((Register!$M752-Register!$R752)*MIN(Register!$Q752,MAX(0,MIN(I$4,IF(Register!$U752="",$D$2,MIN($D$2,YEAR(Register!$U752)*12+MONTH(Register!$U752)-1)))-(YEAR(Register!$O752)*12+MONTH(Register!$O752))+1))/Register!$Q752,2)-ROUND((Register!$M752-Register!$R752)*MIN(Register!$Q752,MAX(0,MIN(I$4-1,IF(Register!$U752="",$D$2,MIN($D$2,YEAR(Register!$U752)*12+MONTH(Register!$U752)-1)))-(YEAR(Register!$O752)*12+MONTH(Register!$O752))+1))/Register!$Q752,2))</f>
        <v/>
      </c>
      <c r="J754" s="27">
        <f>IF(OR(Register!$N752&lt;&gt;"Yes",Register!$O752="",N(Register!$Q752)=0),0,ROUND((Register!$M752-Register!$R752)*MIN(Register!$Q752,MAX(0,MIN(J$4,IF(Register!$U752="",$D$2,MIN($D$2,YEAR(Register!$U752)*12+MONTH(Register!$U752)-1)))-(YEAR(Register!$O752)*12+MONTH(Register!$O752))+1))/Register!$Q752,2)-ROUND((Register!$M752-Register!$R752)*MIN(Register!$Q752,MAX(0,MIN(J$4-1,IF(Register!$U752="",$D$2,MIN($D$2,YEAR(Register!$U752)*12+MONTH(Register!$U752)-1)))-(YEAR(Register!$O752)*12+MONTH(Register!$O752))+1))/Register!$Q752,2))</f>
        <v/>
      </c>
      <c r="K754" s="27">
        <f>IF(OR(Register!$N752&lt;&gt;"Yes",Register!$O752="",N(Register!$Q752)=0),0,ROUND((Register!$M752-Register!$R752)*MIN(Register!$Q752,MAX(0,MIN(K$4,IF(Register!$U752="",$D$2,MIN($D$2,YEAR(Register!$U752)*12+MONTH(Register!$U752)-1)))-(YEAR(Register!$O752)*12+MONTH(Register!$O752))+1))/Register!$Q752,2)-ROUND((Register!$M752-Register!$R752)*MIN(Register!$Q752,MAX(0,MIN(K$4-1,IF(Register!$U752="",$D$2,MIN($D$2,YEAR(Register!$U752)*12+MONTH(Register!$U752)-1)))-(YEAR(Register!$O752)*12+MONTH(Register!$O752))+1))/Register!$Q752,2))</f>
        <v/>
      </c>
      <c r="L754" s="27">
        <f>IF(OR(Register!$N752&lt;&gt;"Yes",Register!$O752="",N(Register!$Q752)=0),0,ROUND((Register!$M752-Register!$R752)*MIN(Register!$Q752,MAX(0,MIN(L$4,IF(Register!$U752="",$D$2,MIN($D$2,YEAR(Register!$U752)*12+MONTH(Register!$U752)-1)))-(YEAR(Register!$O752)*12+MONTH(Register!$O752))+1))/Register!$Q752,2)-ROUND((Register!$M752-Register!$R752)*MIN(Register!$Q752,MAX(0,MIN(L$4-1,IF(Register!$U752="",$D$2,MIN($D$2,YEAR(Register!$U752)*12+MONTH(Register!$U752)-1)))-(YEAR(Register!$O752)*12+MONTH(Register!$O752))+1))/Register!$Q752,2))</f>
        <v/>
      </c>
      <c r="M754" s="27">
        <f>IF(OR(Register!$N752&lt;&gt;"Yes",Register!$O752="",N(Register!$Q752)=0),0,ROUND((Register!$M752-Register!$R752)*MIN(Register!$Q752,MAX(0,MIN(M$4,IF(Register!$U752="",$D$2,MIN($D$2,YEAR(Register!$U752)*12+MONTH(Register!$U752)-1)))-(YEAR(Register!$O752)*12+MONTH(Register!$O752))+1))/Register!$Q752,2)-ROUND((Register!$M752-Register!$R752)*MIN(Register!$Q752,MAX(0,MIN(M$4-1,IF(Register!$U752="",$D$2,MIN($D$2,YEAR(Register!$U752)*12+MONTH(Register!$U752)-1)))-(YEAR(Register!$O752)*12+MONTH(Register!$O752))+1))/Register!$Q752,2))</f>
        <v/>
      </c>
      <c r="N754" s="27">
        <f>IF(OR(Register!$N752&lt;&gt;"Yes",Register!$O752="",N(Register!$Q752)=0),0,ROUND((Register!$M752-Register!$R752)*MIN(Register!$Q752,MAX(0,MIN(N$4,IF(Register!$U752="",$D$2,MIN($D$2,YEAR(Register!$U752)*12+MONTH(Register!$U752)-1)))-(YEAR(Register!$O752)*12+MONTH(Register!$O752))+1))/Register!$Q752,2)-ROUND((Register!$M752-Register!$R752)*MIN(Register!$Q752,MAX(0,MIN(N$4-1,IF(Register!$U752="",$D$2,MIN($D$2,YEAR(Register!$U752)*12+MONTH(Register!$U752)-1)))-(YEAR(Register!$O752)*12+MONTH(Register!$O752))+1))/Register!$Q752,2))</f>
        <v/>
      </c>
      <c r="O754" s="27">
        <f>IF(OR(Register!$N752&lt;&gt;"Yes",Register!$O752="",N(Register!$Q752)=0),0,ROUND((Register!$M752-Register!$R752)*MIN(Register!$Q752,MAX(0,MIN(O$4,IF(Register!$U752="",$D$2,MIN($D$2,YEAR(Register!$U752)*12+MONTH(Register!$U752)-1)))-(YEAR(Register!$O752)*12+MONTH(Register!$O752))+1))/Register!$Q752,2)-ROUND((Register!$M752-Register!$R752)*MIN(Register!$Q752,MAX(0,MIN(O$4-1,IF(Register!$U752="",$D$2,MIN($D$2,YEAR(Register!$U752)*12+MONTH(Register!$U752)-1)))-(YEAR(Register!$O752)*12+MONTH(Register!$O752))+1))/Register!$Q752,2))</f>
        <v/>
      </c>
      <c r="P754" s="27">
        <f>IF(OR(Register!$N752&lt;&gt;"Yes",Register!$O752="",N(Register!$Q752)=0),0,ROUND((Register!$M752-Register!$R752)*MIN(Register!$Q752,MAX(0,MIN(P$4,IF(Register!$U752="",$D$2,MIN($D$2,YEAR(Register!$U752)*12+MONTH(Register!$U752)-1)))-(YEAR(Register!$O752)*12+MONTH(Register!$O752))+1))/Register!$Q752,2)-ROUND((Register!$M752-Register!$R752)*MIN(Register!$Q752,MAX(0,MIN(P$4-1,IF(Register!$U752="",$D$2,MIN($D$2,YEAR(Register!$U752)*12+MONTH(Register!$U752)-1)))-(YEAR(Register!$O752)*12+MONTH(Register!$O752))+1))/Register!$Q752,2))</f>
        <v/>
      </c>
      <c r="Q754" s="27">
        <f>E754+F754+G754+H754+I754+J754+K754+L754+M754+N754+O754+P754</f>
        <v/>
      </c>
    </row>
    <row r="755">
      <c r="A755" s="28">
        <f>IF(Register!$A753="","",Register!$A753)</f>
        <v/>
      </c>
      <c r="B755" s="28">
        <f>IF(Register!$D753="","",Register!$D753)</f>
        <v/>
      </c>
      <c r="C755" s="28">
        <f>IF(Register!$F753="","",Register!$F753)</f>
        <v/>
      </c>
      <c r="D755" s="28">
        <f>IF(C755="","",IF(C755=Settings!$A$9,Settings!$B$9,IF(C755=Settings!$A$10,Settings!$B$10,IF(C755=Settings!$A$11,Settings!$B$11,IF(C755=Settings!$A$12,Settings!$B$12,IF(C755=Settings!$A$13,Settings!$B$13,IF(C755=Settings!$A$14,Settings!$B$14,IF(C755=Settings!$A$15,Settings!$B$15,IF(C755=Settings!$A$16,Settings!$B$16,IF(C755=Settings!$A$17,Settings!$B$17,IF(C755=Settings!$A$18,Settings!$B$18,"")))))))))))</f>
        <v/>
      </c>
      <c r="E755" s="27">
        <f>IF(OR(Register!$N753&lt;&gt;"Yes",Register!$O753="",N(Register!$Q753)=0),0,ROUND((Register!$M753-Register!$R753)*MIN(Register!$Q753,MAX(0,MIN(E$4,IF(Register!$U753="",$D$2,MIN($D$2,YEAR(Register!$U753)*12+MONTH(Register!$U753)-1)))-(YEAR(Register!$O753)*12+MONTH(Register!$O753))+1))/Register!$Q753,2)-ROUND((Register!$M753-Register!$R753)*MIN(Register!$Q753,MAX(0,MIN(E$4-1,IF(Register!$U753="",$D$2,MIN($D$2,YEAR(Register!$U753)*12+MONTH(Register!$U753)-1)))-(YEAR(Register!$O753)*12+MONTH(Register!$O753))+1))/Register!$Q753,2))</f>
        <v/>
      </c>
      <c r="F755" s="27">
        <f>IF(OR(Register!$N753&lt;&gt;"Yes",Register!$O753="",N(Register!$Q753)=0),0,ROUND((Register!$M753-Register!$R753)*MIN(Register!$Q753,MAX(0,MIN(F$4,IF(Register!$U753="",$D$2,MIN($D$2,YEAR(Register!$U753)*12+MONTH(Register!$U753)-1)))-(YEAR(Register!$O753)*12+MONTH(Register!$O753))+1))/Register!$Q753,2)-ROUND((Register!$M753-Register!$R753)*MIN(Register!$Q753,MAX(0,MIN(F$4-1,IF(Register!$U753="",$D$2,MIN($D$2,YEAR(Register!$U753)*12+MONTH(Register!$U753)-1)))-(YEAR(Register!$O753)*12+MONTH(Register!$O753))+1))/Register!$Q753,2))</f>
        <v/>
      </c>
      <c r="G755" s="27">
        <f>IF(OR(Register!$N753&lt;&gt;"Yes",Register!$O753="",N(Register!$Q753)=0),0,ROUND((Register!$M753-Register!$R753)*MIN(Register!$Q753,MAX(0,MIN(G$4,IF(Register!$U753="",$D$2,MIN($D$2,YEAR(Register!$U753)*12+MONTH(Register!$U753)-1)))-(YEAR(Register!$O753)*12+MONTH(Register!$O753))+1))/Register!$Q753,2)-ROUND((Register!$M753-Register!$R753)*MIN(Register!$Q753,MAX(0,MIN(G$4-1,IF(Register!$U753="",$D$2,MIN($D$2,YEAR(Register!$U753)*12+MONTH(Register!$U753)-1)))-(YEAR(Register!$O753)*12+MONTH(Register!$O753))+1))/Register!$Q753,2))</f>
        <v/>
      </c>
      <c r="H755" s="27">
        <f>IF(OR(Register!$N753&lt;&gt;"Yes",Register!$O753="",N(Register!$Q753)=0),0,ROUND((Register!$M753-Register!$R753)*MIN(Register!$Q753,MAX(0,MIN(H$4,IF(Register!$U753="",$D$2,MIN($D$2,YEAR(Register!$U753)*12+MONTH(Register!$U753)-1)))-(YEAR(Register!$O753)*12+MONTH(Register!$O753))+1))/Register!$Q753,2)-ROUND((Register!$M753-Register!$R753)*MIN(Register!$Q753,MAX(0,MIN(H$4-1,IF(Register!$U753="",$D$2,MIN($D$2,YEAR(Register!$U753)*12+MONTH(Register!$U753)-1)))-(YEAR(Register!$O753)*12+MONTH(Register!$O753))+1))/Register!$Q753,2))</f>
        <v/>
      </c>
      <c r="I755" s="27">
        <f>IF(OR(Register!$N753&lt;&gt;"Yes",Register!$O753="",N(Register!$Q753)=0),0,ROUND((Register!$M753-Register!$R753)*MIN(Register!$Q753,MAX(0,MIN(I$4,IF(Register!$U753="",$D$2,MIN($D$2,YEAR(Register!$U753)*12+MONTH(Register!$U753)-1)))-(YEAR(Register!$O753)*12+MONTH(Register!$O753))+1))/Register!$Q753,2)-ROUND((Register!$M753-Register!$R753)*MIN(Register!$Q753,MAX(0,MIN(I$4-1,IF(Register!$U753="",$D$2,MIN($D$2,YEAR(Register!$U753)*12+MONTH(Register!$U753)-1)))-(YEAR(Register!$O753)*12+MONTH(Register!$O753))+1))/Register!$Q753,2))</f>
        <v/>
      </c>
      <c r="J755" s="27">
        <f>IF(OR(Register!$N753&lt;&gt;"Yes",Register!$O753="",N(Register!$Q753)=0),0,ROUND((Register!$M753-Register!$R753)*MIN(Register!$Q753,MAX(0,MIN(J$4,IF(Register!$U753="",$D$2,MIN($D$2,YEAR(Register!$U753)*12+MONTH(Register!$U753)-1)))-(YEAR(Register!$O753)*12+MONTH(Register!$O753))+1))/Register!$Q753,2)-ROUND((Register!$M753-Register!$R753)*MIN(Register!$Q753,MAX(0,MIN(J$4-1,IF(Register!$U753="",$D$2,MIN($D$2,YEAR(Register!$U753)*12+MONTH(Register!$U753)-1)))-(YEAR(Register!$O753)*12+MONTH(Register!$O753))+1))/Register!$Q753,2))</f>
        <v/>
      </c>
      <c r="K755" s="27">
        <f>IF(OR(Register!$N753&lt;&gt;"Yes",Register!$O753="",N(Register!$Q753)=0),0,ROUND((Register!$M753-Register!$R753)*MIN(Register!$Q753,MAX(0,MIN(K$4,IF(Register!$U753="",$D$2,MIN($D$2,YEAR(Register!$U753)*12+MONTH(Register!$U753)-1)))-(YEAR(Register!$O753)*12+MONTH(Register!$O753))+1))/Register!$Q753,2)-ROUND((Register!$M753-Register!$R753)*MIN(Register!$Q753,MAX(0,MIN(K$4-1,IF(Register!$U753="",$D$2,MIN($D$2,YEAR(Register!$U753)*12+MONTH(Register!$U753)-1)))-(YEAR(Register!$O753)*12+MONTH(Register!$O753))+1))/Register!$Q753,2))</f>
        <v/>
      </c>
      <c r="L755" s="27">
        <f>IF(OR(Register!$N753&lt;&gt;"Yes",Register!$O753="",N(Register!$Q753)=0),0,ROUND((Register!$M753-Register!$R753)*MIN(Register!$Q753,MAX(0,MIN(L$4,IF(Register!$U753="",$D$2,MIN($D$2,YEAR(Register!$U753)*12+MONTH(Register!$U753)-1)))-(YEAR(Register!$O753)*12+MONTH(Register!$O753))+1))/Register!$Q753,2)-ROUND((Register!$M753-Register!$R753)*MIN(Register!$Q753,MAX(0,MIN(L$4-1,IF(Register!$U753="",$D$2,MIN($D$2,YEAR(Register!$U753)*12+MONTH(Register!$U753)-1)))-(YEAR(Register!$O753)*12+MONTH(Register!$O753))+1))/Register!$Q753,2))</f>
        <v/>
      </c>
      <c r="M755" s="27">
        <f>IF(OR(Register!$N753&lt;&gt;"Yes",Register!$O753="",N(Register!$Q753)=0),0,ROUND((Register!$M753-Register!$R753)*MIN(Register!$Q753,MAX(0,MIN(M$4,IF(Register!$U753="",$D$2,MIN($D$2,YEAR(Register!$U753)*12+MONTH(Register!$U753)-1)))-(YEAR(Register!$O753)*12+MONTH(Register!$O753))+1))/Register!$Q753,2)-ROUND((Register!$M753-Register!$R753)*MIN(Register!$Q753,MAX(0,MIN(M$4-1,IF(Register!$U753="",$D$2,MIN($D$2,YEAR(Register!$U753)*12+MONTH(Register!$U753)-1)))-(YEAR(Register!$O753)*12+MONTH(Register!$O753))+1))/Register!$Q753,2))</f>
        <v/>
      </c>
      <c r="N755" s="27">
        <f>IF(OR(Register!$N753&lt;&gt;"Yes",Register!$O753="",N(Register!$Q753)=0),0,ROUND((Register!$M753-Register!$R753)*MIN(Register!$Q753,MAX(0,MIN(N$4,IF(Register!$U753="",$D$2,MIN($D$2,YEAR(Register!$U753)*12+MONTH(Register!$U753)-1)))-(YEAR(Register!$O753)*12+MONTH(Register!$O753))+1))/Register!$Q753,2)-ROUND((Register!$M753-Register!$R753)*MIN(Register!$Q753,MAX(0,MIN(N$4-1,IF(Register!$U753="",$D$2,MIN($D$2,YEAR(Register!$U753)*12+MONTH(Register!$U753)-1)))-(YEAR(Register!$O753)*12+MONTH(Register!$O753))+1))/Register!$Q753,2))</f>
        <v/>
      </c>
      <c r="O755" s="27">
        <f>IF(OR(Register!$N753&lt;&gt;"Yes",Register!$O753="",N(Register!$Q753)=0),0,ROUND((Register!$M753-Register!$R753)*MIN(Register!$Q753,MAX(0,MIN(O$4,IF(Register!$U753="",$D$2,MIN($D$2,YEAR(Register!$U753)*12+MONTH(Register!$U753)-1)))-(YEAR(Register!$O753)*12+MONTH(Register!$O753))+1))/Register!$Q753,2)-ROUND((Register!$M753-Register!$R753)*MIN(Register!$Q753,MAX(0,MIN(O$4-1,IF(Register!$U753="",$D$2,MIN($D$2,YEAR(Register!$U753)*12+MONTH(Register!$U753)-1)))-(YEAR(Register!$O753)*12+MONTH(Register!$O753))+1))/Register!$Q753,2))</f>
        <v/>
      </c>
      <c r="P755" s="27">
        <f>IF(OR(Register!$N753&lt;&gt;"Yes",Register!$O753="",N(Register!$Q753)=0),0,ROUND((Register!$M753-Register!$R753)*MIN(Register!$Q753,MAX(0,MIN(P$4,IF(Register!$U753="",$D$2,MIN($D$2,YEAR(Register!$U753)*12+MONTH(Register!$U753)-1)))-(YEAR(Register!$O753)*12+MONTH(Register!$O753))+1))/Register!$Q753,2)-ROUND((Register!$M753-Register!$R753)*MIN(Register!$Q753,MAX(0,MIN(P$4-1,IF(Register!$U753="",$D$2,MIN($D$2,YEAR(Register!$U753)*12+MONTH(Register!$U753)-1)))-(YEAR(Register!$O753)*12+MONTH(Register!$O753))+1))/Register!$Q753,2))</f>
        <v/>
      </c>
      <c r="Q755" s="27">
        <f>E755+F755+G755+H755+I755+J755+K755+L755+M755+N755+O755+P755</f>
        <v/>
      </c>
    </row>
    <row r="756">
      <c r="A756" s="28">
        <f>IF(Register!$A754="","",Register!$A754)</f>
        <v/>
      </c>
      <c r="B756" s="28">
        <f>IF(Register!$D754="","",Register!$D754)</f>
        <v/>
      </c>
      <c r="C756" s="28">
        <f>IF(Register!$F754="","",Register!$F754)</f>
        <v/>
      </c>
      <c r="D756" s="28">
        <f>IF(C756="","",IF(C756=Settings!$A$9,Settings!$B$9,IF(C756=Settings!$A$10,Settings!$B$10,IF(C756=Settings!$A$11,Settings!$B$11,IF(C756=Settings!$A$12,Settings!$B$12,IF(C756=Settings!$A$13,Settings!$B$13,IF(C756=Settings!$A$14,Settings!$B$14,IF(C756=Settings!$A$15,Settings!$B$15,IF(C756=Settings!$A$16,Settings!$B$16,IF(C756=Settings!$A$17,Settings!$B$17,IF(C756=Settings!$A$18,Settings!$B$18,"")))))))))))</f>
        <v/>
      </c>
      <c r="E756" s="27">
        <f>IF(OR(Register!$N754&lt;&gt;"Yes",Register!$O754="",N(Register!$Q754)=0),0,ROUND((Register!$M754-Register!$R754)*MIN(Register!$Q754,MAX(0,MIN(E$4,IF(Register!$U754="",$D$2,MIN($D$2,YEAR(Register!$U754)*12+MONTH(Register!$U754)-1)))-(YEAR(Register!$O754)*12+MONTH(Register!$O754))+1))/Register!$Q754,2)-ROUND((Register!$M754-Register!$R754)*MIN(Register!$Q754,MAX(0,MIN(E$4-1,IF(Register!$U754="",$D$2,MIN($D$2,YEAR(Register!$U754)*12+MONTH(Register!$U754)-1)))-(YEAR(Register!$O754)*12+MONTH(Register!$O754))+1))/Register!$Q754,2))</f>
        <v/>
      </c>
      <c r="F756" s="27">
        <f>IF(OR(Register!$N754&lt;&gt;"Yes",Register!$O754="",N(Register!$Q754)=0),0,ROUND((Register!$M754-Register!$R754)*MIN(Register!$Q754,MAX(0,MIN(F$4,IF(Register!$U754="",$D$2,MIN($D$2,YEAR(Register!$U754)*12+MONTH(Register!$U754)-1)))-(YEAR(Register!$O754)*12+MONTH(Register!$O754))+1))/Register!$Q754,2)-ROUND((Register!$M754-Register!$R754)*MIN(Register!$Q754,MAX(0,MIN(F$4-1,IF(Register!$U754="",$D$2,MIN($D$2,YEAR(Register!$U754)*12+MONTH(Register!$U754)-1)))-(YEAR(Register!$O754)*12+MONTH(Register!$O754))+1))/Register!$Q754,2))</f>
        <v/>
      </c>
      <c r="G756" s="27">
        <f>IF(OR(Register!$N754&lt;&gt;"Yes",Register!$O754="",N(Register!$Q754)=0),0,ROUND((Register!$M754-Register!$R754)*MIN(Register!$Q754,MAX(0,MIN(G$4,IF(Register!$U754="",$D$2,MIN($D$2,YEAR(Register!$U754)*12+MONTH(Register!$U754)-1)))-(YEAR(Register!$O754)*12+MONTH(Register!$O754))+1))/Register!$Q754,2)-ROUND((Register!$M754-Register!$R754)*MIN(Register!$Q754,MAX(0,MIN(G$4-1,IF(Register!$U754="",$D$2,MIN($D$2,YEAR(Register!$U754)*12+MONTH(Register!$U754)-1)))-(YEAR(Register!$O754)*12+MONTH(Register!$O754))+1))/Register!$Q754,2))</f>
        <v/>
      </c>
      <c r="H756" s="27">
        <f>IF(OR(Register!$N754&lt;&gt;"Yes",Register!$O754="",N(Register!$Q754)=0),0,ROUND((Register!$M754-Register!$R754)*MIN(Register!$Q754,MAX(0,MIN(H$4,IF(Register!$U754="",$D$2,MIN($D$2,YEAR(Register!$U754)*12+MONTH(Register!$U754)-1)))-(YEAR(Register!$O754)*12+MONTH(Register!$O754))+1))/Register!$Q754,2)-ROUND((Register!$M754-Register!$R754)*MIN(Register!$Q754,MAX(0,MIN(H$4-1,IF(Register!$U754="",$D$2,MIN($D$2,YEAR(Register!$U754)*12+MONTH(Register!$U754)-1)))-(YEAR(Register!$O754)*12+MONTH(Register!$O754))+1))/Register!$Q754,2))</f>
        <v/>
      </c>
      <c r="I756" s="27">
        <f>IF(OR(Register!$N754&lt;&gt;"Yes",Register!$O754="",N(Register!$Q754)=0),0,ROUND((Register!$M754-Register!$R754)*MIN(Register!$Q754,MAX(0,MIN(I$4,IF(Register!$U754="",$D$2,MIN($D$2,YEAR(Register!$U754)*12+MONTH(Register!$U754)-1)))-(YEAR(Register!$O754)*12+MONTH(Register!$O754))+1))/Register!$Q754,2)-ROUND((Register!$M754-Register!$R754)*MIN(Register!$Q754,MAX(0,MIN(I$4-1,IF(Register!$U754="",$D$2,MIN($D$2,YEAR(Register!$U754)*12+MONTH(Register!$U754)-1)))-(YEAR(Register!$O754)*12+MONTH(Register!$O754))+1))/Register!$Q754,2))</f>
        <v/>
      </c>
      <c r="J756" s="27">
        <f>IF(OR(Register!$N754&lt;&gt;"Yes",Register!$O754="",N(Register!$Q754)=0),0,ROUND((Register!$M754-Register!$R754)*MIN(Register!$Q754,MAX(0,MIN(J$4,IF(Register!$U754="",$D$2,MIN($D$2,YEAR(Register!$U754)*12+MONTH(Register!$U754)-1)))-(YEAR(Register!$O754)*12+MONTH(Register!$O754))+1))/Register!$Q754,2)-ROUND((Register!$M754-Register!$R754)*MIN(Register!$Q754,MAX(0,MIN(J$4-1,IF(Register!$U754="",$D$2,MIN($D$2,YEAR(Register!$U754)*12+MONTH(Register!$U754)-1)))-(YEAR(Register!$O754)*12+MONTH(Register!$O754))+1))/Register!$Q754,2))</f>
        <v/>
      </c>
      <c r="K756" s="27">
        <f>IF(OR(Register!$N754&lt;&gt;"Yes",Register!$O754="",N(Register!$Q754)=0),0,ROUND((Register!$M754-Register!$R754)*MIN(Register!$Q754,MAX(0,MIN(K$4,IF(Register!$U754="",$D$2,MIN($D$2,YEAR(Register!$U754)*12+MONTH(Register!$U754)-1)))-(YEAR(Register!$O754)*12+MONTH(Register!$O754))+1))/Register!$Q754,2)-ROUND((Register!$M754-Register!$R754)*MIN(Register!$Q754,MAX(0,MIN(K$4-1,IF(Register!$U754="",$D$2,MIN($D$2,YEAR(Register!$U754)*12+MONTH(Register!$U754)-1)))-(YEAR(Register!$O754)*12+MONTH(Register!$O754))+1))/Register!$Q754,2))</f>
        <v/>
      </c>
      <c r="L756" s="27">
        <f>IF(OR(Register!$N754&lt;&gt;"Yes",Register!$O754="",N(Register!$Q754)=0),0,ROUND((Register!$M754-Register!$R754)*MIN(Register!$Q754,MAX(0,MIN(L$4,IF(Register!$U754="",$D$2,MIN($D$2,YEAR(Register!$U754)*12+MONTH(Register!$U754)-1)))-(YEAR(Register!$O754)*12+MONTH(Register!$O754))+1))/Register!$Q754,2)-ROUND((Register!$M754-Register!$R754)*MIN(Register!$Q754,MAX(0,MIN(L$4-1,IF(Register!$U754="",$D$2,MIN($D$2,YEAR(Register!$U754)*12+MONTH(Register!$U754)-1)))-(YEAR(Register!$O754)*12+MONTH(Register!$O754))+1))/Register!$Q754,2))</f>
        <v/>
      </c>
      <c r="M756" s="27">
        <f>IF(OR(Register!$N754&lt;&gt;"Yes",Register!$O754="",N(Register!$Q754)=0),0,ROUND((Register!$M754-Register!$R754)*MIN(Register!$Q754,MAX(0,MIN(M$4,IF(Register!$U754="",$D$2,MIN($D$2,YEAR(Register!$U754)*12+MONTH(Register!$U754)-1)))-(YEAR(Register!$O754)*12+MONTH(Register!$O754))+1))/Register!$Q754,2)-ROUND((Register!$M754-Register!$R754)*MIN(Register!$Q754,MAX(0,MIN(M$4-1,IF(Register!$U754="",$D$2,MIN($D$2,YEAR(Register!$U754)*12+MONTH(Register!$U754)-1)))-(YEAR(Register!$O754)*12+MONTH(Register!$O754))+1))/Register!$Q754,2))</f>
        <v/>
      </c>
      <c r="N756" s="27">
        <f>IF(OR(Register!$N754&lt;&gt;"Yes",Register!$O754="",N(Register!$Q754)=0),0,ROUND((Register!$M754-Register!$R754)*MIN(Register!$Q754,MAX(0,MIN(N$4,IF(Register!$U754="",$D$2,MIN($D$2,YEAR(Register!$U754)*12+MONTH(Register!$U754)-1)))-(YEAR(Register!$O754)*12+MONTH(Register!$O754))+1))/Register!$Q754,2)-ROUND((Register!$M754-Register!$R754)*MIN(Register!$Q754,MAX(0,MIN(N$4-1,IF(Register!$U754="",$D$2,MIN($D$2,YEAR(Register!$U754)*12+MONTH(Register!$U754)-1)))-(YEAR(Register!$O754)*12+MONTH(Register!$O754))+1))/Register!$Q754,2))</f>
        <v/>
      </c>
      <c r="O756" s="27">
        <f>IF(OR(Register!$N754&lt;&gt;"Yes",Register!$O754="",N(Register!$Q754)=0),0,ROUND((Register!$M754-Register!$R754)*MIN(Register!$Q754,MAX(0,MIN(O$4,IF(Register!$U754="",$D$2,MIN($D$2,YEAR(Register!$U754)*12+MONTH(Register!$U754)-1)))-(YEAR(Register!$O754)*12+MONTH(Register!$O754))+1))/Register!$Q754,2)-ROUND((Register!$M754-Register!$R754)*MIN(Register!$Q754,MAX(0,MIN(O$4-1,IF(Register!$U754="",$D$2,MIN($D$2,YEAR(Register!$U754)*12+MONTH(Register!$U754)-1)))-(YEAR(Register!$O754)*12+MONTH(Register!$O754))+1))/Register!$Q754,2))</f>
        <v/>
      </c>
      <c r="P756" s="27">
        <f>IF(OR(Register!$N754&lt;&gt;"Yes",Register!$O754="",N(Register!$Q754)=0),0,ROUND((Register!$M754-Register!$R754)*MIN(Register!$Q754,MAX(0,MIN(P$4,IF(Register!$U754="",$D$2,MIN($D$2,YEAR(Register!$U754)*12+MONTH(Register!$U754)-1)))-(YEAR(Register!$O754)*12+MONTH(Register!$O754))+1))/Register!$Q754,2)-ROUND((Register!$M754-Register!$R754)*MIN(Register!$Q754,MAX(0,MIN(P$4-1,IF(Register!$U754="",$D$2,MIN($D$2,YEAR(Register!$U754)*12+MONTH(Register!$U754)-1)))-(YEAR(Register!$O754)*12+MONTH(Register!$O754))+1))/Register!$Q754,2))</f>
        <v/>
      </c>
      <c r="Q756" s="27">
        <f>E756+F756+G756+H756+I756+J756+K756+L756+M756+N756+O756+P756</f>
        <v/>
      </c>
    </row>
    <row r="757">
      <c r="A757" s="28">
        <f>IF(Register!$A755="","",Register!$A755)</f>
        <v/>
      </c>
      <c r="B757" s="28">
        <f>IF(Register!$D755="","",Register!$D755)</f>
        <v/>
      </c>
      <c r="C757" s="28">
        <f>IF(Register!$F755="","",Register!$F755)</f>
        <v/>
      </c>
      <c r="D757" s="28">
        <f>IF(C757="","",IF(C757=Settings!$A$9,Settings!$B$9,IF(C757=Settings!$A$10,Settings!$B$10,IF(C757=Settings!$A$11,Settings!$B$11,IF(C757=Settings!$A$12,Settings!$B$12,IF(C757=Settings!$A$13,Settings!$B$13,IF(C757=Settings!$A$14,Settings!$B$14,IF(C757=Settings!$A$15,Settings!$B$15,IF(C757=Settings!$A$16,Settings!$B$16,IF(C757=Settings!$A$17,Settings!$B$17,IF(C757=Settings!$A$18,Settings!$B$18,"")))))))))))</f>
        <v/>
      </c>
      <c r="E757" s="27">
        <f>IF(OR(Register!$N755&lt;&gt;"Yes",Register!$O755="",N(Register!$Q755)=0),0,ROUND((Register!$M755-Register!$R755)*MIN(Register!$Q755,MAX(0,MIN(E$4,IF(Register!$U755="",$D$2,MIN($D$2,YEAR(Register!$U755)*12+MONTH(Register!$U755)-1)))-(YEAR(Register!$O755)*12+MONTH(Register!$O755))+1))/Register!$Q755,2)-ROUND((Register!$M755-Register!$R755)*MIN(Register!$Q755,MAX(0,MIN(E$4-1,IF(Register!$U755="",$D$2,MIN($D$2,YEAR(Register!$U755)*12+MONTH(Register!$U755)-1)))-(YEAR(Register!$O755)*12+MONTH(Register!$O755))+1))/Register!$Q755,2))</f>
        <v/>
      </c>
      <c r="F757" s="27">
        <f>IF(OR(Register!$N755&lt;&gt;"Yes",Register!$O755="",N(Register!$Q755)=0),0,ROUND((Register!$M755-Register!$R755)*MIN(Register!$Q755,MAX(0,MIN(F$4,IF(Register!$U755="",$D$2,MIN($D$2,YEAR(Register!$U755)*12+MONTH(Register!$U755)-1)))-(YEAR(Register!$O755)*12+MONTH(Register!$O755))+1))/Register!$Q755,2)-ROUND((Register!$M755-Register!$R755)*MIN(Register!$Q755,MAX(0,MIN(F$4-1,IF(Register!$U755="",$D$2,MIN($D$2,YEAR(Register!$U755)*12+MONTH(Register!$U755)-1)))-(YEAR(Register!$O755)*12+MONTH(Register!$O755))+1))/Register!$Q755,2))</f>
        <v/>
      </c>
      <c r="G757" s="27">
        <f>IF(OR(Register!$N755&lt;&gt;"Yes",Register!$O755="",N(Register!$Q755)=0),0,ROUND((Register!$M755-Register!$R755)*MIN(Register!$Q755,MAX(0,MIN(G$4,IF(Register!$U755="",$D$2,MIN($D$2,YEAR(Register!$U755)*12+MONTH(Register!$U755)-1)))-(YEAR(Register!$O755)*12+MONTH(Register!$O755))+1))/Register!$Q755,2)-ROUND((Register!$M755-Register!$R755)*MIN(Register!$Q755,MAX(0,MIN(G$4-1,IF(Register!$U755="",$D$2,MIN($D$2,YEAR(Register!$U755)*12+MONTH(Register!$U755)-1)))-(YEAR(Register!$O755)*12+MONTH(Register!$O755))+1))/Register!$Q755,2))</f>
        <v/>
      </c>
      <c r="H757" s="27">
        <f>IF(OR(Register!$N755&lt;&gt;"Yes",Register!$O755="",N(Register!$Q755)=0),0,ROUND((Register!$M755-Register!$R755)*MIN(Register!$Q755,MAX(0,MIN(H$4,IF(Register!$U755="",$D$2,MIN($D$2,YEAR(Register!$U755)*12+MONTH(Register!$U755)-1)))-(YEAR(Register!$O755)*12+MONTH(Register!$O755))+1))/Register!$Q755,2)-ROUND((Register!$M755-Register!$R755)*MIN(Register!$Q755,MAX(0,MIN(H$4-1,IF(Register!$U755="",$D$2,MIN($D$2,YEAR(Register!$U755)*12+MONTH(Register!$U755)-1)))-(YEAR(Register!$O755)*12+MONTH(Register!$O755))+1))/Register!$Q755,2))</f>
        <v/>
      </c>
      <c r="I757" s="27">
        <f>IF(OR(Register!$N755&lt;&gt;"Yes",Register!$O755="",N(Register!$Q755)=0),0,ROUND((Register!$M755-Register!$R755)*MIN(Register!$Q755,MAX(0,MIN(I$4,IF(Register!$U755="",$D$2,MIN($D$2,YEAR(Register!$U755)*12+MONTH(Register!$U755)-1)))-(YEAR(Register!$O755)*12+MONTH(Register!$O755))+1))/Register!$Q755,2)-ROUND((Register!$M755-Register!$R755)*MIN(Register!$Q755,MAX(0,MIN(I$4-1,IF(Register!$U755="",$D$2,MIN($D$2,YEAR(Register!$U755)*12+MONTH(Register!$U755)-1)))-(YEAR(Register!$O755)*12+MONTH(Register!$O755))+1))/Register!$Q755,2))</f>
        <v/>
      </c>
      <c r="J757" s="27">
        <f>IF(OR(Register!$N755&lt;&gt;"Yes",Register!$O755="",N(Register!$Q755)=0),0,ROUND((Register!$M755-Register!$R755)*MIN(Register!$Q755,MAX(0,MIN(J$4,IF(Register!$U755="",$D$2,MIN($D$2,YEAR(Register!$U755)*12+MONTH(Register!$U755)-1)))-(YEAR(Register!$O755)*12+MONTH(Register!$O755))+1))/Register!$Q755,2)-ROUND((Register!$M755-Register!$R755)*MIN(Register!$Q755,MAX(0,MIN(J$4-1,IF(Register!$U755="",$D$2,MIN($D$2,YEAR(Register!$U755)*12+MONTH(Register!$U755)-1)))-(YEAR(Register!$O755)*12+MONTH(Register!$O755))+1))/Register!$Q755,2))</f>
        <v/>
      </c>
      <c r="K757" s="27">
        <f>IF(OR(Register!$N755&lt;&gt;"Yes",Register!$O755="",N(Register!$Q755)=0),0,ROUND((Register!$M755-Register!$R755)*MIN(Register!$Q755,MAX(0,MIN(K$4,IF(Register!$U755="",$D$2,MIN($D$2,YEAR(Register!$U755)*12+MONTH(Register!$U755)-1)))-(YEAR(Register!$O755)*12+MONTH(Register!$O755))+1))/Register!$Q755,2)-ROUND((Register!$M755-Register!$R755)*MIN(Register!$Q755,MAX(0,MIN(K$4-1,IF(Register!$U755="",$D$2,MIN($D$2,YEAR(Register!$U755)*12+MONTH(Register!$U755)-1)))-(YEAR(Register!$O755)*12+MONTH(Register!$O755))+1))/Register!$Q755,2))</f>
        <v/>
      </c>
      <c r="L757" s="27">
        <f>IF(OR(Register!$N755&lt;&gt;"Yes",Register!$O755="",N(Register!$Q755)=0),0,ROUND((Register!$M755-Register!$R755)*MIN(Register!$Q755,MAX(0,MIN(L$4,IF(Register!$U755="",$D$2,MIN($D$2,YEAR(Register!$U755)*12+MONTH(Register!$U755)-1)))-(YEAR(Register!$O755)*12+MONTH(Register!$O755))+1))/Register!$Q755,2)-ROUND((Register!$M755-Register!$R755)*MIN(Register!$Q755,MAX(0,MIN(L$4-1,IF(Register!$U755="",$D$2,MIN($D$2,YEAR(Register!$U755)*12+MONTH(Register!$U755)-1)))-(YEAR(Register!$O755)*12+MONTH(Register!$O755))+1))/Register!$Q755,2))</f>
        <v/>
      </c>
      <c r="M757" s="27">
        <f>IF(OR(Register!$N755&lt;&gt;"Yes",Register!$O755="",N(Register!$Q755)=0),0,ROUND((Register!$M755-Register!$R755)*MIN(Register!$Q755,MAX(0,MIN(M$4,IF(Register!$U755="",$D$2,MIN($D$2,YEAR(Register!$U755)*12+MONTH(Register!$U755)-1)))-(YEAR(Register!$O755)*12+MONTH(Register!$O755))+1))/Register!$Q755,2)-ROUND((Register!$M755-Register!$R755)*MIN(Register!$Q755,MAX(0,MIN(M$4-1,IF(Register!$U755="",$D$2,MIN($D$2,YEAR(Register!$U755)*12+MONTH(Register!$U755)-1)))-(YEAR(Register!$O755)*12+MONTH(Register!$O755))+1))/Register!$Q755,2))</f>
        <v/>
      </c>
      <c r="N757" s="27">
        <f>IF(OR(Register!$N755&lt;&gt;"Yes",Register!$O755="",N(Register!$Q755)=0),0,ROUND((Register!$M755-Register!$R755)*MIN(Register!$Q755,MAX(0,MIN(N$4,IF(Register!$U755="",$D$2,MIN($D$2,YEAR(Register!$U755)*12+MONTH(Register!$U755)-1)))-(YEAR(Register!$O755)*12+MONTH(Register!$O755))+1))/Register!$Q755,2)-ROUND((Register!$M755-Register!$R755)*MIN(Register!$Q755,MAX(0,MIN(N$4-1,IF(Register!$U755="",$D$2,MIN($D$2,YEAR(Register!$U755)*12+MONTH(Register!$U755)-1)))-(YEAR(Register!$O755)*12+MONTH(Register!$O755))+1))/Register!$Q755,2))</f>
        <v/>
      </c>
      <c r="O757" s="27">
        <f>IF(OR(Register!$N755&lt;&gt;"Yes",Register!$O755="",N(Register!$Q755)=0),0,ROUND((Register!$M755-Register!$R755)*MIN(Register!$Q755,MAX(0,MIN(O$4,IF(Register!$U755="",$D$2,MIN($D$2,YEAR(Register!$U755)*12+MONTH(Register!$U755)-1)))-(YEAR(Register!$O755)*12+MONTH(Register!$O755))+1))/Register!$Q755,2)-ROUND((Register!$M755-Register!$R755)*MIN(Register!$Q755,MAX(0,MIN(O$4-1,IF(Register!$U755="",$D$2,MIN($D$2,YEAR(Register!$U755)*12+MONTH(Register!$U755)-1)))-(YEAR(Register!$O755)*12+MONTH(Register!$O755))+1))/Register!$Q755,2))</f>
        <v/>
      </c>
      <c r="P757" s="27">
        <f>IF(OR(Register!$N755&lt;&gt;"Yes",Register!$O755="",N(Register!$Q755)=0),0,ROUND((Register!$M755-Register!$R755)*MIN(Register!$Q755,MAX(0,MIN(P$4,IF(Register!$U755="",$D$2,MIN($D$2,YEAR(Register!$U755)*12+MONTH(Register!$U755)-1)))-(YEAR(Register!$O755)*12+MONTH(Register!$O755))+1))/Register!$Q755,2)-ROUND((Register!$M755-Register!$R755)*MIN(Register!$Q755,MAX(0,MIN(P$4-1,IF(Register!$U755="",$D$2,MIN($D$2,YEAR(Register!$U755)*12+MONTH(Register!$U755)-1)))-(YEAR(Register!$O755)*12+MONTH(Register!$O755))+1))/Register!$Q755,2))</f>
        <v/>
      </c>
      <c r="Q757" s="27">
        <f>E757+F757+G757+H757+I757+J757+K757+L757+M757+N757+O757+P757</f>
        <v/>
      </c>
    </row>
    <row r="758">
      <c r="A758" s="28">
        <f>IF(Register!$A756="","",Register!$A756)</f>
        <v/>
      </c>
      <c r="B758" s="28">
        <f>IF(Register!$D756="","",Register!$D756)</f>
        <v/>
      </c>
      <c r="C758" s="28">
        <f>IF(Register!$F756="","",Register!$F756)</f>
        <v/>
      </c>
      <c r="D758" s="28">
        <f>IF(C758="","",IF(C758=Settings!$A$9,Settings!$B$9,IF(C758=Settings!$A$10,Settings!$B$10,IF(C758=Settings!$A$11,Settings!$B$11,IF(C758=Settings!$A$12,Settings!$B$12,IF(C758=Settings!$A$13,Settings!$B$13,IF(C758=Settings!$A$14,Settings!$B$14,IF(C758=Settings!$A$15,Settings!$B$15,IF(C758=Settings!$A$16,Settings!$B$16,IF(C758=Settings!$A$17,Settings!$B$17,IF(C758=Settings!$A$18,Settings!$B$18,"")))))))))))</f>
        <v/>
      </c>
      <c r="E758" s="27">
        <f>IF(OR(Register!$N756&lt;&gt;"Yes",Register!$O756="",N(Register!$Q756)=0),0,ROUND((Register!$M756-Register!$R756)*MIN(Register!$Q756,MAX(0,MIN(E$4,IF(Register!$U756="",$D$2,MIN($D$2,YEAR(Register!$U756)*12+MONTH(Register!$U756)-1)))-(YEAR(Register!$O756)*12+MONTH(Register!$O756))+1))/Register!$Q756,2)-ROUND((Register!$M756-Register!$R756)*MIN(Register!$Q756,MAX(0,MIN(E$4-1,IF(Register!$U756="",$D$2,MIN($D$2,YEAR(Register!$U756)*12+MONTH(Register!$U756)-1)))-(YEAR(Register!$O756)*12+MONTH(Register!$O756))+1))/Register!$Q756,2))</f>
        <v/>
      </c>
      <c r="F758" s="27">
        <f>IF(OR(Register!$N756&lt;&gt;"Yes",Register!$O756="",N(Register!$Q756)=0),0,ROUND((Register!$M756-Register!$R756)*MIN(Register!$Q756,MAX(0,MIN(F$4,IF(Register!$U756="",$D$2,MIN($D$2,YEAR(Register!$U756)*12+MONTH(Register!$U756)-1)))-(YEAR(Register!$O756)*12+MONTH(Register!$O756))+1))/Register!$Q756,2)-ROUND((Register!$M756-Register!$R756)*MIN(Register!$Q756,MAX(0,MIN(F$4-1,IF(Register!$U756="",$D$2,MIN($D$2,YEAR(Register!$U756)*12+MONTH(Register!$U756)-1)))-(YEAR(Register!$O756)*12+MONTH(Register!$O756))+1))/Register!$Q756,2))</f>
        <v/>
      </c>
      <c r="G758" s="27">
        <f>IF(OR(Register!$N756&lt;&gt;"Yes",Register!$O756="",N(Register!$Q756)=0),0,ROUND((Register!$M756-Register!$R756)*MIN(Register!$Q756,MAX(0,MIN(G$4,IF(Register!$U756="",$D$2,MIN($D$2,YEAR(Register!$U756)*12+MONTH(Register!$U756)-1)))-(YEAR(Register!$O756)*12+MONTH(Register!$O756))+1))/Register!$Q756,2)-ROUND((Register!$M756-Register!$R756)*MIN(Register!$Q756,MAX(0,MIN(G$4-1,IF(Register!$U756="",$D$2,MIN($D$2,YEAR(Register!$U756)*12+MONTH(Register!$U756)-1)))-(YEAR(Register!$O756)*12+MONTH(Register!$O756))+1))/Register!$Q756,2))</f>
        <v/>
      </c>
      <c r="H758" s="27">
        <f>IF(OR(Register!$N756&lt;&gt;"Yes",Register!$O756="",N(Register!$Q756)=0),0,ROUND((Register!$M756-Register!$R756)*MIN(Register!$Q756,MAX(0,MIN(H$4,IF(Register!$U756="",$D$2,MIN($D$2,YEAR(Register!$U756)*12+MONTH(Register!$U756)-1)))-(YEAR(Register!$O756)*12+MONTH(Register!$O756))+1))/Register!$Q756,2)-ROUND((Register!$M756-Register!$R756)*MIN(Register!$Q756,MAX(0,MIN(H$4-1,IF(Register!$U756="",$D$2,MIN($D$2,YEAR(Register!$U756)*12+MONTH(Register!$U756)-1)))-(YEAR(Register!$O756)*12+MONTH(Register!$O756))+1))/Register!$Q756,2))</f>
        <v/>
      </c>
      <c r="I758" s="27">
        <f>IF(OR(Register!$N756&lt;&gt;"Yes",Register!$O756="",N(Register!$Q756)=0),0,ROUND((Register!$M756-Register!$R756)*MIN(Register!$Q756,MAX(0,MIN(I$4,IF(Register!$U756="",$D$2,MIN($D$2,YEAR(Register!$U756)*12+MONTH(Register!$U756)-1)))-(YEAR(Register!$O756)*12+MONTH(Register!$O756))+1))/Register!$Q756,2)-ROUND((Register!$M756-Register!$R756)*MIN(Register!$Q756,MAX(0,MIN(I$4-1,IF(Register!$U756="",$D$2,MIN($D$2,YEAR(Register!$U756)*12+MONTH(Register!$U756)-1)))-(YEAR(Register!$O756)*12+MONTH(Register!$O756))+1))/Register!$Q756,2))</f>
        <v/>
      </c>
      <c r="J758" s="27">
        <f>IF(OR(Register!$N756&lt;&gt;"Yes",Register!$O756="",N(Register!$Q756)=0),0,ROUND((Register!$M756-Register!$R756)*MIN(Register!$Q756,MAX(0,MIN(J$4,IF(Register!$U756="",$D$2,MIN($D$2,YEAR(Register!$U756)*12+MONTH(Register!$U756)-1)))-(YEAR(Register!$O756)*12+MONTH(Register!$O756))+1))/Register!$Q756,2)-ROUND((Register!$M756-Register!$R756)*MIN(Register!$Q756,MAX(0,MIN(J$4-1,IF(Register!$U756="",$D$2,MIN($D$2,YEAR(Register!$U756)*12+MONTH(Register!$U756)-1)))-(YEAR(Register!$O756)*12+MONTH(Register!$O756))+1))/Register!$Q756,2))</f>
        <v/>
      </c>
      <c r="K758" s="27">
        <f>IF(OR(Register!$N756&lt;&gt;"Yes",Register!$O756="",N(Register!$Q756)=0),0,ROUND((Register!$M756-Register!$R756)*MIN(Register!$Q756,MAX(0,MIN(K$4,IF(Register!$U756="",$D$2,MIN($D$2,YEAR(Register!$U756)*12+MONTH(Register!$U756)-1)))-(YEAR(Register!$O756)*12+MONTH(Register!$O756))+1))/Register!$Q756,2)-ROUND((Register!$M756-Register!$R756)*MIN(Register!$Q756,MAX(0,MIN(K$4-1,IF(Register!$U756="",$D$2,MIN($D$2,YEAR(Register!$U756)*12+MONTH(Register!$U756)-1)))-(YEAR(Register!$O756)*12+MONTH(Register!$O756))+1))/Register!$Q756,2))</f>
        <v/>
      </c>
      <c r="L758" s="27">
        <f>IF(OR(Register!$N756&lt;&gt;"Yes",Register!$O756="",N(Register!$Q756)=0),0,ROUND((Register!$M756-Register!$R756)*MIN(Register!$Q756,MAX(0,MIN(L$4,IF(Register!$U756="",$D$2,MIN($D$2,YEAR(Register!$U756)*12+MONTH(Register!$U756)-1)))-(YEAR(Register!$O756)*12+MONTH(Register!$O756))+1))/Register!$Q756,2)-ROUND((Register!$M756-Register!$R756)*MIN(Register!$Q756,MAX(0,MIN(L$4-1,IF(Register!$U756="",$D$2,MIN($D$2,YEAR(Register!$U756)*12+MONTH(Register!$U756)-1)))-(YEAR(Register!$O756)*12+MONTH(Register!$O756))+1))/Register!$Q756,2))</f>
        <v/>
      </c>
      <c r="M758" s="27">
        <f>IF(OR(Register!$N756&lt;&gt;"Yes",Register!$O756="",N(Register!$Q756)=0),0,ROUND((Register!$M756-Register!$R756)*MIN(Register!$Q756,MAX(0,MIN(M$4,IF(Register!$U756="",$D$2,MIN($D$2,YEAR(Register!$U756)*12+MONTH(Register!$U756)-1)))-(YEAR(Register!$O756)*12+MONTH(Register!$O756))+1))/Register!$Q756,2)-ROUND((Register!$M756-Register!$R756)*MIN(Register!$Q756,MAX(0,MIN(M$4-1,IF(Register!$U756="",$D$2,MIN($D$2,YEAR(Register!$U756)*12+MONTH(Register!$U756)-1)))-(YEAR(Register!$O756)*12+MONTH(Register!$O756))+1))/Register!$Q756,2))</f>
        <v/>
      </c>
      <c r="N758" s="27">
        <f>IF(OR(Register!$N756&lt;&gt;"Yes",Register!$O756="",N(Register!$Q756)=0),0,ROUND((Register!$M756-Register!$R756)*MIN(Register!$Q756,MAX(0,MIN(N$4,IF(Register!$U756="",$D$2,MIN($D$2,YEAR(Register!$U756)*12+MONTH(Register!$U756)-1)))-(YEAR(Register!$O756)*12+MONTH(Register!$O756))+1))/Register!$Q756,2)-ROUND((Register!$M756-Register!$R756)*MIN(Register!$Q756,MAX(0,MIN(N$4-1,IF(Register!$U756="",$D$2,MIN($D$2,YEAR(Register!$U756)*12+MONTH(Register!$U756)-1)))-(YEAR(Register!$O756)*12+MONTH(Register!$O756))+1))/Register!$Q756,2))</f>
        <v/>
      </c>
      <c r="O758" s="27">
        <f>IF(OR(Register!$N756&lt;&gt;"Yes",Register!$O756="",N(Register!$Q756)=0),0,ROUND((Register!$M756-Register!$R756)*MIN(Register!$Q756,MAX(0,MIN(O$4,IF(Register!$U756="",$D$2,MIN($D$2,YEAR(Register!$U756)*12+MONTH(Register!$U756)-1)))-(YEAR(Register!$O756)*12+MONTH(Register!$O756))+1))/Register!$Q756,2)-ROUND((Register!$M756-Register!$R756)*MIN(Register!$Q756,MAX(0,MIN(O$4-1,IF(Register!$U756="",$D$2,MIN($D$2,YEAR(Register!$U756)*12+MONTH(Register!$U756)-1)))-(YEAR(Register!$O756)*12+MONTH(Register!$O756))+1))/Register!$Q756,2))</f>
        <v/>
      </c>
      <c r="P758" s="27">
        <f>IF(OR(Register!$N756&lt;&gt;"Yes",Register!$O756="",N(Register!$Q756)=0),0,ROUND((Register!$M756-Register!$R756)*MIN(Register!$Q756,MAX(0,MIN(P$4,IF(Register!$U756="",$D$2,MIN($D$2,YEAR(Register!$U756)*12+MONTH(Register!$U756)-1)))-(YEAR(Register!$O756)*12+MONTH(Register!$O756))+1))/Register!$Q756,2)-ROUND((Register!$M756-Register!$R756)*MIN(Register!$Q756,MAX(0,MIN(P$4-1,IF(Register!$U756="",$D$2,MIN($D$2,YEAR(Register!$U756)*12+MONTH(Register!$U756)-1)))-(YEAR(Register!$O756)*12+MONTH(Register!$O756))+1))/Register!$Q756,2))</f>
        <v/>
      </c>
      <c r="Q758" s="27">
        <f>E758+F758+G758+H758+I758+J758+K758+L758+M758+N758+O758+P758</f>
        <v/>
      </c>
    </row>
    <row r="759">
      <c r="A759" s="28">
        <f>IF(Register!$A757="","",Register!$A757)</f>
        <v/>
      </c>
      <c r="B759" s="28">
        <f>IF(Register!$D757="","",Register!$D757)</f>
        <v/>
      </c>
      <c r="C759" s="28">
        <f>IF(Register!$F757="","",Register!$F757)</f>
        <v/>
      </c>
      <c r="D759" s="28">
        <f>IF(C759="","",IF(C759=Settings!$A$9,Settings!$B$9,IF(C759=Settings!$A$10,Settings!$B$10,IF(C759=Settings!$A$11,Settings!$B$11,IF(C759=Settings!$A$12,Settings!$B$12,IF(C759=Settings!$A$13,Settings!$B$13,IF(C759=Settings!$A$14,Settings!$B$14,IF(C759=Settings!$A$15,Settings!$B$15,IF(C759=Settings!$A$16,Settings!$B$16,IF(C759=Settings!$A$17,Settings!$B$17,IF(C759=Settings!$A$18,Settings!$B$18,"")))))))))))</f>
        <v/>
      </c>
      <c r="E759" s="27">
        <f>IF(OR(Register!$N757&lt;&gt;"Yes",Register!$O757="",N(Register!$Q757)=0),0,ROUND((Register!$M757-Register!$R757)*MIN(Register!$Q757,MAX(0,MIN(E$4,IF(Register!$U757="",$D$2,MIN($D$2,YEAR(Register!$U757)*12+MONTH(Register!$U757)-1)))-(YEAR(Register!$O757)*12+MONTH(Register!$O757))+1))/Register!$Q757,2)-ROUND((Register!$M757-Register!$R757)*MIN(Register!$Q757,MAX(0,MIN(E$4-1,IF(Register!$U757="",$D$2,MIN($D$2,YEAR(Register!$U757)*12+MONTH(Register!$U757)-1)))-(YEAR(Register!$O757)*12+MONTH(Register!$O757))+1))/Register!$Q757,2))</f>
        <v/>
      </c>
      <c r="F759" s="27">
        <f>IF(OR(Register!$N757&lt;&gt;"Yes",Register!$O757="",N(Register!$Q757)=0),0,ROUND((Register!$M757-Register!$R757)*MIN(Register!$Q757,MAX(0,MIN(F$4,IF(Register!$U757="",$D$2,MIN($D$2,YEAR(Register!$U757)*12+MONTH(Register!$U757)-1)))-(YEAR(Register!$O757)*12+MONTH(Register!$O757))+1))/Register!$Q757,2)-ROUND((Register!$M757-Register!$R757)*MIN(Register!$Q757,MAX(0,MIN(F$4-1,IF(Register!$U757="",$D$2,MIN($D$2,YEAR(Register!$U757)*12+MONTH(Register!$U757)-1)))-(YEAR(Register!$O757)*12+MONTH(Register!$O757))+1))/Register!$Q757,2))</f>
        <v/>
      </c>
      <c r="G759" s="27">
        <f>IF(OR(Register!$N757&lt;&gt;"Yes",Register!$O757="",N(Register!$Q757)=0),0,ROUND((Register!$M757-Register!$R757)*MIN(Register!$Q757,MAX(0,MIN(G$4,IF(Register!$U757="",$D$2,MIN($D$2,YEAR(Register!$U757)*12+MONTH(Register!$U757)-1)))-(YEAR(Register!$O757)*12+MONTH(Register!$O757))+1))/Register!$Q757,2)-ROUND((Register!$M757-Register!$R757)*MIN(Register!$Q757,MAX(0,MIN(G$4-1,IF(Register!$U757="",$D$2,MIN($D$2,YEAR(Register!$U757)*12+MONTH(Register!$U757)-1)))-(YEAR(Register!$O757)*12+MONTH(Register!$O757))+1))/Register!$Q757,2))</f>
        <v/>
      </c>
      <c r="H759" s="27">
        <f>IF(OR(Register!$N757&lt;&gt;"Yes",Register!$O757="",N(Register!$Q757)=0),0,ROUND((Register!$M757-Register!$R757)*MIN(Register!$Q757,MAX(0,MIN(H$4,IF(Register!$U757="",$D$2,MIN($D$2,YEAR(Register!$U757)*12+MONTH(Register!$U757)-1)))-(YEAR(Register!$O757)*12+MONTH(Register!$O757))+1))/Register!$Q757,2)-ROUND((Register!$M757-Register!$R757)*MIN(Register!$Q757,MAX(0,MIN(H$4-1,IF(Register!$U757="",$D$2,MIN($D$2,YEAR(Register!$U757)*12+MONTH(Register!$U757)-1)))-(YEAR(Register!$O757)*12+MONTH(Register!$O757))+1))/Register!$Q757,2))</f>
        <v/>
      </c>
      <c r="I759" s="27">
        <f>IF(OR(Register!$N757&lt;&gt;"Yes",Register!$O757="",N(Register!$Q757)=0),0,ROUND((Register!$M757-Register!$R757)*MIN(Register!$Q757,MAX(0,MIN(I$4,IF(Register!$U757="",$D$2,MIN($D$2,YEAR(Register!$U757)*12+MONTH(Register!$U757)-1)))-(YEAR(Register!$O757)*12+MONTH(Register!$O757))+1))/Register!$Q757,2)-ROUND((Register!$M757-Register!$R757)*MIN(Register!$Q757,MAX(0,MIN(I$4-1,IF(Register!$U757="",$D$2,MIN($D$2,YEAR(Register!$U757)*12+MONTH(Register!$U757)-1)))-(YEAR(Register!$O757)*12+MONTH(Register!$O757))+1))/Register!$Q757,2))</f>
        <v/>
      </c>
      <c r="J759" s="27">
        <f>IF(OR(Register!$N757&lt;&gt;"Yes",Register!$O757="",N(Register!$Q757)=0),0,ROUND((Register!$M757-Register!$R757)*MIN(Register!$Q757,MAX(0,MIN(J$4,IF(Register!$U757="",$D$2,MIN($D$2,YEAR(Register!$U757)*12+MONTH(Register!$U757)-1)))-(YEAR(Register!$O757)*12+MONTH(Register!$O757))+1))/Register!$Q757,2)-ROUND((Register!$M757-Register!$R757)*MIN(Register!$Q757,MAX(0,MIN(J$4-1,IF(Register!$U757="",$D$2,MIN($D$2,YEAR(Register!$U757)*12+MONTH(Register!$U757)-1)))-(YEAR(Register!$O757)*12+MONTH(Register!$O757))+1))/Register!$Q757,2))</f>
        <v/>
      </c>
      <c r="K759" s="27">
        <f>IF(OR(Register!$N757&lt;&gt;"Yes",Register!$O757="",N(Register!$Q757)=0),0,ROUND((Register!$M757-Register!$R757)*MIN(Register!$Q757,MAX(0,MIN(K$4,IF(Register!$U757="",$D$2,MIN($D$2,YEAR(Register!$U757)*12+MONTH(Register!$U757)-1)))-(YEAR(Register!$O757)*12+MONTH(Register!$O757))+1))/Register!$Q757,2)-ROUND((Register!$M757-Register!$R757)*MIN(Register!$Q757,MAX(0,MIN(K$4-1,IF(Register!$U757="",$D$2,MIN($D$2,YEAR(Register!$U757)*12+MONTH(Register!$U757)-1)))-(YEAR(Register!$O757)*12+MONTH(Register!$O757))+1))/Register!$Q757,2))</f>
        <v/>
      </c>
      <c r="L759" s="27">
        <f>IF(OR(Register!$N757&lt;&gt;"Yes",Register!$O757="",N(Register!$Q757)=0),0,ROUND((Register!$M757-Register!$R757)*MIN(Register!$Q757,MAX(0,MIN(L$4,IF(Register!$U757="",$D$2,MIN($D$2,YEAR(Register!$U757)*12+MONTH(Register!$U757)-1)))-(YEAR(Register!$O757)*12+MONTH(Register!$O757))+1))/Register!$Q757,2)-ROUND((Register!$M757-Register!$R757)*MIN(Register!$Q757,MAX(0,MIN(L$4-1,IF(Register!$U757="",$D$2,MIN($D$2,YEAR(Register!$U757)*12+MONTH(Register!$U757)-1)))-(YEAR(Register!$O757)*12+MONTH(Register!$O757))+1))/Register!$Q757,2))</f>
        <v/>
      </c>
      <c r="M759" s="27">
        <f>IF(OR(Register!$N757&lt;&gt;"Yes",Register!$O757="",N(Register!$Q757)=0),0,ROUND((Register!$M757-Register!$R757)*MIN(Register!$Q757,MAX(0,MIN(M$4,IF(Register!$U757="",$D$2,MIN($D$2,YEAR(Register!$U757)*12+MONTH(Register!$U757)-1)))-(YEAR(Register!$O757)*12+MONTH(Register!$O757))+1))/Register!$Q757,2)-ROUND((Register!$M757-Register!$R757)*MIN(Register!$Q757,MAX(0,MIN(M$4-1,IF(Register!$U757="",$D$2,MIN($D$2,YEAR(Register!$U757)*12+MONTH(Register!$U757)-1)))-(YEAR(Register!$O757)*12+MONTH(Register!$O757))+1))/Register!$Q757,2))</f>
        <v/>
      </c>
      <c r="N759" s="27">
        <f>IF(OR(Register!$N757&lt;&gt;"Yes",Register!$O757="",N(Register!$Q757)=0),0,ROUND((Register!$M757-Register!$R757)*MIN(Register!$Q757,MAX(0,MIN(N$4,IF(Register!$U757="",$D$2,MIN($D$2,YEAR(Register!$U757)*12+MONTH(Register!$U757)-1)))-(YEAR(Register!$O757)*12+MONTH(Register!$O757))+1))/Register!$Q757,2)-ROUND((Register!$M757-Register!$R757)*MIN(Register!$Q757,MAX(0,MIN(N$4-1,IF(Register!$U757="",$D$2,MIN($D$2,YEAR(Register!$U757)*12+MONTH(Register!$U757)-1)))-(YEAR(Register!$O757)*12+MONTH(Register!$O757))+1))/Register!$Q757,2))</f>
        <v/>
      </c>
      <c r="O759" s="27">
        <f>IF(OR(Register!$N757&lt;&gt;"Yes",Register!$O757="",N(Register!$Q757)=0),0,ROUND((Register!$M757-Register!$R757)*MIN(Register!$Q757,MAX(0,MIN(O$4,IF(Register!$U757="",$D$2,MIN($D$2,YEAR(Register!$U757)*12+MONTH(Register!$U757)-1)))-(YEAR(Register!$O757)*12+MONTH(Register!$O757))+1))/Register!$Q757,2)-ROUND((Register!$M757-Register!$R757)*MIN(Register!$Q757,MAX(0,MIN(O$4-1,IF(Register!$U757="",$D$2,MIN($D$2,YEAR(Register!$U757)*12+MONTH(Register!$U757)-1)))-(YEAR(Register!$O757)*12+MONTH(Register!$O757))+1))/Register!$Q757,2))</f>
        <v/>
      </c>
      <c r="P759" s="27">
        <f>IF(OR(Register!$N757&lt;&gt;"Yes",Register!$O757="",N(Register!$Q757)=0),0,ROUND((Register!$M757-Register!$R757)*MIN(Register!$Q757,MAX(0,MIN(P$4,IF(Register!$U757="",$D$2,MIN($D$2,YEAR(Register!$U757)*12+MONTH(Register!$U757)-1)))-(YEAR(Register!$O757)*12+MONTH(Register!$O757))+1))/Register!$Q757,2)-ROUND((Register!$M757-Register!$R757)*MIN(Register!$Q757,MAX(0,MIN(P$4-1,IF(Register!$U757="",$D$2,MIN($D$2,YEAR(Register!$U757)*12+MONTH(Register!$U757)-1)))-(YEAR(Register!$O757)*12+MONTH(Register!$O757))+1))/Register!$Q757,2))</f>
        <v/>
      </c>
      <c r="Q759" s="27">
        <f>E759+F759+G759+H759+I759+J759+K759+L759+M759+N759+O759+P759</f>
        <v/>
      </c>
    </row>
    <row r="760">
      <c r="A760" s="28">
        <f>IF(Register!$A758="","",Register!$A758)</f>
        <v/>
      </c>
      <c r="B760" s="28">
        <f>IF(Register!$D758="","",Register!$D758)</f>
        <v/>
      </c>
      <c r="C760" s="28">
        <f>IF(Register!$F758="","",Register!$F758)</f>
        <v/>
      </c>
      <c r="D760" s="28">
        <f>IF(C760="","",IF(C760=Settings!$A$9,Settings!$B$9,IF(C760=Settings!$A$10,Settings!$B$10,IF(C760=Settings!$A$11,Settings!$B$11,IF(C760=Settings!$A$12,Settings!$B$12,IF(C760=Settings!$A$13,Settings!$B$13,IF(C760=Settings!$A$14,Settings!$B$14,IF(C760=Settings!$A$15,Settings!$B$15,IF(C760=Settings!$A$16,Settings!$B$16,IF(C760=Settings!$A$17,Settings!$B$17,IF(C760=Settings!$A$18,Settings!$B$18,"")))))))))))</f>
        <v/>
      </c>
      <c r="E760" s="27">
        <f>IF(OR(Register!$N758&lt;&gt;"Yes",Register!$O758="",N(Register!$Q758)=0),0,ROUND((Register!$M758-Register!$R758)*MIN(Register!$Q758,MAX(0,MIN(E$4,IF(Register!$U758="",$D$2,MIN($D$2,YEAR(Register!$U758)*12+MONTH(Register!$U758)-1)))-(YEAR(Register!$O758)*12+MONTH(Register!$O758))+1))/Register!$Q758,2)-ROUND((Register!$M758-Register!$R758)*MIN(Register!$Q758,MAX(0,MIN(E$4-1,IF(Register!$U758="",$D$2,MIN($D$2,YEAR(Register!$U758)*12+MONTH(Register!$U758)-1)))-(YEAR(Register!$O758)*12+MONTH(Register!$O758))+1))/Register!$Q758,2))</f>
        <v/>
      </c>
      <c r="F760" s="27">
        <f>IF(OR(Register!$N758&lt;&gt;"Yes",Register!$O758="",N(Register!$Q758)=0),0,ROUND((Register!$M758-Register!$R758)*MIN(Register!$Q758,MAX(0,MIN(F$4,IF(Register!$U758="",$D$2,MIN($D$2,YEAR(Register!$U758)*12+MONTH(Register!$U758)-1)))-(YEAR(Register!$O758)*12+MONTH(Register!$O758))+1))/Register!$Q758,2)-ROUND((Register!$M758-Register!$R758)*MIN(Register!$Q758,MAX(0,MIN(F$4-1,IF(Register!$U758="",$D$2,MIN($D$2,YEAR(Register!$U758)*12+MONTH(Register!$U758)-1)))-(YEAR(Register!$O758)*12+MONTH(Register!$O758))+1))/Register!$Q758,2))</f>
        <v/>
      </c>
      <c r="G760" s="27">
        <f>IF(OR(Register!$N758&lt;&gt;"Yes",Register!$O758="",N(Register!$Q758)=0),0,ROUND((Register!$M758-Register!$R758)*MIN(Register!$Q758,MAX(0,MIN(G$4,IF(Register!$U758="",$D$2,MIN($D$2,YEAR(Register!$U758)*12+MONTH(Register!$U758)-1)))-(YEAR(Register!$O758)*12+MONTH(Register!$O758))+1))/Register!$Q758,2)-ROUND((Register!$M758-Register!$R758)*MIN(Register!$Q758,MAX(0,MIN(G$4-1,IF(Register!$U758="",$D$2,MIN($D$2,YEAR(Register!$U758)*12+MONTH(Register!$U758)-1)))-(YEAR(Register!$O758)*12+MONTH(Register!$O758))+1))/Register!$Q758,2))</f>
        <v/>
      </c>
      <c r="H760" s="27">
        <f>IF(OR(Register!$N758&lt;&gt;"Yes",Register!$O758="",N(Register!$Q758)=0),0,ROUND((Register!$M758-Register!$R758)*MIN(Register!$Q758,MAX(0,MIN(H$4,IF(Register!$U758="",$D$2,MIN($D$2,YEAR(Register!$U758)*12+MONTH(Register!$U758)-1)))-(YEAR(Register!$O758)*12+MONTH(Register!$O758))+1))/Register!$Q758,2)-ROUND((Register!$M758-Register!$R758)*MIN(Register!$Q758,MAX(0,MIN(H$4-1,IF(Register!$U758="",$D$2,MIN($D$2,YEAR(Register!$U758)*12+MONTH(Register!$U758)-1)))-(YEAR(Register!$O758)*12+MONTH(Register!$O758))+1))/Register!$Q758,2))</f>
        <v/>
      </c>
      <c r="I760" s="27">
        <f>IF(OR(Register!$N758&lt;&gt;"Yes",Register!$O758="",N(Register!$Q758)=0),0,ROUND((Register!$M758-Register!$R758)*MIN(Register!$Q758,MAX(0,MIN(I$4,IF(Register!$U758="",$D$2,MIN($D$2,YEAR(Register!$U758)*12+MONTH(Register!$U758)-1)))-(YEAR(Register!$O758)*12+MONTH(Register!$O758))+1))/Register!$Q758,2)-ROUND((Register!$M758-Register!$R758)*MIN(Register!$Q758,MAX(0,MIN(I$4-1,IF(Register!$U758="",$D$2,MIN($D$2,YEAR(Register!$U758)*12+MONTH(Register!$U758)-1)))-(YEAR(Register!$O758)*12+MONTH(Register!$O758))+1))/Register!$Q758,2))</f>
        <v/>
      </c>
      <c r="J760" s="27">
        <f>IF(OR(Register!$N758&lt;&gt;"Yes",Register!$O758="",N(Register!$Q758)=0),0,ROUND((Register!$M758-Register!$R758)*MIN(Register!$Q758,MAX(0,MIN(J$4,IF(Register!$U758="",$D$2,MIN($D$2,YEAR(Register!$U758)*12+MONTH(Register!$U758)-1)))-(YEAR(Register!$O758)*12+MONTH(Register!$O758))+1))/Register!$Q758,2)-ROUND((Register!$M758-Register!$R758)*MIN(Register!$Q758,MAX(0,MIN(J$4-1,IF(Register!$U758="",$D$2,MIN($D$2,YEAR(Register!$U758)*12+MONTH(Register!$U758)-1)))-(YEAR(Register!$O758)*12+MONTH(Register!$O758))+1))/Register!$Q758,2))</f>
        <v/>
      </c>
      <c r="K760" s="27">
        <f>IF(OR(Register!$N758&lt;&gt;"Yes",Register!$O758="",N(Register!$Q758)=0),0,ROUND((Register!$M758-Register!$R758)*MIN(Register!$Q758,MAX(0,MIN(K$4,IF(Register!$U758="",$D$2,MIN($D$2,YEAR(Register!$U758)*12+MONTH(Register!$U758)-1)))-(YEAR(Register!$O758)*12+MONTH(Register!$O758))+1))/Register!$Q758,2)-ROUND((Register!$M758-Register!$R758)*MIN(Register!$Q758,MAX(0,MIN(K$4-1,IF(Register!$U758="",$D$2,MIN($D$2,YEAR(Register!$U758)*12+MONTH(Register!$U758)-1)))-(YEAR(Register!$O758)*12+MONTH(Register!$O758))+1))/Register!$Q758,2))</f>
        <v/>
      </c>
      <c r="L760" s="27">
        <f>IF(OR(Register!$N758&lt;&gt;"Yes",Register!$O758="",N(Register!$Q758)=0),0,ROUND((Register!$M758-Register!$R758)*MIN(Register!$Q758,MAX(0,MIN(L$4,IF(Register!$U758="",$D$2,MIN($D$2,YEAR(Register!$U758)*12+MONTH(Register!$U758)-1)))-(YEAR(Register!$O758)*12+MONTH(Register!$O758))+1))/Register!$Q758,2)-ROUND((Register!$M758-Register!$R758)*MIN(Register!$Q758,MAX(0,MIN(L$4-1,IF(Register!$U758="",$D$2,MIN($D$2,YEAR(Register!$U758)*12+MONTH(Register!$U758)-1)))-(YEAR(Register!$O758)*12+MONTH(Register!$O758))+1))/Register!$Q758,2))</f>
        <v/>
      </c>
      <c r="M760" s="27">
        <f>IF(OR(Register!$N758&lt;&gt;"Yes",Register!$O758="",N(Register!$Q758)=0),0,ROUND((Register!$M758-Register!$R758)*MIN(Register!$Q758,MAX(0,MIN(M$4,IF(Register!$U758="",$D$2,MIN($D$2,YEAR(Register!$U758)*12+MONTH(Register!$U758)-1)))-(YEAR(Register!$O758)*12+MONTH(Register!$O758))+1))/Register!$Q758,2)-ROUND((Register!$M758-Register!$R758)*MIN(Register!$Q758,MAX(0,MIN(M$4-1,IF(Register!$U758="",$D$2,MIN($D$2,YEAR(Register!$U758)*12+MONTH(Register!$U758)-1)))-(YEAR(Register!$O758)*12+MONTH(Register!$O758))+1))/Register!$Q758,2))</f>
        <v/>
      </c>
      <c r="N760" s="27">
        <f>IF(OR(Register!$N758&lt;&gt;"Yes",Register!$O758="",N(Register!$Q758)=0),0,ROUND((Register!$M758-Register!$R758)*MIN(Register!$Q758,MAX(0,MIN(N$4,IF(Register!$U758="",$D$2,MIN($D$2,YEAR(Register!$U758)*12+MONTH(Register!$U758)-1)))-(YEAR(Register!$O758)*12+MONTH(Register!$O758))+1))/Register!$Q758,2)-ROUND((Register!$M758-Register!$R758)*MIN(Register!$Q758,MAX(0,MIN(N$4-1,IF(Register!$U758="",$D$2,MIN($D$2,YEAR(Register!$U758)*12+MONTH(Register!$U758)-1)))-(YEAR(Register!$O758)*12+MONTH(Register!$O758))+1))/Register!$Q758,2))</f>
        <v/>
      </c>
      <c r="O760" s="27">
        <f>IF(OR(Register!$N758&lt;&gt;"Yes",Register!$O758="",N(Register!$Q758)=0),0,ROUND((Register!$M758-Register!$R758)*MIN(Register!$Q758,MAX(0,MIN(O$4,IF(Register!$U758="",$D$2,MIN($D$2,YEAR(Register!$U758)*12+MONTH(Register!$U758)-1)))-(YEAR(Register!$O758)*12+MONTH(Register!$O758))+1))/Register!$Q758,2)-ROUND((Register!$M758-Register!$R758)*MIN(Register!$Q758,MAX(0,MIN(O$4-1,IF(Register!$U758="",$D$2,MIN($D$2,YEAR(Register!$U758)*12+MONTH(Register!$U758)-1)))-(YEAR(Register!$O758)*12+MONTH(Register!$O758))+1))/Register!$Q758,2))</f>
        <v/>
      </c>
      <c r="P760" s="27">
        <f>IF(OR(Register!$N758&lt;&gt;"Yes",Register!$O758="",N(Register!$Q758)=0),0,ROUND((Register!$M758-Register!$R758)*MIN(Register!$Q758,MAX(0,MIN(P$4,IF(Register!$U758="",$D$2,MIN($D$2,YEAR(Register!$U758)*12+MONTH(Register!$U758)-1)))-(YEAR(Register!$O758)*12+MONTH(Register!$O758))+1))/Register!$Q758,2)-ROUND((Register!$M758-Register!$R758)*MIN(Register!$Q758,MAX(0,MIN(P$4-1,IF(Register!$U758="",$D$2,MIN($D$2,YEAR(Register!$U758)*12+MONTH(Register!$U758)-1)))-(YEAR(Register!$O758)*12+MONTH(Register!$O758))+1))/Register!$Q758,2))</f>
        <v/>
      </c>
      <c r="Q760" s="27">
        <f>E760+F760+G760+H760+I760+J760+K760+L760+M760+N760+O760+P760</f>
        <v/>
      </c>
    </row>
    <row r="761">
      <c r="A761" s="28">
        <f>IF(Register!$A759="","",Register!$A759)</f>
        <v/>
      </c>
      <c r="B761" s="28">
        <f>IF(Register!$D759="","",Register!$D759)</f>
        <v/>
      </c>
      <c r="C761" s="28">
        <f>IF(Register!$F759="","",Register!$F759)</f>
        <v/>
      </c>
      <c r="D761" s="28">
        <f>IF(C761="","",IF(C761=Settings!$A$9,Settings!$B$9,IF(C761=Settings!$A$10,Settings!$B$10,IF(C761=Settings!$A$11,Settings!$B$11,IF(C761=Settings!$A$12,Settings!$B$12,IF(C761=Settings!$A$13,Settings!$B$13,IF(C761=Settings!$A$14,Settings!$B$14,IF(C761=Settings!$A$15,Settings!$B$15,IF(C761=Settings!$A$16,Settings!$B$16,IF(C761=Settings!$A$17,Settings!$B$17,IF(C761=Settings!$A$18,Settings!$B$18,"")))))))))))</f>
        <v/>
      </c>
      <c r="E761" s="27">
        <f>IF(OR(Register!$N759&lt;&gt;"Yes",Register!$O759="",N(Register!$Q759)=0),0,ROUND((Register!$M759-Register!$R759)*MIN(Register!$Q759,MAX(0,MIN(E$4,IF(Register!$U759="",$D$2,MIN($D$2,YEAR(Register!$U759)*12+MONTH(Register!$U759)-1)))-(YEAR(Register!$O759)*12+MONTH(Register!$O759))+1))/Register!$Q759,2)-ROUND((Register!$M759-Register!$R759)*MIN(Register!$Q759,MAX(0,MIN(E$4-1,IF(Register!$U759="",$D$2,MIN($D$2,YEAR(Register!$U759)*12+MONTH(Register!$U759)-1)))-(YEAR(Register!$O759)*12+MONTH(Register!$O759))+1))/Register!$Q759,2))</f>
        <v/>
      </c>
      <c r="F761" s="27">
        <f>IF(OR(Register!$N759&lt;&gt;"Yes",Register!$O759="",N(Register!$Q759)=0),0,ROUND((Register!$M759-Register!$R759)*MIN(Register!$Q759,MAX(0,MIN(F$4,IF(Register!$U759="",$D$2,MIN($D$2,YEAR(Register!$U759)*12+MONTH(Register!$U759)-1)))-(YEAR(Register!$O759)*12+MONTH(Register!$O759))+1))/Register!$Q759,2)-ROUND((Register!$M759-Register!$R759)*MIN(Register!$Q759,MAX(0,MIN(F$4-1,IF(Register!$U759="",$D$2,MIN($D$2,YEAR(Register!$U759)*12+MONTH(Register!$U759)-1)))-(YEAR(Register!$O759)*12+MONTH(Register!$O759))+1))/Register!$Q759,2))</f>
        <v/>
      </c>
      <c r="G761" s="27">
        <f>IF(OR(Register!$N759&lt;&gt;"Yes",Register!$O759="",N(Register!$Q759)=0),0,ROUND((Register!$M759-Register!$R759)*MIN(Register!$Q759,MAX(0,MIN(G$4,IF(Register!$U759="",$D$2,MIN($D$2,YEAR(Register!$U759)*12+MONTH(Register!$U759)-1)))-(YEAR(Register!$O759)*12+MONTH(Register!$O759))+1))/Register!$Q759,2)-ROUND((Register!$M759-Register!$R759)*MIN(Register!$Q759,MAX(0,MIN(G$4-1,IF(Register!$U759="",$D$2,MIN($D$2,YEAR(Register!$U759)*12+MONTH(Register!$U759)-1)))-(YEAR(Register!$O759)*12+MONTH(Register!$O759))+1))/Register!$Q759,2))</f>
        <v/>
      </c>
      <c r="H761" s="27">
        <f>IF(OR(Register!$N759&lt;&gt;"Yes",Register!$O759="",N(Register!$Q759)=0),0,ROUND((Register!$M759-Register!$R759)*MIN(Register!$Q759,MAX(0,MIN(H$4,IF(Register!$U759="",$D$2,MIN($D$2,YEAR(Register!$U759)*12+MONTH(Register!$U759)-1)))-(YEAR(Register!$O759)*12+MONTH(Register!$O759))+1))/Register!$Q759,2)-ROUND((Register!$M759-Register!$R759)*MIN(Register!$Q759,MAX(0,MIN(H$4-1,IF(Register!$U759="",$D$2,MIN($D$2,YEAR(Register!$U759)*12+MONTH(Register!$U759)-1)))-(YEAR(Register!$O759)*12+MONTH(Register!$O759))+1))/Register!$Q759,2))</f>
        <v/>
      </c>
      <c r="I761" s="27">
        <f>IF(OR(Register!$N759&lt;&gt;"Yes",Register!$O759="",N(Register!$Q759)=0),0,ROUND((Register!$M759-Register!$R759)*MIN(Register!$Q759,MAX(0,MIN(I$4,IF(Register!$U759="",$D$2,MIN($D$2,YEAR(Register!$U759)*12+MONTH(Register!$U759)-1)))-(YEAR(Register!$O759)*12+MONTH(Register!$O759))+1))/Register!$Q759,2)-ROUND((Register!$M759-Register!$R759)*MIN(Register!$Q759,MAX(0,MIN(I$4-1,IF(Register!$U759="",$D$2,MIN($D$2,YEAR(Register!$U759)*12+MONTH(Register!$U759)-1)))-(YEAR(Register!$O759)*12+MONTH(Register!$O759))+1))/Register!$Q759,2))</f>
        <v/>
      </c>
      <c r="J761" s="27">
        <f>IF(OR(Register!$N759&lt;&gt;"Yes",Register!$O759="",N(Register!$Q759)=0),0,ROUND((Register!$M759-Register!$R759)*MIN(Register!$Q759,MAX(0,MIN(J$4,IF(Register!$U759="",$D$2,MIN($D$2,YEAR(Register!$U759)*12+MONTH(Register!$U759)-1)))-(YEAR(Register!$O759)*12+MONTH(Register!$O759))+1))/Register!$Q759,2)-ROUND((Register!$M759-Register!$R759)*MIN(Register!$Q759,MAX(0,MIN(J$4-1,IF(Register!$U759="",$D$2,MIN($D$2,YEAR(Register!$U759)*12+MONTH(Register!$U759)-1)))-(YEAR(Register!$O759)*12+MONTH(Register!$O759))+1))/Register!$Q759,2))</f>
        <v/>
      </c>
      <c r="K761" s="27">
        <f>IF(OR(Register!$N759&lt;&gt;"Yes",Register!$O759="",N(Register!$Q759)=0),0,ROUND((Register!$M759-Register!$R759)*MIN(Register!$Q759,MAX(0,MIN(K$4,IF(Register!$U759="",$D$2,MIN($D$2,YEAR(Register!$U759)*12+MONTH(Register!$U759)-1)))-(YEAR(Register!$O759)*12+MONTH(Register!$O759))+1))/Register!$Q759,2)-ROUND((Register!$M759-Register!$R759)*MIN(Register!$Q759,MAX(0,MIN(K$4-1,IF(Register!$U759="",$D$2,MIN($D$2,YEAR(Register!$U759)*12+MONTH(Register!$U759)-1)))-(YEAR(Register!$O759)*12+MONTH(Register!$O759))+1))/Register!$Q759,2))</f>
        <v/>
      </c>
      <c r="L761" s="27">
        <f>IF(OR(Register!$N759&lt;&gt;"Yes",Register!$O759="",N(Register!$Q759)=0),0,ROUND((Register!$M759-Register!$R759)*MIN(Register!$Q759,MAX(0,MIN(L$4,IF(Register!$U759="",$D$2,MIN($D$2,YEAR(Register!$U759)*12+MONTH(Register!$U759)-1)))-(YEAR(Register!$O759)*12+MONTH(Register!$O759))+1))/Register!$Q759,2)-ROUND((Register!$M759-Register!$R759)*MIN(Register!$Q759,MAX(0,MIN(L$4-1,IF(Register!$U759="",$D$2,MIN($D$2,YEAR(Register!$U759)*12+MONTH(Register!$U759)-1)))-(YEAR(Register!$O759)*12+MONTH(Register!$O759))+1))/Register!$Q759,2))</f>
        <v/>
      </c>
      <c r="M761" s="27">
        <f>IF(OR(Register!$N759&lt;&gt;"Yes",Register!$O759="",N(Register!$Q759)=0),0,ROUND((Register!$M759-Register!$R759)*MIN(Register!$Q759,MAX(0,MIN(M$4,IF(Register!$U759="",$D$2,MIN($D$2,YEAR(Register!$U759)*12+MONTH(Register!$U759)-1)))-(YEAR(Register!$O759)*12+MONTH(Register!$O759))+1))/Register!$Q759,2)-ROUND((Register!$M759-Register!$R759)*MIN(Register!$Q759,MAX(0,MIN(M$4-1,IF(Register!$U759="",$D$2,MIN($D$2,YEAR(Register!$U759)*12+MONTH(Register!$U759)-1)))-(YEAR(Register!$O759)*12+MONTH(Register!$O759))+1))/Register!$Q759,2))</f>
        <v/>
      </c>
      <c r="N761" s="27">
        <f>IF(OR(Register!$N759&lt;&gt;"Yes",Register!$O759="",N(Register!$Q759)=0),0,ROUND((Register!$M759-Register!$R759)*MIN(Register!$Q759,MAX(0,MIN(N$4,IF(Register!$U759="",$D$2,MIN($D$2,YEAR(Register!$U759)*12+MONTH(Register!$U759)-1)))-(YEAR(Register!$O759)*12+MONTH(Register!$O759))+1))/Register!$Q759,2)-ROUND((Register!$M759-Register!$R759)*MIN(Register!$Q759,MAX(0,MIN(N$4-1,IF(Register!$U759="",$D$2,MIN($D$2,YEAR(Register!$U759)*12+MONTH(Register!$U759)-1)))-(YEAR(Register!$O759)*12+MONTH(Register!$O759))+1))/Register!$Q759,2))</f>
        <v/>
      </c>
      <c r="O761" s="27">
        <f>IF(OR(Register!$N759&lt;&gt;"Yes",Register!$O759="",N(Register!$Q759)=0),0,ROUND((Register!$M759-Register!$R759)*MIN(Register!$Q759,MAX(0,MIN(O$4,IF(Register!$U759="",$D$2,MIN($D$2,YEAR(Register!$U759)*12+MONTH(Register!$U759)-1)))-(YEAR(Register!$O759)*12+MONTH(Register!$O759))+1))/Register!$Q759,2)-ROUND((Register!$M759-Register!$R759)*MIN(Register!$Q759,MAX(0,MIN(O$4-1,IF(Register!$U759="",$D$2,MIN($D$2,YEAR(Register!$U759)*12+MONTH(Register!$U759)-1)))-(YEAR(Register!$O759)*12+MONTH(Register!$O759))+1))/Register!$Q759,2))</f>
        <v/>
      </c>
      <c r="P761" s="27">
        <f>IF(OR(Register!$N759&lt;&gt;"Yes",Register!$O759="",N(Register!$Q759)=0),0,ROUND((Register!$M759-Register!$R759)*MIN(Register!$Q759,MAX(0,MIN(P$4,IF(Register!$U759="",$D$2,MIN($D$2,YEAR(Register!$U759)*12+MONTH(Register!$U759)-1)))-(YEAR(Register!$O759)*12+MONTH(Register!$O759))+1))/Register!$Q759,2)-ROUND((Register!$M759-Register!$R759)*MIN(Register!$Q759,MAX(0,MIN(P$4-1,IF(Register!$U759="",$D$2,MIN($D$2,YEAR(Register!$U759)*12+MONTH(Register!$U759)-1)))-(YEAR(Register!$O759)*12+MONTH(Register!$O759))+1))/Register!$Q759,2))</f>
        <v/>
      </c>
      <c r="Q761" s="27">
        <f>E761+F761+G761+H761+I761+J761+K761+L761+M761+N761+O761+P761</f>
        <v/>
      </c>
    </row>
    <row r="762">
      <c r="A762" s="28">
        <f>IF(Register!$A760="","",Register!$A760)</f>
        <v/>
      </c>
      <c r="B762" s="28">
        <f>IF(Register!$D760="","",Register!$D760)</f>
        <v/>
      </c>
      <c r="C762" s="28">
        <f>IF(Register!$F760="","",Register!$F760)</f>
        <v/>
      </c>
      <c r="D762" s="28">
        <f>IF(C762="","",IF(C762=Settings!$A$9,Settings!$B$9,IF(C762=Settings!$A$10,Settings!$B$10,IF(C762=Settings!$A$11,Settings!$B$11,IF(C762=Settings!$A$12,Settings!$B$12,IF(C762=Settings!$A$13,Settings!$B$13,IF(C762=Settings!$A$14,Settings!$B$14,IF(C762=Settings!$A$15,Settings!$B$15,IF(C762=Settings!$A$16,Settings!$B$16,IF(C762=Settings!$A$17,Settings!$B$17,IF(C762=Settings!$A$18,Settings!$B$18,"")))))))))))</f>
        <v/>
      </c>
      <c r="E762" s="27">
        <f>IF(OR(Register!$N760&lt;&gt;"Yes",Register!$O760="",N(Register!$Q760)=0),0,ROUND((Register!$M760-Register!$R760)*MIN(Register!$Q760,MAX(0,MIN(E$4,IF(Register!$U760="",$D$2,MIN($D$2,YEAR(Register!$U760)*12+MONTH(Register!$U760)-1)))-(YEAR(Register!$O760)*12+MONTH(Register!$O760))+1))/Register!$Q760,2)-ROUND((Register!$M760-Register!$R760)*MIN(Register!$Q760,MAX(0,MIN(E$4-1,IF(Register!$U760="",$D$2,MIN($D$2,YEAR(Register!$U760)*12+MONTH(Register!$U760)-1)))-(YEAR(Register!$O760)*12+MONTH(Register!$O760))+1))/Register!$Q760,2))</f>
        <v/>
      </c>
      <c r="F762" s="27">
        <f>IF(OR(Register!$N760&lt;&gt;"Yes",Register!$O760="",N(Register!$Q760)=0),0,ROUND((Register!$M760-Register!$R760)*MIN(Register!$Q760,MAX(0,MIN(F$4,IF(Register!$U760="",$D$2,MIN($D$2,YEAR(Register!$U760)*12+MONTH(Register!$U760)-1)))-(YEAR(Register!$O760)*12+MONTH(Register!$O760))+1))/Register!$Q760,2)-ROUND((Register!$M760-Register!$R760)*MIN(Register!$Q760,MAX(0,MIN(F$4-1,IF(Register!$U760="",$D$2,MIN($D$2,YEAR(Register!$U760)*12+MONTH(Register!$U760)-1)))-(YEAR(Register!$O760)*12+MONTH(Register!$O760))+1))/Register!$Q760,2))</f>
        <v/>
      </c>
      <c r="G762" s="27">
        <f>IF(OR(Register!$N760&lt;&gt;"Yes",Register!$O760="",N(Register!$Q760)=0),0,ROUND((Register!$M760-Register!$R760)*MIN(Register!$Q760,MAX(0,MIN(G$4,IF(Register!$U760="",$D$2,MIN($D$2,YEAR(Register!$U760)*12+MONTH(Register!$U760)-1)))-(YEAR(Register!$O760)*12+MONTH(Register!$O760))+1))/Register!$Q760,2)-ROUND((Register!$M760-Register!$R760)*MIN(Register!$Q760,MAX(0,MIN(G$4-1,IF(Register!$U760="",$D$2,MIN($D$2,YEAR(Register!$U760)*12+MONTH(Register!$U760)-1)))-(YEAR(Register!$O760)*12+MONTH(Register!$O760))+1))/Register!$Q760,2))</f>
        <v/>
      </c>
      <c r="H762" s="27">
        <f>IF(OR(Register!$N760&lt;&gt;"Yes",Register!$O760="",N(Register!$Q760)=0),0,ROUND((Register!$M760-Register!$R760)*MIN(Register!$Q760,MAX(0,MIN(H$4,IF(Register!$U760="",$D$2,MIN($D$2,YEAR(Register!$U760)*12+MONTH(Register!$U760)-1)))-(YEAR(Register!$O760)*12+MONTH(Register!$O760))+1))/Register!$Q760,2)-ROUND((Register!$M760-Register!$R760)*MIN(Register!$Q760,MAX(0,MIN(H$4-1,IF(Register!$U760="",$D$2,MIN($D$2,YEAR(Register!$U760)*12+MONTH(Register!$U760)-1)))-(YEAR(Register!$O760)*12+MONTH(Register!$O760))+1))/Register!$Q760,2))</f>
        <v/>
      </c>
      <c r="I762" s="27">
        <f>IF(OR(Register!$N760&lt;&gt;"Yes",Register!$O760="",N(Register!$Q760)=0),0,ROUND((Register!$M760-Register!$R760)*MIN(Register!$Q760,MAX(0,MIN(I$4,IF(Register!$U760="",$D$2,MIN($D$2,YEAR(Register!$U760)*12+MONTH(Register!$U760)-1)))-(YEAR(Register!$O760)*12+MONTH(Register!$O760))+1))/Register!$Q760,2)-ROUND((Register!$M760-Register!$R760)*MIN(Register!$Q760,MAX(0,MIN(I$4-1,IF(Register!$U760="",$D$2,MIN($D$2,YEAR(Register!$U760)*12+MONTH(Register!$U760)-1)))-(YEAR(Register!$O760)*12+MONTH(Register!$O760))+1))/Register!$Q760,2))</f>
        <v/>
      </c>
      <c r="J762" s="27">
        <f>IF(OR(Register!$N760&lt;&gt;"Yes",Register!$O760="",N(Register!$Q760)=0),0,ROUND((Register!$M760-Register!$R760)*MIN(Register!$Q760,MAX(0,MIN(J$4,IF(Register!$U760="",$D$2,MIN($D$2,YEAR(Register!$U760)*12+MONTH(Register!$U760)-1)))-(YEAR(Register!$O760)*12+MONTH(Register!$O760))+1))/Register!$Q760,2)-ROUND((Register!$M760-Register!$R760)*MIN(Register!$Q760,MAX(0,MIN(J$4-1,IF(Register!$U760="",$D$2,MIN($D$2,YEAR(Register!$U760)*12+MONTH(Register!$U760)-1)))-(YEAR(Register!$O760)*12+MONTH(Register!$O760))+1))/Register!$Q760,2))</f>
        <v/>
      </c>
      <c r="K762" s="27">
        <f>IF(OR(Register!$N760&lt;&gt;"Yes",Register!$O760="",N(Register!$Q760)=0),0,ROUND((Register!$M760-Register!$R760)*MIN(Register!$Q760,MAX(0,MIN(K$4,IF(Register!$U760="",$D$2,MIN($D$2,YEAR(Register!$U760)*12+MONTH(Register!$U760)-1)))-(YEAR(Register!$O760)*12+MONTH(Register!$O760))+1))/Register!$Q760,2)-ROUND((Register!$M760-Register!$R760)*MIN(Register!$Q760,MAX(0,MIN(K$4-1,IF(Register!$U760="",$D$2,MIN($D$2,YEAR(Register!$U760)*12+MONTH(Register!$U760)-1)))-(YEAR(Register!$O760)*12+MONTH(Register!$O760))+1))/Register!$Q760,2))</f>
        <v/>
      </c>
      <c r="L762" s="27">
        <f>IF(OR(Register!$N760&lt;&gt;"Yes",Register!$O760="",N(Register!$Q760)=0),0,ROUND((Register!$M760-Register!$R760)*MIN(Register!$Q760,MAX(0,MIN(L$4,IF(Register!$U760="",$D$2,MIN($D$2,YEAR(Register!$U760)*12+MONTH(Register!$U760)-1)))-(YEAR(Register!$O760)*12+MONTH(Register!$O760))+1))/Register!$Q760,2)-ROUND((Register!$M760-Register!$R760)*MIN(Register!$Q760,MAX(0,MIN(L$4-1,IF(Register!$U760="",$D$2,MIN($D$2,YEAR(Register!$U760)*12+MONTH(Register!$U760)-1)))-(YEAR(Register!$O760)*12+MONTH(Register!$O760))+1))/Register!$Q760,2))</f>
        <v/>
      </c>
      <c r="M762" s="27">
        <f>IF(OR(Register!$N760&lt;&gt;"Yes",Register!$O760="",N(Register!$Q760)=0),0,ROUND((Register!$M760-Register!$R760)*MIN(Register!$Q760,MAX(0,MIN(M$4,IF(Register!$U760="",$D$2,MIN($D$2,YEAR(Register!$U760)*12+MONTH(Register!$U760)-1)))-(YEAR(Register!$O760)*12+MONTH(Register!$O760))+1))/Register!$Q760,2)-ROUND((Register!$M760-Register!$R760)*MIN(Register!$Q760,MAX(0,MIN(M$4-1,IF(Register!$U760="",$D$2,MIN($D$2,YEAR(Register!$U760)*12+MONTH(Register!$U760)-1)))-(YEAR(Register!$O760)*12+MONTH(Register!$O760))+1))/Register!$Q760,2))</f>
        <v/>
      </c>
      <c r="N762" s="27">
        <f>IF(OR(Register!$N760&lt;&gt;"Yes",Register!$O760="",N(Register!$Q760)=0),0,ROUND((Register!$M760-Register!$R760)*MIN(Register!$Q760,MAX(0,MIN(N$4,IF(Register!$U760="",$D$2,MIN($D$2,YEAR(Register!$U760)*12+MONTH(Register!$U760)-1)))-(YEAR(Register!$O760)*12+MONTH(Register!$O760))+1))/Register!$Q760,2)-ROUND((Register!$M760-Register!$R760)*MIN(Register!$Q760,MAX(0,MIN(N$4-1,IF(Register!$U760="",$D$2,MIN($D$2,YEAR(Register!$U760)*12+MONTH(Register!$U760)-1)))-(YEAR(Register!$O760)*12+MONTH(Register!$O760))+1))/Register!$Q760,2))</f>
        <v/>
      </c>
      <c r="O762" s="27">
        <f>IF(OR(Register!$N760&lt;&gt;"Yes",Register!$O760="",N(Register!$Q760)=0),0,ROUND((Register!$M760-Register!$R760)*MIN(Register!$Q760,MAX(0,MIN(O$4,IF(Register!$U760="",$D$2,MIN($D$2,YEAR(Register!$U760)*12+MONTH(Register!$U760)-1)))-(YEAR(Register!$O760)*12+MONTH(Register!$O760))+1))/Register!$Q760,2)-ROUND((Register!$M760-Register!$R760)*MIN(Register!$Q760,MAX(0,MIN(O$4-1,IF(Register!$U760="",$D$2,MIN($D$2,YEAR(Register!$U760)*12+MONTH(Register!$U760)-1)))-(YEAR(Register!$O760)*12+MONTH(Register!$O760))+1))/Register!$Q760,2))</f>
        <v/>
      </c>
      <c r="P762" s="27">
        <f>IF(OR(Register!$N760&lt;&gt;"Yes",Register!$O760="",N(Register!$Q760)=0),0,ROUND((Register!$M760-Register!$R760)*MIN(Register!$Q760,MAX(0,MIN(P$4,IF(Register!$U760="",$D$2,MIN($D$2,YEAR(Register!$U760)*12+MONTH(Register!$U760)-1)))-(YEAR(Register!$O760)*12+MONTH(Register!$O760))+1))/Register!$Q760,2)-ROUND((Register!$M760-Register!$R760)*MIN(Register!$Q760,MAX(0,MIN(P$4-1,IF(Register!$U760="",$D$2,MIN($D$2,YEAR(Register!$U760)*12+MONTH(Register!$U760)-1)))-(YEAR(Register!$O760)*12+MONTH(Register!$O760))+1))/Register!$Q760,2))</f>
        <v/>
      </c>
      <c r="Q762" s="27">
        <f>E762+F762+G762+H762+I762+J762+K762+L762+M762+N762+O762+P762</f>
        <v/>
      </c>
    </row>
    <row r="763">
      <c r="A763" s="28">
        <f>IF(Register!$A761="","",Register!$A761)</f>
        <v/>
      </c>
      <c r="B763" s="28">
        <f>IF(Register!$D761="","",Register!$D761)</f>
        <v/>
      </c>
      <c r="C763" s="28">
        <f>IF(Register!$F761="","",Register!$F761)</f>
        <v/>
      </c>
      <c r="D763" s="28">
        <f>IF(C763="","",IF(C763=Settings!$A$9,Settings!$B$9,IF(C763=Settings!$A$10,Settings!$B$10,IF(C763=Settings!$A$11,Settings!$B$11,IF(C763=Settings!$A$12,Settings!$B$12,IF(C763=Settings!$A$13,Settings!$B$13,IF(C763=Settings!$A$14,Settings!$B$14,IF(C763=Settings!$A$15,Settings!$B$15,IF(C763=Settings!$A$16,Settings!$B$16,IF(C763=Settings!$A$17,Settings!$B$17,IF(C763=Settings!$A$18,Settings!$B$18,"")))))))))))</f>
        <v/>
      </c>
      <c r="E763" s="27">
        <f>IF(OR(Register!$N761&lt;&gt;"Yes",Register!$O761="",N(Register!$Q761)=0),0,ROUND((Register!$M761-Register!$R761)*MIN(Register!$Q761,MAX(0,MIN(E$4,IF(Register!$U761="",$D$2,MIN($D$2,YEAR(Register!$U761)*12+MONTH(Register!$U761)-1)))-(YEAR(Register!$O761)*12+MONTH(Register!$O761))+1))/Register!$Q761,2)-ROUND((Register!$M761-Register!$R761)*MIN(Register!$Q761,MAX(0,MIN(E$4-1,IF(Register!$U761="",$D$2,MIN($D$2,YEAR(Register!$U761)*12+MONTH(Register!$U761)-1)))-(YEAR(Register!$O761)*12+MONTH(Register!$O761))+1))/Register!$Q761,2))</f>
        <v/>
      </c>
      <c r="F763" s="27">
        <f>IF(OR(Register!$N761&lt;&gt;"Yes",Register!$O761="",N(Register!$Q761)=0),0,ROUND((Register!$M761-Register!$R761)*MIN(Register!$Q761,MAX(0,MIN(F$4,IF(Register!$U761="",$D$2,MIN($D$2,YEAR(Register!$U761)*12+MONTH(Register!$U761)-1)))-(YEAR(Register!$O761)*12+MONTH(Register!$O761))+1))/Register!$Q761,2)-ROUND((Register!$M761-Register!$R761)*MIN(Register!$Q761,MAX(0,MIN(F$4-1,IF(Register!$U761="",$D$2,MIN($D$2,YEAR(Register!$U761)*12+MONTH(Register!$U761)-1)))-(YEAR(Register!$O761)*12+MONTH(Register!$O761))+1))/Register!$Q761,2))</f>
        <v/>
      </c>
      <c r="G763" s="27">
        <f>IF(OR(Register!$N761&lt;&gt;"Yes",Register!$O761="",N(Register!$Q761)=0),0,ROUND((Register!$M761-Register!$R761)*MIN(Register!$Q761,MAX(0,MIN(G$4,IF(Register!$U761="",$D$2,MIN($D$2,YEAR(Register!$U761)*12+MONTH(Register!$U761)-1)))-(YEAR(Register!$O761)*12+MONTH(Register!$O761))+1))/Register!$Q761,2)-ROUND((Register!$M761-Register!$R761)*MIN(Register!$Q761,MAX(0,MIN(G$4-1,IF(Register!$U761="",$D$2,MIN($D$2,YEAR(Register!$U761)*12+MONTH(Register!$U761)-1)))-(YEAR(Register!$O761)*12+MONTH(Register!$O761))+1))/Register!$Q761,2))</f>
        <v/>
      </c>
      <c r="H763" s="27">
        <f>IF(OR(Register!$N761&lt;&gt;"Yes",Register!$O761="",N(Register!$Q761)=0),0,ROUND((Register!$M761-Register!$R761)*MIN(Register!$Q761,MAX(0,MIN(H$4,IF(Register!$U761="",$D$2,MIN($D$2,YEAR(Register!$U761)*12+MONTH(Register!$U761)-1)))-(YEAR(Register!$O761)*12+MONTH(Register!$O761))+1))/Register!$Q761,2)-ROUND((Register!$M761-Register!$R761)*MIN(Register!$Q761,MAX(0,MIN(H$4-1,IF(Register!$U761="",$D$2,MIN($D$2,YEAR(Register!$U761)*12+MONTH(Register!$U761)-1)))-(YEAR(Register!$O761)*12+MONTH(Register!$O761))+1))/Register!$Q761,2))</f>
        <v/>
      </c>
      <c r="I763" s="27">
        <f>IF(OR(Register!$N761&lt;&gt;"Yes",Register!$O761="",N(Register!$Q761)=0),0,ROUND((Register!$M761-Register!$R761)*MIN(Register!$Q761,MAX(0,MIN(I$4,IF(Register!$U761="",$D$2,MIN($D$2,YEAR(Register!$U761)*12+MONTH(Register!$U761)-1)))-(YEAR(Register!$O761)*12+MONTH(Register!$O761))+1))/Register!$Q761,2)-ROUND((Register!$M761-Register!$R761)*MIN(Register!$Q761,MAX(0,MIN(I$4-1,IF(Register!$U761="",$D$2,MIN($D$2,YEAR(Register!$U761)*12+MONTH(Register!$U761)-1)))-(YEAR(Register!$O761)*12+MONTH(Register!$O761))+1))/Register!$Q761,2))</f>
        <v/>
      </c>
      <c r="J763" s="27">
        <f>IF(OR(Register!$N761&lt;&gt;"Yes",Register!$O761="",N(Register!$Q761)=0),0,ROUND((Register!$M761-Register!$R761)*MIN(Register!$Q761,MAX(0,MIN(J$4,IF(Register!$U761="",$D$2,MIN($D$2,YEAR(Register!$U761)*12+MONTH(Register!$U761)-1)))-(YEAR(Register!$O761)*12+MONTH(Register!$O761))+1))/Register!$Q761,2)-ROUND((Register!$M761-Register!$R761)*MIN(Register!$Q761,MAX(0,MIN(J$4-1,IF(Register!$U761="",$D$2,MIN($D$2,YEAR(Register!$U761)*12+MONTH(Register!$U761)-1)))-(YEAR(Register!$O761)*12+MONTH(Register!$O761))+1))/Register!$Q761,2))</f>
        <v/>
      </c>
      <c r="K763" s="27">
        <f>IF(OR(Register!$N761&lt;&gt;"Yes",Register!$O761="",N(Register!$Q761)=0),0,ROUND((Register!$M761-Register!$R761)*MIN(Register!$Q761,MAX(0,MIN(K$4,IF(Register!$U761="",$D$2,MIN($D$2,YEAR(Register!$U761)*12+MONTH(Register!$U761)-1)))-(YEAR(Register!$O761)*12+MONTH(Register!$O761))+1))/Register!$Q761,2)-ROUND((Register!$M761-Register!$R761)*MIN(Register!$Q761,MAX(0,MIN(K$4-1,IF(Register!$U761="",$D$2,MIN($D$2,YEAR(Register!$U761)*12+MONTH(Register!$U761)-1)))-(YEAR(Register!$O761)*12+MONTH(Register!$O761))+1))/Register!$Q761,2))</f>
        <v/>
      </c>
      <c r="L763" s="27">
        <f>IF(OR(Register!$N761&lt;&gt;"Yes",Register!$O761="",N(Register!$Q761)=0),0,ROUND((Register!$M761-Register!$R761)*MIN(Register!$Q761,MAX(0,MIN(L$4,IF(Register!$U761="",$D$2,MIN($D$2,YEAR(Register!$U761)*12+MONTH(Register!$U761)-1)))-(YEAR(Register!$O761)*12+MONTH(Register!$O761))+1))/Register!$Q761,2)-ROUND((Register!$M761-Register!$R761)*MIN(Register!$Q761,MAX(0,MIN(L$4-1,IF(Register!$U761="",$D$2,MIN($D$2,YEAR(Register!$U761)*12+MONTH(Register!$U761)-1)))-(YEAR(Register!$O761)*12+MONTH(Register!$O761))+1))/Register!$Q761,2))</f>
        <v/>
      </c>
      <c r="M763" s="27">
        <f>IF(OR(Register!$N761&lt;&gt;"Yes",Register!$O761="",N(Register!$Q761)=0),0,ROUND((Register!$M761-Register!$R761)*MIN(Register!$Q761,MAX(0,MIN(M$4,IF(Register!$U761="",$D$2,MIN($D$2,YEAR(Register!$U761)*12+MONTH(Register!$U761)-1)))-(YEAR(Register!$O761)*12+MONTH(Register!$O761))+1))/Register!$Q761,2)-ROUND((Register!$M761-Register!$R761)*MIN(Register!$Q761,MAX(0,MIN(M$4-1,IF(Register!$U761="",$D$2,MIN($D$2,YEAR(Register!$U761)*12+MONTH(Register!$U761)-1)))-(YEAR(Register!$O761)*12+MONTH(Register!$O761))+1))/Register!$Q761,2))</f>
        <v/>
      </c>
      <c r="N763" s="27">
        <f>IF(OR(Register!$N761&lt;&gt;"Yes",Register!$O761="",N(Register!$Q761)=0),0,ROUND((Register!$M761-Register!$R761)*MIN(Register!$Q761,MAX(0,MIN(N$4,IF(Register!$U761="",$D$2,MIN($D$2,YEAR(Register!$U761)*12+MONTH(Register!$U761)-1)))-(YEAR(Register!$O761)*12+MONTH(Register!$O761))+1))/Register!$Q761,2)-ROUND((Register!$M761-Register!$R761)*MIN(Register!$Q761,MAX(0,MIN(N$4-1,IF(Register!$U761="",$D$2,MIN($D$2,YEAR(Register!$U761)*12+MONTH(Register!$U761)-1)))-(YEAR(Register!$O761)*12+MONTH(Register!$O761))+1))/Register!$Q761,2))</f>
        <v/>
      </c>
      <c r="O763" s="27">
        <f>IF(OR(Register!$N761&lt;&gt;"Yes",Register!$O761="",N(Register!$Q761)=0),0,ROUND((Register!$M761-Register!$R761)*MIN(Register!$Q761,MAX(0,MIN(O$4,IF(Register!$U761="",$D$2,MIN($D$2,YEAR(Register!$U761)*12+MONTH(Register!$U761)-1)))-(YEAR(Register!$O761)*12+MONTH(Register!$O761))+1))/Register!$Q761,2)-ROUND((Register!$M761-Register!$R761)*MIN(Register!$Q761,MAX(0,MIN(O$4-1,IF(Register!$U761="",$D$2,MIN($D$2,YEAR(Register!$U761)*12+MONTH(Register!$U761)-1)))-(YEAR(Register!$O761)*12+MONTH(Register!$O761))+1))/Register!$Q761,2))</f>
        <v/>
      </c>
      <c r="P763" s="27">
        <f>IF(OR(Register!$N761&lt;&gt;"Yes",Register!$O761="",N(Register!$Q761)=0),0,ROUND((Register!$M761-Register!$R761)*MIN(Register!$Q761,MAX(0,MIN(P$4,IF(Register!$U761="",$D$2,MIN($D$2,YEAR(Register!$U761)*12+MONTH(Register!$U761)-1)))-(YEAR(Register!$O761)*12+MONTH(Register!$O761))+1))/Register!$Q761,2)-ROUND((Register!$M761-Register!$R761)*MIN(Register!$Q761,MAX(0,MIN(P$4-1,IF(Register!$U761="",$D$2,MIN($D$2,YEAR(Register!$U761)*12+MONTH(Register!$U761)-1)))-(YEAR(Register!$O761)*12+MONTH(Register!$O761))+1))/Register!$Q761,2))</f>
        <v/>
      </c>
      <c r="Q763" s="27">
        <f>E763+F763+G763+H763+I763+J763+K763+L763+M763+N763+O763+P763</f>
        <v/>
      </c>
    </row>
    <row r="764">
      <c r="A764" s="28">
        <f>IF(Register!$A762="","",Register!$A762)</f>
        <v/>
      </c>
      <c r="B764" s="28">
        <f>IF(Register!$D762="","",Register!$D762)</f>
        <v/>
      </c>
      <c r="C764" s="28">
        <f>IF(Register!$F762="","",Register!$F762)</f>
        <v/>
      </c>
      <c r="D764" s="28">
        <f>IF(C764="","",IF(C764=Settings!$A$9,Settings!$B$9,IF(C764=Settings!$A$10,Settings!$B$10,IF(C764=Settings!$A$11,Settings!$B$11,IF(C764=Settings!$A$12,Settings!$B$12,IF(C764=Settings!$A$13,Settings!$B$13,IF(C764=Settings!$A$14,Settings!$B$14,IF(C764=Settings!$A$15,Settings!$B$15,IF(C764=Settings!$A$16,Settings!$B$16,IF(C764=Settings!$A$17,Settings!$B$17,IF(C764=Settings!$A$18,Settings!$B$18,"")))))))))))</f>
        <v/>
      </c>
      <c r="E764" s="27">
        <f>IF(OR(Register!$N762&lt;&gt;"Yes",Register!$O762="",N(Register!$Q762)=0),0,ROUND((Register!$M762-Register!$R762)*MIN(Register!$Q762,MAX(0,MIN(E$4,IF(Register!$U762="",$D$2,MIN($D$2,YEAR(Register!$U762)*12+MONTH(Register!$U762)-1)))-(YEAR(Register!$O762)*12+MONTH(Register!$O762))+1))/Register!$Q762,2)-ROUND((Register!$M762-Register!$R762)*MIN(Register!$Q762,MAX(0,MIN(E$4-1,IF(Register!$U762="",$D$2,MIN($D$2,YEAR(Register!$U762)*12+MONTH(Register!$U762)-1)))-(YEAR(Register!$O762)*12+MONTH(Register!$O762))+1))/Register!$Q762,2))</f>
        <v/>
      </c>
      <c r="F764" s="27">
        <f>IF(OR(Register!$N762&lt;&gt;"Yes",Register!$O762="",N(Register!$Q762)=0),0,ROUND((Register!$M762-Register!$R762)*MIN(Register!$Q762,MAX(0,MIN(F$4,IF(Register!$U762="",$D$2,MIN($D$2,YEAR(Register!$U762)*12+MONTH(Register!$U762)-1)))-(YEAR(Register!$O762)*12+MONTH(Register!$O762))+1))/Register!$Q762,2)-ROUND((Register!$M762-Register!$R762)*MIN(Register!$Q762,MAX(0,MIN(F$4-1,IF(Register!$U762="",$D$2,MIN($D$2,YEAR(Register!$U762)*12+MONTH(Register!$U762)-1)))-(YEAR(Register!$O762)*12+MONTH(Register!$O762))+1))/Register!$Q762,2))</f>
        <v/>
      </c>
      <c r="G764" s="27">
        <f>IF(OR(Register!$N762&lt;&gt;"Yes",Register!$O762="",N(Register!$Q762)=0),0,ROUND((Register!$M762-Register!$R762)*MIN(Register!$Q762,MAX(0,MIN(G$4,IF(Register!$U762="",$D$2,MIN($D$2,YEAR(Register!$U762)*12+MONTH(Register!$U762)-1)))-(YEAR(Register!$O762)*12+MONTH(Register!$O762))+1))/Register!$Q762,2)-ROUND((Register!$M762-Register!$R762)*MIN(Register!$Q762,MAX(0,MIN(G$4-1,IF(Register!$U762="",$D$2,MIN($D$2,YEAR(Register!$U762)*12+MONTH(Register!$U762)-1)))-(YEAR(Register!$O762)*12+MONTH(Register!$O762))+1))/Register!$Q762,2))</f>
        <v/>
      </c>
      <c r="H764" s="27">
        <f>IF(OR(Register!$N762&lt;&gt;"Yes",Register!$O762="",N(Register!$Q762)=0),0,ROUND((Register!$M762-Register!$R762)*MIN(Register!$Q762,MAX(0,MIN(H$4,IF(Register!$U762="",$D$2,MIN($D$2,YEAR(Register!$U762)*12+MONTH(Register!$U762)-1)))-(YEAR(Register!$O762)*12+MONTH(Register!$O762))+1))/Register!$Q762,2)-ROUND((Register!$M762-Register!$R762)*MIN(Register!$Q762,MAX(0,MIN(H$4-1,IF(Register!$U762="",$D$2,MIN($D$2,YEAR(Register!$U762)*12+MONTH(Register!$U762)-1)))-(YEAR(Register!$O762)*12+MONTH(Register!$O762))+1))/Register!$Q762,2))</f>
        <v/>
      </c>
      <c r="I764" s="27">
        <f>IF(OR(Register!$N762&lt;&gt;"Yes",Register!$O762="",N(Register!$Q762)=0),0,ROUND((Register!$M762-Register!$R762)*MIN(Register!$Q762,MAX(0,MIN(I$4,IF(Register!$U762="",$D$2,MIN($D$2,YEAR(Register!$U762)*12+MONTH(Register!$U762)-1)))-(YEAR(Register!$O762)*12+MONTH(Register!$O762))+1))/Register!$Q762,2)-ROUND((Register!$M762-Register!$R762)*MIN(Register!$Q762,MAX(0,MIN(I$4-1,IF(Register!$U762="",$D$2,MIN($D$2,YEAR(Register!$U762)*12+MONTH(Register!$U762)-1)))-(YEAR(Register!$O762)*12+MONTH(Register!$O762))+1))/Register!$Q762,2))</f>
        <v/>
      </c>
      <c r="J764" s="27">
        <f>IF(OR(Register!$N762&lt;&gt;"Yes",Register!$O762="",N(Register!$Q762)=0),0,ROUND((Register!$M762-Register!$R762)*MIN(Register!$Q762,MAX(0,MIN(J$4,IF(Register!$U762="",$D$2,MIN($D$2,YEAR(Register!$U762)*12+MONTH(Register!$U762)-1)))-(YEAR(Register!$O762)*12+MONTH(Register!$O762))+1))/Register!$Q762,2)-ROUND((Register!$M762-Register!$R762)*MIN(Register!$Q762,MAX(0,MIN(J$4-1,IF(Register!$U762="",$D$2,MIN($D$2,YEAR(Register!$U762)*12+MONTH(Register!$U762)-1)))-(YEAR(Register!$O762)*12+MONTH(Register!$O762))+1))/Register!$Q762,2))</f>
        <v/>
      </c>
      <c r="K764" s="27">
        <f>IF(OR(Register!$N762&lt;&gt;"Yes",Register!$O762="",N(Register!$Q762)=0),0,ROUND((Register!$M762-Register!$R762)*MIN(Register!$Q762,MAX(0,MIN(K$4,IF(Register!$U762="",$D$2,MIN($D$2,YEAR(Register!$U762)*12+MONTH(Register!$U762)-1)))-(YEAR(Register!$O762)*12+MONTH(Register!$O762))+1))/Register!$Q762,2)-ROUND((Register!$M762-Register!$R762)*MIN(Register!$Q762,MAX(0,MIN(K$4-1,IF(Register!$U762="",$D$2,MIN($D$2,YEAR(Register!$U762)*12+MONTH(Register!$U762)-1)))-(YEAR(Register!$O762)*12+MONTH(Register!$O762))+1))/Register!$Q762,2))</f>
        <v/>
      </c>
      <c r="L764" s="27">
        <f>IF(OR(Register!$N762&lt;&gt;"Yes",Register!$O762="",N(Register!$Q762)=0),0,ROUND((Register!$M762-Register!$R762)*MIN(Register!$Q762,MAX(0,MIN(L$4,IF(Register!$U762="",$D$2,MIN($D$2,YEAR(Register!$U762)*12+MONTH(Register!$U762)-1)))-(YEAR(Register!$O762)*12+MONTH(Register!$O762))+1))/Register!$Q762,2)-ROUND((Register!$M762-Register!$R762)*MIN(Register!$Q762,MAX(0,MIN(L$4-1,IF(Register!$U762="",$D$2,MIN($D$2,YEAR(Register!$U762)*12+MONTH(Register!$U762)-1)))-(YEAR(Register!$O762)*12+MONTH(Register!$O762))+1))/Register!$Q762,2))</f>
        <v/>
      </c>
      <c r="M764" s="27">
        <f>IF(OR(Register!$N762&lt;&gt;"Yes",Register!$O762="",N(Register!$Q762)=0),0,ROUND((Register!$M762-Register!$R762)*MIN(Register!$Q762,MAX(0,MIN(M$4,IF(Register!$U762="",$D$2,MIN($D$2,YEAR(Register!$U762)*12+MONTH(Register!$U762)-1)))-(YEAR(Register!$O762)*12+MONTH(Register!$O762))+1))/Register!$Q762,2)-ROUND((Register!$M762-Register!$R762)*MIN(Register!$Q762,MAX(0,MIN(M$4-1,IF(Register!$U762="",$D$2,MIN($D$2,YEAR(Register!$U762)*12+MONTH(Register!$U762)-1)))-(YEAR(Register!$O762)*12+MONTH(Register!$O762))+1))/Register!$Q762,2))</f>
        <v/>
      </c>
      <c r="N764" s="27">
        <f>IF(OR(Register!$N762&lt;&gt;"Yes",Register!$O762="",N(Register!$Q762)=0),0,ROUND((Register!$M762-Register!$R762)*MIN(Register!$Q762,MAX(0,MIN(N$4,IF(Register!$U762="",$D$2,MIN($D$2,YEAR(Register!$U762)*12+MONTH(Register!$U762)-1)))-(YEAR(Register!$O762)*12+MONTH(Register!$O762))+1))/Register!$Q762,2)-ROUND((Register!$M762-Register!$R762)*MIN(Register!$Q762,MAX(0,MIN(N$4-1,IF(Register!$U762="",$D$2,MIN($D$2,YEAR(Register!$U762)*12+MONTH(Register!$U762)-1)))-(YEAR(Register!$O762)*12+MONTH(Register!$O762))+1))/Register!$Q762,2))</f>
        <v/>
      </c>
      <c r="O764" s="27">
        <f>IF(OR(Register!$N762&lt;&gt;"Yes",Register!$O762="",N(Register!$Q762)=0),0,ROUND((Register!$M762-Register!$R762)*MIN(Register!$Q762,MAX(0,MIN(O$4,IF(Register!$U762="",$D$2,MIN($D$2,YEAR(Register!$U762)*12+MONTH(Register!$U762)-1)))-(YEAR(Register!$O762)*12+MONTH(Register!$O762))+1))/Register!$Q762,2)-ROUND((Register!$M762-Register!$R762)*MIN(Register!$Q762,MAX(0,MIN(O$4-1,IF(Register!$U762="",$D$2,MIN($D$2,YEAR(Register!$U762)*12+MONTH(Register!$U762)-1)))-(YEAR(Register!$O762)*12+MONTH(Register!$O762))+1))/Register!$Q762,2))</f>
        <v/>
      </c>
      <c r="P764" s="27">
        <f>IF(OR(Register!$N762&lt;&gt;"Yes",Register!$O762="",N(Register!$Q762)=0),0,ROUND((Register!$M762-Register!$R762)*MIN(Register!$Q762,MAX(0,MIN(P$4,IF(Register!$U762="",$D$2,MIN($D$2,YEAR(Register!$U762)*12+MONTH(Register!$U762)-1)))-(YEAR(Register!$O762)*12+MONTH(Register!$O762))+1))/Register!$Q762,2)-ROUND((Register!$M762-Register!$R762)*MIN(Register!$Q762,MAX(0,MIN(P$4-1,IF(Register!$U762="",$D$2,MIN($D$2,YEAR(Register!$U762)*12+MONTH(Register!$U762)-1)))-(YEAR(Register!$O762)*12+MONTH(Register!$O762))+1))/Register!$Q762,2))</f>
        <v/>
      </c>
      <c r="Q764" s="27">
        <f>E764+F764+G764+H764+I764+J764+K764+L764+M764+N764+O764+P764</f>
        <v/>
      </c>
    </row>
    <row r="765">
      <c r="A765" s="28">
        <f>IF(Register!$A763="","",Register!$A763)</f>
        <v/>
      </c>
      <c r="B765" s="28">
        <f>IF(Register!$D763="","",Register!$D763)</f>
        <v/>
      </c>
      <c r="C765" s="28">
        <f>IF(Register!$F763="","",Register!$F763)</f>
        <v/>
      </c>
      <c r="D765" s="28">
        <f>IF(C765="","",IF(C765=Settings!$A$9,Settings!$B$9,IF(C765=Settings!$A$10,Settings!$B$10,IF(C765=Settings!$A$11,Settings!$B$11,IF(C765=Settings!$A$12,Settings!$B$12,IF(C765=Settings!$A$13,Settings!$B$13,IF(C765=Settings!$A$14,Settings!$B$14,IF(C765=Settings!$A$15,Settings!$B$15,IF(C765=Settings!$A$16,Settings!$B$16,IF(C765=Settings!$A$17,Settings!$B$17,IF(C765=Settings!$A$18,Settings!$B$18,"")))))))))))</f>
        <v/>
      </c>
      <c r="E765" s="27">
        <f>IF(OR(Register!$N763&lt;&gt;"Yes",Register!$O763="",N(Register!$Q763)=0),0,ROUND((Register!$M763-Register!$R763)*MIN(Register!$Q763,MAX(0,MIN(E$4,IF(Register!$U763="",$D$2,MIN($D$2,YEAR(Register!$U763)*12+MONTH(Register!$U763)-1)))-(YEAR(Register!$O763)*12+MONTH(Register!$O763))+1))/Register!$Q763,2)-ROUND((Register!$M763-Register!$R763)*MIN(Register!$Q763,MAX(0,MIN(E$4-1,IF(Register!$U763="",$D$2,MIN($D$2,YEAR(Register!$U763)*12+MONTH(Register!$U763)-1)))-(YEAR(Register!$O763)*12+MONTH(Register!$O763))+1))/Register!$Q763,2))</f>
        <v/>
      </c>
      <c r="F765" s="27">
        <f>IF(OR(Register!$N763&lt;&gt;"Yes",Register!$O763="",N(Register!$Q763)=0),0,ROUND((Register!$M763-Register!$R763)*MIN(Register!$Q763,MAX(0,MIN(F$4,IF(Register!$U763="",$D$2,MIN($D$2,YEAR(Register!$U763)*12+MONTH(Register!$U763)-1)))-(YEAR(Register!$O763)*12+MONTH(Register!$O763))+1))/Register!$Q763,2)-ROUND((Register!$M763-Register!$R763)*MIN(Register!$Q763,MAX(0,MIN(F$4-1,IF(Register!$U763="",$D$2,MIN($D$2,YEAR(Register!$U763)*12+MONTH(Register!$U763)-1)))-(YEAR(Register!$O763)*12+MONTH(Register!$O763))+1))/Register!$Q763,2))</f>
        <v/>
      </c>
      <c r="G765" s="27">
        <f>IF(OR(Register!$N763&lt;&gt;"Yes",Register!$O763="",N(Register!$Q763)=0),0,ROUND((Register!$M763-Register!$R763)*MIN(Register!$Q763,MAX(0,MIN(G$4,IF(Register!$U763="",$D$2,MIN($D$2,YEAR(Register!$U763)*12+MONTH(Register!$U763)-1)))-(YEAR(Register!$O763)*12+MONTH(Register!$O763))+1))/Register!$Q763,2)-ROUND((Register!$M763-Register!$R763)*MIN(Register!$Q763,MAX(0,MIN(G$4-1,IF(Register!$U763="",$D$2,MIN($D$2,YEAR(Register!$U763)*12+MONTH(Register!$U763)-1)))-(YEAR(Register!$O763)*12+MONTH(Register!$O763))+1))/Register!$Q763,2))</f>
        <v/>
      </c>
      <c r="H765" s="27">
        <f>IF(OR(Register!$N763&lt;&gt;"Yes",Register!$O763="",N(Register!$Q763)=0),0,ROUND((Register!$M763-Register!$R763)*MIN(Register!$Q763,MAX(0,MIN(H$4,IF(Register!$U763="",$D$2,MIN($D$2,YEAR(Register!$U763)*12+MONTH(Register!$U763)-1)))-(YEAR(Register!$O763)*12+MONTH(Register!$O763))+1))/Register!$Q763,2)-ROUND((Register!$M763-Register!$R763)*MIN(Register!$Q763,MAX(0,MIN(H$4-1,IF(Register!$U763="",$D$2,MIN($D$2,YEAR(Register!$U763)*12+MONTH(Register!$U763)-1)))-(YEAR(Register!$O763)*12+MONTH(Register!$O763))+1))/Register!$Q763,2))</f>
        <v/>
      </c>
      <c r="I765" s="27">
        <f>IF(OR(Register!$N763&lt;&gt;"Yes",Register!$O763="",N(Register!$Q763)=0),0,ROUND((Register!$M763-Register!$R763)*MIN(Register!$Q763,MAX(0,MIN(I$4,IF(Register!$U763="",$D$2,MIN($D$2,YEAR(Register!$U763)*12+MONTH(Register!$U763)-1)))-(YEAR(Register!$O763)*12+MONTH(Register!$O763))+1))/Register!$Q763,2)-ROUND((Register!$M763-Register!$R763)*MIN(Register!$Q763,MAX(0,MIN(I$4-1,IF(Register!$U763="",$D$2,MIN($D$2,YEAR(Register!$U763)*12+MONTH(Register!$U763)-1)))-(YEAR(Register!$O763)*12+MONTH(Register!$O763))+1))/Register!$Q763,2))</f>
        <v/>
      </c>
      <c r="J765" s="27">
        <f>IF(OR(Register!$N763&lt;&gt;"Yes",Register!$O763="",N(Register!$Q763)=0),0,ROUND((Register!$M763-Register!$R763)*MIN(Register!$Q763,MAX(0,MIN(J$4,IF(Register!$U763="",$D$2,MIN($D$2,YEAR(Register!$U763)*12+MONTH(Register!$U763)-1)))-(YEAR(Register!$O763)*12+MONTH(Register!$O763))+1))/Register!$Q763,2)-ROUND((Register!$M763-Register!$R763)*MIN(Register!$Q763,MAX(0,MIN(J$4-1,IF(Register!$U763="",$D$2,MIN($D$2,YEAR(Register!$U763)*12+MONTH(Register!$U763)-1)))-(YEAR(Register!$O763)*12+MONTH(Register!$O763))+1))/Register!$Q763,2))</f>
        <v/>
      </c>
      <c r="K765" s="27">
        <f>IF(OR(Register!$N763&lt;&gt;"Yes",Register!$O763="",N(Register!$Q763)=0),0,ROUND((Register!$M763-Register!$R763)*MIN(Register!$Q763,MAX(0,MIN(K$4,IF(Register!$U763="",$D$2,MIN($D$2,YEAR(Register!$U763)*12+MONTH(Register!$U763)-1)))-(YEAR(Register!$O763)*12+MONTH(Register!$O763))+1))/Register!$Q763,2)-ROUND((Register!$M763-Register!$R763)*MIN(Register!$Q763,MAX(0,MIN(K$4-1,IF(Register!$U763="",$D$2,MIN($D$2,YEAR(Register!$U763)*12+MONTH(Register!$U763)-1)))-(YEAR(Register!$O763)*12+MONTH(Register!$O763))+1))/Register!$Q763,2))</f>
        <v/>
      </c>
      <c r="L765" s="27">
        <f>IF(OR(Register!$N763&lt;&gt;"Yes",Register!$O763="",N(Register!$Q763)=0),0,ROUND((Register!$M763-Register!$R763)*MIN(Register!$Q763,MAX(0,MIN(L$4,IF(Register!$U763="",$D$2,MIN($D$2,YEAR(Register!$U763)*12+MONTH(Register!$U763)-1)))-(YEAR(Register!$O763)*12+MONTH(Register!$O763))+1))/Register!$Q763,2)-ROUND((Register!$M763-Register!$R763)*MIN(Register!$Q763,MAX(0,MIN(L$4-1,IF(Register!$U763="",$D$2,MIN($D$2,YEAR(Register!$U763)*12+MONTH(Register!$U763)-1)))-(YEAR(Register!$O763)*12+MONTH(Register!$O763))+1))/Register!$Q763,2))</f>
        <v/>
      </c>
      <c r="M765" s="27">
        <f>IF(OR(Register!$N763&lt;&gt;"Yes",Register!$O763="",N(Register!$Q763)=0),0,ROUND((Register!$M763-Register!$R763)*MIN(Register!$Q763,MAX(0,MIN(M$4,IF(Register!$U763="",$D$2,MIN($D$2,YEAR(Register!$U763)*12+MONTH(Register!$U763)-1)))-(YEAR(Register!$O763)*12+MONTH(Register!$O763))+1))/Register!$Q763,2)-ROUND((Register!$M763-Register!$R763)*MIN(Register!$Q763,MAX(0,MIN(M$4-1,IF(Register!$U763="",$D$2,MIN($D$2,YEAR(Register!$U763)*12+MONTH(Register!$U763)-1)))-(YEAR(Register!$O763)*12+MONTH(Register!$O763))+1))/Register!$Q763,2))</f>
        <v/>
      </c>
      <c r="N765" s="27">
        <f>IF(OR(Register!$N763&lt;&gt;"Yes",Register!$O763="",N(Register!$Q763)=0),0,ROUND((Register!$M763-Register!$R763)*MIN(Register!$Q763,MAX(0,MIN(N$4,IF(Register!$U763="",$D$2,MIN($D$2,YEAR(Register!$U763)*12+MONTH(Register!$U763)-1)))-(YEAR(Register!$O763)*12+MONTH(Register!$O763))+1))/Register!$Q763,2)-ROUND((Register!$M763-Register!$R763)*MIN(Register!$Q763,MAX(0,MIN(N$4-1,IF(Register!$U763="",$D$2,MIN($D$2,YEAR(Register!$U763)*12+MONTH(Register!$U763)-1)))-(YEAR(Register!$O763)*12+MONTH(Register!$O763))+1))/Register!$Q763,2))</f>
        <v/>
      </c>
      <c r="O765" s="27">
        <f>IF(OR(Register!$N763&lt;&gt;"Yes",Register!$O763="",N(Register!$Q763)=0),0,ROUND((Register!$M763-Register!$R763)*MIN(Register!$Q763,MAX(0,MIN(O$4,IF(Register!$U763="",$D$2,MIN($D$2,YEAR(Register!$U763)*12+MONTH(Register!$U763)-1)))-(YEAR(Register!$O763)*12+MONTH(Register!$O763))+1))/Register!$Q763,2)-ROUND((Register!$M763-Register!$R763)*MIN(Register!$Q763,MAX(0,MIN(O$4-1,IF(Register!$U763="",$D$2,MIN($D$2,YEAR(Register!$U763)*12+MONTH(Register!$U763)-1)))-(YEAR(Register!$O763)*12+MONTH(Register!$O763))+1))/Register!$Q763,2))</f>
        <v/>
      </c>
      <c r="P765" s="27">
        <f>IF(OR(Register!$N763&lt;&gt;"Yes",Register!$O763="",N(Register!$Q763)=0),0,ROUND((Register!$M763-Register!$R763)*MIN(Register!$Q763,MAX(0,MIN(P$4,IF(Register!$U763="",$D$2,MIN($D$2,YEAR(Register!$U763)*12+MONTH(Register!$U763)-1)))-(YEAR(Register!$O763)*12+MONTH(Register!$O763))+1))/Register!$Q763,2)-ROUND((Register!$M763-Register!$R763)*MIN(Register!$Q763,MAX(0,MIN(P$4-1,IF(Register!$U763="",$D$2,MIN($D$2,YEAR(Register!$U763)*12+MONTH(Register!$U763)-1)))-(YEAR(Register!$O763)*12+MONTH(Register!$O763))+1))/Register!$Q763,2))</f>
        <v/>
      </c>
      <c r="Q765" s="27">
        <f>E765+F765+G765+H765+I765+J765+K765+L765+M765+N765+O765+P765</f>
        <v/>
      </c>
    </row>
    <row r="766">
      <c r="A766" s="28">
        <f>IF(Register!$A764="","",Register!$A764)</f>
        <v/>
      </c>
      <c r="B766" s="28">
        <f>IF(Register!$D764="","",Register!$D764)</f>
        <v/>
      </c>
      <c r="C766" s="28">
        <f>IF(Register!$F764="","",Register!$F764)</f>
        <v/>
      </c>
      <c r="D766" s="28">
        <f>IF(C766="","",IF(C766=Settings!$A$9,Settings!$B$9,IF(C766=Settings!$A$10,Settings!$B$10,IF(C766=Settings!$A$11,Settings!$B$11,IF(C766=Settings!$A$12,Settings!$B$12,IF(C766=Settings!$A$13,Settings!$B$13,IF(C766=Settings!$A$14,Settings!$B$14,IF(C766=Settings!$A$15,Settings!$B$15,IF(C766=Settings!$A$16,Settings!$B$16,IF(C766=Settings!$A$17,Settings!$B$17,IF(C766=Settings!$A$18,Settings!$B$18,"")))))))))))</f>
        <v/>
      </c>
      <c r="E766" s="27">
        <f>IF(OR(Register!$N764&lt;&gt;"Yes",Register!$O764="",N(Register!$Q764)=0),0,ROUND((Register!$M764-Register!$R764)*MIN(Register!$Q764,MAX(0,MIN(E$4,IF(Register!$U764="",$D$2,MIN($D$2,YEAR(Register!$U764)*12+MONTH(Register!$U764)-1)))-(YEAR(Register!$O764)*12+MONTH(Register!$O764))+1))/Register!$Q764,2)-ROUND((Register!$M764-Register!$R764)*MIN(Register!$Q764,MAX(0,MIN(E$4-1,IF(Register!$U764="",$D$2,MIN($D$2,YEAR(Register!$U764)*12+MONTH(Register!$U764)-1)))-(YEAR(Register!$O764)*12+MONTH(Register!$O764))+1))/Register!$Q764,2))</f>
        <v/>
      </c>
      <c r="F766" s="27">
        <f>IF(OR(Register!$N764&lt;&gt;"Yes",Register!$O764="",N(Register!$Q764)=0),0,ROUND((Register!$M764-Register!$R764)*MIN(Register!$Q764,MAX(0,MIN(F$4,IF(Register!$U764="",$D$2,MIN($D$2,YEAR(Register!$U764)*12+MONTH(Register!$U764)-1)))-(YEAR(Register!$O764)*12+MONTH(Register!$O764))+1))/Register!$Q764,2)-ROUND((Register!$M764-Register!$R764)*MIN(Register!$Q764,MAX(0,MIN(F$4-1,IF(Register!$U764="",$D$2,MIN($D$2,YEAR(Register!$U764)*12+MONTH(Register!$U764)-1)))-(YEAR(Register!$O764)*12+MONTH(Register!$O764))+1))/Register!$Q764,2))</f>
        <v/>
      </c>
      <c r="G766" s="27">
        <f>IF(OR(Register!$N764&lt;&gt;"Yes",Register!$O764="",N(Register!$Q764)=0),0,ROUND((Register!$M764-Register!$R764)*MIN(Register!$Q764,MAX(0,MIN(G$4,IF(Register!$U764="",$D$2,MIN($D$2,YEAR(Register!$U764)*12+MONTH(Register!$U764)-1)))-(YEAR(Register!$O764)*12+MONTH(Register!$O764))+1))/Register!$Q764,2)-ROUND((Register!$M764-Register!$R764)*MIN(Register!$Q764,MAX(0,MIN(G$4-1,IF(Register!$U764="",$D$2,MIN($D$2,YEAR(Register!$U764)*12+MONTH(Register!$U764)-1)))-(YEAR(Register!$O764)*12+MONTH(Register!$O764))+1))/Register!$Q764,2))</f>
        <v/>
      </c>
      <c r="H766" s="27">
        <f>IF(OR(Register!$N764&lt;&gt;"Yes",Register!$O764="",N(Register!$Q764)=0),0,ROUND((Register!$M764-Register!$R764)*MIN(Register!$Q764,MAX(0,MIN(H$4,IF(Register!$U764="",$D$2,MIN($D$2,YEAR(Register!$U764)*12+MONTH(Register!$U764)-1)))-(YEAR(Register!$O764)*12+MONTH(Register!$O764))+1))/Register!$Q764,2)-ROUND((Register!$M764-Register!$R764)*MIN(Register!$Q764,MAX(0,MIN(H$4-1,IF(Register!$U764="",$D$2,MIN($D$2,YEAR(Register!$U764)*12+MONTH(Register!$U764)-1)))-(YEAR(Register!$O764)*12+MONTH(Register!$O764))+1))/Register!$Q764,2))</f>
        <v/>
      </c>
      <c r="I766" s="27">
        <f>IF(OR(Register!$N764&lt;&gt;"Yes",Register!$O764="",N(Register!$Q764)=0),0,ROUND((Register!$M764-Register!$R764)*MIN(Register!$Q764,MAX(0,MIN(I$4,IF(Register!$U764="",$D$2,MIN($D$2,YEAR(Register!$U764)*12+MONTH(Register!$U764)-1)))-(YEAR(Register!$O764)*12+MONTH(Register!$O764))+1))/Register!$Q764,2)-ROUND((Register!$M764-Register!$R764)*MIN(Register!$Q764,MAX(0,MIN(I$4-1,IF(Register!$U764="",$D$2,MIN($D$2,YEAR(Register!$U764)*12+MONTH(Register!$U764)-1)))-(YEAR(Register!$O764)*12+MONTH(Register!$O764))+1))/Register!$Q764,2))</f>
        <v/>
      </c>
      <c r="J766" s="27">
        <f>IF(OR(Register!$N764&lt;&gt;"Yes",Register!$O764="",N(Register!$Q764)=0),0,ROUND((Register!$M764-Register!$R764)*MIN(Register!$Q764,MAX(0,MIN(J$4,IF(Register!$U764="",$D$2,MIN($D$2,YEAR(Register!$U764)*12+MONTH(Register!$U764)-1)))-(YEAR(Register!$O764)*12+MONTH(Register!$O764))+1))/Register!$Q764,2)-ROUND((Register!$M764-Register!$R764)*MIN(Register!$Q764,MAX(0,MIN(J$4-1,IF(Register!$U764="",$D$2,MIN($D$2,YEAR(Register!$U764)*12+MONTH(Register!$U764)-1)))-(YEAR(Register!$O764)*12+MONTH(Register!$O764))+1))/Register!$Q764,2))</f>
        <v/>
      </c>
      <c r="K766" s="27">
        <f>IF(OR(Register!$N764&lt;&gt;"Yes",Register!$O764="",N(Register!$Q764)=0),0,ROUND((Register!$M764-Register!$R764)*MIN(Register!$Q764,MAX(0,MIN(K$4,IF(Register!$U764="",$D$2,MIN($D$2,YEAR(Register!$U764)*12+MONTH(Register!$U764)-1)))-(YEAR(Register!$O764)*12+MONTH(Register!$O764))+1))/Register!$Q764,2)-ROUND((Register!$M764-Register!$R764)*MIN(Register!$Q764,MAX(0,MIN(K$4-1,IF(Register!$U764="",$D$2,MIN($D$2,YEAR(Register!$U764)*12+MONTH(Register!$U764)-1)))-(YEAR(Register!$O764)*12+MONTH(Register!$O764))+1))/Register!$Q764,2))</f>
        <v/>
      </c>
      <c r="L766" s="27">
        <f>IF(OR(Register!$N764&lt;&gt;"Yes",Register!$O764="",N(Register!$Q764)=0),0,ROUND((Register!$M764-Register!$R764)*MIN(Register!$Q764,MAX(0,MIN(L$4,IF(Register!$U764="",$D$2,MIN($D$2,YEAR(Register!$U764)*12+MONTH(Register!$U764)-1)))-(YEAR(Register!$O764)*12+MONTH(Register!$O764))+1))/Register!$Q764,2)-ROUND((Register!$M764-Register!$R764)*MIN(Register!$Q764,MAX(0,MIN(L$4-1,IF(Register!$U764="",$D$2,MIN($D$2,YEAR(Register!$U764)*12+MONTH(Register!$U764)-1)))-(YEAR(Register!$O764)*12+MONTH(Register!$O764))+1))/Register!$Q764,2))</f>
        <v/>
      </c>
      <c r="M766" s="27">
        <f>IF(OR(Register!$N764&lt;&gt;"Yes",Register!$O764="",N(Register!$Q764)=0),0,ROUND((Register!$M764-Register!$R764)*MIN(Register!$Q764,MAX(0,MIN(M$4,IF(Register!$U764="",$D$2,MIN($D$2,YEAR(Register!$U764)*12+MONTH(Register!$U764)-1)))-(YEAR(Register!$O764)*12+MONTH(Register!$O764))+1))/Register!$Q764,2)-ROUND((Register!$M764-Register!$R764)*MIN(Register!$Q764,MAX(0,MIN(M$4-1,IF(Register!$U764="",$D$2,MIN($D$2,YEAR(Register!$U764)*12+MONTH(Register!$U764)-1)))-(YEAR(Register!$O764)*12+MONTH(Register!$O764))+1))/Register!$Q764,2))</f>
        <v/>
      </c>
      <c r="N766" s="27">
        <f>IF(OR(Register!$N764&lt;&gt;"Yes",Register!$O764="",N(Register!$Q764)=0),0,ROUND((Register!$M764-Register!$R764)*MIN(Register!$Q764,MAX(0,MIN(N$4,IF(Register!$U764="",$D$2,MIN($D$2,YEAR(Register!$U764)*12+MONTH(Register!$U764)-1)))-(YEAR(Register!$O764)*12+MONTH(Register!$O764))+1))/Register!$Q764,2)-ROUND((Register!$M764-Register!$R764)*MIN(Register!$Q764,MAX(0,MIN(N$4-1,IF(Register!$U764="",$D$2,MIN($D$2,YEAR(Register!$U764)*12+MONTH(Register!$U764)-1)))-(YEAR(Register!$O764)*12+MONTH(Register!$O764))+1))/Register!$Q764,2))</f>
        <v/>
      </c>
      <c r="O766" s="27">
        <f>IF(OR(Register!$N764&lt;&gt;"Yes",Register!$O764="",N(Register!$Q764)=0),0,ROUND((Register!$M764-Register!$R764)*MIN(Register!$Q764,MAX(0,MIN(O$4,IF(Register!$U764="",$D$2,MIN($D$2,YEAR(Register!$U764)*12+MONTH(Register!$U764)-1)))-(YEAR(Register!$O764)*12+MONTH(Register!$O764))+1))/Register!$Q764,2)-ROUND((Register!$M764-Register!$R764)*MIN(Register!$Q764,MAX(0,MIN(O$4-1,IF(Register!$U764="",$D$2,MIN($D$2,YEAR(Register!$U764)*12+MONTH(Register!$U764)-1)))-(YEAR(Register!$O764)*12+MONTH(Register!$O764))+1))/Register!$Q764,2))</f>
        <v/>
      </c>
      <c r="P766" s="27">
        <f>IF(OR(Register!$N764&lt;&gt;"Yes",Register!$O764="",N(Register!$Q764)=0),0,ROUND((Register!$M764-Register!$R764)*MIN(Register!$Q764,MAX(0,MIN(P$4,IF(Register!$U764="",$D$2,MIN($D$2,YEAR(Register!$U764)*12+MONTH(Register!$U764)-1)))-(YEAR(Register!$O764)*12+MONTH(Register!$O764))+1))/Register!$Q764,2)-ROUND((Register!$M764-Register!$R764)*MIN(Register!$Q764,MAX(0,MIN(P$4-1,IF(Register!$U764="",$D$2,MIN($D$2,YEAR(Register!$U764)*12+MONTH(Register!$U764)-1)))-(YEAR(Register!$O764)*12+MONTH(Register!$O764))+1))/Register!$Q764,2))</f>
        <v/>
      </c>
      <c r="Q766" s="27">
        <f>E766+F766+G766+H766+I766+J766+K766+L766+M766+N766+O766+P766</f>
        <v/>
      </c>
    </row>
    <row r="767">
      <c r="A767" s="28">
        <f>IF(Register!$A765="","",Register!$A765)</f>
        <v/>
      </c>
      <c r="B767" s="28">
        <f>IF(Register!$D765="","",Register!$D765)</f>
        <v/>
      </c>
      <c r="C767" s="28">
        <f>IF(Register!$F765="","",Register!$F765)</f>
        <v/>
      </c>
      <c r="D767" s="28">
        <f>IF(C767="","",IF(C767=Settings!$A$9,Settings!$B$9,IF(C767=Settings!$A$10,Settings!$B$10,IF(C767=Settings!$A$11,Settings!$B$11,IF(C767=Settings!$A$12,Settings!$B$12,IF(C767=Settings!$A$13,Settings!$B$13,IF(C767=Settings!$A$14,Settings!$B$14,IF(C767=Settings!$A$15,Settings!$B$15,IF(C767=Settings!$A$16,Settings!$B$16,IF(C767=Settings!$A$17,Settings!$B$17,IF(C767=Settings!$A$18,Settings!$B$18,"")))))))))))</f>
        <v/>
      </c>
      <c r="E767" s="27">
        <f>IF(OR(Register!$N765&lt;&gt;"Yes",Register!$O765="",N(Register!$Q765)=0),0,ROUND((Register!$M765-Register!$R765)*MIN(Register!$Q765,MAX(0,MIN(E$4,IF(Register!$U765="",$D$2,MIN($D$2,YEAR(Register!$U765)*12+MONTH(Register!$U765)-1)))-(YEAR(Register!$O765)*12+MONTH(Register!$O765))+1))/Register!$Q765,2)-ROUND((Register!$M765-Register!$R765)*MIN(Register!$Q765,MAX(0,MIN(E$4-1,IF(Register!$U765="",$D$2,MIN($D$2,YEAR(Register!$U765)*12+MONTH(Register!$U765)-1)))-(YEAR(Register!$O765)*12+MONTH(Register!$O765))+1))/Register!$Q765,2))</f>
        <v/>
      </c>
      <c r="F767" s="27">
        <f>IF(OR(Register!$N765&lt;&gt;"Yes",Register!$O765="",N(Register!$Q765)=0),0,ROUND((Register!$M765-Register!$R765)*MIN(Register!$Q765,MAX(0,MIN(F$4,IF(Register!$U765="",$D$2,MIN($D$2,YEAR(Register!$U765)*12+MONTH(Register!$U765)-1)))-(YEAR(Register!$O765)*12+MONTH(Register!$O765))+1))/Register!$Q765,2)-ROUND((Register!$M765-Register!$R765)*MIN(Register!$Q765,MAX(0,MIN(F$4-1,IF(Register!$U765="",$D$2,MIN($D$2,YEAR(Register!$U765)*12+MONTH(Register!$U765)-1)))-(YEAR(Register!$O765)*12+MONTH(Register!$O765))+1))/Register!$Q765,2))</f>
        <v/>
      </c>
      <c r="G767" s="27">
        <f>IF(OR(Register!$N765&lt;&gt;"Yes",Register!$O765="",N(Register!$Q765)=0),0,ROUND((Register!$M765-Register!$R765)*MIN(Register!$Q765,MAX(0,MIN(G$4,IF(Register!$U765="",$D$2,MIN($D$2,YEAR(Register!$U765)*12+MONTH(Register!$U765)-1)))-(YEAR(Register!$O765)*12+MONTH(Register!$O765))+1))/Register!$Q765,2)-ROUND((Register!$M765-Register!$R765)*MIN(Register!$Q765,MAX(0,MIN(G$4-1,IF(Register!$U765="",$D$2,MIN($D$2,YEAR(Register!$U765)*12+MONTH(Register!$U765)-1)))-(YEAR(Register!$O765)*12+MONTH(Register!$O765))+1))/Register!$Q765,2))</f>
        <v/>
      </c>
      <c r="H767" s="27">
        <f>IF(OR(Register!$N765&lt;&gt;"Yes",Register!$O765="",N(Register!$Q765)=0),0,ROUND((Register!$M765-Register!$R765)*MIN(Register!$Q765,MAX(0,MIN(H$4,IF(Register!$U765="",$D$2,MIN($D$2,YEAR(Register!$U765)*12+MONTH(Register!$U765)-1)))-(YEAR(Register!$O765)*12+MONTH(Register!$O765))+1))/Register!$Q765,2)-ROUND((Register!$M765-Register!$R765)*MIN(Register!$Q765,MAX(0,MIN(H$4-1,IF(Register!$U765="",$D$2,MIN($D$2,YEAR(Register!$U765)*12+MONTH(Register!$U765)-1)))-(YEAR(Register!$O765)*12+MONTH(Register!$O765))+1))/Register!$Q765,2))</f>
        <v/>
      </c>
      <c r="I767" s="27">
        <f>IF(OR(Register!$N765&lt;&gt;"Yes",Register!$O765="",N(Register!$Q765)=0),0,ROUND((Register!$M765-Register!$R765)*MIN(Register!$Q765,MAX(0,MIN(I$4,IF(Register!$U765="",$D$2,MIN($D$2,YEAR(Register!$U765)*12+MONTH(Register!$U765)-1)))-(YEAR(Register!$O765)*12+MONTH(Register!$O765))+1))/Register!$Q765,2)-ROUND((Register!$M765-Register!$R765)*MIN(Register!$Q765,MAX(0,MIN(I$4-1,IF(Register!$U765="",$D$2,MIN($D$2,YEAR(Register!$U765)*12+MONTH(Register!$U765)-1)))-(YEAR(Register!$O765)*12+MONTH(Register!$O765))+1))/Register!$Q765,2))</f>
        <v/>
      </c>
      <c r="J767" s="27">
        <f>IF(OR(Register!$N765&lt;&gt;"Yes",Register!$O765="",N(Register!$Q765)=0),0,ROUND((Register!$M765-Register!$R765)*MIN(Register!$Q765,MAX(0,MIN(J$4,IF(Register!$U765="",$D$2,MIN($D$2,YEAR(Register!$U765)*12+MONTH(Register!$U765)-1)))-(YEAR(Register!$O765)*12+MONTH(Register!$O765))+1))/Register!$Q765,2)-ROUND((Register!$M765-Register!$R765)*MIN(Register!$Q765,MAX(0,MIN(J$4-1,IF(Register!$U765="",$D$2,MIN($D$2,YEAR(Register!$U765)*12+MONTH(Register!$U765)-1)))-(YEAR(Register!$O765)*12+MONTH(Register!$O765))+1))/Register!$Q765,2))</f>
        <v/>
      </c>
      <c r="K767" s="27">
        <f>IF(OR(Register!$N765&lt;&gt;"Yes",Register!$O765="",N(Register!$Q765)=0),0,ROUND((Register!$M765-Register!$R765)*MIN(Register!$Q765,MAX(0,MIN(K$4,IF(Register!$U765="",$D$2,MIN($D$2,YEAR(Register!$U765)*12+MONTH(Register!$U765)-1)))-(YEAR(Register!$O765)*12+MONTH(Register!$O765))+1))/Register!$Q765,2)-ROUND((Register!$M765-Register!$R765)*MIN(Register!$Q765,MAX(0,MIN(K$4-1,IF(Register!$U765="",$D$2,MIN($D$2,YEAR(Register!$U765)*12+MONTH(Register!$U765)-1)))-(YEAR(Register!$O765)*12+MONTH(Register!$O765))+1))/Register!$Q765,2))</f>
        <v/>
      </c>
      <c r="L767" s="27">
        <f>IF(OR(Register!$N765&lt;&gt;"Yes",Register!$O765="",N(Register!$Q765)=0),0,ROUND((Register!$M765-Register!$R765)*MIN(Register!$Q765,MAX(0,MIN(L$4,IF(Register!$U765="",$D$2,MIN($D$2,YEAR(Register!$U765)*12+MONTH(Register!$U765)-1)))-(YEAR(Register!$O765)*12+MONTH(Register!$O765))+1))/Register!$Q765,2)-ROUND((Register!$M765-Register!$R765)*MIN(Register!$Q765,MAX(0,MIN(L$4-1,IF(Register!$U765="",$D$2,MIN($D$2,YEAR(Register!$U765)*12+MONTH(Register!$U765)-1)))-(YEAR(Register!$O765)*12+MONTH(Register!$O765))+1))/Register!$Q765,2))</f>
        <v/>
      </c>
      <c r="M767" s="27">
        <f>IF(OR(Register!$N765&lt;&gt;"Yes",Register!$O765="",N(Register!$Q765)=0),0,ROUND((Register!$M765-Register!$R765)*MIN(Register!$Q765,MAX(0,MIN(M$4,IF(Register!$U765="",$D$2,MIN($D$2,YEAR(Register!$U765)*12+MONTH(Register!$U765)-1)))-(YEAR(Register!$O765)*12+MONTH(Register!$O765))+1))/Register!$Q765,2)-ROUND((Register!$M765-Register!$R765)*MIN(Register!$Q765,MAX(0,MIN(M$4-1,IF(Register!$U765="",$D$2,MIN($D$2,YEAR(Register!$U765)*12+MONTH(Register!$U765)-1)))-(YEAR(Register!$O765)*12+MONTH(Register!$O765))+1))/Register!$Q765,2))</f>
        <v/>
      </c>
      <c r="N767" s="27">
        <f>IF(OR(Register!$N765&lt;&gt;"Yes",Register!$O765="",N(Register!$Q765)=0),0,ROUND((Register!$M765-Register!$R765)*MIN(Register!$Q765,MAX(0,MIN(N$4,IF(Register!$U765="",$D$2,MIN($D$2,YEAR(Register!$U765)*12+MONTH(Register!$U765)-1)))-(YEAR(Register!$O765)*12+MONTH(Register!$O765))+1))/Register!$Q765,2)-ROUND((Register!$M765-Register!$R765)*MIN(Register!$Q765,MAX(0,MIN(N$4-1,IF(Register!$U765="",$D$2,MIN($D$2,YEAR(Register!$U765)*12+MONTH(Register!$U765)-1)))-(YEAR(Register!$O765)*12+MONTH(Register!$O765))+1))/Register!$Q765,2))</f>
        <v/>
      </c>
      <c r="O767" s="27">
        <f>IF(OR(Register!$N765&lt;&gt;"Yes",Register!$O765="",N(Register!$Q765)=0),0,ROUND((Register!$M765-Register!$R765)*MIN(Register!$Q765,MAX(0,MIN(O$4,IF(Register!$U765="",$D$2,MIN($D$2,YEAR(Register!$U765)*12+MONTH(Register!$U765)-1)))-(YEAR(Register!$O765)*12+MONTH(Register!$O765))+1))/Register!$Q765,2)-ROUND((Register!$M765-Register!$R765)*MIN(Register!$Q765,MAX(0,MIN(O$4-1,IF(Register!$U765="",$D$2,MIN($D$2,YEAR(Register!$U765)*12+MONTH(Register!$U765)-1)))-(YEAR(Register!$O765)*12+MONTH(Register!$O765))+1))/Register!$Q765,2))</f>
        <v/>
      </c>
      <c r="P767" s="27">
        <f>IF(OR(Register!$N765&lt;&gt;"Yes",Register!$O765="",N(Register!$Q765)=0),0,ROUND((Register!$M765-Register!$R765)*MIN(Register!$Q765,MAX(0,MIN(P$4,IF(Register!$U765="",$D$2,MIN($D$2,YEAR(Register!$U765)*12+MONTH(Register!$U765)-1)))-(YEAR(Register!$O765)*12+MONTH(Register!$O765))+1))/Register!$Q765,2)-ROUND((Register!$M765-Register!$R765)*MIN(Register!$Q765,MAX(0,MIN(P$4-1,IF(Register!$U765="",$D$2,MIN($D$2,YEAR(Register!$U765)*12+MONTH(Register!$U765)-1)))-(YEAR(Register!$O765)*12+MONTH(Register!$O765))+1))/Register!$Q765,2))</f>
        <v/>
      </c>
      <c r="Q767" s="27">
        <f>E767+F767+G767+H767+I767+J767+K767+L767+M767+N767+O767+P767</f>
        <v/>
      </c>
    </row>
    <row r="768">
      <c r="A768" s="28">
        <f>IF(Register!$A766="","",Register!$A766)</f>
        <v/>
      </c>
      <c r="B768" s="28">
        <f>IF(Register!$D766="","",Register!$D766)</f>
        <v/>
      </c>
      <c r="C768" s="28">
        <f>IF(Register!$F766="","",Register!$F766)</f>
        <v/>
      </c>
      <c r="D768" s="28">
        <f>IF(C768="","",IF(C768=Settings!$A$9,Settings!$B$9,IF(C768=Settings!$A$10,Settings!$B$10,IF(C768=Settings!$A$11,Settings!$B$11,IF(C768=Settings!$A$12,Settings!$B$12,IF(C768=Settings!$A$13,Settings!$B$13,IF(C768=Settings!$A$14,Settings!$B$14,IF(C768=Settings!$A$15,Settings!$B$15,IF(C768=Settings!$A$16,Settings!$B$16,IF(C768=Settings!$A$17,Settings!$B$17,IF(C768=Settings!$A$18,Settings!$B$18,"")))))))))))</f>
        <v/>
      </c>
      <c r="E768" s="27">
        <f>IF(OR(Register!$N766&lt;&gt;"Yes",Register!$O766="",N(Register!$Q766)=0),0,ROUND((Register!$M766-Register!$R766)*MIN(Register!$Q766,MAX(0,MIN(E$4,IF(Register!$U766="",$D$2,MIN($D$2,YEAR(Register!$U766)*12+MONTH(Register!$U766)-1)))-(YEAR(Register!$O766)*12+MONTH(Register!$O766))+1))/Register!$Q766,2)-ROUND((Register!$M766-Register!$R766)*MIN(Register!$Q766,MAX(0,MIN(E$4-1,IF(Register!$U766="",$D$2,MIN($D$2,YEAR(Register!$U766)*12+MONTH(Register!$U766)-1)))-(YEAR(Register!$O766)*12+MONTH(Register!$O766))+1))/Register!$Q766,2))</f>
        <v/>
      </c>
      <c r="F768" s="27">
        <f>IF(OR(Register!$N766&lt;&gt;"Yes",Register!$O766="",N(Register!$Q766)=0),0,ROUND((Register!$M766-Register!$R766)*MIN(Register!$Q766,MAX(0,MIN(F$4,IF(Register!$U766="",$D$2,MIN($D$2,YEAR(Register!$U766)*12+MONTH(Register!$U766)-1)))-(YEAR(Register!$O766)*12+MONTH(Register!$O766))+1))/Register!$Q766,2)-ROUND((Register!$M766-Register!$R766)*MIN(Register!$Q766,MAX(0,MIN(F$4-1,IF(Register!$U766="",$D$2,MIN($D$2,YEAR(Register!$U766)*12+MONTH(Register!$U766)-1)))-(YEAR(Register!$O766)*12+MONTH(Register!$O766))+1))/Register!$Q766,2))</f>
        <v/>
      </c>
      <c r="G768" s="27">
        <f>IF(OR(Register!$N766&lt;&gt;"Yes",Register!$O766="",N(Register!$Q766)=0),0,ROUND((Register!$M766-Register!$R766)*MIN(Register!$Q766,MAX(0,MIN(G$4,IF(Register!$U766="",$D$2,MIN($D$2,YEAR(Register!$U766)*12+MONTH(Register!$U766)-1)))-(YEAR(Register!$O766)*12+MONTH(Register!$O766))+1))/Register!$Q766,2)-ROUND((Register!$M766-Register!$R766)*MIN(Register!$Q766,MAX(0,MIN(G$4-1,IF(Register!$U766="",$D$2,MIN($D$2,YEAR(Register!$U766)*12+MONTH(Register!$U766)-1)))-(YEAR(Register!$O766)*12+MONTH(Register!$O766))+1))/Register!$Q766,2))</f>
        <v/>
      </c>
      <c r="H768" s="27">
        <f>IF(OR(Register!$N766&lt;&gt;"Yes",Register!$O766="",N(Register!$Q766)=0),0,ROUND((Register!$M766-Register!$R766)*MIN(Register!$Q766,MAX(0,MIN(H$4,IF(Register!$U766="",$D$2,MIN($D$2,YEAR(Register!$U766)*12+MONTH(Register!$U766)-1)))-(YEAR(Register!$O766)*12+MONTH(Register!$O766))+1))/Register!$Q766,2)-ROUND((Register!$M766-Register!$R766)*MIN(Register!$Q766,MAX(0,MIN(H$4-1,IF(Register!$U766="",$D$2,MIN($D$2,YEAR(Register!$U766)*12+MONTH(Register!$U766)-1)))-(YEAR(Register!$O766)*12+MONTH(Register!$O766))+1))/Register!$Q766,2))</f>
        <v/>
      </c>
      <c r="I768" s="27">
        <f>IF(OR(Register!$N766&lt;&gt;"Yes",Register!$O766="",N(Register!$Q766)=0),0,ROUND((Register!$M766-Register!$R766)*MIN(Register!$Q766,MAX(0,MIN(I$4,IF(Register!$U766="",$D$2,MIN($D$2,YEAR(Register!$U766)*12+MONTH(Register!$U766)-1)))-(YEAR(Register!$O766)*12+MONTH(Register!$O766))+1))/Register!$Q766,2)-ROUND((Register!$M766-Register!$R766)*MIN(Register!$Q766,MAX(0,MIN(I$4-1,IF(Register!$U766="",$D$2,MIN($D$2,YEAR(Register!$U766)*12+MONTH(Register!$U766)-1)))-(YEAR(Register!$O766)*12+MONTH(Register!$O766))+1))/Register!$Q766,2))</f>
        <v/>
      </c>
      <c r="J768" s="27">
        <f>IF(OR(Register!$N766&lt;&gt;"Yes",Register!$O766="",N(Register!$Q766)=0),0,ROUND((Register!$M766-Register!$R766)*MIN(Register!$Q766,MAX(0,MIN(J$4,IF(Register!$U766="",$D$2,MIN($D$2,YEAR(Register!$U766)*12+MONTH(Register!$U766)-1)))-(YEAR(Register!$O766)*12+MONTH(Register!$O766))+1))/Register!$Q766,2)-ROUND((Register!$M766-Register!$R766)*MIN(Register!$Q766,MAX(0,MIN(J$4-1,IF(Register!$U766="",$D$2,MIN($D$2,YEAR(Register!$U766)*12+MONTH(Register!$U766)-1)))-(YEAR(Register!$O766)*12+MONTH(Register!$O766))+1))/Register!$Q766,2))</f>
        <v/>
      </c>
      <c r="K768" s="27">
        <f>IF(OR(Register!$N766&lt;&gt;"Yes",Register!$O766="",N(Register!$Q766)=0),0,ROUND((Register!$M766-Register!$R766)*MIN(Register!$Q766,MAX(0,MIN(K$4,IF(Register!$U766="",$D$2,MIN($D$2,YEAR(Register!$U766)*12+MONTH(Register!$U766)-1)))-(YEAR(Register!$O766)*12+MONTH(Register!$O766))+1))/Register!$Q766,2)-ROUND((Register!$M766-Register!$R766)*MIN(Register!$Q766,MAX(0,MIN(K$4-1,IF(Register!$U766="",$D$2,MIN($D$2,YEAR(Register!$U766)*12+MONTH(Register!$U766)-1)))-(YEAR(Register!$O766)*12+MONTH(Register!$O766))+1))/Register!$Q766,2))</f>
        <v/>
      </c>
      <c r="L768" s="27">
        <f>IF(OR(Register!$N766&lt;&gt;"Yes",Register!$O766="",N(Register!$Q766)=0),0,ROUND((Register!$M766-Register!$R766)*MIN(Register!$Q766,MAX(0,MIN(L$4,IF(Register!$U766="",$D$2,MIN($D$2,YEAR(Register!$U766)*12+MONTH(Register!$U766)-1)))-(YEAR(Register!$O766)*12+MONTH(Register!$O766))+1))/Register!$Q766,2)-ROUND((Register!$M766-Register!$R766)*MIN(Register!$Q766,MAX(0,MIN(L$4-1,IF(Register!$U766="",$D$2,MIN($D$2,YEAR(Register!$U766)*12+MONTH(Register!$U766)-1)))-(YEAR(Register!$O766)*12+MONTH(Register!$O766))+1))/Register!$Q766,2))</f>
        <v/>
      </c>
      <c r="M768" s="27">
        <f>IF(OR(Register!$N766&lt;&gt;"Yes",Register!$O766="",N(Register!$Q766)=0),0,ROUND((Register!$M766-Register!$R766)*MIN(Register!$Q766,MAX(0,MIN(M$4,IF(Register!$U766="",$D$2,MIN($D$2,YEAR(Register!$U766)*12+MONTH(Register!$U766)-1)))-(YEAR(Register!$O766)*12+MONTH(Register!$O766))+1))/Register!$Q766,2)-ROUND((Register!$M766-Register!$R766)*MIN(Register!$Q766,MAX(0,MIN(M$4-1,IF(Register!$U766="",$D$2,MIN($D$2,YEAR(Register!$U766)*12+MONTH(Register!$U766)-1)))-(YEAR(Register!$O766)*12+MONTH(Register!$O766))+1))/Register!$Q766,2))</f>
        <v/>
      </c>
      <c r="N768" s="27">
        <f>IF(OR(Register!$N766&lt;&gt;"Yes",Register!$O766="",N(Register!$Q766)=0),0,ROUND((Register!$M766-Register!$R766)*MIN(Register!$Q766,MAX(0,MIN(N$4,IF(Register!$U766="",$D$2,MIN($D$2,YEAR(Register!$U766)*12+MONTH(Register!$U766)-1)))-(YEAR(Register!$O766)*12+MONTH(Register!$O766))+1))/Register!$Q766,2)-ROUND((Register!$M766-Register!$R766)*MIN(Register!$Q766,MAX(0,MIN(N$4-1,IF(Register!$U766="",$D$2,MIN($D$2,YEAR(Register!$U766)*12+MONTH(Register!$U766)-1)))-(YEAR(Register!$O766)*12+MONTH(Register!$O766))+1))/Register!$Q766,2))</f>
        <v/>
      </c>
      <c r="O768" s="27">
        <f>IF(OR(Register!$N766&lt;&gt;"Yes",Register!$O766="",N(Register!$Q766)=0),0,ROUND((Register!$M766-Register!$R766)*MIN(Register!$Q766,MAX(0,MIN(O$4,IF(Register!$U766="",$D$2,MIN($D$2,YEAR(Register!$U766)*12+MONTH(Register!$U766)-1)))-(YEAR(Register!$O766)*12+MONTH(Register!$O766))+1))/Register!$Q766,2)-ROUND((Register!$M766-Register!$R766)*MIN(Register!$Q766,MAX(0,MIN(O$4-1,IF(Register!$U766="",$D$2,MIN($D$2,YEAR(Register!$U766)*12+MONTH(Register!$U766)-1)))-(YEAR(Register!$O766)*12+MONTH(Register!$O766))+1))/Register!$Q766,2))</f>
        <v/>
      </c>
      <c r="P768" s="27">
        <f>IF(OR(Register!$N766&lt;&gt;"Yes",Register!$O766="",N(Register!$Q766)=0),0,ROUND((Register!$M766-Register!$R766)*MIN(Register!$Q766,MAX(0,MIN(P$4,IF(Register!$U766="",$D$2,MIN($D$2,YEAR(Register!$U766)*12+MONTH(Register!$U766)-1)))-(YEAR(Register!$O766)*12+MONTH(Register!$O766))+1))/Register!$Q766,2)-ROUND((Register!$M766-Register!$R766)*MIN(Register!$Q766,MAX(0,MIN(P$4-1,IF(Register!$U766="",$D$2,MIN($D$2,YEAR(Register!$U766)*12+MONTH(Register!$U766)-1)))-(YEAR(Register!$O766)*12+MONTH(Register!$O766))+1))/Register!$Q766,2))</f>
        <v/>
      </c>
      <c r="Q768" s="27">
        <f>E768+F768+G768+H768+I768+J768+K768+L768+M768+N768+O768+P768</f>
        <v/>
      </c>
    </row>
    <row r="769">
      <c r="A769" s="28">
        <f>IF(Register!$A767="","",Register!$A767)</f>
        <v/>
      </c>
      <c r="B769" s="28">
        <f>IF(Register!$D767="","",Register!$D767)</f>
        <v/>
      </c>
      <c r="C769" s="28">
        <f>IF(Register!$F767="","",Register!$F767)</f>
        <v/>
      </c>
      <c r="D769" s="28">
        <f>IF(C769="","",IF(C769=Settings!$A$9,Settings!$B$9,IF(C769=Settings!$A$10,Settings!$B$10,IF(C769=Settings!$A$11,Settings!$B$11,IF(C769=Settings!$A$12,Settings!$B$12,IF(C769=Settings!$A$13,Settings!$B$13,IF(C769=Settings!$A$14,Settings!$B$14,IF(C769=Settings!$A$15,Settings!$B$15,IF(C769=Settings!$A$16,Settings!$B$16,IF(C769=Settings!$A$17,Settings!$B$17,IF(C769=Settings!$A$18,Settings!$B$18,"")))))))))))</f>
        <v/>
      </c>
      <c r="E769" s="27">
        <f>IF(OR(Register!$N767&lt;&gt;"Yes",Register!$O767="",N(Register!$Q767)=0),0,ROUND((Register!$M767-Register!$R767)*MIN(Register!$Q767,MAX(0,MIN(E$4,IF(Register!$U767="",$D$2,MIN($D$2,YEAR(Register!$U767)*12+MONTH(Register!$U767)-1)))-(YEAR(Register!$O767)*12+MONTH(Register!$O767))+1))/Register!$Q767,2)-ROUND((Register!$M767-Register!$R767)*MIN(Register!$Q767,MAX(0,MIN(E$4-1,IF(Register!$U767="",$D$2,MIN($D$2,YEAR(Register!$U767)*12+MONTH(Register!$U767)-1)))-(YEAR(Register!$O767)*12+MONTH(Register!$O767))+1))/Register!$Q767,2))</f>
        <v/>
      </c>
      <c r="F769" s="27">
        <f>IF(OR(Register!$N767&lt;&gt;"Yes",Register!$O767="",N(Register!$Q767)=0),0,ROUND((Register!$M767-Register!$R767)*MIN(Register!$Q767,MAX(0,MIN(F$4,IF(Register!$U767="",$D$2,MIN($D$2,YEAR(Register!$U767)*12+MONTH(Register!$U767)-1)))-(YEAR(Register!$O767)*12+MONTH(Register!$O767))+1))/Register!$Q767,2)-ROUND((Register!$M767-Register!$R767)*MIN(Register!$Q767,MAX(0,MIN(F$4-1,IF(Register!$U767="",$D$2,MIN($D$2,YEAR(Register!$U767)*12+MONTH(Register!$U767)-1)))-(YEAR(Register!$O767)*12+MONTH(Register!$O767))+1))/Register!$Q767,2))</f>
        <v/>
      </c>
      <c r="G769" s="27">
        <f>IF(OR(Register!$N767&lt;&gt;"Yes",Register!$O767="",N(Register!$Q767)=0),0,ROUND((Register!$M767-Register!$R767)*MIN(Register!$Q767,MAX(0,MIN(G$4,IF(Register!$U767="",$D$2,MIN($D$2,YEAR(Register!$U767)*12+MONTH(Register!$U767)-1)))-(YEAR(Register!$O767)*12+MONTH(Register!$O767))+1))/Register!$Q767,2)-ROUND((Register!$M767-Register!$R767)*MIN(Register!$Q767,MAX(0,MIN(G$4-1,IF(Register!$U767="",$D$2,MIN($D$2,YEAR(Register!$U767)*12+MONTH(Register!$U767)-1)))-(YEAR(Register!$O767)*12+MONTH(Register!$O767))+1))/Register!$Q767,2))</f>
        <v/>
      </c>
      <c r="H769" s="27">
        <f>IF(OR(Register!$N767&lt;&gt;"Yes",Register!$O767="",N(Register!$Q767)=0),0,ROUND((Register!$M767-Register!$R767)*MIN(Register!$Q767,MAX(0,MIN(H$4,IF(Register!$U767="",$D$2,MIN($D$2,YEAR(Register!$U767)*12+MONTH(Register!$U767)-1)))-(YEAR(Register!$O767)*12+MONTH(Register!$O767))+1))/Register!$Q767,2)-ROUND((Register!$M767-Register!$R767)*MIN(Register!$Q767,MAX(0,MIN(H$4-1,IF(Register!$U767="",$D$2,MIN($D$2,YEAR(Register!$U767)*12+MONTH(Register!$U767)-1)))-(YEAR(Register!$O767)*12+MONTH(Register!$O767))+1))/Register!$Q767,2))</f>
        <v/>
      </c>
      <c r="I769" s="27">
        <f>IF(OR(Register!$N767&lt;&gt;"Yes",Register!$O767="",N(Register!$Q767)=0),0,ROUND((Register!$M767-Register!$R767)*MIN(Register!$Q767,MAX(0,MIN(I$4,IF(Register!$U767="",$D$2,MIN($D$2,YEAR(Register!$U767)*12+MONTH(Register!$U767)-1)))-(YEAR(Register!$O767)*12+MONTH(Register!$O767))+1))/Register!$Q767,2)-ROUND((Register!$M767-Register!$R767)*MIN(Register!$Q767,MAX(0,MIN(I$4-1,IF(Register!$U767="",$D$2,MIN($D$2,YEAR(Register!$U767)*12+MONTH(Register!$U767)-1)))-(YEAR(Register!$O767)*12+MONTH(Register!$O767))+1))/Register!$Q767,2))</f>
        <v/>
      </c>
      <c r="J769" s="27">
        <f>IF(OR(Register!$N767&lt;&gt;"Yes",Register!$O767="",N(Register!$Q767)=0),0,ROUND((Register!$M767-Register!$R767)*MIN(Register!$Q767,MAX(0,MIN(J$4,IF(Register!$U767="",$D$2,MIN($D$2,YEAR(Register!$U767)*12+MONTH(Register!$U767)-1)))-(YEAR(Register!$O767)*12+MONTH(Register!$O767))+1))/Register!$Q767,2)-ROUND((Register!$M767-Register!$R767)*MIN(Register!$Q767,MAX(0,MIN(J$4-1,IF(Register!$U767="",$D$2,MIN($D$2,YEAR(Register!$U767)*12+MONTH(Register!$U767)-1)))-(YEAR(Register!$O767)*12+MONTH(Register!$O767))+1))/Register!$Q767,2))</f>
        <v/>
      </c>
      <c r="K769" s="27">
        <f>IF(OR(Register!$N767&lt;&gt;"Yes",Register!$O767="",N(Register!$Q767)=0),0,ROUND((Register!$M767-Register!$R767)*MIN(Register!$Q767,MAX(0,MIN(K$4,IF(Register!$U767="",$D$2,MIN($D$2,YEAR(Register!$U767)*12+MONTH(Register!$U767)-1)))-(YEAR(Register!$O767)*12+MONTH(Register!$O767))+1))/Register!$Q767,2)-ROUND((Register!$M767-Register!$R767)*MIN(Register!$Q767,MAX(0,MIN(K$4-1,IF(Register!$U767="",$D$2,MIN($D$2,YEAR(Register!$U767)*12+MONTH(Register!$U767)-1)))-(YEAR(Register!$O767)*12+MONTH(Register!$O767))+1))/Register!$Q767,2))</f>
        <v/>
      </c>
      <c r="L769" s="27">
        <f>IF(OR(Register!$N767&lt;&gt;"Yes",Register!$O767="",N(Register!$Q767)=0),0,ROUND((Register!$M767-Register!$R767)*MIN(Register!$Q767,MAX(0,MIN(L$4,IF(Register!$U767="",$D$2,MIN($D$2,YEAR(Register!$U767)*12+MONTH(Register!$U767)-1)))-(YEAR(Register!$O767)*12+MONTH(Register!$O767))+1))/Register!$Q767,2)-ROUND((Register!$M767-Register!$R767)*MIN(Register!$Q767,MAX(0,MIN(L$4-1,IF(Register!$U767="",$D$2,MIN($D$2,YEAR(Register!$U767)*12+MONTH(Register!$U767)-1)))-(YEAR(Register!$O767)*12+MONTH(Register!$O767))+1))/Register!$Q767,2))</f>
        <v/>
      </c>
      <c r="M769" s="27">
        <f>IF(OR(Register!$N767&lt;&gt;"Yes",Register!$O767="",N(Register!$Q767)=0),0,ROUND((Register!$M767-Register!$R767)*MIN(Register!$Q767,MAX(0,MIN(M$4,IF(Register!$U767="",$D$2,MIN($D$2,YEAR(Register!$U767)*12+MONTH(Register!$U767)-1)))-(YEAR(Register!$O767)*12+MONTH(Register!$O767))+1))/Register!$Q767,2)-ROUND((Register!$M767-Register!$R767)*MIN(Register!$Q767,MAX(0,MIN(M$4-1,IF(Register!$U767="",$D$2,MIN($D$2,YEAR(Register!$U767)*12+MONTH(Register!$U767)-1)))-(YEAR(Register!$O767)*12+MONTH(Register!$O767))+1))/Register!$Q767,2))</f>
        <v/>
      </c>
      <c r="N769" s="27">
        <f>IF(OR(Register!$N767&lt;&gt;"Yes",Register!$O767="",N(Register!$Q767)=0),0,ROUND((Register!$M767-Register!$R767)*MIN(Register!$Q767,MAX(0,MIN(N$4,IF(Register!$U767="",$D$2,MIN($D$2,YEAR(Register!$U767)*12+MONTH(Register!$U767)-1)))-(YEAR(Register!$O767)*12+MONTH(Register!$O767))+1))/Register!$Q767,2)-ROUND((Register!$M767-Register!$R767)*MIN(Register!$Q767,MAX(0,MIN(N$4-1,IF(Register!$U767="",$D$2,MIN($D$2,YEAR(Register!$U767)*12+MONTH(Register!$U767)-1)))-(YEAR(Register!$O767)*12+MONTH(Register!$O767))+1))/Register!$Q767,2))</f>
        <v/>
      </c>
      <c r="O769" s="27">
        <f>IF(OR(Register!$N767&lt;&gt;"Yes",Register!$O767="",N(Register!$Q767)=0),0,ROUND((Register!$M767-Register!$R767)*MIN(Register!$Q767,MAX(0,MIN(O$4,IF(Register!$U767="",$D$2,MIN($D$2,YEAR(Register!$U767)*12+MONTH(Register!$U767)-1)))-(YEAR(Register!$O767)*12+MONTH(Register!$O767))+1))/Register!$Q767,2)-ROUND((Register!$M767-Register!$R767)*MIN(Register!$Q767,MAX(0,MIN(O$4-1,IF(Register!$U767="",$D$2,MIN($D$2,YEAR(Register!$U767)*12+MONTH(Register!$U767)-1)))-(YEAR(Register!$O767)*12+MONTH(Register!$O767))+1))/Register!$Q767,2))</f>
        <v/>
      </c>
      <c r="P769" s="27">
        <f>IF(OR(Register!$N767&lt;&gt;"Yes",Register!$O767="",N(Register!$Q767)=0),0,ROUND((Register!$M767-Register!$R767)*MIN(Register!$Q767,MAX(0,MIN(P$4,IF(Register!$U767="",$D$2,MIN($D$2,YEAR(Register!$U767)*12+MONTH(Register!$U767)-1)))-(YEAR(Register!$O767)*12+MONTH(Register!$O767))+1))/Register!$Q767,2)-ROUND((Register!$M767-Register!$R767)*MIN(Register!$Q767,MAX(0,MIN(P$4-1,IF(Register!$U767="",$D$2,MIN($D$2,YEAR(Register!$U767)*12+MONTH(Register!$U767)-1)))-(YEAR(Register!$O767)*12+MONTH(Register!$O767))+1))/Register!$Q767,2))</f>
        <v/>
      </c>
      <c r="Q769" s="27">
        <f>E769+F769+G769+H769+I769+J769+K769+L769+M769+N769+O769+P769</f>
        <v/>
      </c>
    </row>
    <row r="770">
      <c r="A770" s="28">
        <f>IF(Register!$A768="","",Register!$A768)</f>
        <v/>
      </c>
      <c r="B770" s="28">
        <f>IF(Register!$D768="","",Register!$D768)</f>
        <v/>
      </c>
      <c r="C770" s="28">
        <f>IF(Register!$F768="","",Register!$F768)</f>
        <v/>
      </c>
      <c r="D770" s="28">
        <f>IF(C770="","",IF(C770=Settings!$A$9,Settings!$B$9,IF(C770=Settings!$A$10,Settings!$B$10,IF(C770=Settings!$A$11,Settings!$B$11,IF(C770=Settings!$A$12,Settings!$B$12,IF(C770=Settings!$A$13,Settings!$B$13,IF(C770=Settings!$A$14,Settings!$B$14,IF(C770=Settings!$A$15,Settings!$B$15,IF(C770=Settings!$A$16,Settings!$B$16,IF(C770=Settings!$A$17,Settings!$B$17,IF(C770=Settings!$A$18,Settings!$B$18,"")))))))))))</f>
        <v/>
      </c>
      <c r="E770" s="27">
        <f>IF(OR(Register!$N768&lt;&gt;"Yes",Register!$O768="",N(Register!$Q768)=0),0,ROUND((Register!$M768-Register!$R768)*MIN(Register!$Q768,MAX(0,MIN(E$4,IF(Register!$U768="",$D$2,MIN($D$2,YEAR(Register!$U768)*12+MONTH(Register!$U768)-1)))-(YEAR(Register!$O768)*12+MONTH(Register!$O768))+1))/Register!$Q768,2)-ROUND((Register!$M768-Register!$R768)*MIN(Register!$Q768,MAX(0,MIN(E$4-1,IF(Register!$U768="",$D$2,MIN($D$2,YEAR(Register!$U768)*12+MONTH(Register!$U768)-1)))-(YEAR(Register!$O768)*12+MONTH(Register!$O768))+1))/Register!$Q768,2))</f>
        <v/>
      </c>
      <c r="F770" s="27">
        <f>IF(OR(Register!$N768&lt;&gt;"Yes",Register!$O768="",N(Register!$Q768)=0),0,ROUND((Register!$M768-Register!$R768)*MIN(Register!$Q768,MAX(0,MIN(F$4,IF(Register!$U768="",$D$2,MIN($D$2,YEAR(Register!$U768)*12+MONTH(Register!$U768)-1)))-(YEAR(Register!$O768)*12+MONTH(Register!$O768))+1))/Register!$Q768,2)-ROUND((Register!$M768-Register!$R768)*MIN(Register!$Q768,MAX(0,MIN(F$4-1,IF(Register!$U768="",$D$2,MIN($D$2,YEAR(Register!$U768)*12+MONTH(Register!$U768)-1)))-(YEAR(Register!$O768)*12+MONTH(Register!$O768))+1))/Register!$Q768,2))</f>
        <v/>
      </c>
      <c r="G770" s="27">
        <f>IF(OR(Register!$N768&lt;&gt;"Yes",Register!$O768="",N(Register!$Q768)=0),0,ROUND((Register!$M768-Register!$R768)*MIN(Register!$Q768,MAX(0,MIN(G$4,IF(Register!$U768="",$D$2,MIN($D$2,YEAR(Register!$U768)*12+MONTH(Register!$U768)-1)))-(YEAR(Register!$O768)*12+MONTH(Register!$O768))+1))/Register!$Q768,2)-ROUND((Register!$M768-Register!$R768)*MIN(Register!$Q768,MAX(0,MIN(G$4-1,IF(Register!$U768="",$D$2,MIN($D$2,YEAR(Register!$U768)*12+MONTH(Register!$U768)-1)))-(YEAR(Register!$O768)*12+MONTH(Register!$O768))+1))/Register!$Q768,2))</f>
        <v/>
      </c>
      <c r="H770" s="27">
        <f>IF(OR(Register!$N768&lt;&gt;"Yes",Register!$O768="",N(Register!$Q768)=0),0,ROUND((Register!$M768-Register!$R768)*MIN(Register!$Q768,MAX(0,MIN(H$4,IF(Register!$U768="",$D$2,MIN($D$2,YEAR(Register!$U768)*12+MONTH(Register!$U768)-1)))-(YEAR(Register!$O768)*12+MONTH(Register!$O768))+1))/Register!$Q768,2)-ROUND((Register!$M768-Register!$R768)*MIN(Register!$Q768,MAX(0,MIN(H$4-1,IF(Register!$U768="",$D$2,MIN($D$2,YEAR(Register!$U768)*12+MONTH(Register!$U768)-1)))-(YEAR(Register!$O768)*12+MONTH(Register!$O768))+1))/Register!$Q768,2))</f>
        <v/>
      </c>
      <c r="I770" s="27">
        <f>IF(OR(Register!$N768&lt;&gt;"Yes",Register!$O768="",N(Register!$Q768)=0),0,ROUND((Register!$M768-Register!$R768)*MIN(Register!$Q768,MAX(0,MIN(I$4,IF(Register!$U768="",$D$2,MIN($D$2,YEAR(Register!$U768)*12+MONTH(Register!$U768)-1)))-(YEAR(Register!$O768)*12+MONTH(Register!$O768))+1))/Register!$Q768,2)-ROUND((Register!$M768-Register!$R768)*MIN(Register!$Q768,MAX(0,MIN(I$4-1,IF(Register!$U768="",$D$2,MIN($D$2,YEAR(Register!$U768)*12+MONTH(Register!$U768)-1)))-(YEAR(Register!$O768)*12+MONTH(Register!$O768))+1))/Register!$Q768,2))</f>
        <v/>
      </c>
      <c r="J770" s="27">
        <f>IF(OR(Register!$N768&lt;&gt;"Yes",Register!$O768="",N(Register!$Q768)=0),0,ROUND((Register!$M768-Register!$R768)*MIN(Register!$Q768,MAX(0,MIN(J$4,IF(Register!$U768="",$D$2,MIN($D$2,YEAR(Register!$U768)*12+MONTH(Register!$U768)-1)))-(YEAR(Register!$O768)*12+MONTH(Register!$O768))+1))/Register!$Q768,2)-ROUND((Register!$M768-Register!$R768)*MIN(Register!$Q768,MAX(0,MIN(J$4-1,IF(Register!$U768="",$D$2,MIN($D$2,YEAR(Register!$U768)*12+MONTH(Register!$U768)-1)))-(YEAR(Register!$O768)*12+MONTH(Register!$O768))+1))/Register!$Q768,2))</f>
        <v/>
      </c>
      <c r="K770" s="27">
        <f>IF(OR(Register!$N768&lt;&gt;"Yes",Register!$O768="",N(Register!$Q768)=0),0,ROUND((Register!$M768-Register!$R768)*MIN(Register!$Q768,MAX(0,MIN(K$4,IF(Register!$U768="",$D$2,MIN($D$2,YEAR(Register!$U768)*12+MONTH(Register!$U768)-1)))-(YEAR(Register!$O768)*12+MONTH(Register!$O768))+1))/Register!$Q768,2)-ROUND((Register!$M768-Register!$R768)*MIN(Register!$Q768,MAX(0,MIN(K$4-1,IF(Register!$U768="",$D$2,MIN($D$2,YEAR(Register!$U768)*12+MONTH(Register!$U768)-1)))-(YEAR(Register!$O768)*12+MONTH(Register!$O768))+1))/Register!$Q768,2))</f>
        <v/>
      </c>
      <c r="L770" s="27">
        <f>IF(OR(Register!$N768&lt;&gt;"Yes",Register!$O768="",N(Register!$Q768)=0),0,ROUND((Register!$M768-Register!$R768)*MIN(Register!$Q768,MAX(0,MIN(L$4,IF(Register!$U768="",$D$2,MIN($D$2,YEAR(Register!$U768)*12+MONTH(Register!$U768)-1)))-(YEAR(Register!$O768)*12+MONTH(Register!$O768))+1))/Register!$Q768,2)-ROUND((Register!$M768-Register!$R768)*MIN(Register!$Q768,MAX(0,MIN(L$4-1,IF(Register!$U768="",$D$2,MIN($D$2,YEAR(Register!$U768)*12+MONTH(Register!$U768)-1)))-(YEAR(Register!$O768)*12+MONTH(Register!$O768))+1))/Register!$Q768,2))</f>
        <v/>
      </c>
      <c r="M770" s="27">
        <f>IF(OR(Register!$N768&lt;&gt;"Yes",Register!$O768="",N(Register!$Q768)=0),0,ROUND((Register!$M768-Register!$R768)*MIN(Register!$Q768,MAX(0,MIN(M$4,IF(Register!$U768="",$D$2,MIN($D$2,YEAR(Register!$U768)*12+MONTH(Register!$U768)-1)))-(YEAR(Register!$O768)*12+MONTH(Register!$O768))+1))/Register!$Q768,2)-ROUND((Register!$M768-Register!$R768)*MIN(Register!$Q768,MAX(0,MIN(M$4-1,IF(Register!$U768="",$D$2,MIN($D$2,YEAR(Register!$U768)*12+MONTH(Register!$U768)-1)))-(YEAR(Register!$O768)*12+MONTH(Register!$O768))+1))/Register!$Q768,2))</f>
        <v/>
      </c>
      <c r="N770" s="27">
        <f>IF(OR(Register!$N768&lt;&gt;"Yes",Register!$O768="",N(Register!$Q768)=0),0,ROUND((Register!$M768-Register!$R768)*MIN(Register!$Q768,MAX(0,MIN(N$4,IF(Register!$U768="",$D$2,MIN($D$2,YEAR(Register!$U768)*12+MONTH(Register!$U768)-1)))-(YEAR(Register!$O768)*12+MONTH(Register!$O768))+1))/Register!$Q768,2)-ROUND((Register!$M768-Register!$R768)*MIN(Register!$Q768,MAX(0,MIN(N$4-1,IF(Register!$U768="",$D$2,MIN($D$2,YEAR(Register!$U768)*12+MONTH(Register!$U768)-1)))-(YEAR(Register!$O768)*12+MONTH(Register!$O768))+1))/Register!$Q768,2))</f>
        <v/>
      </c>
      <c r="O770" s="27">
        <f>IF(OR(Register!$N768&lt;&gt;"Yes",Register!$O768="",N(Register!$Q768)=0),0,ROUND((Register!$M768-Register!$R768)*MIN(Register!$Q768,MAX(0,MIN(O$4,IF(Register!$U768="",$D$2,MIN($D$2,YEAR(Register!$U768)*12+MONTH(Register!$U768)-1)))-(YEAR(Register!$O768)*12+MONTH(Register!$O768))+1))/Register!$Q768,2)-ROUND((Register!$M768-Register!$R768)*MIN(Register!$Q768,MAX(0,MIN(O$4-1,IF(Register!$U768="",$D$2,MIN($D$2,YEAR(Register!$U768)*12+MONTH(Register!$U768)-1)))-(YEAR(Register!$O768)*12+MONTH(Register!$O768))+1))/Register!$Q768,2))</f>
        <v/>
      </c>
      <c r="P770" s="27">
        <f>IF(OR(Register!$N768&lt;&gt;"Yes",Register!$O768="",N(Register!$Q768)=0),0,ROUND((Register!$M768-Register!$R768)*MIN(Register!$Q768,MAX(0,MIN(P$4,IF(Register!$U768="",$D$2,MIN($D$2,YEAR(Register!$U768)*12+MONTH(Register!$U768)-1)))-(YEAR(Register!$O768)*12+MONTH(Register!$O768))+1))/Register!$Q768,2)-ROUND((Register!$M768-Register!$R768)*MIN(Register!$Q768,MAX(0,MIN(P$4-1,IF(Register!$U768="",$D$2,MIN($D$2,YEAR(Register!$U768)*12+MONTH(Register!$U768)-1)))-(YEAR(Register!$O768)*12+MONTH(Register!$O768))+1))/Register!$Q768,2))</f>
        <v/>
      </c>
      <c r="Q770" s="27">
        <f>E770+F770+G770+H770+I770+J770+K770+L770+M770+N770+O770+P770</f>
        <v/>
      </c>
    </row>
    <row r="771">
      <c r="A771" s="28">
        <f>IF(Register!$A769="","",Register!$A769)</f>
        <v/>
      </c>
      <c r="B771" s="28">
        <f>IF(Register!$D769="","",Register!$D769)</f>
        <v/>
      </c>
      <c r="C771" s="28">
        <f>IF(Register!$F769="","",Register!$F769)</f>
        <v/>
      </c>
      <c r="D771" s="28">
        <f>IF(C771="","",IF(C771=Settings!$A$9,Settings!$B$9,IF(C771=Settings!$A$10,Settings!$B$10,IF(C771=Settings!$A$11,Settings!$B$11,IF(C771=Settings!$A$12,Settings!$B$12,IF(C771=Settings!$A$13,Settings!$B$13,IF(C771=Settings!$A$14,Settings!$B$14,IF(C771=Settings!$A$15,Settings!$B$15,IF(C771=Settings!$A$16,Settings!$B$16,IF(C771=Settings!$A$17,Settings!$B$17,IF(C771=Settings!$A$18,Settings!$B$18,"")))))))))))</f>
        <v/>
      </c>
      <c r="E771" s="27">
        <f>IF(OR(Register!$N769&lt;&gt;"Yes",Register!$O769="",N(Register!$Q769)=0),0,ROUND((Register!$M769-Register!$R769)*MIN(Register!$Q769,MAX(0,MIN(E$4,IF(Register!$U769="",$D$2,MIN($D$2,YEAR(Register!$U769)*12+MONTH(Register!$U769)-1)))-(YEAR(Register!$O769)*12+MONTH(Register!$O769))+1))/Register!$Q769,2)-ROUND((Register!$M769-Register!$R769)*MIN(Register!$Q769,MAX(0,MIN(E$4-1,IF(Register!$U769="",$D$2,MIN($D$2,YEAR(Register!$U769)*12+MONTH(Register!$U769)-1)))-(YEAR(Register!$O769)*12+MONTH(Register!$O769))+1))/Register!$Q769,2))</f>
        <v/>
      </c>
      <c r="F771" s="27">
        <f>IF(OR(Register!$N769&lt;&gt;"Yes",Register!$O769="",N(Register!$Q769)=0),0,ROUND((Register!$M769-Register!$R769)*MIN(Register!$Q769,MAX(0,MIN(F$4,IF(Register!$U769="",$D$2,MIN($D$2,YEAR(Register!$U769)*12+MONTH(Register!$U769)-1)))-(YEAR(Register!$O769)*12+MONTH(Register!$O769))+1))/Register!$Q769,2)-ROUND((Register!$M769-Register!$R769)*MIN(Register!$Q769,MAX(0,MIN(F$4-1,IF(Register!$U769="",$D$2,MIN($D$2,YEAR(Register!$U769)*12+MONTH(Register!$U769)-1)))-(YEAR(Register!$O769)*12+MONTH(Register!$O769))+1))/Register!$Q769,2))</f>
        <v/>
      </c>
      <c r="G771" s="27">
        <f>IF(OR(Register!$N769&lt;&gt;"Yes",Register!$O769="",N(Register!$Q769)=0),0,ROUND((Register!$M769-Register!$R769)*MIN(Register!$Q769,MAX(0,MIN(G$4,IF(Register!$U769="",$D$2,MIN($D$2,YEAR(Register!$U769)*12+MONTH(Register!$U769)-1)))-(YEAR(Register!$O769)*12+MONTH(Register!$O769))+1))/Register!$Q769,2)-ROUND((Register!$M769-Register!$R769)*MIN(Register!$Q769,MAX(0,MIN(G$4-1,IF(Register!$U769="",$D$2,MIN($D$2,YEAR(Register!$U769)*12+MONTH(Register!$U769)-1)))-(YEAR(Register!$O769)*12+MONTH(Register!$O769))+1))/Register!$Q769,2))</f>
        <v/>
      </c>
      <c r="H771" s="27">
        <f>IF(OR(Register!$N769&lt;&gt;"Yes",Register!$O769="",N(Register!$Q769)=0),0,ROUND((Register!$M769-Register!$R769)*MIN(Register!$Q769,MAX(0,MIN(H$4,IF(Register!$U769="",$D$2,MIN($D$2,YEAR(Register!$U769)*12+MONTH(Register!$U769)-1)))-(YEAR(Register!$O769)*12+MONTH(Register!$O769))+1))/Register!$Q769,2)-ROUND((Register!$M769-Register!$R769)*MIN(Register!$Q769,MAX(0,MIN(H$4-1,IF(Register!$U769="",$D$2,MIN($D$2,YEAR(Register!$U769)*12+MONTH(Register!$U769)-1)))-(YEAR(Register!$O769)*12+MONTH(Register!$O769))+1))/Register!$Q769,2))</f>
        <v/>
      </c>
      <c r="I771" s="27">
        <f>IF(OR(Register!$N769&lt;&gt;"Yes",Register!$O769="",N(Register!$Q769)=0),0,ROUND((Register!$M769-Register!$R769)*MIN(Register!$Q769,MAX(0,MIN(I$4,IF(Register!$U769="",$D$2,MIN($D$2,YEAR(Register!$U769)*12+MONTH(Register!$U769)-1)))-(YEAR(Register!$O769)*12+MONTH(Register!$O769))+1))/Register!$Q769,2)-ROUND((Register!$M769-Register!$R769)*MIN(Register!$Q769,MAX(0,MIN(I$4-1,IF(Register!$U769="",$D$2,MIN($D$2,YEAR(Register!$U769)*12+MONTH(Register!$U769)-1)))-(YEAR(Register!$O769)*12+MONTH(Register!$O769))+1))/Register!$Q769,2))</f>
        <v/>
      </c>
      <c r="J771" s="27">
        <f>IF(OR(Register!$N769&lt;&gt;"Yes",Register!$O769="",N(Register!$Q769)=0),0,ROUND((Register!$M769-Register!$R769)*MIN(Register!$Q769,MAX(0,MIN(J$4,IF(Register!$U769="",$D$2,MIN($D$2,YEAR(Register!$U769)*12+MONTH(Register!$U769)-1)))-(YEAR(Register!$O769)*12+MONTH(Register!$O769))+1))/Register!$Q769,2)-ROUND((Register!$M769-Register!$R769)*MIN(Register!$Q769,MAX(0,MIN(J$4-1,IF(Register!$U769="",$D$2,MIN($D$2,YEAR(Register!$U769)*12+MONTH(Register!$U769)-1)))-(YEAR(Register!$O769)*12+MONTH(Register!$O769))+1))/Register!$Q769,2))</f>
        <v/>
      </c>
      <c r="K771" s="27">
        <f>IF(OR(Register!$N769&lt;&gt;"Yes",Register!$O769="",N(Register!$Q769)=0),0,ROUND((Register!$M769-Register!$R769)*MIN(Register!$Q769,MAX(0,MIN(K$4,IF(Register!$U769="",$D$2,MIN($D$2,YEAR(Register!$U769)*12+MONTH(Register!$U769)-1)))-(YEAR(Register!$O769)*12+MONTH(Register!$O769))+1))/Register!$Q769,2)-ROUND((Register!$M769-Register!$R769)*MIN(Register!$Q769,MAX(0,MIN(K$4-1,IF(Register!$U769="",$D$2,MIN($D$2,YEAR(Register!$U769)*12+MONTH(Register!$U769)-1)))-(YEAR(Register!$O769)*12+MONTH(Register!$O769))+1))/Register!$Q769,2))</f>
        <v/>
      </c>
      <c r="L771" s="27">
        <f>IF(OR(Register!$N769&lt;&gt;"Yes",Register!$O769="",N(Register!$Q769)=0),0,ROUND((Register!$M769-Register!$R769)*MIN(Register!$Q769,MAX(0,MIN(L$4,IF(Register!$U769="",$D$2,MIN($D$2,YEAR(Register!$U769)*12+MONTH(Register!$U769)-1)))-(YEAR(Register!$O769)*12+MONTH(Register!$O769))+1))/Register!$Q769,2)-ROUND((Register!$M769-Register!$R769)*MIN(Register!$Q769,MAX(0,MIN(L$4-1,IF(Register!$U769="",$D$2,MIN($D$2,YEAR(Register!$U769)*12+MONTH(Register!$U769)-1)))-(YEAR(Register!$O769)*12+MONTH(Register!$O769))+1))/Register!$Q769,2))</f>
        <v/>
      </c>
      <c r="M771" s="27">
        <f>IF(OR(Register!$N769&lt;&gt;"Yes",Register!$O769="",N(Register!$Q769)=0),0,ROUND((Register!$M769-Register!$R769)*MIN(Register!$Q769,MAX(0,MIN(M$4,IF(Register!$U769="",$D$2,MIN($D$2,YEAR(Register!$U769)*12+MONTH(Register!$U769)-1)))-(YEAR(Register!$O769)*12+MONTH(Register!$O769))+1))/Register!$Q769,2)-ROUND((Register!$M769-Register!$R769)*MIN(Register!$Q769,MAX(0,MIN(M$4-1,IF(Register!$U769="",$D$2,MIN($D$2,YEAR(Register!$U769)*12+MONTH(Register!$U769)-1)))-(YEAR(Register!$O769)*12+MONTH(Register!$O769))+1))/Register!$Q769,2))</f>
        <v/>
      </c>
      <c r="N771" s="27">
        <f>IF(OR(Register!$N769&lt;&gt;"Yes",Register!$O769="",N(Register!$Q769)=0),0,ROUND((Register!$M769-Register!$R769)*MIN(Register!$Q769,MAX(0,MIN(N$4,IF(Register!$U769="",$D$2,MIN($D$2,YEAR(Register!$U769)*12+MONTH(Register!$U769)-1)))-(YEAR(Register!$O769)*12+MONTH(Register!$O769))+1))/Register!$Q769,2)-ROUND((Register!$M769-Register!$R769)*MIN(Register!$Q769,MAX(0,MIN(N$4-1,IF(Register!$U769="",$D$2,MIN($D$2,YEAR(Register!$U769)*12+MONTH(Register!$U769)-1)))-(YEAR(Register!$O769)*12+MONTH(Register!$O769))+1))/Register!$Q769,2))</f>
        <v/>
      </c>
      <c r="O771" s="27">
        <f>IF(OR(Register!$N769&lt;&gt;"Yes",Register!$O769="",N(Register!$Q769)=0),0,ROUND((Register!$M769-Register!$R769)*MIN(Register!$Q769,MAX(0,MIN(O$4,IF(Register!$U769="",$D$2,MIN($D$2,YEAR(Register!$U769)*12+MONTH(Register!$U769)-1)))-(YEAR(Register!$O769)*12+MONTH(Register!$O769))+1))/Register!$Q769,2)-ROUND((Register!$M769-Register!$R769)*MIN(Register!$Q769,MAX(0,MIN(O$4-1,IF(Register!$U769="",$D$2,MIN($D$2,YEAR(Register!$U769)*12+MONTH(Register!$U769)-1)))-(YEAR(Register!$O769)*12+MONTH(Register!$O769))+1))/Register!$Q769,2))</f>
        <v/>
      </c>
      <c r="P771" s="27">
        <f>IF(OR(Register!$N769&lt;&gt;"Yes",Register!$O769="",N(Register!$Q769)=0),0,ROUND((Register!$M769-Register!$R769)*MIN(Register!$Q769,MAX(0,MIN(P$4,IF(Register!$U769="",$D$2,MIN($D$2,YEAR(Register!$U769)*12+MONTH(Register!$U769)-1)))-(YEAR(Register!$O769)*12+MONTH(Register!$O769))+1))/Register!$Q769,2)-ROUND((Register!$M769-Register!$R769)*MIN(Register!$Q769,MAX(0,MIN(P$4-1,IF(Register!$U769="",$D$2,MIN($D$2,YEAR(Register!$U769)*12+MONTH(Register!$U769)-1)))-(YEAR(Register!$O769)*12+MONTH(Register!$O769))+1))/Register!$Q769,2))</f>
        <v/>
      </c>
      <c r="Q771" s="27">
        <f>E771+F771+G771+H771+I771+J771+K771+L771+M771+N771+O771+P771</f>
        <v/>
      </c>
    </row>
    <row r="772">
      <c r="A772" s="28">
        <f>IF(Register!$A770="","",Register!$A770)</f>
        <v/>
      </c>
      <c r="B772" s="28">
        <f>IF(Register!$D770="","",Register!$D770)</f>
        <v/>
      </c>
      <c r="C772" s="28">
        <f>IF(Register!$F770="","",Register!$F770)</f>
        <v/>
      </c>
      <c r="D772" s="28">
        <f>IF(C772="","",IF(C772=Settings!$A$9,Settings!$B$9,IF(C772=Settings!$A$10,Settings!$B$10,IF(C772=Settings!$A$11,Settings!$B$11,IF(C772=Settings!$A$12,Settings!$B$12,IF(C772=Settings!$A$13,Settings!$B$13,IF(C772=Settings!$A$14,Settings!$B$14,IF(C772=Settings!$A$15,Settings!$B$15,IF(C772=Settings!$A$16,Settings!$B$16,IF(C772=Settings!$A$17,Settings!$B$17,IF(C772=Settings!$A$18,Settings!$B$18,"")))))))))))</f>
        <v/>
      </c>
      <c r="E772" s="27">
        <f>IF(OR(Register!$N770&lt;&gt;"Yes",Register!$O770="",N(Register!$Q770)=0),0,ROUND((Register!$M770-Register!$R770)*MIN(Register!$Q770,MAX(0,MIN(E$4,IF(Register!$U770="",$D$2,MIN($D$2,YEAR(Register!$U770)*12+MONTH(Register!$U770)-1)))-(YEAR(Register!$O770)*12+MONTH(Register!$O770))+1))/Register!$Q770,2)-ROUND((Register!$M770-Register!$R770)*MIN(Register!$Q770,MAX(0,MIN(E$4-1,IF(Register!$U770="",$D$2,MIN($D$2,YEAR(Register!$U770)*12+MONTH(Register!$U770)-1)))-(YEAR(Register!$O770)*12+MONTH(Register!$O770))+1))/Register!$Q770,2))</f>
        <v/>
      </c>
      <c r="F772" s="27">
        <f>IF(OR(Register!$N770&lt;&gt;"Yes",Register!$O770="",N(Register!$Q770)=0),0,ROUND((Register!$M770-Register!$R770)*MIN(Register!$Q770,MAX(0,MIN(F$4,IF(Register!$U770="",$D$2,MIN($D$2,YEAR(Register!$U770)*12+MONTH(Register!$U770)-1)))-(YEAR(Register!$O770)*12+MONTH(Register!$O770))+1))/Register!$Q770,2)-ROUND((Register!$M770-Register!$R770)*MIN(Register!$Q770,MAX(0,MIN(F$4-1,IF(Register!$U770="",$D$2,MIN($D$2,YEAR(Register!$U770)*12+MONTH(Register!$U770)-1)))-(YEAR(Register!$O770)*12+MONTH(Register!$O770))+1))/Register!$Q770,2))</f>
        <v/>
      </c>
      <c r="G772" s="27">
        <f>IF(OR(Register!$N770&lt;&gt;"Yes",Register!$O770="",N(Register!$Q770)=0),0,ROUND((Register!$M770-Register!$R770)*MIN(Register!$Q770,MAX(0,MIN(G$4,IF(Register!$U770="",$D$2,MIN($D$2,YEAR(Register!$U770)*12+MONTH(Register!$U770)-1)))-(YEAR(Register!$O770)*12+MONTH(Register!$O770))+1))/Register!$Q770,2)-ROUND((Register!$M770-Register!$R770)*MIN(Register!$Q770,MAX(0,MIN(G$4-1,IF(Register!$U770="",$D$2,MIN($D$2,YEAR(Register!$U770)*12+MONTH(Register!$U770)-1)))-(YEAR(Register!$O770)*12+MONTH(Register!$O770))+1))/Register!$Q770,2))</f>
        <v/>
      </c>
      <c r="H772" s="27">
        <f>IF(OR(Register!$N770&lt;&gt;"Yes",Register!$O770="",N(Register!$Q770)=0),0,ROUND((Register!$M770-Register!$R770)*MIN(Register!$Q770,MAX(0,MIN(H$4,IF(Register!$U770="",$D$2,MIN($D$2,YEAR(Register!$U770)*12+MONTH(Register!$U770)-1)))-(YEAR(Register!$O770)*12+MONTH(Register!$O770))+1))/Register!$Q770,2)-ROUND((Register!$M770-Register!$R770)*MIN(Register!$Q770,MAX(0,MIN(H$4-1,IF(Register!$U770="",$D$2,MIN($D$2,YEAR(Register!$U770)*12+MONTH(Register!$U770)-1)))-(YEAR(Register!$O770)*12+MONTH(Register!$O770))+1))/Register!$Q770,2))</f>
        <v/>
      </c>
      <c r="I772" s="27">
        <f>IF(OR(Register!$N770&lt;&gt;"Yes",Register!$O770="",N(Register!$Q770)=0),0,ROUND((Register!$M770-Register!$R770)*MIN(Register!$Q770,MAX(0,MIN(I$4,IF(Register!$U770="",$D$2,MIN($D$2,YEAR(Register!$U770)*12+MONTH(Register!$U770)-1)))-(YEAR(Register!$O770)*12+MONTH(Register!$O770))+1))/Register!$Q770,2)-ROUND((Register!$M770-Register!$R770)*MIN(Register!$Q770,MAX(0,MIN(I$4-1,IF(Register!$U770="",$D$2,MIN($D$2,YEAR(Register!$U770)*12+MONTH(Register!$U770)-1)))-(YEAR(Register!$O770)*12+MONTH(Register!$O770))+1))/Register!$Q770,2))</f>
        <v/>
      </c>
      <c r="J772" s="27">
        <f>IF(OR(Register!$N770&lt;&gt;"Yes",Register!$O770="",N(Register!$Q770)=0),0,ROUND((Register!$M770-Register!$R770)*MIN(Register!$Q770,MAX(0,MIN(J$4,IF(Register!$U770="",$D$2,MIN($D$2,YEAR(Register!$U770)*12+MONTH(Register!$U770)-1)))-(YEAR(Register!$O770)*12+MONTH(Register!$O770))+1))/Register!$Q770,2)-ROUND((Register!$M770-Register!$R770)*MIN(Register!$Q770,MAX(0,MIN(J$4-1,IF(Register!$U770="",$D$2,MIN($D$2,YEAR(Register!$U770)*12+MONTH(Register!$U770)-1)))-(YEAR(Register!$O770)*12+MONTH(Register!$O770))+1))/Register!$Q770,2))</f>
        <v/>
      </c>
      <c r="K772" s="27">
        <f>IF(OR(Register!$N770&lt;&gt;"Yes",Register!$O770="",N(Register!$Q770)=0),0,ROUND((Register!$M770-Register!$R770)*MIN(Register!$Q770,MAX(0,MIN(K$4,IF(Register!$U770="",$D$2,MIN($D$2,YEAR(Register!$U770)*12+MONTH(Register!$U770)-1)))-(YEAR(Register!$O770)*12+MONTH(Register!$O770))+1))/Register!$Q770,2)-ROUND((Register!$M770-Register!$R770)*MIN(Register!$Q770,MAX(0,MIN(K$4-1,IF(Register!$U770="",$D$2,MIN($D$2,YEAR(Register!$U770)*12+MONTH(Register!$U770)-1)))-(YEAR(Register!$O770)*12+MONTH(Register!$O770))+1))/Register!$Q770,2))</f>
        <v/>
      </c>
      <c r="L772" s="27">
        <f>IF(OR(Register!$N770&lt;&gt;"Yes",Register!$O770="",N(Register!$Q770)=0),0,ROUND((Register!$M770-Register!$R770)*MIN(Register!$Q770,MAX(0,MIN(L$4,IF(Register!$U770="",$D$2,MIN($D$2,YEAR(Register!$U770)*12+MONTH(Register!$U770)-1)))-(YEAR(Register!$O770)*12+MONTH(Register!$O770))+1))/Register!$Q770,2)-ROUND((Register!$M770-Register!$R770)*MIN(Register!$Q770,MAX(0,MIN(L$4-1,IF(Register!$U770="",$D$2,MIN($D$2,YEAR(Register!$U770)*12+MONTH(Register!$U770)-1)))-(YEAR(Register!$O770)*12+MONTH(Register!$O770))+1))/Register!$Q770,2))</f>
        <v/>
      </c>
      <c r="M772" s="27">
        <f>IF(OR(Register!$N770&lt;&gt;"Yes",Register!$O770="",N(Register!$Q770)=0),0,ROUND((Register!$M770-Register!$R770)*MIN(Register!$Q770,MAX(0,MIN(M$4,IF(Register!$U770="",$D$2,MIN($D$2,YEAR(Register!$U770)*12+MONTH(Register!$U770)-1)))-(YEAR(Register!$O770)*12+MONTH(Register!$O770))+1))/Register!$Q770,2)-ROUND((Register!$M770-Register!$R770)*MIN(Register!$Q770,MAX(0,MIN(M$4-1,IF(Register!$U770="",$D$2,MIN($D$2,YEAR(Register!$U770)*12+MONTH(Register!$U770)-1)))-(YEAR(Register!$O770)*12+MONTH(Register!$O770))+1))/Register!$Q770,2))</f>
        <v/>
      </c>
      <c r="N772" s="27">
        <f>IF(OR(Register!$N770&lt;&gt;"Yes",Register!$O770="",N(Register!$Q770)=0),0,ROUND((Register!$M770-Register!$R770)*MIN(Register!$Q770,MAX(0,MIN(N$4,IF(Register!$U770="",$D$2,MIN($D$2,YEAR(Register!$U770)*12+MONTH(Register!$U770)-1)))-(YEAR(Register!$O770)*12+MONTH(Register!$O770))+1))/Register!$Q770,2)-ROUND((Register!$M770-Register!$R770)*MIN(Register!$Q770,MAX(0,MIN(N$4-1,IF(Register!$U770="",$D$2,MIN($D$2,YEAR(Register!$U770)*12+MONTH(Register!$U770)-1)))-(YEAR(Register!$O770)*12+MONTH(Register!$O770))+1))/Register!$Q770,2))</f>
        <v/>
      </c>
      <c r="O772" s="27">
        <f>IF(OR(Register!$N770&lt;&gt;"Yes",Register!$O770="",N(Register!$Q770)=0),0,ROUND((Register!$M770-Register!$R770)*MIN(Register!$Q770,MAX(0,MIN(O$4,IF(Register!$U770="",$D$2,MIN($D$2,YEAR(Register!$U770)*12+MONTH(Register!$U770)-1)))-(YEAR(Register!$O770)*12+MONTH(Register!$O770))+1))/Register!$Q770,2)-ROUND((Register!$M770-Register!$R770)*MIN(Register!$Q770,MAX(0,MIN(O$4-1,IF(Register!$U770="",$D$2,MIN($D$2,YEAR(Register!$U770)*12+MONTH(Register!$U770)-1)))-(YEAR(Register!$O770)*12+MONTH(Register!$O770))+1))/Register!$Q770,2))</f>
        <v/>
      </c>
      <c r="P772" s="27">
        <f>IF(OR(Register!$N770&lt;&gt;"Yes",Register!$O770="",N(Register!$Q770)=0),0,ROUND((Register!$M770-Register!$R770)*MIN(Register!$Q770,MAX(0,MIN(P$4,IF(Register!$U770="",$D$2,MIN($D$2,YEAR(Register!$U770)*12+MONTH(Register!$U770)-1)))-(YEAR(Register!$O770)*12+MONTH(Register!$O770))+1))/Register!$Q770,2)-ROUND((Register!$M770-Register!$R770)*MIN(Register!$Q770,MAX(0,MIN(P$4-1,IF(Register!$U770="",$D$2,MIN($D$2,YEAR(Register!$U770)*12+MONTH(Register!$U770)-1)))-(YEAR(Register!$O770)*12+MONTH(Register!$O770))+1))/Register!$Q770,2))</f>
        <v/>
      </c>
      <c r="Q772" s="27">
        <f>E772+F772+G772+H772+I772+J772+K772+L772+M772+N772+O772+P772</f>
        <v/>
      </c>
    </row>
    <row r="773">
      <c r="A773" s="28">
        <f>IF(Register!$A771="","",Register!$A771)</f>
        <v/>
      </c>
      <c r="B773" s="28">
        <f>IF(Register!$D771="","",Register!$D771)</f>
        <v/>
      </c>
      <c r="C773" s="28">
        <f>IF(Register!$F771="","",Register!$F771)</f>
        <v/>
      </c>
      <c r="D773" s="28">
        <f>IF(C773="","",IF(C773=Settings!$A$9,Settings!$B$9,IF(C773=Settings!$A$10,Settings!$B$10,IF(C773=Settings!$A$11,Settings!$B$11,IF(C773=Settings!$A$12,Settings!$B$12,IF(C773=Settings!$A$13,Settings!$B$13,IF(C773=Settings!$A$14,Settings!$B$14,IF(C773=Settings!$A$15,Settings!$B$15,IF(C773=Settings!$A$16,Settings!$B$16,IF(C773=Settings!$A$17,Settings!$B$17,IF(C773=Settings!$A$18,Settings!$B$18,"")))))))))))</f>
        <v/>
      </c>
      <c r="E773" s="27">
        <f>IF(OR(Register!$N771&lt;&gt;"Yes",Register!$O771="",N(Register!$Q771)=0),0,ROUND((Register!$M771-Register!$R771)*MIN(Register!$Q771,MAX(0,MIN(E$4,IF(Register!$U771="",$D$2,MIN($D$2,YEAR(Register!$U771)*12+MONTH(Register!$U771)-1)))-(YEAR(Register!$O771)*12+MONTH(Register!$O771))+1))/Register!$Q771,2)-ROUND((Register!$M771-Register!$R771)*MIN(Register!$Q771,MAX(0,MIN(E$4-1,IF(Register!$U771="",$D$2,MIN($D$2,YEAR(Register!$U771)*12+MONTH(Register!$U771)-1)))-(YEAR(Register!$O771)*12+MONTH(Register!$O771))+1))/Register!$Q771,2))</f>
        <v/>
      </c>
      <c r="F773" s="27">
        <f>IF(OR(Register!$N771&lt;&gt;"Yes",Register!$O771="",N(Register!$Q771)=0),0,ROUND((Register!$M771-Register!$R771)*MIN(Register!$Q771,MAX(0,MIN(F$4,IF(Register!$U771="",$D$2,MIN($D$2,YEAR(Register!$U771)*12+MONTH(Register!$U771)-1)))-(YEAR(Register!$O771)*12+MONTH(Register!$O771))+1))/Register!$Q771,2)-ROUND((Register!$M771-Register!$R771)*MIN(Register!$Q771,MAX(0,MIN(F$4-1,IF(Register!$U771="",$D$2,MIN($D$2,YEAR(Register!$U771)*12+MONTH(Register!$U771)-1)))-(YEAR(Register!$O771)*12+MONTH(Register!$O771))+1))/Register!$Q771,2))</f>
        <v/>
      </c>
      <c r="G773" s="27">
        <f>IF(OR(Register!$N771&lt;&gt;"Yes",Register!$O771="",N(Register!$Q771)=0),0,ROUND((Register!$M771-Register!$R771)*MIN(Register!$Q771,MAX(0,MIN(G$4,IF(Register!$U771="",$D$2,MIN($D$2,YEAR(Register!$U771)*12+MONTH(Register!$U771)-1)))-(YEAR(Register!$O771)*12+MONTH(Register!$O771))+1))/Register!$Q771,2)-ROUND((Register!$M771-Register!$R771)*MIN(Register!$Q771,MAX(0,MIN(G$4-1,IF(Register!$U771="",$D$2,MIN($D$2,YEAR(Register!$U771)*12+MONTH(Register!$U771)-1)))-(YEAR(Register!$O771)*12+MONTH(Register!$O771))+1))/Register!$Q771,2))</f>
        <v/>
      </c>
      <c r="H773" s="27">
        <f>IF(OR(Register!$N771&lt;&gt;"Yes",Register!$O771="",N(Register!$Q771)=0),0,ROUND((Register!$M771-Register!$R771)*MIN(Register!$Q771,MAX(0,MIN(H$4,IF(Register!$U771="",$D$2,MIN($D$2,YEAR(Register!$U771)*12+MONTH(Register!$U771)-1)))-(YEAR(Register!$O771)*12+MONTH(Register!$O771))+1))/Register!$Q771,2)-ROUND((Register!$M771-Register!$R771)*MIN(Register!$Q771,MAX(0,MIN(H$4-1,IF(Register!$U771="",$D$2,MIN($D$2,YEAR(Register!$U771)*12+MONTH(Register!$U771)-1)))-(YEAR(Register!$O771)*12+MONTH(Register!$O771))+1))/Register!$Q771,2))</f>
        <v/>
      </c>
      <c r="I773" s="27">
        <f>IF(OR(Register!$N771&lt;&gt;"Yes",Register!$O771="",N(Register!$Q771)=0),0,ROUND((Register!$M771-Register!$R771)*MIN(Register!$Q771,MAX(0,MIN(I$4,IF(Register!$U771="",$D$2,MIN($D$2,YEAR(Register!$U771)*12+MONTH(Register!$U771)-1)))-(YEAR(Register!$O771)*12+MONTH(Register!$O771))+1))/Register!$Q771,2)-ROUND((Register!$M771-Register!$R771)*MIN(Register!$Q771,MAX(0,MIN(I$4-1,IF(Register!$U771="",$D$2,MIN($D$2,YEAR(Register!$U771)*12+MONTH(Register!$U771)-1)))-(YEAR(Register!$O771)*12+MONTH(Register!$O771))+1))/Register!$Q771,2))</f>
        <v/>
      </c>
      <c r="J773" s="27">
        <f>IF(OR(Register!$N771&lt;&gt;"Yes",Register!$O771="",N(Register!$Q771)=0),0,ROUND((Register!$M771-Register!$R771)*MIN(Register!$Q771,MAX(0,MIN(J$4,IF(Register!$U771="",$D$2,MIN($D$2,YEAR(Register!$U771)*12+MONTH(Register!$U771)-1)))-(YEAR(Register!$O771)*12+MONTH(Register!$O771))+1))/Register!$Q771,2)-ROUND((Register!$M771-Register!$R771)*MIN(Register!$Q771,MAX(0,MIN(J$4-1,IF(Register!$U771="",$D$2,MIN($D$2,YEAR(Register!$U771)*12+MONTH(Register!$U771)-1)))-(YEAR(Register!$O771)*12+MONTH(Register!$O771))+1))/Register!$Q771,2))</f>
        <v/>
      </c>
      <c r="K773" s="27">
        <f>IF(OR(Register!$N771&lt;&gt;"Yes",Register!$O771="",N(Register!$Q771)=0),0,ROUND((Register!$M771-Register!$R771)*MIN(Register!$Q771,MAX(0,MIN(K$4,IF(Register!$U771="",$D$2,MIN($D$2,YEAR(Register!$U771)*12+MONTH(Register!$U771)-1)))-(YEAR(Register!$O771)*12+MONTH(Register!$O771))+1))/Register!$Q771,2)-ROUND((Register!$M771-Register!$R771)*MIN(Register!$Q771,MAX(0,MIN(K$4-1,IF(Register!$U771="",$D$2,MIN($D$2,YEAR(Register!$U771)*12+MONTH(Register!$U771)-1)))-(YEAR(Register!$O771)*12+MONTH(Register!$O771))+1))/Register!$Q771,2))</f>
        <v/>
      </c>
      <c r="L773" s="27">
        <f>IF(OR(Register!$N771&lt;&gt;"Yes",Register!$O771="",N(Register!$Q771)=0),0,ROUND((Register!$M771-Register!$R771)*MIN(Register!$Q771,MAX(0,MIN(L$4,IF(Register!$U771="",$D$2,MIN($D$2,YEAR(Register!$U771)*12+MONTH(Register!$U771)-1)))-(YEAR(Register!$O771)*12+MONTH(Register!$O771))+1))/Register!$Q771,2)-ROUND((Register!$M771-Register!$R771)*MIN(Register!$Q771,MAX(0,MIN(L$4-1,IF(Register!$U771="",$D$2,MIN($D$2,YEAR(Register!$U771)*12+MONTH(Register!$U771)-1)))-(YEAR(Register!$O771)*12+MONTH(Register!$O771))+1))/Register!$Q771,2))</f>
        <v/>
      </c>
      <c r="M773" s="27">
        <f>IF(OR(Register!$N771&lt;&gt;"Yes",Register!$O771="",N(Register!$Q771)=0),0,ROUND((Register!$M771-Register!$R771)*MIN(Register!$Q771,MAX(0,MIN(M$4,IF(Register!$U771="",$D$2,MIN($D$2,YEAR(Register!$U771)*12+MONTH(Register!$U771)-1)))-(YEAR(Register!$O771)*12+MONTH(Register!$O771))+1))/Register!$Q771,2)-ROUND((Register!$M771-Register!$R771)*MIN(Register!$Q771,MAX(0,MIN(M$4-1,IF(Register!$U771="",$D$2,MIN($D$2,YEAR(Register!$U771)*12+MONTH(Register!$U771)-1)))-(YEAR(Register!$O771)*12+MONTH(Register!$O771))+1))/Register!$Q771,2))</f>
        <v/>
      </c>
      <c r="N773" s="27">
        <f>IF(OR(Register!$N771&lt;&gt;"Yes",Register!$O771="",N(Register!$Q771)=0),0,ROUND((Register!$M771-Register!$R771)*MIN(Register!$Q771,MAX(0,MIN(N$4,IF(Register!$U771="",$D$2,MIN($D$2,YEAR(Register!$U771)*12+MONTH(Register!$U771)-1)))-(YEAR(Register!$O771)*12+MONTH(Register!$O771))+1))/Register!$Q771,2)-ROUND((Register!$M771-Register!$R771)*MIN(Register!$Q771,MAX(0,MIN(N$4-1,IF(Register!$U771="",$D$2,MIN($D$2,YEAR(Register!$U771)*12+MONTH(Register!$U771)-1)))-(YEAR(Register!$O771)*12+MONTH(Register!$O771))+1))/Register!$Q771,2))</f>
        <v/>
      </c>
      <c r="O773" s="27">
        <f>IF(OR(Register!$N771&lt;&gt;"Yes",Register!$O771="",N(Register!$Q771)=0),0,ROUND((Register!$M771-Register!$R771)*MIN(Register!$Q771,MAX(0,MIN(O$4,IF(Register!$U771="",$D$2,MIN($D$2,YEAR(Register!$U771)*12+MONTH(Register!$U771)-1)))-(YEAR(Register!$O771)*12+MONTH(Register!$O771))+1))/Register!$Q771,2)-ROUND((Register!$M771-Register!$R771)*MIN(Register!$Q771,MAX(0,MIN(O$4-1,IF(Register!$U771="",$D$2,MIN($D$2,YEAR(Register!$U771)*12+MONTH(Register!$U771)-1)))-(YEAR(Register!$O771)*12+MONTH(Register!$O771))+1))/Register!$Q771,2))</f>
        <v/>
      </c>
      <c r="P773" s="27">
        <f>IF(OR(Register!$N771&lt;&gt;"Yes",Register!$O771="",N(Register!$Q771)=0),0,ROUND((Register!$M771-Register!$R771)*MIN(Register!$Q771,MAX(0,MIN(P$4,IF(Register!$U771="",$D$2,MIN($D$2,YEAR(Register!$U771)*12+MONTH(Register!$U771)-1)))-(YEAR(Register!$O771)*12+MONTH(Register!$O771))+1))/Register!$Q771,2)-ROUND((Register!$M771-Register!$R771)*MIN(Register!$Q771,MAX(0,MIN(P$4-1,IF(Register!$U771="",$D$2,MIN($D$2,YEAR(Register!$U771)*12+MONTH(Register!$U771)-1)))-(YEAR(Register!$O771)*12+MONTH(Register!$O771))+1))/Register!$Q771,2))</f>
        <v/>
      </c>
      <c r="Q773" s="27">
        <f>E773+F773+G773+H773+I773+J773+K773+L773+M773+N773+O773+P773</f>
        <v/>
      </c>
    </row>
    <row r="774">
      <c r="A774" s="28">
        <f>IF(Register!$A772="","",Register!$A772)</f>
        <v/>
      </c>
      <c r="B774" s="28">
        <f>IF(Register!$D772="","",Register!$D772)</f>
        <v/>
      </c>
      <c r="C774" s="28">
        <f>IF(Register!$F772="","",Register!$F772)</f>
        <v/>
      </c>
      <c r="D774" s="28">
        <f>IF(C774="","",IF(C774=Settings!$A$9,Settings!$B$9,IF(C774=Settings!$A$10,Settings!$B$10,IF(C774=Settings!$A$11,Settings!$B$11,IF(C774=Settings!$A$12,Settings!$B$12,IF(C774=Settings!$A$13,Settings!$B$13,IF(C774=Settings!$A$14,Settings!$B$14,IF(C774=Settings!$A$15,Settings!$B$15,IF(C774=Settings!$A$16,Settings!$B$16,IF(C774=Settings!$A$17,Settings!$B$17,IF(C774=Settings!$A$18,Settings!$B$18,"")))))))))))</f>
        <v/>
      </c>
      <c r="E774" s="27">
        <f>IF(OR(Register!$N772&lt;&gt;"Yes",Register!$O772="",N(Register!$Q772)=0),0,ROUND((Register!$M772-Register!$R772)*MIN(Register!$Q772,MAX(0,MIN(E$4,IF(Register!$U772="",$D$2,MIN($D$2,YEAR(Register!$U772)*12+MONTH(Register!$U772)-1)))-(YEAR(Register!$O772)*12+MONTH(Register!$O772))+1))/Register!$Q772,2)-ROUND((Register!$M772-Register!$R772)*MIN(Register!$Q772,MAX(0,MIN(E$4-1,IF(Register!$U772="",$D$2,MIN($D$2,YEAR(Register!$U772)*12+MONTH(Register!$U772)-1)))-(YEAR(Register!$O772)*12+MONTH(Register!$O772))+1))/Register!$Q772,2))</f>
        <v/>
      </c>
      <c r="F774" s="27">
        <f>IF(OR(Register!$N772&lt;&gt;"Yes",Register!$O772="",N(Register!$Q772)=0),0,ROUND((Register!$M772-Register!$R772)*MIN(Register!$Q772,MAX(0,MIN(F$4,IF(Register!$U772="",$D$2,MIN($D$2,YEAR(Register!$U772)*12+MONTH(Register!$U772)-1)))-(YEAR(Register!$O772)*12+MONTH(Register!$O772))+1))/Register!$Q772,2)-ROUND((Register!$M772-Register!$R772)*MIN(Register!$Q772,MAX(0,MIN(F$4-1,IF(Register!$U772="",$D$2,MIN($D$2,YEAR(Register!$U772)*12+MONTH(Register!$U772)-1)))-(YEAR(Register!$O772)*12+MONTH(Register!$O772))+1))/Register!$Q772,2))</f>
        <v/>
      </c>
      <c r="G774" s="27">
        <f>IF(OR(Register!$N772&lt;&gt;"Yes",Register!$O772="",N(Register!$Q772)=0),0,ROUND((Register!$M772-Register!$R772)*MIN(Register!$Q772,MAX(0,MIN(G$4,IF(Register!$U772="",$D$2,MIN($D$2,YEAR(Register!$U772)*12+MONTH(Register!$U772)-1)))-(YEAR(Register!$O772)*12+MONTH(Register!$O772))+1))/Register!$Q772,2)-ROUND((Register!$M772-Register!$R772)*MIN(Register!$Q772,MAX(0,MIN(G$4-1,IF(Register!$U772="",$D$2,MIN($D$2,YEAR(Register!$U772)*12+MONTH(Register!$U772)-1)))-(YEAR(Register!$O772)*12+MONTH(Register!$O772))+1))/Register!$Q772,2))</f>
        <v/>
      </c>
      <c r="H774" s="27">
        <f>IF(OR(Register!$N772&lt;&gt;"Yes",Register!$O772="",N(Register!$Q772)=0),0,ROUND((Register!$M772-Register!$R772)*MIN(Register!$Q772,MAX(0,MIN(H$4,IF(Register!$U772="",$D$2,MIN($D$2,YEAR(Register!$U772)*12+MONTH(Register!$U772)-1)))-(YEAR(Register!$O772)*12+MONTH(Register!$O772))+1))/Register!$Q772,2)-ROUND((Register!$M772-Register!$R772)*MIN(Register!$Q772,MAX(0,MIN(H$4-1,IF(Register!$U772="",$D$2,MIN($D$2,YEAR(Register!$U772)*12+MONTH(Register!$U772)-1)))-(YEAR(Register!$O772)*12+MONTH(Register!$O772))+1))/Register!$Q772,2))</f>
        <v/>
      </c>
      <c r="I774" s="27">
        <f>IF(OR(Register!$N772&lt;&gt;"Yes",Register!$O772="",N(Register!$Q772)=0),0,ROUND((Register!$M772-Register!$R772)*MIN(Register!$Q772,MAX(0,MIN(I$4,IF(Register!$U772="",$D$2,MIN($D$2,YEAR(Register!$U772)*12+MONTH(Register!$U772)-1)))-(YEAR(Register!$O772)*12+MONTH(Register!$O772))+1))/Register!$Q772,2)-ROUND((Register!$M772-Register!$R772)*MIN(Register!$Q772,MAX(0,MIN(I$4-1,IF(Register!$U772="",$D$2,MIN($D$2,YEAR(Register!$U772)*12+MONTH(Register!$U772)-1)))-(YEAR(Register!$O772)*12+MONTH(Register!$O772))+1))/Register!$Q772,2))</f>
        <v/>
      </c>
      <c r="J774" s="27">
        <f>IF(OR(Register!$N772&lt;&gt;"Yes",Register!$O772="",N(Register!$Q772)=0),0,ROUND((Register!$M772-Register!$R772)*MIN(Register!$Q772,MAX(0,MIN(J$4,IF(Register!$U772="",$D$2,MIN($D$2,YEAR(Register!$U772)*12+MONTH(Register!$U772)-1)))-(YEAR(Register!$O772)*12+MONTH(Register!$O772))+1))/Register!$Q772,2)-ROUND((Register!$M772-Register!$R772)*MIN(Register!$Q772,MAX(0,MIN(J$4-1,IF(Register!$U772="",$D$2,MIN($D$2,YEAR(Register!$U772)*12+MONTH(Register!$U772)-1)))-(YEAR(Register!$O772)*12+MONTH(Register!$O772))+1))/Register!$Q772,2))</f>
        <v/>
      </c>
      <c r="K774" s="27">
        <f>IF(OR(Register!$N772&lt;&gt;"Yes",Register!$O772="",N(Register!$Q772)=0),0,ROUND((Register!$M772-Register!$R772)*MIN(Register!$Q772,MAX(0,MIN(K$4,IF(Register!$U772="",$D$2,MIN($D$2,YEAR(Register!$U772)*12+MONTH(Register!$U772)-1)))-(YEAR(Register!$O772)*12+MONTH(Register!$O772))+1))/Register!$Q772,2)-ROUND((Register!$M772-Register!$R772)*MIN(Register!$Q772,MAX(0,MIN(K$4-1,IF(Register!$U772="",$D$2,MIN($D$2,YEAR(Register!$U772)*12+MONTH(Register!$U772)-1)))-(YEAR(Register!$O772)*12+MONTH(Register!$O772))+1))/Register!$Q772,2))</f>
        <v/>
      </c>
      <c r="L774" s="27">
        <f>IF(OR(Register!$N772&lt;&gt;"Yes",Register!$O772="",N(Register!$Q772)=0),0,ROUND((Register!$M772-Register!$R772)*MIN(Register!$Q772,MAX(0,MIN(L$4,IF(Register!$U772="",$D$2,MIN($D$2,YEAR(Register!$U772)*12+MONTH(Register!$U772)-1)))-(YEAR(Register!$O772)*12+MONTH(Register!$O772))+1))/Register!$Q772,2)-ROUND((Register!$M772-Register!$R772)*MIN(Register!$Q772,MAX(0,MIN(L$4-1,IF(Register!$U772="",$D$2,MIN($D$2,YEAR(Register!$U772)*12+MONTH(Register!$U772)-1)))-(YEAR(Register!$O772)*12+MONTH(Register!$O772))+1))/Register!$Q772,2))</f>
        <v/>
      </c>
      <c r="M774" s="27">
        <f>IF(OR(Register!$N772&lt;&gt;"Yes",Register!$O772="",N(Register!$Q772)=0),0,ROUND((Register!$M772-Register!$R772)*MIN(Register!$Q772,MAX(0,MIN(M$4,IF(Register!$U772="",$D$2,MIN($D$2,YEAR(Register!$U772)*12+MONTH(Register!$U772)-1)))-(YEAR(Register!$O772)*12+MONTH(Register!$O772))+1))/Register!$Q772,2)-ROUND((Register!$M772-Register!$R772)*MIN(Register!$Q772,MAX(0,MIN(M$4-1,IF(Register!$U772="",$D$2,MIN($D$2,YEAR(Register!$U772)*12+MONTH(Register!$U772)-1)))-(YEAR(Register!$O772)*12+MONTH(Register!$O772))+1))/Register!$Q772,2))</f>
        <v/>
      </c>
      <c r="N774" s="27">
        <f>IF(OR(Register!$N772&lt;&gt;"Yes",Register!$O772="",N(Register!$Q772)=0),0,ROUND((Register!$M772-Register!$R772)*MIN(Register!$Q772,MAX(0,MIN(N$4,IF(Register!$U772="",$D$2,MIN($D$2,YEAR(Register!$U772)*12+MONTH(Register!$U772)-1)))-(YEAR(Register!$O772)*12+MONTH(Register!$O772))+1))/Register!$Q772,2)-ROUND((Register!$M772-Register!$R772)*MIN(Register!$Q772,MAX(0,MIN(N$4-1,IF(Register!$U772="",$D$2,MIN($D$2,YEAR(Register!$U772)*12+MONTH(Register!$U772)-1)))-(YEAR(Register!$O772)*12+MONTH(Register!$O772))+1))/Register!$Q772,2))</f>
        <v/>
      </c>
      <c r="O774" s="27">
        <f>IF(OR(Register!$N772&lt;&gt;"Yes",Register!$O772="",N(Register!$Q772)=0),0,ROUND((Register!$M772-Register!$R772)*MIN(Register!$Q772,MAX(0,MIN(O$4,IF(Register!$U772="",$D$2,MIN($D$2,YEAR(Register!$U772)*12+MONTH(Register!$U772)-1)))-(YEAR(Register!$O772)*12+MONTH(Register!$O772))+1))/Register!$Q772,2)-ROUND((Register!$M772-Register!$R772)*MIN(Register!$Q772,MAX(0,MIN(O$4-1,IF(Register!$U772="",$D$2,MIN($D$2,YEAR(Register!$U772)*12+MONTH(Register!$U772)-1)))-(YEAR(Register!$O772)*12+MONTH(Register!$O772))+1))/Register!$Q772,2))</f>
        <v/>
      </c>
      <c r="P774" s="27">
        <f>IF(OR(Register!$N772&lt;&gt;"Yes",Register!$O772="",N(Register!$Q772)=0),0,ROUND((Register!$M772-Register!$R772)*MIN(Register!$Q772,MAX(0,MIN(P$4,IF(Register!$U772="",$D$2,MIN($D$2,YEAR(Register!$U772)*12+MONTH(Register!$U772)-1)))-(YEAR(Register!$O772)*12+MONTH(Register!$O772))+1))/Register!$Q772,2)-ROUND((Register!$M772-Register!$R772)*MIN(Register!$Q772,MAX(0,MIN(P$4-1,IF(Register!$U772="",$D$2,MIN($D$2,YEAR(Register!$U772)*12+MONTH(Register!$U772)-1)))-(YEAR(Register!$O772)*12+MONTH(Register!$O772))+1))/Register!$Q772,2))</f>
        <v/>
      </c>
      <c r="Q774" s="27">
        <f>E774+F774+G774+H774+I774+J774+K774+L774+M774+N774+O774+P774</f>
        <v/>
      </c>
    </row>
    <row r="775">
      <c r="A775" s="28">
        <f>IF(Register!$A773="","",Register!$A773)</f>
        <v/>
      </c>
      <c r="B775" s="28">
        <f>IF(Register!$D773="","",Register!$D773)</f>
        <v/>
      </c>
      <c r="C775" s="28">
        <f>IF(Register!$F773="","",Register!$F773)</f>
        <v/>
      </c>
      <c r="D775" s="28">
        <f>IF(C775="","",IF(C775=Settings!$A$9,Settings!$B$9,IF(C775=Settings!$A$10,Settings!$B$10,IF(C775=Settings!$A$11,Settings!$B$11,IF(C775=Settings!$A$12,Settings!$B$12,IF(C775=Settings!$A$13,Settings!$B$13,IF(C775=Settings!$A$14,Settings!$B$14,IF(C775=Settings!$A$15,Settings!$B$15,IF(C775=Settings!$A$16,Settings!$B$16,IF(C775=Settings!$A$17,Settings!$B$17,IF(C775=Settings!$A$18,Settings!$B$18,"")))))))))))</f>
        <v/>
      </c>
      <c r="E775" s="27">
        <f>IF(OR(Register!$N773&lt;&gt;"Yes",Register!$O773="",N(Register!$Q773)=0),0,ROUND((Register!$M773-Register!$R773)*MIN(Register!$Q773,MAX(0,MIN(E$4,IF(Register!$U773="",$D$2,MIN($D$2,YEAR(Register!$U773)*12+MONTH(Register!$U773)-1)))-(YEAR(Register!$O773)*12+MONTH(Register!$O773))+1))/Register!$Q773,2)-ROUND((Register!$M773-Register!$R773)*MIN(Register!$Q773,MAX(0,MIN(E$4-1,IF(Register!$U773="",$D$2,MIN($D$2,YEAR(Register!$U773)*12+MONTH(Register!$U773)-1)))-(YEAR(Register!$O773)*12+MONTH(Register!$O773))+1))/Register!$Q773,2))</f>
        <v/>
      </c>
      <c r="F775" s="27">
        <f>IF(OR(Register!$N773&lt;&gt;"Yes",Register!$O773="",N(Register!$Q773)=0),0,ROUND((Register!$M773-Register!$R773)*MIN(Register!$Q773,MAX(0,MIN(F$4,IF(Register!$U773="",$D$2,MIN($D$2,YEAR(Register!$U773)*12+MONTH(Register!$U773)-1)))-(YEAR(Register!$O773)*12+MONTH(Register!$O773))+1))/Register!$Q773,2)-ROUND((Register!$M773-Register!$R773)*MIN(Register!$Q773,MAX(0,MIN(F$4-1,IF(Register!$U773="",$D$2,MIN($D$2,YEAR(Register!$U773)*12+MONTH(Register!$U773)-1)))-(YEAR(Register!$O773)*12+MONTH(Register!$O773))+1))/Register!$Q773,2))</f>
        <v/>
      </c>
      <c r="G775" s="27">
        <f>IF(OR(Register!$N773&lt;&gt;"Yes",Register!$O773="",N(Register!$Q773)=0),0,ROUND((Register!$M773-Register!$R773)*MIN(Register!$Q773,MAX(0,MIN(G$4,IF(Register!$U773="",$D$2,MIN($D$2,YEAR(Register!$U773)*12+MONTH(Register!$U773)-1)))-(YEAR(Register!$O773)*12+MONTH(Register!$O773))+1))/Register!$Q773,2)-ROUND((Register!$M773-Register!$R773)*MIN(Register!$Q773,MAX(0,MIN(G$4-1,IF(Register!$U773="",$D$2,MIN($D$2,YEAR(Register!$U773)*12+MONTH(Register!$U773)-1)))-(YEAR(Register!$O773)*12+MONTH(Register!$O773))+1))/Register!$Q773,2))</f>
        <v/>
      </c>
      <c r="H775" s="27">
        <f>IF(OR(Register!$N773&lt;&gt;"Yes",Register!$O773="",N(Register!$Q773)=0),0,ROUND((Register!$M773-Register!$R773)*MIN(Register!$Q773,MAX(0,MIN(H$4,IF(Register!$U773="",$D$2,MIN($D$2,YEAR(Register!$U773)*12+MONTH(Register!$U773)-1)))-(YEAR(Register!$O773)*12+MONTH(Register!$O773))+1))/Register!$Q773,2)-ROUND((Register!$M773-Register!$R773)*MIN(Register!$Q773,MAX(0,MIN(H$4-1,IF(Register!$U773="",$D$2,MIN($D$2,YEAR(Register!$U773)*12+MONTH(Register!$U773)-1)))-(YEAR(Register!$O773)*12+MONTH(Register!$O773))+1))/Register!$Q773,2))</f>
        <v/>
      </c>
      <c r="I775" s="27">
        <f>IF(OR(Register!$N773&lt;&gt;"Yes",Register!$O773="",N(Register!$Q773)=0),0,ROUND((Register!$M773-Register!$R773)*MIN(Register!$Q773,MAX(0,MIN(I$4,IF(Register!$U773="",$D$2,MIN($D$2,YEAR(Register!$U773)*12+MONTH(Register!$U773)-1)))-(YEAR(Register!$O773)*12+MONTH(Register!$O773))+1))/Register!$Q773,2)-ROUND((Register!$M773-Register!$R773)*MIN(Register!$Q773,MAX(0,MIN(I$4-1,IF(Register!$U773="",$D$2,MIN($D$2,YEAR(Register!$U773)*12+MONTH(Register!$U773)-1)))-(YEAR(Register!$O773)*12+MONTH(Register!$O773))+1))/Register!$Q773,2))</f>
        <v/>
      </c>
      <c r="J775" s="27">
        <f>IF(OR(Register!$N773&lt;&gt;"Yes",Register!$O773="",N(Register!$Q773)=0),0,ROUND((Register!$M773-Register!$R773)*MIN(Register!$Q773,MAX(0,MIN(J$4,IF(Register!$U773="",$D$2,MIN($D$2,YEAR(Register!$U773)*12+MONTH(Register!$U773)-1)))-(YEAR(Register!$O773)*12+MONTH(Register!$O773))+1))/Register!$Q773,2)-ROUND((Register!$M773-Register!$R773)*MIN(Register!$Q773,MAX(0,MIN(J$4-1,IF(Register!$U773="",$D$2,MIN($D$2,YEAR(Register!$U773)*12+MONTH(Register!$U773)-1)))-(YEAR(Register!$O773)*12+MONTH(Register!$O773))+1))/Register!$Q773,2))</f>
        <v/>
      </c>
      <c r="K775" s="27">
        <f>IF(OR(Register!$N773&lt;&gt;"Yes",Register!$O773="",N(Register!$Q773)=0),0,ROUND((Register!$M773-Register!$R773)*MIN(Register!$Q773,MAX(0,MIN(K$4,IF(Register!$U773="",$D$2,MIN($D$2,YEAR(Register!$U773)*12+MONTH(Register!$U773)-1)))-(YEAR(Register!$O773)*12+MONTH(Register!$O773))+1))/Register!$Q773,2)-ROUND((Register!$M773-Register!$R773)*MIN(Register!$Q773,MAX(0,MIN(K$4-1,IF(Register!$U773="",$D$2,MIN($D$2,YEAR(Register!$U773)*12+MONTH(Register!$U773)-1)))-(YEAR(Register!$O773)*12+MONTH(Register!$O773))+1))/Register!$Q773,2))</f>
        <v/>
      </c>
      <c r="L775" s="27">
        <f>IF(OR(Register!$N773&lt;&gt;"Yes",Register!$O773="",N(Register!$Q773)=0),0,ROUND((Register!$M773-Register!$R773)*MIN(Register!$Q773,MAX(0,MIN(L$4,IF(Register!$U773="",$D$2,MIN($D$2,YEAR(Register!$U773)*12+MONTH(Register!$U773)-1)))-(YEAR(Register!$O773)*12+MONTH(Register!$O773))+1))/Register!$Q773,2)-ROUND((Register!$M773-Register!$R773)*MIN(Register!$Q773,MAX(0,MIN(L$4-1,IF(Register!$U773="",$D$2,MIN($D$2,YEAR(Register!$U773)*12+MONTH(Register!$U773)-1)))-(YEAR(Register!$O773)*12+MONTH(Register!$O773))+1))/Register!$Q773,2))</f>
        <v/>
      </c>
      <c r="M775" s="27">
        <f>IF(OR(Register!$N773&lt;&gt;"Yes",Register!$O773="",N(Register!$Q773)=0),0,ROUND((Register!$M773-Register!$R773)*MIN(Register!$Q773,MAX(0,MIN(M$4,IF(Register!$U773="",$D$2,MIN($D$2,YEAR(Register!$U773)*12+MONTH(Register!$U773)-1)))-(YEAR(Register!$O773)*12+MONTH(Register!$O773))+1))/Register!$Q773,2)-ROUND((Register!$M773-Register!$R773)*MIN(Register!$Q773,MAX(0,MIN(M$4-1,IF(Register!$U773="",$D$2,MIN($D$2,YEAR(Register!$U773)*12+MONTH(Register!$U773)-1)))-(YEAR(Register!$O773)*12+MONTH(Register!$O773))+1))/Register!$Q773,2))</f>
        <v/>
      </c>
      <c r="N775" s="27">
        <f>IF(OR(Register!$N773&lt;&gt;"Yes",Register!$O773="",N(Register!$Q773)=0),0,ROUND((Register!$M773-Register!$R773)*MIN(Register!$Q773,MAX(0,MIN(N$4,IF(Register!$U773="",$D$2,MIN($D$2,YEAR(Register!$U773)*12+MONTH(Register!$U773)-1)))-(YEAR(Register!$O773)*12+MONTH(Register!$O773))+1))/Register!$Q773,2)-ROUND((Register!$M773-Register!$R773)*MIN(Register!$Q773,MAX(0,MIN(N$4-1,IF(Register!$U773="",$D$2,MIN($D$2,YEAR(Register!$U773)*12+MONTH(Register!$U773)-1)))-(YEAR(Register!$O773)*12+MONTH(Register!$O773))+1))/Register!$Q773,2))</f>
        <v/>
      </c>
      <c r="O775" s="27">
        <f>IF(OR(Register!$N773&lt;&gt;"Yes",Register!$O773="",N(Register!$Q773)=0),0,ROUND((Register!$M773-Register!$R773)*MIN(Register!$Q773,MAX(0,MIN(O$4,IF(Register!$U773="",$D$2,MIN($D$2,YEAR(Register!$U773)*12+MONTH(Register!$U773)-1)))-(YEAR(Register!$O773)*12+MONTH(Register!$O773))+1))/Register!$Q773,2)-ROUND((Register!$M773-Register!$R773)*MIN(Register!$Q773,MAX(0,MIN(O$4-1,IF(Register!$U773="",$D$2,MIN($D$2,YEAR(Register!$U773)*12+MONTH(Register!$U773)-1)))-(YEAR(Register!$O773)*12+MONTH(Register!$O773))+1))/Register!$Q773,2))</f>
        <v/>
      </c>
      <c r="P775" s="27">
        <f>IF(OR(Register!$N773&lt;&gt;"Yes",Register!$O773="",N(Register!$Q773)=0),0,ROUND((Register!$M773-Register!$R773)*MIN(Register!$Q773,MAX(0,MIN(P$4,IF(Register!$U773="",$D$2,MIN($D$2,YEAR(Register!$U773)*12+MONTH(Register!$U773)-1)))-(YEAR(Register!$O773)*12+MONTH(Register!$O773))+1))/Register!$Q773,2)-ROUND((Register!$M773-Register!$R773)*MIN(Register!$Q773,MAX(0,MIN(P$4-1,IF(Register!$U773="",$D$2,MIN($D$2,YEAR(Register!$U773)*12+MONTH(Register!$U773)-1)))-(YEAR(Register!$O773)*12+MONTH(Register!$O773))+1))/Register!$Q773,2))</f>
        <v/>
      </c>
      <c r="Q775" s="27">
        <f>E775+F775+G775+H775+I775+J775+K775+L775+M775+N775+O775+P775</f>
        <v/>
      </c>
    </row>
    <row r="776">
      <c r="A776" s="28">
        <f>IF(Register!$A774="","",Register!$A774)</f>
        <v/>
      </c>
      <c r="B776" s="28">
        <f>IF(Register!$D774="","",Register!$D774)</f>
        <v/>
      </c>
      <c r="C776" s="28">
        <f>IF(Register!$F774="","",Register!$F774)</f>
        <v/>
      </c>
      <c r="D776" s="28">
        <f>IF(C776="","",IF(C776=Settings!$A$9,Settings!$B$9,IF(C776=Settings!$A$10,Settings!$B$10,IF(C776=Settings!$A$11,Settings!$B$11,IF(C776=Settings!$A$12,Settings!$B$12,IF(C776=Settings!$A$13,Settings!$B$13,IF(C776=Settings!$A$14,Settings!$B$14,IF(C776=Settings!$A$15,Settings!$B$15,IF(C776=Settings!$A$16,Settings!$B$16,IF(C776=Settings!$A$17,Settings!$B$17,IF(C776=Settings!$A$18,Settings!$B$18,"")))))))))))</f>
        <v/>
      </c>
      <c r="E776" s="27">
        <f>IF(OR(Register!$N774&lt;&gt;"Yes",Register!$O774="",N(Register!$Q774)=0),0,ROUND((Register!$M774-Register!$R774)*MIN(Register!$Q774,MAX(0,MIN(E$4,IF(Register!$U774="",$D$2,MIN($D$2,YEAR(Register!$U774)*12+MONTH(Register!$U774)-1)))-(YEAR(Register!$O774)*12+MONTH(Register!$O774))+1))/Register!$Q774,2)-ROUND((Register!$M774-Register!$R774)*MIN(Register!$Q774,MAX(0,MIN(E$4-1,IF(Register!$U774="",$D$2,MIN($D$2,YEAR(Register!$U774)*12+MONTH(Register!$U774)-1)))-(YEAR(Register!$O774)*12+MONTH(Register!$O774))+1))/Register!$Q774,2))</f>
        <v/>
      </c>
      <c r="F776" s="27">
        <f>IF(OR(Register!$N774&lt;&gt;"Yes",Register!$O774="",N(Register!$Q774)=0),0,ROUND((Register!$M774-Register!$R774)*MIN(Register!$Q774,MAX(0,MIN(F$4,IF(Register!$U774="",$D$2,MIN($D$2,YEAR(Register!$U774)*12+MONTH(Register!$U774)-1)))-(YEAR(Register!$O774)*12+MONTH(Register!$O774))+1))/Register!$Q774,2)-ROUND((Register!$M774-Register!$R774)*MIN(Register!$Q774,MAX(0,MIN(F$4-1,IF(Register!$U774="",$D$2,MIN($D$2,YEAR(Register!$U774)*12+MONTH(Register!$U774)-1)))-(YEAR(Register!$O774)*12+MONTH(Register!$O774))+1))/Register!$Q774,2))</f>
        <v/>
      </c>
      <c r="G776" s="27">
        <f>IF(OR(Register!$N774&lt;&gt;"Yes",Register!$O774="",N(Register!$Q774)=0),0,ROUND((Register!$M774-Register!$R774)*MIN(Register!$Q774,MAX(0,MIN(G$4,IF(Register!$U774="",$D$2,MIN($D$2,YEAR(Register!$U774)*12+MONTH(Register!$U774)-1)))-(YEAR(Register!$O774)*12+MONTH(Register!$O774))+1))/Register!$Q774,2)-ROUND((Register!$M774-Register!$R774)*MIN(Register!$Q774,MAX(0,MIN(G$4-1,IF(Register!$U774="",$D$2,MIN($D$2,YEAR(Register!$U774)*12+MONTH(Register!$U774)-1)))-(YEAR(Register!$O774)*12+MONTH(Register!$O774))+1))/Register!$Q774,2))</f>
        <v/>
      </c>
      <c r="H776" s="27">
        <f>IF(OR(Register!$N774&lt;&gt;"Yes",Register!$O774="",N(Register!$Q774)=0),0,ROUND((Register!$M774-Register!$R774)*MIN(Register!$Q774,MAX(0,MIN(H$4,IF(Register!$U774="",$D$2,MIN($D$2,YEAR(Register!$U774)*12+MONTH(Register!$U774)-1)))-(YEAR(Register!$O774)*12+MONTH(Register!$O774))+1))/Register!$Q774,2)-ROUND((Register!$M774-Register!$R774)*MIN(Register!$Q774,MAX(0,MIN(H$4-1,IF(Register!$U774="",$D$2,MIN($D$2,YEAR(Register!$U774)*12+MONTH(Register!$U774)-1)))-(YEAR(Register!$O774)*12+MONTH(Register!$O774))+1))/Register!$Q774,2))</f>
        <v/>
      </c>
      <c r="I776" s="27">
        <f>IF(OR(Register!$N774&lt;&gt;"Yes",Register!$O774="",N(Register!$Q774)=0),0,ROUND((Register!$M774-Register!$R774)*MIN(Register!$Q774,MAX(0,MIN(I$4,IF(Register!$U774="",$D$2,MIN($D$2,YEAR(Register!$U774)*12+MONTH(Register!$U774)-1)))-(YEAR(Register!$O774)*12+MONTH(Register!$O774))+1))/Register!$Q774,2)-ROUND((Register!$M774-Register!$R774)*MIN(Register!$Q774,MAX(0,MIN(I$4-1,IF(Register!$U774="",$D$2,MIN($D$2,YEAR(Register!$U774)*12+MONTH(Register!$U774)-1)))-(YEAR(Register!$O774)*12+MONTH(Register!$O774))+1))/Register!$Q774,2))</f>
        <v/>
      </c>
      <c r="J776" s="27">
        <f>IF(OR(Register!$N774&lt;&gt;"Yes",Register!$O774="",N(Register!$Q774)=0),0,ROUND((Register!$M774-Register!$R774)*MIN(Register!$Q774,MAX(0,MIN(J$4,IF(Register!$U774="",$D$2,MIN($D$2,YEAR(Register!$U774)*12+MONTH(Register!$U774)-1)))-(YEAR(Register!$O774)*12+MONTH(Register!$O774))+1))/Register!$Q774,2)-ROUND((Register!$M774-Register!$R774)*MIN(Register!$Q774,MAX(0,MIN(J$4-1,IF(Register!$U774="",$D$2,MIN($D$2,YEAR(Register!$U774)*12+MONTH(Register!$U774)-1)))-(YEAR(Register!$O774)*12+MONTH(Register!$O774))+1))/Register!$Q774,2))</f>
        <v/>
      </c>
      <c r="K776" s="27">
        <f>IF(OR(Register!$N774&lt;&gt;"Yes",Register!$O774="",N(Register!$Q774)=0),0,ROUND((Register!$M774-Register!$R774)*MIN(Register!$Q774,MAX(0,MIN(K$4,IF(Register!$U774="",$D$2,MIN($D$2,YEAR(Register!$U774)*12+MONTH(Register!$U774)-1)))-(YEAR(Register!$O774)*12+MONTH(Register!$O774))+1))/Register!$Q774,2)-ROUND((Register!$M774-Register!$R774)*MIN(Register!$Q774,MAX(0,MIN(K$4-1,IF(Register!$U774="",$D$2,MIN($D$2,YEAR(Register!$U774)*12+MONTH(Register!$U774)-1)))-(YEAR(Register!$O774)*12+MONTH(Register!$O774))+1))/Register!$Q774,2))</f>
        <v/>
      </c>
      <c r="L776" s="27">
        <f>IF(OR(Register!$N774&lt;&gt;"Yes",Register!$O774="",N(Register!$Q774)=0),0,ROUND((Register!$M774-Register!$R774)*MIN(Register!$Q774,MAX(0,MIN(L$4,IF(Register!$U774="",$D$2,MIN($D$2,YEAR(Register!$U774)*12+MONTH(Register!$U774)-1)))-(YEAR(Register!$O774)*12+MONTH(Register!$O774))+1))/Register!$Q774,2)-ROUND((Register!$M774-Register!$R774)*MIN(Register!$Q774,MAX(0,MIN(L$4-1,IF(Register!$U774="",$D$2,MIN($D$2,YEAR(Register!$U774)*12+MONTH(Register!$U774)-1)))-(YEAR(Register!$O774)*12+MONTH(Register!$O774))+1))/Register!$Q774,2))</f>
        <v/>
      </c>
      <c r="M776" s="27">
        <f>IF(OR(Register!$N774&lt;&gt;"Yes",Register!$O774="",N(Register!$Q774)=0),0,ROUND((Register!$M774-Register!$R774)*MIN(Register!$Q774,MAX(0,MIN(M$4,IF(Register!$U774="",$D$2,MIN($D$2,YEAR(Register!$U774)*12+MONTH(Register!$U774)-1)))-(YEAR(Register!$O774)*12+MONTH(Register!$O774))+1))/Register!$Q774,2)-ROUND((Register!$M774-Register!$R774)*MIN(Register!$Q774,MAX(0,MIN(M$4-1,IF(Register!$U774="",$D$2,MIN($D$2,YEAR(Register!$U774)*12+MONTH(Register!$U774)-1)))-(YEAR(Register!$O774)*12+MONTH(Register!$O774))+1))/Register!$Q774,2))</f>
        <v/>
      </c>
      <c r="N776" s="27">
        <f>IF(OR(Register!$N774&lt;&gt;"Yes",Register!$O774="",N(Register!$Q774)=0),0,ROUND((Register!$M774-Register!$R774)*MIN(Register!$Q774,MAX(0,MIN(N$4,IF(Register!$U774="",$D$2,MIN($D$2,YEAR(Register!$U774)*12+MONTH(Register!$U774)-1)))-(YEAR(Register!$O774)*12+MONTH(Register!$O774))+1))/Register!$Q774,2)-ROUND((Register!$M774-Register!$R774)*MIN(Register!$Q774,MAX(0,MIN(N$4-1,IF(Register!$U774="",$D$2,MIN($D$2,YEAR(Register!$U774)*12+MONTH(Register!$U774)-1)))-(YEAR(Register!$O774)*12+MONTH(Register!$O774))+1))/Register!$Q774,2))</f>
        <v/>
      </c>
      <c r="O776" s="27">
        <f>IF(OR(Register!$N774&lt;&gt;"Yes",Register!$O774="",N(Register!$Q774)=0),0,ROUND((Register!$M774-Register!$R774)*MIN(Register!$Q774,MAX(0,MIN(O$4,IF(Register!$U774="",$D$2,MIN($D$2,YEAR(Register!$U774)*12+MONTH(Register!$U774)-1)))-(YEAR(Register!$O774)*12+MONTH(Register!$O774))+1))/Register!$Q774,2)-ROUND((Register!$M774-Register!$R774)*MIN(Register!$Q774,MAX(0,MIN(O$4-1,IF(Register!$U774="",$D$2,MIN($D$2,YEAR(Register!$U774)*12+MONTH(Register!$U774)-1)))-(YEAR(Register!$O774)*12+MONTH(Register!$O774))+1))/Register!$Q774,2))</f>
        <v/>
      </c>
      <c r="P776" s="27">
        <f>IF(OR(Register!$N774&lt;&gt;"Yes",Register!$O774="",N(Register!$Q774)=0),0,ROUND((Register!$M774-Register!$R774)*MIN(Register!$Q774,MAX(0,MIN(P$4,IF(Register!$U774="",$D$2,MIN($D$2,YEAR(Register!$U774)*12+MONTH(Register!$U774)-1)))-(YEAR(Register!$O774)*12+MONTH(Register!$O774))+1))/Register!$Q774,2)-ROUND((Register!$M774-Register!$R774)*MIN(Register!$Q774,MAX(0,MIN(P$4-1,IF(Register!$U774="",$D$2,MIN($D$2,YEAR(Register!$U774)*12+MONTH(Register!$U774)-1)))-(YEAR(Register!$O774)*12+MONTH(Register!$O774))+1))/Register!$Q774,2))</f>
        <v/>
      </c>
      <c r="Q776" s="27">
        <f>E776+F776+G776+H776+I776+J776+K776+L776+M776+N776+O776+P776</f>
        <v/>
      </c>
    </row>
    <row r="777">
      <c r="A777" s="28">
        <f>IF(Register!$A775="","",Register!$A775)</f>
        <v/>
      </c>
      <c r="B777" s="28">
        <f>IF(Register!$D775="","",Register!$D775)</f>
        <v/>
      </c>
      <c r="C777" s="28">
        <f>IF(Register!$F775="","",Register!$F775)</f>
        <v/>
      </c>
      <c r="D777" s="28">
        <f>IF(C777="","",IF(C777=Settings!$A$9,Settings!$B$9,IF(C777=Settings!$A$10,Settings!$B$10,IF(C777=Settings!$A$11,Settings!$B$11,IF(C777=Settings!$A$12,Settings!$B$12,IF(C777=Settings!$A$13,Settings!$B$13,IF(C777=Settings!$A$14,Settings!$B$14,IF(C777=Settings!$A$15,Settings!$B$15,IF(C777=Settings!$A$16,Settings!$B$16,IF(C777=Settings!$A$17,Settings!$B$17,IF(C777=Settings!$A$18,Settings!$B$18,"")))))))))))</f>
        <v/>
      </c>
      <c r="E777" s="27">
        <f>IF(OR(Register!$N775&lt;&gt;"Yes",Register!$O775="",N(Register!$Q775)=0),0,ROUND((Register!$M775-Register!$R775)*MIN(Register!$Q775,MAX(0,MIN(E$4,IF(Register!$U775="",$D$2,MIN($D$2,YEAR(Register!$U775)*12+MONTH(Register!$U775)-1)))-(YEAR(Register!$O775)*12+MONTH(Register!$O775))+1))/Register!$Q775,2)-ROUND((Register!$M775-Register!$R775)*MIN(Register!$Q775,MAX(0,MIN(E$4-1,IF(Register!$U775="",$D$2,MIN($D$2,YEAR(Register!$U775)*12+MONTH(Register!$U775)-1)))-(YEAR(Register!$O775)*12+MONTH(Register!$O775))+1))/Register!$Q775,2))</f>
        <v/>
      </c>
      <c r="F777" s="27">
        <f>IF(OR(Register!$N775&lt;&gt;"Yes",Register!$O775="",N(Register!$Q775)=0),0,ROUND((Register!$M775-Register!$R775)*MIN(Register!$Q775,MAX(0,MIN(F$4,IF(Register!$U775="",$D$2,MIN($D$2,YEAR(Register!$U775)*12+MONTH(Register!$U775)-1)))-(YEAR(Register!$O775)*12+MONTH(Register!$O775))+1))/Register!$Q775,2)-ROUND((Register!$M775-Register!$R775)*MIN(Register!$Q775,MAX(0,MIN(F$4-1,IF(Register!$U775="",$D$2,MIN($D$2,YEAR(Register!$U775)*12+MONTH(Register!$U775)-1)))-(YEAR(Register!$O775)*12+MONTH(Register!$O775))+1))/Register!$Q775,2))</f>
        <v/>
      </c>
      <c r="G777" s="27">
        <f>IF(OR(Register!$N775&lt;&gt;"Yes",Register!$O775="",N(Register!$Q775)=0),0,ROUND((Register!$M775-Register!$R775)*MIN(Register!$Q775,MAX(0,MIN(G$4,IF(Register!$U775="",$D$2,MIN($D$2,YEAR(Register!$U775)*12+MONTH(Register!$U775)-1)))-(YEAR(Register!$O775)*12+MONTH(Register!$O775))+1))/Register!$Q775,2)-ROUND((Register!$M775-Register!$R775)*MIN(Register!$Q775,MAX(0,MIN(G$4-1,IF(Register!$U775="",$D$2,MIN($D$2,YEAR(Register!$U775)*12+MONTH(Register!$U775)-1)))-(YEAR(Register!$O775)*12+MONTH(Register!$O775))+1))/Register!$Q775,2))</f>
        <v/>
      </c>
      <c r="H777" s="27">
        <f>IF(OR(Register!$N775&lt;&gt;"Yes",Register!$O775="",N(Register!$Q775)=0),0,ROUND((Register!$M775-Register!$R775)*MIN(Register!$Q775,MAX(0,MIN(H$4,IF(Register!$U775="",$D$2,MIN($D$2,YEAR(Register!$U775)*12+MONTH(Register!$U775)-1)))-(YEAR(Register!$O775)*12+MONTH(Register!$O775))+1))/Register!$Q775,2)-ROUND((Register!$M775-Register!$R775)*MIN(Register!$Q775,MAX(0,MIN(H$4-1,IF(Register!$U775="",$D$2,MIN($D$2,YEAR(Register!$U775)*12+MONTH(Register!$U775)-1)))-(YEAR(Register!$O775)*12+MONTH(Register!$O775))+1))/Register!$Q775,2))</f>
        <v/>
      </c>
      <c r="I777" s="27">
        <f>IF(OR(Register!$N775&lt;&gt;"Yes",Register!$O775="",N(Register!$Q775)=0),0,ROUND((Register!$M775-Register!$R775)*MIN(Register!$Q775,MAX(0,MIN(I$4,IF(Register!$U775="",$D$2,MIN($D$2,YEAR(Register!$U775)*12+MONTH(Register!$U775)-1)))-(YEAR(Register!$O775)*12+MONTH(Register!$O775))+1))/Register!$Q775,2)-ROUND((Register!$M775-Register!$R775)*MIN(Register!$Q775,MAX(0,MIN(I$4-1,IF(Register!$U775="",$D$2,MIN($D$2,YEAR(Register!$U775)*12+MONTH(Register!$U775)-1)))-(YEAR(Register!$O775)*12+MONTH(Register!$O775))+1))/Register!$Q775,2))</f>
        <v/>
      </c>
      <c r="J777" s="27">
        <f>IF(OR(Register!$N775&lt;&gt;"Yes",Register!$O775="",N(Register!$Q775)=0),0,ROUND((Register!$M775-Register!$R775)*MIN(Register!$Q775,MAX(0,MIN(J$4,IF(Register!$U775="",$D$2,MIN($D$2,YEAR(Register!$U775)*12+MONTH(Register!$U775)-1)))-(YEAR(Register!$O775)*12+MONTH(Register!$O775))+1))/Register!$Q775,2)-ROUND((Register!$M775-Register!$R775)*MIN(Register!$Q775,MAX(0,MIN(J$4-1,IF(Register!$U775="",$D$2,MIN($D$2,YEAR(Register!$U775)*12+MONTH(Register!$U775)-1)))-(YEAR(Register!$O775)*12+MONTH(Register!$O775))+1))/Register!$Q775,2))</f>
        <v/>
      </c>
      <c r="K777" s="27">
        <f>IF(OR(Register!$N775&lt;&gt;"Yes",Register!$O775="",N(Register!$Q775)=0),0,ROUND((Register!$M775-Register!$R775)*MIN(Register!$Q775,MAX(0,MIN(K$4,IF(Register!$U775="",$D$2,MIN($D$2,YEAR(Register!$U775)*12+MONTH(Register!$U775)-1)))-(YEAR(Register!$O775)*12+MONTH(Register!$O775))+1))/Register!$Q775,2)-ROUND((Register!$M775-Register!$R775)*MIN(Register!$Q775,MAX(0,MIN(K$4-1,IF(Register!$U775="",$D$2,MIN($D$2,YEAR(Register!$U775)*12+MONTH(Register!$U775)-1)))-(YEAR(Register!$O775)*12+MONTH(Register!$O775))+1))/Register!$Q775,2))</f>
        <v/>
      </c>
      <c r="L777" s="27">
        <f>IF(OR(Register!$N775&lt;&gt;"Yes",Register!$O775="",N(Register!$Q775)=0),0,ROUND((Register!$M775-Register!$R775)*MIN(Register!$Q775,MAX(0,MIN(L$4,IF(Register!$U775="",$D$2,MIN($D$2,YEAR(Register!$U775)*12+MONTH(Register!$U775)-1)))-(YEAR(Register!$O775)*12+MONTH(Register!$O775))+1))/Register!$Q775,2)-ROUND((Register!$M775-Register!$R775)*MIN(Register!$Q775,MAX(0,MIN(L$4-1,IF(Register!$U775="",$D$2,MIN($D$2,YEAR(Register!$U775)*12+MONTH(Register!$U775)-1)))-(YEAR(Register!$O775)*12+MONTH(Register!$O775))+1))/Register!$Q775,2))</f>
        <v/>
      </c>
      <c r="M777" s="27">
        <f>IF(OR(Register!$N775&lt;&gt;"Yes",Register!$O775="",N(Register!$Q775)=0),0,ROUND((Register!$M775-Register!$R775)*MIN(Register!$Q775,MAX(0,MIN(M$4,IF(Register!$U775="",$D$2,MIN($D$2,YEAR(Register!$U775)*12+MONTH(Register!$U775)-1)))-(YEAR(Register!$O775)*12+MONTH(Register!$O775))+1))/Register!$Q775,2)-ROUND((Register!$M775-Register!$R775)*MIN(Register!$Q775,MAX(0,MIN(M$4-1,IF(Register!$U775="",$D$2,MIN($D$2,YEAR(Register!$U775)*12+MONTH(Register!$U775)-1)))-(YEAR(Register!$O775)*12+MONTH(Register!$O775))+1))/Register!$Q775,2))</f>
        <v/>
      </c>
      <c r="N777" s="27">
        <f>IF(OR(Register!$N775&lt;&gt;"Yes",Register!$O775="",N(Register!$Q775)=0),0,ROUND((Register!$M775-Register!$R775)*MIN(Register!$Q775,MAX(0,MIN(N$4,IF(Register!$U775="",$D$2,MIN($D$2,YEAR(Register!$U775)*12+MONTH(Register!$U775)-1)))-(YEAR(Register!$O775)*12+MONTH(Register!$O775))+1))/Register!$Q775,2)-ROUND((Register!$M775-Register!$R775)*MIN(Register!$Q775,MAX(0,MIN(N$4-1,IF(Register!$U775="",$D$2,MIN($D$2,YEAR(Register!$U775)*12+MONTH(Register!$U775)-1)))-(YEAR(Register!$O775)*12+MONTH(Register!$O775))+1))/Register!$Q775,2))</f>
        <v/>
      </c>
      <c r="O777" s="27">
        <f>IF(OR(Register!$N775&lt;&gt;"Yes",Register!$O775="",N(Register!$Q775)=0),0,ROUND((Register!$M775-Register!$R775)*MIN(Register!$Q775,MAX(0,MIN(O$4,IF(Register!$U775="",$D$2,MIN($D$2,YEAR(Register!$U775)*12+MONTH(Register!$U775)-1)))-(YEAR(Register!$O775)*12+MONTH(Register!$O775))+1))/Register!$Q775,2)-ROUND((Register!$M775-Register!$R775)*MIN(Register!$Q775,MAX(0,MIN(O$4-1,IF(Register!$U775="",$D$2,MIN($D$2,YEAR(Register!$U775)*12+MONTH(Register!$U775)-1)))-(YEAR(Register!$O775)*12+MONTH(Register!$O775))+1))/Register!$Q775,2))</f>
        <v/>
      </c>
      <c r="P777" s="27">
        <f>IF(OR(Register!$N775&lt;&gt;"Yes",Register!$O775="",N(Register!$Q775)=0),0,ROUND((Register!$M775-Register!$R775)*MIN(Register!$Q775,MAX(0,MIN(P$4,IF(Register!$U775="",$D$2,MIN($D$2,YEAR(Register!$U775)*12+MONTH(Register!$U775)-1)))-(YEAR(Register!$O775)*12+MONTH(Register!$O775))+1))/Register!$Q775,2)-ROUND((Register!$M775-Register!$R775)*MIN(Register!$Q775,MAX(0,MIN(P$4-1,IF(Register!$U775="",$D$2,MIN($D$2,YEAR(Register!$U775)*12+MONTH(Register!$U775)-1)))-(YEAR(Register!$O775)*12+MONTH(Register!$O775))+1))/Register!$Q775,2))</f>
        <v/>
      </c>
      <c r="Q777" s="27">
        <f>E777+F777+G777+H777+I777+J777+K777+L777+M777+N777+O777+P777</f>
        <v/>
      </c>
    </row>
    <row r="778">
      <c r="A778" s="28">
        <f>IF(Register!$A776="","",Register!$A776)</f>
        <v/>
      </c>
      <c r="B778" s="28">
        <f>IF(Register!$D776="","",Register!$D776)</f>
        <v/>
      </c>
      <c r="C778" s="28">
        <f>IF(Register!$F776="","",Register!$F776)</f>
        <v/>
      </c>
      <c r="D778" s="28">
        <f>IF(C778="","",IF(C778=Settings!$A$9,Settings!$B$9,IF(C778=Settings!$A$10,Settings!$B$10,IF(C778=Settings!$A$11,Settings!$B$11,IF(C778=Settings!$A$12,Settings!$B$12,IF(C778=Settings!$A$13,Settings!$B$13,IF(C778=Settings!$A$14,Settings!$B$14,IF(C778=Settings!$A$15,Settings!$B$15,IF(C778=Settings!$A$16,Settings!$B$16,IF(C778=Settings!$A$17,Settings!$B$17,IF(C778=Settings!$A$18,Settings!$B$18,"")))))))))))</f>
        <v/>
      </c>
      <c r="E778" s="27">
        <f>IF(OR(Register!$N776&lt;&gt;"Yes",Register!$O776="",N(Register!$Q776)=0),0,ROUND((Register!$M776-Register!$R776)*MIN(Register!$Q776,MAX(0,MIN(E$4,IF(Register!$U776="",$D$2,MIN($D$2,YEAR(Register!$U776)*12+MONTH(Register!$U776)-1)))-(YEAR(Register!$O776)*12+MONTH(Register!$O776))+1))/Register!$Q776,2)-ROUND((Register!$M776-Register!$R776)*MIN(Register!$Q776,MAX(0,MIN(E$4-1,IF(Register!$U776="",$D$2,MIN($D$2,YEAR(Register!$U776)*12+MONTH(Register!$U776)-1)))-(YEAR(Register!$O776)*12+MONTH(Register!$O776))+1))/Register!$Q776,2))</f>
        <v/>
      </c>
      <c r="F778" s="27">
        <f>IF(OR(Register!$N776&lt;&gt;"Yes",Register!$O776="",N(Register!$Q776)=0),0,ROUND((Register!$M776-Register!$R776)*MIN(Register!$Q776,MAX(0,MIN(F$4,IF(Register!$U776="",$D$2,MIN($D$2,YEAR(Register!$U776)*12+MONTH(Register!$U776)-1)))-(YEAR(Register!$O776)*12+MONTH(Register!$O776))+1))/Register!$Q776,2)-ROUND((Register!$M776-Register!$R776)*MIN(Register!$Q776,MAX(0,MIN(F$4-1,IF(Register!$U776="",$D$2,MIN($D$2,YEAR(Register!$U776)*12+MONTH(Register!$U776)-1)))-(YEAR(Register!$O776)*12+MONTH(Register!$O776))+1))/Register!$Q776,2))</f>
        <v/>
      </c>
      <c r="G778" s="27">
        <f>IF(OR(Register!$N776&lt;&gt;"Yes",Register!$O776="",N(Register!$Q776)=0),0,ROUND((Register!$M776-Register!$R776)*MIN(Register!$Q776,MAX(0,MIN(G$4,IF(Register!$U776="",$D$2,MIN($D$2,YEAR(Register!$U776)*12+MONTH(Register!$U776)-1)))-(YEAR(Register!$O776)*12+MONTH(Register!$O776))+1))/Register!$Q776,2)-ROUND((Register!$M776-Register!$R776)*MIN(Register!$Q776,MAX(0,MIN(G$4-1,IF(Register!$U776="",$D$2,MIN($D$2,YEAR(Register!$U776)*12+MONTH(Register!$U776)-1)))-(YEAR(Register!$O776)*12+MONTH(Register!$O776))+1))/Register!$Q776,2))</f>
        <v/>
      </c>
      <c r="H778" s="27">
        <f>IF(OR(Register!$N776&lt;&gt;"Yes",Register!$O776="",N(Register!$Q776)=0),0,ROUND((Register!$M776-Register!$R776)*MIN(Register!$Q776,MAX(0,MIN(H$4,IF(Register!$U776="",$D$2,MIN($D$2,YEAR(Register!$U776)*12+MONTH(Register!$U776)-1)))-(YEAR(Register!$O776)*12+MONTH(Register!$O776))+1))/Register!$Q776,2)-ROUND((Register!$M776-Register!$R776)*MIN(Register!$Q776,MAX(0,MIN(H$4-1,IF(Register!$U776="",$D$2,MIN($D$2,YEAR(Register!$U776)*12+MONTH(Register!$U776)-1)))-(YEAR(Register!$O776)*12+MONTH(Register!$O776))+1))/Register!$Q776,2))</f>
        <v/>
      </c>
      <c r="I778" s="27">
        <f>IF(OR(Register!$N776&lt;&gt;"Yes",Register!$O776="",N(Register!$Q776)=0),0,ROUND((Register!$M776-Register!$R776)*MIN(Register!$Q776,MAX(0,MIN(I$4,IF(Register!$U776="",$D$2,MIN($D$2,YEAR(Register!$U776)*12+MONTH(Register!$U776)-1)))-(YEAR(Register!$O776)*12+MONTH(Register!$O776))+1))/Register!$Q776,2)-ROUND((Register!$M776-Register!$R776)*MIN(Register!$Q776,MAX(0,MIN(I$4-1,IF(Register!$U776="",$D$2,MIN($D$2,YEAR(Register!$U776)*12+MONTH(Register!$U776)-1)))-(YEAR(Register!$O776)*12+MONTH(Register!$O776))+1))/Register!$Q776,2))</f>
        <v/>
      </c>
      <c r="J778" s="27">
        <f>IF(OR(Register!$N776&lt;&gt;"Yes",Register!$O776="",N(Register!$Q776)=0),0,ROUND((Register!$M776-Register!$R776)*MIN(Register!$Q776,MAX(0,MIN(J$4,IF(Register!$U776="",$D$2,MIN($D$2,YEAR(Register!$U776)*12+MONTH(Register!$U776)-1)))-(YEAR(Register!$O776)*12+MONTH(Register!$O776))+1))/Register!$Q776,2)-ROUND((Register!$M776-Register!$R776)*MIN(Register!$Q776,MAX(0,MIN(J$4-1,IF(Register!$U776="",$D$2,MIN($D$2,YEAR(Register!$U776)*12+MONTH(Register!$U776)-1)))-(YEAR(Register!$O776)*12+MONTH(Register!$O776))+1))/Register!$Q776,2))</f>
        <v/>
      </c>
      <c r="K778" s="27">
        <f>IF(OR(Register!$N776&lt;&gt;"Yes",Register!$O776="",N(Register!$Q776)=0),0,ROUND((Register!$M776-Register!$R776)*MIN(Register!$Q776,MAX(0,MIN(K$4,IF(Register!$U776="",$D$2,MIN($D$2,YEAR(Register!$U776)*12+MONTH(Register!$U776)-1)))-(YEAR(Register!$O776)*12+MONTH(Register!$O776))+1))/Register!$Q776,2)-ROUND((Register!$M776-Register!$R776)*MIN(Register!$Q776,MAX(0,MIN(K$4-1,IF(Register!$U776="",$D$2,MIN($D$2,YEAR(Register!$U776)*12+MONTH(Register!$U776)-1)))-(YEAR(Register!$O776)*12+MONTH(Register!$O776))+1))/Register!$Q776,2))</f>
        <v/>
      </c>
      <c r="L778" s="27">
        <f>IF(OR(Register!$N776&lt;&gt;"Yes",Register!$O776="",N(Register!$Q776)=0),0,ROUND((Register!$M776-Register!$R776)*MIN(Register!$Q776,MAX(0,MIN(L$4,IF(Register!$U776="",$D$2,MIN($D$2,YEAR(Register!$U776)*12+MONTH(Register!$U776)-1)))-(YEAR(Register!$O776)*12+MONTH(Register!$O776))+1))/Register!$Q776,2)-ROUND((Register!$M776-Register!$R776)*MIN(Register!$Q776,MAX(0,MIN(L$4-1,IF(Register!$U776="",$D$2,MIN($D$2,YEAR(Register!$U776)*12+MONTH(Register!$U776)-1)))-(YEAR(Register!$O776)*12+MONTH(Register!$O776))+1))/Register!$Q776,2))</f>
        <v/>
      </c>
      <c r="M778" s="27">
        <f>IF(OR(Register!$N776&lt;&gt;"Yes",Register!$O776="",N(Register!$Q776)=0),0,ROUND((Register!$M776-Register!$R776)*MIN(Register!$Q776,MAX(0,MIN(M$4,IF(Register!$U776="",$D$2,MIN($D$2,YEAR(Register!$U776)*12+MONTH(Register!$U776)-1)))-(YEAR(Register!$O776)*12+MONTH(Register!$O776))+1))/Register!$Q776,2)-ROUND((Register!$M776-Register!$R776)*MIN(Register!$Q776,MAX(0,MIN(M$4-1,IF(Register!$U776="",$D$2,MIN($D$2,YEAR(Register!$U776)*12+MONTH(Register!$U776)-1)))-(YEAR(Register!$O776)*12+MONTH(Register!$O776))+1))/Register!$Q776,2))</f>
        <v/>
      </c>
      <c r="N778" s="27">
        <f>IF(OR(Register!$N776&lt;&gt;"Yes",Register!$O776="",N(Register!$Q776)=0),0,ROUND((Register!$M776-Register!$R776)*MIN(Register!$Q776,MAX(0,MIN(N$4,IF(Register!$U776="",$D$2,MIN($D$2,YEAR(Register!$U776)*12+MONTH(Register!$U776)-1)))-(YEAR(Register!$O776)*12+MONTH(Register!$O776))+1))/Register!$Q776,2)-ROUND((Register!$M776-Register!$R776)*MIN(Register!$Q776,MAX(0,MIN(N$4-1,IF(Register!$U776="",$D$2,MIN($D$2,YEAR(Register!$U776)*12+MONTH(Register!$U776)-1)))-(YEAR(Register!$O776)*12+MONTH(Register!$O776))+1))/Register!$Q776,2))</f>
        <v/>
      </c>
      <c r="O778" s="27">
        <f>IF(OR(Register!$N776&lt;&gt;"Yes",Register!$O776="",N(Register!$Q776)=0),0,ROUND((Register!$M776-Register!$R776)*MIN(Register!$Q776,MAX(0,MIN(O$4,IF(Register!$U776="",$D$2,MIN($D$2,YEAR(Register!$U776)*12+MONTH(Register!$U776)-1)))-(YEAR(Register!$O776)*12+MONTH(Register!$O776))+1))/Register!$Q776,2)-ROUND((Register!$M776-Register!$R776)*MIN(Register!$Q776,MAX(0,MIN(O$4-1,IF(Register!$U776="",$D$2,MIN($D$2,YEAR(Register!$U776)*12+MONTH(Register!$U776)-1)))-(YEAR(Register!$O776)*12+MONTH(Register!$O776))+1))/Register!$Q776,2))</f>
        <v/>
      </c>
      <c r="P778" s="27">
        <f>IF(OR(Register!$N776&lt;&gt;"Yes",Register!$O776="",N(Register!$Q776)=0),0,ROUND((Register!$M776-Register!$R776)*MIN(Register!$Q776,MAX(0,MIN(P$4,IF(Register!$U776="",$D$2,MIN($D$2,YEAR(Register!$U776)*12+MONTH(Register!$U776)-1)))-(YEAR(Register!$O776)*12+MONTH(Register!$O776))+1))/Register!$Q776,2)-ROUND((Register!$M776-Register!$R776)*MIN(Register!$Q776,MAX(0,MIN(P$4-1,IF(Register!$U776="",$D$2,MIN($D$2,YEAR(Register!$U776)*12+MONTH(Register!$U776)-1)))-(YEAR(Register!$O776)*12+MONTH(Register!$O776))+1))/Register!$Q776,2))</f>
        <v/>
      </c>
      <c r="Q778" s="27">
        <f>E778+F778+G778+H778+I778+J778+K778+L778+M778+N778+O778+P778</f>
        <v/>
      </c>
    </row>
    <row r="779">
      <c r="A779" s="28">
        <f>IF(Register!$A777="","",Register!$A777)</f>
        <v/>
      </c>
      <c r="B779" s="28">
        <f>IF(Register!$D777="","",Register!$D777)</f>
        <v/>
      </c>
      <c r="C779" s="28">
        <f>IF(Register!$F777="","",Register!$F777)</f>
        <v/>
      </c>
      <c r="D779" s="28">
        <f>IF(C779="","",IF(C779=Settings!$A$9,Settings!$B$9,IF(C779=Settings!$A$10,Settings!$B$10,IF(C779=Settings!$A$11,Settings!$B$11,IF(C779=Settings!$A$12,Settings!$B$12,IF(C779=Settings!$A$13,Settings!$B$13,IF(C779=Settings!$A$14,Settings!$B$14,IF(C779=Settings!$A$15,Settings!$B$15,IF(C779=Settings!$A$16,Settings!$B$16,IF(C779=Settings!$A$17,Settings!$B$17,IF(C779=Settings!$A$18,Settings!$B$18,"")))))))))))</f>
        <v/>
      </c>
      <c r="E779" s="27">
        <f>IF(OR(Register!$N777&lt;&gt;"Yes",Register!$O777="",N(Register!$Q777)=0),0,ROUND((Register!$M777-Register!$R777)*MIN(Register!$Q777,MAX(0,MIN(E$4,IF(Register!$U777="",$D$2,MIN($D$2,YEAR(Register!$U777)*12+MONTH(Register!$U777)-1)))-(YEAR(Register!$O777)*12+MONTH(Register!$O777))+1))/Register!$Q777,2)-ROUND((Register!$M777-Register!$R777)*MIN(Register!$Q777,MAX(0,MIN(E$4-1,IF(Register!$U777="",$D$2,MIN($D$2,YEAR(Register!$U777)*12+MONTH(Register!$U777)-1)))-(YEAR(Register!$O777)*12+MONTH(Register!$O777))+1))/Register!$Q777,2))</f>
        <v/>
      </c>
      <c r="F779" s="27">
        <f>IF(OR(Register!$N777&lt;&gt;"Yes",Register!$O777="",N(Register!$Q777)=0),0,ROUND((Register!$M777-Register!$R777)*MIN(Register!$Q777,MAX(0,MIN(F$4,IF(Register!$U777="",$D$2,MIN($D$2,YEAR(Register!$U777)*12+MONTH(Register!$U777)-1)))-(YEAR(Register!$O777)*12+MONTH(Register!$O777))+1))/Register!$Q777,2)-ROUND((Register!$M777-Register!$R777)*MIN(Register!$Q777,MAX(0,MIN(F$4-1,IF(Register!$U777="",$D$2,MIN($D$2,YEAR(Register!$U777)*12+MONTH(Register!$U777)-1)))-(YEAR(Register!$O777)*12+MONTH(Register!$O777))+1))/Register!$Q777,2))</f>
        <v/>
      </c>
      <c r="G779" s="27">
        <f>IF(OR(Register!$N777&lt;&gt;"Yes",Register!$O777="",N(Register!$Q777)=0),0,ROUND((Register!$M777-Register!$R777)*MIN(Register!$Q777,MAX(0,MIN(G$4,IF(Register!$U777="",$D$2,MIN($D$2,YEAR(Register!$U777)*12+MONTH(Register!$U777)-1)))-(YEAR(Register!$O777)*12+MONTH(Register!$O777))+1))/Register!$Q777,2)-ROUND((Register!$M777-Register!$R777)*MIN(Register!$Q777,MAX(0,MIN(G$4-1,IF(Register!$U777="",$D$2,MIN($D$2,YEAR(Register!$U777)*12+MONTH(Register!$U777)-1)))-(YEAR(Register!$O777)*12+MONTH(Register!$O777))+1))/Register!$Q777,2))</f>
        <v/>
      </c>
      <c r="H779" s="27">
        <f>IF(OR(Register!$N777&lt;&gt;"Yes",Register!$O777="",N(Register!$Q777)=0),0,ROUND((Register!$M777-Register!$R777)*MIN(Register!$Q777,MAX(0,MIN(H$4,IF(Register!$U777="",$D$2,MIN($D$2,YEAR(Register!$U777)*12+MONTH(Register!$U777)-1)))-(YEAR(Register!$O777)*12+MONTH(Register!$O777))+1))/Register!$Q777,2)-ROUND((Register!$M777-Register!$R777)*MIN(Register!$Q777,MAX(0,MIN(H$4-1,IF(Register!$U777="",$D$2,MIN($D$2,YEAR(Register!$U777)*12+MONTH(Register!$U777)-1)))-(YEAR(Register!$O777)*12+MONTH(Register!$O777))+1))/Register!$Q777,2))</f>
        <v/>
      </c>
      <c r="I779" s="27">
        <f>IF(OR(Register!$N777&lt;&gt;"Yes",Register!$O777="",N(Register!$Q777)=0),0,ROUND((Register!$M777-Register!$R777)*MIN(Register!$Q777,MAX(0,MIN(I$4,IF(Register!$U777="",$D$2,MIN($D$2,YEAR(Register!$U777)*12+MONTH(Register!$U777)-1)))-(YEAR(Register!$O777)*12+MONTH(Register!$O777))+1))/Register!$Q777,2)-ROUND((Register!$M777-Register!$R777)*MIN(Register!$Q777,MAX(0,MIN(I$4-1,IF(Register!$U777="",$D$2,MIN($D$2,YEAR(Register!$U777)*12+MONTH(Register!$U777)-1)))-(YEAR(Register!$O777)*12+MONTH(Register!$O777))+1))/Register!$Q777,2))</f>
        <v/>
      </c>
      <c r="J779" s="27">
        <f>IF(OR(Register!$N777&lt;&gt;"Yes",Register!$O777="",N(Register!$Q777)=0),0,ROUND((Register!$M777-Register!$R777)*MIN(Register!$Q777,MAX(0,MIN(J$4,IF(Register!$U777="",$D$2,MIN($D$2,YEAR(Register!$U777)*12+MONTH(Register!$U777)-1)))-(YEAR(Register!$O777)*12+MONTH(Register!$O777))+1))/Register!$Q777,2)-ROUND((Register!$M777-Register!$R777)*MIN(Register!$Q777,MAX(0,MIN(J$4-1,IF(Register!$U777="",$D$2,MIN($D$2,YEAR(Register!$U777)*12+MONTH(Register!$U777)-1)))-(YEAR(Register!$O777)*12+MONTH(Register!$O777))+1))/Register!$Q777,2))</f>
        <v/>
      </c>
      <c r="K779" s="27">
        <f>IF(OR(Register!$N777&lt;&gt;"Yes",Register!$O777="",N(Register!$Q777)=0),0,ROUND((Register!$M777-Register!$R777)*MIN(Register!$Q777,MAX(0,MIN(K$4,IF(Register!$U777="",$D$2,MIN($D$2,YEAR(Register!$U777)*12+MONTH(Register!$U777)-1)))-(YEAR(Register!$O777)*12+MONTH(Register!$O777))+1))/Register!$Q777,2)-ROUND((Register!$M777-Register!$R777)*MIN(Register!$Q777,MAX(0,MIN(K$4-1,IF(Register!$U777="",$D$2,MIN($D$2,YEAR(Register!$U777)*12+MONTH(Register!$U777)-1)))-(YEAR(Register!$O777)*12+MONTH(Register!$O777))+1))/Register!$Q777,2))</f>
        <v/>
      </c>
      <c r="L779" s="27">
        <f>IF(OR(Register!$N777&lt;&gt;"Yes",Register!$O777="",N(Register!$Q777)=0),0,ROUND((Register!$M777-Register!$R777)*MIN(Register!$Q777,MAX(0,MIN(L$4,IF(Register!$U777="",$D$2,MIN($D$2,YEAR(Register!$U777)*12+MONTH(Register!$U777)-1)))-(YEAR(Register!$O777)*12+MONTH(Register!$O777))+1))/Register!$Q777,2)-ROUND((Register!$M777-Register!$R777)*MIN(Register!$Q777,MAX(0,MIN(L$4-1,IF(Register!$U777="",$D$2,MIN($D$2,YEAR(Register!$U777)*12+MONTH(Register!$U777)-1)))-(YEAR(Register!$O777)*12+MONTH(Register!$O777))+1))/Register!$Q777,2))</f>
        <v/>
      </c>
      <c r="M779" s="27">
        <f>IF(OR(Register!$N777&lt;&gt;"Yes",Register!$O777="",N(Register!$Q777)=0),0,ROUND((Register!$M777-Register!$R777)*MIN(Register!$Q777,MAX(0,MIN(M$4,IF(Register!$U777="",$D$2,MIN($D$2,YEAR(Register!$U777)*12+MONTH(Register!$U777)-1)))-(YEAR(Register!$O777)*12+MONTH(Register!$O777))+1))/Register!$Q777,2)-ROUND((Register!$M777-Register!$R777)*MIN(Register!$Q777,MAX(0,MIN(M$4-1,IF(Register!$U777="",$D$2,MIN($D$2,YEAR(Register!$U777)*12+MONTH(Register!$U777)-1)))-(YEAR(Register!$O777)*12+MONTH(Register!$O777))+1))/Register!$Q777,2))</f>
        <v/>
      </c>
      <c r="N779" s="27">
        <f>IF(OR(Register!$N777&lt;&gt;"Yes",Register!$O777="",N(Register!$Q777)=0),0,ROUND((Register!$M777-Register!$R777)*MIN(Register!$Q777,MAX(0,MIN(N$4,IF(Register!$U777="",$D$2,MIN($D$2,YEAR(Register!$U777)*12+MONTH(Register!$U777)-1)))-(YEAR(Register!$O777)*12+MONTH(Register!$O777))+1))/Register!$Q777,2)-ROUND((Register!$M777-Register!$R777)*MIN(Register!$Q777,MAX(0,MIN(N$4-1,IF(Register!$U777="",$D$2,MIN($D$2,YEAR(Register!$U777)*12+MONTH(Register!$U777)-1)))-(YEAR(Register!$O777)*12+MONTH(Register!$O777))+1))/Register!$Q777,2))</f>
        <v/>
      </c>
      <c r="O779" s="27">
        <f>IF(OR(Register!$N777&lt;&gt;"Yes",Register!$O777="",N(Register!$Q777)=0),0,ROUND((Register!$M777-Register!$R777)*MIN(Register!$Q777,MAX(0,MIN(O$4,IF(Register!$U777="",$D$2,MIN($D$2,YEAR(Register!$U777)*12+MONTH(Register!$U777)-1)))-(YEAR(Register!$O777)*12+MONTH(Register!$O777))+1))/Register!$Q777,2)-ROUND((Register!$M777-Register!$R777)*MIN(Register!$Q777,MAX(0,MIN(O$4-1,IF(Register!$U777="",$D$2,MIN($D$2,YEAR(Register!$U777)*12+MONTH(Register!$U777)-1)))-(YEAR(Register!$O777)*12+MONTH(Register!$O777))+1))/Register!$Q777,2))</f>
        <v/>
      </c>
      <c r="P779" s="27">
        <f>IF(OR(Register!$N777&lt;&gt;"Yes",Register!$O777="",N(Register!$Q777)=0),0,ROUND((Register!$M777-Register!$R777)*MIN(Register!$Q777,MAX(0,MIN(P$4,IF(Register!$U777="",$D$2,MIN($D$2,YEAR(Register!$U777)*12+MONTH(Register!$U777)-1)))-(YEAR(Register!$O777)*12+MONTH(Register!$O777))+1))/Register!$Q777,2)-ROUND((Register!$M777-Register!$R777)*MIN(Register!$Q777,MAX(0,MIN(P$4-1,IF(Register!$U777="",$D$2,MIN($D$2,YEAR(Register!$U777)*12+MONTH(Register!$U777)-1)))-(YEAR(Register!$O777)*12+MONTH(Register!$O777))+1))/Register!$Q777,2))</f>
        <v/>
      </c>
      <c r="Q779" s="27">
        <f>E779+F779+G779+H779+I779+J779+K779+L779+M779+N779+O779+P779</f>
        <v/>
      </c>
    </row>
    <row r="780">
      <c r="A780" s="28">
        <f>IF(Register!$A778="","",Register!$A778)</f>
        <v/>
      </c>
      <c r="B780" s="28">
        <f>IF(Register!$D778="","",Register!$D778)</f>
        <v/>
      </c>
      <c r="C780" s="28">
        <f>IF(Register!$F778="","",Register!$F778)</f>
        <v/>
      </c>
      <c r="D780" s="28">
        <f>IF(C780="","",IF(C780=Settings!$A$9,Settings!$B$9,IF(C780=Settings!$A$10,Settings!$B$10,IF(C780=Settings!$A$11,Settings!$B$11,IF(C780=Settings!$A$12,Settings!$B$12,IF(C780=Settings!$A$13,Settings!$B$13,IF(C780=Settings!$A$14,Settings!$B$14,IF(C780=Settings!$A$15,Settings!$B$15,IF(C780=Settings!$A$16,Settings!$B$16,IF(C780=Settings!$A$17,Settings!$B$17,IF(C780=Settings!$A$18,Settings!$B$18,"")))))))))))</f>
        <v/>
      </c>
      <c r="E780" s="27">
        <f>IF(OR(Register!$N778&lt;&gt;"Yes",Register!$O778="",N(Register!$Q778)=0),0,ROUND((Register!$M778-Register!$R778)*MIN(Register!$Q778,MAX(0,MIN(E$4,IF(Register!$U778="",$D$2,MIN($D$2,YEAR(Register!$U778)*12+MONTH(Register!$U778)-1)))-(YEAR(Register!$O778)*12+MONTH(Register!$O778))+1))/Register!$Q778,2)-ROUND((Register!$M778-Register!$R778)*MIN(Register!$Q778,MAX(0,MIN(E$4-1,IF(Register!$U778="",$D$2,MIN($D$2,YEAR(Register!$U778)*12+MONTH(Register!$U778)-1)))-(YEAR(Register!$O778)*12+MONTH(Register!$O778))+1))/Register!$Q778,2))</f>
        <v/>
      </c>
      <c r="F780" s="27">
        <f>IF(OR(Register!$N778&lt;&gt;"Yes",Register!$O778="",N(Register!$Q778)=0),0,ROUND((Register!$M778-Register!$R778)*MIN(Register!$Q778,MAX(0,MIN(F$4,IF(Register!$U778="",$D$2,MIN($D$2,YEAR(Register!$U778)*12+MONTH(Register!$U778)-1)))-(YEAR(Register!$O778)*12+MONTH(Register!$O778))+1))/Register!$Q778,2)-ROUND((Register!$M778-Register!$R778)*MIN(Register!$Q778,MAX(0,MIN(F$4-1,IF(Register!$U778="",$D$2,MIN($D$2,YEAR(Register!$U778)*12+MONTH(Register!$U778)-1)))-(YEAR(Register!$O778)*12+MONTH(Register!$O778))+1))/Register!$Q778,2))</f>
        <v/>
      </c>
      <c r="G780" s="27">
        <f>IF(OR(Register!$N778&lt;&gt;"Yes",Register!$O778="",N(Register!$Q778)=0),0,ROUND((Register!$M778-Register!$R778)*MIN(Register!$Q778,MAX(0,MIN(G$4,IF(Register!$U778="",$D$2,MIN($D$2,YEAR(Register!$U778)*12+MONTH(Register!$U778)-1)))-(YEAR(Register!$O778)*12+MONTH(Register!$O778))+1))/Register!$Q778,2)-ROUND((Register!$M778-Register!$R778)*MIN(Register!$Q778,MAX(0,MIN(G$4-1,IF(Register!$U778="",$D$2,MIN($D$2,YEAR(Register!$U778)*12+MONTH(Register!$U778)-1)))-(YEAR(Register!$O778)*12+MONTH(Register!$O778))+1))/Register!$Q778,2))</f>
        <v/>
      </c>
      <c r="H780" s="27">
        <f>IF(OR(Register!$N778&lt;&gt;"Yes",Register!$O778="",N(Register!$Q778)=0),0,ROUND((Register!$M778-Register!$R778)*MIN(Register!$Q778,MAX(0,MIN(H$4,IF(Register!$U778="",$D$2,MIN($D$2,YEAR(Register!$U778)*12+MONTH(Register!$U778)-1)))-(YEAR(Register!$O778)*12+MONTH(Register!$O778))+1))/Register!$Q778,2)-ROUND((Register!$M778-Register!$R778)*MIN(Register!$Q778,MAX(0,MIN(H$4-1,IF(Register!$U778="",$D$2,MIN($D$2,YEAR(Register!$U778)*12+MONTH(Register!$U778)-1)))-(YEAR(Register!$O778)*12+MONTH(Register!$O778))+1))/Register!$Q778,2))</f>
        <v/>
      </c>
      <c r="I780" s="27">
        <f>IF(OR(Register!$N778&lt;&gt;"Yes",Register!$O778="",N(Register!$Q778)=0),0,ROUND((Register!$M778-Register!$R778)*MIN(Register!$Q778,MAX(0,MIN(I$4,IF(Register!$U778="",$D$2,MIN($D$2,YEAR(Register!$U778)*12+MONTH(Register!$U778)-1)))-(YEAR(Register!$O778)*12+MONTH(Register!$O778))+1))/Register!$Q778,2)-ROUND((Register!$M778-Register!$R778)*MIN(Register!$Q778,MAX(0,MIN(I$4-1,IF(Register!$U778="",$D$2,MIN($D$2,YEAR(Register!$U778)*12+MONTH(Register!$U778)-1)))-(YEAR(Register!$O778)*12+MONTH(Register!$O778))+1))/Register!$Q778,2))</f>
        <v/>
      </c>
      <c r="J780" s="27">
        <f>IF(OR(Register!$N778&lt;&gt;"Yes",Register!$O778="",N(Register!$Q778)=0),0,ROUND((Register!$M778-Register!$R778)*MIN(Register!$Q778,MAX(0,MIN(J$4,IF(Register!$U778="",$D$2,MIN($D$2,YEAR(Register!$U778)*12+MONTH(Register!$U778)-1)))-(YEAR(Register!$O778)*12+MONTH(Register!$O778))+1))/Register!$Q778,2)-ROUND((Register!$M778-Register!$R778)*MIN(Register!$Q778,MAX(0,MIN(J$4-1,IF(Register!$U778="",$D$2,MIN($D$2,YEAR(Register!$U778)*12+MONTH(Register!$U778)-1)))-(YEAR(Register!$O778)*12+MONTH(Register!$O778))+1))/Register!$Q778,2))</f>
        <v/>
      </c>
      <c r="K780" s="27">
        <f>IF(OR(Register!$N778&lt;&gt;"Yes",Register!$O778="",N(Register!$Q778)=0),0,ROUND((Register!$M778-Register!$R778)*MIN(Register!$Q778,MAX(0,MIN(K$4,IF(Register!$U778="",$D$2,MIN($D$2,YEAR(Register!$U778)*12+MONTH(Register!$U778)-1)))-(YEAR(Register!$O778)*12+MONTH(Register!$O778))+1))/Register!$Q778,2)-ROUND((Register!$M778-Register!$R778)*MIN(Register!$Q778,MAX(0,MIN(K$4-1,IF(Register!$U778="",$D$2,MIN($D$2,YEAR(Register!$U778)*12+MONTH(Register!$U778)-1)))-(YEAR(Register!$O778)*12+MONTH(Register!$O778))+1))/Register!$Q778,2))</f>
        <v/>
      </c>
      <c r="L780" s="27">
        <f>IF(OR(Register!$N778&lt;&gt;"Yes",Register!$O778="",N(Register!$Q778)=0),0,ROUND((Register!$M778-Register!$R778)*MIN(Register!$Q778,MAX(0,MIN(L$4,IF(Register!$U778="",$D$2,MIN($D$2,YEAR(Register!$U778)*12+MONTH(Register!$U778)-1)))-(YEAR(Register!$O778)*12+MONTH(Register!$O778))+1))/Register!$Q778,2)-ROUND((Register!$M778-Register!$R778)*MIN(Register!$Q778,MAX(0,MIN(L$4-1,IF(Register!$U778="",$D$2,MIN($D$2,YEAR(Register!$U778)*12+MONTH(Register!$U778)-1)))-(YEAR(Register!$O778)*12+MONTH(Register!$O778))+1))/Register!$Q778,2))</f>
        <v/>
      </c>
      <c r="M780" s="27">
        <f>IF(OR(Register!$N778&lt;&gt;"Yes",Register!$O778="",N(Register!$Q778)=0),0,ROUND((Register!$M778-Register!$R778)*MIN(Register!$Q778,MAX(0,MIN(M$4,IF(Register!$U778="",$D$2,MIN($D$2,YEAR(Register!$U778)*12+MONTH(Register!$U778)-1)))-(YEAR(Register!$O778)*12+MONTH(Register!$O778))+1))/Register!$Q778,2)-ROUND((Register!$M778-Register!$R778)*MIN(Register!$Q778,MAX(0,MIN(M$4-1,IF(Register!$U778="",$D$2,MIN($D$2,YEAR(Register!$U778)*12+MONTH(Register!$U778)-1)))-(YEAR(Register!$O778)*12+MONTH(Register!$O778))+1))/Register!$Q778,2))</f>
        <v/>
      </c>
      <c r="N780" s="27">
        <f>IF(OR(Register!$N778&lt;&gt;"Yes",Register!$O778="",N(Register!$Q778)=0),0,ROUND((Register!$M778-Register!$R778)*MIN(Register!$Q778,MAX(0,MIN(N$4,IF(Register!$U778="",$D$2,MIN($D$2,YEAR(Register!$U778)*12+MONTH(Register!$U778)-1)))-(YEAR(Register!$O778)*12+MONTH(Register!$O778))+1))/Register!$Q778,2)-ROUND((Register!$M778-Register!$R778)*MIN(Register!$Q778,MAX(0,MIN(N$4-1,IF(Register!$U778="",$D$2,MIN($D$2,YEAR(Register!$U778)*12+MONTH(Register!$U778)-1)))-(YEAR(Register!$O778)*12+MONTH(Register!$O778))+1))/Register!$Q778,2))</f>
        <v/>
      </c>
      <c r="O780" s="27">
        <f>IF(OR(Register!$N778&lt;&gt;"Yes",Register!$O778="",N(Register!$Q778)=0),0,ROUND((Register!$M778-Register!$R778)*MIN(Register!$Q778,MAX(0,MIN(O$4,IF(Register!$U778="",$D$2,MIN($D$2,YEAR(Register!$U778)*12+MONTH(Register!$U778)-1)))-(YEAR(Register!$O778)*12+MONTH(Register!$O778))+1))/Register!$Q778,2)-ROUND((Register!$M778-Register!$R778)*MIN(Register!$Q778,MAX(0,MIN(O$4-1,IF(Register!$U778="",$D$2,MIN($D$2,YEAR(Register!$U778)*12+MONTH(Register!$U778)-1)))-(YEAR(Register!$O778)*12+MONTH(Register!$O778))+1))/Register!$Q778,2))</f>
        <v/>
      </c>
      <c r="P780" s="27">
        <f>IF(OR(Register!$N778&lt;&gt;"Yes",Register!$O778="",N(Register!$Q778)=0),0,ROUND((Register!$M778-Register!$R778)*MIN(Register!$Q778,MAX(0,MIN(P$4,IF(Register!$U778="",$D$2,MIN($D$2,YEAR(Register!$U778)*12+MONTH(Register!$U778)-1)))-(YEAR(Register!$O778)*12+MONTH(Register!$O778))+1))/Register!$Q778,2)-ROUND((Register!$M778-Register!$R778)*MIN(Register!$Q778,MAX(0,MIN(P$4-1,IF(Register!$U778="",$D$2,MIN($D$2,YEAR(Register!$U778)*12+MONTH(Register!$U778)-1)))-(YEAR(Register!$O778)*12+MONTH(Register!$O778))+1))/Register!$Q778,2))</f>
        <v/>
      </c>
      <c r="Q780" s="27">
        <f>E780+F780+G780+H780+I780+J780+K780+L780+M780+N780+O780+P780</f>
        <v/>
      </c>
    </row>
    <row r="781">
      <c r="A781" s="28">
        <f>IF(Register!$A779="","",Register!$A779)</f>
        <v/>
      </c>
      <c r="B781" s="28">
        <f>IF(Register!$D779="","",Register!$D779)</f>
        <v/>
      </c>
      <c r="C781" s="28">
        <f>IF(Register!$F779="","",Register!$F779)</f>
        <v/>
      </c>
      <c r="D781" s="28">
        <f>IF(C781="","",IF(C781=Settings!$A$9,Settings!$B$9,IF(C781=Settings!$A$10,Settings!$B$10,IF(C781=Settings!$A$11,Settings!$B$11,IF(C781=Settings!$A$12,Settings!$B$12,IF(C781=Settings!$A$13,Settings!$B$13,IF(C781=Settings!$A$14,Settings!$B$14,IF(C781=Settings!$A$15,Settings!$B$15,IF(C781=Settings!$A$16,Settings!$B$16,IF(C781=Settings!$A$17,Settings!$B$17,IF(C781=Settings!$A$18,Settings!$B$18,"")))))))))))</f>
        <v/>
      </c>
      <c r="E781" s="27">
        <f>IF(OR(Register!$N779&lt;&gt;"Yes",Register!$O779="",N(Register!$Q779)=0),0,ROUND((Register!$M779-Register!$R779)*MIN(Register!$Q779,MAX(0,MIN(E$4,IF(Register!$U779="",$D$2,MIN($D$2,YEAR(Register!$U779)*12+MONTH(Register!$U779)-1)))-(YEAR(Register!$O779)*12+MONTH(Register!$O779))+1))/Register!$Q779,2)-ROUND((Register!$M779-Register!$R779)*MIN(Register!$Q779,MAX(0,MIN(E$4-1,IF(Register!$U779="",$D$2,MIN($D$2,YEAR(Register!$U779)*12+MONTH(Register!$U779)-1)))-(YEAR(Register!$O779)*12+MONTH(Register!$O779))+1))/Register!$Q779,2))</f>
        <v/>
      </c>
      <c r="F781" s="27">
        <f>IF(OR(Register!$N779&lt;&gt;"Yes",Register!$O779="",N(Register!$Q779)=0),0,ROUND((Register!$M779-Register!$R779)*MIN(Register!$Q779,MAX(0,MIN(F$4,IF(Register!$U779="",$D$2,MIN($D$2,YEAR(Register!$U779)*12+MONTH(Register!$U779)-1)))-(YEAR(Register!$O779)*12+MONTH(Register!$O779))+1))/Register!$Q779,2)-ROUND((Register!$M779-Register!$R779)*MIN(Register!$Q779,MAX(0,MIN(F$4-1,IF(Register!$U779="",$D$2,MIN($D$2,YEAR(Register!$U779)*12+MONTH(Register!$U779)-1)))-(YEAR(Register!$O779)*12+MONTH(Register!$O779))+1))/Register!$Q779,2))</f>
        <v/>
      </c>
      <c r="G781" s="27">
        <f>IF(OR(Register!$N779&lt;&gt;"Yes",Register!$O779="",N(Register!$Q779)=0),0,ROUND((Register!$M779-Register!$R779)*MIN(Register!$Q779,MAX(0,MIN(G$4,IF(Register!$U779="",$D$2,MIN($D$2,YEAR(Register!$U779)*12+MONTH(Register!$U779)-1)))-(YEAR(Register!$O779)*12+MONTH(Register!$O779))+1))/Register!$Q779,2)-ROUND((Register!$M779-Register!$R779)*MIN(Register!$Q779,MAX(0,MIN(G$4-1,IF(Register!$U779="",$D$2,MIN($D$2,YEAR(Register!$U779)*12+MONTH(Register!$U779)-1)))-(YEAR(Register!$O779)*12+MONTH(Register!$O779))+1))/Register!$Q779,2))</f>
        <v/>
      </c>
      <c r="H781" s="27">
        <f>IF(OR(Register!$N779&lt;&gt;"Yes",Register!$O779="",N(Register!$Q779)=0),0,ROUND((Register!$M779-Register!$R779)*MIN(Register!$Q779,MAX(0,MIN(H$4,IF(Register!$U779="",$D$2,MIN($D$2,YEAR(Register!$U779)*12+MONTH(Register!$U779)-1)))-(YEAR(Register!$O779)*12+MONTH(Register!$O779))+1))/Register!$Q779,2)-ROUND((Register!$M779-Register!$R779)*MIN(Register!$Q779,MAX(0,MIN(H$4-1,IF(Register!$U779="",$D$2,MIN($D$2,YEAR(Register!$U779)*12+MONTH(Register!$U779)-1)))-(YEAR(Register!$O779)*12+MONTH(Register!$O779))+1))/Register!$Q779,2))</f>
        <v/>
      </c>
      <c r="I781" s="27">
        <f>IF(OR(Register!$N779&lt;&gt;"Yes",Register!$O779="",N(Register!$Q779)=0),0,ROUND((Register!$M779-Register!$R779)*MIN(Register!$Q779,MAX(0,MIN(I$4,IF(Register!$U779="",$D$2,MIN($D$2,YEAR(Register!$U779)*12+MONTH(Register!$U779)-1)))-(YEAR(Register!$O779)*12+MONTH(Register!$O779))+1))/Register!$Q779,2)-ROUND((Register!$M779-Register!$R779)*MIN(Register!$Q779,MAX(0,MIN(I$4-1,IF(Register!$U779="",$D$2,MIN($D$2,YEAR(Register!$U779)*12+MONTH(Register!$U779)-1)))-(YEAR(Register!$O779)*12+MONTH(Register!$O779))+1))/Register!$Q779,2))</f>
        <v/>
      </c>
      <c r="J781" s="27">
        <f>IF(OR(Register!$N779&lt;&gt;"Yes",Register!$O779="",N(Register!$Q779)=0),0,ROUND((Register!$M779-Register!$R779)*MIN(Register!$Q779,MAX(0,MIN(J$4,IF(Register!$U779="",$D$2,MIN($D$2,YEAR(Register!$U779)*12+MONTH(Register!$U779)-1)))-(YEAR(Register!$O779)*12+MONTH(Register!$O779))+1))/Register!$Q779,2)-ROUND((Register!$M779-Register!$R779)*MIN(Register!$Q779,MAX(0,MIN(J$4-1,IF(Register!$U779="",$D$2,MIN($D$2,YEAR(Register!$U779)*12+MONTH(Register!$U779)-1)))-(YEAR(Register!$O779)*12+MONTH(Register!$O779))+1))/Register!$Q779,2))</f>
        <v/>
      </c>
      <c r="K781" s="27">
        <f>IF(OR(Register!$N779&lt;&gt;"Yes",Register!$O779="",N(Register!$Q779)=0),0,ROUND((Register!$M779-Register!$R779)*MIN(Register!$Q779,MAX(0,MIN(K$4,IF(Register!$U779="",$D$2,MIN($D$2,YEAR(Register!$U779)*12+MONTH(Register!$U779)-1)))-(YEAR(Register!$O779)*12+MONTH(Register!$O779))+1))/Register!$Q779,2)-ROUND((Register!$M779-Register!$R779)*MIN(Register!$Q779,MAX(0,MIN(K$4-1,IF(Register!$U779="",$D$2,MIN($D$2,YEAR(Register!$U779)*12+MONTH(Register!$U779)-1)))-(YEAR(Register!$O779)*12+MONTH(Register!$O779))+1))/Register!$Q779,2))</f>
        <v/>
      </c>
      <c r="L781" s="27">
        <f>IF(OR(Register!$N779&lt;&gt;"Yes",Register!$O779="",N(Register!$Q779)=0),0,ROUND((Register!$M779-Register!$R779)*MIN(Register!$Q779,MAX(0,MIN(L$4,IF(Register!$U779="",$D$2,MIN($D$2,YEAR(Register!$U779)*12+MONTH(Register!$U779)-1)))-(YEAR(Register!$O779)*12+MONTH(Register!$O779))+1))/Register!$Q779,2)-ROUND((Register!$M779-Register!$R779)*MIN(Register!$Q779,MAX(0,MIN(L$4-1,IF(Register!$U779="",$D$2,MIN($D$2,YEAR(Register!$U779)*12+MONTH(Register!$U779)-1)))-(YEAR(Register!$O779)*12+MONTH(Register!$O779))+1))/Register!$Q779,2))</f>
        <v/>
      </c>
      <c r="M781" s="27">
        <f>IF(OR(Register!$N779&lt;&gt;"Yes",Register!$O779="",N(Register!$Q779)=0),0,ROUND((Register!$M779-Register!$R779)*MIN(Register!$Q779,MAX(0,MIN(M$4,IF(Register!$U779="",$D$2,MIN($D$2,YEAR(Register!$U779)*12+MONTH(Register!$U779)-1)))-(YEAR(Register!$O779)*12+MONTH(Register!$O779))+1))/Register!$Q779,2)-ROUND((Register!$M779-Register!$R779)*MIN(Register!$Q779,MAX(0,MIN(M$4-1,IF(Register!$U779="",$D$2,MIN($D$2,YEAR(Register!$U779)*12+MONTH(Register!$U779)-1)))-(YEAR(Register!$O779)*12+MONTH(Register!$O779))+1))/Register!$Q779,2))</f>
        <v/>
      </c>
      <c r="N781" s="27">
        <f>IF(OR(Register!$N779&lt;&gt;"Yes",Register!$O779="",N(Register!$Q779)=0),0,ROUND((Register!$M779-Register!$R779)*MIN(Register!$Q779,MAX(0,MIN(N$4,IF(Register!$U779="",$D$2,MIN($D$2,YEAR(Register!$U779)*12+MONTH(Register!$U779)-1)))-(YEAR(Register!$O779)*12+MONTH(Register!$O779))+1))/Register!$Q779,2)-ROUND((Register!$M779-Register!$R779)*MIN(Register!$Q779,MAX(0,MIN(N$4-1,IF(Register!$U779="",$D$2,MIN($D$2,YEAR(Register!$U779)*12+MONTH(Register!$U779)-1)))-(YEAR(Register!$O779)*12+MONTH(Register!$O779))+1))/Register!$Q779,2))</f>
        <v/>
      </c>
      <c r="O781" s="27">
        <f>IF(OR(Register!$N779&lt;&gt;"Yes",Register!$O779="",N(Register!$Q779)=0),0,ROUND((Register!$M779-Register!$R779)*MIN(Register!$Q779,MAX(0,MIN(O$4,IF(Register!$U779="",$D$2,MIN($D$2,YEAR(Register!$U779)*12+MONTH(Register!$U779)-1)))-(YEAR(Register!$O779)*12+MONTH(Register!$O779))+1))/Register!$Q779,2)-ROUND((Register!$M779-Register!$R779)*MIN(Register!$Q779,MAX(0,MIN(O$4-1,IF(Register!$U779="",$D$2,MIN($D$2,YEAR(Register!$U779)*12+MONTH(Register!$U779)-1)))-(YEAR(Register!$O779)*12+MONTH(Register!$O779))+1))/Register!$Q779,2))</f>
        <v/>
      </c>
      <c r="P781" s="27">
        <f>IF(OR(Register!$N779&lt;&gt;"Yes",Register!$O779="",N(Register!$Q779)=0),0,ROUND((Register!$M779-Register!$R779)*MIN(Register!$Q779,MAX(0,MIN(P$4,IF(Register!$U779="",$D$2,MIN($D$2,YEAR(Register!$U779)*12+MONTH(Register!$U779)-1)))-(YEAR(Register!$O779)*12+MONTH(Register!$O779))+1))/Register!$Q779,2)-ROUND((Register!$M779-Register!$R779)*MIN(Register!$Q779,MAX(0,MIN(P$4-1,IF(Register!$U779="",$D$2,MIN($D$2,YEAR(Register!$U779)*12+MONTH(Register!$U779)-1)))-(YEAR(Register!$O779)*12+MONTH(Register!$O779))+1))/Register!$Q779,2))</f>
        <v/>
      </c>
      <c r="Q781" s="27">
        <f>E781+F781+G781+H781+I781+J781+K781+L781+M781+N781+O781+P781</f>
        <v/>
      </c>
    </row>
    <row r="782">
      <c r="A782" s="28">
        <f>IF(Register!$A780="","",Register!$A780)</f>
        <v/>
      </c>
      <c r="B782" s="28">
        <f>IF(Register!$D780="","",Register!$D780)</f>
        <v/>
      </c>
      <c r="C782" s="28">
        <f>IF(Register!$F780="","",Register!$F780)</f>
        <v/>
      </c>
      <c r="D782" s="28">
        <f>IF(C782="","",IF(C782=Settings!$A$9,Settings!$B$9,IF(C782=Settings!$A$10,Settings!$B$10,IF(C782=Settings!$A$11,Settings!$B$11,IF(C782=Settings!$A$12,Settings!$B$12,IF(C782=Settings!$A$13,Settings!$B$13,IF(C782=Settings!$A$14,Settings!$B$14,IF(C782=Settings!$A$15,Settings!$B$15,IF(C782=Settings!$A$16,Settings!$B$16,IF(C782=Settings!$A$17,Settings!$B$17,IF(C782=Settings!$A$18,Settings!$B$18,"")))))))))))</f>
        <v/>
      </c>
      <c r="E782" s="27">
        <f>IF(OR(Register!$N780&lt;&gt;"Yes",Register!$O780="",N(Register!$Q780)=0),0,ROUND((Register!$M780-Register!$R780)*MIN(Register!$Q780,MAX(0,MIN(E$4,IF(Register!$U780="",$D$2,MIN($D$2,YEAR(Register!$U780)*12+MONTH(Register!$U780)-1)))-(YEAR(Register!$O780)*12+MONTH(Register!$O780))+1))/Register!$Q780,2)-ROUND((Register!$M780-Register!$R780)*MIN(Register!$Q780,MAX(0,MIN(E$4-1,IF(Register!$U780="",$D$2,MIN($D$2,YEAR(Register!$U780)*12+MONTH(Register!$U780)-1)))-(YEAR(Register!$O780)*12+MONTH(Register!$O780))+1))/Register!$Q780,2))</f>
        <v/>
      </c>
      <c r="F782" s="27">
        <f>IF(OR(Register!$N780&lt;&gt;"Yes",Register!$O780="",N(Register!$Q780)=0),0,ROUND((Register!$M780-Register!$R780)*MIN(Register!$Q780,MAX(0,MIN(F$4,IF(Register!$U780="",$D$2,MIN($D$2,YEAR(Register!$U780)*12+MONTH(Register!$U780)-1)))-(YEAR(Register!$O780)*12+MONTH(Register!$O780))+1))/Register!$Q780,2)-ROUND((Register!$M780-Register!$R780)*MIN(Register!$Q780,MAX(0,MIN(F$4-1,IF(Register!$U780="",$D$2,MIN($D$2,YEAR(Register!$U780)*12+MONTH(Register!$U780)-1)))-(YEAR(Register!$O780)*12+MONTH(Register!$O780))+1))/Register!$Q780,2))</f>
        <v/>
      </c>
      <c r="G782" s="27">
        <f>IF(OR(Register!$N780&lt;&gt;"Yes",Register!$O780="",N(Register!$Q780)=0),0,ROUND((Register!$M780-Register!$R780)*MIN(Register!$Q780,MAX(0,MIN(G$4,IF(Register!$U780="",$D$2,MIN($D$2,YEAR(Register!$U780)*12+MONTH(Register!$U780)-1)))-(YEAR(Register!$O780)*12+MONTH(Register!$O780))+1))/Register!$Q780,2)-ROUND((Register!$M780-Register!$R780)*MIN(Register!$Q780,MAX(0,MIN(G$4-1,IF(Register!$U780="",$D$2,MIN($D$2,YEAR(Register!$U780)*12+MONTH(Register!$U780)-1)))-(YEAR(Register!$O780)*12+MONTH(Register!$O780))+1))/Register!$Q780,2))</f>
        <v/>
      </c>
      <c r="H782" s="27">
        <f>IF(OR(Register!$N780&lt;&gt;"Yes",Register!$O780="",N(Register!$Q780)=0),0,ROUND((Register!$M780-Register!$R780)*MIN(Register!$Q780,MAX(0,MIN(H$4,IF(Register!$U780="",$D$2,MIN($D$2,YEAR(Register!$U780)*12+MONTH(Register!$U780)-1)))-(YEAR(Register!$O780)*12+MONTH(Register!$O780))+1))/Register!$Q780,2)-ROUND((Register!$M780-Register!$R780)*MIN(Register!$Q780,MAX(0,MIN(H$4-1,IF(Register!$U780="",$D$2,MIN($D$2,YEAR(Register!$U780)*12+MONTH(Register!$U780)-1)))-(YEAR(Register!$O780)*12+MONTH(Register!$O780))+1))/Register!$Q780,2))</f>
        <v/>
      </c>
      <c r="I782" s="27">
        <f>IF(OR(Register!$N780&lt;&gt;"Yes",Register!$O780="",N(Register!$Q780)=0),0,ROUND((Register!$M780-Register!$R780)*MIN(Register!$Q780,MAX(0,MIN(I$4,IF(Register!$U780="",$D$2,MIN($D$2,YEAR(Register!$U780)*12+MONTH(Register!$U780)-1)))-(YEAR(Register!$O780)*12+MONTH(Register!$O780))+1))/Register!$Q780,2)-ROUND((Register!$M780-Register!$R780)*MIN(Register!$Q780,MAX(0,MIN(I$4-1,IF(Register!$U780="",$D$2,MIN($D$2,YEAR(Register!$U780)*12+MONTH(Register!$U780)-1)))-(YEAR(Register!$O780)*12+MONTH(Register!$O780))+1))/Register!$Q780,2))</f>
        <v/>
      </c>
      <c r="J782" s="27">
        <f>IF(OR(Register!$N780&lt;&gt;"Yes",Register!$O780="",N(Register!$Q780)=0),0,ROUND((Register!$M780-Register!$R780)*MIN(Register!$Q780,MAX(0,MIN(J$4,IF(Register!$U780="",$D$2,MIN($D$2,YEAR(Register!$U780)*12+MONTH(Register!$U780)-1)))-(YEAR(Register!$O780)*12+MONTH(Register!$O780))+1))/Register!$Q780,2)-ROUND((Register!$M780-Register!$R780)*MIN(Register!$Q780,MAX(0,MIN(J$4-1,IF(Register!$U780="",$D$2,MIN($D$2,YEAR(Register!$U780)*12+MONTH(Register!$U780)-1)))-(YEAR(Register!$O780)*12+MONTH(Register!$O780))+1))/Register!$Q780,2))</f>
        <v/>
      </c>
      <c r="K782" s="27">
        <f>IF(OR(Register!$N780&lt;&gt;"Yes",Register!$O780="",N(Register!$Q780)=0),0,ROUND((Register!$M780-Register!$R780)*MIN(Register!$Q780,MAX(0,MIN(K$4,IF(Register!$U780="",$D$2,MIN($D$2,YEAR(Register!$U780)*12+MONTH(Register!$U780)-1)))-(YEAR(Register!$O780)*12+MONTH(Register!$O780))+1))/Register!$Q780,2)-ROUND((Register!$M780-Register!$R780)*MIN(Register!$Q780,MAX(0,MIN(K$4-1,IF(Register!$U780="",$D$2,MIN($D$2,YEAR(Register!$U780)*12+MONTH(Register!$U780)-1)))-(YEAR(Register!$O780)*12+MONTH(Register!$O780))+1))/Register!$Q780,2))</f>
        <v/>
      </c>
      <c r="L782" s="27">
        <f>IF(OR(Register!$N780&lt;&gt;"Yes",Register!$O780="",N(Register!$Q780)=0),0,ROUND((Register!$M780-Register!$R780)*MIN(Register!$Q780,MAX(0,MIN(L$4,IF(Register!$U780="",$D$2,MIN($D$2,YEAR(Register!$U780)*12+MONTH(Register!$U780)-1)))-(YEAR(Register!$O780)*12+MONTH(Register!$O780))+1))/Register!$Q780,2)-ROUND((Register!$M780-Register!$R780)*MIN(Register!$Q780,MAX(0,MIN(L$4-1,IF(Register!$U780="",$D$2,MIN($D$2,YEAR(Register!$U780)*12+MONTH(Register!$U780)-1)))-(YEAR(Register!$O780)*12+MONTH(Register!$O780))+1))/Register!$Q780,2))</f>
        <v/>
      </c>
      <c r="M782" s="27">
        <f>IF(OR(Register!$N780&lt;&gt;"Yes",Register!$O780="",N(Register!$Q780)=0),0,ROUND((Register!$M780-Register!$R780)*MIN(Register!$Q780,MAX(0,MIN(M$4,IF(Register!$U780="",$D$2,MIN($D$2,YEAR(Register!$U780)*12+MONTH(Register!$U780)-1)))-(YEAR(Register!$O780)*12+MONTH(Register!$O780))+1))/Register!$Q780,2)-ROUND((Register!$M780-Register!$R780)*MIN(Register!$Q780,MAX(0,MIN(M$4-1,IF(Register!$U780="",$D$2,MIN($D$2,YEAR(Register!$U780)*12+MONTH(Register!$U780)-1)))-(YEAR(Register!$O780)*12+MONTH(Register!$O780))+1))/Register!$Q780,2))</f>
        <v/>
      </c>
      <c r="N782" s="27">
        <f>IF(OR(Register!$N780&lt;&gt;"Yes",Register!$O780="",N(Register!$Q780)=0),0,ROUND((Register!$M780-Register!$R780)*MIN(Register!$Q780,MAX(0,MIN(N$4,IF(Register!$U780="",$D$2,MIN($D$2,YEAR(Register!$U780)*12+MONTH(Register!$U780)-1)))-(YEAR(Register!$O780)*12+MONTH(Register!$O780))+1))/Register!$Q780,2)-ROUND((Register!$M780-Register!$R780)*MIN(Register!$Q780,MAX(0,MIN(N$4-1,IF(Register!$U780="",$D$2,MIN($D$2,YEAR(Register!$U780)*12+MONTH(Register!$U780)-1)))-(YEAR(Register!$O780)*12+MONTH(Register!$O780))+1))/Register!$Q780,2))</f>
        <v/>
      </c>
      <c r="O782" s="27">
        <f>IF(OR(Register!$N780&lt;&gt;"Yes",Register!$O780="",N(Register!$Q780)=0),0,ROUND((Register!$M780-Register!$R780)*MIN(Register!$Q780,MAX(0,MIN(O$4,IF(Register!$U780="",$D$2,MIN($D$2,YEAR(Register!$U780)*12+MONTH(Register!$U780)-1)))-(YEAR(Register!$O780)*12+MONTH(Register!$O780))+1))/Register!$Q780,2)-ROUND((Register!$M780-Register!$R780)*MIN(Register!$Q780,MAX(0,MIN(O$4-1,IF(Register!$U780="",$D$2,MIN($D$2,YEAR(Register!$U780)*12+MONTH(Register!$U780)-1)))-(YEAR(Register!$O780)*12+MONTH(Register!$O780))+1))/Register!$Q780,2))</f>
        <v/>
      </c>
      <c r="P782" s="27">
        <f>IF(OR(Register!$N780&lt;&gt;"Yes",Register!$O780="",N(Register!$Q780)=0),0,ROUND((Register!$M780-Register!$R780)*MIN(Register!$Q780,MAX(0,MIN(P$4,IF(Register!$U780="",$D$2,MIN($D$2,YEAR(Register!$U780)*12+MONTH(Register!$U780)-1)))-(YEAR(Register!$O780)*12+MONTH(Register!$O780))+1))/Register!$Q780,2)-ROUND((Register!$M780-Register!$R780)*MIN(Register!$Q780,MAX(0,MIN(P$4-1,IF(Register!$U780="",$D$2,MIN($D$2,YEAR(Register!$U780)*12+MONTH(Register!$U780)-1)))-(YEAR(Register!$O780)*12+MONTH(Register!$O780))+1))/Register!$Q780,2))</f>
        <v/>
      </c>
      <c r="Q782" s="27">
        <f>E782+F782+G782+H782+I782+J782+K782+L782+M782+N782+O782+P782</f>
        <v/>
      </c>
    </row>
    <row r="783">
      <c r="A783" s="28">
        <f>IF(Register!$A781="","",Register!$A781)</f>
        <v/>
      </c>
      <c r="B783" s="28">
        <f>IF(Register!$D781="","",Register!$D781)</f>
        <v/>
      </c>
      <c r="C783" s="28">
        <f>IF(Register!$F781="","",Register!$F781)</f>
        <v/>
      </c>
      <c r="D783" s="28">
        <f>IF(C783="","",IF(C783=Settings!$A$9,Settings!$B$9,IF(C783=Settings!$A$10,Settings!$B$10,IF(C783=Settings!$A$11,Settings!$B$11,IF(C783=Settings!$A$12,Settings!$B$12,IF(C783=Settings!$A$13,Settings!$B$13,IF(C783=Settings!$A$14,Settings!$B$14,IF(C783=Settings!$A$15,Settings!$B$15,IF(C783=Settings!$A$16,Settings!$B$16,IF(C783=Settings!$A$17,Settings!$B$17,IF(C783=Settings!$A$18,Settings!$B$18,"")))))))))))</f>
        <v/>
      </c>
      <c r="E783" s="27">
        <f>IF(OR(Register!$N781&lt;&gt;"Yes",Register!$O781="",N(Register!$Q781)=0),0,ROUND((Register!$M781-Register!$R781)*MIN(Register!$Q781,MAX(0,MIN(E$4,IF(Register!$U781="",$D$2,MIN($D$2,YEAR(Register!$U781)*12+MONTH(Register!$U781)-1)))-(YEAR(Register!$O781)*12+MONTH(Register!$O781))+1))/Register!$Q781,2)-ROUND((Register!$M781-Register!$R781)*MIN(Register!$Q781,MAX(0,MIN(E$4-1,IF(Register!$U781="",$D$2,MIN($D$2,YEAR(Register!$U781)*12+MONTH(Register!$U781)-1)))-(YEAR(Register!$O781)*12+MONTH(Register!$O781))+1))/Register!$Q781,2))</f>
        <v/>
      </c>
      <c r="F783" s="27">
        <f>IF(OR(Register!$N781&lt;&gt;"Yes",Register!$O781="",N(Register!$Q781)=0),0,ROUND((Register!$M781-Register!$R781)*MIN(Register!$Q781,MAX(0,MIN(F$4,IF(Register!$U781="",$D$2,MIN($D$2,YEAR(Register!$U781)*12+MONTH(Register!$U781)-1)))-(YEAR(Register!$O781)*12+MONTH(Register!$O781))+1))/Register!$Q781,2)-ROUND((Register!$M781-Register!$R781)*MIN(Register!$Q781,MAX(0,MIN(F$4-1,IF(Register!$U781="",$D$2,MIN($D$2,YEAR(Register!$U781)*12+MONTH(Register!$U781)-1)))-(YEAR(Register!$O781)*12+MONTH(Register!$O781))+1))/Register!$Q781,2))</f>
        <v/>
      </c>
      <c r="G783" s="27">
        <f>IF(OR(Register!$N781&lt;&gt;"Yes",Register!$O781="",N(Register!$Q781)=0),0,ROUND((Register!$M781-Register!$R781)*MIN(Register!$Q781,MAX(0,MIN(G$4,IF(Register!$U781="",$D$2,MIN($D$2,YEAR(Register!$U781)*12+MONTH(Register!$U781)-1)))-(YEAR(Register!$O781)*12+MONTH(Register!$O781))+1))/Register!$Q781,2)-ROUND((Register!$M781-Register!$R781)*MIN(Register!$Q781,MAX(0,MIN(G$4-1,IF(Register!$U781="",$D$2,MIN($D$2,YEAR(Register!$U781)*12+MONTH(Register!$U781)-1)))-(YEAR(Register!$O781)*12+MONTH(Register!$O781))+1))/Register!$Q781,2))</f>
        <v/>
      </c>
      <c r="H783" s="27">
        <f>IF(OR(Register!$N781&lt;&gt;"Yes",Register!$O781="",N(Register!$Q781)=0),0,ROUND((Register!$M781-Register!$R781)*MIN(Register!$Q781,MAX(0,MIN(H$4,IF(Register!$U781="",$D$2,MIN($D$2,YEAR(Register!$U781)*12+MONTH(Register!$U781)-1)))-(YEAR(Register!$O781)*12+MONTH(Register!$O781))+1))/Register!$Q781,2)-ROUND((Register!$M781-Register!$R781)*MIN(Register!$Q781,MAX(0,MIN(H$4-1,IF(Register!$U781="",$D$2,MIN($D$2,YEAR(Register!$U781)*12+MONTH(Register!$U781)-1)))-(YEAR(Register!$O781)*12+MONTH(Register!$O781))+1))/Register!$Q781,2))</f>
        <v/>
      </c>
      <c r="I783" s="27">
        <f>IF(OR(Register!$N781&lt;&gt;"Yes",Register!$O781="",N(Register!$Q781)=0),0,ROUND((Register!$M781-Register!$R781)*MIN(Register!$Q781,MAX(0,MIN(I$4,IF(Register!$U781="",$D$2,MIN($D$2,YEAR(Register!$U781)*12+MONTH(Register!$U781)-1)))-(YEAR(Register!$O781)*12+MONTH(Register!$O781))+1))/Register!$Q781,2)-ROUND((Register!$M781-Register!$R781)*MIN(Register!$Q781,MAX(0,MIN(I$4-1,IF(Register!$U781="",$D$2,MIN($D$2,YEAR(Register!$U781)*12+MONTH(Register!$U781)-1)))-(YEAR(Register!$O781)*12+MONTH(Register!$O781))+1))/Register!$Q781,2))</f>
        <v/>
      </c>
      <c r="J783" s="27">
        <f>IF(OR(Register!$N781&lt;&gt;"Yes",Register!$O781="",N(Register!$Q781)=0),0,ROUND((Register!$M781-Register!$R781)*MIN(Register!$Q781,MAX(0,MIN(J$4,IF(Register!$U781="",$D$2,MIN($D$2,YEAR(Register!$U781)*12+MONTH(Register!$U781)-1)))-(YEAR(Register!$O781)*12+MONTH(Register!$O781))+1))/Register!$Q781,2)-ROUND((Register!$M781-Register!$R781)*MIN(Register!$Q781,MAX(0,MIN(J$4-1,IF(Register!$U781="",$D$2,MIN($D$2,YEAR(Register!$U781)*12+MONTH(Register!$U781)-1)))-(YEAR(Register!$O781)*12+MONTH(Register!$O781))+1))/Register!$Q781,2))</f>
        <v/>
      </c>
      <c r="K783" s="27">
        <f>IF(OR(Register!$N781&lt;&gt;"Yes",Register!$O781="",N(Register!$Q781)=0),0,ROUND((Register!$M781-Register!$R781)*MIN(Register!$Q781,MAX(0,MIN(K$4,IF(Register!$U781="",$D$2,MIN($D$2,YEAR(Register!$U781)*12+MONTH(Register!$U781)-1)))-(YEAR(Register!$O781)*12+MONTH(Register!$O781))+1))/Register!$Q781,2)-ROUND((Register!$M781-Register!$R781)*MIN(Register!$Q781,MAX(0,MIN(K$4-1,IF(Register!$U781="",$D$2,MIN($D$2,YEAR(Register!$U781)*12+MONTH(Register!$U781)-1)))-(YEAR(Register!$O781)*12+MONTH(Register!$O781))+1))/Register!$Q781,2))</f>
        <v/>
      </c>
      <c r="L783" s="27">
        <f>IF(OR(Register!$N781&lt;&gt;"Yes",Register!$O781="",N(Register!$Q781)=0),0,ROUND((Register!$M781-Register!$R781)*MIN(Register!$Q781,MAX(0,MIN(L$4,IF(Register!$U781="",$D$2,MIN($D$2,YEAR(Register!$U781)*12+MONTH(Register!$U781)-1)))-(YEAR(Register!$O781)*12+MONTH(Register!$O781))+1))/Register!$Q781,2)-ROUND((Register!$M781-Register!$R781)*MIN(Register!$Q781,MAX(0,MIN(L$4-1,IF(Register!$U781="",$D$2,MIN($D$2,YEAR(Register!$U781)*12+MONTH(Register!$U781)-1)))-(YEAR(Register!$O781)*12+MONTH(Register!$O781))+1))/Register!$Q781,2))</f>
        <v/>
      </c>
      <c r="M783" s="27">
        <f>IF(OR(Register!$N781&lt;&gt;"Yes",Register!$O781="",N(Register!$Q781)=0),0,ROUND((Register!$M781-Register!$R781)*MIN(Register!$Q781,MAX(0,MIN(M$4,IF(Register!$U781="",$D$2,MIN($D$2,YEAR(Register!$U781)*12+MONTH(Register!$U781)-1)))-(YEAR(Register!$O781)*12+MONTH(Register!$O781))+1))/Register!$Q781,2)-ROUND((Register!$M781-Register!$R781)*MIN(Register!$Q781,MAX(0,MIN(M$4-1,IF(Register!$U781="",$D$2,MIN($D$2,YEAR(Register!$U781)*12+MONTH(Register!$U781)-1)))-(YEAR(Register!$O781)*12+MONTH(Register!$O781))+1))/Register!$Q781,2))</f>
        <v/>
      </c>
      <c r="N783" s="27">
        <f>IF(OR(Register!$N781&lt;&gt;"Yes",Register!$O781="",N(Register!$Q781)=0),0,ROUND((Register!$M781-Register!$R781)*MIN(Register!$Q781,MAX(0,MIN(N$4,IF(Register!$U781="",$D$2,MIN($D$2,YEAR(Register!$U781)*12+MONTH(Register!$U781)-1)))-(YEAR(Register!$O781)*12+MONTH(Register!$O781))+1))/Register!$Q781,2)-ROUND((Register!$M781-Register!$R781)*MIN(Register!$Q781,MAX(0,MIN(N$4-1,IF(Register!$U781="",$D$2,MIN($D$2,YEAR(Register!$U781)*12+MONTH(Register!$U781)-1)))-(YEAR(Register!$O781)*12+MONTH(Register!$O781))+1))/Register!$Q781,2))</f>
        <v/>
      </c>
      <c r="O783" s="27">
        <f>IF(OR(Register!$N781&lt;&gt;"Yes",Register!$O781="",N(Register!$Q781)=0),0,ROUND((Register!$M781-Register!$R781)*MIN(Register!$Q781,MAX(0,MIN(O$4,IF(Register!$U781="",$D$2,MIN($D$2,YEAR(Register!$U781)*12+MONTH(Register!$U781)-1)))-(YEAR(Register!$O781)*12+MONTH(Register!$O781))+1))/Register!$Q781,2)-ROUND((Register!$M781-Register!$R781)*MIN(Register!$Q781,MAX(0,MIN(O$4-1,IF(Register!$U781="",$D$2,MIN($D$2,YEAR(Register!$U781)*12+MONTH(Register!$U781)-1)))-(YEAR(Register!$O781)*12+MONTH(Register!$O781))+1))/Register!$Q781,2))</f>
        <v/>
      </c>
      <c r="P783" s="27">
        <f>IF(OR(Register!$N781&lt;&gt;"Yes",Register!$O781="",N(Register!$Q781)=0),0,ROUND((Register!$M781-Register!$R781)*MIN(Register!$Q781,MAX(0,MIN(P$4,IF(Register!$U781="",$D$2,MIN($D$2,YEAR(Register!$U781)*12+MONTH(Register!$U781)-1)))-(YEAR(Register!$O781)*12+MONTH(Register!$O781))+1))/Register!$Q781,2)-ROUND((Register!$M781-Register!$R781)*MIN(Register!$Q781,MAX(0,MIN(P$4-1,IF(Register!$U781="",$D$2,MIN($D$2,YEAR(Register!$U781)*12+MONTH(Register!$U781)-1)))-(YEAR(Register!$O781)*12+MONTH(Register!$O781))+1))/Register!$Q781,2))</f>
        <v/>
      </c>
      <c r="Q783" s="27">
        <f>E783+F783+G783+H783+I783+J783+K783+L783+M783+N783+O783+P783</f>
        <v/>
      </c>
    </row>
    <row r="784">
      <c r="A784" s="28">
        <f>IF(Register!$A782="","",Register!$A782)</f>
        <v/>
      </c>
      <c r="B784" s="28">
        <f>IF(Register!$D782="","",Register!$D782)</f>
        <v/>
      </c>
      <c r="C784" s="28">
        <f>IF(Register!$F782="","",Register!$F782)</f>
        <v/>
      </c>
      <c r="D784" s="28">
        <f>IF(C784="","",IF(C784=Settings!$A$9,Settings!$B$9,IF(C784=Settings!$A$10,Settings!$B$10,IF(C784=Settings!$A$11,Settings!$B$11,IF(C784=Settings!$A$12,Settings!$B$12,IF(C784=Settings!$A$13,Settings!$B$13,IF(C784=Settings!$A$14,Settings!$B$14,IF(C784=Settings!$A$15,Settings!$B$15,IF(C784=Settings!$A$16,Settings!$B$16,IF(C784=Settings!$A$17,Settings!$B$17,IF(C784=Settings!$A$18,Settings!$B$18,"")))))))))))</f>
        <v/>
      </c>
      <c r="E784" s="27">
        <f>IF(OR(Register!$N782&lt;&gt;"Yes",Register!$O782="",N(Register!$Q782)=0),0,ROUND((Register!$M782-Register!$R782)*MIN(Register!$Q782,MAX(0,MIN(E$4,IF(Register!$U782="",$D$2,MIN($D$2,YEAR(Register!$U782)*12+MONTH(Register!$U782)-1)))-(YEAR(Register!$O782)*12+MONTH(Register!$O782))+1))/Register!$Q782,2)-ROUND((Register!$M782-Register!$R782)*MIN(Register!$Q782,MAX(0,MIN(E$4-1,IF(Register!$U782="",$D$2,MIN($D$2,YEAR(Register!$U782)*12+MONTH(Register!$U782)-1)))-(YEAR(Register!$O782)*12+MONTH(Register!$O782))+1))/Register!$Q782,2))</f>
        <v/>
      </c>
      <c r="F784" s="27">
        <f>IF(OR(Register!$N782&lt;&gt;"Yes",Register!$O782="",N(Register!$Q782)=0),0,ROUND((Register!$M782-Register!$R782)*MIN(Register!$Q782,MAX(0,MIN(F$4,IF(Register!$U782="",$D$2,MIN($D$2,YEAR(Register!$U782)*12+MONTH(Register!$U782)-1)))-(YEAR(Register!$O782)*12+MONTH(Register!$O782))+1))/Register!$Q782,2)-ROUND((Register!$M782-Register!$R782)*MIN(Register!$Q782,MAX(0,MIN(F$4-1,IF(Register!$U782="",$D$2,MIN($D$2,YEAR(Register!$U782)*12+MONTH(Register!$U782)-1)))-(YEAR(Register!$O782)*12+MONTH(Register!$O782))+1))/Register!$Q782,2))</f>
        <v/>
      </c>
      <c r="G784" s="27">
        <f>IF(OR(Register!$N782&lt;&gt;"Yes",Register!$O782="",N(Register!$Q782)=0),0,ROUND((Register!$M782-Register!$R782)*MIN(Register!$Q782,MAX(0,MIN(G$4,IF(Register!$U782="",$D$2,MIN($D$2,YEAR(Register!$U782)*12+MONTH(Register!$U782)-1)))-(YEAR(Register!$O782)*12+MONTH(Register!$O782))+1))/Register!$Q782,2)-ROUND((Register!$M782-Register!$R782)*MIN(Register!$Q782,MAX(0,MIN(G$4-1,IF(Register!$U782="",$D$2,MIN($D$2,YEAR(Register!$U782)*12+MONTH(Register!$U782)-1)))-(YEAR(Register!$O782)*12+MONTH(Register!$O782))+1))/Register!$Q782,2))</f>
        <v/>
      </c>
      <c r="H784" s="27">
        <f>IF(OR(Register!$N782&lt;&gt;"Yes",Register!$O782="",N(Register!$Q782)=0),0,ROUND((Register!$M782-Register!$R782)*MIN(Register!$Q782,MAX(0,MIN(H$4,IF(Register!$U782="",$D$2,MIN($D$2,YEAR(Register!$U782)*12+MONTH(Register!$U782)-1)))-(YEAR(Register!$O782)*12+MONTH(Register!$O782))+1))/Register!$Q782,2)-ROUND((Register!$M782-Register!$R782)*MIN(Register!$Q782,MAX(0,MIN(H$4-1,IF(Register!$U782="",$D$2,MIN($D$2,YEAR(Register!$U782)*12+MONTH(Register!$U782)-1)))-(YEAR(Register!$O782)*12+MONTH(Register!$O782))+1))/Register!$Q782,2))</f>
        <v/>
      </c>
      <c r="I784" s="27">
        <f>IF(OR(Register!$N782&lt;&gt;"Yes",Register!$O782="",N(Register!$Q782)=0),0,ROUND((Register!$M782-Register!$R782)*MIN(Register!$Q782,MAX(0,MIN(I$4,IF(Register!$U782="",$D$2,MIN($D$2,YEAR(Register!$U782)*12+MONTH(Register!$U782)-1)))-(YEAR(Register!$O782)*12+MONTH(Register!$O782))+1))/Register!$Q782,2)-ROUND((Register!$M782-Register!$R782)*MIN(Register!$Q782,MAX(0,MIN(I$4-1,IF(Register!$U782="",$D$2,MIN($D$2,YEAR(Register!$U782)*12+MONTH(Register!$U782)-1)))-(YEAR(Register!$O782)*12+MONTH(Register!$O782))+1))/Register!$Q782,2))</f>
        <v/>
      </c>
      <c r="J784" s="27">
        <f>IF(OR(Register!$N782&lt;&gt;"Yes",Register!$O782="",N(Register!$Q782)=0),0,ROUND((Register!$M782-Register!$R782)*MIN(Register!$Q782,MAX(0,MIN(J$4,IF(Register!$U782="",$D$2,MIN($D$2,YEAR(Register!$U782)*12+MONTH(Register!$U782)-1)))-(YEAR(Register!$O782)*12+MONTH(Register!$O782))+1))/Register!$Q782,2)-ROUND((Register!$M782-Register!$R782)*MIN(Register!$Q782,MAX(0,MIN(J$4-1,IF(Register!$U782="",$D$2,MIN($D$2,YEAR(Register!$U782)*12+MONTH(Register!$U782)-1)))-(YEAR(Register!$O782)*12+MONTH(Register!$O782))+1))/Register!$Q782,2))</f>
        <v/>
      </c>
      <c r="K784" s="27">
        <f>IF(OR(Register!$N782&lt;&gt;"Yes",Register!$O782="",N(Register!$Q782)=0),0,ROUND((Register!$M782-Register!$R782)*MIN(Register!$Q782,MAX(0,MIN(K$4,IF(Register!$U782="",$D$2,MIN($D$2,YEAR(Register!$U782)*12+MONTH(Register!$U782)-1)))-(YEAR(Register!$O782)*12+MONTH(Register!$O782))+1))/Register!$Q782,2)-ROUND((Register!$M782-Register!$R782)*MIN(Register!$Q782,MAX(0,MIN(K$4-1,IF(Register!$U782="",$D$2,MIN($D$2,YEAR(Register!$U782)*12+MONTH(Register!$U782)-1)))-(YEAR(Register!$O782)*12+MONTH(Register!$O782))+1))/Register!$Q782,2))</f>
        <v/>
      </c>
      <c r="L784" s="27">
        <f>IF(OR(Register!$N782&lt;&gt;"Yes",Register!$O782="",N(Register!$Q782)=0),0,ROUND((Register!$M782-Register!$R782)*MIN(Register!$Q782,MAX(0,MIN(L$4,IF(Register!$U782="",$D$2,MIN($D$2,YEAR(Register!$U782)*12+MONTH(Register!$U782)-1)))-(YEAR(Register!$O782)*12+MONTH(Register!$O782))+1))/Register!$Q782,2)-ROUND((Register!$M782-Register!$R782)*MIN(Register!$Q782,MAX(0,MIN(L$4-1,IF(Register!$U782="",$D$2,MIN($D$2,YEAR(Register!$U782)*12+MONTH(Register!$U782)-1)))-(YEAR(Register!$O782)*12+MONTH(Register!$O782))+1))/Register!$Q782,2))</f>
        <v/>
      </c>
      <c r="M784" s="27">
        <f>IF(OR(Register!$N782&lt;&gt;"Yes",Register!$O782="",N(Register!$Q782)=0),0,ROUND((Register!$M782-Register!$R782)*MIN(Register!$Q782,MAX(0,MIN(M$4,IF(Register!$U782="",$D$2,MIN($D$2,YEAR(Register!$U782)*12+MONTH(Register!$U782)-1)))-(YEAR(Register!$O782)*12+MONTH(Register!$O782))+1))/Register!$Q782,2)-ROUND((Register!$M782-Register!$R782)*MIN(Register!$Q782,MAX(0,MIN(M$4-1,IF(Register!$U782="",$D$2,MIN($D$2,YEAR(Register!$U782)*12+MONTH(Register!$U782)-1)))-(YEAR(Register!$O782)*12+MONTH(Register!$O782))+1))/Register!$Q782,2))</f>
        <v/>
      </c>
      <c r="N784" s="27">
        <f>IF(OR(Register!$N782&lt;&gt;"Yes",Register!$O782="",N(Register!$Q782)=0),0,ROUND((Register!$M782-Register!$R782)*MIN(Register!$Q782,MAX(0,MIN(N$4,IF(Register!$U782="",$D$2,MIN($D$2,YEAR(Register!$U782)*12+MONTH(Register!$U782)-1)))-(YEAR(Register!$O782)*12+MONTH(Register!$O782))+1))/Register!$Q782,2)-ROUND((Register!$M782-Register!$R782)*MIN(Register!$Q782,MAX(0,MIN(N$4-1,IF(Register!$U782="",$D$2,MIN($D$2,YEAR(Register!$U782)*12+MONTH(Register!$U782)-1)))-(YEAR(Register!$O782)*12+MONTH(Register!$O782))+1))/Register!$Q782,2))</f>
        <v/>
      </c>
      <c r="O784" s="27">
        <f>IF(OR(Register!$N782&lt;&gt;"Yes",Register!$O782="",N(Register!$Q782)=0),0,ROUND((Register!$M782-Register!$R782)*MIN(Register!$Q782,MAX(0,MIN(O$4,IF(Register!$U782="",$D$2,MIN($D$2,YEAR(Register!$U782)*12+MONTH(Register!$U782)-1)))-(YEAR(Register!$O782)*12+MONTH(Register!$O782))+1))/Register!$Q782,2)-ROUND((Register!$M782-Register!$R782)*MIN(Register!$Q782,MAX(0,MIN(O$4-1,IF(Register!$U782="",$D$2,MIN($D$2,YEAR(Register!$U782)*12+MONTH(Register!$U782)-1)))-(YEAR(Register!$O782)*12+MONTH(Register!$O782))+1))/Register!$Q782,2))</f>
        <v/>
      </c>
      <c r="P784" s="27">
        <f>IF(OR(Register!$N782&lt;&gt;"Yes",Register!$O782="",N(Register!$Q782)=0),0,ROUND((Register!$M782-Register!$R782)*MIN(Register!$Q782,MAX(0,MIN(P$4,IF(Register!$U782="",$D$2,MIN($D$2,YEAR(Register!$U782)*12+MONTH(Register!$U782)-1)))-(YEAR(Register!$O782)*12+MONTH(Register!$O782))+1))/Register!$Q782,2)-ROUND((Register!$M782-Register!$R782)*MIN(Register!$Q782,MAX(0,MIN(P$4-1,IF(Register!$U782="",$D$2,MIN($D$2,YEAR(Register!$U782)*12+MONTH(Register!$U782)-1)))-(YEAR(Register!$O782)*12+MONTH(Register!$O782))+1))/Register!$Q782,2))</f>
        <v/>
      </c>
      <c r="Q784" s="27">
        <f>E784+F784+G784+H784+I784+J784+K784+L784+M784+N784+O784+P784</f>
        <v/>
      </c>
    </row>
    <row r="785">
      <c r="A785" s="28">
        <f>IF(Register!$A783="","",Register!$A783)</f>
        <v/>
      </c>
      <c r="B785" s="28">
        <f>IF(Register!$D783="","",Register!$D783)</f>
        <v/>
      </c>
      <c r="C785" s="28">
        <f>IF(Register!$F783="","",Register!$F783)</f>
        <v/>
      </c>
      <c r="D785" s="28">
        <f>IF(C785="","",IF(C785=Settings!$A$9,Settings!$B$9,IF(C785=Settings!$A$10,Settings!$B$10,IF(C785=Settings!$A$11,Settings!$B$11,IF(C785=Settings!$A$12,Settings!$B$12,IF(C785=Settings!$A$13,Settings!$B$13,IF(C785=Settings!$A$14,Settings!$B$14,IF(C785=Settings!$A$15,Settings!$B$15,IF(C785=Settings!$A$16,Settings!$B$16,IF(C785=Settings!$A$17,Settings!$B$17,IF(C785=Settings!$A$18,Settings!$B$18,"")))))))))))</f>
        <v/>
      </c>
      <c r="E785" s="27">
        <f>IF(OR(Register!$N783&lt;&gt;"Yes",Register!$O783="",N(Register!$Q783)=0),0,ROUND((Register!$M783-Register!$R783)*MIN(Register!$Q783,MAX(0,MIN(E$4,IF(Register!$U783="",$D$2,MIN($D$2,YEAR(Register!$U783)*12+MONTH(Register!$U783)-1)))-(YEAR(Register!$O783)*12+MONTH(Register!$O783))+1))/Register!$Q783,2)-ROUND((Register!$M783-Register!$R783)*MIN(Register!$Q783,MAX(0,MIN(E$4-1,IF(Register!$U783="",$D$2,MIN($D$2,YEAR(Register!$U783)*12+MONTH(Register!$U783)-1)))-(YEAR(Register!$O783)*12+MONTH(Register!$O783))+1))/Register!$Q783,2))</f>
        <v/>
      </c>
      <c r="F785" s="27">
        <f>IF(OR(Register!$N783&lt;&gt;"Yes",Register!$O783="",N(Register!$Q783)=0),0,ROUND((Register!$M783-Register!$R783)*MIN(Register!$Q783,MAX(0,MIN(F$4,IF(Register!$U783="",$D$2,MIN($D$2,YEAR(Register!$U783)*12+MONTH(Register!$U783)-1)))-(YEAR(Register!$O783)*12+MONTH(Register!$O783))+1))/Register!$Q783,2)-ROUND((Register!$M783-Register!$R783)*MIN(Register!$Q783,MAX(0,MIN(F$4-1,IF(Register!$U783="",$D$2,MIN($D$2,YEAR(Register!$U783)*12+MONTH(Register!$U783)-1)))-(YEAR(Register!$O783)*12+MONTH(Register!$O783))+1))/Register!$Q783,2))</f>
        <v/>
      </c>
      <c r="G785" s="27">
        <f>IF(OR(Register!$N783&lt;&gt;"Yes",Register!$O783="",N(Register!$Q783)=0),0,ROUND((Register!$M783-Register!$R783)*MIN(Register!$Q783,MAX(0,MIN(G$4,IF(Register!$U783="",$D$2,MIN($D$2,YEAR(Register!$U783)*12+MONTH(Register!$U783)-1)))-(YEAR(Register!$O783)*12+MONTH(Register!$O783))+1))/Register!$Q783,2)-ROUND((Register!$M783-Register!$R783)*MIN(Register!$Q783,MAX(0,MIN(G$4-1,IF(Register!$U783="",$D$2,MIN($D$2,YEAR(Register!$U783)*12+MONTH(Register!$U783)-1)))-(YEAR(Register!$O783)*12+MONTH(Register!$O783))+1))/Register!$Q783,2))</f>
        <v/>
      </c>
      <c r="H785" s="27">
        <f>IF(OR(Register!$N783&lt;&gt;"Yes",Register!$O783="",N(Register!$Q783)=0),0,ROUND((Register!$M783-Register!$R783)*MIN(Register!$Q783,MAX(0,MIN(H$4,IF(Register!$U783="",$D$2,MIN($D$2,YEAR(Register!$U783)*12+MONTH(Register!$U783)-1)))-(YEAR(Register!$O783)*12+MONTH(Register!$O783))+1))/Register!$Q783,2)-ROUND((Register!$M783-Register!$R783)*MIN(Register!$Q783,MAX(0,MIN(H$4-1,IF(Register!$U783="",$D$2,MIN($D$2,YEAR(Register!$U783)*12+MONTH(Register!$U783)-1)))-(YEAR(Register!$O783)*12+MONTH(Register!$O783))+1))/Register!$Q783,2))</f>
        <v/>
      </c>
      <c r="I785" s="27">
        <f>IF(OR(Register!$N783&lt;&gt;"Yes",Register!$O783="",N(Register!$Q783)=0),0,ROUND((Register!$M783-Register!$R783)*MIN(Register!$Q783,MAX(0,MIN(I$4,IF(Register!$U783="",$D$2,MIN($D$2,YEAR(Register!$U783)*12+MONTH(Register!$U783)-1)))-(YEAR(Register!$O783)*12+MONTH(Register!$O783))+1))/Register!$Q783,2)-ROUND((Register!$M783-Register!$R783)*MIN(Register!$Q783,MAX(0,MIN(I$4-1,IF(Register!$U783="",$D$2,MIN($D$2,YEAR(Register!$U783)*12+MONTH(Register!$U783)-1)))-(YEAR(Register!$O783)*12+MONTH(Register!$O783))+1))/Register!$Q783,2))</f>
        <v/>
      </c>
      <c r="J785" s="27">
        <f>IF(OR(Register!$N783&lt;&gt;"Yes",Register!$O783="",N(Register!$Q783)=0),0,ROUND((Register!$M783-Register!$R783)*MIN(Register!$Q783,MAX(0,MIN(J$4,IF(Register!$U783="",$D$2,MIN($D$2,YEAR(Register!$U783)*12+MONTH(Register!$U783)-1)))-(YEAR(Register!$O783)*12+MONTH(Register!$O783))+1))/Register!$Q783,2)-ROUND((Register!$M783-Register!$R783)*MIN(Register!$Q783,MAX(0,MIN(J$4-1,IF(Register!$U783="",$D$2,MIN($D$2,YEAR(Register!$U783)*12+MONTH(Register!$U783)-1)))-(YEAR(Register!$O783)*12+MONTH(Register!$O783))+1))/Register!$Q783,2))</f>
        <v/>
      </c>
      <c r="K785" s="27">
        <f>IF(OR(Register!$N783&lt;&gt;"Yes",Register!$O783="",N(Register!$Q783)=0),0,ROUND((Register!$M783-Register!$R783)*MIN(Register!$Q783,MAX(0,MIN(K$4,IF(Register!$U783="",$D$2,MIN($D$2,YEAR(Register!$U783)*12+MONTH(Register!$U783)-1)))-(YEAR(Register!$O783)*12+MONTH(Register!$O783))+1))/Register!$Q783,2)-ROUND((Register!$M783-Register!$R783)*MIN(Register!$Q783,MAX(0,MIN(K$4-1,IF(Register!$U783="",$D$2,MIN($D$2,YEAR(Register!$U783)*12+MONTH(Register!$U783)-1)))-(YEAR(Register!$O783)*12+MONTH(Register!$O783))+1))/Register!$Q783,2))</f>
        <v/>
      </c>
      <c r="L785" s="27">
        <f>IF(OR(Register!$N783&lt;&gt;"Yes",Register!$O783="",N(Register!$Q783)=0),0,ROUND((Register!$M783-Register!$R783)*MIN(Register!$Q783,MAX(0,MIN(L$4,IF(Register!$U783="",$D$2,MIN($D$2,YEAR(Register!$U783)*12+MONTH(Register!$U783)-1)))-(YEAR(Register!$O783)*12+MONTH(Register!$O783))+1))/Register!$Q783,2)-ROUND((Register!$M783-Register!$R783)*MIN(Register!$Q783,MAX(0,MIN(L$4-1,IF(Register!$U783="",$D$2,MIN($D$2,YEAR(Register!$U783)*12+MONTH(Register!$U783)-1)))-(YEAR(Register!$O783)*12+MONTH(Register!$O783))+1))/Register!$Q783,2))</f>
        <v/>
      </c>
      <c r="M785" s="27">
        <f>IF(OR(Register!$N783&lt;&gt;"Yes",Register!$O783="",N(Register!$Q783)=0),0,ROUND((Register!$M783-Register!$R783)*MIN(Register!$Q783,MAX(0,MIN(M$4,IF(Register!$U783="",$D$2,MIN($D$2,YEAR(Register!$U783)*12+MONTH(Register!$U783)-1)))-(YEAR(Register!$O783)*12+MONTH(Register!$O783))+1))/Register!$Q783,2)-ROUND((Register!$M783-Register!$R783)*MIN(Register!$Q783,MAX(0,MIN(M$4-1,IF(Register!$U783="",$D$2,MIN($D$2,YEAR(Register!$U783)*12+MONTH(Register!$U783)-1)))-(YEAR(Register!$O783)*12+MONTH(Register!$O783))+1))/Register!$Q783,2))</f>
        <v/>
      </c>
      <c r="N785" s="27">
        <f>IF(OR(Register!$N783&lt;&gt;"Yes",Register!$O783="",N(Register!$Q783)=0),0,ROUND((Register!$M783-Register!$R783)*MIN(Register!$Q783,MAX(0,MIN(N$4,IF(Register!$U783="",$D$2,MIN($D$2,YEAR(Register!$U783)*12+MONTH(Register!$U783)-1)))-(YEAR(Register!$O783)*12+MONTH(Register!$O783))+1))/Register!$Q783,2)-ROUND((Register!$M783-Register!$R783)*MIN(Register!$Q783,MAX(0,MIN(N$4-1,IF(Register!$U783="",$D$2,MIN($D$2,YEAR(Register!$U783)*12+MONTH(Register!$U783)-1)))-(YEAR(Register!$O783)*12+MONTH(Register!$O783))+1))/Register!$Q783,2))</f>
        <v/>
      </c>
      <c r="O785" s="27">
        <f>IF(OR(Register!$N783&lt;&gt;"Yes",Register!$O783="",N(Register!$Q783)=0),0,ROUND((Register!$M783-Register!$R783)*MIN(Register!$Q783,MAX(0,MIN(O$4,IF(Register!$U783="",$D$2,MIN($D$2,YEAR(Register!$U783)*12+MONTH(Register!$U783)-1)))-(YEAR(Register!$O783)*12+MONTH(Register!$O783))+1))/Register!$Q783,2)-ROUND((Register!$M783-Register!$R783)*MIN(Register!$Q783,MAX(0,MIN(O$4-1,IF(Register!$U783="",$D$2,MIN($D$2,YEAR(Register!$U783)*12+MONTH(Register!$U783)-1)))-(YEAR(Register!$O783)*12+MONTH(Register!$O783))+1))/Register!$Q783,2))</f>
        <v/>
      </c>
      <c r="P785" s="27">
        <f>IF(OR(Register!$N783&lt;&gt;"Yes",Register!$O783="",N(Register!$Q783)=0),0,ROUND((Register!$M783-Register!$R783)*MIN(Register!$Q783,MAX(0,MIN(P$4,IF(Register!$U783="",$D$2,MIN($D$2,YEAR(Register!$U783)*12+MONTH(Register!$U783)-1)))-(YEAR(Register!$O783)*12+MONTH(Register!$O783))+1))/Register!$Q783,2)-ROUND((Register!$M783-Register!$R783)*MIN(Register!$Q783,MAX(0,MIN(P$4-1,IF(Register!$U783="",$D$2,MIN($D$2,YEAR(Register!$U783)*12+MONTH(Register!$U783)-1)))-(YEAR(Register!$O783)*12+MONTH(Register!$O783))+1))/Register!$Q783,2))</f>
        <v/>
      </c>
      <c r="Q785" s="27">
        <f>E785+F785+G785+H785+I785+J785+K785+L785+M785+N785+O785+P785</f>
        <v/>
      </c>
    </row>
    <row r="786">
      <c r="A786" s="28">
        <f>IF(Register!$A784="","",Register!$A784)</f>
        <v/>
      </c>
      <c r="B786" s="28">
        <f>IF(Register!$D784="","",Register!$D784)</f>
        <v/>
      </c>
      <c r="C786" s="28">
        <f>IF(Register!$F784="","",Register!$F784)</f>
        <v/>
      </c>
      <c r="D786" s="28">
        <f>IF(C786="","",IF(C786=Settings!$A$9,Settings!$B$9,IF(C786=Settings!$A$10,Settings!$B$10,IF(C786=Settings!$A$11,Settings!$B$11,IF(C786=Settings!$A$12,Settings!$B$12,IF(C786=Settings!$A$13,Settings!$B$13,IF(C786=Settings!$A$14,Settings!$B$14,IF(C786=Settings!$A$15,Settings!$B$15,IF(C786=Settings!$A$16,Settings!$B$16,IF(C786=Settings!$A$17,Settings!$B$17,IF(C786=Settings!$A$18,Settings!$B$18,"")))))))))))</f>
        <v/>
      </c>
      <c r="E786" s="27">
        <f>IF(OR(Register!$N784&lt;&gt;"Yes",Register!$O784="",N(Register!$Q784)=0),0,ROUND((Register!$M784-Register!$R784)*MIN(Register!$Q784,MAX(0,MIN(E$4,IF(Register!$U784="",$D$2,MIN($D$2,YEAR(Register!$U784)*12+MONTH(Register!$U784)-1)))-(YEAR(Register!$O784)*12+MONTH(Register!$O784))+1))/Register!$Q784,2)-ROUND((Register!$M784-Register!$R784)*MIN(Register!$Q784,MAX(0,MIN(E$4-1,IF(Register!$U784="",$D$2,MIN($D$2,YEAR(Register!$U784)*12+MONTH(Register!$U784)-1)))-(YEAR(Register!$O784)*12+MONTH(Register!$O784))+1))/Register!$Q784,2))</f>
        <v/>
      </c>
      <c r="F786" s="27">
        <f>IF(OR(Register!$N784&lt;&gt;"Yes",Register!$O784="",N(Register!$Q784)=0),0,ROUND((Register!$M784-Register!$R784)*MIN(Register!$Q784,MAX(0,MIN(F$4,IF(Register!$U784="",$D$2,MIN($D$2,YEAR(Register!$U784)*12+MONTH(Register!$U784)-1)))-(YEAR(Register!$O784)*12+MONTH(Register!$O784))+1))/Register!$Q784,2)-ROUND((Register!$M784-Register!$R784)*MIN(Register!$Q784,MAX(0,MIN(F$4-1,IF(Register!$U784="",$D$2,MIN($D$2,YEAR(Register!$U784)*12+MONTH(Register!$U784)-1)))-(YEAR(Register!$O784)*12+MONTH(Register!$O784))+1))/Register!$Q784,2))</f>
        <v/>
      </c>
      <c r="G786" s="27">
        <f>IF(OR(Register!$N784&lt;&gt;"Yes",Register!$O784="",N(Register!$Q784)=0),0,ROUND((Register!$M784-Register!$R784)*MIN(Register!$Q784,MAX(0,MIN(G$4,IF(Register!$U784="",$D$2,MIN($D$2,YEAR(Register!$U784)*12+MONTH(Register!$U784)-1)))-(YEAR(Register!$O784)*12+MONTH(Register!$O784))+1))/Register!$Q784,2)-ROUND((Register!$M784-Register!$R784)*MIN(Register!$Q784,MAX(0,MIN(G$4-1,IF(Register!$U784="",$D$2,MIN($D$2,YEAR(Register!$U784)*12+MONTH(Register!$U784)-1)))-(YEAR(Register!$O784)*12+MONTH(Register!$O784))+1))/Register!$Q784,2))</f>
        <v/>
      </c>
      <c r="H786" s="27">
        <f>IF(OR(Register!$N784&lt;&gt;"Yes",Register!$O784="",N(Register!$Q784)=0),0,ROUND((Register!$M784-Register!$R784)*MIN(Register!$Q784,MAX(0,MIN(H$4,IF(Register!$U784="",$D$2,MIN($D$2,YEAR(Register!$U784)*12+MONTH(Register!$U784)-1)))-(YEAR(Register!$O784)*12+MONTH(Register!$O784))+1))/Register!$Q784,2)-ROUND((Register!$M784-Register!$R784)*MIN(Register!$Q784,MAX(0,MIN(H$4-1,IF(Register!$U784="",$D$2,MIN($D$2,YEAR(Register!$U784)*12+MONTH(Register!$U784)-1)))-(YEAR(Register!$O784)*12+MONTH(Register!$O784))+1))/Register!$Q784,2))</f>
        <v/>
      </c>
      <c r="I786" s="27">
        <f>IF(OR(Register!$N784&lt;&gt;"Yes",Register!$O784="",N(Register!$Q784)=0),0,ROUND((Register!$M784-Register!$R784)*MIN(Register!$Q784,MAX(0,MIN(I$4,IF(Register!$U784="",$D$2,MIN($D$2,YEAR(Register!$U784)*12+MONTH(Register!$U784)-1)))-(YEAR(Register!$O784)*12+MONTH(Register!$O784))+1))/Register!$Q784,2)-ROUND((Register!$M784-Register!$R784)*MIN(Register!$Q784,MAX(0,MIN(I$4-1,IF(Register!$U784="",$D$2,MIN($D$2,YEAR(Register!$U784)*12+MONTH(Register!$U784)-1)))-(YEAR(Register!$O784)*12+MONTH(Register!$O784))+1))/Register!$Q784,2))</f>
        <v/>
      </c>
      <c r="J786" s="27">
        <f>IF(OR(Register!$N784&lt;&gt;"Yes",Register!$O784="",N(Register!$Q784)=0),0,ROUND((Register!$M784-Register!$R784)*MIN(Register!$Q784,MAX(0,MIN(J$4,IF(Register!$U784="",$D$2,MIN($D$2,YEAR(Register!$U784)*12+MONTH(Register!$U784)-1)))-(YEAR(Register!$O784)*12+MONTH(Register!$O784))+1))/Register!$Q784,2)-ROUND((Register!$M784-Register!$R784)*MIN(Register!$Q784,MAX(0,MIN(J$4-1,IF(Register!$U784="",$D$2,MIN($D$2,YEAR(Register!$U784)*12+MONTH(Register!$U784)-1)))-(YEAR(Register!$O784)*12+MONTH(Register!$O784))+1))/Register!$Q784,2))</f>
        <v/>
      </c>
      <c r="K786" s="27">
        <f>IF(OR(Register!$N784&lt;&gt;"Yes",Register!$O784="",N(Register!$Q784)=0),0,ROUND((Register!$M784-Register!$R784)*MIN(Register!$Q784,MAX(0,MIN(K$4,IF(Register!$U784="",$D$2,MIN($D$2,YEAR(Register!$U784)*12+MONTH(Register!$U784)-1)))-(YEAR(Register!$O784)*12+MONTH(Register!$O784))+1))/Register!$Q784,2)-ROUND((Register!$M784-Register!$R784)*MIN(Register!$Q784,MAX(0,MIN(K$4-1,IF(Register!$U784="",$D$2,MIN($D$2,YEAR(Register!$U784)*12+MONTH(Register!$U784)-1)))-(YEAR(Register!$O784)*12+MONTH(Register!$O784))+1))/Register!$Q784,2))</f>
        <v/>
      </c>
      <c r="L786" s="27">
        <f>IF(OR(Register!$N784&lt;&gt;"Yes",Register!$O784="",N(Register!$Q784)=0),0,ROUND((Register!$M784-Register!$R784)*MIN(Register!$Q784,MAX(0,MIN(L$4,IF(Register!$U784="",$D$2,MIN($D$2,YEAR(Register!$U784)*12+MONTH(Register!$U784)-1)))-(YEAR(Register!$O784)*12+MONTH(Register!$O784))+1))/Register!$Q784,2)-ROUND((Register!$M784-Register!$R784)*MIN(Register!$Q784,MAX(0,MIN(L$4-1,IF(Register!$U784="",$D$2,MIN($D$2,YEAR(Register!$U784)*12+MONTH(Register!$U784)-1)))-(YEAR(Register!$O784)*12+MONTH(Register!$O784))+1))/Register!$Q784,2))</f>
        <v/>
      </c>
      <c r="M786" s="27">
        <f>IF(OR(Register!$N784&lt;&gt;"Yes",Register!$O784="",N(Register!$Q784)=0),0,ROUND((Register!$M784-Register!$R784)*MIN(Register!$Q784,MAX(0,MIN(M$4,IF(Register!$U784="",$D$2,MIN($D$2,YEAR(Register!$U784)*12+MONTH(Register!$U784)-1)))-(YEAR(Register!$O784)*12+MONTH(Register!$O784))+1))/Register!$Q784,2)-ROUND((Register!$M784-Register!$R784)*MIN(Register!$Q784,MAX(0,MIN(M$4-1,IF(Register!$U784="",$D$2,MIN($D$2,YEAR(Register!$U784)*12+MONTH(Register!$U784)-1)))-(YEAR(Register!$O784)*12+MONTH(Register!$O784))+1))/Register!$Q784,2))</f>
        <v/>
      </c>
      <c r="N786" s="27">
        <f>IF(OR(Register!$N784&lt;&gt;"Yes",Register!$O784="",N(Register!$Q784)=0),0,ROUND((Register!$M784-Register!$R784)*MIN(Register!$Q784,MAX(0,MIN(N$4,IF(Register!$U784="",$D$2,MIN($D$2,YEAR(Register!$U784)*12+MONTH(Register!$U784)-1)))-(YEAR(Register!$O784)*12+MONTH(Register!$O784))+1))/Register!$Q784,2)-ROUND((Register!$M784-Register!$R784)*MIN(Register!$Q784,MAX(0,MIN(N$4-1,IF(Register!$U784="",$D$2,MIN($D$2,YEAR(Register!$U784)*12+MONTH(Register!$U784)-1)))-(YEAR(Register!$O784)*12+MONTH(Register!$O784))+1))/Register!$Q784,2))</f>
        <v/>
      </c>
      <c r="O786" s="27">
        <f>IF(OR(Register!$N784&lt;&gt;"Yes",Register!$O784="",N(Register!$Q784)=0),0,ROUND((Register!$M784-Register!$R784)*MIN(Register!$Q784,MAX(0,MIN(O$4,IF(Register!$U784="",$D$2,MIN($D$2,YEAR(Register!$U784)*12+MONTH(Register!$U784)-1)))-(YEAR(Register!$O784)*12+MONTH(Register!$O784))+1))/Register!$Q784,2)-ROUND((Register!$M784-Register!$R784)*MIN(Register!$Q784,MAX(0,MIN(O$4-1,IF(Register!$U784="",$D$2,MIN($D$2,YEAR(Register!$U784)*12+MONTH(Register!$U784)-1)))-(YEAR(Register!$O784)*12+MONTH(Register!$O784))+1))/Register!$Q784,2))</f>
        <v/>
      </c>
      <c r="P786" s="27">
        <f>IF(OR(Register!$N784&lt;&gt;"Yes",Register!$O784="",N(Register!$Q784)=0),0,ROUND((Register!$M784-Register!$R784)*MIN(Register!$Q784,MAX(0,MIN(P$4,IF(Register!$U784="",$D$2,MIN($D$2,YEAR(Register!$U784)*12+MONTH(Register!$U784)-1)))-(YEAR(Register!$O784)*12+MONTH(Register!$O784))+1))/Register!$Q784,2)-ROUND((Register!$M784-Register!$R784)*MIN(Register!$Q784,MAX(0,MIN(P$4-1,IF(Register!$U784="",$D$2,MIN($D$2,YEAR(Register!$U784)*12+MONTH(Register!$U784)-1)))-(YEAR(Register!$O784)*12+MONTH(Register!$O784))+1))/Register!$Q784,2))</f>
        <v/>
      </c>
      <c r="Q786" s="27">
        <f>E786+F786+G786+H786+I786+J786+K786+L786+M786+N786+O786+P786</f>
        <v/>
      </c>
    </row>
    <row r="787">
      <c r="A787" s="28">
        <f>IF(Register!$A785="","",Register!$A785)</f>
        <v/>
      </c>
      <c r="B787" s="28">
        <f>IF(Register!$D785="","",Register!$D785)</f>
        <v/>
      </c>
      <c r="C787" s="28">
        <f>IF(Register!$F785="","",Register!$F785)</f>
        <v/>
      </c>
      <c r="D787" s="28">
        <f>IF(C787="","",IF(C787=Settings!$A$9,Settings!$B$9,IF(C787=Settings!$A$10,Settings!$B$10,IF(C787=Settings!$A$11,Settings!$B$11,IF(C787=Settings!$A$12,Settings!$B$12,IF(C787=Settings!$A$13,Settings!$B$13,IF(C787=Settings!$A$14,Settings!$B$14,IF(C787=Settings!$A$15,Settings!$B$15,IF(C787=Settings!$A$16,Settings!$B$16,IF(C787=Settings!$A$17,Settings!$B$17,IF(C787=Settings!$A$18,Settings!$B$18,"")))))))))))</f>
        <v/>
      </c>
      <c r="E787" s="27">
        <f>IF(OR(Register!$N785&lt;&gt;"Yes",Register!$O785="",N(Register!$Q785)=0),0,ROUND((Register!$M785-Register!$R785)*MIN(Register!$Q785,MAX(0,MIN(E$4,IF(Register!$U785="",$D$2,MIN($D$2,YEAR(Register!$U785)*12+MONTH(Register!$U785)-1)))-(YEAR(Register!$O785)*12+MONTH(Register!$O785))+1))/Register!$Q785,2)-ROUND((Register!$M785-Register!$R785)*MIN(Register!$Q785,MAX(0,MIN(E$4-1,IF(Register!$U785="",$D$2,MIN($D$2,YEAR(Register!$U785)*12+MONTH(Register!$U785)-1)))-(YEAR(Register!$O785)*12+MONTH(Register!$O785))+1))/Register!$Q785,2))</f>
        <v/>
      </c>
      <c r="F787" s="27">
        <f>IF(OR(Register!$N785&lt;&gt;"Yes",Register!$O785="",N(Register!$Q785)=0),0,ROUND((Register!$M785-Register!$R785)*MIN(Register!$Q785,MAX(0,MIN(F$4,IF(Register!$U785="",$D$2,MIN($D$2,YEAR(Register!$U785)*12+MONTH(Register!$U785)-1)))-(YEAR(Register!$O785)*12+MONTH(Register!$O785))+1))/Register!$Q785,2)-ROUND((Register!$M785-Register!$R785)*MIN(Register!$Q785,MAX(0,MIN(F$4-1,IF(Register!$U785="",$D$2,MIN($D$2,YEAR(Register!$U785)*12+MONTH(Register!$U785)-1)))-(YEAR(Register!$O785)*12+MONTH(Register!$O785))+1))/Register!$Q785,2))</f>
        <v/>
      </c>
      <c r="G787" s="27">
        <f>IF(OR(Register!$N785&lt;&gt;"Yes",Register!$O785="",N(Register!$Q785)=0),0,ROUND((Register!$M785-Register!$R785)*MIN(Register!$Q785,MAX(0,MIN(G$4,IF(Register!$U785="",$D$2,MIN($D$2,YEAR(Register!$U785)*12+MONTH(Register!$U785)-1)))-(YEAR(Register!$O785)*12+MONTH(Register!$O785))+1))/Register!$Q785,2)-ROUND((Register!$M785-Register!$R785)*MIN(Register!$Q785,MAX(0,MIN(G$4-1,IF(Register!$U785="",$D$2,MIN($D$2,YEAR(Register!$U785)*12+MONTH(Register!$U785)-1)))-(YEAR(Register!$O785)*12+MONTH(Register!$O785))+1))/Register!$Q785,2))</f>
        <v/>
      </c>
      <c r="H787" s="27">
        <f>IF(OR(Register!$N785&lt;&gt;"Yes",Register!$O785="",N(Register!$Q785)=0),0,ROUND((Register!$M785-Register!$R785)*MIN(Register!$Q785,MAX(0,MIN(H$4,IF(Register!$U785="",$D$2,MIN($D$2,YEAR(Register!$U785)*12+MONTH(Register!$U785)-1)))-(YEAR(Register!$O785)*12+MONTH(Register!$O785))+1))/Register!$Q785,2)-ROUND((Register!$M785-Register!$R785)*MIN(Register!$Q785,MAX(0,MIN(H$4-1,IF(Register!$U785="",$D$2,MIN($D$2,YEAR(Register!$U785)*12+MONTH(Register!$U785)-1)))-(YEAR(Register!$O785)*12+MONTH(Register!$O785))+1))/Register!$Q785,2))</f>
        <v/>
      </c>
      <c r="I787" s="27">
        <f>IF(OR(Register!$N785&lt;&gt;"Yes",Register!$O785="",N(Register!$Q785)=0),0,ROUND((Register!$M785-Register!$R785)*MIN(Register!$Q785,MAX(0,MIN(I$4,IF(Register!$U785="",$D$2,MIN($D$2,YEAR(Register!$U785)*12+MONTH(Register!$U785)-1)))-(YEAR(Register!$O785)*12+MONTH(Register!$O785))+1))/Register!$Q785,2)-ROUND((Register!$M785-Register!$R785)*MIN(Register!$Q785,MAX(0,MIN(I$4-1,IF(Register!$U785="",$D$2,MIN($D$2,YEAR(Register!$U785)*12+MONTH(Register!$U785)-1)))-(YEAR(Register!$O785)*12+MONTH(Register!$O785))+1))/Register!$Q785,2))</f>
        <v/>
      </c>
      <c r="J787" s="27">
        <f>IF(OR(Register!$N785&lt;&gt;"Yes",Register!$O785="",N(Register!$Q785)=0),0,ROUND((Register!$M785-Register!$R785)*MIN(Register!$Q785,MAX(0,MIN(J$4,IF(Register!$U785="",$D$2,MIN($D$2,YEAR(Register!$U785)*12+MONTH(Register!$U785)-1)))-(YEAR(Register!$O785)*12+MONTH(Register!$O785))+1))/Register!$Q785,2)-ROUND((Register!$M785-Register!$R785)*MIN(Register!$Q785,MAX(0,MIN(J$4-1,IF(Register!$U785="",$D$2,MIN($D$2,YEAR(Register!$U785)*12+MONTH(Register!$U785)-1)))-(YEAR(Register!$O785)*12+MONTH(Register!$O785))+1))/Register!$Q785,2))</f>
        <v/>
      </c>
      <c r="K787" s="27">
        <f>IF(OR(Register!$N785&lt;&gt;"Yes",Register!$O785="",N(Register!$Q785)=0),0,ROUND((Register!$M785-Register!$R785)*MIN(Register!$Q785,MAX(0,MIN(K$4,IF(Register!$U785="",$D$2,MIN($D$2,YEAR(Register!$U785)*12+MONTH(Register!$U785)-1)))-(YEAR(Register!$O785)*12+MONTH(Register!$O785))+1))/Register!$Q785,2)-ROUND((Register!$M785-Register!$R785)*MIN(Register!$Q785,MAX(0,MIN(K$4-1,IF(Register!$U785="",$D$2,MIN($D$2,YEAR(Register!$U785)*12+MONTH(Register!$U785)-1)))-(YEAR(Register!$O785)*12+MONTH(Register!$O785))+1))/Register!$Q785,2))</f>
        <v/>
      </c>
      <c r="L787" s="27">
        <f>IF(OR(Register!$N785&lt;&gt;"Yes",Register!$O785="",N(Register!$Q785)=0),0,ROUND((Register!$M785-Register!$R785)*MIN(Register!$Q785,MAX(0,MIN(L$4,IF(Register!$U785="",$D$2,MIN($D$2,YEAR(Register!$U785)*12+MONTH(Register!$U785)-1)))-(YEAR(Register!$O785)*12+MONTH(Register!$O785))+1))/Register!$Q785,2)-ROUND((Register!$M785-Register!$R785)*MIN(Register!$Q785,MAX(0,MIN(L$4-1,IF(Register!$U785="",$D$2,MIN($D$2,YEAR(Register!$U785)*12+MONTH(Register!$U785)-1)))-(YEAR(Register!$O785)*12+MONTH(Register!$O785))+1))/Register!$Q785,2))</f>
        <v/>
      </c>
      <c r="M787" s="27">
        <f>IF(OR(Register!$N785&lt;&gt;"Yes",Register!$O785="",N(Register!$Q785)=0),0,ROUND((Register!$M785-Register!$R785)*MIN(Register!$Q785,MAX(0,MIN(M$4,IF(Register!$U785="",$D$2,MIN($D$2,YEAR(Register!$U785)*12+MONTH(Register!$U785)-1)))-(YEAR(Register!$O785)*12+MONTH(Register!$O785))+1))/Register!$Q785,2)-ROUND((Register!$M785-Register!$R785)*MIN(Register!$Q785,MAX(0,MIN(M$4-1,IF(Register!$U785="",$D$2,MIN($D$2,YEAR(Register!$U785)*12+MONTH(Register!$U785)-1)))-(YEAR(Register!$O785)*12+MONTH(Register!$O785))+1))/Register!$Q785,2))</f>
        <v/>
      </c>
      <c r="N787" s="27">
        <f>IF(OR(Register!$N785&lt;&gt;"Yes",Register!$O785="",N(Register!$Q785)=0),0,ROUND((Register!$M785-Register!$R785)*MIN(Register!$Q785,MAX(0,MIN(N$4,IF(Register!$U785="",$D$2,MIN($D$2,YEAR(Register!$U785)*12+MONTH(Register!$U785)-1)))-(YEAR(Register!$O785)*12+MONTH(Register!$O785))+1))/Register!$Q785,2)-ROUND((Register!$M785-Register!$R785)*MIN(Register!$Q785,MAX(0,MIN(N$4-1,IF(Register!$U785="",$D$2,MIN($D$2,YEAR(Register!$U785)*12+MONTH(Register!$U785)-1)))-(YEAR(Register!$O785)*12+MONTH(Register!$O785))+1))/Register!$Q785,2))</f>
        <v/>
      </c>
      <c r="O787" s="27">
        <f>IF(OR(Register!$N785&lt;&gt;"Yes",Register!$O785="",N(Register!$Q785)=0),0,ROUND((Register!$M785-Register!$R785)*MIN(Register!$Q785,MAX(0,MIN(O$4,IF(Register!$U785="",$D$2,MIN($D$2,YEAR(Register!$U785)*12+MONTH(Register!$U785)-1)))-(YEAR(Register!$O785)*12+MONTH(Register!$O785))+1))/Register!$Q785,2)-ROUND((Register!$M785-Register!$R785)*MIN(Register!$Q785,MAX(0,MIN(O$4-1,IF(Register!$U785="",$D$2,MIN($D$2,YEAR(Register!$U785)*12+MONTH(Register!$U785)-1)))-(YEAR(Register!$O785)*12+MONTH(Register!$O785))+1))/Register!$Q785,2))</f>
        <v/>
      </c>
      <c r="P787" s="27">
        <f>IF(OR(Register!$N785&lt;&gt;"Yes",Register!$O785="",N(Register!$Q785)=0),0,ROUND((Register!$M785-Register!$R785)*MIN(Register!$Q785,MAX(0,MIN(P$4,IF(Register!$U785="",$D$2,MIN($D$2,YEAR(Register!$U785)*12+MONTH(Register!$U785)-1)))-(YEAR(Register!$O785)*12+MONTH(Register!$O785))+1))/Register!$Q785,2)-ROUND((Register!$M785-Register!$R785)*MIN(Register!$Q785,MAX(0,MIN(P$4-1,IF(Register!$U785="",$D$2,MIN($D$2,YEAR(Register!$U785)*12+MONTH(Register!$U785)-1)))-(YEAR(Register!$O785)*12+MONTH(Register!$O785))+1))/Register!$Q785,2))</f>
        <v/>
      </c>
      <c r="Q787" s="27">
        <f>E787+F787+G787+H787+I787+J787+K787+L787+M787+N787+O787+P787</f>
        <v/>
      </c>
    </row>
    <row r="788">
      <c r="A788" s="28">
        <f>IF(Register!$A786="","",Register!$A786)</f>
        <v/>
      </c>
      <c r="B788" s="28">
        <f>IF(Register!$D786="","",Register!$D786)</f>
        <v/>
      </c>
      <c r="C788" s="28">
        <f>IF(Register!$F786="","",Register!$F786)</f>
        <v/>
      </c>
      <c r="D788" s="28">
        <f>IF(C788="","",IF(C788=Settings!$A$9,Settings!$B$9,IF(C788=Settings!$A$10,Settings!$B$10,IF(C788=Settings!$A$11,Settings!$B$11,IF(C788=Settings!$A$12,Settings!$B$12,IF(C788=Settings!$A$13,Settings!$B$13,IF(C788=Settings!$A$14,Settings!$B$14,IF(C788=Settings!$A$15,Settings!$B$15,IF(C788=Settings!$A$16,Settings!$B$16,IF(C788=Settings!$A$17,Settings!$B$17,IF(C788=Settings!$A$18,Settings!$B$18,"")))))))))))</f>
        <v/>
      </c>
      <c r="E788" s="27">
        <f>IF(OR(Register!$N786&lt;&gt;"Yes",Register!$O786="",N(Register!$Q786)=0),0,ROUND((Register!$M786-Register!$R786)*MIN(Register!$Q786,MAX(0,MIN(E$4,IF(Register!$U786="",$D$2,MIN($D$2,YEAR(Register!$U786)*12+MONTH(Register!$U786)-1)))-(YEAR(Register!$O786)*12+MONTH(Register!$O786))+1))/Register!$Q786,2)-ROUND((Register!$M786-Register!$R786)*MIN(Register!$Q786,MAX(0,MIN(E$4-1,IF(Register!$U786="",$D$2,MIN($D$2,YEAR(Register!$U786)*12+MONTH(Register!$U786)-1)))-(YEAR(Register!$O786)*12+MONTH(Register!$O786))+1))/Register!$Q786,2))</f>
        <v/>
      </c>
      <c r="F788" s="27">
        <f>IF(OR(Register!$N786&lt;&gt;"Yes",Register!$O786="",N(Register!$Q786)=0),0,ROUND((Register!$M786-Register!$R786)*MIN(Register!$Q786,MAX(0,MIN(F$4,IF(Register!$U786="",$D$2,MIN($D$2,YEAR(Register!$U786)*12+MONTH(Register!$U786)-1)))-(YEAR(Register!$O786)*12+MONTH(Register!$O786))+1))/Register!$Q786,2)-ROUND((Register!$M786-Register!$R786)*MIN(Register!$Q786,MAX(0,MIN(F$4-1,IF(Register!$U786="",$D$2,MIN($D$2,YEAR(Register!$U786)*12+MONTH(Register!$U786)-1)))-(YEAR(Register!$O786)*12+MONTH(Register!$O786))+1))/Register!$Q786,2))</f>
        <v/>
      </c>
      <c r="G788" s="27">
        <f>IF(OR(Register!$N786&lt;&gt;"Yes",Register!$O786="",N(Register!$Q786)=0),0,ROUND((Register!$M786-Register!$R786)*MIN(Register!$Q786,MAX(0,MIN(G$4,IF(Register!$U786="",$D$2,MIN($D$2,YEAR(Register!$U786)*12+MONTH(Register!$U786)-1)))-(YEAR(Register!$O786)*12+MONTH(Register!$O786))+1))/Register!$Q786,2)-ROUND((Register!$M786-Register!$R786)*MIN(Register!$Q786,MAX(0,MIN(G$4-1,IF(Register!$U786="",$D$2,MIN($D$2,YEAR(Register!$U786)*12+MONTH(Register!$U786)-1)))-(YEAR(Register!$O786)*12+MONTH(Register!$O786))+1))/Register!$Q786,2))</f>
        <v/>
      </c>
      <c r="H788" s="27">
        <f>IF(OR(Register!$N786&lt;&gt;"Yes",Register!$O786="",N(Register!$Q786)=0),0,ROUND((Register!$M786-Register!$R786)*MIN(Register!$Q786,MAX(0,MIN(H$4,IF(Register!$U786="",$D$2,MIN($D$2,YEAR(Register!$U786)*12+MONTH(Register!$U786)-1)))-(YEAR(Register!$O786)*12+MONTH(Register!$O786))+1))/Register!$Q786,2)-ROUND((Register!$M786-Register!$R786)*MIN(Register!$Q786,MAX(0,MIN(H$4-1,IF(Register!$U786="",$D$2,MIN($D$2,YEAR(Register!$U786)*12+MONTH(Register!$U786)-1)))-(YEAR(Register!$O786)*12+MONTH(Register!$O786))+1))/Register!$Q786,2))</f>
        <v/>
      </c>
      <c r="I788" s="27">
        <f>IF(OR(Register!$N786&lt;&gt;"Yes",Register!$O786="",N(Register!$Q786)=0),0,ROUND((Register!$M786-Register!$R786)*MIN(Register!$Q786,MAX(0,MIN(I$4,IF(Register!$U786="",$D$2,MIN($D$2,YEAR(Register!$U786)*12+MONTH(Register!$U786)-1)))-(YEAR(Register!$O786)*12+MONTH(Register!$O786))+1))/Register!$Q786,2)-ROUND((Register!$M786-Register!$R786)*MIN(Register!$Q786,MAX(0,MIN(I$4-1,IF(Register!$U786="",$D$2,MIN($D$2,YEAR(Register!$U786)*12+MONTH(Register!$U786)-1)))-(YEAR(Register!$O786)*12+MONTH(Register!$O786))+1))/Register!$Q786,2))</f>
        <v/>
      </c>
      <c r="J788" s="27">
        <f>IF(OR(Register!$N786&lt;&gt;"Yes",Register!$O786="",N(Register!$Q786)=0),0,ROUND((Register!$M786-Register!$R786)*MIN(Register!$Q786,MAX(0,MIN(J$4,IF(Register!$U786="",$D$2,MIN($D$2,YEAR(Register!$U786)*12+MONTH(Register!$U786)-1)))-(YEAR(Register!$O786)*12+MONTH(Register!$O786))+1))/Register!$Q786,2)-ROUND((Register!$M786-Register!$R786)*MIN(Register!$Q786,MAX(0,MIN(J$4-1,IF(Register!$U786="",$D$2,MIN($D$2,YEAR(Register!$U786)*12+MONTH(Register!$U786)-1)))-(YEAR(Register!$O786)*12+MONTH(Register!$O786))+1))/Register!$Q786,2))</f>
        <v/>
      </c>
      <c r="K788" s="27">
        <f>IF(OR(Register!$N786&lt;&gt;"Yes",Register!$O786="",N(Register!$Q786)=0),0,ROUND((Register!$M786-Register!$R786)*MIN(Register!$Q786,MAX(0,MIN(K$4,IF(Register!$U786="",$D$2,MIN($D$2,YEAR(Register!$U786)*12+MONTH(Register!$U786)-1)))-(YEAR(Register!$O786)*12+MONTH(Register!$O786))+1))/Register!$Q786,2)-ROUND((Register!$M786-Register!$R786)*MIN(Register!$Q786,MAX(0,MIN(K$4-1,IF(Register!$U786="",$D$2,MIN($D$2,YEAR(Register!$U786)*12+MONTH(Register!$U786)-1)))-(YEAR(Register!$O786)*12+MONTH(Register!$O786))+1))/Register!$Q786,2))</f>
        <v/>
      </c>
      <c r="L788" s="27">
        <f>IF(OR(Register!$N786&lt;&gt;"Yes",Register!$O786="",N(Register!$Q786)=0),0,ROUND((Register!$M786-Register!$R786)*MIN(Register!$Q786,MAX(0,MIN(L$4,IF(Register!$U786="",$D$2,MIN($D$2,YEAR(Register!$U786)*12+MONTH(Register!$U786)-1)))-(YEAR(Register!$O786)*12+MONTH(Register!$O786))+1))/Register!$Q786,2)-ROUND((Register!$M786-Register!$R786)*MIN(Register!$Q786,MAX(0,MIN(L$4-1,IF(Register!$U786="",$D$2,MIN($D$2,YEAR(Register!$U786)*12+MONTH(Register!$U786)-1)))-(YEAR(Register!$O786)*12+MONTH(Register!$O786))+1))/Register!$Q786,2))</f>
        <v/>
      </c>
      <c r="M788" s="27">
        <f>IF(OR(Register!$N786&lt;&gt;"Yes",Register!$O786="",N(Register!$Q786)=0),0,ROUND((Register!$M786-Register!$R786)*MIN(Register!$Q786,MAX(0,MIN(M$4,IF(Register!$U786="",$D$2,MIN($D$2,YEAR(Register!$U786)*12+MONTH(Register!$U786)-1)))-(YEAR(Register!$O786)*12+MONTH(Register!$O786))+1))/Register!$Q786,2)-ROUND((Register!$M786-Register!$R786)*MIN(Register!$Q786,MAX(0,MIN(M$4-1,IF(Register!$U786="",$D$2,MIN($D$2,YEAR(Register!$U786)*12+MONTH(Register!$U786)-1)))-(YEAR(Register!$O786)*12+MONTH(Register!$O786))+1))/Register!$Q786,2))</f>
        <v/>
      </c>
      <c r="N788" s="27">
        <f>IF(OR(Register!$N786&lt;&gt;"Yes",Register!$O786="",N(Register!$Q786)=0),0,ROUND((Register!$M786-Register!$R786)*MIN(Register!$Q786,MAX(0,MIN(N$4,IF(Register!$U786="",$D$2,MIN($D$2,YEAR(Register!$U786)*12+MONTH(Register!$U786)-1)))-(YEAR(Register!$O786)*12+MONTH(Register!$O786))+1))/Register!$Q786,2)-ROUND((Register!$M786-Register!$R786)*MIN(Register!$Q786,MAX(0,MIN(N$4-1,IF(Register!$U786="",$D$2,MIN($D$2,YEAR(Register!$U786)*12+MONTH(Register!$U786)-1)))-(YEAR(Register!$O786)*12+MONTH(Register!$O786))+1))/Register!$Q786,2))</f>
        <v/>
      </c>
      <c r="O788" s="27">
        <f>IF(OR(Register!$N786&lt;&gt;"Yes",Register!$O786="",N(Register!$Q786)=0),0,ROUND((Register!$M786-Register!$R786)*MIN(Register!$Q786,MAX(0,MIN(O$4,IF(Register!$U786="",$D$2,MIN($D$2,YEAR(Register!$U786)*12+MONTH(Register!$U786)-1)))-(YEAR(Register!$O786)*12+MONTH(Register!$O786))+1))/Register!$Q786,2)-ROUND((Register!$M786-Register!$R786)*MIN(Register!$Q786,MAX(0,MIN(O$4-1,IF(Register!$U786="",$D$2,MIN($D$2,YEAR(Register!$U786)*12+MONTH(Register!$U786)-1)))-(YEAR(Register!$O786)*12+MONTH(Register!$O786))+1))/Register!$Q786,2))</f>
        <v/>
      </c>
      <c r="P788" s="27">
        <f>IF(OR(Register!$N786&lt;&gt;"Yes",Register!$O786="",N(Register!$Q786)=0),0,ROUND((Register!$M786-Register!$R786)*MIN(Register!$Q786,MAX(0,MIN(P$4,IF(Register!$U786="",$D$2,MIN($D$2,YEAR(Register!$U786)*12+MONTH(Register!$U786)-1)))-(YEAR(Register!$O786)*12+MONTH(Register!$O786))+1))/Register!$Q786,2)-ROUND((Register!$M786-Register!$R786)*MIN(Register!$Q786,MAX(0,MIN(P$4-1,IF(Register!$U786="",$D$2,MIN($D$2,YEAR(Register!$U786)*12+MONTH(Register!$U786)-1)))-(YEAR(Register!$O786)*12+MONTH(Register!$O786))+1))/Register!$Q786,2))</f>
        <v/>
      </c>
      <c r="Q788" s="27">
        <f>E788+F788+G788+H788+I788+J788+K788+L788+M788+N788+O788+P788</f>
        <v/>
      </c>
    </row>
    <row r="789">
      <c r="A789" s="28">
        <f>IF(Register!$A787="","",Register!$A787)</f>
        <v/>
      </c>
      <c r="B789" s="28">
        <f>IF(Register!$D787="","",Register!$D787)</f>
        <v/>
      </c>
      <c r="C789" s="28">
        <f>IF(Register!$F787="","",Register!$F787)</f>
        <v/>
      </c>
      <c r="D789" s="28">
        <f>IF(C789="","",IF(C789=Settings!$A$9,Settings!$B$9,IF(C789=Settings!$A$10,Settings!$B$10,IF(C789=Settings!$A$11,Settings!$B$11,IF(C789=Settings!$A$12,Settings!$B$12,IF(C789=Settings!$A$13,Settings!$B$13,IF(C789=Settings!$A$14,Settings!$B$14,IF(C789=Settings!$A$15,Settings!$B$15,IF(C789=Settings!$A$16,Settings!$B$16,IF(C789=Settings!$A$17,Settings!$B$17,IF(C789=Settings!$A$18,Settings!$B$18,"")))))))))))</f>
        <v/>
      </c>
      <c r="E789" s="27">
        <f>IF(OR(Register!$N787&lt;&gt;"Yes",Register!$O787="",N(Register!$Q787)=0),0,ROUND((Register!$M787-Register!$R787)*MIN(Register!$Q787,MAX(0,MIN(E$4,IF(Register!$U787="",$D$2,MIN($D$2,YEAR(Register!$U787)*12+MONTH(Register!$U787)-1)))-(YEAR(Register!$O787)*12+MONTH(Register!$O787))+1))/Register!$Q787,2)-ROUND((Register!$M787-Register!$R787)*MIN(Register!$Q787,MAX(0,MIN(E$4-1,IF(Register!$U787="",$D$2,MIN($D$2,YEAR(Register!$U787)*12+MONTH(Register!$U787)-1)))-(YEAR(Register!$O787)*12+MONTH(Register!$O787))+1))/Register!$Q787,2))</f>
        <v/>
      </c>
      <c r="F789" s="27">
        <f>IF(OR(Register!$N787&lt;&gt;"Yes",Register!$O787="",N(Register!$Q787)=0),0,ROUND((Register!$M787-Register!$R787)*MIN(Register!$Q787,MAX(0,MIN(F$4,IF(Register!$U787="",$D$2,MIN($D$2,YEAR(Register!$U787)*12+MONTH(Register!$U787)-1)))-(YEAR(Register!$O787)*12+MONTH(Register!$O787))+1))/Register!$Q787,2)-ROUND((Register!$M787-Register!$R787)*MIN(Register!$Q787,MAX(0,MIN(F$4-1,IF(Register!$U787="",$D$2,MIN($D$2,YEAR(Register!$U787)*12+MONTH(Register!$U787)-1)))-(YEAR(Register!$O787)*12+MONTH(Register!$O787))+1))/Register!$Q787,2))</f>
        <v/>
      </c>
      <c r="G789" s="27">
        <f>IF(OR(Register!$N787&lt;&gt;"Yes",Register!$O787="",N(Register!$Q787)=0),0,ROUND((Register!$M787-Register!$R787)*MIN(Register!$Q787,MAX(0,MIN(G$4,IF(Register!$U787="",$D$2,MIN($D$2,YEAR(Register!$U787)*12+MONTH(Register!$U787)-1)))-(YEAR(Register!$O787)*12+MONTH(Register!$O787))+1))/Register!$Q787,2)-ROUND((Register!$M787-Register!$R787)*MIN(Register!$Q787,MAX(0,MIN(G$4-1,IF(Register!$U787="",$D$2,MIN($D$2,YEAR(Register!$U787)*12+MONTH(Register!$U787)-1)))-(YEAR(Register!$O787)*12+MONTH(Register!$O787))+1))/Register!$Q787,2))</f>
        <v/>
      </c>
      <c r="H789" s="27">
        <f>IF(OR(Register!$N787&lt;&gt;"Yes",Register!$O787="",N(Register!$Q787)=0),0,ROUND((Register!$M787-Register!$R787)*MIN(Register!$Q787,MAX(0,MIN(H$4,IF(Register!$U787="",$D$2,MIN($D$2,YEAR(Register!$U787)*12+MONTH(Register!$U787)-1)))-(YEAR(Register!$O787)*12+MONTH(Register!$O787))+1))/Register!$Q787,2)-ROUND((Register!$M787-Register!$R787)*MIN(Register!$Q787,MAX(0,MIN(H$4-1,IF(Register!$U787="",$D$2,MIN($D$2,YEAR(Register!$U787)*12+MONTH(Register!$U787)-1)))-(YEAR(Register!$O787)*12+MONTH(Register!$O787))+1))/Register!$Q787,2))</f>
        <v/>
      </c>
      <c r="I789" s="27">
        <f>IF(OR(Register!$N787&lt;&gt;"Yes",Register!$O787="",N(Register!$Q787)=0),0,ROUND((Register!$M787-Register!$R787)*MIN(Register!$Q787,MAX(0,MIN(I$4,IF(Register!$U787="",$D$2,MIN($D$2,YEAR(Register!$U787)*12+MONTH(Register!$U787)-1)))-(YEAR(Register!$O787)*12+MONTH(Register!$O787))+1))/Register!$Q787,2)-ROUND((Register!$M787-Register!$R787)*MIN(Register!$Q787,MAX(0,MIN(I$4-1,IF(Register!$U787="",$D$2,MIN($D$2,YEAR(Register!$U787)*12+MONTH(Register!$U787)-1)))-(YEAR(Register!$O787)*12+MONTH(Register!$O787))+1))/Register!$Q787,2))</f>
        <v/>
      </c>
      <c r="J789" s="27">
        <f>IF(OR(Register!$N787&lt;&gt;"Yes",Register!$O787="",N(Register!$Q787)=0),0,ROUND((Register!$M787-Register!$R787)*MIN(Register!$Q787,MAX(0,MIN(J$4,IF(Register!$U787="",$D$2,MIN($D$2,YEAR(Register!$U787)*12+MONTH(Register!$U787)-1)))-(YEAR(Register!$O787)*12+MONTH(Register!$O787))+1))/Register!$Q787,2)-ROUND((Register!$M787-Register!$R787)*MIN(Register!$Q787,MAX(0,MIN(J$4-1,IF(Register!$U787="",$D$2,MIN($D$2,YEAR(Register!$U787)*12+MONTH(Register!$U787)-1)))-(YEAR(Register!$O787)*12+MONTH(Register!$O787))+1))/Register!$Q787,2))</f>
        <v/>
      </c>
      <c r="K789" s="27">
        <f>IF(OR(Register!$N787&lt;&gt;"Yes",Register!$O787="",N(Register!$Q787)=0),0,ROUND((Register!$M787-Register!$R787)*MIN(Register!$Q787,MAX(0,MIN(K$4,IF(Register!$U787="",$D$2,MIN($D$2,YEAR(Register!$U787)*12+MONTH(Register!$U787)-1)))-(YEAR(Register!$O787)*12+MONTH(Register!$O787))+1))/Register!$Q787,2)-ROUND((Register!$M787-Register!$R787)*MIN(Register!$Q787,MAX(0,MIN(K$4-1,IF(Register!$U787="",$D$2,MIN($D$2,YEAR(Register!$U787)*12+MONTH(Register!$U787)-1)))-(YEAR(Register!$O787)*12+MONTH(Register!$O787))+1))/Register!$Q787,2))</f>
        <v/>
      </c>
      <c r="L789" s="27">
        <f>IF(OR(Register!$N787&lt;&gt;"Yes",Register!$O787="",N(Register!$Q787)=0),0,ROUND((Register!$M787-Register!$R787)*MIN(Register!$Q787,MAX(0,MIN(L$4,IF(Register!$U787="",$D$2,MIN($D$2,YEAR(Register!$U787)*12+MONTH(Register!$U787)-1)))-(YEAR(Register!$O787)*12+MONTH(Register!$O787))+1))/Register!$Q787,2)-ROUND((Register!$M787-Register!$R787)*MIN(Register!$Q787,MAX(0,MIN(L$4-1,IF(Register!$U787="",$D$2,MIN($D$2,YEAR(Register!$U787)*12+MONTH(Register!$U787)-1)))-(YEAR(Register!$O787)*12+MONTH(Register!$O787))+1))/Register!$Q787,2))</f>
        <v/>
      </c>
      <c r="M789" s="27">
        <f>IF(OR(Register!$N787&lt;&gt;"Yes",Register!$O787="",N(Register!$Q787)=0),0,ROUND((Register!$M787-Register!$R787)*MIN(Register!$Q787,MAX(0,MIN(M$4,IF(Register!$U787="",$D$2,MIN($D$2,YEAR(Register!$U787)*12+MONTH(Register!$U787)-1)))-(YEAR(Register!$O787)*12+MONTH(Register!$O787))+1))/Register!$Q787,2)-ROUND((Register!$M787-Register!$R787)*MIN(Register!$Q787,MAX(0,MIN(M$4-1,IF(Register!$U787="",$D$2,MIN($D$2,YEAR(Register!$U787)*12+MONTH(Register!$U787)-1)))-(YEAR(Register!$O787)*12+MONTH(Register!$O787))+1))/Register!$Q787,2))</f>
        <v/>
      </c>
      <c r="N789" s="27">
        <f>IF(OR(Register!$N787&lt;&gt;"Yes",Register!$O787="",N(Register!$Q787)=0),0,ROUND((Register!$M787-Register!$R787)*MIN(Register!$Q787,MAX(0,MIN(N$4,IF(Register!$U787="",$D$2,MIN($D$2,YEAR(Register!$U787)*12+MONTH(Register!$U787)-1)))-(YEAR(Register!$O787)*12+MONTH(Register!$O787))+1))/Register!$Q787,2)-ROUND((Register!$M787-Register!$R787)*MIN(Register!$Q787,MAX(0,MIN(N$4-1,IF(Register!$U787="",$D$2,MIN($D$2,YEAR(Register!$U787)*12+MONTH(Register!$U787)-1)))-(YEAR(Register!$O787)*12+MONTH(Register!$O787))+1))/Register!$Q787,2))</f>
        <v/>
      </c>
      <c r="O789" s="27">
        <f>IF(OR(Register!$N787&lt;&gt;"Yes",Register!$O787="",N(Register!$Q787)=0),0,ROUND((Register!$M787-Register!$R787)*MIN(Register!$Q787,MAX(0,MIN(O$4,IF(Register!$U787="",$D$2,MIN($D$2,YEAR(Register!$U787)*12+MONTH(Register!$U787)-1)))-(YEAR(Register!$O787)*12+MONTH(Register!$O787))+1))/Register!$Q787,2)-ROUND((Register!$M787-Register!$R787)*MIN(Register!$Q787,MAX(0,MIN(O$4-1,IF(Register!$U787="",$D$2,MIN($D$2,YEAR(Register!$U787)*12+MONTH(Register!$U787)-1)))-(YEAR(Register!$O787)*12+MONTH(Register!$O787))+1))/Register!$Q787,2))</f>
        <v/>
      </c>
      <c r="P789" s="27">
        <f>IF(OR(Register!$N787&lt;&gt;"Yes",Register!$O787="",N(Register!$Q787)=0),0,ROUND((Register!$M787-Register!$R787)*MIN(Register!$Q787,MAX(0,MIN(P$4,IF(Register!$U787="",$D$2,MIN($D$2,YEAR(Register!$U787)*12+MONTH(Register!$U787)-1)))-(YEAR(Register!$O787)*12+MONTH(Register!$O787))+1))/Register!$Q787,2)-ROUND((Register!$M787-Register!$R787)*MIN(Register!$Q787,MAX(0,MIN(P$4-1,IF(Register!$U787="",$D$2,MIN($D$2,YEAR(Register!$U787)*12+MONTH(Register!$U787)-1)))-(YEAR(Register!$O787)*12+MONTH(Register!$O787))+1))/Register!$Q787,2))</f>
        <v/>
      </c>
      <c r="Q789" s="27">
        <f>E789+F789+G789+H789+I789+J789+K789+L789+M789+N789+O789+P789</f>
        <v/>
      </c>
    </row>
    <row r="790">
      <c r="A790" s="28">
        <f>IF(Register!$A788="","",Register!$A788)</f>
        <v/>
      </c>
      <c r="B790" s="28">
        <f>IF(Register!$D788="","",Register!$D788)</f>
        <v/>
      </c>
      <c r="C790" s="28">
        <f>IF(Register!$F788="","",Register!$F788)</f>
        <v/>
      </c>
      <c r="D790" s="28">
        <f>IF(C790="","",IF(C790=Settings!$A$9,Settings!$B$9,IF(C790=Settings!$A$10,Settings!$B$10,IF(C790=Settings!$A$11,Settings!$B$11,IF(C790=Settings!$A$12,Settings!$B$12,IF(C790=Settings!$A$13,Settings!$B$13,IF(C790=Settings!$A$14,Settings!$B$14,IF(C790=Settings!$A$15,Settings!$B$15,IF(C790=Settings!$A$16,Settings!$B$16,IF(C790=Settings!$A$17,Settings!$B$17,IF(C790=Settings!$A$18,Settings!$B$18,"")))))))))))</f>
        <v/>
      </c>
      <c r="E790" s="27">
        <f>IF(OR(Register!$N788&lt;&gt;"Yes",Register!$O788="",N(Register!$Q788)=0),0,ROUND((Register!$M788-Register!$R788)*MIN(Register!$Q788,MAX(0,MIN(E$4,IF(Register!$U788="",$D$2,MIN($D$2,YEAR(Register!$U788)*12+MONTH(Register!$U788)-1)))-(YEAR(Register!$O788)*12+MONTH(Register!$O788))+1))/Register!$Q788,2)-ROUND((Register!$M788-Register!$R788)*MIN(Register!$Q788,MAX(0,MIN(E$4-1,IF(Register!$U788="",$D$2,MIN($D$2,YEAR(Register!$U788)*12+MONTH(Register!$U788)-1)))-(YEAR(Register!$O788)*12+MONTH(Register!$O788))+1))/Register!$Q788,2))</f>
        <v/>
      </c>
      <c r="F790" s="27">
        <f>IF(OR(Register!$N788&lt;&gt;"Yes",Register!$O788="",N(Register!$Q788)=0),0,ROUND((Register!$M788-Register!$R788)*MIN(Register!$Q788,MAX(0,MIN(F$4,IF(Register!$U788="",$D$2,MIN($D$2,YEAR(Register!$U788)*12+MONTH(Register!$U788)-1)))-(YEAR(Register!$O788)*12+MONTH(Register!$O788))+1))/Register!$Q788,2)-ROUND((Register!$M788-Register!$R788)*MIN(Register!$Q788,MAX(0,MIN(F$4-1,IF(Register!$U788="",$D$2,MIN($D$2,YEAR(Register!$U788)*12+MONTH(Register!$U788)-1)))-(YEAR(Register!$O788)*12+MONTH(Register!$O788))+1))/Register!$Q788,2))</f>
        <v/>
      </c>
      <c r="G790" s="27">
        <f>IF(OR(Register!$N788&lt;&gt;"Yes",Register!$O788="",N(Register!$Q788)=0),0,ROUND((Register!$M788-Register!$R788)*MIN(Register!$Q788,MAX(0,MIN(G$4,IF(Register!$U788="",$D$2,MIN($D$2,YEAR(Register!$U788)*12+MONTH(Register!$U788)-1)))-(YEAR(Register!$O788)*12+MONTH(Register!$O788))+1))/Register!$Q788,2)-ROUND((Register!$M788-Register!$R788)*MIN(Register!$Q788,MAX(0,MIN(G$4-1,IF(Register!$U788="",$D$2,MIN($D$2,YEAR(Register!$U788)*12+MONTH(Register!$U788)-1)))-(YEAR(Register!$O788)*12+MONTH(Register!$O788))+1))/Register!$Q788,2))</f>
        <v/>
      </c>
      <c r="H790" s="27">
        <f>IF(OR(Register!$N788&lt;&gt;"Yes",Register!$O788="",N(Register!$Q788)=0),0,ROUND((Register!$M788-Register!$R788)*MIN(Register!$Q788,MAX(0,MIN(H$4,IF(Register!$U788="",$D$2,MIN($D$2,YEAR(Register!$U788)*12+MONTH(Register!$U788)-1)))-(YEAR(Register!$O788)*12+MONTH(Register!$O788))+1))/Register!$Q788,2)-ROUND((Register!$M788-Register!$R788)*MIN(Register!$Q788,MAX(0,MIN(H$4-1,IF(Register!$U788="",$D$2,MIN($D$2,YEAR(Register!$U788)*12+MONTH(Register!$U788)-1)))-(YEAR(Register!$O788)*12+MONTH(Register!$O788))+1))/Register!$Q788,2))</f>
        <v/>
      </c>
      <c r="I790" s="27">
        <f>IF(OR(Register!$N788&lt;&gt;"Yes",Register!$O788="",N(Register!$Q788)=0),0,ROUND((Register!$M788-Register!$R788)*MIN(Register!$Q788,MAX(0,MIN(I$4,IF(Register!$U788="",$D$2,MIN($D$2,YEAR(Register!$U788)*12+MONTH(Register!$U788)-1)))-(YEAR(Register!$O788)*12+MONTH(Register!$O788))+1))/Register!$Q788,2)-ROUND((Register!$M788-Register!$R788)*MIN(Register!$Q788,MAX(0,MIN(I$4-1,IF(Register!$U788="",$D$2,MIN($D$2,YEAR(Register!$U788)*12+MONTH(Register!$U788)-1)))-(YEAR(Register!$O788)*12+MONTH(Register!$O788))+1))/Register!$Q788,2))</f>
        <v/>
      </c>
      <c r="J790" s="27">
        <f>IF(OR(Register!$N788&lt;&gt;"Yes",Register!$O788="",N(Register!$Q788)=0),0,ROUND((Register!$M788-Register!$R788)*MIN(Register!$Q788,MAX(0,MIN(J$4,IF(Register!$U788="",$D$2,MIN($D$2,YEAR(Register!$U788)*12+MONTH(Register!$U788)-1)))-(YEAR(Register!$O788)*12+MONTH(Register!$O788))+1))/Register!$Q788,2)-ROUND((Register!$M788-Register!$R788)*MIN(Register!$Q788,MAX(0,MIN(J$4-1,IF(Register!$U788="",$D$2,MIN($D$2,YEAR(Register!$U788)*12+MONTH(Register!$U788)-1)))-(YEAR(Register!$O788)*12+MONTH(Register!$O788))+1))/Register!$Q788,2))</f>
        <v/>
      </c>
      <c r="K790" s="27">
        <f>IF(OR(Register!$N788&lt;&gt;"Yes",Register!$O788="",N(Register!$Q788)=0),0,ROUND((Register!$M788-Register!$R788)*MIN(Register!$Q788,MAX(0,MIN(K$4,IF(Register!$U788="",$D$2,MIN($D$2,YEAR(Register!$U788)*12+MONTH(Register!$U788)-1)))-(YEAR(Register!$O788)*12+MONTH(Register!$O788))+1))/Register!$Q788,2)-ROUND((Register!$M788-Register!$R788)*MIN(Register!$Q788,MAX(0,MIN(K$4-1,IF(Register!$U788="",$D$2,MIN($D$2,YEAR(Register!$U788)*12+MONTH(Register!$U788)-1)))-(YEAR(Register!$O788)*12+MONTH(Register!$O788))+1))/Register!$Q788,2))</f>
        <v/>
      </c>
      <c r="L790" s="27">
        <f>IF(OR(Register!$N788&lt;&gt;"Yes",Register!$O788="",N(Register!$Q788)=0),0,ROUND((Register!$M788-Register!$R788)*MIN(Register!$Q788,MAX(0,MIN(L$4,IF(Register!$U788="",$D$2,MIN($D$2,YEAR(Register!$U788)*12+MONTH(Register!$U788)-1)))-(YEAR(Register!$O788)*12+MONTH(Register!$O788))+1))/Register!$Q788,2)-ROUND((Register!$M788-Register!$R788)*MIN(Register!$Q788,MAX(0,MIN(L$4-1,IF(Register!$U788="",$D$2,MIN($D$2,YEAR(Register!$U788)*12+MONTH(Register!$U788)-1)))-(YEAR(Register!$O788)*12+MONTH(Register!$O788))+1))/Register!$Q788,2))</f>
        <v/>
      </c>
      <c r="M790" s="27">
        <f>IF(OR(Register!$N788&lt;&gt;"Yes",Register!$O788="",N(Register!$Q788)=0),0,ROUND((Register!$M788-Register!$R788)*MIN(Register!$Q788,MAX(0,MIN(M$4,IF(Register!$U788="",$D$2,MIN($D$2,YEAR(Register!$U788)*12+MONTH(Register!$U788)-1)))-(YEAR(Register!$O788)*12+MONTH(Register!$O788))+1))/Register!$Q788,2)-ROUND((Register!$M788-Register!$R788)*MIN(Register!$Q788,MAX(0,MIN(M$4-1,IF(Register!$U788="",$D$2,MIN($D$2,YEAR(Register!$U788)*12+MONTH(Register!$U788)-1)))-(YEAR(Register!$O788)*12+MONTH(Register!$O788))+1))/Register!$Q788,2))</f>
        <v/>
      </c>
      <c r="N790" s="27">
        <f>IF(OR(Register!$N788&lt;&gt;"Yes",Register!$O788="",N(Register!$Q788)=0),0,ROUND((Register!$M788-Register!$R788)*MIN(Register!$Q788,MAX(0,MIN(N$4,IF(Register!$U788="",$D$2,MIN($D$2,YEAR(Register!$U788)*12+MONTH(Register!$U788)-1)))-(YEAR(Register!$O788)*12+MONTH(Register!$O788))+1))/Register!$Q788,2)-ROUND((Register!$M788-Register!$R788)*MIN(Register!$Q788,MAX(0,MIN(N$4-1,IF(Register!$U788="",$D$2,MIN($D$2,YEAR(Register!$U788)*12+MONTH(Register!$U788)-1)))-(YEAR(Register!$O788)*12+MONTH(Register!$O788))+1))/Register!$Q788,2))</f>
        <v/>
      </c>
      <c r="O790" s="27">
        <f>IF(OR(Register!$N788&lt;&gt;"Yes",Register!$O788="",N(Register!$Q788)=0),0,ROUND((Register!$M788-Register!$R788)*MIN(Register!$Q788,MAX(0,MIN(O$4,IF(Register!$U788="",$D$2,MIN($D$2,YEAR(Register!$U788)*12+MONTH(Register!$U788)-1)))-(YEAR(Register!$O788)*12+MONTH(Register!$O788))+1))/Register!$Q788,2)-ROUND((Register!$M788-Register!$R788)*MIN(Register!$Q788,MAX(0,MIN(O$4-1,IF(Register!$U788="",$D$2,MIN($D$2,YEAR(Register!$U788)*12+MONTH(Register!$U788)-1)))-(YEAR(Register!$O788)*12+MONTH(Register!$O788))+1))/Register!$Q788,2))</f>
        <v/>
      </c>
      <c r="P790" s="27">
        <f>IF(OR(Register!$N788&lt;&gt;"Yes",Register!$O788="",N(Register!$Q788)=0),0,ROUND((Register!$M788-Register!$R788)*MIN(Register!$Q788,MAX(0,MIN(P$4,IF(Register!$U788="",$D$2,MIN($D$2,YEAR(Register!$U788)*12+MONTH(Register!$U788)-1)))-(YEAR(Register!$O788)*12+MONTH(Register!$O788))+1))/Register!$Q788,2)-ROUND((Register!$M788-Register!$R788)*MIN(Register!$Q788,MAX(0,MIN(P$4-1,IF(Register!$U788="",$D$2,MIN($D$2,YEAR(Register!$U788)*12+MONTH(Register!$U788)-1)))-(YEAR(Register!$O788)*12+MONTH(Register!$O788))+1))/Register!$Q788,2))</f>
        <v/>
      </c>
      <c r="Q790" s="27">
        <f>E790+F790+G790+H790+I790+J790+K790+L790+M790+N790+O790+P790</f>
        <v/>
      </c>
    </row>
    <row r="791">
      <c r="A791" s="28">
        <f>IF(Register!$A789="","",Register!$A789)</f>
        <v/>
      </c>
      <c r="B791" s="28">
        <f>IF(Register!$D789="","",Register!$D789)</f>
        <v/>
      </c>
      <c r="C791" s="28">
        <f>IF(Register!$F789="","",Register!$F789)</f>
        <v/>
      </c>
      <c r="D791" s="28">
        <f>IF(C791="","",IF(C791=Settings!$A$9,Settings!$B$9,IF(C791=Settings!$A$10,Settings!$B$10,IF(C791=Settings!$A$11,Settings!$B$11,IF(C791=Settings!$A$12,Settings!$B$12,IF(C791=Settings!$A$13,Settings!$B$13,IF(C791=Settings!$A$14,Settings!$B$14,IF(C791=Settings!$A$15,Settings!$B$15,IF(C791=Settings!$A$16,Settings!$B$16,IF(C791=Settings!$A$17,Settings!$B$17,IF(C791=Settings!$A$18,Settings!$B$18,"")))))))))))</f>
        <v/>
      </c>
      <c r="E791" s="27">
        <f>IF(OR(Register!$N789&lt;&gt;"Yes",Register!$O789="",N(Register!$Q789)=0),0,ROUND((Register!$M789-Register!$R789)*MIN(Register!$Q789,MAX(0,MIN(E$4,IF(Register!$U789="",$D$2,MIN($D$2,YEAR(Register!$U789)*12+MONTH(Register!$U789)-1)))-(YEAR(Register!$O789)*12+MONTH(Register!$O789))+1))/Register!$Q789,2)-ROUND((Register!$M789-Register!$R789)*MIN(Register!$Q789,MAX(0,MIN(E$4-1,IF(Register!$U789="",$D$2,MIN($D$2,YEAR(Register!$U789)*12+MONTH(Register!$U789)-1)))-(YEAR(Register!$O789)*12+MONTH(Register!$O789))+1))/Register!$Q789,2))</f>
        <v/>
      </c>
      <c r="F791" s="27">
        <f>IF(OR(Register!$N789&lt;&gt;"Yes",Register!$O789="",N(Register!$Q789)=0),0,ROUND((Register!$M789-Register!$R789)*MIN(Register!$Q789,MAX(0,MIN(F$4,IF(Register!$U789="",$D$2,MIN($D$2,YEAR(Register!$U789)*12+MONTH(Register!$U789)-1)))-(YEAR(Register!$O789)*12+MONTH(Register!$O789))+1))/Register!$Q789,2)-ROUND((Register!$M789-Register!$R789)*MIN(Register!$Q789,MAX(0,MIN(F$4-1,IF(Register!$U789="",$D$2,MIN($D$2,YEAR(Register!$U789)*12+MONTH(Register!$U789)-1)))-(YEAR(Register!$O789)*12+MONTH(Register!$O789))+1))/Register!$Q789,2))</f>
        <v/>
      </c>
      <c r="G791" s="27">
        <f>IF(OR(Register!$N789&lt;&gt;"Yes",Register!$O789="",N(Register!$Q789)=0),0,ROUND((Register!$M789-Register!$R789)*MIN(Register!$Q789,MAX(0,MIN(G$4,IF(Register!$U789="",$D$2,MIN($D$2,YEAR(Register!$U789)*12+MONTH(Register!$U789)-1)))-(YEAR(Register!$O789)*12+MONTH(Register!$O789))+1))/Register!$Q789,2)-ROUND((Register!$M789-Register!$R789)*MIN(Register!$Q789,MAX(0,MIN(G$4-1,IF(Register!$U789="",$D$2,MIN($D$2,YEAR(Register!$U789)*12+MONTH(Register!$U789)-1)))-(YEAR(Register!$O789)*12+MONTH(Register!$O789))+1))/Register!$Q789,2))</f>
        <v/>
      </c>
      <c r="H791" s="27">
        <f>IF(OR(Register!$N789&lt;&gt;"Yes",Register!$O789="",N(Register!$Q789)=0),0,ROUND((Register!$M789-Register!$R789)*MIN(Register!$Q789,MAX(0,MIN(H$4,IF(Register!$U789="",$D$2,MIN($D$2,YEAR(Register!$U789)*12+MONTH(Register!$U789)-1)))-(YEAR(Register!$O789)*12+MONTH(Register!$O789))+1))/Register!$Q789,2)-ROUND((Register!$M789-Register!$R789)*MIN(Register!$Q789,MAX(0,MIN(H$4-1,IF(Register!$U789="",$D$2,MIN($D$2,YEAR(Register!$U789)*12+MONTH(Register!$U789)-1)))-(YEAR(Register!$O789)*12+MONTH(Register!$O789))+1))/Register!$Q789,2))</f>
        <v/>
      </c>
      <c r="I791" s="27">
        <f>IF(OR(Register!$N789&lt;&gt;"Yes",Register!$O789="",N(Register!$Q789)=0),0,ROUND((Register!$M789-Register!$R789)*MIN(Register!$Q789,MAX(0,MIN(I$4,IF(Register!$U789="",$D$2,MIN($D$2,YEAR(Register!$U789)*12+MONTH(Register!$U789)-1)))-(YEAR(Register!$O789)*12+MONTH(Register!$O789))+1))/Register!$Q789,2)-ROUND((Register!$M789-Register!$R789)*MIN(Register!$Q789,MAX(0,MIN(I$4-1,IF(Register!$U789="",$D$2,MIN($D$2,YEAR(Register!$U789)*12+MONTH(Register!$U789)-1)))-(YEAR(Register!$O789)*12+MONTH(Register!$O789))+1))/Register!$Q789,2))</f>
        <v/>
      </c>
      <c r="J791" s="27">
        <f>IF(OR(Register!$N789&lt;&gt;"Yes",Register!$O789="",N(Register!$Q789)=0),0,ROUND((Register!$M789-Register!$R789)*MIN(Register!$Q789,MAX(0,MIN(J$4,IF(Register!$U789="",$D$2,MIN($D$2,YEAR(Register!$U789)*12+MONTH(Register!$U789)-1)))-(YEAR(Register!$O789)*12+MONTH(Register!$O789))+1))/Register!$Q789,2)-ROUND((Register!$M789-Register!$R789)*MIN(Register!$Q789,MAX(0,MIN(J$4-1,IF(Register!$U789="",$D$2,MIN($D$2,YEAR(Register!$U789)*12+MONTH(Register!$U789)-1)))-(YEAR(Register!$O789)*12+MONTH(Register!$O789))+1))/Register!$Q789,2))</f>
        <v/>
      </c>
      <c r="K791" s="27">
        <f>IF(OR(Register!$N789&lt;&gt;"Yes",Register!$O789="",N(Register!$Q789)=0),0,ROUND((Register!$M789-Register!$R789)*MIN(Register!$Q789,MAX(0,MIN(K$4,IF(Register!$U789="",$D$2,MIN($D$2,YEAR(Register!$U789)*12+MONTH(Register!$U789)-1)))-(YEAR(Register!$O789)*12+MONTH(Register!$O789))+1))/Register!$Q789,2)-ROUND((Register!$M789-Register!$R789)*MIN(Register!$Q789,MAX(0,MIN(K$4-1,IF(Register!$U789="",$D$2,MIN($D$2,YEAR(Register!$U789)*12+MONTH(Register!$U789)-1)))-(YEAR(Register!$O789)*12+MONTH(Register!$O789))+1))/Register!$Q789,2))</f>
        <v/>
      </c>
      <c r="L791" s="27">
        <f>IF(OR(Register!$N789&lt;&gt;"Yes",Register!$O789="",N(Register!$Q789)=0),0,ROUND((Register!$M789-Register!$R789)*MIN(Register!$Q789,MAX(0,MIN(L$4,IF(Register!$U789="",$D$2,MIN($D$2,YEAR(Register!$U789)*12+MONTH(Register!$U789)-1)))-(YEAR(Register!$O789)*12+MONTH(Register!$O789))+1))/Register!$Q789,2)-ROUND((Register!$M789-Register!$R789)*MIN(Register!$Q789,MAX(0,MIN(L$4-1,IF(Register!$U789="",$D$2,MIN($D$2,YEAR(Register!$U789)*12+MONTH(Register!$U789)-1)))-(YEAR(Register!$O789)*12+MONTH(Register!$O789))+1))/Register!$Q789,2))</f>
        <v/>
      </c>
      <c r="M791" s="27">
        <f>IF(OR(Register!$N789&lt;&gt;"Yes",Register!$O789="",N(Register!$Q789)=0),0,ROUND((Register!$M789-Register!$R789)*MIN(Register!$Q789,MAX(0,MIN(M$4,IF(Register!$U789="",$D$2,MIN($D$2,YEAR(Register!$U789)*12+MONTH(Register!$U789)-1)))-(YEAR(Register!$O789)*12+MONTH(Register!$O789))+1))/Register!$Q789,2)-ROUND((Register!$M789-Register!$R789)*MIN(Register!$Q789,MAX(0,MIN(M$4-1,IF(Register!$U789="",$D$2,MIN($D$2,YEAR(Register!$U789)*12+MONTH(Register!$U789)-1)))-(YEAR(Register!$O789)*12+MONTH(Register!$O789))+1))/Register!$Q789,2))</f>
        <v/>
      </c>
      <c r="N791" s="27">
        <f>IF(OR(Register!$N789&lt;&gt;"Yes",Register!$O789="",N(Register!$Q789)=0),0,ROUND((Register!$M789-Register!$R789)*MIN(Register!$Q789,MAX(0,MIN(N$4,IF(Register!$U789="",$D$2,MIN($D$2,YEAR(Register!$U789)*12+MONTH(Register!$U789)-1)))-(YEAR(Register!$O789)*12+MONTH(Register!$O789))+1))/Register!$Q789,2)-ROUND((Register!$M789-Register!$R789)*MIN(Register!$Q789,MAX(0,MIN(N$4-1,IF(Register!$U789="",$D$2,MIN($D$2,YEAR(Register!$U789)*12+MONTH(Register!$U789)-1)))-(YEAR(Register!$O789)*12+MONTH(Register!$O789))+1))/Register!$Q789,2))</f>
        <v/>
      </c>
      <c r="O791" s="27">
        <f>IF(OR(Register!$N789&lt;&gt;"Yes",Register!$O789="",N(Register!$Q789)=0),0,ROUND((Register!$M789-Register!$R789)*MIN(Register!$Q789,MAX(0,MIN(O$4,IF(Register!$U789="",$D$2,MIN($D$2,YEAR(Register!$U789)*12+MONTH(Register!$U789)-1)))-(YEAR(Register!$O789)*12+MONTH(Register!$O789))+1))/Register!$Q789,2)-ROUND((Register!$M789-Register!$R789)*MIN(Register!$Q789,MAX(0,MIN(O$4-1,IF(Register!$U789="",$D$2,MIN($D$2,YEAR(Register!$U789)*12+MONTH(Register!$U789)-1)))-(YEAR(Register!$O789)*12+MONTH(Register!$O789))+1))/Register!$Q789,2))</f>
        <v/>
      </c>
      <c r="P791" s="27">
        <f>IF(OR(Register!$N789&lt;&gt;"Yes",Register!$O789="",N(Register!$Q789)=0),0,ROUND((Register!$M789-Register!$R789)*MIN(Register!$Q789,MAX(0,MIN(P$4,IF(Register!$U789="",$D$2,MIN($D$2,YEAR(Register!$U789)*12+MONTH(Register!$U789)-1)))-(YEAR(Register!$O789)*12+MONTH(Register!$O789))+1))/Register!$Q789,2)-ROUND((Register!$M789-Register!$R789)*MIN(Register!$Q789,MAX(0,MIN(P$4-1,IF(Register!$U789="",$D$2,MIN($D$2,YEAR(Register!$U789)*12+MONTH(Register!$U789)-1)))-(YEAR(Register!$O789)*12+MONTH(Register!$O789))+1))/Register!$Q789,2))</f>
        <v/>
      </c>
      <c r="Q791" s="27">
        <f>E791+F791+G791+H791+I791+J791+K791+L791+M791+N791+O791+P791</f>
        <v/>
      </c>
    </row>
    <row r="792">
      <c r="A792" s="28">
        <f>IF(Register!$A790="","",Register!$A790)</f>
        <v/>
      </c>
      <c r="B792" s="28">
        <f>IF(Register!$D790="","",Register!$D790)</f>
        <v/>
      </c>
      <c r="C792" s="28">
        <f>IF(Register!$F790="","",Register!$F790)</f>
        <v/>
      </c>
      <c r="D792" s="28">
        <f>IF(C792="","",IF(C792=Settings!$A$9,Settings!$B$9,IF(C792=Settings!$A$10,Settings!$B$10,IF(C792=Settings!$A$11,Settings!$B$11,IF(C792=Settings!$A$12,Settings!$B$12,IF(C792=Settings!$A$13,Settings!$B$13,IF(C792=Settings!$A$14,Settings!$B$14,IF(C792=Settings!$A$15,Settings!$B$15,IF(C792=Settings!$A$16,Settings!$B$16,IF(C792=Settings!$A$17,Settings!$B$17,IF(C792=Settings!$A$18,Settings!$B$18,"")))))))))))</f>
        <v/>
      </c>
      <c r="E792" s="27">
        <f>IF(OR(Register!$N790&lt;&gt;"Yes",Register!$O790="",N(Register!$Q790)=0),0,ROUND((Register!$M790-Register!$R790)*MIN(Register!$Q790,MAX(0,MIN(E$4,IF(Register!$U790="",$D$2,MIN($D$2,YEAR(Register!$U790)*12+MONTH(Register!$U790)-1)))-(YEAR(Register!$O790)*12+MONTH(Register!$O790))+1))/Register!$Q790,2)-ROUND((Register!$M790-Register!$R790)*MIN(Register!$Q790,MAX(0,MIN(E$4-1,IF(Register!$U790="",$D$2,MIN($D$2,YEAR(Register!$U790)*12+MONTH(Register!$U790)-1)))-(YEAR(Register!$O790)*12+MONTH(Register!$O790))+1))/Register!$Q790,2))</f>
        <v/>
      </c>
      <c r="F792" s="27">
        <f>IF(OR(Register!$N790&lt;&gt;"Yes",Register!$O790="",N(Register!$Q790)=0),0,ROUND((Register!$M790-Register!$R790)*MIN(Register!$Q790,MAX(0,MIN(F$4,IF(Register!$U790="",$D$2,MIN($D$2,YEAR(Register!$U790)*12+MONTH(Register!$U790)-1)))-(YEAR(Register!$O790)*12+MONTH(Register!$O790))+1))/Register!$Q790,2)-ROUND((Register!$M790-Register!$R790)*MIN(Register!$Q790,MAX(0,MIN(F$4-1,IF(Register!$U790="",$D$2,MIN($D$2,YEAR(Register!$U790)*12+MONTH(Register!$U790)-1)))-(YEAR(Register!$O790)*12+MONTH(Register!$O790))+1))/Register!$Q790,2))</f>
        <v/>
      </c>
      <c r="G792" s="27">
        <f>IF(OR(Register!$N790&lt;&gt;"Yes",Register!$O790="",N(Register!$Q790)=0),0,ROUND((Register!$M790-Register!$R790)*MIN(Register!$Q790,MAX(0,MIN(G$4,IF(Register!$U790="",$D$2,MIN($D$2,YEAR(Register!$U790)*12+MONTH(Register!$U790)-1)))-(YEAR(Register!$O790)*12+MONTH(Register!$O790))+1))/Register!$Q790,2)-ROUND((Register!$M790-Register!$R790)*MIN(Register!$Q790,MAX(0,MIN(G$4-1,IF(Register!$U790="",$D$2,MIN($D$2,YEAR(Register!$U790)*12+MONTH(Register!$U790)-1)))-(YEAR(Register!$O790)*12+MONTH(Register!$O790))+1))/Register!$Q790,2))</f>
        <v/>
      </c>
      <c r="H792" s="27">
        <f>IF(OR(Register!$N790&lt;&gt;"Yes",Register!$O790="",N(Register!$Q790)=0),0,ROUND((Register!$M790-Register!$R790)*MIN(Register!$Q790,MAX(0,MIN(H$4,IF(Register!$U790="",$D$2,MIN($D$2,YEAR(Register!$U790)*12+MONTH(Register!$U790)-1)))-(YEAR(Register!$O790)*12+MONTH(Register!$O790))+1))/Register!$Q790,2)-ROUND((Register!$M790-Register!$R790)*MIN(Register!$Q790,MAX(0,MIN(H$4-1,IF(Register!$U790="",$D$2,MIN($D$2,YEAR(Register!$U790)*12+MONTH(Register!$U790)-1)))-(YEAR(Register!$O790)*12+MONTH(Register!$O790))+1))/Register!$Q790,2))</f>
        <v/>
      </c>
      <c r="I792" s="27">
        <f>IF(OR(Register!$N790&lt;&gt;"Yes",Register!$O790="",N(Register!$Q790)=0),0,ROUND((Register!$M790-Register!$R790)*MIN(Register!$Q790,MAX(0,MIN(I$4,IF(Register!$U790="",$D$2,MIN($D$2,YEAR(Register!$U790)*12+MONTH(Register!$U790)-1)))-(YEAR(Register!$O790)*12+MONTH(Register!$O790))+1))/Register!$Q790,2)-ROUND((Register!$M790-Register!$R790)*MIN(Register!$Q790,MAX(0,MIN(I$4-1,IF(Register!$U790="",$D$2,MIN($D$2,YEAR(Register!$U790)*12+MONTH(Register!$U790)-1)))-(YEAR(Register!$O790)*12+MONTH(Register!$O790))+1))/Register!$Q790,2))</f>
        <v/>
      </c>
      <c r="J792" s="27">
        <f>IF(OR(Register!$N790&lt;&gt;"Yes",Register!$O790="",N(Register!$Q790)=0),0,ROUND((Register!$M790-Register!$R790)*MIN(Register!$Q790,MAX(0,MIN(J$4,IF(Register!$U790="",$D$2,MIN($D$2,YEAR(Register!$U790)*12+MONTH(Register!$U790)-1)))-(YEAR(Register!$O790)*12+MONTH(Register!$O790))+1))/Register!$Q790,2)-ROUND((Register!$M790-Register!$R790)*MIN(Register!$Q790,MAX(0,MIN(J$4-1,IF(Register!$U790="",$D$2,MIN($D$2,YEAR(Register!$U790)*12+MONTH(Register!$U790)-1)))-(YEAR(Register!$O790)*12+MONTH(Register!$O790))+1))/Register!$Q790,2))</f>
        <v/>
      </c>
      <c r="K792" s="27">
        <f>IF(OR(Register!$N790&lt;&gt;"Yes",Register!$O790="",N(Register!$Q790)=0),0,ROUND((Register!$M790-Register!$R790)*MIN(Register!$Q790,MAX(0,MIN(K$4,IF(Register!$U790="",$D$2,MIN($D$2,YEAR(Register!$U790)*12+MONTH(Register!$U790)-1)))-(YEAR(Register!$O790)*12+MONTH(Register!$O790))+1))/Register!$Q790,2)-ROUND((Register!$M790-Register!$R790)*MIN(Register!$Q790,MAX(0,MIN(K$4-1,IF(Register!$U790="",$D$2,MIN($D$2,YEAR(Register!$U790)*12+MONTH(Register!$U790)-1)))-(YEAR(Register!$O790)*12+MONTH(Register!$O790))+1))/Register!$Q790,2))</f>
        <v/>
      </c>
      <c r="L792" s="27">
        <f>IF(OR(Register!$N790&lt;&gt;"Yes",Register!$O790="",N(Register!$Q790)=0),0,ROUND((Register!$M790-Register!$R790)*MIN(Register!$Q790,MAX(0,MIN(L$4,IF(Register!$U790="",$D$2,MIN($D$2,YEAR(Register!$U790)*12+MONTH(Register!$U790)-1)))-(YEAR(Register!$O790)*12+MONTH(Register!$O790))+1))/Register!$Q790,2)-ROUND((Register!$M790-Register!$R790)*MIN(Register!$Q790,MAX(0,MIN(L$4-1,IF(Register!$U790="",$D$2,MIN($D$2,YEAR(Register!$U790)*12+MONTH(Register!$U790)-1)))-(YEAR(Register!$O790)*12+MONTH(Register!$O790))+1))/Register!$Q790,2))</f>
        <v/>
      </c>
      <c r="M792" s="27">
        <f>IF(OR(Register!$N790&lt;&gt;"Yes",Register!$O790="",N(Register!$Q790)=0),0,ROUND((Register!$M790-Register!$R790)*MIN(Register!$Q790,MAX(0,MIN(M$4,IF(Register!$U790="",$D$2,MIN($D$2,YEAR(Register!$U790)*12+MONTH(Register!$U790)-1)))-(YEAR(Register!$O790)*12+MONTH(Register!$O790))+1))/Register!$Q790,2)-ROUND((Register!$M790-Register!$R790)*MIN(Register!$Q790,MAX(0,MIN(M$4-1,IF(Register!$U790="",$D$2,MIN($D$2,YEAR(Register!$U790)*12+MONTH(Register!$U790)-1)))-(YEAR(Register!$O790)*12+MONTH(Register!$O790))+1))/Register!$Q790,2))</f>
        <v/>
      </c>
      <c r="N792" s="27">
        <f>IF(OR(Register!$N790&lt;&gt;"Yes",Register!$O790="",N(Register!$Q790)=0),0,ROUND((Register!$M790-Register!$R790)*MIN(Register!$Q790,MAX(0,MIN(N$4,IF(Register!$U790="",$D$2,MIN($D$2,YEAR(Register!$U790)*12+MONTH(Register!$U790)-1)))-(YEAR(Register!$O790)*12+MONTH(Register!$O790))+1))/Register!$Q790,2)-ROUND((Register!$M790-Register!$R790)*MIN(Register!$Q790,MAX(0,MIN(N$4-1,IF(Register!$U790="",$D$2,MIN($D$2,YEAR(Register!$U790)*12+MONTH(Register!$U790)-1)))-(YEAR(Register!$O790)*12+MONTH(Register!$O790))+1))/Register!$Q790,2))</f>
        <v/>
      </c>
      <c r="O792" s="27">
        <f>IF(OR(Register!$N790&lt;&gt;"Yes",Register!$O790="",N(Register!$Q790)=0),0,ROUND((Register!$M790-Register!$R790)*MIN(Register!$Q790,MAX(0,MIN(O$4,IF(Register!$U790="",$D$2,MIN($D$2,YEAR(Register!$U790)*12+MONTH(Register!$U790)-1)))-(YEAR(Register!$O790)*12+MONTH(Register!$O790))+1))/Register!$Q790,2)-ROUND((Register!$M790-Register!$R790)*MIN(Register!$Q790,MAX(0,MIN(O$4-1,IF(Register!$U790="",$D$2,MIN($D$2,YEAR(Register!$U790)*12+MONTH(Register!$U790)-1)))-(YEAR(Register!$O790)*12+MONTH(Register!$O790))+1))/Register!$Q790,2))</f>
        <v/>
      </c>
      <c r="P792" s="27">
        <f>IF(OR(Register!$N790&lt;&gt;"Yes",Register!$O790="",N(Register!$Q790)=0),0,ROUND((Register!$M790-Register!$R790)*MIN(Register!$Q790,MAX(0,MIN(P$4,IF(Register!$U790="",$D$2,MIN($D$2,YEAR(Register!$U790)*12+MONTH(Register!$U790)-1)))-(YEAR(Register!$O790)*12+MONTH(Register!$O790))+1))/Register!$Q790,2)-ROUND((Register!$M790-Register!$R790)*MIN(Register!$Q790,MAX(0,MIN(P$4-1,IF(Register!$U790="",$D$2,MIN($D$2,YEAR(Register!$U790)*12+MONTH(Register!$U790)-1)))-(YEAR(Register!$O790)*12+MONTH(Register!$O790))+1))/Register!$Q790,2))</f>
        <v/>
      </c>
      <c r="Q792" s="27">
        <f>E792+F792+G792+H792+I792+J792+K792+L792+M792+N792+O792+P792</f>
        <v/>
      </c>
    </row>
    <row r="793">
      <c r="A793" s="28">
        <f>IF(Register!$A791="","",Register!$A791)</f>
        <v/>
      </c>
      <c r="B793" s="28">
        <f>IF(Register!$D791="","",Register!$D791)</f>
        <v/>
      </c>
      <c r="C793" s="28">
        <f>IF(Register!$F791="","",Register!$F791)</f>
        <v/>
      </c>
      <c r="D793" s="28">
        <f>IF(C793="","",IF(C793=Settings!$A$9,Settings!$B$9,IF(C793=Settings!$A$10,Settings!$B$10,IF(C793=Settings!$A$11,Settings!$B$11,IF(C793=Settings!$A$12,Settings!$B$12,IF(C793=Settings!$A$13,Settings!$B$13,IF(C793=Settings!$A$14,Settings!$B$14,IF(C793=Settings!$A$15,Settings!$B$15,IF(C793=Settings!$A$16,Settings!$B$16,IF(C793=Settings!$A$17,Settings!$B$17,IF(C793=Settings!$A$18,Settings!$B$18,"")))))))))))</f>
        <v/>
      </c>
      <c r="E793" s="27">
        <f>IF(OR(Register!$N791&lt;&gt;"Yes",Register!$O791="",N(Register!$Q791)=0),0,ROUND((Register!$M791-Register!$R791)*MIN(Register!$Q791,MAX(0,MIN(E$4,IF(Register!$U791="",$D$2,MIN($D$2,YEAR(Register!$U791)*12+MONTH(Register!$U791)-1)))-(YEAR(Register!$O791)*12+MONTH(Register!$O791))+1))/Register!$Q791,2)-ROUND((Register!$M791-Register!$R791)*MIN(Register!$Q791,MAX(0,MIN(E$4-1,IF(Register!$U791="",$D$2,MIN($D$2,YEAR(Register!$U791)*12+MONTH(Register!$U791)-1)))-(YEAR(Register!$O791)*12+MONTH(Register!$O791))+1))/Register!$Q791,2))</f>
        <v/>
      </c>
      <c r="F793" s="27">
        <f>IF(OR(Register!$N791&lt;&gt;"Yes",Register!$O791="",N(Register!$Q791)=0),0,ROUND((Register!$M791-Register!$R791)*MIN(Register!$Q791,MAX(0,MIN(F$4,IF(Register!$U791="",$D$2,MIN($D$2,YEAR(Register!$U791)*12+MONTH(Register!$U791)-1)))-(YEAR(Register!$O791)*12+MONTH(Register!$O791))+1))/Register!$Q791,2)-ROUND((Register!$M791-Register!$R791)*MIN(Register!$Q791,MAX(0,MIN(F$4-1,IF(Register!$U791="",$D$2,MIN($D$2,YEAR(Register!$U791)*12+MONTH(Register!$U791)-1)))-(YEAR(Register!$O791)*12+MONTH(Register!$O791))+1))/Register!$Q791,2))</f>
        <v/>
      </c>
      <c r="G793" s="27">
        <f>IF(OR(Register!$N791&lt;&gt;"Yes",Register!$O791="",N(Register!$Q791)=0),0,ROUND((Register!$M791-Register!$R791)*MIN(Register!$Q791,MAX(0,MIN(G$4,IF(Register!$U791="",$D$2,MIN($D$2,YEAR(Register!$U791)*12+MONTH(Register!$U791)-1)))-(YEAR(Register!$O791)*12+MONTH(Register!$O791))+1))/Register!$Q791,2)-ROUND((Register!$M791-Register!$R791)*MIN(Register!$Q791,MAX(0,MIN(G$4-1,IF(Register!$U791="",$D$2,MIN($D$2,YEAR(Register!$U791)*12+MONTH(Register!$U791)-1)))-(YEAR(Register!$O791)*12+MONTH(Register!$O791))+1))/Register!$Q791,2))</f>
        <v/>
      </c>
      <c r="H793" s="27">
        <f>IF(OR(Register!$N791&lt;&gt;"Yes",Register!$O791="",N(Register!$Q791)=0),0,ROUND((Register!$M791-Register!$R791)*MIN(Register!$Q791,MAX(0,MIN(H$4,IF(Register!$U791="",$D$2,MIN($D$2,YEAR(Register!$U791)*12+MONTH(Register!$U791)-1)))-(YEAR(Register!$O791)*12+MONTH(Register!$O791))+1))/Register!$Q791,2)-ROUND((Register!$M791-Register!$R791)*MIN(Register!$Q791,MAX(0,MIN(H$4-1,IF(Register!$U791="",$D$2,MIN($D$2,YEAR(Register!$U791)*12+MONTH(Register!$U791)-1)))-(YEAR(Register!$O791)*12+MONTH(Register!$O791))+1))/Register!$Q791,2))</f>
        <v/>
      </c>
      <c r="I793" s="27">
        <f>IF(OR(Register!$N791&lt;&gt;"Yes",Register!$O791="",N(Register!$Q791)=0),0,ROUND((Register!$M791-Register!$R791)*MIN(Register!$Q791,MAX(0,MIN(I$4,IF(Register!$U791="",$D$2,MIN($D$2,YEAR(Register!$U791)*12+MONTH(Register!$U791)-1)))-(YEAR(Register!$O791)*12+MONTH(Register!$O791))+1))/Register!$Q791,2)-ROUND((Register!$M791-Register!$R791)*MIN(Register!$Q791,MAX(0,MIN(I$4-1,IF(Register!$U791="",$D$2,MIN($D$2,YEAR(Register!$U791)*12+MONTH(Register!$U791)-1)))-(YEAR(Register!$O791)*12+MONTH(Register!$O791))+1))/Register!$Q791,2))</f>
        <v/>
      </c>
      <c r="J793" s="27">
        <f>IF(OR(Register!$N791&lt;&gt;"Yes",Register!$O791="",N(Register!$Q791)=0),0,ROUND((Register!$M791-Register!$R791)*MIN(Register!$Q791,MAX(0,MIN(J$4,IF(Register!$U791="",$D$2,MIN($D$2,YEAR(Register!$U791)*12+MONTH(Register!$U791)-1)))-(YEAR(Register!$O791)*12+MONTH(Register!$O791))+1))/Register!$Q791,2)-ROUND((Register!$M791-Register!$R791)*MIN(Register!$Q791,MAX(0,MIN(J$4-1,IF(Register!$U791="",$D$2,MIN($D$2,YEAR(Register!$U791)*12+MONTH(Register!$U791)-1)))-(YEAR(Register!$O791)*12+MONTH(Register!$O791))+1))/Register!$Q791,2))</f>
        <v/>
      </c>
      <c r="K793" s="27">
        <f>IF(OR(Register!$N791&lt;&gt;"Yes",Register!$O791="",N(Register!$Q791)=0),0,ROUND((Register!$M791-Register!$R791)*MIN(Register!$Q791,MAX(0,MIN(K$4,IF(Register!$U791="",$D$2,MIN($D$2,YEAR(Register!$U791)*12+MONTH(Register!$U791)-1)))-(YEAR(Register!$O791)*12+MONTH(Register!$O791))+1))/Register!$Q791,2)-ROUND((Register!$M791-Register!$R791)*MIN(Register!$Q791,MAX(0,MIN(K$4-1,IF(Register!$U791="",$D$2,MIN($D$2,YEAR(Register!$U791)*12+MONTH(Register!$U791)-1)))-(YEAR(Register!$O791)*12+MONTH(Register!$O791))+1))/Register!$Q791,2))</f>
        <v/>
      </c>
      <c r="L793" s="27">
        <f>IF(OR(Register!$N791&lt;&gt;"Yes",Register!$O791="",N(Register!$Q791)=0),0,ROUND((Register!$M791-Register!$R791)*MIN(Register!$Q791,MAX(0,MIN(L$4,IF(Register!$U791="",$D$2,MIN($D$2,YEAR(Register!$U791)*12+MONTH(Register!$U791)-1)))-(YEAR(Register!$O791)*12+MONTH(Register!$O791))+1))/Register!$Q791,2)-ROUND((Register!$M791-Register!$R791)*MIN(Register!$Q791,MAX(0,MIN(L$4-1,IF(Register!$U791="",$D$2,MIN($D$2,YEAR(Register!$U791)*12+MONTH(Register!$U791)-1)))-(YEAR(Register!$O791)*12+MONTH(Register!$O791))+1))/Register!$Q791,2))</f>
        <v/>
      </c>
      <c r="M793" s="27">
        <f>IF(OR(Register!$N791&lt;&gt;"Yes",Register!$O791="",N(Register!$Q791)=0),0,ROUND((Register!$M791-Register!$R791)*MIN(Register!$Q791,MAX(0,MIN(M$4,IF(Register!$U791="",$D$2,MIN($D$2,YEAR(Register!$U791)*12+MONTH(Register!$U791)-1)))-(YEAR(Register!$O791)*12+MONTH(Register!$O791))+1))/Register!$Q791,2)-ROUND((Register!$M791-Register!$R791)*MIN(Register!$Q791,MAX(0,MIN(M$4-1,IF(Register!$U791="",$D$2,MIN($D$2,YEAR(Register!$U791)*12+MONTH(Register!$U791)-1)))-(YEAR(Register!$O791)*12+MONTH(Register!$O791))+1))/Register!$Q791,2))</f>
        <v/>
      </c>
      <c r="N793" s="27">
        <f>IF(OR(Register!$N791&lt;&gt;"Yes",Register!$O791="",N(Register!$Q791)=0),0,ROUND((Register!$M791-Register!$R791)*MIN(Register!$Q791,MAX(0,MIN(N$4,IF(Register!$U791="",$D$2,MIN($D$2,YEAR(Register!$U791)*12+MONTH(Register!$U791)-1)))-(YEAR(Register!$O791)*12+MONTH(Register!$O791))+1))/Register!$Q791,2)-ROUND((Register!$M791-Register!$R791)*MIN(Register!$Q791,MAX(0,MIN(N$4-1,IF(Register!$U791="",$D$2,MIN($D$2,YEAR(Register!$U791)*12+MONTH(Register!$U791)-1)))-(YEAR(Register!$O791)*12+MONTH(Register!$O791))+1))/Register!$Q791,2))</f>
        <v/>
      </c>
      <c r="O793" s="27">
        <f>IF(OR(Register!$N791&lt;&gt;"Yes",Register!$O791="",N(Register!$Q791)=0),0,ROUND((Register!$M791-Register!$R791)*MIN(Register!$Q791,MAX(0,MIN(O$4,IF(Register!$U791="",$D$2,MIN($D$2,YEAR(Register!$U791)*12+MONTH(Register!$U791)-1)))-(YEAR(Register!$O791)*12+MONTH(Register!$O791))+1))/Register!$Q791,2)-ROUND((Register!$M791-Register!$R791)*MIN(Register!$Q791,MAX(0,MIN(O$4-1,IF(Register!$U791="",$D$2,MIN($D$2,YEAR(Register!$U791)*12+MONTH(Register!$U791)-1)))-(YEAR(Register!$O791)*12+MONTH(Register!$O791))+1))/Register!$Q791,2))</f>
        <v/>
      </c>
      <c r="P793" s="27">
        <f>IF(OR(Register!$N791&lt;&gt;"Yes",Register!$O791="",N(Register!$Q791)=0),0,ROUND((Register!$M791-Register!$R791)*MIN(Register!$Q791,MAX(0,MIN(P$4,IF(Register!$U791="",$D$2,MIN($D$2,YEAR(Register!$U791)*12+MONTH(Register!$U791)-1)))-(YEAR(Register!$O791)*12+MONTH(Register!$O791))+1))/Register!$Q791,2)-ROUND((Register!$M791-Register!$R791)*MIN(Register!$Q791,MAX(0,MIN(P$4-1,IF(Register!$U791="",$D$2,MIN($D$2,YEAR(Register!$U791)*12+MONTH(Register!$U791)-1)))-(YEAR(Register!$O791)*12+MONTH(Register!$O791))+1))/Register!$Q791,2))</f>
        <v/>
      </c>
      <c r="Q793" s="27">
        <f>E793+F793+G793+H793+I793+J793+K793+L793+M793+N793+O793+P793</f>
        <v/>
      </c>
    </row>
    <row r="794">
      <c r="A794" s="28">
        <f>IF(Register!$A792="","",Register!$A792)</f>
        <v/>
      </c>
      <c r="B794" s="28">
        <f>IF(Register!$D792="","",Register!$D792)</f>
        <v/>
      </c>
      <c r="C794" s="28">
        <f>IF(Register!$F792="","",Register!$F792)</f>
        <v/>
      </c>
      <c r="D794" s="28">
        <f>IF(C794="","",IF(C794=Settings!$A$9,Settings!$B$9,IF(C794=Settings!$A$10,Settings!$B$10,IF(C794=Settings!$A$11,Settings!$B$11,IF(C794=Settings!$A$12,Settings!$B$12,IF(C794=Settings!$A$13,Settings!$B$13,IF(C794=Settings!$A$14,Settings!$B$14,IF(C794=Settings!$A$15,Settings!$B$15,IF(C794=Settings!$A$16,Settings!$B$16,IF(C794=Settings!$A$17,Settings!$B$17,IF(C794=Settings!$A$18,Settings!$B$18,"")))))))))))</f>
        <v/>
      </c>
      <c r="E794" s="27">
        <f>IF(OR(Register!$N792&lt;&gt;"Yes",Register!$O792="",N(Register!$Q792)=0),0,ROUND((Register!$M792-Register!$R792)*MIN(Register!$Q792,MAX(0,MIN(E$4,IF(Register!$U792="",$D$2,MIN($D$2,YEAR(Register!$U792)*12+MONTH(Register!$U792)-1)))-(YEAR(Register!$O792)*12+MONTH(Register!$O792))+1))/Register!$Q792,2)-ROUND((Register!$M792-Register!$R792)*MIN(Register!$Q792,MAX(0,MIN(E$4-1,IF(Register!$U792="",$D$2,MIN($D$2,YEAR(Register!$U792)*12+MONTH(Register!$U792)-1)))-(YEAR(Register!$O792)*12+MONTH(Register!$O792))+1))/Register!$Q792,2))</f>
        <v/>
      </c>
      <c r="F794" s="27">
        <f>IF(OR(Register!$N792&lt;&gt;"Yes",Register!$O792="",N(Register!$Q792)=0),0,ROUND((Register!$M792-Register!$R792)*MIN(Register!$Q792,MAX(0,MIN(F$4,IF(Register!$U792="",$D$2,MIN($D$2,YEAR(Register!$U792)*12+MONTH(Register!$U792)-1)))-(YEAR(Register!$O792)*12+MONTH(Register!$O792))+1))/Register!$Q792,2)-ROUND((Register!$M792-Register!$R792)*MIN(Register!$Q792,MAX(0,MIN(F$4-1,IF(Register!$U792="",$D$2,MIN($D$2,YEAR(Register!$U792)*12+MONTH(Register!$U792)-1)))-(YEAR(Register!$O792)*12+MONTH(Register!$O792))+1))/Register!$Q792,2))</f>
        <v/>
      </c>
      <c r="G794" s="27">
        <f>IF(OR(Register!$N792&lt;&gt;"Yes",Register!$O792="",N(Register!$Q792)=0),0,ROUND((Register!$M792-Register!$R792)*MIN(Register!$Q792,MAX(0,MIN(G$4,IF(Register!$U792="",$D$2,MIN($D$2,YEAR(Register!$U792)*12+MONTH(Register!$U792)-1)))-(YEAR(Register!$O792)*12+MONTH(Register!$O792))+1))/Register!$Q792,2)-ROUND((Register!$M792-Register!$R792)*MIN(Register!$Q792,MAX(0,MIN(G$4-1,IF(Register!$U792="",$D$2,MIN($D$2,YEAR(Register!$U792)*12+MONTH(Register!$U792)-1)))-(YEAR(Register!$O792)*12+MONTH(Register!$O792))+1))/Register!$Q792,2))</f>
        <v/>
      </c>
      <c r="H794" s="27">
        <f>IF(OR(Register!$N792&lt;&gt;"Yes",Register!$O792="",N(Register!$Q792)=0),0,ROUND((Register!$M792-Register!$R792)*MIN(Register!$Q792,MAX(0,MIN(H$4,IF(Register!$U792="",$D$2,MIN($D$2,YEAR(Register!$U792)*12+MONTH(Register!$U792)-1)))-(YEAR(Register!$O792)*12+MONTH(Register!$O792))+1))/Register!$Q792,2)-ROUND((Register!$M792-Register!$R792)*MIN(Register!$Q792,MAX(0,MIN(H$4-1,IF(Register!$U792="",$D$2,MIN($D$2,YEAR(Register!$U792)*12+MONTH(Register!$U792)-1)))-(YEAR(Register!$O792)*12+MONTH(Register!$O792))+1))/Register!$Q792,2))</f>
        <v/>
      </c>
      <c r="I794" s="27">
        <f>IF(OR(Register!$N792&lt;&gt;"Yes",Register!$O792="",N(Register!$Q792)=0),0,ROUND((Register!$M792-Register!$R792)*MIN(Register!$Q792,MAX(0,MIN(I$4,IF(Register!$U792="",$D$2,MIN($D$2,YEAR(Register!$U792)*12+MONTH(Register!$U792)-1)))-(YEAR(Register!$O792)*12+MONTH(Register!$O792))+1))/Register!$Q792,2)-ROUND((Register!$M792-Register!$R792)*MIN(Register!$Q792,MAX(0,MIN(I$4-1,IF(Register!$U792="",$D$2,MIN($D$2,YEAR(Register!$U792)*12+MONTH(Register!$U792)-1)))-(YEAR(Register!$O792)*12+MONTH(Register!$O792))+1))/Register!$Q792,2))</f>
        <v/>
      </c>
      <c r="J794" s="27">
        <f>IF(OR(Register!$N792&lt;&gt;"Yes",Register!$O792="",N(Register!$Q792)=0),0,ROUND((Register!$M792-Register!$R792)*MIN(Register!$Q792,MAX(0,MIN(J$4,IF(Register!$U792="",$D$2,MIN($D$2,YEAR(Register!$U792)*12+MONTH(Register!$U792)-1)))-(YEAR(Register!$O792)*12+MONTH(Register!$O792))+1))/Register!$Q792,2)-ROUND((Register!$M792-Register!$R792)*MIN(Register!$Q792,MAX(0,MIN(J$4-1,IF(Register!$U792="",$D$2,MIN($D$2,YEAR(Register!$U792)*12+MONTH(Register!$U792)-1)))-(YEAR(Register!$O792)*12+MONTH(Register!$O792))+1))/Register!$Q792,2))</f>
        <v/>
      </c>
      <c r="K794" s="27">
        <f>IF(OR(Register!$N792&lt;&gt;"Yes",Register!$O792="",N(Register!$Q792)=0),0,ROUND((Register!$M792-Register!$R792)*MIN(Register!$Q792,MAX(0,MIN(K$4,IF(Register!$U792="",$D$2,MIN($D$2,YEAR(Register!$U792)*12+MONTH(Register!$U792)-1)))-(YEAR(Register!$O792)*12+MONTH(Register!$O792))+1))/Register!$Q792,2)-ROUND((Register!$M792-Register!$R792)*MIN(Register!$Q792,MAX(0,MIN(K$4-1,IF(Register!$U792="",$D$2,MIN($D$2,YEAR(Register!$U792)*12+MONTH(Register!$U792)-1)))-(YEAR(Register!$O792)*12+MONTH(Register!$O792))+1))/Register!$Q792,2))</f>
        <v/>
      </c>
      <c r="L794" s="27">
        <f>IF(OR(Register!$N792&lt;&gt;"Yes",Register!$O792="",N(Register!$Q792)=0),0,ROUND((Register!$M792-Register!$R792)*MIN(Register!$Q792,MAX(0,MIN(L$4,IF(Register!$U792="",$D$2,MIN($D$2,YEAR(Register!$U792)*12+MONTH(Register!$U792)-1)))-(YEAR(Register!$O792)*12+MONTH(Register!$O792))+1))/Register!$Q792,2)-ROUND((Register!$M792-Register!$R792)*MIN(Register!$Q792,MAX(0,MIN(L$4-1,IF(Register!$U792="",$D$2,MIN($D$2,YEAR(Register!$U792)*12+MONTH(Register!$U792)-1)))-(YEAR(Register!$O792)*12+MONTH(Register!$O792))+1))/Register!$Q792,2))</f>
        <v/>
      </c>
      <c r="M794" s="27">
        <f>IF(OR(Register!$N792&lt;&gt;"Yes",Register!$O792="",N(Register!$Q792)=0),0,ROUND((Register!$M792-Register!$R792)*MIN(Register!$Q792,MAX(0,MIN(M$4,IF(Register!$U792="",$D$2,MIN($D$2,YEAR(Register!$U792)*12+MONTH(Register!$U792)-1)))-(YEAR(Register!$O792)*12+MONTH(Register!$O792))+1))/Register!$Q792,2)-ROUND((Register!$M792-Register!$R792)*MIN(Register!$Q792,MAX(0,MIN(M$4-1,IF(Register!$U792="",$D$2,MIN($D$2,YEAR(Register!$U792)*12+MONTH(Register!$U792)-1)))-(YEAR(Register!$O792)*12+MONTH(Register!$O792))+1))/Register!$Q792,2))</f>
        <v/>
      </c>
      <c r="N794" s="27">
        <f>IF(OR(Register!$N792&lt;&gt;"Yes",Register!$O792="",N(Register!$Q792)=0),0,ROUND((Register!$M792-Register!$R792)*MIN(Register!$Q792,MAX(0,MIN(N$4,IF(Register!$U792="",$D$2,MIN($D$2,YEAR(Register!$U792)*12+MONTH(Register!$U792)-1)))-(YEAR(Register!$O792)*12+MONTH(Register!$O792))+1))/Register!$Q792,2)-ROUND((Register!$M792-Register!$R792)*MIN(Register!$Q792,MAX(0,MIN(N$4-1,IF(Register!$U792="",$D$2,MIN($D$2,YEAR(Register!$U792)*12+MONTH(Register!$U792)-1)))-(YEAR(Register!$O792)*12+MONTH(Register!$O792))+1))/Register!$Q792,2))</f>
        <v/>
      </c>
      <c r="O794" s="27">
        <f>IF(OR(Register!$N792&lt;&gt;"Yes",Register!$O792="",N(Register!$Q792)=0),0,ROUND((Register!$M792-Register!$R792)*MIN(Register!$Q792,MAX(0,MIN(O$4,IF(Register!$U792="",$D$2,MIN($D$2,YEAR(Register!$U792)*12+MONTH(Register!$U792)-1)))-(YEAR(Register!$O792)*12+MONTH(Register!$O792))+1))/Register!$Q792,2)-ROUND((Register!$M792-Register!$R792)*MIN(Register!$Q792,MAX(0,MIN(O$4-1,IF(Register!$U792="",$D$2,MIN($D$2,YEAR(Register!$U792)*12+MONTH(Register!$U792)-1)))-(YEAR(Register!$O792)*12+MONTH(Register!$O792))+1))/Register!$Q792,2))</f>
        <v/>
      </c>
      <c r="P794" s="27">
        <f>IF(OR(Register!$N792&lt;&gt;"Yes",Register!$O792="",N(Register!$Q792)=0),0,ROUND((Register!$M792-Register!$R792)*MIN(Register!$Q792,MAX(0,MIN(P$4,IF(Register!$U792="",$D$2,MIN($D$2,YEAR(Register!$U792)*12+MONTH(Register!$U792)-1)))-(YEAR(Register!$O792)*12+MONTH(Register!$O792))+1))/Register!$Q792,2)-ROUND((Register!$M792-Register!$R792)*MIN(Register!$Q792,MAX(0,MIN(P$4-1,IF(Register!$U792="",$D$2,MIN($D$2,YEAR(Register!$U792)*12+MONTH(Register!$U792)-1)))-(YEAR(Register!$O792)*12+MONTH(Register!$O792))+1))/Register!$Q792,2))</f>
        <v/>
      </c>
      <c r="Q794" s="27">
        <f>E794+F794+G794+H794+I794+J794+K794+L794+M794+N794+O794+P794</f>
        <v/>
      </c>
    </row>
    <row r="795">
      <c r="A795" s="28">
        <f>IF(Register!$A793="","",Register!$A793)</f>
        <v/>
      </c>
      <c r="B795" s="28">
        <f>IF(Register!$D793="","",Register!$D793)</f>
        <v/>
      </c>
      <c r="C795" s="28">
        <f>IF(Register!$F793="","",Register!$F793)</f>
        <v/>
      </c>
      <c r="D795" s="28">
        <f>IF(C795="","",IF(C795=Settings!$A$9,Settings!$B$9,IF(C795=Settings!$A$10,Settings!$B$10,IF(C795=Settings!$A$11,Settings!$B$11,IF(C795=Settings!$A$12,Settings!$B$12,IF(C795=Settings!$A$13,Settings!$B$13,IF(C795=Settings!$A$14,Settings!$B$14,IF(C795=Settings!$A$15,Settings!$B$15,IF(C795=Settings!$A$16,Settings!$B$16,IF(C795=Settings!$A$17,Settings!$B$17,IF(C795=Settings!$A$18,Settings!$B$18,"")))))))))))</f>
        <v/>
      </c>
      <c r="E795" s="27">
        <f>IF(OR(Register!$N793&lt;&gt;"Yes",Register!$O793="",N(Register!$Q793)=0),0,ROUND((Register!$M793-Register!$R793)*MIN(Register!$Q793,MAX(0,MIN(E$4,IF(Register!$U793="",$D$2,MIN($D$2,YEAR(Register!$U793)*12+MONTH(Register!$U793)-1)))-(YEAR(Register!$O793)*12+MONTH(Register!$O793))+1))/Register!$Q793,2)-ROUND((Register!$M793-Register!$R793)*MIN(Register!$Q793,MAX(0,MIN(E$4-1,IF(Register!$U793="",$D$2,MIN($D$2,YEAR(Register!$U793)*12+MONTH(Register!$U793)-1)))-(YEAR(Register!$O793)*12+MONTH(Register!$O793))+1))/Register!$Q793,2))</f>
        <v/>
      </c>
      <c r="F795" s="27">
        <f>IF(OR(Register!$N793&lt;&gt;"Yes",Register!$O793="",N(Register!$Q793)=0),0,ROUND((Register!$M793-Register!$R793)*MIN(Register!$Q793,MAX(0,MIN(F$4,IF(Register!$U793="",$D$2,MIN($D$2,YEAR(Register!$U793)*12+MONTH(Register!$U793)-1)))-(YEAR(Register!$O793)*12+MONTH(Register!$O793))+1))/Register!$Q793,2)-ROUND((Register!$M793-Register!$R793)*MIN(Register!$Q793,MAX(0,MIN(F$4-1,IF(Register!$U793="",$D$2,MIN($D$2,YEAR(Register!$U793)*12+MONTH(Register!$U793)-1)))-(YEAR(Register!$O793)*12+MONTH(Register!$O793))+1))/Register!$Q793,2))</f>
        <v/>
      </c>
      <c r="G795" s="27">
        <f>IF(OR(Register!$N793&lt;&gt;"Yes",Register!$O793="",N(Register!$Q793)=0),0,ROUND((Register!$M793-Register!$R793)*MIN(Register!$Q793,MAX(0,MIN(G$4,IF(Register!$U793="",$D$2,MIN($D$2,YEAR(Register!$U793)*12+MONTH(Register!$U793)-1)))-(YEAR(Register!$O793)*12+MONTH(Register!$O793))+1))/Register!$Q793,2)-ROUND((Register!$M793-Register!$R793)*MIN(Register!$Q793,MAX(0,MIN(G$4-1,IF(Register!$U793="",$D$2,MIN($D$2,YEAR(Register!$U793)*12+MONTH(Register!$U793)-1)))-(YEAR(Register!$O793)*12+MONTH(Register!$O793))+1))/Register!$Q793,2))</f>
        <v/>
      </c>
      <c r="H795" s="27">
        <f>IF(OR(Register!$N793&lt;&gt;"Yes",Register!$O793="",N(Register!$Q793)=0),0,ROUND((Register!$M793-Register!$R793)*MIN(Register!$Q793,MAX(0,MIN(H$4,IF(Register!$U793="",$D$2,MIN($D$2,YEAR(Register!$U793)*12+MONTH(Register!$U793)-1)))-(YEAR(Register!$O793)*12+MONTH(Register!$O793))+1))/Register!$Q793,2)-ROUND((Register!$M793-Register!$R793)*MIN(Register!$Q793,MAX(0,MIN(H$4-1,IF(Register!$U793="",$D$2,MIN($D$2,YEAR(Register!$U793)*12+MONTH(Register!$U793)-1)))-(YEAR(Register!$O793)*12+MONTH(Register!$O793))+1))/Register!$Q793,2))</f>
        <v/>
      </c>
      <c r="I795" s="27">
        <f>IF(OR(Register!$N793&lt;&gt;"Yes",Register!$O793="",N(Register!$Q793)=0),0,ROUND((Register!$M793-Register!$R793)*MIN(Register!$Q793,MAX(0,MIN(I$4,IF(Register!$U793="",$D$2,MIN($D$2,YEAR(Register!$U793)*12+MONTH(Register!$U793)-1)))-(YEAR(Register!$O793)*12+MONTH(Register!$O793))+1))/Register!$Q793,2)-ROUND((Register!$M793-Register!$R793)*MIN(Register!$Q793,MAX(0,MIN(I$4-1,IF(Register!$U793="",$D$2,MIN($D$2,YEAR(Register!$U793)*12+MONTH(Register!$U793)-1)))-(YEAR(Register!$O793)*12+MONTH(Register!$O793))+1))/Register!$Q793,2))</f>
        <v/>
      </c>
      <c r="J795" s="27">
        <f>IF(OR(Register!$N793&lt;&gt;"Yes",Register!$O793="",N(Register!$Q793)=0),0,ROUND((Register!$M793-Register!$R793)*MIN(Register!$Q793,MAX(0,MIN(J$4,IF(Register!$U793="",$D$2,MIN($D$2,YEAR(Register!$U793)*12+MONTH(Register!$U793)-1)))-(YEAR(Register!$O793)*12+MONTH(Register!$O793))+1))/Register!$Q793,2)-ROUND((Register!$M793-Register!$R793)*MIN(Register!$Q793,MAX(0,MIN(J$4-1,IF(Register!$U793="",$D$2,MIN($D$2,YEAR(Register!$U793)*12+MONTH(Register!$U793)-1)))-(YEAR(Register!$O793)*12+MONTH(Register!$O793))+1))/Register!$Q793,2))</f>
        <v/>
      </c>
      <c r="K795" s="27">
        <f>IF(OR(Register!$N793&lt;&gt;"Yes",Register!$O793="",N(Register!$Q793)=0),0,ROUND((Register!$M793-Register!$R793)*MIN(Register!$Q793,MAX(0,MIN(K$4,IF(Register!$U793="",$D$2,MIN($D$2,YEAR(Register!$U793)*12+MONTH(Register!$U793)-1)))-(YEAR(Register!$O793)*12+MONTH(Register!$O793))+1))/Register!$Q793,2)-ROUND((Register!$M793-Register!$R793)*MIN(Register!$Q793,MAX(0,MIN(K$4-1,IF(Register!$U793="",$D$2,MIN($D$2,YEAR(Register!$U793)*12+MONTH(Register!$U793)-1)))-(YEAR(Register!$O793)*12+MONTH(Register!$O793))+1))/Register!$Q793,2))</f>
        <v/>
      </c>
      <c r="L795" s="27">
        <f>IF(OR(Register!$N793&lt;&gt;"Yes",Register!$O793="",N(Register!$Q793)=0),0,ROUND((Register!$M793-Register!$R793)*MIN(Register!$Q793,MAX(0,MIN(L$4,IF(Register!$U793="",$D$2,MIN($D$2,YEAR(Register!$U793)*12+MONTH(Register!$U793)-1)))-(YEAR(Register!$O793)*12+MONTH(Register!$O793))+1))/Register!$Q793,2)-ROUND((Register!$M793-Register!$R793)*MIN(Register!$Q793,MAX(0,MIN(L$4-1,IF(Register!$U793="",$D$2,MIN($D$2,YEAR(Register!$U793)*12+MONTH(Register!$U793)-1)))-(YEAR(Register!$O793)*12+MONTH(Register!$O793))+1))/Register!$Q793,2))</f>
        <v/>
      </c>
      <c r="M795" s="27">
        <f>IF(OR(Register!$N793&lt;&gt;"Yes",Register!$O793="",N(Register!$Q793)=0),0,ROUND((Register!$M793-Register!$R793)*MIN(Register!$Q793,MAX(0,MIN(M$4,IF(Register!$U793="",$D$2,MIN($D$2,YEAR(Register!$U793)*12+MONTH(Register!$U793)-1)))-(YEAR(Register!$O793)*12+MONTH(Register!$O793))+1))/Register!$Q793,2)-ROUND((Register!$M793-Register!$R793)*MIN(Register!$Q793,MAX(0,MIN(M$4-1,IF(Register!$U793="",$D$2,MIN($D$2,YEAR(Register!$U793)*12+MONTH(Register!$U793)-1)))-(YEAR(Register!$O793)*12+MONTH(Register!$O793))+1))/Register!$Q793,2))</f>
        <v/>
      </c>
      <c r="N795" s="27">
        <f>IF(OR(Register!$N793&lt;&gt;"Yes",Register!$O793="",N(Register!$Q793)=0),0,ROUND((Register!$M793-Register!$R793)*MIN(Register!$Q793,MAX(0,MIN(N$4,IF(Register!$U793="",$D$2,MIN($D$2,YEAR(Register!$U793)*12+MONTH(Register!$U793)-1)))-(YEAR(Register!$O793)*12+MONTH(Register!$O793))+1))/Register!$Q793,2)-ROUND((Register!$M793-Register!$R793)*MIN(Register!$Q793,MAX(0,MIN(N$4-1,IF(Register!$U793="",$D$2,MIN($D$2,YEAR(Register!$U793)*12+MONTH(Register!$U793)-1)))-(YEAR(Register!$O793)*12+MONTH(Register!$O793))+1))/Register!$Q793,2))</f>
        <v/>
      </c>
      <c r="O795" s="27">
        <f>IF(OR(Register!$N793&lt;&gt;"Yes",Register!$O793="",N(Register!$Q793)=0),0,ROUND((Register!$M793-Register!$R793)*MIN(Register!$Q793,MAX(0,MIN(O$4,IF(Register!$U793="",$D$2,MIN($D$2,YEAR(Register!$U793)*12+MONTH(Register!$U793)-1)))-(YEAR(Register!$O793)*12+MONTH(Register!$O793))+1))/Register!$Q793,2)-ROUND((Register!$M793-Register!$R793)*MIN(Register!$Q793,MAX(0,MIN(O$4-1,IF(Register!$U793="",$D$2,MIN($D$2,YEAR(Register!$U793)*12+MONTH(Register!$U793)-1)))-(YEAR(Register!$O793)*12+MONTH(Register!$O793))+1))/Register!$Q793,2))</f>
        <v/>
      </c>
      <c r="P795" s="27">
        <f>IF(OR(Register!$N793&lt;&gt;"Yes",Register!$O793="",N(Register!$Q793)=0),0,ROUND((Register!$M793-Register!$R793)*MIN(Register!$Q793,MAX(0,MIN(P$4,IF(Register!$U793="",$D$2,MIN($D$2,YEAR(Register!$U793)*12+MONTH(Register!$U793)-1)))-(YEAR(Register!$O793)*12+MONTH(Register!$O793))+1))/Register!$Q793,2)-ROUND((Register!$M793-Register!$R793)*MIN(Register!$Q793,MAX(0,MIN(P$4-1,IF(Register!$U793="",$D$2,MIN($D$2,YEAR(Register!$U793)*12+MONTH(Register!$U793)-1)))-(YEAR(Register!$O793)*12+MONTH(Register!$O793))+1))/Register!$Q793,2))</f>
        <v/>
      </c>
      <c r="Q795" s="27">
        <f>E795+F795+G795+H795+I795+J795+K795+L795+M795+N795+O795+P795</f>
        <v/>
      </c>
    </row>
    <row r="796">
      <c r="A796" s="28">
        <f>IF(Register!$A794="","",Register!$A794)</f>
        <v/>
      </c>
      <c r="B796" s="28">
        <f>IF(Register!$D794="","",Register!$D794)</f>
        <v/>
      </c>
      <c r="C796" s="28">
        <f>IF(Register!$F794="","",Register!$F794)</f>
        <v/>
      </c>
      <c r="D796" s="28">
        <f>IF(C796="","",IF(C796=Settings!$A$9,Settings!$B$9,IF(C796=Settings!$A$10,Settings!$B$10,IF(C796=Settings!$A$11,Settings!$B$11,IF(C796=Settings!$A$12,Settings!$B$12,IF(C796=Settings!$A$13,Settings!$B$13,IF(C796=Settings!$A$14,Settings!$B$14,IF(C796=Settings!$A$15,Settings!$B$15,IF(C796=Settings!$A$16,Settings!$B$16,IF(C796=Settings!$A$17,Settings!$B$17,IF(C796=Settings!$A$18,Settings!$B$18,"")))))))))))</f>
        <v/>
      </c>
      <c r="E796" s="27">
        <f>IF(OR(Register!$N794&lt;&gt;"Yes",Register!$O794="",N(Register!$Q794)=0),0,ROUND((Register!$M794-Register!$R794)*MIN(Register!$Q794,MAX(0,MIN(E$4,IF(Register!$U794="",$D$2,MIN($D$2,YEAR(Register!$U794)*12+MONTH(Register!$U794)-1)))-(YEAR(Register!$O794)*12+MONTH(Register!$O794))+1))/Register!$Q794,2)-ROUND((Register!$M794-Register!$R794)*MIN(Register!$Q794,MAX(0,MIN(E$4-1,IF(Register!$U794="",$D$2,MIN($D$2,YEAR(Register!$U794)*12+MONTH(Register!$U794)-1)))-(YEAR(Register!$O794)*12+MONTH(Register!$O794))+1))/Register!$Q794,2))</f>
        <v/>
      </c>
      <c r="F796" s="27">
        <f>IF(OR(Register!$N794&lt;&gt;"Yes",Register!$O794="",N(Register!$Q794)=0),0,ROUND((Register!$M794-Register!$R794)*MIN(Register!$Q794,MAX(0,MIN(F$4,IF(Register!$U794="",$D$2,MIN($D$2,YEAR(Register!$U794)*12+MONTH(Register!$U794)-1)))-(YEAR(Register!$O794)*12+MONTH(Register!$O794))+1))/Register!$Q794,2)-ROUND((Register!$M794-Register!$R794)*MIN(Register!$Q794,MAX(0,MIN(F$4-1,IF(Register!$U794="",$D$2,MIN($D$2,YEAR(Register!$U794)*12+MONTH(Register!$U794)-1)))-(YEAR(Register!$O794)*12+MONTH(Register!$O794))+1))/Register!$Q794,2))</f>
        <v/>
      </c>
      <c r="G796" s="27">
        <f>IF(OR(Register!$N794&lt;&gt;"Yes",Register!$O794="",N(Register!$Q794)=0),0,ROUND((Register!$M794-Register!$R794)*MIN(Register!$Q794,MAX(0,MIN(G$4,IF(Register!$U794="",$D$2,MIN($D$2,YEAR(Register!$U794)*12+MONTH(Register!$U794)-1)))-(YEAR(Register!$O794)*12+MONTH(Register!$O794))+1))/Register!$Q794,2)-ROUND((Register!$M794-Register!$R794)*MIN(Register!$Q794,MAX(0,MIN(G$4-1,IF(Register!$U794="",$D$2,MIN($D$2,YEAR(Register!$U794)*12+MONTH(Register!$U794)-1)))-(YEAR(Register!$O794)*12+MONTH(Register!$O794))+1))/Register!$Q794,2))</f>
        <v/>
      </c>
      <c r="H796" s="27">
        <f>IF(OR(Register!$N794&lt;&gt;"Yes",Register!$O794="",N(Register!$Q794)=0),0,ROUND((Register!$M794-Register!$R794)*MIN(Register!$Q794,MAX(0,MIN(H$4,IF(Register!$U794="",$D$2,MIN($D$2,YEAR(Register!$U794)*12+MONTH(Register!$U794)-1)))-(YEAR(Register!$O794)*12+MONTH(Register!$O794))+1))/Register!$Q794,2)-ROUND((Register!$M794-Register!$R794)*MIN(Register!$Q794,MAX(0,MIN(H$4-1,IF(Register!$U794="",$D$2,MIN($D$2,YEAR(Register!$U794)*12+MONTH(Register!$U794)-1)))-(YEAR(Register!$O794)*12+MONTH(Register!$O794))+1))/Register!$Q794,2))</f>
        <v/>
      </c>
      <c r="I796" s="27">
        <f>IF(OR(Register!$N794&lt;&gt;"Yes",Register!$O794="",N(Register!$Q794)=0),0,ROUND((Register!$M794-Register!$R794)*MIN(Register!$Q794,MAX(0,MIN(I$4,IF(Register!$U794="",$D$2,MIN($D$2,YEAR(Register!$U794)*12+MONTH(Register!$U794)-1)))-(YEAR(Register!$O794)*12+MONTH(Register!$O794))+1))/Register!$Q794,2)-ROUND((Register!$M794-Register!$R794)*MIN(Register!$Q794,MAX(0,MIN(I$4-1,IF(Register!$U794="",$D$2,MIN($D$2,YEAR(Register!$U794)*12+MONTH(Register!$U794)-1)))-(YEAR(Register!$O794)*12+MONTH(Register!$O794))+1))/Register!$Q794,2))</f>
        <v/>
      </c>
      <c r="J796" s="27">
        <f>IF(OR(Register!$N794&lt;&gt;"Yes",Register!$O794="",N(Register!$Q794)=0),0,ROUND((Register!$M794-Register!$R794)*MIN(Register!$Q794,MAX(0,MIN(J$4,IF(Register!$U794="",$D$2,MIN($D$2,YEAR(Register!$U794)*12+MONTH(Register!$U794)-1)))-(YEAR(Register!$O794)*12+MONTH(Register!$O794))+1))/Register!$Q794,2)-ROUND((Register!$M794-Register!$R794)*MIN(Register!$Q794,MAX(0,MIN(J$4-1,IF(Register!$U794="",$D$2,MIN($D$2,YEAR(Register!$U794)*12+MONTH(Register!$U794)-1)))-(YEAR(Register!$O794)*12+MONTH(Register!$O794))+1))/Register!$Q794,2))</f>
        <v/>
      </c>
      <c r="K796" s="27">
        <f>IF(OR(Register!$N794&lt;&gt;"Yes",Register!$O794="",N(Register!$Q794)=0),0,ROUND((Register!$M794-Register!$R794)*MIN(Register!$Q794,MAX(0,MIN(K$4,IF(Register!$U794="",$D$2,MIN($D$2,YEAR(Register!$U794)*12+MONTH(Register!$U794)-1)))-(YEAR(Register!$O794)*12+MONTH(Register!$O794))+1))/Register!$Q794,2)-ROUND((Register!$M794-Register!$R794)*MIN(Register!$Q794,MAX(0,MIN(K$4-1,IF(Register!$U794="",$D$2,MIN($D$2,YEAR(Register!$U794)*12+MONTH(Register!$U794)-1)))-(YEAR(Register!$O794)*12+MONTH(Register!$O794))+1))/Register!$Q794,2))</f>
        <v/>
      </c>
      <c r="L796" s="27">
        <f>IF(OR(Register!$N794&lt;&gt;"Yes",Register!$O794="",N(Register!$Q794)=0),0,ROUND((Register!$M794-Register!$R794)*MIN(Register!$Q794,MAX(0,MIN(L$4,IF(Register!$U794="",$D$2,MIN($D$2,YEAR(Register!$U794)*12+MONTH(Register!$U794)-1)))-(YEAR(Register!$O794)*12+MONTH(Register!$O794))+1))/Register!$Q794,2)-ROUND((Register!$M794-Register!$R794)*MIN(Register!$Q794,MAX(0,MIN(L$4-1,IF(Register!$U794="",$D$2,MIN($D$2,YEAR(Register!$U794)*12+MONTH(Register!$U794)-1)))-(YEAR(Register!$O794)*12+MONTH(Register!$O794))+1))/Register!$Q794,2))</f>
        <v/>
      </c>
      <c r="M796" s="27">
        <f>IF(OR(Register!$N794&lt;&gt;"Yes",Register!$O794="",N(Register!$Q794)=0),0,ROUND((Register!$M794-Register!$R794)*MIN(Register!$Q794,MAX(0,MIN(M$4,IF(Register!$U794="",$D$2,MIN($D$2,YEAR(Register!$U794)*12+MONTH(Register!$U794)-1)))-(YEAR(Register!$O794)*12+MONTH(Register!$O794))+1))/Register!$Q794,2)-ROUND((Register!$M794-Register!$R794)*MIN(Register!$Q794,MAX(0,MIN(M$4-1,IF(Register!$U794="",$D$2,MIN($D$2,YEAR(Register!$U794)*12+MONTH(Register!$U794)-1)))-(YEAR(Register!$O794)*12+MONTH(Register!$O794))+1))/Register!$Q794,2))</f>
        <v/>
      </c>
      <c r="N796" s="27">
        <f>IF(OR(Register!$N794&lt;&gt;"Yes",Register!$O794="",N(Register!$Q794)=0),0,ROUND((Register!$M794-Register!$R794)*MIN(Register!$Q794,MAX(0,MIN(N$4,IF(Register!$U794="",$D$2,MIN($D$2,YEAR(Register!$U794)*12+MONTH(Register!$U794)-1)))-(YEAR(Register!$O794)*12+MONTH(Register!$O794))+1))/Register!$Q794,2)-ROUND((Register!$M794-Register!$R794)*MIN(Register!$Q794,MAX(0,MIN(N$4-1,IF(Register!$U794="",$D$2,MIN($D$2,YEAR(Register!$U794)*12+MONTH(Register!$U794)-1)))-(YEAR(Register!$O794)*12+MONTH(Register!$O794))+1))/Register!$Q794,2))</f>
        <v/>
      </c>
      <c r="O796" s="27">
        <f>IF(OR(Register!$N794&lt;&gt;"Yes",Register!$O794="",N(Register!$Q794)=0),0,ROUND((Register!$M794-Register!$R794)*MIN(Register!$Q794,MAX(0,MIN(O$4,IF(Register!$U794="",$D$2,MIN($D$2,YEAR(Register!$U794)*12+MONTH(Register!$U794)-1)))-(YEAR(Register!$O794)*12+MONTH(Register!$O794))+1))/Register!$Q794,2)-ROUND((Register!$M794-Register!$R794)*MIN(Register!$Q794,MAX(0,MIN(O$4-1,IF(Register!$U794="",$D$2,MIN($D$2,YEAR(Register!$U794)*12+MONTH(Register!$U794)-1)))-(YEAR(Register!$O794)*12+MONTH(Register!$O794))+1))/Register!$Q794,2))</f>
        <v/>
      </c>
      <c r="P796" s="27">
        <f>IF(OR(Register!$N794&lt;&gt;"Yes",Register!$O794="",N(Register!$Q794)=0),0,ROUND((Register!$M794-Register!$R794)*MIN(Register!$Q794,MAX(0,MIN(P$4,IF(Register!$U794="",$D$2,MIN($D$2,YEAR(Register!$U794)*12+MONTH(Register!$U794)-1)))-(YEAR(Register!$O794)*12+MONTH(Register!$O794))+1))/Register!$Q794,2)-ROUND((Register!$M794-Register!$R794)*MIN(Register!$Q794,MAX(0,MIN(P$4-1,IF(Register!$U794="",$D$2,MIN($D$2,YEAR(Register!$U794)*12+MONTH(Register!$U794)-1)))-(YEAR(Register!$O794)*12+MONTH(Register!$O794))+1))/Register!$Q794,2))</f>
        <v/>
      </c>
      <c r="Q796" s="27">
        <f>E796+F796+G796+H796+I796+J796+K796+L796+M796+N796+O796+P796</f>
        <v/>
      </c>
    </row>
    <row r="797">
      <c r="A797" s="28">
        <f>IF(Register!$A795="","",Register!$A795)</f>
        <v/>
      </c>
      <c r="B797" s="28">
        <f>IF(Register!$D795="","",Register!$D795)</f>
        <v/>
      </c>
      <c r="C797" s="28">
        <f>IF(Register!$F795="","",Register!$F795)</f>
        <v/>
      </c>
      <c r="D797" s="28">
        <f>IF(C797="","",IF(C797=Settings!$A$9,Settings!$B$9,IF(C797=Settings!$A$10,Settings!$B$10,IF(C797=Settings!$A$11,Settings!$B$11,IF(C797=Settings!$A$12,Settings!$B$12,IF(C797=Settings!$A$13,Settings!$B$13,IF(C797=Settings!$A$14,Settings!$B$14,IF(C797=Settings!$A$15,Settings!$B$15,IF(C797=Settings!$A$16,Settings!$B$16,IF(C797=Settings!$A$17,Settings!$B$17,IF(C797=Settings!$A$18,Settings!$B$18,"")))))))))))</f>
        <v/>
      </c>
      <c r="E797" s="27">
        <f>IF(OR(Register!$N795&lt;&gt;"Yes",Register!$O795="",N(Register!$Q795)=0),0,ROUND((Register!$M795-Register!$R795)*MIN(Register!$Q795,MAX(0,MIN(E$4,IF(Register!$U795="",$D$2,MIN($D$2,YEAR(Register!$U795)*12+MONTH(Register!$U795)-1)))-(YEAR(Register!$O795)*12+MONTH(Register!$O795))+1))/Register!$Q795,2)-ROUND((Register!$M795-Register!$R795)*MIN(Register!$Q795,MAX(0,MIN(E$4-1,IF(Register!$U795="",$D$2,MIN($D$2,YEAR(Register!$U795)*12+MONTH(Register!$U795)-1)))-(YEAR(Register!$O795)*12+MONTH(Register!$O795))+1))/Register!$Q795,2))</f>
        <v/>
      </c>
      <c r="F797" s="27">
        <f>IF(OR(Register!$N795&lt;&gt;"Yes",Register!$O795="",N(Register!$Q795)=0),0,ROUND((Register!$M795-Register!$R795)*MIN(Register!$Q795,MAX(0,MIN(F$4,IF(Register!$U795="",$D$2,MIN($D$2,YEAR(Register!$U795)*12+MONTH(Register!$U795)-1)))-(YEAR(Register!$O795)*12+MONTH(Register!$O795))+1))/Register!$Q795,2)-ROUND((Register!$M795-Register!$R795)*MIN(Register!$Q795,MAX(0,MIN(F$4-1,IF(Register!$U795="",$D$2,MIN($D$2,YEAR(Register!$U795)*12+MONTH(Register!$U795)-1)))-(YEAR(Register!$O795)*12+MONTH(Register!$O795))+1))/Register!$Q795,2))</f>
        <v/>
      </c>
      <c r="G797" s="27">
        <f>IF(OR(Register!$N795&lt;&gt;"Yes",Register!$O795="",N(Register!$Q795)=0),0,ROUND((Register!$M795-Register!$R795)*MIN(Register!$Q795,MAX(0,MIN(G$4,IF(Register!$U795="",$D$2,MIN($D$2,YEAR(Register!$U795)*12+MONTH(Register!$U795)-1)))-(YEAR(Register!$O795)*12+MONTH(Register!$O795))+1))/Register!$Q795,2)-ROUND((Register!$M795-Register!$R795)*MIN(Register!$Q795,MAX(0,MIN(G$4-1,IF(Register!$U795="",$D$2,MIN($D$2,YEAR(Register!$U795)*12+MONTH(Register!$U795)-1)))-(YEAR(Register!$O795)*12+MONTH(Register!$O795))+1))/Register!$Q795,2))</f>
        <v/>
      </c>
      <c r="H797" s="27">
        <f>IF(OR(Register!$N795&lt;&gt;"Yes",Register!$O795="",N(Register!$Q795)=0),0,ROUND((Register!$M795-Register!$R795)*MIN(Register!$Q795,MAX(0,MIN(H$4,IF(Register!$U795="",$D$2,MIN($D$2,YEAR(Register!$U795)*12+MONTH(Register!$U795)-1)))-(YEAR(Register!$O795)*12+MONTH(Register!$O795))+1))/Register!$Q795,2)-ROUND((Register!$M795-Register!$R795)*MIN(Register!$Q795,MAX(0,MIN(H$4-1,IF(Register!$U795="",$D$2,MIN($D$2,YEAR(Register!$U795)*12+MONTH(Register!$U795)-1)))-(YEAR(Register!$O795)*12+MONTH(Register!$O795))+1))/Register!$Q795,2))</f>
        <v/>
      </c>
      <c r="I797" s="27">
        <f>IF(OR(Register!$N795&lt;&gt;"Yes",Register!$O795="",N(Register!$Q795)=0),0,ROUND((Register!$M795-Register!$R795)*MIN(Register!$Q795,MAX(0,MIN(I$4,IF(Register!$U795="",$D$2,MIN($D$2,YEAR(Register!$U795)*12+MONTH(Register!$U795)-1)))-(YEAR(Register!$O795)*12+MONTH(Register!$O795))+1))/Register!$Q795,2)-ROUND((Register!$M795-Register!$R795)*MIN(Register!$Q795,MAX(0,MIN(I$4-1,IF(Register!$U795="",$D$2,MIN($D$2,YEAR(Register!$U795)*12+MONTH(Register!$U795)-1)))-(YEAR(Register!$O795)*12+MONTH(Register!$O795))+1))/Register!$Q795,2))</f>
        <v/>
      </c>
      <c r="J797" s="27">
        <f>IF(OR(Register!$N795&lt;&gt;"Yes",Register!$O795="",N(Register!$Q795)=0),0,ROUND((Register!$M795-Register!$R795)*MIN(Register!$Q795,MAX(0,MIN(J$4,IF(Register!$U795="",$D$2,MIN($D$2,YEAR(Register!$U795)*12+MONTH(Register!$U795)-1)))-(YEAR(Register!$O795)*12+MONTH(Register!$O795))+1))/Register!$Q795,2)-ROUND((Register!$M795-Register!$R795)*MIN(Register!$Q795,MAX(0,MIN(J$4-1,IF(Register!$U795="",$D$2,MIN($D$2,YEAR(Register!$U795)*12+MONTH(Register!$U795)-1)))-(YEAR(Register!$O795)*12+MONTH(Register!$O795))+1))/Register!$Q795,2))</f>
        <v/>
      </c>
      <c r="K797" s="27">
        <f>IF(OR(Register!$N795&lt;&gt;"Yes",Register!$O795="",N(Register!$Q795)=0),0,ROUND((Register!$M795-Register!$R795)*MIN(Register!$Q795,MAX(0,MIN(K$4,IF(Register!$U795="",$D$2,MIN($D$2,YEAR(Register!$U795)*12+MONTH(Register!$U795)-1)))-(YEAR(Register!$O795)*12+MONTH(Register!$O795))+1))/Register!$Q795,2)-ROUND((Register!$M795-Register!$R795)*MIN(Register!$Q795,MAX(0,MIN(K$4-1,IF(Register!$U795="",$D$2,MIN($D$2,YEAR(Register!$U795)*12+MONTH(Register!$U795)-1)))-(YEAR(Register!$O795)*12+MONTH(Register!$O795))+1))/Register!$Q795,2))</f>
        <v/>
      </c>
      <c r="L797" s="27">
        <f>IF(OR(Register!$N795&lt;&gt;"Yes",Register!$O795="",N(Register!$Q795)=0),0,ROUND((Register!$M795-Register!$R795)*MIN(Register!$Q795,MAX(0,MIN(L$4,IF(Register!$U795="",$D$2,MIN($D$2,YEAR(Register!$U795)*12+MONTH(Register!$U795)-1)))-(YEAR(Register!$O795)*12+MONTH(Register!$O795))+1))/Register!$Q795,2)-ROUND((Register!$M795-Register!$R795)*MIN(Register!$Q795,MAX(0,MIN(L$4-1,IF(Register!$U795="",$D$2,MIN($D$2,YEAR(Register!$U795)*12+MONTH(Register!$U795)-1)))-(YEAR(Register!$O795)*12+MONTH(Register!$O795))+1))/Register!$Q795,2))</f>
        <v/>
      </c>
      <c r="M797" s="27">
        <f>IF(OR(Register!$N795&lt;&gt;"Yes",Register!$O795="",N(Register!$Q795)=0),0,ROUND((Register!$M795-Register!$R795)*MIN(Register!$Q795,MAX(0,MIN(M$4,IF(Register!$U795="",$D$2,MIN($D$2,YEAR(Register!$U795)*12+MONTH(Register!$U795)-1)))-(YEAR(Register!$O795)*12+MONTH(Register!$O795))+1))/Register!$Q795,2)-ROUND((Register!$M795-Register!$R795)*MIN(Register!$Q795,MAX(0,MIN(M$4-1,IF(Register!$U795="",$D$2,MIN($D$2,YEAR(Register!$U795)*12+MONTH(Register!$U795)-1)))-(YEAR(Register!$O795)*12+MONTH(Register!$O795))+1))/Register!$Q795,2))</f>
        <v/>
      </c>
      <c r="N797" s="27">
        <f>IF(OR(Register!$N795&lt;&gt;"Yes",Register!$O795="",N(Register!$Q795)=0),0,ROUND((Register!$M795-Register!$R795)*MIN(Register!$Q795,MAX(0,MIN(N$4,IF(Register!$U795="",$D$2,MIN($D$2,YEAR(Register!$U795)*12+MONTH(Register!$U795)-1)))-(YEAR(Register!$O795)*12+MONTH(Register!$O795))+1))/Register!$Q795,2)-ROUND((Register!$M795-Register!$R795)*MIN(Register!$Q795,MAX(0,MIN(N$4-1,IF(Register!$U795="",$D$2,MIN($D$2,YEAR(Register!$U795)*12+MONTH(Register!$U795)-1)))-(YEAR(Register!$O795)*12+MONTH(Register!$O795))+1))/Register!$Q795,2))</f>
        <v/>
      </c>
      <c r="O797" s="27">
        <f>IF(OR(Register!$N795&lt;&gt;"Yes",Register!$O795="",N(Register!$Q795)=0),0,ROUND((Register!$M795-Register!$R795)*MIN(Register!$Q795,MAX(0,MIN(O$4,IF(Register!$U795="",$D$2,MIN($D$2,YEAR(Register!$U795)*12+MONTH(Register!$U795)-1)))-(YEAR(Register!$O795)*12+MONTH(Register!$O795))+1))/Register!$Q795,2)-ROUND((Register!$M795-Register!$R795)*MIN(Register!$Q795,MAX(0,MIN(O$4-1,IF(Register!$U795="",$D$2,MIN($D$2,YEAR(Register!$U795)*12+MONTH(Register!$U795)-1)))-(YEAR(Register!$O795)*12+MONTH(Register!$O795))+1))/Register!$Q795,2))</f>
        <v/>
      </c>
      <c r="P797" s="27">
        <f>IF(OR(Register!$N795&lt;&gt;"Yes",Register!$O795="",N(Register!$Q795)=0),0,ROUND((Register!$M795-Register!$R795)*MIN(Register!$Q795,MAX(0,MIN(P$4,IF(Register!$U795="",$D$2,MIN($D$2,YEAR(Register!$U795)*12+MONTH(Register!$U795)-1)))-(YEAR(Register!$O795)*12+MONTH(Register!$O795))+1))/Register!$Q795,2)-ROUND((Register!$M795-Register!$R795)*MIN(Register!$Q795,MAX(0,MIN(P$4-1,IF(Register!$U795="",$D$2,MIN($D$2,YEAR(Register!$U795)*12+MONTH(Register!$U795)-1)))-(YEAR(Register!$O795)*12+MONTH(Register!$O795))+1))/Register!$Q795,2))</f>
        <v/>
      </c>
      <c r="Q797" s="27">
        <f>E797+F797+G797+H797+I797+J797+K797+L797+M797+N797+O797+P797</f>
        <v/>
      </c>
    </row>
    <row r="798">
      <c r="A798" s="28">
        <f>IF(Register!$A796="","",Register!$A796)</f>
        <v/>
      </c>
      <c r="B798" s="28">
        <f>IF(Register!$D796="","",Register!$D796)</f>
        <v/>
      </c>
      <c r="C798" s="28">
        <f>IF(Register!$F796="","",Register!$F796)</f>
        <v/>
      </c>
      <c r="D798" s="28">
        <f>IF(C798="","",IF(C798=Settings!$A$9,Settings!$B$9,IF(C798=Settings!$A$10,Settings!$B$10,IF(C798=Settings!$A$11,Settings!$B$11,IF(C798=Settings!$A$12,Settings!$B$12,IF(C798=Settings!$A$13,Settings!$B$13,IF(C798=Settings!$A$14,Settings!$B$14,IF(C798=Settings!$A$15,Settings!$B$15,IF(C798=Settings!$A$16,Settings!$B$16,IF(C798=Settings!$A$17,Settings!$B$17,IF(C798=Settings!$A$18,Settings!$B$18,"")))))))))))</f>
        <v/>
      </c>
      <c r="E798" s="27">
        <f>IF(OR(Register!$N796&lt;&gt;"Yes",Register!$O796="",N(Register!$Q796)=0),0,ROUND((Register!$M796-Register!$R796)*MIN(Register!$Q796,MAX(0,MIN(E$4,IF(Register!$U796="",$D$2,MIN($D$2,YEAR(Register!$U796)*12+MONTH(Register!$U796)-1)))-(YEAR(Register!$O796)*12+MONTH(Register!$O796))+1))/Register!$Q796,2)-ROUND((Register!$M796-Register!$R796)*MIN(Register!$Q796,MAX(0,MIN(E$4-1,IF(Register!$U796="",$D$2,MIN($D$2,YEAR(Register!$U796)*12+MONTH(Register!$U796)-1)))-(YEAR(Register!$O796)*12+MONTH(Register!$O796))+1))/Register!$Q796,2))</f>
        <v/>
      </c>
      <c r="F798" s="27">
        <f>IF(OR(Register!$N796&lt;&gt;"Yes",Register!$O796="",N(Register!$Q796)=0),0,ROUND((Register!$M796-Register!$R796)*MIN(Register!$Q796,MAX(0,MIN(F$4,IF(Register!$U796="",$D$2,MIN($D$2,YEAR(Register!$U796)*12+MONTH(Register!$U796)-1)))-(YEAR(Register!$O796)*12+MONTH(Register!$O796))+1))/Register!$Q796,2)-ROUND((Register!$M796-Register!$R796)*MIN(Register!$Q796,MAX(0,MIN(F$4-1,IF(Register!$U796="",$D$2,MIN($D$2,YEAR(Register!$U796)*12+MONTH(Register!$U796)-1)))-(YEAR(Register!$O796)*12+MONTH(Register!$O796))+1))/Register!$Q796,2))</f>
        <v/>
      </c>
      <c r="G798" s="27">
        <f>IF(OR(Register!$N796&lt;&gt;"Yes",Register!$O796="",N(Register!$Q796)=0),0,ROUND((Register!$M796-Register!$R796)*MIN(Register!$Q796,MAX(0,MIN(G$4,IF(Register!$U796="",$D$2,MIN($D$2,YEAR(Register!$U796)*12+MONTH(Register!$U796)-1)))-(YEAR(Register!$O796)*12+MONTH(Register!$O796))+1))/Register!$Q796,2)-ROUND((Register!$M796-Register!$R796)*MIN(Register!$Q796,MAX(0,MIN(G$4-1,IF(Register!$U796="",$D$2,MIN($D$2,YEAR(Register!$U796)*12+MONTH(Register!$U796)-1)))-(YEAR(Register!$O796)*12+MONTH(Register!$O796))+1))/Register!$Q796,2))</f>
        <v/>
      </c>
      <c r="H798" s="27">
        <f>IF(OR(Register!$N796&lt;&gt;"Yes",Register!$O796="",N(Register!$Q796)=0),0,ROUND((Register!$M796-Register!$R796)*MIN(Register!$Q796,MAX(0,MIN(H$4,IF(Register!$U796="",$D$2,MIN($D$2,YEAR(Register!$U796)*12+MONTH(Register!$U796)-1)))-(YEAR(Register!$O796)*12+MONTH(Register!$O796))+1))/Register!$Q796,2)-ROUND((Register!$M796-Register!$R796)*MIN(Register!$Q796,MAX(0,MIN(H$4-1,IF(Register!$U796="",$D$2,MIN($D$2,YEAR(Register!$U796)*12+MONTH(Register!$U796)-1)))-(YEAR(Register!$O796)*12+MONTH(Register!$O796))+1))/Register!$Q796,2))</f>
        <v/>
      </c>
      <c r="I798" s="27">
        <f>IF(OR(Register!$N796&lt;&gt;"Yes",Register!$O796="",N(Register!$Q796)=0),0,ROUND((Register!$M796-Register!$R796)*MIN(Register!$Q796,MAX(0,MIN(I$4,IF(Register!$U796="",$D$2,MIN($D$2,YEAR(Register!$U796)*12+MONTH(Register!$U796)-1)))-(YEAR(Register!$O796)*12+MONTH(Register!$O796))+1))/Register!$Q796,2)-ROUND((Register!$M796-Register!$R796)*MIN(Register!$Q796,MAX(0,MIN(I$4-1,IF(Register!$U796="",$D$2,MIN($D$2,YEAR(Register!$U796)*12+MONTH(Register!$U796)-1)))-(YEAR(Register!$O796)*12+MONTH(Register!$O796))+1))/Register!$Q796,2))</f>
        <v/>
      </c>
      <c r="J798" s="27">
        <f>IF(OR(Register!$N796&lt;&gt;"Yes",Register!$O796="",N(Register!$Q796)=0),0,ROUND((Register!$M796-Register!$R796)*MIN(Register!$Q796,MAX(0,MIN(J$4,IF(Register!$U796="",$D$2,MIN($D$2,YEAR(Register!$U796)*12+MONTH(Register!$U796)-1)))-(YEAR(Register!$O796)*12+MONTH(Register!$O796))+1))/Register!$Q796,2)-ROUND((Register!$M796-Register!$R796)*MIN(Register!$Q796,MAX(0,MIN(J$4-1,IF(Register!$U796="",$D$2,MIN($D$2,YEAR(Register!$U796)*12+MONTH(Register!$U796)-1)))-(YEAR(Register!$O796)*12+MONTH(Register!$O796))+1))/Register!$Q796,2))</f>
        <v/>
      </c>
      <c r="K798" s="27">
        <f>IF(OR(Register!$N796&lt;&gt;"Yes",Register!$O796="",N(Register!$Q796)=0),0,ROUND((Register!$M796-Register!$R796)*MIN(Register!$Q796,MAX(0,MIN(K$4,IF(Register!$U796="",$D$2,MIN($D$2,YEAR(Register!$U796)*12+MONTH(Register!$U796)-1)))-(YEAR(Register!$O796)*12+MONTH(Register!$O796))+1))/Register!$Q796,2)-ROUND((Register!$M796-Register!$R796)*MIN(Register!$Q796,MAX(0,MIN(K$4-1,IF(Register!$U796="",$D$2,MIN($D$2,YEAR(Register!$U796)*12+MONTH(Register!$U796)-1)))-(YEAR(Register!$O796)*12+MONTH(Register!$O796))+1))/Register!$Q796,2))</f>
        <v/>
      </c>
      <c r="L798" s="27">
        <f>IF(OR(Register!$N796&lt;&gt;"Yes",Register!$O796="",N(Register!$Q796)=0),0,ROUND((Register!$M796-Register!$R796)*MIN(Register!$Q796,MAX(0,MIN(L$4,IF(Register!$U796="",$D$2,MIN($D$2,YEAR(Register!$U796)*12+MONTH(Register!$U796)-1)))-(YEAR(Register!$O796)*12+MONTH(Register!$O796))+1))/Register!$Q796,2)-ROUND((Register!$M796-Register!$R796)*MIN(Register!$Q796,MAX(0,MIN(L$4-1,IF(Register!$U796="",$D$2,MIN($D$2,YEAR(Register!$U796)*12+MONTH(Register!$U796)-1)))-(YEAR(Register!$O796)*12+MONTH(Register!$O796))+1))/Register!$Q796,2))</f>
        <v/>
      </c>
      <c r="M798" s="27">
        <f>IF(OR(Register!$N796&lt;&gt;"Yes",Register!$O796="",N(Register!$Q796)=0),0,ROUND((Register!$M796-Register!$R796)*MIN(Register!$Q796,MAX(0,MIN(M$4,IF(Register!$U796="",$D$2,MIN($D$2,YEAR(Register!$U796)*12+MONTH(Register!$U796)-1)))-(YEAR(Register!$O796)*12+MONTH(Register!$O796))+1))/Register!$Q796,2)-ROUND((Register!$M796-Register!$R796)*MIN(Register!$Q796,MAX(0,MIN(M$4-1,IF(Register!$U796="",$D$2,MIN($D$2,YEAR(Register!$U796)*12+MONTH(Register!$U796)-1)))-(YEAR(Register!$O796)*12+MONTH(Register!$O796))+1))/Register!$Q796,2))</f>
        <v/>
      </c>
      <c r="N798" s="27">
        <f>IF(OR(Register!$N796&lt;&gt;"Yes",Register!$O796="",N(Register!$Q796)=0),0,ROUND((Register!$M796-Register!$R796)*MIN(Register!$Q796,MAX(0,MIN(N$4,IF(Register!$U796="",$D$2,MIN($D$2,YEAR(Register!$U796)*12+MONTH(Register!$U796)-1)))-(YEAR(Register!$O796)*12+MONTH(Register!$O796))+1))/Register!$Q796,2)-ROUND((Register!$M796-Register!$R796)*MIN(Register!$Q796,MAX(0,MIN(N$4-1,IF(Register!$U796="",$D$2,MIN($D$2,YEAR(Register!$U796)*12+MONTH(Register!$U796)-1)))-(YEAR(Register!$O796)*12+MONTH(Register!$O796))+1))/Register!$Q796,2))</f>
        <v/>
      </c>
      <c r="O798" s="27">
        <f>IF(OR(Register!$N796&lt;&gt;"Yes",Register!$O796="",N(Register!$Q796)=0),0,ROUND((Register!$M796-Register!$R796)*MIN(Register!$Q796,MAX(0,MIN(O$4,IF(Register!$U796="",$D$2,MIN($D$2,YEAR(Register!$U796)*12+MONTH(Register!$U796)-1)))-(YEAR(Register!$O796)*12+MONTH(Register!$O796))+1))/Register!$Q796,2)-ROUND((Register!$M796-Register!$R796)*MIN(Register!$Q796,MAX(0,MIN(O$4-1,IF(Register!$U796="",$D$2,MIN($D$2,YEAR(Register!$U796)*12+MONTH(Register!$U796)-1)))-(YEAR(Register!$O796)*12+MONTH(Register!$O796))+1))/Register!$Q796,2))</f>
        <v/>
      </c>
      <c r="P798" s="27">
        <f>IF(OR(Register!$N796&lt;&gt;"Yes",Register!$O796="",N(Register!$Q796)=0),0,ROUND((Register!$M796-Register!$R796)*MIN(Register!$Q796,MAX(0,MIN(P$4,IF(Register!$U796="",$D$2,MIN($D$2,YEAR(Register!$U796)*12+MONTH(Register!$U796)-1)))-(YEAR(Register!$O796)*12+MONTH(Register!$O796))+1))/Register!$Q796,2)-ROUND((Register!$M796-Register!$R796)*MIN(Register!$Q796,MAX(0,MIN(P$4-1,IF(Register!$U796="",$D$2,MIN($D$2,YEAR(Register!$U796)*12+MONTH(Register!$U796)-1)))-(YEAR(Register!$O796)*12+MONTH(Register!$O796))+1))/Register!$Q796,2))</f>
        <v/>
      </c>
      <c r="Q798" s="27">
        <f>E798+F798+G798+H798+I798+J798+K798+L798+M798+N798+O798+P798</f>
        <v/>
      </c>
    </row>
    <row r="799">
      <c r="A799" s="28">
        <f>IF(Register!$A797="","",Register!$A797)</f>
        <v/>
      </c>
      <c r="B799" s="28">
        <f>IF(Register!$D797="","",Register!$D797)</f>
        <v/>
      </c>
      <c r="C799" s="28">
        <f>IF(Register!$F797="","",Register!$F797)</f>
        <v/>
      </c>
      <c r="D799" s="28">
        <f>IF(C799="","",IF(C799=Settings!$A$9,Settings!$B$9,IF(C799=Settings!$A$10,Settings!$B$10,IF(C799=Settings!$A$11,Settings!$B$11,IF(C799=Settings!$A$12,Settings!$B$12,IF(C799=Settings!$A$13,Settings!$B$13,IF(C799=Settings!$A$14,Settings!$B$14,IF(C799=Settings!$A$15,Settings!$B$15,IF(C799=Settings!$A$16,Settings!$B$16,IF(C799=Settings!$A$17,Settings!$B$17,IF(C799=Settings!$A$18,Settings!$B$18,"")))))))))))</f>
        <v/>
      </c>
      <c r="E799" s="27">
        <f>IF(OR(Register!$N797&lt;&gt;"Yes",Register!$O797="",N(Register!$Q797)=0),0,ROUND((Register!$M797-Register!$R797)*MIN(Register!$Q797,MAX(0,MIN(E$4,IF(Register!$U797="",$D$2,MIN($D$2,YEAR(Register!$U797)*12+MONTH(Register!$U797)-1)))-(YEAR(Register!$O797)*12+MONTH(Register!$O797))+1))/Register!$Q797,2)-ROUND((Register!$M797-Register!$R797)*MIN(Register!$Q797,MAX(0,MIN(E$4-1,IF(Register!$U797="",$D$2,MIN($D$2,YEAR(Register!$U797)*12+MONTH(Register!$U797)-1)))-(YEAR(Register!$O797)*12+MONTH(Register!$O797))+1))/Register!$Q797,2))</f>
        <v/>
      </c>
      <c r="F799" s="27">
        <f>IF(OR(Register!$N797&lt;&gt;"Yes",Register!$O797="",N(Register!$Q797)=0),0,ROUND((Register!$M797-Register!$R797)*MIN(Register!$Q797,MAX(0,MIN(F$4,IF(Register!$U797="",$D$2,MIN($D$2,YEAR(Register!$U797)*12+MONTH(Register!$U797)-1)))-(YEAR(Register!$O797)*12+MONTH(Register!$O797))+1))/Register!$Q797,2)-ROUND((Register!$M797-Register!$R797)*MIN(Register!$Q797,MAX(0,MIN(F$4-1,IF(Register!$U797="",$D$2,MIN($D$2,YEAR(Register!$U797)*12+MONTH(Register!$U797)-1)))-(YEAR(Register!$O797)*12+MONTH(Register!$O797))+1))/Register!$Q797,2))</f>
        <v/>
      </c>
      <c r="G799" s="27">
        <f>IF(OR(Register!$N797&lt;&gt;"Yes",Register!$O797="",N(Register!$Q797)=0),0,ROUND((Register!$M797-Register!$R797)*MIN(Register!$Q797,MAX(0,MIN(G$4,IF(Register!$U797="",$D$2,MIN($D$2,YEAR(Register!$U797)*12+MONTH(Register!$U797)-1)))-(YEAR(Register!$O797)*12+MONTH(Register!$O797))+1))/Register!$Q797,2)-ROUND((Register!$M797-Register!$R797)*MIN(Register!$Q797,MAX(0,MIN(G$4-1,IF(Register!$U797="",$D$2,MIN($D$2,YEAR(Register!$U797)*12+MONTH(Register!$U797)-1)))-(YEAR(Register!$O797)*12+MONTH(Register!$O797))+1))/Register!$Q797,2))</f>
        <v/>
      </c>
      <c r="H799" s="27">
        <f>IF(OR(Register!$N797&lt;&gt;"Yes",Register!$O797="",N(Register!$Q797)=0),0,ROUND((Register!$M797-Register!$R797)*MIN(Register!$Q797,MAX(0,MIN(H$4,IF(Register!$U797="",$D$2,MIN($D$2,YEAR(Register!$U797)*12+MONTH(Register!$U797)-1)))-(YEAR(Register!$O797)*12+MONTH(Register!$O797))+1))/Register!$Q797,2)-ROUND((Register!$M797-Register!$R797)*MIN(Register!$Q797,MAX(0,MIN(H$4-1,IF(Register!$U797="",$D$2,MIN($D$2,YEAR(Register!$U797)*12+MONTH(Register!$U797)-1)))-(YEAR(Register!$O797)*12+MONTH(Register!$O797))+1))/Register!$Q797,2))</f>
        <v/>
      </c>
      <c r="I799" s="27">
        <f>IF(OR(Register!$N797&lt;&gt;"Yes",Register!$O797="",N(Register!$Q797)=0),0,ROUND((Register!$M797-Register!$R797)*MIN(Register!$Q797,MAX(0,MIN(I$4,IF(Register!$U797="",$D$2,MIN($D$2,YEAR(Register!$U797)*12+MONTH(Register!$U797)-1)))-(YEAR(Register!$O797)*12+MONTH(Register!$O797))+1))/Register!$Q797,2)-ROUND((Register!$M797-Register!$R797)*MIN(Register!$Q797,MAX(0,MIN(I$4-1,IF(Register!$U797="",$D$2,MIN($D$2,YEAR(Register!$U797)*12+MONTH(Register!$U797)-1)))-(YEAR(Register!$O797)*12+MONTH(Register!$O797))+1))/Register!$Q797,2))</f>
        <v/>
      </c>
      <c r="J799" s="27">
        <f>IF(OR(Register!$N797&lt;&gt;"Yes",Register!$O797="",N(Register!$Q797)=0),0,ROUND((Register!$M797-Register!$R797)*MIN(Register!$Q797,MAX(0,MIN(J$4,IF(Register!$U797="",$D$2,MIN($D$2,YEAR(Register!$U797)*12+MONTH(Register!$U797)-1)))-(YEAR(Register!$O797)*12+MONTH(Register!$O797))+1))/Register!$Q797,2)-ROUND((Register!$M797-Register!$R797)*MIN(Register!$Q797,MAX(0,MIN(J$4-1,IF(Register!$U797="",$D$2,MIN($D$2,YEAR(Register!$U797)*12+MONTH(Register!$U797)-1)))-(YEAR(Register!$O797)*12+MONTH(Register!$O797))+1))/Register!$Q797,2))</f>
        <v/>
      </c>
      <c r="K799" s="27">
        <f>IF(OR(Register!$N797&lt;&gt;"Yes",Register!$O797="",N(Register!$Q797)=0),0,ROUND((Register!$M797-Register!$R797)*MIN(Register!$Q797,MAX(0,MIN(K$4,IF(Register!$U797="",$D$2,MIN($D$2,YEAR(Register!$U797)*12+MONTH(Register!$U797)-1)))-(YEAR(Register!$O797)*12+MONTH(Register!$O797))+1))/Register!$Q797,2)-ROUND((Register!$M797-Register!$R797)*MIN(Register!$Q797,MAX(0,MIN(K$4-1,IF(Register!$U797="",$D$2,MIN($D$2,YEAR(Register!$U797)*12+MONTH(Register!$U797)-1)))-(YEAR(Register!$O797)*12+MONTH(Register!$O797))+1))/Register!$Q797,2))</f>
        <v/>
      </c>
      <c r="L799" s="27">
        <f>IF(OR(Register!$N797&lt;&gt;"Yes",Register!$O797="",N(Register!$Q797)=0),0,ROUND((Register!$M797-Register!$R797)*MIN(Register!$Q797,MAX(0,MIN(L$4,IF(Register!$U797="",$D$2,MIN($D$2,YEAR(Register!$U797)*12+MONTH(Register!$U797)-1)))-(YEAR(Register!$O797)*12+MONTH(Register!$O797))+1))/Register!$Q797,2)-ROUND((Register!$M797-Register!$R797)*MIN(Register!$Q797,MAX(0,MIN(L$4-1,IF(Register!$U797="",$D$2,MIN($D$2,YEAR(Register!$U797)*12+MONTH(Register!$U797)-1)))-(YEAR(Register!$O797)*12+MONTH(Register!$O797))+1))/Register!$Q797,2))</f>
        <v/>
      </c>
      <c r="M799" s="27">
        <f>IF(OR(Register!$N797&lt;&gt;"Yes",Register!$O797="",N(Register!$Q797)=0),0,ROUND((Register!$M797-Register!$R797)*MIN(Register!$Q797,MAX(0,MIN(M$4,IF(Register!$U797="",$D$2,MIN($D$2,YEAR(Register!$U797)*12+MONTH(Register!$U797)-1)))-(YEAR(Register!$O797)*12+MONTH(Register!$O797))+1))/Register!$Q797,2)-ROUND((Register!$M797-Register!$R797)*MIN(Register!$Q797,MAX(0,MIN(M$4-1,IF(Register!$U797="",$D$2,MIN($D$2,YEAR(Register!$U797)*12+MONTH(Register!$U797)-1)))-(YEAR(Register!$O797)*12+MONTH(Register!$O797))+1))/Register!$Q797,2))</f>
        <v/>
      </c>
      <c r="N799" s="27">
        <f>IF(OR(Register!$N797&lt;&gt;"Yes",Register!$O797="",N(Register!$Q797)=0),0,ROUND((Register!$M797-Register!$R797)*MIN(Register!$Q797,MAX(0,MIN(N$4,IF(Register!$U797="",$D$2,MIN($D$2,YEAR(Register!$U797)*12+MONTH(Register!$U797)-1)))-(YEAR(Register!$O797)*12+MONTH(Register!$O797))+1))/Register!$Q797,2)-ROUND((Register!$M797-Register!$R797)*MIN(Register!$Q797,MAX(0,MIN(N$4-1,IF(Register!$U797="",$D$2,MIN($D$2,YEAR(Register!$U797)*12+MONTH(Register!$U797)-1)))-(YEAR(Register!$O797)*12+MONTH(Register!$O797))+1))/Register!$Q797,2))</f>
        <v/>
      </c>
      <c r="O799" s="27">
        <f>IF(OR(Register!$N797&lt;&gt;"Yes",Register!$O797="",N(Register!$Q797)=0),0,ROUND((Register!$M797-Register!$R797)*MIN(Register!$Q797,MAX(0,MIN(O$4,IF(Register!$U797="",$D$2,MIN($D$2,YEAR(Register!$U797)*12+MONTH(Register!$U797)-1)))-(YEAR(Register!$O797)*12+MONTH(Register!$O797))+1))/Register!$Q797,2)-ROUND((Register!$M797-Register!$R797)*MIN(Register!$Q797,MAX(0,MIN(O$4-1,IF(Register!$U797="",$D$2,MIN($D$2,YEAR(Register!$U797)*12+MONTH(Register!$U797)-1)))-(YEAR(Register!$O797)*12+MONTH(Register!$O797))+1))/Register!$Q797,2))</f>
        <v/>
      </c>
      <c r="P799" s="27">
        <f>IF(OR(Register!$N797&lt;&gt;"Yes",Register!$O797="",N(Register!$Q797)=0),0,ROUND((Register!$M797-Register!$R797)*MIN(Register!$Q797,MAX(0,MIN(P$4,IF(Register!$U797="",$D$2,MIN($D$2,YEAR(Register!$U797)*12+MONTH(Register!$U797)-1)))-(YEAR(Register!$O797)*12+MONTH(Register!$O797))+1))/Register!$Q797,2)-ROUND((Register!$M797-Register!$R797)*MIN(Register!$Q797,MAX(0,MIN(P$4-1,IF(Register!$U797="",$D$2,MIN($D$2,YEAR(Register!$U797)*12+MONTH(Register!$U797)-1)))-(YEAR(Register!$O797)*12+MONTH(Register!$O797))+1))/Register!$Q797,2))</f>
        <v/>
      </c>
      <c r="Q799" s="27">
        <f>E799+F799+G799+H799+I799+J799+K799+L799+M799+N799+O799+P799</f>
        <v/>
      </c>
    </row>
    <row r="800">
      <c r="A800" s="28">
        <f>IF(Register!$A798="","",Register!$A798)</f>
        <v/>
      </c>
      <c r="B800" s="28">
        <f>IF(Register!$D798="","",Register!$D798)</f>
        <v/>
      </c>
      <c r="C800" s="28">
        <f>IF(Register!$F798="","",Register!$F798)</f>
        <v/>
      </c>
      <c r="D800" s="28">
        <f>IF(C800="","",IF(C800=Settings!$A$9,Settings!$B$9,IF(C800=Settings!$A$10,Settings!$B$10,IF(C800=Settings!$A$11,Settings!$B$11,IF(C800=Settings!$A$12,Settings!$B$12,IF(C800=Settings!$A$13,Settings!$B$13,IF(C800=Settings!$A$14,Settings!$B$14,IF(C800=Settings!$A$15,Settings!$B$15,IF(C800=Settings!$A$16,Settings!$B$16,IF(C800=Settings!$A$17,Settings!$B$17,IF(C800=Settings!$A$18,Settings!$B$18,"")))))))))))</f>
        <v/>
      </c>
      <c r="E800" s="27">
        <f>IF(OR(Register!$N798&lt;&gt;"Yes",Register!$O798="",N(Register!$Q798)=0),0,ROUND((Register!$M798-Register!$R798)*MIN(Register!$Q798,MAX(0,MIN(E$4,IF(Register!$U798="",$D$2,MIN($D$2,YEAR(Register!$U798)*12+MONTH(Register!$U798)-1)))-(YEAR(Register!$O798)*12+MONTH(Register!$O798))+1))/Register!$Q798,2)-ROUND((Register!$M798-Register!$R798)*MIN(Register!$Q798,MAX(0,MIN(E$4-1,IF(Register!$U798="",$D$2,MIN($D$2,YEAR(Register!$U798)*12+MONTH(Register!$U798)-1)))-(YEAR(Register!$O798)*12+MONTH(Register!$O798))+1))/Register!$Q798,2))</f>
        <v/>
      </c>
      <c r="F800" s="27">
        <f>IF(OR(Register!$N798&lt;&gt;"Yes",Register!$O798="",N(Register!$Q798)=0),0,ROUND((Register!$M798-Register!$R798)*MIN(Register!$Q798,MAX(0,MIN(F$4,IF(Register!$U798="",$D$2,MIN($D$2,YEAR(Register!$U798)*12+MONTH(Register!$U798)-1)))-(YEAR(Register!$O798)*12+MONTH(Register!$O798))+1))/Register!$Q798,2)-ROUND((Register!$M798-Register!$R798)*MIN(Register!$Q798,MAX(0,MIN(F$4-1,IF(Register!$U798="",$D$2,MIN($D$2,YEAR(Register!$U798)*12+MONTH(Register!$U798)-1)))-(YEAR(Register!$O798)*12+MONTH(Register!$O798))+1))/Register!$Q798,2))</f>
        <v/>
      </c>
      <c r="G800" s="27">
        <f>IF(OR(Register!$N798&lt;&gt;"Yes",Register!$O798="",N(Register!$Q798)=0),0,ROUND((Register!$M798-Register!$R798)*MIN(Register!$Q798,MAX(0,MIN(G$4,IF(Register!$U798="",$D$2,MIN($D$2,YEAR(Register!$U798)*12+MONTH(Register!$U798)-1)))-(YEAR(Register!$O798)*12+MONTH(Register!$O798))+1))/Register!$Q798,2)-ROUND((Register!$M798-Register!$R798)*MIN(Register!$Q798,MAX(0,MIN(G$4-1,IF(Register!$U798="",$D$2,MIN($D$2,YEAR(Register!$U798)*12+MONTH(Register!$U798)-1)))-(YEAR(Register!$O798)*12+MONTH(Register!$O798))+1))/Register!$Q798,2))</f>
        <v/>
      </c>
      <c r="H800" s="27">
        <f>IF(OR(Register!$N798&lt;&gt;"Yes",Register!$O798="",N(Register!$Q798)=0),0,ROUND((Register!$M798-Register!$R798)*MIN(Register!$Q798,MAX(0,MIN(H$4,IF(Register!$U798="",$D$2,MIN($D$2,YEAR(Register!$U798)*12+MONTH(Register!$U798)-1)))-(YEAR(Register!$O798)*12+MONTH(Register!$O798))+1))/Register!$Q798,2)-ROUND((Register!$M798-Register!$R798)*MIN(Register!$Q798,MAX(0,MIN(H$4-1,IF(Register!$U798="",$D$2,MIN($D$2,YEAR(Register!$U798)*12+MONTH(Register!$U798)-1)))-(YEAR(Register!$O798)*12+MONTH(Register!$O798))+1))/Register!$Q798,2))</f>
        <v/>
      </c>
      <c r="I800" s="27">
        <f>IF(OR(Register!$N798&lt;&gt;"Yes",Register!$O798="",N(Register!$Q798)=0),0,ROUND((Register!$M798-Register!$R798)*MIN(Register!$Q798,MAX(0,MIN(I$4,IF(Register!$U798="",$D$2,MIN($D$2,YEAR(Register!$U798)*12+MONTH(Register!$U798)-1)))-(YEAR(Register!$O798)*12+MONTH(Register!$O798))+1))/Register!$Q798,2)-ROUND((Register!$M798-Register!$R798)*MIN(Register!$Q798,MAX(0,MIN(I$4-1,IF(Register!$U798="",$D$2,MIN($D$2,YEAR(Register!$U798)*12+MONTH(Register!$U798)-1)))-(YEAR(Register!$O798)*12+MONTH(Register!$O798))+1))/Register!$Q798,2))</f>
        <v/>
      </c>
      <c r="J800" s="27">
        <f>IF(OR(Register!$N798&lt;&gt;"Yes",Register!$O798="",N(Register!$Q798)=0),0,ROUND((Register!$M798-Register!$R798)*MIN(Register!$Q798,MAX(0,MIN(J$4,IF(Register!$U798="",$D$2,MIN($D$2,YEAR(Register!$U798)*12+MONTH(Register!$U798)-1)))-(YEAR(Register!$O798)*12+MONTH(Register!$O798))+1))/Register!$Q798,2)-ROUND((Register!$M798-Register!$R798)*MIN(Register!$Q798,MAX(0,MIN(J$4-1,IF(Register!$U798="",$D$2,MIN($D$2,YEAR(Register!$U798)*12+MONTH(Register!$U798)-1)))-(YEAR(Register!$O798)*12+MONTH(Register!$O798))+1))/Register!$Q798,2))</f>
        <v/>
      </c>
      <c r="K800" s="27">
        <f>IF(OR(Register!$N798&lt;&gt;"Yes",Register!$O798="",N(Register!$Q798)=0),0,ROUND((Register!$M798-Register!$R798)*MIN(Register!$Q798,MAX(0,MIN(K$4,IF(Register!$U798="",$D$2,MIN($D$2,YEAR(Register!$U798)*12+MONTH(Register!$U798)-1)))-(YEAR(Register!$O798)*12+MONTH(Register!$O798))+1))/Register!$Q798,2)-ROUND((Register!$M798-Register!$R798)*MIN(Register!$Q798,MAX(0,MIN(K$4-1,IF(Register!$U798="",$D$2,MIN($D$2,YEAR(Register!$U798)*12+MONTH(Register!$U798)-1)))-(YEAR(Register!$O798)*12+MONTH(Register!$O798))+1))/Register!$Q798,2))</f>
        <v/>
      </c>
      <c r="L800" s="27">
        <f>IF(OR(Register!$N798&lt;&gt;"Yes",Register!$O798="",N(Register!$Q798)=0),0,ROUND((Register!$M798-Register!$R798)*MIN(Register!$Q798,MAX(0,MIN(L$4,IF(Register!$U798="",$D$2,MIN($D$2,YEAR(Register!$U798)*12+MONTH(Register!$U798)-1)))-(YEAR(Register!$O798)*12+MONTH(Register!$O798))+1))/Register!$Q798,2)-ROUND((Register!$M798-Register!$R798)*MIN(Register!$Q798,MAX(0,MIN(L$4-1,IF(Register!$U798="",$D$2,MIN($D$2,YEAR(Register!$U798)*12+MONTH(Register!$U798)-1)))-(YEAR(Register!$O798)*12+MONTH(Register!$O798))+1))/Register!$Q798,2))</f>
        <v/>
      </c>
      <c r="M800" s="27">
        <f>IF(OR(Register!$N798&lt;&gt;"Yes",Register!$O798="",N(Register!$Q798)=0),0,ROUND((Register!$M798-Register!$R798)*MIN(Register!$Q798,MAX(0,MIN(M$4,IF(Register!$U798="",$D$2,MIN($D$2,YEAR(Register!$U798)*12+MONTH(Register!$U798)-1)))-(YEAR(Register!$O798)*12+MONTH(Register!$O798))+1))/Register!$Q798,2)-ROUND((Register!$M798-Register!$R798)*MIN(Register!$Q798,MAX(0,MIN(M$4-1,IF(Register!$U798="",$D$2,MIN($D$2,YEAR(Register!$U798)*12+MONTH(Register!$U798)-1)))-(YEAR(Register!$O798)*12+MONTH(Register!$O798))+1))/Register!$Q798,2))</f>
        <v/>
      </c>
      <c r="N800" s="27">
        <f>IF(OR(Register!$N798&lt;&gt;"Yes",Register!$O798="",N(Register!$Q798)=0),0,ROUND((Register!$M798-Register!$R798)*MIN(Register!$Q798,MAX(0,MIN(N$4,IF(Register!$U798="",$D$2,MIN($D$2,YEAR(Register!$U798)*12+MONTH(Register!$U798)-1)))-(YEAR(Register!$O798)*12+MONTH(Register!$O798))+1))/Register!$Q798,2)-ROUND((Register!$M798-Register!$R798)*MIN(Register!$Q798,MAX(0,MIN(N$4-1,IF(Register!$U798="",$D$2,MIN($D$2,YEAR(Register!$U798)*12+MONTH(Register!$U798)-1)))-(YEAR(Register!$O798)*12+MONTH(Register!$O798))+1))/Register!$Q798,2))</f>
        <v/>
      </c>
      <c r="O800" s="27">
        <f>IF(OR(Register!$N798&lt;&gt;"Yes",Register!$O798="",N(Register!$Q798)=0),0,ROUND((Register!$M798-Register!$R798)*MIN(Register!$Q798,MAX(0,MIN(O$4,IF(Register!$U798="",$D$2,MIN($D$2,YEAR(Register!$U798)*12+MONTH(Register!$U798)-1)))-(YEAR(Register!$O798)*12+MONTH(Register!$O798))+1))/Register!$Q798,2)-ROUND((Register!$M798-Register!$R798)*MIN(Register!$Q798,MAX(0,MIN(O$4-1,IF(Register!$U798="",$D$2,MIN($D$2,YEAR(Register!$U798)*12+MONTH(Register!$U798)-1)))-(YEAR(Register!$O798)*12+MONTH(Register!$O798))+1))/Register!$Q798,2))</f>
        <v/>
      </c>
      <c r="P800" s="27">
        <f>IF(OR(Register!$N798&lt;&gt;"Yes",Register!$O798="",N(Register!$Q798)=0),0,ROUND((Register!$M798-Register!$R798)*MIN(Register!$Q798,MAX(0,MIN(P$4,IF(Register!$U798="",$D$2,MIN($D$2,YEAR(Register!$U798)*12+MONTH(Register!$U798)-1)))-(YEAR(Register!$O798)*12+MONTH(Register!$O798))+1))/Register!$Q798,2)-ROUND((Register!$M798-Register!$R798)*MIN(Register!$Q798,MAX(0,MIN(P$4-1,IF(Register!$U798="",$D$2,MIN($D$2,YEAR(Register!$U798)*12+MONTH(Register!$U798)-1)))-(YEAR(Register!$O798)*12+MONTH(Register!$O798))+1))/Register!$Q798,2))</f>
        <v/>
      </c>
      <c r="Q800" s="27">
        <f>E800+F800+G800+H800+I800+J800+K800+L800+M800+N800+O800+P800</f>
        <v/>
      </c>
    </row>
    <row r="801">
      <c r="A801" s="28">
        <f>IF(Register!$A799="","",Register!$A799)</f>
        <v/>
      </c>
      <c r="B801" s="28">
        <f>IF(Register!$D799="","",Register!$D799)</f>
        <v/>
      </c>
      <c r="C801" s="28">
        <f>IF(Register!$F799="","",Register!$F799)</f>
        <v/>
      </c>
      <c r="D801" s="28">
        <f>IF(C801="","",IF(C801=Settings!$A$9,Settings!$B$9,IF(C801=Settings!$A$10,Settings!$B$10,IF(C801=Settings!$A$11,Settings!$B$11,IF(C801=Settings!$A$12,Settings!$B$12,IF(C801=Settings!$A$13,Settings!$B$13,IF(C801=Settings!$A$14,Settings!$B$14,IF(C801=Settings!$A$15,Settings!$B$15,IF(C801=Settings!$A$16,Settings!$B$16,IF(C801=Settings!$A$17,Settings!$B$17,IF(C801=Settings!$A$18,Settings!$B$18,"")))))))))))</f>
        <v/>
      </c>
      <c r="E801" s="27">
        <f>IF(OR(Register!$N799&lt;&gt;"Yes",Register!$O799="",N(Register!$Q799)=0),0,ROUND((Register!$M799-Register!$R799)*MIN(Register!$Q799,MAX(0,MIN(E$4,IF(Register!$U799="",$D$2,MIN($D$2,YEAR(Register!$U799)*12+MONTH(Register!$U799)-1)))-(YEAR(Register!$O799)*12+MONTH(Register!$O799))+1))/Register!$Q799,2)-ROUND((Register!$M799-Register!$R799)*MIN(Register!$Q799,MAX(0,MIN(E$4-1,IF(Register!$U799="",$D$2,MIN($D$2,YEAR(Register!$U799)*12+MONTH(Register!$U799)-1)))-(YEAR(Register!$O799)*12+MONTH(Register!$O799))+1))/Register!$Q799,2))</f>
        <v/>
      </c>
      <c r="F801" s="27">
        <f>IF(OR(Register!$N799&lt;&gt;"Yes",Register!$O799="",N(Register!$Q799)=0),0,ROUND((Register!$M799-Register!$R799)*MIN(Register!$Q799,MAX(0,MIN(F$4,IF(Register!$U799="",$D$2,MIN($D$2,YEAR(Register!$U799)*12+MONTH(Register!$U799)-1)))-(YEAR(Register!$O799)*12+MONTH(Register!$O799))+1))/Register!$Q799,2)-ROUND((Register!$M799-Register!$R799)*MIN(Register!$Q799,MAX(0,MIN(F$4-1,IF(Register!$U799="",$D$2,MIN($D$2,YEAR(Register!$U799)*12+MONTH(Register!$U799)-1)))-(YEAR(Register!$O799)*12+MONTH(Register!$O799))+1))/Register!$Q799,2))</f>
        <v/>
      </c>
      <c r="G801" s="27">
        <f>IF(OR(Register!$N799&lt;&gt;"Yes",Register!$O799="",N(Register!$Q799)=0),0,ROUND((Register!$M799-Register!$R799)*MIN(Register!$Q799,MAX(0,MIN(G$4,IF(Register!$U799="",$D$2,MIN($D$2,YEAR(Register!$U799)*12+MONTH(Register!$U799)-1)))-(YEAR(Register!$O799)*12+MONTH(Register!$O799))+1))/Register!$Q799,2)-ROUND((Register!$M799-Register!$R799)*MIN(Register!$Q799,MAX(0,MIN(G$4-1,IF(Register!$U799="",$D$2,MIN($D$2,YEAR(Register!$U799)*12+MONTH(Register!$U799)-1)))-(YEAR(Register!$O799)*12+MONTH(Register!$O799))+1))/Register!$Q799,2))</f>
        <v/>
      </c>
      <c r="H801" s="27">
        <f>IF(OR(Register!$N799&lt;&gt;"Yes",Register!$O799="",N(Register!$Q799)=0),0,ROUND((Register!$M799-Register!$R799)*MIN(Register!$Q799,MAX(0,MIN(H$4,IF(Register!$U799="",$D$2,MIN($D$2,YEAR(Register!$U799)*12+MONTH(Register!$U799)-1)))-(YEAR(Register!$O799)*12+MONTH(Register!$O799))+1))/Register!$Q799,2)-ROUND((Register!$M799-Register!$R799)*MIN(Register!$Q799,MAX(0,MIN(H$4-1,IF(Register!$U799="",$D$2,MIN($D$2,YEAR(Register!$U799)*12+MONTH(Register!$U799)-1)))-(YEAR(Register!$O799)*12+MONTH(Register!$O799))+1))/Register!$Q799,2))</f>
        <v/>
      </c>
      <c r="I801" s="27">
        <f>IF(OR(Register!$N799&lt;&gt;"Yes",Register!$O799="",N(Register!$Q799)=0),0,ROUND((Register!$M799-Register!$R799)*MIN(Register!$Q799,MAX(0,MIN(I$4,IF(Register!$U799="",$D$2,MIN($D$2,YEAR(Register!$U799)*12+MONTH(Register!$U799)-1)))-(YEAR(Register!$O799)*12+MONTH(Register!$O799))+1))/Register!$Q799,2)-ROUND((Register!$M799-Register!$R799)*MIN(Register!$Q799,MAX(0,MIN(I$4-1,IF(Register!$U799="",$D$2,MIN($D$2,YEAR(Register!$U799)*12+MONTH(Register!$U799)-1)))-(YEAR(Register!$O799)*12+MONTH(Register!$O799))+1))/Register!$Q799,2))</f>
        <v/>
      </c>
      <c r="J801" s="27">
        <f>IF(OR(Register!$N799&lt;&gt;"Yes",Register!$O799="",N(Register!$Q799)=0),0,ROUND((Register!$M799-Register!$R799)*MIN(Register!$Q799,MAX(0,MIN(J$4,IF(Register!$U799="",$D$2,MIN($D$2,YEAR(Register!$U799)*12+MONTH(Register!$U799)-1)))-(YEAR(Register!$O799)*12+MONTH(Register!$O799))+1))/Register!$Q799,2)-ROUND((Register!$M799-Register!$R799)*MIN(Register!$Q799,MAX(0,MIN(J$4-1,IF(Register!$U799="",$D$2,MIN($D$2,YEAR(Register!$U799)*12+MONTH(Register!$U799)-1)))-(YEAR(Register!$O799)*12+MONTH(Register!$O799))+1))/Register!$Q799,2))</f>
        <v/>
      </c>
      <c r="K801" s="27">
        <f>IF(OR(Register!$N799&lt;&gt;"Yes",Register!$O799="",N(Register!$Q799)=0),0,ROUND((Register!$M799-Register!$R799)*MIN(Register!$Q799,MAX(0,MIN(K$4,IF(Register!$U799="",$D$2,MIN($D$2,YEAR(Register!$U799)*12+MONTH(Register!$U799)-1)))-(YEAR(Register!$O799)*12+MONTH(Register!$O799))+1))/Register!$Q799,2)-ROUND((Register!$M799-Register!$R799)*MIN(Register!$Q799,MAX(0,MIN(K$4-1,IF(Register!$U799="",$D$2,MIN($D$2,YEAR(Register!$U799)*12+MONTH(Register!$U799)-1)))-(YEAR(Register!$O799)*12+MONTH(Register!$O799))+1))/Register!$Q799,2))</f>
        <v/>
      </c>
      <c r="L801" s="27">
        <f>IF(OR(Register!$N799&lt;&gt;"Yes",Register!$O799="",N(Register!$Q799)=0),0,ROUND((Register!$M799-Register!$R799)*MIN(Register!$Q799,MAX(0,MIN(L$4,IF(Register!$U799="",$D$2,MIN($D$2,YEAR(Register!$U799)*12+MONTH(Register!$U799)-1)))-(YEAR(Register!$O799)*12+MONTH(Register!$O799))+1))/Register!$Q799,2)-ROUND((Register!$M799-Register!$R799)*MIN(Register!$Q799,MAX(0,MIN(L$4-1,IF(Register!$U799="",$D$2,MIN($D$2,YEAR(Register!$U799)*12+MONTH(Register!$U799)-1)))-(YEAR(Register!$O799)*12+MONTH(Register!$O799))+1))/Register!$Q799,2))</f>
        <v/>
      </c>
      <c r="M801" s="27">
        <f>IF(OR(Register!$N799&lt;&gt;"Yes",Register!$O799="",N(Register!$Q799)=0),0,ROUND((Register!$M799-Register!$R799)*MIN(Register!$Q799,MAX(0,MIN(M$4,IF(Register!$U799="",$D$2,MIN($D$2,YEAR(Register!$U799)*12+MONTH(Register!$U799)-1)))-(YEAR(Register!$O799)*12+MONTH(Register!$O799))+1))/Register!$Q799,2)-ROUND((Register!$M799-Register!$R799)*MIN(Register!$Q799,MAX(0,MIN(M$4-1,IF(Register!$U799="",$D$2,MIN($D$2,YEAR(Register!$U799)*12+MONTH(Register!$U799)-1)))-(YEAR(Register!$O799)*12+MONTH(Register!$O799))+1))/Register!$Q799,2))</f>
        <v/>
      </c>
      <c r="N801" s="27">
        <f>IF(OR(Register!$N799&lt;&gt;"Yes",Register!$O799="",N(Register!$Q799)=0),0,ROUND((Register!$M799-Register!$R799)*MIN(Register!$Q799,MAX(0,MIN(N$4,IF(Register!$U799="",$D$2,MIN($D$2,YEAR(Register!$U799)*12+MONTH(Register!$U799)-1)))-(YEAR(Register!$O799)*12+MONTH(Register!$O799))+1))/Register!$Q799,2)-ROUND((Register!$M799-Register!$R799)*MIN(Register!$Q799,MAX(0,MIN(N$4-1,IF(Register!$U799="",$D$2,MIN($D$2,YEAR(Register!$U799)*12+MONTH(Register!$U799)-1)))-(YEAR(Register!$O799)*12+MONTH(Register!$O799))+1))/Register!$Q799,2))</f>
        <v/>
      </c>
      <c r="O801" s="27">
        <f>IF(OR(Register!$N799&lt;&gt;"Yes",Register!$O799="",N(Register!$Q799)=0),0,ROUND((Register!$M799-Register!$R799)*MIN(Register!$Q799,MAX(0,MIN(O$4,IF(Register!$U799="",$D$2,MIN($D$2,YEAR(Register!$U799)*12+MONTH(Register!$U799)-1)))-(YEAR(Register!$O799)*12+MONTH(Register!$O799))+1))/Register!$Q799,2)-ROUND((Register!$M799-Register!$R799)*MIN(Register!$Q799,MAX(0,MIN(O$4-1,IF(Register!$U799="",$D$2,MIN($D$2,YEAR(Register!$U799)*12+MONTH(Register!$U799)-1)))-(YEAR(Register!$O799)*12+MONTH(Register!$O799))+1))/Register!$Q799,2))</f>
        <v/>
      </c>
      <c r="P801" s="27">
        <f>IF(OR(Register!$N799&lt;&gt;"Yes",Register!$O799="",N(Register!$Q799)=0),0,ROUND((Register!$M799-Register!$R799)*MIN(Register!$Q799,MAX(0,MIN(P$4,IF(Register!$U799="",$D$2,MIN($D$2,YEAR(Register!$U799)*12+MONTH(Register!$U799)-1)))-(YEAR(Register!$O799)*12+MONTH(Register!$O799))+1))/Register!$Q799,2)-ROUND((Register!$M799-Register!$R799)*MIN(Register!$Q799,MAX(0,MIN(P$4-1,IF(Register!$U799="",$D$2,MIN($D$2,YEAR(Register!$U799)*12+MONTH(Register!$U799)-1)))-(YEAR(Register!$O799)*12+MONTH(Register!$O799))+1))/Register!$Q799,2))</f>
        <v/>
      </c>
      <c r="Q801" s="27">
        <f>E801+F801+G801+H801+I801+J801+K801+L801+M801+N801+O801+P801</f>
        <v/>
      </c>
    </row>
    <row r="802">
      <c r="A802" s="28">
        <f>IF(Register!$A800="","",Register!$A800)</f>
        <v/>
      </c>
      <c r="B802" s="28">
        <f>IF(Register!$D800="","",Register!$D800)</f>
        <v/>
      </c>
      <c r="C802" s="28">
        <f>IF(Register!$F800="","",Register!$F800)</f>
        <v/>
      </c>
      <c r="D802" s="28">
        <f>IF(C802="","",IF(C802=Settings!$A$9,Settings!$B$9,IF(C802=Settings!$A$10,Settings!$B$10,IF(C802=Settings!$A$11,Settings!$B$11,IF(C802=Settings!$A$12,Settings!$B$12,IF(C802=Settings!$A$13,Settings!$B$13,IF(C802=Settings!$A$14,Settings!$B$14,IF(C802=Settings!$A$15,Settings!$B$15,IF(C802=Settings!$A$16,Settings!$B$16,IF(C802=Settings!$A$17,Settings!$B$17,IF(C802=Settings!$A$18,Settings!$B$18,"")))))))))))</f>
        <v/>
      </c>
      <c r="E802" s="27">
        <f>IF(OR(Register!$N800&lt;&gt;"Yes",Register!$O800="",N(Register!$Q800)=0),0,ROUND((Register!$M800-Register!$R800)*MIN(Register!$Q800,MAX(0,MIN(E$4,IF(Register!$U800="",$D$2,MIN($D$2,YEAR(Register!$U800)*12+MONTH(Register!$U800)-1)))-(YEAR(Register!$O800)*12+MONTH(Register!$O800))+1))/Register!$Q800,2)-ROUND((Register!$M800-Register!$R800)*MIN(Register!$Q800,MAX(0,MIN(E$4-1,IF(Register!$U800="",$D$2,MIN($D$2,YEAR(Register!$U800)*12+MONTH(Register!$U800)-1)))-(YEAR(Register!$O800)*12+MONTH(Register!$O800))+1))/Register!$Q800,2))</f>
        <v/>
      </c>
      <c r="F802" s="27">
        <f>IF(OR(Register!$N800&lt;&gt;"Yes",Register!$O800="",N(Register!$Q800)=0),0,ROUND((Register!$M800-Register!$R800)*MIN(Register!$Q800,MAX(0,MIN(F$4,IF(Register!$U800="",$D$2,MIN($D$2,YEAR(Register!$U800)*12+MONTH(Register!$U800)-1)))-(YEAR(Register!$O800)*12+MONTH(Register!$O800))+1))/Register!$Q800,2)-ROUND((Register!$M800-Register!$R800)*MIN(Register!$Q800,MAX(0,MIN(F$4-1,IF(Register!$U800="",$D$2,MIN($D$2,YEAR(Register!$U800)*12+MONTH(Register!$U800)-1)))-(YEAR(Register!$O800)*12+MONTH(Register!$O800))+1))/Register!$Q800,2))</f>
        <v/>
      </c>
      <c r="G802" s="27">
        <f>IF(OR(Register!$N800&lt;&gt;"Yes",Register!$O800="",N(Register!$Q800)=0),0,ROUND((Register!$M800-Register!$R800)*MIN(Register!$Q800,MAX(0,MIN(G$4,IF(Register!$U800="",$D$2,MIN($D$2,YEAR(Register!$U800)*12+MONTH(Register!$U800)-1)))-(YEAR(Register!$O800)*12+MONTH(Register!$O800))+1))/Register!$Q800,2)-ROUND((Register!$M800-Register!$R800)*MIN(Register!$Q800,MAX(0,MIN(G$4-1,IF(Register!$U800="",$D$2,MIN($D$2,YEAR(Register!$U800)*12+MONTH(Register!$U800)-1)))-(YEAR(Register!$O800)*12+MONTH(Register!$O800))+1))/Register!$Q800,2))</f>
        <v/>
      </c>
      <c r="H802" s="27">
        <f>IF(OR(Register!$N800&lt;&gt;"Yes",Register!$O800="",N(Register!$Q800)=0),0,ROUND((Register!$M800-Register!$R800)*MIN(Register!$Q800,MAX(0,MIN(H$4,IF(Register!$U800="",$D$2,MIN($D$2,YEAR(Register!$U800)*12+MONTH(Register!$U800)-1)))-(YEAR(Register!$O800)*12+MONTH(Register!$O800))+1))/Register!$Q800,2)-ROUND((Register!$M800-Register!$R800)*MIN(Register!$Q800,MAX(0,MIN(H$4-1,IF(Register!$U800="",$D$2,MIN($D$2,YEAR(Register!$U800)*12+MONTH(Register!$U800)-1)))-(YEAR(Register!$O800)*12+MONTH(Register!$O800))+1))/Register!$Q800,2))</f>
        <v/>
      </c>
      <c r="I802" s="27">
        <f>IF(OR(Register!$N800&lt;&gt;"Yes",Register!$O800="",N(Register!$Q800)=0),0,ROUND((Register!$M800-Register!$R800)*MIN(Register!$Q800,MAX(0,MIN(I$4,IF(Register!$U800="",$D$2,MIN($D$2,YEAR(Register!$U800)*12+MONTH(Register!$U800)-1)))-(YEAR(Register!$O800)*12+MONTH(Register!$O800))+1))/Register!$Q800,2)-ROUND((Register!$M800-Register!$R800)*MIN(Register!$Q800,MAX(0,MIN(I$4-1,IF(Register!$U800="",$D$2,MIN($D$2,YEAR(Register!$U800)*12+MONTH(Register!$U800)-1)))-(YEAR(Register!$O800)*12+MONTH(Register!$O800))+1))/Register!$Q800,2))</f>
        <v/>
      </c>
      <c r="J802" s="27">
        <f>IF(OR(Register!$N800&lt;&gt;"Yes",Register!$O800="",N(Register!$Q800)=0),0,ROUND((Register!$M800-Register!$R800)*MIN(Register!$Q800,MAX(0,MIN(J$4,IF(Register!$U800="",$D$2,MIN($D$2,YEAR(Register!$U800)*12+MONTH(Register!$U800)-1)))-(YEAR(Register!$O800)*12+MONTH(Register!$O800))+1))/Register!$Q800,2)-ROUND((Register!$M800-Register!$R800)*MIN(Register!$Q800,MAX(0,MIN(J$4-1,IF(Register!$U800="",$D$2,MIN($D$2,YEAR(Register!$U800)*12+MONTH(Register!$U800)-1)))-(YEAR(Register!$O800)*12+MONTH(Register!$O800))+1))/Register!$Q800,2))</f>
        <v/>
      </c>
      <c r="K802" s="27">
        <f>IF(OR(Register!$N800&lt;&gt;"Yes",Register!$O800="",N(Register!$Q800)=0),0,ROUND((Register!$M800-Register!$R800)*MIN(Register!$Q800,MAX(0,MIN(K$4,IF(Register!$U800="",$D$2,MIN($D$2,YEAR(Register!$U800)*12+MONTH(Register!$U800)-1)))-(YEAR(Register!$O800)*12+MONTH(Register!$O800))+1))/Register!$Q800,2)-ROUND((Register!$M800-Register!$R800)*MIN(Register!$Q800,MAX(0,MIN(K$4-1,IF(Register!$U800="",$D$2,MIN($D$2,YEAR(Register!$U800)*12+MONTH(Register!$U800)-1)))-(YEAR(Register!$O800)*12+MONTH(Register!$O800))+1))/Register!$Q800,2))</f>
        <v/>
      </c>
      <c r="L802" s="27">
        <f>IF(OR(Register!$N800&lt;&gt;"Yes",Register!$O800="",N(Register!$Q800)=0),0,ROUND((Register!$M800-Register!$R800)*MIN(Register!$Q800,MAX(0,MIN(L$4,IF(Register!$U800="",$D$2,MIN($D$2,YEAR(Register!$U800)*12+MONTH(Register!$U800)-1)))-(YEAR(Register!$O800)*12+MONTH(Register!$O800))+1))/Register!$Q800,2)-ROUND((Register!$M800-Register!$R800)*MIN(Register!$Q800,MAX(0,MIN(L$4-1,IF(Register!$U800="",$D$2,MIN($D$2,YEAR(Register!$U800)*12+MONTH(Register!$U800)-1)))-(YEAR(Register!$O800)*12+MONTH(Register!$O800))+1))/Register!$Q800,2))</f>
        <v/>
      </c>
      <c r="M802" s="27">
        <f>IF(OR(Register!$N800&lt;&gt;"Yes",Register!$O800="",N(Register!$Q800)=0),0,ROUND((Register!$M800-Register!$R800)*MIN(Register!$Q800,MAX(0,MIN(M$4,IF(Register!$U800="",$D$2,MIN($D$2,YEAR(Register!$U800)*12+MONTH(Register!$U800)-1)))-(YEAR(Register!$O800)*12+MONTH(Register!$O800))+1))/Register!$Q800,2)-ROUND((Register!$M800-Register!$R800)*MIN(Register!$Q800,MAX(0,MIN(M$4-1,IF(Register!$U800="",$D$2,MIN($D$2,YEAR(Register!$U800)*12+MONTH(Register!$U800)-1)))-(YEAR(Register!$O800)*12+MONTH(Register!$O800))+1))/Register!$Q800,2))</f>
        <v/>
      </c>
      <c r="N802" s="27">
        <f>IF(OR(Register!$N800&lt;&gt;"Yes",Register!$O800="",N(Register!$Q800)=0),0,ROUND((Register!$M800-Register!$R800)*MIN(Register!$Q800,MAX(0,MIN(N$4,IF(Register!$U800="",$D$2,MIN($D$2,YEAR(Register!$U800)*12+MONTH(Register!$U800)-1)))-(YEAR(Register!$O800)*12+MONTH(Register!$O800))+1))/Register!$Q800,2)-ROUND((Register!$M800-Register!$R800)*MIN(Register!$Q800,MAX(0,MIN(N$4-1,IF(Register!$U800="",$D$2,MIN($D$2,YEAR(Register!$U800)*12+MONTH(Register!$U800)-1)))-(YEAR(Register!$O800)*12+MONTH(Register!$O800))+1))/Register!$Q800,2))</f>
        <v/>
      </c>
      <c r="O802" s="27">
        <f>IF(OR(Register!$N800&lt;&gt;"Yes",Register!$O800="",N(Register!$Q800)=0),0,ROUND((Register!$M800-Register!$R800)*MIN(Register!$Q800,MAX(0,MIN(O$4,IF(Register!$U800="",$D$2,MIN($D$2,YEAR(Register!$U800)*12+MONTH(Register!$U800)-1)))-(YEAR(Register!$O800)*12+MONTH(Register!$O800))+1))/Register!$Q800,2)-ROUND((Register!$M800-Register!$R800)*MIN(Register!$Q800,MAX(0,MIN(O$4-1,IF(Register!$U800="",$D$2,MIN($D$2,YEAR(Register!$U800)*12+MONTH(Register!$U800)-1)))-(YEAR(Register!$O800)*12+MONTH(Register!$O800))+1))/Register!$Q800,2))</f>
        <v/>
      </c>
      <c r="P802" s="27">
        <f>IF(OR(Register!$N800&lt;&gt;"Yes",Register!$O800="",N(Register!$Q800)=0),0,ROUND((Register!$M800-Register!$R800)*MIN(Register!$Q800,MAX(0,MIN(P$4,IF(Register!$U800="",$D$2,MIN($D$2,YEAR(Register!$U800)*12+MONTH(Register!$U800)-1)))-(YEAR(Register!$O800)*12+MONTH(Register!$O800))+1))/Register!$Q800,2)-ROUND((Register!$M800-Register!$R800)*MIN(Register!$Q800,MAX(0,MIN(P$4-1,IF(Register!$U800="",$D$2,MIN($D$2,YEAR(Register!$U800)*12+MONTH(Register!$U800)-1)))-(YEAR(Register!$O800)*12+MONTH(Register!$O800))+1))/Register!$Q800,2))</f>
        <v/>
      </c>
      <c r="Q802" s="27">
        <f>E802+F802+G802+H802+I802+J802+K802+L802+M802+N802+O802+P802</f>
        <v/>
      </c>
    </row>
    <row r="803">
      <c r="A803" s="28">
        <f>IF(Register!$A801="","",Register!$A801)</f>
        <v/>
      </c>
      <c r="B803" s="28">
        <f>IF(Register!$D801="","",Register!$D801)</f>
        <v/>
      </c>
      <c r="C803" s="28">
        <f>IF(Register!$F801="","",Register!$F801)</f>
        <v/>
      </c>
      <c r="D803" s="28">
        <f>IF(C803="","",IF(C803=Settings!$A$9,Settings!$B$9,IF(C803=Settings!$A$10,Settings!$B$10,IF(C803=Settings!$A$11,Settings!$B$11,IF(C803=Settings!$A$12,Settings!$B$12,IF(C803=Settings!$A$13,Settings!$B$13,IF(C803=Settings!$A$14,Settings!$B$14,IF(C803=Settings!$A$15,Settings!$B$15,IF(C803=Settings!$A$16,Settings!$B$16,IF(C803=Settings!$A$17,Settings!$B$17,IF(C803=Settings!$A$18,Settings!$B$18,"")))))))))))</f>
        <v/>
      </c>
      <c r="E803" s="27">
        <f>IF(OR(Register!$N801&lt;&gt;"Yes",Register!$O801="",N(Register!$Q801)=0),0,ROUND((Register!$M801-Register!$R801)*MIN(Register!$Q801,MAX(0,MIN(E$4,IF(Register!$U801="",$D$2,MIN($D$2,YEAR(Register!$U801)*12+MONTH(Register!$U801)-1)))-(YEAR(Register!$O801)*12+MONTH(Register!$O801))+1))/Register!$Q801,2)-ROUND((Register!$M801-Register!$R801)*MIN(Register!$Q801,MAX(0,MIN(E$4-1,IF(Register!$U801="",$D$2,MIN($D$2,YEAR(Register!$U801)*12+MONTH(Register!$U801)-1)))-(YEAR(Register!$O801)*12+MONTH(Register!$O801))+1))/Register!$Q801,2))</f>
        <v/>
      </c>
      <c r="F803" s="27">
        <f>IF(OR(Register!$N801&lt;&gt;"Yes",Register!$O801="",N(Register!$Q801)=0),0,ROUND((Register!$M801-Register!$R801)*MIN(Register!$Q801,MAX(0,MIN(F$4,IF(Register!$U801="",$D$2,MIN($D$2,YEAR(Register!$U801)*12+MONTH(Register!$U801)-1)))-(YEAR(Register!$O801)*12+MONTH(Register!$O801))+1))/Register!$Q801,2)-ROUND((Register!$M801-Register!$R801)*MIN(Register!$Q801,MAX(0,MIN(F$4-1,IF(Register!$U801="",$D$2,MIN($D$2,YEAR(Register!$U801)*12+MONTH(Register!$U801)-1)))-(YEAR(Register!$O801)*12+MONTH(Register!$O801))+1))/Register!$Q801,2))</f>
        <v/>
      </c>
      <c r="G803" s="27">
        <f>IF(OR(Register!$N801&lt;&gt;"Yes",Register!$O801="",N(Register!$Q801)=0),0,ROUND((Register!$M801-Register!$R801)*MIN(Register!$Q801,MAX(0,MIN(G$4,IF(Register!$U801="",$D$2,MIN($D$2,YEAR(Register!$U801)*12+MONTH(Register!$U801)-1)))-(YEAR(Register!$O801)*12+MONTH(Register!$O801))+1))/Register!$Q801,2)-ROUND((Register!$M801-Register!$R801)*MIN(Register!$Q801,MAX(0,MIN(G$4-1,IF(Register!$U801="",$D$2,MIN($D$2,YEAR(Register!$U801)*12+MONTH(Register!$U801)-1)))-(YEAR(Register!$O801)*12+MONTH(Register!$O801))+1))/Register!$Q801,2))</f>
        <v/>
      </c>
      <c r="H803" s="27">
        <f>IF(OR(Register!$N801&lt;&gt;"Yes",Register!$O801="",N(Register!$Q801)=0),0,ROUND((Register!$M801-Register!$R801)*MIN(Register!$Q801,MAX(0,MIN(H$4,IF(Register!$U801="",$D$2,MIN($D$2,YEAR(Register!$U801)*12+MONTH(Register!$U801)-1)))-(YEAR(Register!$O801)*12+MONTH(Register!$O801))+1))/Register!$Q801,2)-ROUND((Register!$M801-Register!$R801)*MIN(Register!$Q801,MAX(0,MIN(H$4-1,IF(Register!$U801="",$D$2,MIN($D$2,YEAR(Register!$U801)*12+MONTH(Register!$U801)-1)))-(YEAR(Register!$O801)*12+MONTH(Register!$O801))+1))/Register!$Q801,2))</f>
        <v/>
      </c>
      <c r="I803" s="27">
        <f>IF(OR(Register!$N801&lt;&gt;"Yes",Register!$O801="",N(Register!$Q801)=0),0,ROUND((Register!$M801-Register!$R801)*MIN(Register!$Q801,MAX(0,MIN(I$4,IF(Register!$U801="",$D$2,MIN($D$2,YEAR(Register!$U801)*12+MONTH(Register!$U801)-1)))-(YEAR(Register!$O801)*12+MONTH(Register!$O801))+1))/Register!$Q801,2)-ROUND((Register!$M801-Register!$R801)*MIN(Register!$Q801,MAX(0,MIN(I$4-1,IF(Register!$U801="",$D$2,MIN($D$2,YEAR(Register!$U801)*12+MONTH(Register!$U801)-1)))-(YEAR(Register!$O801)*12+MONTH(Register!$O801))+1))/Register!$Q801,2))</f>
        <v/>
      </c>
      <c r="J803" s="27">
        <f>IF(OR(Register!$N801&lt;&gt;"Yes",Register!$O801="",N(Register!$Q801)=0),0,ROUND((Register!$M801-Register!$R801)*MIN(Register!$Q801,MAX(0,MIN(J$4,IF(Register!$U801="",$D$2,MIN($D$2,YEAR(Register!$U801)*12+MONTH(Register!$U801)-1)))-(YEAR(Register!$O801)*12+MONTH(Register!$O801))+1))/Register!$Q801,2)-ROUND((Register!$M801-Register!$R801)*MIN(Register!$Q801,MAX(0,MIN(J$4-1,IF(Register!$U801="",$D$2,MIN($D$2,YEAR(Register!$U801)*12+MONTH(Register!$U801)-1)))-(YEAR(Register!$O801)*12+MONTH(Register!$O801))+1))/Register!$Q801,2))</f>
        <v/>
      </c>
      <c r="K803" s="27">
        <f>IF(OR(Register!$N801&lt;&gt;"Yes",Register!$O801="",N(Register!$Q801)=0),0,ROUND((Register!$M801-Register!$R801)*MIN(Register!$Q801,MAX(0,MIN(K$4,IF(Register!$U801="",$D$2,MIN($D$2,YEAR(Register!$U801)*12+MONTH(Register!$U801)-1)))-(YEAR(Register!$O801)*12+MONTH(Register!$O801))+1))/Register!$Q801,2)-ROUND((Register!$M801-Register!$R801)*MIN(Register!$Q801,MAX(0,MIN(K$4-1,IF(Register!$U801="",$D$2,MIN($D$2,YEAR(Register!$U801)*12+MONTH(Register!$U801)-1)))-(YEAR(Register!$O801)*12+MONTH(Register!$O801))+1))/Register!$Q801,2))</f>
        <v/>
      </c>
      <c r="L803" s="27">
        <f>IF(OR(Register!$N801&lt;&gt;"Yes",Register!$O801="",N(Register!$Q801)=0),0,ROUND((Register!$M801-Register!$R801)*MIN(Register!$Q801,MAX(0,MIN(L$4,IF(Register!$U801="",$D$2,MIN($D$2,YEAR(Register!$U801)*12+MONTH(Register!$U801)-1)))-(YEAR(Register!$O801)*12+MONTH(Register!$O801))+1))/Register!$Q801,2)-ROUND((Register!$M801-Register!$R801)*MIN(Register!$Q801,MAX(0,MIN(L$4-1,IF(Register!$U801="",$D$2,MIN($D$2,YEAR(Register!$U801)*12+MONTH(Register!$U801)-1)))-(YEAR(Register!$O801)*12+MONTH(Register!$O801))+1))/Register!$Q801,2))</f>
        <v/>
      </c>
      <c r="M803" s="27">
        <f>IF(OR(Register!$N801&lt;&gt;"Yes",Register!$O801="",N(Register!$Q801)=0),0,ROUND((Register!$M801-Register!$R801)*MIN(Register!$Q801,MAX(0,MIN(M$4,IF(Register!$U801="",$D$2,MIN($D$2,YEAR(Register!$U801)*12+MONTH(Register!$U801)-1)))-(YEAR(Register!$O801)*12+MONTH(Register!$O801))+1))/Register!$Q801,2)-ROUND((Register!$M801-Register!$R801)*MIN(Register!$Q801,MAX(0,MIN(M$4-1,IF(Register!$U801="",$D$2,MIN($D$2,YEAR(Register!$U801)*12+MONTH(Register!$U801)-1)))-(YEAR(Register!$O801)*12+MONTH(Register!$O801))+1))/Register!$Q801,2))</f>
        <v/>
      </c>
      <c r="N803" s="27">
        <f>IF(OR(Register!$N801&lt;&gt;"Yes",Register!$O801="",N(Register!$Q801)=0),0,ROUND((Register!$M801-Register!$R801)*MIN(Register!$Q801,MAX(0,MIN(N$4,IF(Register!$U801="",$D$2,MIN($D$2,YEAR(Register!$U801)*12+MONTH(Register!$U801)-1)))-(YEAR(Register!$O801)*12+MONTH(Register!$O801))+1))/Register!$Q801,2)-ROUND((Register!$M801-Register!$R801)*MIN(Register!$Q801,MAX(0,MIN(N$4-1,IF(Register!$U801="",$D$2,MIN($D$2,YEAR(Register!$U801)*12+MONTH(Register!$U801)-1)))-(YEAR(Register!$O801)*12+MONTH(Register!$O801))+1))/Register!$Q801,2))</f>
        <v/>
      </c>
      <c r="O803" s="27">
        <f>IF(OR(Register!$N801&lt;&gt;"Yes",Register!$O801="",N(Register!$Q801)=0),0,ROUND((Register!$M801-Register!$R801)*MIN(Register!$Q801,MAX(0,MIN(O$4,IF(Register!$U801="",$D$2,MIN($D$2,YEAR(Register!$U801)*12+MONTH(Register!$U801)-1)))-(YEAR(Register!$O801)*12+MONTH(Register!$O801))+1))/Register!$Q801,2)-ROUND((Register!$M801-Register!$R801)*MIN(Register!$Q801,MAX(0,MIN(O$4-1,IF(Register!$U801="",$D$2,MIN($D$2,YEAR(Register!$U801)*12+MONTH(Register!$U801)-1)))-(YEAR(Register!$O801)*12+MONTH(Register!$O801))+1))/Register!$Q801,2))</f>
        <v/>
      </c>
      <c r="P803" s="27">
        <f>IF(OR(Register!$N801&lt;&gt;"Yes",Register!$O801="",N(Register!$Q801)=0),0,ROUND((Register!$M801-Register!$R801)*MIN(Register!$Q801,MAX(0,MIN(P$4,IF(Register!$U801="",$D$2,MIN($D$2,YEAR(Register!$U801)*12+MONTH(Register!$U801)-1)))-(YEAR(Register!$O801)*12+MONTH(Register!$O801))+1))/Register!$Q801,2)-ROUND((Register!$M801-Register!$R801)*MIN(Register!$Q801,MAX(0,MIN(P$4-1,IF(Register!$U801="",$D$2,MIN($D$2,YEAR(Register!$U801)*12+MONTH(Register!$U801)-1)))-(YEAR(Register!$O801)*12+MONTH(Register!$O801))+1))/Register!$Q801,2))</f>
        <v/>
      </c>
      <c r="Q803" s="27">
        <f>E803+F803+G803+H803+I803+J803+K803+L803+M803+N803+O803+P803</f>
        <v/>
      </c>
    </row>
    <row r="804">
      <c r="A804" s="28">
        <f>IF(Register!$A802="","",Register!$A802)</f>
        <v/>
      </c>
      <c r="B804" s="28">
        <f>IF(Register!$D802="","",Register!$D802)</f>
        <v/>
      </c>
      <c r="C804" s="28">
        <f>IF(Register!$F802="","",Register!$F802)</f>
        <v/>
      </c>
      <c r="D804" s="28">
        <f>IF(C804="","",IF(C804=Settings!$A$9,Settings!$B$9,IF(C804=Settings!$A$10,Settings!$B$10,IF(C804=Settings!$A$11,Settings!$B$11,IF(C804=Settings!$A$12,Settings!$B$12,IF(C804=Settings!$A$13,Settings!$B$13,IF(C804=Settings!$A$14,Settings!$B$14,IF(C804=Settings!$A$15,Settings!$B$15,IF(C804=Settings!$A$16,Settings!$B$16,IF(C804=Settings!$A$17,Settings!$B$17,IF(C804=Settings!$A$18,Settings!$B$18,"")))))))))))</f>
        <v/>
      </c>
      <c r="E804" s="27">
        <f>IF(OR(Register!$N802&lt;&gt;"Yes",Register!$O802="",N(Register!$Q802)=0),0,ROUND((Register!$M802-Register!$R802)*MIN(Register!$Q802,MAX(0,MIN(E$4,IF(Register!$U802="",$D$2,MIN($D$2,YEAR(Register!$U802)*12+MONTH(Register!$U802)-1)))-(YEAR(Register!$O802)*12+MONTH(Register!$O802))+1))/Register!$Q802,2)-ROUND((Register!$M802-Register!$R802)*MIN(Register!$Q802,MAX(0,MIN(E$4-1,IF(Register!$U802="",$D$2,MIN($D$2,YEAR(Register!$U802)*12+MONTH(Register!$U802)-1)))-(YEAR(Register!$O802)*12+MONTH(Register!$O802))+1))/Register!$Q802,2))</f>
        <v/>
      </c>
      <c r="F804" s="27">
        <f>IF(OR(Register!$N802&lt;&gt;"Yes",Register!$O802="",N(Register!$Q802)=0),0,ROUND((Register!$M802-Register!$R802)*MIN(Register!$Q802,MAX(0,MIN(F$4,IF(Register!$U802="",$D$2,MIN($D$2,YEAR(Register!$U802)*12+MONTH(Register!$U802)-1)))-(YEAR(Register!$O802)*12+MONTH(Register!$O802))+1))/Register!$Q802,2)-ROUND((Register!$M802-Register!$R802)*MIN(Register!$Q802,MAX(0,MIN(F$4-1,IF(Register!$U802="",$D$2,MIN($D$2,YEAR(Register!$U802)*12+MONTH(Register!$U802)-1)))-(YEAR(Register!$O802)*12+MONTH(Register!$O802))+1))/Register!$Q802,2))</f>
        <v/>
      </c>
      <c r="G804" s="27">
        <f>IF(OR(Register!$N802&lt;&gt;"Yes",Register!$O802="",N(Register!$Q802)=0),0,ROUND((Register!$M802-Register!$R802)*MIN(Register!$Q802,MAX(0,MIN(G$4,IF(Register!$U802="",$D$2,MIN($D$2,YEAR(Register!$U802)*12+MONTH(Register!$U802)-1)))-(YEAR(Register!$O802)*12+MONTH(Register!$O802))+1))/Register!$Q802,2)-ROUND((Register!$M802-Register!$R802)*MIN(Register!$Q802,MAX(0,MIN(G$4-1,IF(Register!$U802="",$D$2,MIN($D$2,YEAR(Register!$U802)*12+MONTH(Register!$U802)-1)))-(YEAR(Register!$O802)*12+MONTH(Register!$O802))+1))/Register!$Q802,2))</f>
        <v/>
      </c>
      <c r="H804" s="27">
        <f>IF(OR(Register!$N802&lt;&gt;"Yes",Register!$O802="",N(Register!$Q802)=0),0,ROUND((Register!$M802-Register!$R802)*MIN(Register!$Q802,MAX(0,MIN(H$4,IF(Register!$U802="",$D$2,MIN($D$2,YEAR(Register!$U802)*12+MONTH(Register!$U802)-1)))-(YEAR(Register!$O802)*12+MONTH(Register!$O802))+1))/Register!$Q802,2)-ROUND((Register!$M802-Register!$R802)*MIN(Register!$Q802,MAX(0,MIN(H$4-1,IF(Register!$U802="",$D$2,MIN($D$2,YEAR(Register!$U802)*12+MONTH(Register!$U802)-1)))-(YEAR(Register!$O802)*12+MONTH(Register!$O802))+1))/Register!$Q802,2))</f>
        <v/>
      </c>
      <c r="I804" s="27">
        <f>IF(OR(Register!$N802&lt;&gt;"Yes",Register!$O802="",N(Register!$Q802)=0),0,ROUND((Register!$M802-Register!$R802)*MIN(Register!$Q802,MAX(0,MIN(I$4,IF(Register!$U802="",$D$2,MIN($D$2,YEAR(Register!$U802)*12+MONTH(Register!$U802)-1)))-(YEAR(Register!$O802)*12+MONTH(Register!$O802))+1))/Register!$Q802,2)-ROUND((Register!$M802-Register!$R802)*MIN(Register!$Q802,MAX(0,MIN(I$4-1,IF(Register!$U802="",$D$2,MIN($D$2,YEAR(Register!$U802)*12+MONTH(Register!$U802)-1)))-(YEAR(Register!$O802)*12+MONTH(Register!$O802))+1))/Register!$Q802,2))</f>
        <v/>
      </c>
      <c r="J804" s="27">
        <f>IF(OR(Register!$N802&lt;&gt;"Yes",Register!$O802="",N(Register!$Q802)=0),0,ROUND((Register!$M802-Register!$R802)*MIN(Register!$Q802,MAX(0,MIN(J$4,IF(Register!$U802="",$D$2,MIN($D$2,YEAR(Register!$U802)*12+MONTH(Register!$U802)-1)))-(YEAR(Register!$O802)*12+MONTH(Register!$O802))+1))/Register!$Q802,2)-ROUND((Register!$M802-Register!$R802)*MIN(Register!$Q802,MAX(0,MIN(J$4-1,IF(Register!$U802="",$D$2,MIN($D$2,YEAR(Register!$U802)*12+MONTH(Register!$U802)-1)))-(YEAR(Register!$O802)*12+MONTH(Register!$O802))+1))/Register!$Q802,2))</f>
        <v/>
      </c>
      <c r="K804" s="27">
        <f>IF(OR(Register!$N802&lt;&gt;"Yes",Register!$O802="",N(Register!$Q802)=0),0,ROUND((Register!$M802-Register!$R802)*MIN(Register!$Q802,MAX(0,MIN(K$4,IF(Register!$U802="",$D$2,MIN($D$2,YEAR(Register!$U802)*12+MONTH(Register!$U802)-1)))-(YEAR(Register!$O802)*12+MONTH(Register!$O802))+1))/Register!$Q802,2)-ROUND((Register!$M802-Register!$R802)*MIN(Register!$Q802,MAX(0,MIN(K$4-1,IF(Register!$U802="",$D$2,MIN($D$2,YEAR(Register!$U802)*12+MONTH(Register!$U802)-1)))-(YEAR(Register!$O802)*12+MONTH(Register!$O802))+1))/Register!$Q802,2))</f>
        <v/>
      </c>
      <c r="L804" s="27">
        <f>IF(OR(Register!$N802&lt;&gt;"Yes",Register!$O802="",N(Register!$Q802)=0),0,ROUND((Register!$M802-Register!$R802)*MIN(Register!$Q802,MAX(0,MIN(L$4,IF(Register!$U802="",$D$2,MIN($D$2,YEAR(Register!$U802)*12+MONTH(Register!$U802)-1)))-(YEAR(Register!$O802)*12+MONTH(Register!$O802))+1))/Register!$Q802,2)-ROUND((Register!$M802-Register!$R802)*MIN(Register!$Q802,MAX(0,MIN(L$4-1,IF(Register!$U802="",$D$2,MIN($D$2,YEAR(Register!$U802)*12+MONTH(Register!$U802)-1)))-(YEAR(Register!$O802)*12+MONTH(Register!$O802))+1))/Register!$Q802,2))</f>
        <v/>
      </c>
      <c r="M804" s="27">
        <f>IF(OR(Register!$N802&lt;&gt;"Yes",Register!$O802="",N(Register!$Q802)=0),0,ROUND((Register!$M802-Register!$R802)*MIN(Register!$Q802,MAX(0,MIN(M$4,IF(Register!$U802="",$D$2,MIN($D$2,YEAR(Register!$U802)*12+MONTH(Register!$U802)-1)))-(YEAR(Register!$O802)*12+MONTH(Register!$O802))+1))/Register!$Q802,2)-ROUND((Register!$M802-Register!$R802)*MIN(Register!$Q802,MAX(0,MIN(M$4-1,IF(Register!$U802="",$D$2,MIN($D$2,YEAR(Register!$U802)*12+MONTH(Register!$U802)-1)))-(YEAR(Register!$O802)*12+MONTH(Register!$O802))+1))/Register!$Q802,2))</f>
        <v/>
      </c>
      <c r="N804" s="27">
        <f>IF(OR(Register!$N802&lt;&gt;"Yes",Register!$O802="",N(Register!$Q802)=0),0,ROUND((Register!$M802-Register!$R802)*MIN(Register!$Q802,MAX(0,MIN(N$4,IF(Register!$U802="",$D$2,MIN($D$2,YEAR(Register!$U802)*12+MONTH(Register!$U802)-1)))-(YEAR(Register!$O802)*12+MONTH(Register!$O802))+1))/Register!$Q802,2)-ROUND((Register!$M802-Register!$R802)*MIN(Register!$Q802,MAX(0,MIN(N$4-1,IF(Register!$U802="",$D$2,MIN($D$2,YEAR(Register!$U802)*12+MONTH(Register!$U802)-1)))-(YEAR(Register!$O802)*12+MONTH(Register!$O802))+1))/Register!$Q802,2))</f>
        <v/>
      </c>
      <c r="O804" s="27">
        <f>IF(OR(Register!$N802&lt;&gt;"Yes",Register!$O802="",N(Register!$Q802)=0),0,ROUND((Register!$M802-Register!$R802)*MIN(Register!$Q802,MAX(0,MIN(O$4,IF(Register!$U802="",$D$2,MIN($D$2,YEAR(Register!$U802)*12+MONTH(Register!$U802)-1)))-(YEAR(Register!$O802)*12+MONTH(Register!$O802))+1))/Register!$Q802,2)-ROUND((Register!$M802-Register!$R802)*MIN(Register!$Q802,MAX(0,MIN(O$4-1,IF(Register!$U802="",$D$2,MIN($D$2,YEAR(Register!$U802)*12+MONTH(Register!$U802)-1)))-(YEAR(Register!$O802)*12+MONTH(Register!$O802))+1))/Register!$Q802,2))</f>
        <v/>
      </c>
      <c r="P804" s="27">
        <f>IF(OR(Register!$N802&lt;&gt;"Yes",Register!$O802="",N(Register!$Q802)=0),0,ROUND((Register!$M802-Register!$R802)*MIN(Register!$Q802,MAX(0,MIN(P$4,IF(Register!$U802="",$D$2,MIN($D$2,YEAR(Register!$U802)*12+MONTH(Register!$U802)-1)))-(YEAR(Register!$O802)*12+MONTH(Register!$O802))+1))/Register!$Q802,2)-ROUND((Register!$M802-Register!$R802)*MIN(Register!$Q802,MAX(0,MIN(P$4-1,IF(Register!$U802="",$D$2,MIN($D$2,YEAR(Register!$U802)*12+MONTH(Register!$U802)-1)))-(YEAR(Register!$O802)*12+MONTH(Register!$O802))+1))/Register!$Q802,2))</f>
        <v/>
      </c>
      <c r="Q804" s="27">
        <f>E804+F804+G804+H804+I804+J804+K804+L804+M804+N804+O804+P804</f>
        <v/>
      </c>
    </row>
    <row r="805">
      <c r="A805" s="28">
        <f>IF(Register!$A803="","",Register!$A803)</f>
        <v/>
      </c>
      <c r="B805" s="28">
        <f>IF(Register!$D803="","",Register!$D803)</f>
        <v/>
      </c>
      <c r="C805" s="28">
        <f>IF(Register!$F803="","",Register!$F803)</f>
        <v/>
      </c>
      <c r="D805" s="28">
        <f>IF(C805="","",IF(C805=Settings!$A$9,Settings!$B$9,IF(C805=Settings!$A$10,Settings!$B$10,IF(C805=Settings!$A$11,Settings!$B$11,IF(C805=Settings!$A$12,Settings!$B$12,IF(C805=Settings!$A$13,Settings!$B$13,IF(C805=Settings!$A$14,Settings!$B$14,IF(C805=Settings!$A$15,Settings!$B$15,IF(C805=Settings!$A$16,Settings!$B$16,IF(C805=Settings!$A$17,Settings!$B$17,IF(C805=Settings!$A$18,Settings!$B$18,"")))))))))))</f>
        <v/>
      </c>
      <c r="E805" s="27">
        <f>IF(OR(Register!$N803&lt;&gt;"Yes",Register!$O803="",N(Register!$Q803)=0),0,ROUND((Register!$M803-Register!$R803)*MIN(Register!$Q803,MAX(0,MIN(E$4,IF(Register!$U803="",$D$2,MIN($D$2,YEAR(Register!$U803)*12+MONTH(Register!$U803)-1)))-(YEAR(Register!$O803)*12+MONTH(Register!$O803))+1))/Register!$Q803,2)-ROUND((Register!$M803-Register!$R803)*MIN(Register!$Q803,MAX(0,MIN(E$4-1,IF(Register!$U803="",$D$2,MIN($D$2,YEAR(Register!$U803)*12+MONTH(Register!$U803)-1)))-(YEAR(Register!$O803)*12+MONTH(Register!$O803))+1))/Register!$Q803,2))</f>
        <v/>
      </c>
      <c r="F805" s="27">
        <f>IF(OR(Register!$N803&lt;&gt;"Yes",Register!$O803="",N(Register!$Q803)=0),0,ROUND((Register!$M803-Register!$R803)*MIN(Register!$Q803,MAX(0,MIN(F$4,IF(Register!$U803="",$D$2,MIN($D$2,YEAR(Register!$U803)*12+MONTH(Register!$U803)-1)))-(YEAR(Register!$O803)*12+MONTH(Register!$O803))+1))/Register!$Q803,2)-ROUND((Register!$M803-Register!$R803)*MIN(Register!$Q803,MAX(0,MIN(F$4-1,IF(Register!$U803="",$D$2,MIN($D$2,YEAR(Register!$U803)*12+MONTH(Register!$U803)-1)))-(YEAR(Register!$O803)*12+MONTH(Register!$O803))+1))/Register!$Q803,2))</f>
        <v/>
      </c>
      <c r="G805" s="27">
        <f>IF(OR(Register!$N803&lt;&gt;"Yes",Register!$O803="",N(Register!$Q803)=0),0,ROUND((Register!$M803-Register!$R803)*MIN(Register!$Q803,MAX(0,MIN(G$4,IF(Register!$U803="",$D$2,MIN($D$2,YEAR(Register!$U803)*12+MONTH(Register!$U803)-1)))-(YEAR(Register!$O803)*12+MONTH(Register!$O803))+1))/Register!$Q803,2)-ROUND((Register!$M803-Register!$R803)*MIN(Register!$Q803,MAX(0,MIN(G$4-1,IF(Register!$U803="",$D$2,MIN($D$2,YEAR(Register!$U803)*12+MONTH(Register!$U803)-1)))-(YEAR(Register!$O803)*12+MONTH(Register!$O803))+1))/Register!$Q803,2))</f>
        <v/>
      </c>
      <c r="H805" s="27">
        <f>IF(OR(Register!$N803&lt;&gt;"Yes",Register!$O803="",N(Register!$Q803)=0),0,ROUND((Register!$M803-Register!$R803)*MIN(Register!$Q803,MAX(0,MIN(H$4,IF(Register!$U803="",$D$2,MIN($D$2,YEAR(Register!$U803)*12+MONTH(Register!$U803)-1)))-(YEAR(Register!$O803)*12+MONTH(Register!$O803))+1))/Register!$Q803,2)-ROUND((Register!$M803-Register!$R803)*MIN(Register!$Q803,MAX(0,MIN(H$4-1,IF(Register!$U803="",$D$2,MIN($D$2,YEAR(Register!$U803)*12+MONTH(Register!$U803)-1)))-(YEAR(Register!$O803)*12+MONTH(Register!$O803))+1))/Register!$Q803,2))</f>
        <v/>
      </c>
      <c r="I805" s="27">
        <f>IF(OR(Register!$N803&lt;&gt;"Yes",Register!$O803="",N(Register!$Q803)=0),0,ROUND((Register!$M803-Register!$R803)*MIN(Register!$Q803,MAX(0,MIN(I$4,IF(Register!$U803="",$D$2,MIN($D$2,YEAR(Register!$U803)*12+MONTH(Register!$U803)-1)))-(YEAR(Register!$O803)*12+MONTH(Register!$O803))+1))/Register!$Q803,2)-ROUND((Register!$M803-Register!$R803)*MIN(Register!$Q803,MAX(0,MIN(I$4-1,IF(Register!$U803="",$D$2,MIN($D$2,YEAR(Register!$U803)*12+MONTH(Register!$U803)-1)))-(YEAR(Register!$O803)*12+MONTH(Register!$O803))+1))/Register!$Q803,2))</f>
        <v/>
      </c>
      <c r="J805" s="27">
        <f>IF(OR(Register!$N803&lt;&gt;"Yes",Register!$O803="",N(Register!$Q803)=0),0,ROUND((Register!$M803-Register!$R803)*MIN(Register!$Q803,MAX(0,MIN(J$4,IF(Register!$U803="",$D$2,MIN($D$2,YEAR(Register!$U803)*12+MONTH(Register!$U803)-1)))-(YEAR(Register!$O803)*12+MONTH(Register!$O803))+1))/Register!$Q803,2)-ROUND((Register!$M803-Register!$R803)*MIN(Register!$Q803,MAX(0,MIN(J$4-1,IF(Register!$U803="",$D$2,MIN($D$2,YEAR(Register!$U803)*12+MONTH(Register!$U803)-1)))-(YEAR(Register!$O803)*12+MONTH(Register!$O803))+1))/Register!$Q803,2))</f>
        <v/>
      </c>
      <c r="K805" s="27">
        <f>IF(OR(Register!$N803&lt;&gt;"Yes",Register!$O803="",N(Register!$Q803)=0),0,ROUND((Register!$M803-Register!$R803)*MIN(Register!$Q803,MAX(0,MIN(K$4,IF(Register!$U803="",$D$2,MIN($D$2,YEAR(Register!$U803)*12+MONTH(Register!$U803)-1)))-(YEAR(Register!$O803)*12+MONTH(Register!$O803))+1))/Register!$Q803,2)-ROUND((Register!$M803-Register!$R803)*MIN(Register!$Q803,MAX(0,MIN(K$4-1,IF(Register!$U803="",$D$2,MIN($D$2,YEAR(Register!$U803)*12+MONTH(Register!$U803)-1)))-(YEAR(Register!$O803)*12+MONTH(Register!$O803))+1))/Register!$Q803,2))</f>
        <v/>
      </c>
      <c r="L805" s="27">
        <f>IF(OR(Register!$N803&lt;&gt;"Yes",Register!$O803="",N(Register!$Q803)=0),0,ROUND((Register!$M803-Register!$R803)*MIN(Register!$Q803,MAX(0,MIN(L$4,IF(Register!$U803="",$D$2,MIN($D$2,YEAR(Register!$U803)*12+MONTH(Register!$U803)-1)))-(YEAR(Register!$O803)*12+MONTH(Register!$O803))+1))/Register!$Q803,2)-ROUND((Register!$M803-Register!$R803)*MIN(Register!$Q803,MAX(0,MIN(L$4-1,IF(Register!$U803="",$D$2,MIN($D$2,YEAR(Register!$U803)*12+MONTH(Register!$U803)-1)))-(YEAR(Register!$O803)*12+MONTH(Register!$O803))+1))/Register!$Q803,2))</f>
        <v/>
      </c>
      <c r="M805" s="27">
        <f>IF(OR(Register!$N803&lt;&gt;"Yes",Register!$O803="",N(Register!$Q803)=0),0,ROUND((Register!$M803-Register!$R803)*MIN(Register!$Q803,MAX(0,MIN(M$4,IF(Register!$U803="",$D$2,MIN($D$2,YEAR(Register!$U803)*12+MONTH(Register!$U803)-1)))-(YEAR(Register!$O803)*12+MONTH(Register!$O803))+1))/Register!$Q803,2)-ROUND((Register!$M803-Register!$R803)*MIN(Register!$Q803,MAX(0,MIN(M$4-1,IF(Register!$U803="",$D$2,MIN($D$2,YEAR(Register!$U803)*12+MONTH(Register!$U803)-1)))-(YEAR(Register!$O803)*12+MONTH(Register!$O803))+1))/Register!$Q803,2))</f>
        <v/>
      </c>
      <c r="N805" s="27">
        <f>IF(OR(Register!$N803&lt;&gt;"Yes",Register!$O803="",N(Register!$Q803)=0),0,ROUND((Register!$M803-Register!$R803)*MIN(Register!$Q803,MAX(0,MIN(N$4,IF(Register!$U803="",$D$2,MIN($D$2,YEAR(Register!$U803)*12+MONTH(Register!$U803)-1)))-(YEAR(Register!$O803)*12+MONTH(Register!$O803))+1))/Register!$Q803,2)-ROUND((Register!$M803-Register!$R803)*MIN(Register!$Q803,MAX(0,MIN(N$4-1,IF(Register!$U803="",$D$2,MIN($D$2,YEAR(Register!$U803)*12+MONTH(Register!$U803)-1)))-(YEAR(Register!$O803)*12+MONTH(Register!$O803))+1))/Register!$Q803,2))</f>
        <v/>
      </c>
      <c r="O805" s="27">
        <f>IF(OR(Register!$N803&lt;&gt;"Yes",Register!$O803="",N(Register!$Q803)=0),0,ROUND((Register!$M803-Register!$R803)*MIN(Register!$Q803,MAX(0,MIN(O$4,IF(Register!$U803="",$D$2,MIN($D$2,YEAR(Register!$U803)*12+MONTH(Register!$U803)-1)))-(YEAR(Register!$O803)*12+MONTH(Register!$O803))+1))/Register!$Q803,2)-ROUND((Register!$M803-Register!$R803)*MIN(Register!$Q803,MAX(0,MIN(O$4-1,IF(Register!$U803="",$D$2,MIN($D$2,YEAR(Register!$U803)*12+MONTH(Register!$U803)-1)))-(YEAR(Register!$O803)*12+MONTH(Register!$O803))+1))/Register!$Q803,2))</f>
        <v/>
      </c>
      <c r="P805" s="27">
        <f>IF(OR(Register!$N803&lt;&gt;"Yes",Register!$O803="",N(Register!$Q803)=0),0,ROUND((Register!$M803-Register!$R803)*MIN(Register!$Q803,MAX(0,MIN(P$4,IF(Register!$U803="",$D$2,MIN($D$2,YEAR(Register!$U803)*12+MONTH(Register!$U803)-1)))-(YEAR(Register!$O803)*12+MONTH(Register!$O803))+1))/Register!$Q803,2)-ROUND((Register!$M803-Register!$R803)*MIN(Register!$Q803,MAX(0,MIN(P$4-1,IF(Register!$U803="",$D$2,MIN($D$2,YEAR(Register!$U803)*12+MONTH(Register!$U803)-1)))-(YEAR(Register!$O803)*12+MONTH(Register!$O803))+1))/Register!$Q803,2))</f>
        <v/>
      </c>
      <c r="Q805" s="27">
        <f>E805+F805+G805+H805+I805+J805+K805+L805+M805+N805+O805+P805</f>
        <v/>
      </c>
    </row>
    <row r="806">
      <c r="A806" s="28">
        <f>IF(Register!$A804="","",Register!$A804)</f>
        <v/>
      </c>
      <c r="B806" s="28">
        <f>IF(Register!$D804="","",Register!$D804)</f>
        <v/>
      </c>
      <c r="C806" s="28">
        <f>IF(Register!$F804="","",Register!$F804)</f>
        <v/>
      </c>
      <c r="D806" s="28">
        <f>IF(C806="","",IF(C806=Settings!$A$9,Settings!$B$9,IF(C806=Settings!$A$10,Settings!$B$10,IF(C806=Settings!$A$11,Settings!$B$11,IF(C806=Settings!$A$12,Settings!$B$12,IF(C806=Settings!$A$13,Settings!$B$13,IF(C806=Settings!$A$14,Settings!$B$14,IF(C806=Settings!$A$15,Settings!$B$15,IF(C806=Settings!$A$16,Settings!$B$16,IF(C806=Settings!$A$17,Settings!$B$17,IF(C806=Settings!$A$18,Settings!$B$18,"")))))))))))</f>
        <v/>
      </c>
      <c r="E806" s="27">
        <f>IF(OR(Register!$N804&lt;&gt;"Yes",Register!$O804="",N(Register!$Q804)=0),0,ROUND((Register!$M804-Register!$R804)*MIN(Register!$Q804,MAX(0,MIN(E$4,IF(Register!$U804="",$D$2,MIN($D$2,YEAR(Register!$U804)*12+MONTH(Register!$U804)-1)))-(YEAR(Register!$O804)*12+MONTH(Register!$O804))+1))/Register!$Q804,2)-ROUND((Register!$M804-Register!$R804)*MIN(Register!$Q804,MAX(0,MIN(E$4-1,IF(Register!$U804="",$D$2,MIN($D$2,YEAR(Register!$U804)*12+MONTH(Register!$U804)-1)))-(YEAR(Register!$O804)*12+MONTH(Register!$O804))+1))/Register!$Q804,2))</f>
        <v/>
      </c>
      <c r="F806" s="27">
        <f>IF(OR(Register!$N804&lt;&gt;"Yes",Register!$O804="",N(Register!$Q804)=0),0,ROUND((Register!$M804-Register!$R804)*MIN(Register!$Q804,MAX(0,MIN(F$4,IF(Register!$U804="",$D$2,MIN($D$2,YEAR(Register!$U804)*12+MONTH(Register!$U804)-1)))-(YEAR(Register!$O804)*12+MONTH(Register!$O804))+1))/Register!$Q804,2)-ROUND((Register!$M804-Register!$R804)*MIN(Register!$Q804,MAX(0,MIN(F$4-1,IF(Register!$U804="",$D$2,MIN($D$2,YEAR(Register!$U804)*12+MONTH(Register!$U804)-1)))-(YEAR(Register!$O804)*12+MONTH(Register!$O804))+1))/Register!$Q804,2))</f>
        <v/>
      </c>
      <c r="G806" s="27">
        <f>IF(OR(Register!$N804&lt;&gt;"Yes",Register!$O804="",N(Register!$Q804)=0),0,ROUND((Register!$M804-Register!$R804)*MIN(Register!$Q804,MAX(0,MIN(G$4,IF(Register!$U804="",$D$2,MIN($D$2,YEAR(Register!$U804)*12+MONTH(Register!$U804)-1)))-(YEAR(Register!$O804)*12+MONTH(Register!$O804))+1))/Register!$Q804,2)-ROUND((Register!$M804-Register!$R804)*MIN(Register!$Q804,MAX(0,MIN(G$4-1,IF(Register!$U804="",$D$2,MIN($D$2,YEAR(Register!$U804)*12+MONTH(Register!$U804)-1)))-(YEAR(Register!$O804)*12+MONTH(Register!$O804))+1))/Register!$Q804,2))</f>
        <v/>
      </c>
      <c r="H806" s="27">
        <f>IF(OR(Register!$N804&lt;&gt;"Yes",Register!$O804="",N(Register!$Q804)=0),0,ROUND((Register!$M804-Register!$R804)*MIN(Register!$Q804,MAX(0,MIN(H$4,IF(Register!$U804="",$D$2,MIN($D$2,YEAR(Register!$U804)*12+MONTH(Register!$U804)-1)))-(YEAR(Register!$O804)*12+MONTH(Register!$O804))+1))/Register!$Q804,2)-ROUND((Register!$M804-Register!$R804)*MIN(Register!$Q804,MAX(0,MIN(H$4-1,IF(Register!$U804="",$D$2,MIN($D$2,YEAR(Register!$U804)*12+MONTH(Register!$U804)-1)))-(YEAR(Register!$O804)*12+MONTH(Register!$O804))+1))/Register!$Q804,2))</f>
        <v/>
      </c>
      <c r="I806" s="27">
        <f>IF(OR(Register!$N804&lt;&gt;"Yes",Register!$O804="",N(Register!$Q804)=0),0,ROUND((Register!$M804-Register!$R804)*MIN(Register!$Q804,MAX(0,MIN(I$4,IF(Register!$U804="",$D$2,MIN($D$2,YEAR(Register!$U804)*12+MONTH(Register!$U804)-1)))-(YEAR(Register!$O804)*12+MONTH(Register!$O804))+1))/Register!$Q804,2)-ROUND((Register!$M804-Register!$R804)*MIN(Register!$Q804,MAX(0,MIN(I$4-1,IF(Register!$U804="",$D$2,MIN($D$2,YEAR(Register!$U804)*12+MONTH(Register!$U804)-1)))-(YEAR(Register!$O804)*12+MONTH(Register!$O804))+1))/Register!$Q804,2))</f>
        <v/>
      </c>
      <c r="J806" s="27">
        <f>IF(OR(Register!$N804&lt;&gt;"Yes",Register!$O804="",N(Register!$Q804)=0),0,ROUND((Register!$M804-Register!$R804)*MIN(Register!$Q804,MAX(0,MIN(J$4,IF(Register!$U804="",$D$2,MIN($D$2,YEAR(Register!$U804)*12+MONTH(Register!$U804)-1)))-(YEAR(Register!$O804)*12+MONTH(Register!$O804))+1))/Register!$Q804,2)-ROUND((Register!$M804-Register!$R804)*MIN(Register!$Q804,MAX(0,MIN(J$4-1,IF(Register!$U804="",$D$2,MIN($D$2,YEAR(Register!$U804)*12+MONTH(Register!$U804)-1)))-(YEAR(Register!$O804)*12+MONTH(Register!$O804))+1))/Register!$Q804,2))</f>
        <v/>
      </c>
      <c r="K806" s="27">
        <f>IF(OR(Register!$N804&lt;&gt;"Yes",Register!$O804="",N(Register!$Q804)=0),0,ROUND((Register!$M804-Register!$R804)*MIN(Register!$Q804,MAX(0,MIN(K$4,IF(Register!$U804="",$D$2,MIN($D$2,YEAR(Register!$U804)*12+MONTH(Register!$U804)-1)))-(YEAR(Register!$O804)*12+MONTH(Register!$O804))+1))/Register!$Q804,2)-ROUND((Register!$M804-Register!$R804)*MIN(Register!$Q804,MAX(0,MIN(K$4-1,IF(Register!$U804="",$D$2,MIN($D$2,YEAR(Register!$U804)*12+MONTH(Register!$U804)-1)))-(YEAR(Register!$O804)*12+MONTH(Register!$O804))+1))/Register!$Q804,2))</f>
        <v/>
      </c>
      <c r="L806" s="27">
        <f>IF(OR(Register!$N804&lt;&gt;"Yes",Register!$O804="",N(Register!$Q804)=0),0,ROUND((Register!$M804-Register!$R804)*MIN(Register!$Q804,MAX(0,MIN(L$4,IF(Register!$U804="",$D$2,MIN($D$2,YEAR(Register!$U804)*12+MONTH(Register!$U804)-1)))-(YEAR(Register!$O804)*12+MONTH(Register!$O804))+1))/Register!$Q804,2)-ROUND((Register!$M804-Register!$R804)*MIN(Register!$Q804,MAX(0,MIN(L$4-1,IF(Register!$U804="",$D$2,MIN($D$2,YEAR(Register!$U804)*12+MONTH(Register!$U804)-1)))-(YEAR(Register!$O804)*12+MONTH(Register!$O804))+1))/Register!$Q804,2))</f>
        <v/>
      </c>
      <c r="M806" s="27">
        <f>IF(OR(Register!$N804&lt;&gt;"Yes",Register!$O804="",N(Register!$Q804)=0),0,ROUND((Register!$M804-Register!$R804)*MIN(Register!$Q804,MAX(0,MIN(M$4,IF(Register!$U804="",$D$2,MIN($D$2,YEAR(Register!$U804)*12+MONTH(Register!$U804)-1)))-(YEAR(Register!$O804)*12+MONTH(Register!$O804))+1))/Register!$Q804,2)-ROUND((Register!$M804-Register!$R804)*MIN(Register!$Q804,MAX(0,MIN(M$4-1,IF(Register!$U804="",$D$2,MIN($D$2,YEAR(Register!$U804)*12+MONTH(Register!$U804)-1)))-(YEAR(Register!$O804)*12+MONTH(Register!$O804))+1))/Register!$Q804,2))</f>
        <v/>
      </c>
      <c r="N806" s="27">
        <f>IF(OR(Register!$N804&lt;&gt;"Yes",Register!$O804="",N(Register!$Q804)=0),0,ROUND((Register!$M804-Register!$R804)*MIN(Register!$Q804,MAX(0,MIN(N$4,IF(Register!$U804="",$D$2,MIN($D$2,YEAR(Register!$U804)*12+MONTH(Register!$U804)-1)))-(YEAR(Register!$O804)*12+MONTH(Register!$O804))+1))/Register!$Q804,2)-ROUND((Register!$M804-Register!$R804)*MIN(Register!$Q804,MAX(0,MIN(N$4-1,IF(Register!$U804="",$D$2,MIN($D$2,YEAR(Register!$U804)*12+MONTH(Register!$U804)-1)))-(YEAR(Register!$O804)*12+MONTH(Register!$O804))+1))/Register!$Q804,2))</f>
        <v/>
      </c>
      <c r="O806" s="27">
        <f>IF(OR(Register!$N804&lt;&gt;"Yes",Register!$O804="",N(Register!$Q804)=0),0,ROUND((Register!$M804-Register!$R804)*MIN(Register!$Q804,MAX(0,MIN(O$4,IF(Register!$U804="",$D$2,MIN($D$2,YEAR(Register!$U804)*12+MONTH(Register!$U804)-1)))-(YEAR(Register!$O804)*12+MONTH(Register!$O804))+1))/Register!$Q804,2)-ROUND((Register!$M804-Register!$R804)*MIN(Register!$Q804,MAX(0,MIN(O$4-1,IF(Register!$U804="",$D$2,MIN($D$2,YEAR(Register!$U804)*12+MONTH(Register!$U804)-1)))-(YEAR(Register!$O804)*12+MONTH(Register!$O804))+1))/Register!$Q804,2))</f>
        <v/>
      </c>
      <c r="P806" s="27">
        <f>IF(OR(Register!$N804&lt;&gt;"Yes",Register!$O804="",N(Register!$Q804)=0),0,ROUND((Register!$M804-Register!$R804)*MIN(Register!$Q804,MAX(0,MIN(P$4,IF(Register!$U804="",$D$2,MIN($D$2,YEAR(Register!$U804)*12+MONTH(Register!$U804)-1)))-(YEAR(Register!$O804)*12+MONTH(Register!$O804))+1))/Register!$Q804,2)-ROUND((Register!$M804-Register!$R804)*MIN(Register!$Q804,MAX(0,MIN(P$4-1,IF(Register!$U804="",$D$2,MIN($D$2,YEAR(Register!$U804)*12+MONTH(Register!$U804)-1)))-(YEAR(Register!$O804)*12+MONTH(Register!$O804))+1))/Register!$Q804,2))</f>
        <v/>
      </c>
      <c r="Q806" s="27">
        <f>E806+F806+G806+H806+I806+J806+K806+L806+M806+N806+O806+P806</f>
        <v/>
      </c>
    </row>
    <row r="807">
      <c r="A807" s="28">
        <f>IF(Register!$A805="","",Register!$A805)</f>
        <v/>
      </c>
      <c r="B807" s="28">
        <f>IF(Register!$D805="","",Register!$D805)</f>
        <v/>
      </c>
      <c r="C807" s="28">
        <f>IF(Register!$F805="","",Register!$F805)</f>
        <v/>
      </c>
      <c r="D807" s="28">
        <f>IF(C807="","",IF(C807=Settings!$A$9,Settings!$B$9,IF(C807=Settings!$A$10,Settings!$B$10,IF(C807=Settings!$A$11,Settings!$B$11,IF(C807=Settings!$A$12,Settings!$B$12,IF(C807=Settings!$A$13,Settings!$B$13,IF(C807=Settings!$A$14,Settings!$B$14,IF(C807=Settings!$A$15,Settings!$B$15,IF(C807=Settings!$A$16,Settings!$B$16,IF(C807=Settings!$A$17,Settings!$B$17,IF(C807=Settings!$A$18,Settings!$B$18,"")))))))))))</f>
        <v/>
      </c>
      <c r="E807" s="27">
        <f>IF(OR(Register!$N805&lt;&gt;"Yes",Register!$O805="",N(Register!$Q805)=0),0,ROUND((Register!$M805-Register!$R805)*MIN(Register!$Q805,MAX(0,MIN(E$4,IF(Register!$U805="",$D$2,MIN($D$2,YEAR(Register!$U805)*12+MONTH(Register!$U805)-1)))-(YEAR(Register!$O805)*12+MONTH(Register!$O805))+1))/Register!$Q805,2)-ROUND((Register!$M805-Register!$R805)*MIN(Register!$Q805,MAX(0,MIN(E$4-1,IF(Register!$U805="",$D$2,MIN($D$2,YEAR(Register!$U805)*12+MONTH(Register!$U805)-1)))-(YEAR(Register!$O805)*12+MONTH(Register!$O805))+1))/Register!$Q805,2))</f>
        <v/>
      </c>
      <c r="F807" s="27">
        <f>IF(OR(Register!$N805&lt;&gt;"Yes",Register!$O805="",N(Register!$Q805)=0),0,ROUND((Register!$M805-Register!$R805)*MIN(Register!$Q805,MAX(0,MIN(F$4,IF(Register!$U805="",$D$2,MIN($D$2,YEAR(Register!$U805)*12+MONTH(Register!$U805)-1)))-(YEAR(Register!$O805)*12+MONTH(Register!$O805))+1))/Register!$Q805,2)-ROUND((Register!$M805-Register!$R805)*MIN(Register!$Q805,MAX(0,MIN(F$4-1,IF(Register!$U805="",$D$2,MIN($D$2,YEAR(Register!$U805)*12+MONTH(Register!$U805)-1)))-(YEAR(Register!$O805)*12+MONTH(Register!$O805))+1))/Register!$Q805,2))</f>
        <v/>
      </c>
      <c r="G807" s="27">
        <f>IF(OR(Register!$N805&lt;&gt;"Yes",Register!$O805="",N(Register!$Q805)=0),0,ROUND((Register!$M805-Register!$R805)*MIN(Register!$Q805,MAX(0,MIN(G$4,IF(Register!$U805="",$D$2,MIN($D$2,YEAR(Register!$U805)*12+MONTH(Register!$U805)-1)))-(YEAR(Register!$O805)*12+MONTH(Register!$O805))+1))/Register!$Q805,2)-ROUND((Register!$M805-Register!$R805)*MIN(Register!$Q805,MAX(0,MIN(G$4-1,IF(Register!$U805="",$D$2,MIN($D$2,YEAR(Register!$U805)*12+MONTH(Register!$U805)-1)))-(YEAR(Register!$O805)*12+MONTH(Register!$O805))+1))/Register!$Q805,2))</f>
        <v/>
      </c>
      <c r="H807" s="27">
        <f>IF(OR(Register!$N805&lt;&gt;"Yes",Register!$O805="",N(Register!$Q805)=0),0,ROUND((Register!$M805-Register!$R805)*MIN(Register!$Q805,MAX(0,MIN(H$4,IF(Register!$U805="",$D$2,MIN($D$2,YEAR(Register!$U805)*12+MONTH(Register!$U805)-1)))-(YEAR(Register!$O805)*12+MONTH(Register!$O805))+1))/Register!$Q805,2)-ROUND((Register!$M805-Register!$R805)*MIN(Register!$Q805,MAX(0,MIN(H$4-1,IF(Register!$U805="",$D$2,MIN($D$2,YEAR(Register!$U805)*12+MONTH(Register!$U805)-1)))-(YEAR(Register!$O805)*12+MONTH(Register!$O805))+1))/Register!$Q805,2))</f>
        <v/>
      </c>
      <c r="I807" s="27">
        <f>IF(OR(Register!$N805&lt;&gt;"Yes",Register!$O805="",N(Register!$Q805)=0),0,ROUND((Register!$M805-Register!$R805)*MIN(Register!$Q805,MAX(0,MIN(I$4,IF(Register!$U805="",$D$2,MIN($D$2,YEAR(Register!$U805)*12+MONTH(Register!$U805)-1)))-(YEAR(Register!$O805)*12+MONTH(Register!$O805))+1))/Register!$Q805,2)-ROUND((Register!$M805-Register!$R805)*MIN(Register!$Q805,MAX(0,MIN(I$4-1,IF(Register!$U805="",$D$2,MIN($D$2,YEAR(Register!$U805)*12+MONTH(Register!$U805)-1)))-(YEAR(Register!$O805)*12+MONTH(Register!$O805))+1))/Register!$Q805,2))</f>
        <v/>
      </c>
      <c r="J807" s="27">
        <f>IF(OR(Register!$N805&lt;&gt;"Yes",Register!$O805="",N(Register!$Q805)=0),0,ROUND((Register!$M805-Register!$R805)*MIN(Register!$Q805,MAX(0,MIN(J$4,IF(Register!$U805="",$D$2,MIN($D$2,YEAR(Register!$U805)*12+MONTH(Register!$U805)-1)))-(YEAR(Register!$O805)*12+MONTH(Register!$O805))+1))/Register!$Q805,2)-ROUND((Register!$M805-Register!$R805)*MIN(Register!$Q805,MAX(0,MIN(J$4-1,IF(Register!$U805="",$D$2,MIN($D$2,YEAR(Register!$U805)*12+MONTH(Register!$U805)-1)))-(YEAR(Register!$O805)*12+MONTH(Register!$O805))+1))/Register!$Q805,2))</f>
        <v/>
      </c>
      <c r="K807" s="27">
        <f>IF(OR(Register!$N805&lt;&gt;"Yes",Register!$O805="",N(Register!$Q805)=0),0,ROUND((Register!$M805-Register!$R805)*MIN(Register!$Q805,MAX(0,MIN(K$4,IF(Register!$U805="",$D$2,MIN($D$2,YEAR(Register!$U805)*12+MONTH(Register!$U805)-1)))-(YEAR(Register!$O805)*12+MONTH(Register!$O805))+1))/Register!$Q805,2)-ROUND((Register!$M805-Register!$R805)*MIN(Register!$Q805,MAX(0,MIN(K$4-1,IF(Register!$U805="",$D$2,MIN($D$2,YEAR(Register!$U805)*12+MONTH(Register!$U805)-1)))-(YEAR(Register!$O805)*12+MONTH(Register!$O805))+1))/Register!$Q805,2))</f>
        <v/>
      </c>
      <c r="L807" s="27">
        <f>IF(OR(Register!$N805&lt;&gt;"Yes",Register!$O805="",N(Register!$Q805)=0),0,ROUND((Register!$M805-Register!$R805)*MIN(Register!$Q805,MAX(0,MIN(L$4,IF(Register!$U805="",$D$2,MIN($D$2,YEAR(Register!$U805)*12+MONTH(Register!$U805)-1)))-(YEAR(Register!$O805)*12+MONTH(Register!$O805))+1))/Register!$Q805,2)-ROUND((Register!$M805-Register!$R805)*MIN(Register!$Q805,MAX(0,MIN(L$4-1,IF(Register!$U805="",$D$2,MIN($D$2,YEAR(Register!$U805)*12+MONTH(Register!$U805)-1)))-(YEAR(Register!$O805)*12+MONTH(Register!$O805))+1))/Register!$Q805,2))</f>
        <v/>
      </c>
      <c r="M807" s="27">
        <f>IF(OR(Register!$N805&lt;&gt;"Yes",Register!$O805="",N(Register!$Q805)=0),0,ROUND((Register!$M805-Register!$R805)*MIN(Register!$Q805,MAX(0,MIN(M$4,IF(Register!$U805="",$D$2,MIN($D$2,YEAR(Register!$U805)*12+MONTH(Register!$U805)-1)))-(YEAR(Register!$O805)*12+MONTH(Register!$O805))+1))/Register!$Q805,2)-ROUND((Register!$M805-Register!$R805)*MIN(Register!$Q805,MAX(0,MIN(M$4-1,IF(Register!$U805="",$D$2,MIN($D$2,YEAR(Register!$U805)*12+MONTH(Register!$U805)-1)))-(YEAR(Register!$O805)*12+MONTH(Register!$O805))+1))/Register!$Q805,2))</f>
        <v/>
      </c>
      <c r="N807" s="27">
        <f>IF(OR(Register!$N805&lt;&gt;"Yes",Register!$O805="",N(Register!$Q805)=0),0,ROUND((Register!$M805-Register!$R805)*MIN(Register!$Q805,MAX(0,MIN(N$4,IF(Register!$U805="",$D$2,MIN($D$2,YEAR(Register!$U805)*12+MONTH(Register!$U805)-1)))-(YEAR(Register!$O805)*12+MONTH(Register!$O805))+1))/Register!$Q805,2)-ROUND((Register!$M805-Register!$R805)*MIN(Register!$Q805,MAX(0,MIN(N$4-1,IF(Register!$U805="",$D$2,MIN($D$2,YEAR(Register!$U805)*12+MONTH(Register!$U805)-1)))-(YEAR(Register!$O805)*12+MONTH(Register!$O805))+1))/Register!$Q805,2))</f>
        <v/>
      </c>
      <c r="O807" s="27">
        <f>IF(OR(Register!$N805&lt;&gt;"Yes",Register!$O805="",N(Register!$Q805)=0),0,ROUND((Register!$M805-Register!$R805)*MIN(Register!$Q805,MAX(0,MIN(O$4,IF(Register!$U805="",$D$2,MIN($D$2,YEAR(Register!$U805)*12+MONTH(Register!$U805)-1)))-(YEAR(Register!$O805)*12+MONTH(Register!$O805))+1))/Register!$Q805,2)-ROUND((Register!$M805-Register!$R805)*MIN(Register!$Q805,MAX(0,MIN(O$4-1,IF(Register!$U805="",$D$2,MIN($D$2,YEAR(Register!$U805)*12+MONTH(Register!$U805)-1)))-(YEAR(Register!$O805)*12+MONTH(Register!$O805))+1))/Register!$Q805,2))</f>
        <v/>
      </c>
      <c r="P807" s="27">
        <f>IF(OR(Register!$N805&lt;&gt;"Yes",Register!$O805="",N(Register!$Q805)=0),0,ROUND((Register!$M805-Register!$R805)*MIN(Register!$Q805,MAX(0,MIN(P$4,IF(Register!$U805="",$D$2,MIN($D$2,YEAR(Register!$U805)*12+MONTH(Register!$U805)-1)))-(YEAR(Register!$O805)*12+MONTH(Register!$O805))+1))/Register!$Q805,2)-ROUND((Register!$M805-Register!$R805)*MIN(Register!$Q805,MAX(0,MIN(P$4-1,IF(Register!$U805="",$D$2,MIN($D$2,YEAR(Register!$U805)*12+MONTH(Register!$U805)-1)))-(YEAR(Register!$O805)*12+MONTH(Register!$O805))+1))/Register!$Q805,2))</f>
        <v/>
      </c>
      <c r="Q807" s="27">
        <f>E807+F807+G807+H807+I807+J807+K807+L807+M807+N807+O807+P807</f>
        <v/>
      </c>
    </row>
    <row r="808">
      <c r="A808" s="28">
        <f>IF(Register!$A806="","",Register!$A806)</f>
        <v/>
      </c>
      <c r="B808" s="28">
        <f>IF(Register!$D806="","",Register!$D806)</f>
        <v/>
      </c>
      <c r="C808" s="28">
        <f>IF(Register!$F806="","",Register!$F806)</f>
        <v/>
      </c>
      <c r="D808" s="28">
        <f>IF(C808="","",IF(C808=Settings!$A$9,Settings!$B$9,IF(C808=Settings!$A$10,Settings!$B$10,IF(C808=Settings!$A$11,Settings!$B$11,IF(C808=Settings!$A$12,Settings!$B$12,IF(C808=Settings!$A$13,Settings!$B$13,IF(C808=Settings!$A$14,Settings!$B$14,IF(C808=Settings!$A$15,Settings!$B$15,IF(C808=Settings!$A$16,Settings!$B$16,IF(C808=Settings!$A$17,Settings!$B$17,IF(C808=Settings!$A$18,Settings!$B$18,"")))))))))))</f>
        <v/>
      </c>
      <c r="E808" s="27">
        <f>IF(OR(Register!$N806&lt;&gt;"Yes",Register!$O806="",N(Register!$Q806)=0),0,ROUND((Register!$M806-Register!$R806)*MIN(Register!$Q806,MAX(0,MIN(E$4,IF(Register!$U806="",$D$2,MIN($D$2,YEAR(Register!$U806)*12+MONTH(Register!$U806)-1)))-(YEAR(Register!$O806)*12+MONTH(Register!$O806))+1))/Register!$Q806,2)-ROUND((Register!$M806-Register!$R806)*MIN(Register!$Q806,MAX(0,MIN(E$4-1,IF(Register!$U806="",$D$2,MIN($D$2,YEAR(Register!$U806)*12+MONTH(Register!$U806)-1)))-(YEAR(Register!$O806)*12+MONTH(Register!$O806))+1))/Register!$Q806,2))</f>
        <v/>
      </c>
      <c r="F808" s="27">
        <f>IF(OR(Register!$N806&lt;&gt;"Yes",Register!$O806="",N(Register!$Q806)=0),0,ROUND((Register!$M806-Register!$R806)*MIN(Register!$Q806,MAX(0,MIN(F$4,IF(Register!$U806="",$D$2,MIN($D$2,YEAR(Register!$U806)*12+MONTH(Register!$U806)-1)))-(YEAR(Register!$O806)*12+MONTH(Register!$O806))+1))/Register!$Q806,2)-ROUND((Register!$M806-Register!$R806)*MIN(Register!$Q806,MAX(0,MIN(F$4-1,IF(Register!$U806="",$D$2,MIN($D$2,YEAR(Register!$U806)*12+MONTH(Register!$U806)-1)))-(YEAR(Register!$O806)*12+MONTH(Register!$O806))+1))/Register!$Q806,2))</f>
        <v/>
      </c>
      <c r="G808" s="27">
        <f>IF(OR(Register!$N806&lt;&gt;"Yes",Register!$O806="",N(Register!$Q806)=0),0,ROUND((Register!$M806-Register!$R806)*MIN(Register!$Q806,MAX(0,MIN(G$4,IF(Register!$U806="",$D$2,MIN($D$2,YEAR(Register!$U806)*12+MONTH(Register!$U806)-1)))-(YEAR(Register!$O806)*12+MONTH(Register!$O806))+1))/Register!$Q806,2)-ROUND((Register!$M806-Register!$R806)*MIN(Register!$Q806,MAX(0,MIN(G$4-1,IF(Register!$U806="",$D$2,MIN($D$2,YEAR(Register!$U806)*12+MONTH(Register!$U806)-1)))-(YEAR(Register!$O806)*12+MONTH(Register!$O806))+1))/Register!$Q806,2))</f>
        <v/>
      </c>
      <c r="H808" s="27">
        <f>IF(OR(Register!$N806&lt;&gt;"Yes",Register!$O806="",N(Register!$Q806)=0),0,ROUND((Register!$M806-Register!$R806)*MIN(Register!$Q806,MAX(0,MIN(H$4,IF(Register!$U806="",$D$2,MIN($D$2,YEAR(Register!$U806)*12+MONTH(Register!$U806)-1)))-(YEAR(Register!$O806)*12+MONTH(Register!$O806))+1))/Register!$Q806,2)-ROUND((Register!$M806-Register!$R806)*MIN(Register!$Q806,MAX(0,MIN(H$4-1,IF(Register!$U806="",$D$2,MIN($D$2,YEAR(Register!$U806)*12+MONTH(Register!$U806)-1)))-(YEAR(Register!$O806)*12+MONTH(Register!$O806))+1))/Register!$Q806,2))</f>
        <v/>
      </c>
      <c r="I808" s="27">
        <f>IF(OR(Register!$N806&lt;&gt;"Yes",Register!$O806="",N(Register!$Q806)=0),0,ROUND((Register!$M806-Register!$R806)*MIN(Register!$Q806,MAX(0,MIN(I$4,IF(Register!$U806="",$D$2,MIN($D$2,YEAR(Register!$U806)*12+MONTH(Register!$U806)-1)))-(YEAR(Register!$O806)*12+MONTH(Register!$O806))+1))/Register!$Q806,2)-ROUND((Register!$M806-Register!$R806)*MIN(Register!$Q806,MAX(0,MIN(I$4-1,IF(Register!$U806="",$D$2,MIN($D$2,YEAR(Register!$U806)*12+MONTH(Register!$U806)-1)))-(YEAR(Register!$O806)*12+MONTH(Register!$O806))+1))/Register!$Q806,2))</f>
        <v/>
      </c>
      <c r="J808" s="27">
        <f>IF(OR(Register!$N806&lt;&gt;"Yes",Register!$O806="",N(Register!$Q806)=0),0,ROUND((Register!$M806-Register!$R806)*MIN(Register!$Q806,MAX(0,MIN(J$4,IF(Register!$U806="",$D$2,MIN($D$2,YEAR(Register!$U806)*12+MONTH(Register!$U806)-1)))-(YEAR(Register!$O806)*12+MONTH(Register!$O806))+1))/Register!$Q806,2)-ROUND((Register!$M806-Register!$R806)*MIN(Register!$Q806,MAX(0,MIN(J$4-1,IF(Register!$U806="",$D$2,MIN($D$2,YEAR(Register!$U806)*12+MONTH(Register!$U806)-1)))-(YEAR(Register!$O806)*12+MONTH(Register!$O806))+1))/Register!$Q806,2))</f>
        <v/>
      </c>
      <c r="K808" s="27">
        <f>IF(OR(Register!$N806&lt;&gt;"Yes",Register!$O806="",N(Register!$Q806)=0),0,ROUND((Register!$M806-Register!$R806)*MIN(Register!$Q806,MAX(0,MIN(K$4,IF(Register!$U806="",$D$2,MIN($D$2,YEAR(Register!$U806)*12+MONTH(Register!$U806)-1)))-(YEAR(Register!$O806)*12+MONTH(Register!$O806))+1))/Register!$Q806,2)-ROUND((Register!$M806-Register!$R806)*MIN(Register!$Q806,MAX(0,MIN(K$4-1,IF(Register!$U806="",$D$2,MIN($D$2,YEAR(Register!$U806)*12+MONTH(Register!$U806)-1)))-(YEAR(Register!$O806)*12+MONTH(Register!$O806))+1))/Register!$Q806,2))</f>
        <v/>
      </c>
      <c r="L808" s="27">
        <f>IF(OR(Register!$N806&lt;&gt;"Yes",Register!$O806="",N(Register!$Q806)=0),0,ROUND((Register!$M806-Register!$R806)*MIN(Register!$Q806,MAX(0,MIN(L$4,IF(Register!$U806="",$D$2,MIN($D$2,YEAR(Register!$U806)*12+MONTH(Register!$U806)-1)))-(YEAR(Register!$O806)*12+MONTH(Register!$O806))+1))/Register!$Q806,2)-ROUND((Register!$M806-Register!$R806)*MIN(Register!$Q806,MAX(0,MIN(L$4-1,IF(Register!$U806="",$D$2,MIN($D$2,YEAR(Register!$U806)*12+MONTH(Register!$U806)-1)))-(YEAR(Register!$O806)*12+MONTH(Register!$O806))+1))/Register!$Q806,2))</f>
        <v/>
      </c>
      <c r="M808" s="27">
        <f>IF(OR(Register!$N806&lt;&gt;"Yes",Register!$O806="",N(Register!$Q806)=0),0,ROUND((Register!$M806-Register!$R806)*MIN(Register!$Q806,MAX(0,MIN(M$4,IF(Register!$U806="",$D$2,MIN($D$2,YEAR(Register!$U806)*12+MONTH(Register!$U806)-1)))-(YEAR(Register!$O806)*12+MONTH(Register!$O806))+1))/Register!$Q806,2)-ROUND((Register!$M806-Register!$R806)*MIN(Register!$Q806,MAX(0,MIN(M$4-1,IF(Register!$U806="",$D$2,MIN($D$2,YEAR(Register!$U806)*12+MONTH(Register!$U806)-1)))-(YEAR(Register!$O806)*12+MONTH(Register!$O806))+1))/Register!$Q806,2))</f>
        <v/>
      </c>
      <c r="N808" s="27">
        <f>IF(OR(Register!$N806&lt;&gt;"Yes",Register!$O806="",N(Register!$Q806)=0),0,ROUND((Register!$M806-Register!$R806)*MIN(Register!$Q806,MAX(0,MIN(N$4,IF(Register!$U806="",$D$2,MIN($D$2,YEAR(Register!$U806)*12+MONTH(Register!$U806)-1)))-(YEAR(Register!$O806)*12+MONTH(Register!$O806))+1))/Register!$Q806,2)-ROUND((Register!$M806-Register!$R806)*MIN(Register!$Q806,MAX(0,MIN(N$4-1,IF(Register!$U806="",$D$2,MIN($D$2,YEAR(Register!$U806)*12+MONTH(Register!$U806)-1)))-(YEAR(Register!$O806)*12+MONTH(Register!$O806))+1))/Register!$Q806,2))</f>
        <v/>
      </c>
      <c r="O808" s="27">
        <f>IF(OR(Register!$N806&lt;&gt;"Yes",Register!$O806="",N(Register!$Q806)=0),0,ROUND((Register!$M806-Register!$R806)*MIN(Register!$Q806,MAX(0,MIN(O$4,IF(Register!$U806="",$D$2,MIN($D$2,YEAR(Register!$U806)*12+MONTH(Register!$U806)-1)))-(YEAR(Register!$O806)*12+MONTH(Register!$O806))+1))/Register!$Q806,2)-ROUND((Register!$M806-Register!$R806)*MIN(Register!$Q806,MAX(0,MIN(O$4-1,IF(Register!$U806="",$D$2,MIN($D$2,YEAR(Register!$U806)*12+MONTH(Register!$U806)-1)))-(YEAR(Register!$O806)*12+MONTH(Register!$O806))+1))/Register!$Q806,2))</f>
        <v/>
      </c>
      <c r="P808" s="27">
        <f>IF(OR(Register!$N806&lt;&gt;"Yes",Register!$O806="",N(Register!$Q806)=0),0,ROUND((Register!$M806-Register!$R806)*MIN(Register!$Q806,MAX(0,MIN(P$4,IF(Register!$U806="",$D$2,MIN($D$2,YEAR(Register!$U806)*12+MONTH(Register!$U806)-1)))-(YEAR(Register!$O806)*12+MONTH(Register!$O806))+1))/Register!$Q806,2)-ROUND((Register!$M806-Register!$R806)*MIN(Register!$Q806,MAX(0,MIN(P$4-1,IF(Register!$U806="",$D$2,MIN($D$2,YEAR(Register!$U806)*12+MONTH(Register!$U806)-1)))-(YEAR(Register!$O806)*12+MONTH(Register!$O806))+1))/Register!$Q806,2))</f>
        <v/>
      </c>
      <c r="Q808" s="27">
        <f>E808+F808+G808+H808+I808+J808+K808+L808+M808+N808+O808+P808</f>
        <v/>
      </c>
    </row>
    <row r="809">
      <c r="A809" s="28">
        <f>IF(Register!$A807="","",Register!$A807)</f>
        <v/>
      </c>
      <c r="B809" s="28">
        <f>IF(Register!$D807="","",Register!$D807)</f>
        <v/>
      </c>
      <c r="C809" s="28">
        <f>IF(Register!$F807="","",Register!$F807)</f>
        <v/>
      </c>
      <c r="D809" s="28">
        <f>IF(C809="","",IF(C809=Settings!$A$9,Settings!$B$9,IF(C809=Settings!$A$10,Settings!$B$10,IF(C809=Settings!$A$11,Settings!$B$11,IF(C809=Settings!$A$12,Settings!$B$12,IF(C809=Settings!$A$13,Settings!$B$13,IF(C809=Settings!$A$14,Settings!$B$14,IF(C809=Settings!$A$15,Settings!$B$15,IF(C809=Settings!$A$16,Settings!$B$16,IF(C809=Settings!$A$17,Settings!$B$17,IF(C809=Settings!$A$18,Settings!$B$18,"")))))))))))</f>
        <v/>
      </c>
      <c r="E809" s="27">
        <f>IF(OR(Register!$N807&lt;&gt;"Yes",Register!$O807="",N(Register!$Q807)=0),0,ROUND((Register!$M807-Register!$R807)*MIN(Register!$Q807,MAX(0,MIN(E$4,IF(Register!$U807="",$D$2,MIN($D$2,YEAR(Register!$U807)*12+MONTH(Register!$U807)-1)))-(YEAR(Register!$O807)*12+MONTH(Register!$O807))+1))/Register!$Q807,2)-ROUND((Register!$M807-Register!$R807)*MIN(Register!$Q807,MAX(0,MIN(E$4-1,IF(Register!$U807="",$D$2,MIN($D$2,YEAR(Register!$U807)*12+MONTH(Register!$U807)-1)))-(YEAR(Register!$O807)*12+MONTH(Register!$O807))+1))/Register!$Q807,2))</f>
        <v/>
      </c>
      <c r="F809" s="27">
        <f>IF(OR(Register!$N807&lt;&gt;"Yes",Register!$O807="",N(Register!$Q807)=0),0,ROUND((Register!$M807-Register!$R807)*MIN(Register!$Q807,MAX(0,MIN(F$4,IF(Register!$U807="",$D$2,MIN($D$2,YEAR(Register!$U807)*12+MONTH(Register!$U807)-1)))-(YEAR(Register!$O807)*12+MONTH(Register!$O807))+1))/Register!$Q807,2)-ROUND((Register!$M807-Register!$R807)*MIN(Register!$Q807,MAX(0,MIN(F$4-1,IF(Register!$U807="",$D$2,MIN($D$2,YEAR(Register!$U807)*12+MONTH(Register!$U807)-1)))-(YEAR(Register!$O807)*12+MONTH(Register!$O807))+1))/Register!$Q807,2))</f>
        <v/>
      </c>
      <c r="G809" s="27">
        <f>IF(OR(Register!$N807&lt;&gt;"Yes",Register!$O807="",N(Register!$Q807)=0),0,ROUND((Register!$M807-Register!$R807)*MIN(Register!$Q807,MAX(0,MIN(G$4,IF(Register!$U807="",$D$2,MIN($D$2,YEAR(Register!$U807)*12+MONTH(Register!$U807)-1)))-(YEAR(Register!$O807)*12+MONTH(Register!$O807))+1))/Register!$Q807,2)-ROUND((Register!$M807-Register!$R807)*MIN(Register!$Q807,MAX(0,MIN(G$4-1,IF(Register!$U807="",$D$2,MIN($D$2,YEAR(Register!$U807)*12+MONTH(Register!$U807)-1)))-(YEAR(Register!$O807)*12+MONTH(Register!$O807))+1))/Register!$Q807,2))</f>
        <v/>
      </c>
      <c r="H809" s="27">
        <f>IF(OR(Register!$N807&lt;&gt;"Yes",Register!$O807="",N(Register!$Q807)=0),0,ROUND((Register!$M807-Register!$R807)*MIN(Register!$Q807,MAX(0,MIN(H$4,IF(Register!$U807="",$D$2,MIN($D$2,YEAR(Register!$U807)*12+MONTH(Register!$U807)-1)))-(YEAR(Register!$O807)*12+MONTH(Register!$O807))+1))/Register!$Q807,2)-ROUND((Register!$M807-Register!$R807)*MIN(Register!$Q807,MAX(0,MIN(H$4-1,IF(Register!$U807="",$D$2,MIN($D$2,YEAR(Register!$U807)*12+MONTH(Register!$U807)-1)))-(YEAR(Register!$O807)*12+MONTH(Register!$O807))+1))/Register!$Q807,2))</f>
        <v/>
      </c>
      <c r="I809" s="27">
        <f>IF(OR(Register!$N807&lt;&gt;"Yes",Register!$O807="",N(Register!$Q807)=0),0,ROUND((Register!$M807-Register!$R807)*MIN(Register!$Q807,MAX(0,MIN(I$4,IF(Register!$U807="",$D$2,MIN($D$2,YEAR(Register!$U807)*12+MONTH(Register!$U807)-1)))-(YEAR(Register!$O807)*12+MONTH(Register!$O807))+1))/Register!$Q807,2)-ROUND((Register!$M807-Register!$R807)*MIN(Register!$Q807,MAX(0,MIN(I$4-1,IF(Register!$U807="",$D$2,MIN($D$2,YEAR(Register!$U807)*12+MONTH(Register!$U807)-1)))-(YEAR(Register!$O807)*12+MONTH(Register!$O807))+1))/Register!$Q807,2))</f>
        <v/>
      </c>
      <c r="J809" s="27">
        <f>IF(OR(Register!$N807&lt;&gt;"Yes",Register!$O807="",N(Register!$Q807)=0),0,ROUND((Register!$M807-Register!$R807)*MIN(Register!$Q807,MAX(0,MIN(J$4,IF(Register!$U807="",$D$2,MIN($D$2,YEAR(Register!$U807)*12+MONTH(Register!$U807)-1)))-(YEAR(Register!$O807)*12+MONTH(Register!$O807))+1))/Register!$Q807,2)-ROUND((Register!$M807-Register!$R807)*MIN(Register!$Q807,MAX(0,MIN(J$4-1,IF(Register!$U807="",$D$2,MIN($D$2,YEAR(Register!$U807)*12+MONTH(Register!$U807)-1)))-(YEAR(Register!$O807)*12+MONTH(Register!$O807))+1))/Register!$Q807,2))</f>
        <v/>
      </c>
      <c r="K809" s="27">
        <f>IF(OR(Register!$N807&lt;&gt;"Yes",Register!$O807="",N(Register!$Q807)=0),0,ROUND((Register!$M807-Register!$R807)*MIN(Register!$Q807,MAX(0,MIN(K$4,IF(Register!$U807="",$D$2,MIN($D$2,YEAR(Register!$U807)*12+MONTH(Register!$U807)-1)))-(YEAR(Register!$O807)*12+MONTH(Register!$O807))+1))/Register!$Q807,2)-ROUND((Register!$M807-Register!$R807)*MIN(Register!$Q807,MAX(0,MIN(K$4-1,IF(Register!$U807="",$D$2,MIN($D$2,YEAR(Register!$U807)*12+MONTH(Register!$U807)-1)))-(YEAR(Register!$O807)*12+MONTH(Register!$O807))+1))/Register!$Q807,2))</f>
        <v/>
      </c>
      <c r="L809" s="27">
        <f>IF(OR(Register!$N807&lt;&gt;"Yes",Register!$O807="",N(Register!$Q807)=0),0,ROUND((Register!$M807-Register!$R807)*MIN(Register!$Q807,MAX(0,MIN(L$4,IF(Register!$U807="",$D$2,MIN($D$2,YEAR(Register!$U807)*12+MONTH(Register!$U807)-1)))-(YEAR(Register!$O807)*12+MONTH(Register!$O807))+1))/Register!$Q807,2)-ROUND((Register!$M807-Register!$R807)*MIN(Register!$Q807,MAX(0,MIN(L$4-1,IF(Register!$U807="",$D$2,MIN($D$2,YEAR(Register!$U807)*12+MONTH(Register!$U807)-1)))-(YEAR(Register!$O807)*12+MONTH(Register!$O807))+1))/Register!$Q807,2))</f>
        <v/>
      </c>
      <c r="M809" s="27">
        <f>IF(OR(Register!$N807&lt;&gt;"Yes",Register!$O807="",N(Register!$Q807)=0),0,ROUND((Register!$M807-Register!$R807)*MIN(Register!$Q807,MAX(0,MIN(M$4,IF(Register!$U807="",$D$2,MIN($D$2,YEAR(Register!$U807)*12+MONTH(Register!$U807)-1)))-(YEAR(Register!$O807)*12+MONTH(Register!$O807))+1))/Register!$Q807,2)-ROUND((Register!$M807-Register!$R807)*MIN(Register!$Q807,MAX(0,MIN(M$4-1,IF(Register!$U807="",$D$2,MIN($D$2,YEAR(Register!$U807)*12+MONTH(Register!$U807)-1)))-(YEAR(Register!$O807)*12+MONTH(Register!$O807))+1))/Register!$Q807,2))</f>
        <v/>
      </c>
      <c r="N809" s="27">
        <f>IF(OR(Register!$N807&lt;&gt;"Yes",Register!$O807="",N(Register!$Q807)=0),0,ROUND((Register!$M807-Register!$R807)*MIN(Register!$Q807,MAX(0,MIN(N$4,IF(Register!$U807="",$D$2,MIN($D$2,YEAR(Register!$U807)*12+MONTH(Register!$U807)-1)))-(YEAR(Register!$O807)*12+MONTH(Register!$O807))+1))/Register!$Q807,2)-ROUND((Register!$M807-Register!$R807)*MIN(Register!$Q807,MAX(0,MIN(N$4-1,IF(Register!$U807="",$D$2,MIN($D$2,YEAR(Register!$U807)*12+MONTH(Register!$U807)-1)))-(YEAR(Register!$O807)*12+MONTH(Register!$O807))+1))/Register!$Q807,2))</f>
        <v/>
      </c>
      <c r="O809" s="27">
        <f>IF(OR(Register!$N807&lt;&gt;"Yes",Register!$O807="",N(Register!$Q807)=0),0,ROUND((Register!$M807-Register!$R807)*MIN(Register!$Q807,MAX(0,MIN(O$4,IF(Register!$U807="",$D$2,MIN($D$2,YEAR(Register!$U807)*12+MONTH(Register!$U807)-1)))-(YEAR(Register!$O807)*12+MONTH(Register!$O807))+1))/Register!$Q807,2)-ROUND((Register!$M807-Register!$R807)*MIN(Register!$Q807,MAX(0,MIN(O$4-1,IF(Register!$U807="",$D$2,MIN($D$2,YEAR(Register!$U807)*12+MONTH(Register!$U807)-1)))-(YEAR(Register!$O807)*12+MONTH(Register!$O807))+1))/Register!$Q807,2))</f>
        <v/>
      </c>
      <c r="P809" s="27">
        <f>IF(OR(Register!$N807&lt;&gt;"Yes",Register!$O807="",N(Register!$Q807)=0),0,ROUND((Register!$M807-Register!$R807)*MIN(Register!$Q807,MAX(0,MIN(P$4,IF(Register!$U807="",$D$2,MIN($D$2,YEAR(Register!$U807)*12+MONTH(Register!$U807)-1)))-(YEAR(Register!$O807)*12+MONTH(Register!$O807))+1))/Register!$Q807,2)-ROUND((Register!$M807-Register!$R807)*MIN(Register!$Q807,MAX(0,MIN(P$4-1,IF(Register!$U807="",$D$2,MIN($D$2,YEAR(Register!$U807)*12+MONTH(Register!$U807)-1)))-(YEAR(Register!$O807)*12+MONTH(Register!$O807))+1))/Register!$Q807,2))</f>
        <v/>
      </c>
      <c r="Q809" s="27">
        <f>E809+F809+G809+H809+I809+J809+K809+L809+M809+N809+O809+P809</f>
        <v/>
      </c>
    </row>
    <row r="810">
      <c r="A810" s="28">
        <f>IF(Register!$A808="","",Register!$A808)</f>
        <v/>
      </c>
      <c r="B810" s="28">
        <f>IF(Register!$D808="","",Register!$D808)</f>
        <v/>
      </c>
      <c r="C810" s="28">
        <f>IF(Register!$F808="","",Register!$F808)</f>
        <v/>
      </c>
      <c r="D810" s="28">
        <f>IF(C810="","",IF(C810=Settings!$A$9,Settings!$B$9,IF(C810=Settings!$A$10,Settings!$B$10,IF(C810=Settings!$A$11,Settings!$B$11,IF(C810=Settings!$A$12,Settings!$B$12,IF(C810=Settings!$A$13,Settings!$B$13,IF(C810=Settings!$A$14,Settings!$B$14,IF(C810=Settings!$A$15,Settings!$B$15,IF(C810=Settings!$A$16,Settings!$B$16,IF(C810=Settings!$A$17,Settings!$B$17,IF(C810=Settings!$A$18,Settings!$B$18,"")))))))))))</f>
        <v/>
      </c>
      <c r="E810" s="27">
        <f>IF(OR(Register!$N808&lt;&gt;"Yes",Register!$O808="",N(Register!$Q808)=0),0,ROUND((Register!$M808-Register!$R808)*MIN(Register!$Q808,MAX(0,MIN(E$4,IF(Register!$U808="",$D$2,MIN($D$2,YEAR(Register!$U808)*12+MONTH(Register!$U808)-1)))-(YEAR(Register!$O808)*12+MONTH(Register!$O808))+1))/Register!$Q808,2)-ROUND((Register!$M808-Register!$R808)*MIN(Register!$Q808,MAX(0,MIN(E$4-1,IF(Register!$U808="",$D$2,MIN($D$2,YEAR(Register!$U808)*12+MONTH(Register!$U808)-1)))-(YEAR(Register!$O808)*12+MONTH(Register!$O808))+1))/Register!$Q808,2))</f>
        <v/>
      </c>
      <c r="F810" s="27">
        <f>IF(OR(Register!$N808&lt;&gt;"Yes",Register!$O808="",N(Register!$Q808)=0),0,ROUND((Register!$M808-Register!$R808)*MIN(Register!$Q808,MAX(0,MIN(F$4,IF(Register!$U808="",$D$2,MIN($D$2,YEAR(Register!$U808)*12+MONTH(Register!$U808)-1)))-(YEAR(Register!$O808)*12+MONTH(Register!$O808))+1))/Register!$Q808,2)-ROUND((Register!$M808-Register!$R808)*MIN(Register!$Q808,MAX(0,MIN(F$4-1,IF(Register!$U808="",$D$2,MIN($D$2,YEAR(Register!$U808)*12+MONTH(Register!$U808)-1)))-(YEAR(Register!$O808)*12+MONTH(Register!$O808))+1))/Register!$Q808,2))</f>
        <v/>
      </c>
      <c r="G810" s="27">
        <f>IF(OR(Register!$N808&lt;&gt;"Yes",Register!$O808="",N(Register!$Q808)=0),0,ROUND((Register!$M808-Register!$R808)*MIN(Register!$Q808,MAX(0,MIN(G$4,IF(Register!$U808="",$D$2,MIN($D$2,YEAR(Register!$U808)*12+MONTH(Register!$U808)-1)))-(YEAR(Register!$O808)*12+MONTH(Register!$O808))+1))/Register!$Q808,2)-ROUND((Register!$M808-Register!$R808)*MIN(Register!$Q808,MAX(0,MIN(G$4-1,IF(Register!$U808="",$D$2,MIN($D$2,YEAR(Register!$U808)*12+MONTH(Register!$U808)-1)))-(YEAR(Register!$O808)*12+MONTH(Register!$O808))+1))/Register!$Q808,2))</f>
        <v/>
      </c>
      <c r="H810" s="27">
        <f>IF(OR(Register!$N808&lt;&gt;"Yes",Register!$O808="",N(Register!$Q808)=0),0,ROUND((Register!$M808-Register!$R808)*MIN(Register!$Q808,MAX(0,MIN(H$4,IF(Register!$U808="",$D$2,MIN($D$2,YEAR(Register!$U808)*12+MONTH(Register!$U808)-1)))-(YEAR(Register!$O808)*12+MONTH(Register!$O808))+1))/Register!$Q808,2)-ROUND((Register!$M808-Register!$R808)*MIN(Register!$Q808,MAX(0,MIN(H$4-1,IF(Register!$U808="",$D$2,MIN($D$2,YEAR(Register!$U808)*12+MONTH(Register!$U808)-1)))-(YEAR(Register!$O808)*12+MONTH(Register!$O808))+1))/Register!$Q808,2))</f>
        <v/>
      </c>
      <c r="I810" s="27">
        <f>IF(OR(Register!$N808&lt;&gt;"Yes",Register!$O808="",N(Register!$Q808)=0),0,ROUND((Register!$M808-Register!$R808)*MIN(Register!$Q808,MAX(0,MIN(I$4,IF(Register!$U808="",$D$2,MIN($D$2,YEAR(Register!$U808)*12+MONTH(Register!$U808)-1)))-(YEAR(Register!$O808)*12+MONTH(Register!$O808))+1))/Register!$Q808,2)-ROUND((Register!$M808-Register!$R808)*MIN(Register!$Q808,MAX(0,MIN(I$4-1,IF(Register!$U808="",$D$2,MIN($D$2,YEAR(Register!$U808)*12+MONTH(Register!$U808)-1)))-(YEAR(Register!$O808)*12+MONTH(Register!$O808))+1))/Register!$Q808,2))</f>
        <v/>
      </c>
      <c r="J810" s="27">
        <f>IF(OR(Register!$N808&lt;&gt;"Yes",Register!$O808="",N(Register!$Q808)=0),0,ROUND((Register!$M808-Register!$R808)*MIN(Register!$Q808,MAX(0,MIN(J$4,IF(Register!$U808="",$D$2,MIN($D$2,YEAR(Register!$U808)*12+MONTH(Register!$U808)-1)))-(YEAR(Register!$O808)*12+MONTH(Register!$O808))+1))/Register!$Q808,2)-ROUND((Register!$M808-Register!$R808)*MIN(Register!$Q808,MAX(0,MIN(J$4-1,IF(Register!$U808="",$D$2,MIN($D$2,YEAR(Register!$U808)*12+MONTH(Register!$U808)-1)))-(YEAR(Register!$O808)*12+MONTH(Register!$O808))+1))/Register!$Q808,2))</f>
        <v/>
      </c>
      <c r="K810" s="27">
        <f>IF(OR(Register!$N808&lt;&gt;"Yes",Register!$O808="",N(Register!$Q808)=0),0,ROUND((Register!$M808-Register!$R808)*MIN(Register!$Q808,MAX(0,MIN(K$4,IF(Register!$U808="",$D$2,MIN($D$2,YEAR(Register!$U808)*12+MONTH(Register!$U808)-1)))-(YEAR(Register!$O808)*12+MONTH(Register!$O808))+1))/Register!$Q808,2)-ROUND((Register!$M808-Register!$R808)*MIN(Register!$Q808,MAX(0,MIN(K$4-1,IF(Register!$U808="",$D$2,MIN($D$2,YEAR(Register!$U808)*12+MONTH(Register!$U808)-1)))-(YEAR(Register!$O808)*12+MONTH(Register!$O808))+1))/Register!$Q808,2))</f>
        <v/>
      </c>
      <c r="L810" s="27">
        <f>IF(OR(Register!$N808&lt;&gt;"Yes",Register!$O808="",N(Register!$Q808)=0),0,ROUND((Register!$M808-Register!$R808)*MIN(Register!$Q808,MAX(0,MIN(L$4,IF(Register!$U808="",$D$2,MIN($D$2,YEAR(Register!$U808)*12+MONTH(Register!$U808)-1)))-(YEAR(Register!$O808)*12+MONTH(Register!$O808))+1))/Register!$Q808,2)-ROUND((Register!$M808-Register!$R808)*MIN(Register!$Q808,MAX(0,MIN(L$4-1,IF(Register!$U808="",$D$2,MIN($D$2,YEAR(Register!$U808)*12+MONTH(Register!$U808)-1)))-(YEAR(Register!$O808)*12+MONTH(Register!$O808))+1))/Register!$Q808,2))</f>
        <v/>
      </c>
      <c r="M810" s="27">
        <f>IF(OR(Register!$N808&lt;&gt;"Yes",Register!$O808="",N(Register!$Q808)=0),0,ROUND((Register!$M808-Register!$R808)*MIN(Register!$Q808,MAX(0,MIN(M$4,IF(Register!$U808="",$D$2,MIN($D$2,YEAR(Register!$U808)*12+MONTH(Register!$U808)-1)))-(YEAR(Register!$O808)*12+MONTH(Register!$O808))+1))/Register!$Q808,2)-ROUND((Register!$M808-Register!$R808)*MIN(Register!$Q808,MAX(0,MIN(M$4-1,IF(Register!$U808="",$D$2,MIN($D$2,YEAR(Register!$U808)*12+MONTH(Register!$U808)-1)))-(YEAR(Register!$O808)*12+MONTH(Register!$O808))+1))/Register!$Q808,2))</f>
        <v/>
      </c>
      <c r="N810" s="27">
        <f>IF(OR(Register!$N808&lt;&gt;"Yes",Register!$O808="",N(Register!$Q808)=0),0,ROUND((Register!$M808-Register!$R808)*MIN(Register!$Q808,MAX(0,MIN(N$4,IF(Register!$U808="",$D$2,MIN($D$2,YEAR(Register!$U808)*12+MONTH(Register!$U808)-1)))-(YEAR(Register!$O808)*12+MONTH(Register!$O808))+1))/Register!$Q808,2)-ROUND((Register!$M808-Register!$R808)*MIN(Register!$Q808,MAX(0,MIN(N$4-1,IF(Register!$U808="",$D$2,MIN($D$2,YEAR(Register!$U808)*12+MONTH(Register!$U808)-1)))-(YEAR(Register!$O808)*12+MONTH(Register!$O808))+1))/Register!$Q808,2))</f>
        <v/>
      </c>
      <c r="O810" s="27">
        <f>IF(OR(Register!$N808&lt;&gt;"Yes",Register!$O808="",N(Register!$Q808)=0),0,ROUND((Register!$M808-Register!$R808)*MIN(Register!$Q808,MAX(0,MIN(O$4,IF(Register!$U808="",$D$2,MIN($D$2,YEAR(Register!$U808)*12+MONTH(Register!$U808)-1)))-(YEAR(Register!$O808)*12+MONTH(Register!$O808))+1))/Register!$Q808,2)-ROUND((Register!$M808-Register!$R808)*MIN(Register!$Q808,MAX(0,MIN(O$4-1,IF(Register!$U808="",$D$2,MIN($D$2,YEAR(Register!$U808)*12+MONTH(Register!$U808)-1)))-(YEAR(Register!$O808)*12+MONTH(Register!$O808))+1))/Register!$Q808,2))</f>
        <v/>
      </c>
      <c r="P810" s="27">
        <f>IF(OR(Register!$N808&lt;&gt;"Yes",Register!$O808="",N(Register!$Q808)=0),0,ROUND((Register!$M808-Register!$R808)*MIN(Register!$Q808,MAX(0,MIN(P$4,IF(Register!$U808="",$D$2,MIN($D$2,YEAR(Register!$U808)*12+MONTH(Register!$U808)-1)))-(YEAR(Register!$O808)*12+MONTH(Register!$O808))+1))/Register!$Q808,2)-ROUND((Register!$M808-Register!$R808)*MIN(Register!$Q808,MAX(0,MIN(P$4-1,IF(Register!$U808="",$D$2,MIN($D$2,YEAR(Register!$U808)*12+MONTH(Register!$U808)-1)))-(YEAR(Register!$O808)*12+MONTH(Register!$O808))+1))/Register!$Q808,2))</f>
        <v/>
      </c>
      <c r="Q810" s="27">
        <f>E810+F810+G810+H810+I810+J810+K810+L810+M810+N810+O810+P810</f>
        <v/>
      </c>
    </row>
    <row r="811">
      <c r="A811" s="28">
        <f>IF(Register!$A809="","",Register!$A809)</f>
        <v/>
      </c>
      <c r="B811" s="28">
        <f>IF(Register!$D809="","",Register!$D809)</f>
        <v/>
      </c>
      <c r="C811" s="28">
        <f>IF(Register!$F809="","",Register!$F809)</f>
        <v/>
      </c>
      <c r="D811" s="28">
        <f>IF(C811="","",IF(C811=Settings!$A$9,Settings!$B$9,IF(C811=Settings!$A$10,Settings!$B$10,IF(C811=Settings!$A$11,Settings!$B$11,IF(C811=Settings!$A$12,Settings!$B$12,IF(C811=Settings!$A$13,Settings!$B$13,IF(C811=Settings!$A$14,Settings!$B$14,IF(C811=Settings!$A$15,Settings!$B$15,IF(C811=Settings!$A$16,Settings!$B$16,IF(C811=Settings!$A$17,Settings!$B$17,IF(C811=Settings!$A$18,Settings!$B$18,"")))))))))))</f>
        <v/>
      </c>
      <c r="E811" s="27">
        <f>IF(OR(Register!$N809&lt;&gt;"Yes",Register!$O809="",N(Register!$Q809)=0),0,ROUND((Register!$M809-Register!$R809)*MIN(Register!$Q809,MAX(0,MIN(E$4,IF(Register!$U809="",$D$2,MIN($D$2,YEAR(Register!$U809)*12+MONTH(Register!$U809)-1)))-(YEAR(Register!$O809)*12+MONTH(Register!$O809))+1))/Register!$Q809,2)-ROUND((Register!$M809-Register!$R809)*MIN(Register!$Q809,MAX(0,MIN(E$4-1,IF(Register!$U809="",$D$2,MIN($D$2,YEAR(Register!$U809)*12+MONTH(Register!$U809)-1)))-(YEAR(Register!$O809)*12+MONTH(Register!$O809))+1))/Register!$Q809,2))</f>
        <v/>
      </c>
      <c r="F811" s="27">
        <f>IF(OR(Register!$N809&lt;&gt;"Yes",Register!$O809="",N(Register!$Q809)=0),0,ROUND((Register!$M809-Register!$R809)*MIN(Register!$Q809,MAX(0,MIN(F$4,IF(Register!$U809="",$D$2,MIN($D$2,YEAR(Register!$U809)*12+MONTH(Register!$U809)-1)))-(YEAR(Register!$O809)*12+MONTH(Register!$O809))+1))/Register!$Q809,2)-ROUND((Register!$M809-Register!$R809)*MIN(Register!$Q809,MAX(0,MIN(F$4-1,IF(Register!$U809="",$D$2,MIN($D$2,YEAR(Register!$U809)*12+MONTH(Register!$U809)-1)))-(YEAR(Register!$O809)*12+MONTH(Register!$O809))+1))/Register!$Q809,2))</f>
        <v/>
      </c>
      <c r="G811" s="27">
        <f>IF(OR(Register!$N809&lt;&gt;"Yes",Register!$O809="",N(Register!$Q809)=0),0,ROUND((Register!$M809-Register!$R809)*MIN(Register!$Q809,MAX(0,MIN(G$4,IF(Register!$U809="",$D$2,MIN($D$2,YEAR(Register!$U809)*12+MONTH(Register!$U809)-1)))-(YEAR(Register!$O809)*12+MONTH(Register!$O809))+1))/Register!$Q809,2)-ROUND((Register!$M809-Register!$R809)*MIN(Register!$Q809,MAX(0,MIN(G$4-1,IF(Register!$U809="",$D$2,MIN($D$2,YEAR(Register!$U809)*12+MONTH(Register!$U809)-1)))-(YEAR(Register!$O809)*12+MONTH(Register!$O809))+1))/Register!$Q809,2))</f>
        <v/>
      </c>
      <c r="H811" s="27">
        <f>IF(OR(Register!$N809&lt;&gt;"Yes",Register!$O809="",N(Register!$Q809)=0),0,ROUND((Register!$M809-Register!$R809)*MIN(Register!$Q809,MAX(0,MIN(H$4,IF(Register!$U809="",$D$2,MIN($D$2,YEAR(Register!$U809)*12+MONTH(Register!$U809)-1)))-(YEAR(Register!$O809)*12+MONTH(Register!$O809))+1))/Register!$Q809,2)-ROUND((Register!$M809-Register!$R809)*MIN(Register!$Q809,MAX(0,MIN(H$4-1,IF(Register!$U809="",$D$2,MIN($D$2,YEAR(Register!$U809)*12+MONTH(Register!$U809)-1)))-(YEAR(Register!$O809)*12+MONTH(Register!$O809))+1))/Register!$Q809,2))</f>
        <v/>
      </c>
      <c r="I811" s="27">
        <f>IF(OR(Register!$N809&lt;&gt;"Yes",Register!$O809="",N(Register!$Q809)=0),0,ROUND((Register!$M809-Register!$R809)*MIN(Register!$Q809,MAX(0,MIN(I$4,IF(Register!$U809="",$D$2,MIN($D$2,YEAR(Register!$U809)*12+MONTH(Register!$U809)-1)))-(YEAR(Register!$O809)*12+MONTH(Register!$O809))+1))/Register!$Q809,2)-ROUND((Register!$M809-Register!$R809)*MIN(Register!$Q809,MAX(0,MIN(I$4-1,IF(Register!$U809="",$D$2,MIN($D$2,YEAR(Register!$U809)*12+MONTH(Register!$U809)-1)))-(YEAR(Register!$O809)*12+MONTH(Register!$O809))+1))/Register!$Q809,2))</f>
        <v/>
      </c>
      <c r="J811" s="27">
        <f>IF(OR(Register!$N809&lt;&gt;"Yes",Register!$O809="",N(Register!$Q809)=0),0,ROUND((Register!$M809-Register!$R809)*MIN(Register!$Q809,MAX(0,MIN(J$4,IF(Register!$U809="",$D$2,MIN($D$2,YEAR(Register!$U809)*12+MONTH(Register!$U809)-1)))-(YEAR(Register!$O809)*12+MONTH(Register!$O809))+1))/Register!$Q809,2)-ROUND((Register!$M809-Register!$R809)*MIN(Register!$Q809,MAX(0,MIN(J$4-1,IF(Register!$U809="",$D$2,MIN($D$2,YEAR(Register!$U809)*12+MONTH(Register!$U809)-1)))-(YEAR(Register!$O809)*12+MONTH(Register!$O809))+1))/Register!$Q809,2))</f>
        <v/>
      </c>
      <c r="K811" s="27">
        <f>IF(OR(Register!$N809&lt;&gt;"Yes",Register!$O809="",N(Register!$Q809)=0),0,ROUND((Register!$M809-Register!$R809)*MIN(Register!$Q809,MAX(0,MIN(K$4,IF(Register!$U809="",$D$2,MIN($D$2,YEAR(Register!$U809)*12+MONTH(Register!$U809)-1)))-(YEAR(Register!$O809)*12+MONTH(Register!$O809))+1))/Register!$Q809,2)-ROUND((Register!$M809-Register!$R809)*MIN(Register!$Q809,MAX(0,MIN(K$4-1,IF(Register!$U809="",$D$2,MIN($D$2,YEAR(Register!$U809)*12+MONTH(Register!$U809)-1)))-(YEAR(Register!$O809)*12+MONTH(Register!$O809))+1))/Register!$Q809,2))</f>
        <v/>
      </c>
      <c r="L811" s="27">
        <f>IF(OR(Register!$N809&lt;&gt;"Yes",Register!$O809="",N(Register!$Q809)=0),0,ROUND((Register!$M809-Register!$R809)*MIN(Register!$Q809,MAX(0,MIN(L$4,IF(Register!$U809="",$D$2,MIN($D$2,YEAR(Register!$U809)*12+MONTH(Register!$U809)-1)))-(YEAR(Register!$O809)*12+MONTH(Register!$O809))+1))/Register!$Q809,2)-ROUND((Register!$M809-Register!$R809)*MIN(Register!$Q809,MAX(0,MIN(L$4-1,IF(Register!$U809="",$D$2,MIN($D$2,YEAR(Register!$U809)*12+MONTH(Register!$U809)-1)))-(YEAR(Register!$O809)*12+MONTH(Register!$O809))+1))/Register!$Q809,2))</f>
        <v/>
      </c>
      <c r="M811" s="27">
        <f>IF(OR(Register!$N809&lt;&gt;"Yes",Register!$O809="",N(Register!$Q809)=0),0,ROUND((Register!$M809-Register!$R809)*MIN(Register!$Q809,MAX(0,MIN(M$4,IF(Register!$U809="",$D$2,MIN($D$2,YEAR(Register!$U809)*12+MONTH(Register!$U809)-1)))-(YEAR(Register!$O809)*12+MONTH(Register!$O809))+1))/Register!$Q809,2)-ROUND((Register!$M809-Register!$R809)*MIN(Register!$Q809,MAX(0,MIN(M$4-1,IF(Register!$U809="",$D$2,MIN($D$2,YEAR(Register!$U809)*12+MONTH(Register!$U809)-1)))-(YEAR(Register!$O809)*12+MONTH(Register!$O809))+1))/Register!$Q809,2))</f>
        <v/>
      </c>
      <c r="N811" s="27">
        <f>IF(OR(Register!$N809&lt;&gt;"Yes",Register!$O809="",N(Register!$Q809)=0),0,ROUND((Register!$M809-Register!$R809)*MIN(Register!$Q809,MAX(0,MIN(N$4,IF(Register!$U809="",$D$2,MIN($D$2,YEAR(Register!$U809)*12+MONTH(Register!$U809)-1)))-(YEAR(Register!$O809)*12+MONTH(Register!$O809))+1))/Register!$Q809,2)-ROUND((Register!$M809-Register!$R809)*MIN(Register!$Q809,MAX(0,MIN(N$4-1,IF(Register!$U809="",$D$2,MIN($D$2,YEAR(Register!$U809)*12+MONTH(Register!$U809)-1)))-(YEAR(Register!$O809)*12+MONTH(Register!$O809))+1))/Register!$Q809,2))</f>
        <v/>
      </c>
      <c r="O811" s="27">
        <f>IF(OR(Register!$N809&lt;&gt;"Yes",Register!$O809="",N(Register!$Q809)=0),0,ROUND((Register!$M809-Register!$R809)*MIN(Register!$Q809,MAX(0,MIN(O$4,IF(Register!$U809="",$D$2,MIN($D$2,YEAR(Register!$U809)*12+MONTH(Register!$U809)-1)))-(YEAR(Register!$O809)*12+MONTH(Register!$O809))+1))/Register!$Q809,2)-ROUND((Register!$M809-Register!$R809)*MIN(Register!$Q809,MAX(0,MIN(O$4-1,IF(Register!$U809="",$D$2,MIN($D$2,YEAR(Register!$U809)*12+MONTH(Register!$U809)-1)))-(YEAR(Register!$O809)*12+MONTH(Register!$O809))+1))/Register!$Q809,2))</f>
        <v/>
      </c>
      <c r="P811" s="27">
        <f>IF(OR(Register!$N809&lt;&gt;"Yes",Register!$O809="",N(Register!$Q809)=0),0,ROUND((Register!$M809-Register!$R809)*MIN(Register!$Q809,MAX(0,MIN(P$4,IF(Register!$U809="",$D$2,MIN($D$2,YEAR(Register!$U809)*12+MONTH(Register!$U809)-1)))-(YEAR(Register!$O809)*12+MONTH(Register!$O809))+1))/Register!$Q809,2)-ROUND((Register!$M809-Register!$R809)*MIN(Register!$Q809,MAX(0,MIN(P$4-1,IF(Register!$U809="",$D$2,MIN($D$2,YEAR(Register!$U809)*12+MONTH(Register!$U809)-1)))-(YEAR(Register!$O809)*12+MONTH(Register!$O809))+1))/Register!$Q809,2))</f>
        <v/>
      </c>
      <c r="Q811" s="27">
        <f>E811+F811+G811+H811+I811+J811+K811+L811+M811+N811+O811+P811</f>
        <v/>
      </c>
    </row>
    <row r="812">
      <c r="A812" s="28">
        <f>IF(Register!$A810="","",Register!$A810)</f>
        <v/>
      </c>
      <c r="B812" s="28">
        <f>IF(Register!$D810="","",Register!$D810)</f>
        <v/>
      </c>
      <c r="C812" s="28">
        <f>IF(Register!$F810="","",Register!$F810)</f>
        <v/>
      </c>
      <c r="D812" s="28">
        <f>IF(C812="","",IF(C812=Settings!$A$9,Settings!$B$9,IF(C812=Settings!$A$10,Settings!$B$10,IF(C812=Settings!$A$11,Settings!$B$11,IF(C812=Settings!$A$12,Settings!$B$12,IF(C812=Settings!$A$13,Settings!$B$13,IF(C812=Settings!$A$14,Settings!$B$14,IF(C812=Settings!$A$15,Settings!$B$15,IF(C812=Settings!$A$16,Settings!$B$16,IF(C812=Settings!$A$17,Settings!$B$17,IF(C812=Settings!$A$18,Settings!$B$18,"")))))))))))</f>
        <v/>
      </c>
      <c r="E812" s="27">
        <f>IF(OR(Register!$N810&lt;&gt;"Yes",Register!$O810="",N(Register!$Q810)=0),0,ROUND((Register!$M810-Register!$R810)*MIN(Register!$Q810,MAX(0,MIN(E$4,IF(Register!$U810="",$D$2,MIN($D$2,YEAR(Register!$U810)*12+MONTH(Register!$U810)-1)))-(YEAR(Register!$O810)*12+MONTH(Register!$O810))+1))/Register!$Q810,2)-ROUND((Register!$M810-Register!$R810)*MIN(Register!$Q810,MAX(0,MIN(E$4-1,IF(Register!$U810="",$D$2,MIN($D$2,YEAR(Register!$U810)*12+MONTH(Register!$U810)-1)))-(YEAR(Register!$O810)*12+MONTH(Register!$O810))+1))/Register!$Q810,2))</f>
        <v/>
      </c>
      <c r="F812" s="27">
        <f>IF(OR(Register!$N810&lt;&gt;"Yes",Register!$O810="",N(Register!$Q810)=0),0,ROUND((Register!$M810-Register!$R810)*MIN(Register!$Q810,MAX(0,MIN(F$4,IF(Register!$U810="",$D$2,MIN($D$2,YEAR(Register!$U810)*12+MONTH(Register!$U810)-1)))-(YEAR(Register!$O810)*12+MONTH(Register!$O810))+1))/Register!$Q810,2)-ROUND((Register!$M810-Register!$R810)*MIN(Register!$Q810,MAX(0,MIN(F$4-1,IF(Register!$U810="",$D$2,MIN($D$2,YEAR(Register!$U810)*12+MONTH(Register!$U810)-1)))-(YEAR(Register!$O810)*12+MONTH(Register!$O810))+1))/Register!$Q810,2))</f>
        <v/>
      </c>
      <c r="G812" s="27">
        <f>IF(OR(Register!$N810&lt;&gt;"Yes",Register!$O810="",N(Register!$Q810)=0),0,ROUND((Register!$M810-Register!$R810)*MIN(Register!$Q810,MAX(0,MIN(G$4,IF(Register!$U810="",$D$2,MIN($D$2,YEAR(Register!$U810)*12+MONTH(Register!$U810)-1)))-(YEAR(Register!$O810)*12+MONTH(Register!$O810))+1))/Register!$Q810,2)-ROUND((Register!$M810-Register!$R810)*MIN(Register!$Q810,MAX(0,MIN(G$4-1,IF(Register!$U810="",$D$2,MIN($D$2,YEAR(Register!$U810)*12+MONTH(Register!$U810)-1)))-(YEAR(Register!$O810)*12+MONTH(Register!$O810))+1))/Register!$Q810,2))</f>
        <v/>
      </c>
      <c r="H812" s="27">
        <f>IF(OR(Register!$N810&lt;&gt;"Yes",Register!$O810="",N(Register!$Q810)=0),0,ROUND((Register!$M810-Register!$R810)*MIN(Register!$Q810,MAX(0,MIN(H$4,IF(Register!$U810="",$D$2,MIN($D$2,YEAR(Register!$U810)*12+MONTH(Register!$U810)-1)))-(YEAR(Register!$O810)*12+MONTH(Register!$O810))+1))/Register!$Q810,2)-ROUND((Register!$M810-Register!$R810)*MIN(Register!$Q810,MAX(0,MIN(H$4-1,IF(Register!$U810="",$D$2,MIN($D$2,YEAR(Register!$U810)*12+MONTH(Register!$U810)-1)))-(YEAR(Register!$O810)*12+MONTH(Register!$O810))+1))/Register!$Q810,2))</f>
        <v/>
      </c>
      <c r="I812" s="27">
        <f>IF(OR(Register!$N810&lt;&gt;"Yes",Register!$O810="",N(Register!$Q810)=0),0,ROUND((Register!$M810-Register!$R810)*MIN(Register!$Q810,MAX(0,MIN(I$4,IF(Register!$U810="",$D$2,MIN($D$2,YEAR(Register!$U810)*12+MONTH(Register!$U810)-1)))-(YEAR(Register!$O810)*12+MONTH(Register!$O810))+1))/Register!$Q810,2)-ROUND((Register!$M810-Register!$R810)*MIN(Register!$Q810,MAX(0,MIN(I$4-1,IF(Register!$U810="",$D$2,MIN($D$2,YEAR(Register!$U810)*12+MONTH(Register!$U810)-1)))-(YEAR(Register!$O810)*12+MONTH(Register!$O810))+1))/Register!$Q810,2))</f>
        <v/>
      </c>
      <c r="J812" s="27">
        <f>IF(OR(Register!$N810&lt;&gt;"Yes",Register!$O810="",N(Register!$Q810)=0),0,ROUND((Register!$M810-Register!$R810)*MIN(Register!$Q810,MAX(0,MIN(J$4,IF(Register!$U810="",$D$2,MIN($D$2,YEAR(Register!$U810)*12+MONTH(Register!$U810)-1)))-(YEAR(Register!$O810)*12+MONTH(Register!$O810))+1))/Register!$Q810,2)-ROUND((Register!$M810-Register!$R810)*MIN(Register!$Q810,MAX(0,MIN(J$4-1,IF(Register!$U810="",$D$2,MIN($D$2,YEAR(Register!$U810)*12+MONTH(Register!$U810)-1)))-(YEAR(Register!$O810)*12+MONTH(Register!$O810))+1))/Register!$Q810,2))</f>
        <v/>
      </c>
      <c r="K812" s="27">
        <f>IF(OR(Register!$N810&lt;&gt;"Yes",Register!$O810="",N(Register!$Q810)=0),0,ROUND((Register!$M810-Register!$R810)*MIN(Register!$Q810,MAX(0,MIN(K$4,IF(Register!$U810="",$D$2,MIN($D$2,YEAR(Register!$U810)*12+MONTH(Register!$U810)-1)))-(YEAR(Register!$O810)*12+MONTH(Register!$O810))+1))/Register!$Q810,2)-ROUND((Register!$M810-Register!$R810)*MIN(Register!$Q810,MAX(0,MIN(K$4-1,IF(Register!$U810="",$D$2,MIN($D$2,YEAR(Register!$U810)*12+MONTH(Register!$U810)-1)))-(YEAR(Register!$O810)*12+MONTH(Register!$O810))+1))/Register!$Q810,2))</f>
        <v/>
      </c>
      <c r="L812" s="27">
        <f>IF(OR(Register!$N810&lt;&gt;"Yes",Register!$O810="",N(Register!$Q810)=0),0,ROUND((Register!$M810-Register!$R810)*MIN(Register!$Q810,MAX(0,MIN(L$4,IF(Register!$U810="",$D$2,MIN($D$2,YEAR(Register!$U810)*12+MONTH(Register!$U810)-1)))-(YEAR(Register!$O810)*12+MONTH(Register!$O810))+1))/Register!$Q810,2)-ROUND((Register!$M810-Register!$R810)*MIN(Register!$Q810,MAX(0,MIN(L$4-1,IF(Register!$U810="",$D$2,MIN($D$2,YEAR(Register!$U810)*12+MONTH(Register!$U810)-1)))-(YEAR(Register!$O810)*12+MONTH(Register!$O810))+1))/Register!$Q810,2))</f>
        <v/>
      </c>
      <c r="M812" s="27">
        <f>IF(OR(Register!$N810&lt;&gt;"Yes",Register!$O810="",N(Register!$Q810)=0),0,ROUND((Register!$M810-Register!$R810)*MIN(Register!$Q810,MAX(0,MIN(M$4,IF(Register!$U810="",$D$2,MIN($D$2,YEAR(Register!$U810)*12+MONTH(Register!$U810)-1)))-(YEAR(Register!$O810)*12+MONTH(Register!$O810))+1))/Register!$Q810,2)-ROUND((Register!$M810-Register!$R810)*MIN(Register!$Q810,MAX(0,MIN(M$4-1,IF(Register!$U810="",$D$2,MIN($D$2,YEAR(Register!$U810)*12+MONTH(Register!$U810)-1)))-(YEAR(Register!$O810)*12+MONTH(Register!$O810))+1))/Register!$Q810,2))</f>
        <v/>
      </c>
      <c r="N812" s="27">
        <f>IF(OR(Register!$N810&lt;&gt;"Yes",Register!$O810="",N(Register!$Q810)=0),0,ROUND((Register!$M810-Register!$R810)*MIN(Register!$Q810,MAX(0,MIN(N$4,IF(Register!$U810="",$D$2,MIN($D$2,YEAR(Register!$U810)*12+MONTH(Register!$U810)-1)))-(YEAR(Register!$O810)*12+MONTH(Register!$O810))+1))/Register!$Q810,2)-ROUND((Register!$M810-Register!$R810)*MIN(Register!$Q810,MAX(0,MIN(N$4-1,IF(Register!$U810="",$D$2,MIN($D$2,YEAR(Register!$U810)*12+MONTH(Register!$U810)-1)))-(YEAR(Register!$O810)*12+MONTH(Register!$O810))+1))/Register!$Q810,2))</f>
        <v/>
      </c>
      <c r="O812" s="27">
        <f>IF(OR(Register!$N810&lt;&gt;"Yes",Register!$O810="",N(Register!$Q810)=0),0,ROUND((Register!$M810-Register!$R810)*MIN(Register!$Q810,MAX(0,MIN(O$4,IF(Register!$U810="",$D$2,MIN($D$2,YEAR(Register!$U810)*12+MONTH(Register!$U810)-1)))-(YEAR(Register!$O810)*12+MONTH(Register!$O810))+1))/Register!$Q810,2)-ROUND((Register!$M810-Register!$R810)*MIN(Register!$Q810,MAX(0,MIN(O$4-1,IF(Register!$U810="",$D$2,MIN($D$2,YEAR(Register!$U810)*12+MONTH(Register!$U810)-1)))-(YEAR(Register!$O810)*12+MONTH(Register!$O810))+1))/Register!$Q810,2))</f>
        <v/>
      </c>
      <c r="P812" s="27">
        <f>IF(OR(Register!$N810&lt;&gt;"Yes",Register!$O810="",N(Register!$Q810)=0),0,ROUND((Register!$M810-Register!$R810)*MIN(Register!$Q810,MAX(0,MIN(P$4,IF(Register!$U810="",$D$2,MIN($D$2,YEAR(Register!$U810)*12+MONTH(Register!$U810)-1)))-(YEAR(Register!$O810)*12+MONTH(Register!$O810))+1))/Register!$Q810,2)-ROUND((Register!$M810-Register!$R810)*MIN(Register!$Q810,MAX(0,MIN(P$4-1,IF(Register!$U810="",$D$2,MIN($D$2,YEAR(Register!$U810)*12+MONTH(Register!$U810)-1)))-(YEAR(Register!$O810)*12+MONTH(Register!$O810))+1))/Register!$Q810,2))</f>
        <v/>
      </c>
      <c r="Q812" s="27">
        <f>E812+F812+G812+H812+I812+J812+K812+L812+M812+N812+O812+P812</f>
        <v/>
      </c>
    </row>
    <row r="813">
      <c r="A813" s="28">
        <f>IF(Register!$A811="","",Register!$A811)</f>
        <v/>
      </c>
      <c r="B813" s="28">
        <f>IF(Register!$D811="","",Register!$D811)</f>
        <v/>
      </c>
      <c r="C813" s="28">
        <f>IF(Register!$F811="","",Register!$F811)</f>
        <v/>
      </c>
      <c r="D813" s="28">
        <f>IF(C813="","",IF(C813=Settings!$A$9,Settings!$B$9,IF(C813=Settings!$A$10,Settings!$B$10,IF(C813=Settings!$A$11,Settings!$B$11,IF(C813=Settings!$A$12,Settings!$B$12,IF(C813=Settings!$A$13,Settings!$B$13,IF(C813=Settings!$A$14,Settings!$B$14,IF(C813=Settings!$A$15,Settings!$B$15,IF(C813=Settings!$A$16,Settings!$B$16,IF(C813=Settings!$A$17,Settings!$B$17,IF(C813=Settings!$A$18,Settings!$B$18,"")))))))))))</f>
        <v/>
      </c>
      <c r="E813" s="27">
        <f>IF(OR(Register!$N811&lt;&gt;"Yes",Register!$O811="",N(Register!$Q811)=0),0,ROUND((Register!$M811-Register!$R811)*MIN(Register!$Q811,MAX(0,MIN(E$4,IF(Register!$U811="",$D$2,MIN($D$2,YEAR(Register!$U811)*12+MONTH(Register!$U811)-1)))-(YEAR(Register!$O811)*12+MONTH(Register!$O811))+1))/Register!$Q811,2)-ROUND((Register!$M811-Register!$R811)*MIN(Register!$Q811,MAX(0,MIN(E$4-1,IF(Register!$U811="",$D$2,MIN($D$2,YEAR(Register!$U811)*12+MONTH(Register!$U811)-1)))-(YEAR(Register!$O811)*12+MONTH(Register!$O811))+1))/Register!$Q811,2))</f>
        <v/>
      </c>
      <c r="F813" s="27">
        <f>IF(OR(Register!$N811&lt;&gt;"Yes",Register!$O811="",N(Register!$Q811)=0),0,ROUND((Register!$M811-Register!$R811)*MIN(Register!$Q811,MAX(0,MIN(F$4,IF(Register!$U811="",$D$2,MIN($D$2,YEAR(Register!$U811)*12+MONTH(Register!$U811)-1)))-(YEAR(Register!$O811)*12+MONTH(Register!$O811))+1))/Register!$Q811,2)-ROUND((Register!$M811-Register!$R811)*MIN(Register!$Q811,MAX(0,MIN(F$4-1,IF(Register!$U811="",$D$2,MIN($D$2,YEAR(Register!$U811)*12+MONTH(Register!$U811)-1)))-(YEAR(Register!$O811)*12+MONTH(Register!$O811))+1))/Register!$Q811,2))</f>
        <v/>
      </c>
      <c r="G813" s="27">
        <f>IF(OR(Register!$N811&lt;&gt;"Yes",Register!$O811="",N(Register!$Q811)=0),0,ROUND((Register!$M811-Register!$R811)*MIN(Register!$Q811,MAX(0,MIN(G$4,IF(Register!$U811="",$D$2,MIN($D$2,YEAR(Register!$U811)*12+MONTH(Register!$U811)-1)))-(YEAR(Register!$O811)*12+MONTH(Register!$O811))+1))/Register!$Q811,2)-ROUND((Register!$M811-Register!$R811)*MIN(Register!$Q811,MAX(0,MIN(G$4-1,IF(Register!$U811="",$D$2,MIN($D$2,YEAR(Register!$U811)*12+MONTH(Register!$U811)-1)))-(YEAR(Register!$O811)*12+MONTH(Register!$O811))+1))/Register!$Q811,2))</f>
        <v/>
      </c>
      <c r="H813" s="27">
        <f>IF(OR(Register!$N811&lt;&gt;"Yes",Register!$O811="",N(Register!$Q811)=0),0,ROUND((Register!$M811-Register!$R811)*MIN(Register!$Q811,MAX(0,MIN(H$4,IF(Register!$U811="",$D$2,MIN($D$2,YEAR(Register!$U811)*12+MONTH(Register!$U811)-1)))-(YEAR(Register!$O811)*12+MONTH(Register!$O811))+1))/Register!$Q811,2)-ROUND((Register!$M811-Register!$R811)*MIN(Register!$Q811,MAX(0,MIN(H$4-1,IF(Register!$U811="",$D$2,MIN($D$2,YEAR(Register!$U811)*12+MONTH(Register!$U811)-1)))-(YEAR(Register!$O811)*12+MONTH(Register!$O811))+1))/Register!$Q811,2))</f>
        <v/>
      </c>
      <c r="I813" s="27">
        <f>IF(OR(Register!$N811&lt;&gt;"Yes",Register!$O811="",N(Register!$Q811)=0),0,ROUND((Register!$M811-Register!$R811)*MIN(Register!$Q811,MAX(0,MIN(I$4,IF(Register!$U811="",$D$2,MIN($D$2,YEAR(Register!$U811)*12+MONTH(Register!$U811)-1)))-(YEAR(Register!$O811)*12+MONTH(Register!$O811))+1))/Register!$Q811,2)-ROUND((Register!$M811-Register!$R811)*MIN(Register!$Q811,MAX(0,MIN(I$4-1,IF(Register!$U811="",$D$2,MIN($D$2,YEAR(Register!$U811)*12+MONTH(Register!$U811)-1)))-(YEAR(Register!$O811)*12+MONTH(Register!$O811))+1))/Register!$Q811,2))</f>
        <v/>
      </c>
      <c r="J813" s="27">
        <f>IF(OR(Register!$N811&lt;&gt;"Yes",Register!$O811="",N(Register!$Q811)=0),0,ROUND((Register!$M811-Register!$R811)*MIN(Register!$Q811,MAX(0,MIN(J$4,IF(Register!$U811="",$D$2,MIN($D$2,YEAR(Register!$U811)*12+MONTH(Register!$U811)-1)))-(YEAR(Register!$O811)*12+MONTH(Register!$O811))+1))/Register!$Q811,2)-ROUND((Register!$M811-Register!$R811)*MIN(Register!$Q811,MAX(0,MIN(J$4-1,IF(Register!$U811="",$D$2,MIN($D$2,YEAR(Register!$U811)*12+MONTH(Register!$U811)-1)))-(YEAR(Register!$O811)*12+MONTH(Register!$O811))+1))/Register!$Q811,2))</f>
        <v/>
      </c>
      <c r="K813" s="27">
        <f>IF(OR(Register!$N811&lt;&gt;"Yes",Register!$O811="",N(Register!$Q811)=0),0,ROUND((Register!$M811-Register!$R811)*MIN(Register!$Q811,MAX(0,MIN(K$4,IF(Register!$U811="",$D$2,MIN($D$2,YEAR(Register!$U811)*12+MONTH(Register!$U811)-1)))-(YEAR(Register!$O811)*12+MONTH(Register!$O811))+1))/Register!$Q811,2)-ROUND((Register!$M811-Register!$R811)*MIN(Register!$Q811,MAX(0,MIN(K$4-1,IF(Register!$U811="",$D$2,MIN($D$2,YEAR(Register!$U811)*12+MONTH(Register!$U811)-1)))-(YEAR(Register!$O811)*12+MONTH(Register!$O811))+1))/Register!$Q811,2))</f>
        <v/>
      </c>
      <c r="L813" s="27">
        <f>IF(OR(Register!$N811&lt;&gt;"Yes",Register!$O811="",N(Register!$Q811)=0),0,ROUND((Register!$M811-Register!$R811)*MIN(Register!$Q811,MAX(0,MIN(L$4,IF(Register!$U811="",$D$2,MIN($D$2,YEAR(Register!$U811)*12+MONTH(Register!$U811)-1)))-(YEAR(Register!$O811)*12+MONTH(Register!$O811))+1))/Register!$Q811,2)-ROUND((Register!$M811-Register!$R811)*MIN(Register!$Q811,MAX(0,MIN(L$4-1,IF(Register!$U811="",$D$2,MIN($D$2,YEAR(Register!$U811)*12+MONTH(Register!$U811)-1)))-(YEAR(Register!$O811)*12+MONTH(Register!$O811))+1))/Register!$Q811,2))</f>
        <v/>
      </c>
      <c r="M813" s="27">
        <f>IF(OR(Register!$N811&lt;&gt;"Yes",Register!$O811="",N(Register!$Q811)=0),0,ROUND((Register!$M811-Register!$R811)*MIN(Register!$Q811,MAX(0,MIN(M$4,IF(Register!$U811="",$D$2,MIN($D$2,YEAR(Register!$U811)*12+MONTH(Register!$U811)-1)))-(YEAR(Register!$O811)*12+MONTH(Register!$O811))+1))/Register!$Q811,2)-ROUND((Register!$M811-Register!$R811)*MIN(Register!$Q811,MAX(0,MIN(M$4-1,IF(Register!$U811="",$D$2,MIN($D$2,YEAR(Register!$U811)*12+MONTH(Register!$U811)-1)))-(YEAR(Register!$O811)*12+MONTH(Register!$O811))+1))/Register!$Q811,2))</f>
        <v/>
      </c>
      <c r="N813" s="27">
        <f>IF(OR(Register!$N811&lt;&gt;"Yes",Register!$O811="",N(Register!$Q811)=0),0,ROUND((Register!$M811-Register!$R811)*MIN(Register!$Q811,MAX(0,MIN(N$4,IF(Register!$U811="",$D$2,MIN($D$2,YEAR(Register!$U811)*12+MONTH(Register!$U811)-1)))-(YEAR(Register!$O811)*12+MONTH(Register!$O811))+1))/Register!$Q811,2)-ROUND((Register!$M811-Register!$R811)*MIN(Register!$Q811,MAX(0,MIN(N$4-1,IF(Register!$U811="",$D$2,MIN($D$2,YEAR(Register!$U811)*12+MONTH(Register!$U811)-1)))-(YEAR(Register!$O811)*12+MONTH(Register!$O811))+1))/Register!$Q811,2))</f>
        <v/>
      </c>
      <c r="O813" s="27">
        <f>IF(OR(Register!$N811&lt;&gt;"Yes",Register!$O811="",N(Register!$Q811)=0),0,ROUND((Register!$M811-Register!$R811)*MIN(Register!$Q811,MAX(0,MIN(O$4,IF(Register!$U811="",$D$2,MIN($D$2,YEAR(Register!$U811)*12+MONTH(Register!$U811)-1)))-(YEAR(Register!$O811)*12+MONTH(Register!$O811))+1))/Register!$Q811,2)-ROUND((Register!$M811-Register!$R811)*MIN(Register!$Q811,MAX(0,MIN(O$4-1,IF(Register!$U811="",$D$2,MIN($D$2,YEAR(Register!$U811)*12+MONTH(Register!$U811)-1)))-(YEAR(Register!$O811)*12+MONTH(Register!$O811))+1))/Register!$Q811,2))</f>
        <v/>
      </c>
      <c r="P813" s="27">
        <f>IF(OR(Register!$N811&lt;&gt;"Yes",Register!$O811="",N(Register!$Q811)=0),0,ROUND((Register!$M811-Register!$R811)*MIN(Register!$Q811,MAX(0,MIN(P$4,IF(Register!$U811="",$D$2,MIN($D$2,YEAR(Register!$U811)*12+MONTH(Register!$U811)-1)))-(YEAR(Register!$O811)*12+MONTH(Register!$O811))+1))/Register!$Q811,2)-ROUND((Register!$M811-Register!$R811)*MIN(Register!$Q811,MAX(0,MIN(P$4-1,IF(Register!$U811="",$D$2,MIN($D$2,YEAR(Register!$U811)*12+MONTH(Register!$U811)-1)))-(YEAR(Register!$O811)*12+MONTH(Register!$O811))+1))/Register!$Q811,2))</f>
        <v/>
      </c>
      <c r="Q813" s="27">
        <f>E813+F813+G813+H813+I813+J813+K813+L813+M813+N813+O813+P813</f>
        <v/>
      </c>
    </row>
    <row r="814">
      <c r="A814" s="28">
        <f>IF(Register!$A812="","",Register!$A812)</f>
        <v/>
      </c>
      <c r="B814" s="28">
        <f>IF(Register!$D812="","",Register!$D812)</f>
        <v/>
      </c>
      <c r="C814" s="28">
        <f>IF(Register!$F812="","",Register!$F812)</f>
        <v/>
      </c>
      <c r="D814" s="28">
        <f>IF(C814="","",IF(C814=Settings!$A$9,Settings!$B$9,IF(C814=Settings!$A$10,Settings!$B$10,IF(C814=Settings!$A$11,Settings!$B$11,IF(C814=Settings!$A$12,Settings!$B$12,IF(C814=Settings!$A$13,Settings!$B$13,IF(C814=Settings!$A$14,Settings!$B$14,IF(C814=Settings!$A$15,Settings!$B$15,IF(C814=Settings!$A$16,Settings!$B$16,IF(C814=Settings!$A$17,Settings!$B$17,IF(C814=Settings!$A$18,Settings!$B$18,"")))))))))))</f>
        <v/>
      </c>
      <c r="E814" s="27">
        <f>IF(OR(Register!$N812&lt;&gt;"Yes",Register!$O812="",N(Register!$Q812)=0),0,ROUND((Register!$M812-Register!$R812)*MIN(Register!$Q812,MAX(0,MIN(E$4,IF(Register!$U812="",$D$2,MIN($D$2,YEAR(Register!$U812)*12+MONTH(Register!$U812)-1)))-(YEAR(Register!$O812)*12+MONTH(Register!$O812))+1))/Register!$Q812,2)-ROUND((Register!$M812-Register!$R812)*MIN(Register!$Q812,MAX(0,MIN(E$4-1,IF(Register!$U812="",$D$2,MIN($D$2,YEAR(Register!$U812)*12+MONTH(Register!$U812)-1)))-(YEAR(Register!$O812)*12+MONTH(Register!$O812))+1))/Register!$Q812,2))</f>
        <v/>
      </c>
      <c r="F814" s="27">
        <f>IF(OR(Register!$N812&lt;&gt;"Yes",Register!$O812="",N(Register!$Q812)=0),0,ROUND((Register!$M812-Register!$R812)*MIN(Register!$Q812,MAX(0,MIN(F$4,IF(Register!$U812="",$D$2,MIN($D$2,YEAR(Register!$U812)*12+MONTH(Register!$U812)-1)))-(YEAR(Register!$O812)*12+MONTH(Register!$O812))+1))/Register!$Q812,2)-ROUND((Register!$M812-Register!$R812)*MIN(Register!$Q812,MAX(0,MIN(F$4-1,IF(Register!$U812="",$D$2,MIN($D$2,YEAR(Register!$U812)*12+MONTH(Register!$U812)-1)))-(YEAR(Register!$O812)*12+MONTH(Register!$O812))+1))/Register!$Q812,2))</f>
        <v/>
      </c>
      <c r="G814" s="27">
        <f>IF(OR(Register!$N812&lt;&gt;"Yes",Register!$O812="",N(Register!$Q812)=0),0,ROUND((Register!$M812-Register!$R812)*MIN(Register!$Q812,MAX(0,MIN(G$4,IF(Register!$U812="",$D$2,MIN($D$2,YEAR(Register!$U812)*12+MONTH(Register!$U812)-1)))-(YEAR(Register!$O812)*12+MONTH(Register!$O812))+1))/Register!$Q812,2)-ROUND((Register!$M812-Register!$R812)*MIN(Register!$Q812,MAX(0,MIN(G$4-1,IF(Register!$U812="",$D$2,MIN($D$2,YEAR(Register!$U812)*12+MONTH(Register!$U812)-1)))-(YEAR(Register!$O812)*12+MONTH(Register!$O812))+1))/Register!$Q812,2))</f>
        <v/>
      </c>
      <c r="H814" s="27">
        <f>IF(OR(Register!$N812&lt;&gt;"Yes",Register!$O812="",N(Register!$Q812)=0),0,ROUND((Register!$M812-Register!$R812)*MIN(Register!$Q812,MAX(0,MIN(H$4,IF(Register!$U812="",$D$2,MIN($D$2,YEAR(Register!$U812)*12+MONTH(Register!$U812)-1)))-(YEAR(Register!$O812)*12+MONTH(Register!$O812))+1))/Register!$Q812,2)-ROUND((Register!$M812-Register!$R812)*MIN(Register!$Q812,MAX(0,MIN(H$4-1,IF(Register!$U812="",$D$2,MIN($D$2,YEAR(Register!$U812)*12+MONTH(Register!$U812)-1)))-(YEAR(Register!$O812)*12+MONTH(Register!$O812))+1))/Register!$Q812,2))</f>
        <v/>
      </c>
      <c r="I814" s="27">
        <f>IF(OR(Register!$N812&lt;&gt;"Yes",Register!$O812="",N(Register!$Q812)=0),0,ROUND((Register!$M812-Register!$R812)*MIN(Register!$Q812,MAX(0,MIN(I$4,IF(Register!$U812="",$D$2,MIN($D$2,YEAR(Register!$U812)*12+MONTH(Register!$U812)-1)))-(YEAR(Register!$O812)*12+MONTH(Register!$O812))+1))/Register!$Q812,2)-ROUND((Register!$M812-Register!$R812)*MIN(Register!$Q812,MAX(0,MIN(I$4-1,IF(Register!$U812="",$D$2,MIN($D$2,YEAR(Register!$U812)*12+MONTH(Register!$U812)-1)))-(YEAR(Register!$O812)*12+MONTH(Register!$O812))+1))/Register!$Q812,2))</f>
        <v/>
      </c>
      <c r="J814" s="27">
        <f>IF(OR(Register!$N812&lt;&gt;"Yes",Register!$O812="",N(Register!$Q812)=0),0,ROUND((Register!$M812-Register!$R812)*MIN(Register!$Q812,MAX(0,MIN(J$4,IF(Register!$U812="",$D$2,MIN($D$2,YEAR(Register!$U812)*12+MONTH(Register!$U812)-1)))-(YEAR(Register!$O812)*12+MONTH(Register!$O812))+1))/Register!$Q812,2)-ROUND((Register!$M812-Register!$R812)*MIN(Register!$Q812,MAX(0,MIN(J$4-1,IF(Register!$U812="",$D$2,MIN($D$2,YEAR(Register!$U812)*12+MONTH(Register!$U812)-1)))-(YEAR(Register!$O812)*12+MONTH(Register!$O812))+1))/Register!$Q812,2))</f>
        <v/>
      </c>
      <c r="K814" s="27">
        <f>IF(OR(Register!$N812&lt;&gt;"Yes",Register!$O812="",N(Register!$Q812)=0),0,ROUND((Register!$M812-Register!$R812)*MIN(Register!$Q812,MAX(0,MIN(K$4,IF(Register!$U812="",$D$2,MIN($D$2,YEAR(Register!$U812)*12+MONTH(Register!$U812)-1)))-(YEAR(Register!$O812)*12+MONTH(Register!$O812))+1))/Register!$Q812,2)-ROUND((Register!$M812-Register!$R812)*MIN(Register!$Q812,MAX(0,MIN(K$4-1,IF(Register!$U812="",$D$2,MIN($D$2,YEAR(Register!$U812)*12+MONTH(Register!$U812)-1)))-(YEAR(Register!$O812)*12+MONTH(Register!$O812))+1))/Register!$Q812,2))</f>
        <v/>
      </c>
      <c r="L814" s="27">
        <f>IF(OR(Register!$N812&lt;&gt;"Yes",Register!$O812="",N(Register!$Q812)=0),0,ROUND((Register!$M812-Register!$R812)*MIN(Register!$Q812,MAX(0,MIN(L$4,IF(Register!$U812="",$D$2,MIN($D$2,YEAR(Register!$U812)*12+MONTH(Register!$U812)-1)))-(YEAR(Register!$O812)*12+MONTH(Register!$O812))+1))/Register!$Q812,2)-ROUND((Register!$M812-Register!$R812)*MIN(Register!$Q812,MAX(0,MIN(L$4-1,IF(Register!$U812="",$D$2,MIN($D$2,YEAR(Register!$U812)*12+MONTH(Register!$U812)-1)))-(YEAR(Register!$O812)*12+MONTH(Register!$O812))+1))/Register!$Q812,2))</f>
        <v/>
      </c>
      <c r="M814" s="27">
        <f>IF(OR(Register!$N812&lt;&gt;"Yes",Register!$O812="",N(Register!$Q812)=0),0,ROUND((Register!$M812-Register!$R812)*MIN(Register!$Q812,MAX(0,MIN(M$4,IF(Register!$U812="",$D$2,MIN($D$2,YEAR(Register!$U812)*12+MONTH(Register!$U812)-1)))-(YEAR(Register!$O812)*12+MONTH(Register!$O812))+1))/Register!$Q812,2)-ROUND((Register!$M812-Register!$R812)*MIN(Register!$Q812,MAX(0,MIN(M$4-1,IF(Register!$U812="",$D$2,MIN($D$2,YEAR(Register!$U812)*12+MONTH(Register!$U812)-1)))-(YEAR(Register!$O812)*12+MONTH(Register!$O812))+1))/Register!$Q812,2))</f>
        <v/>
      </c>
      <c r="N814" s="27">
        <f>IF(OR(Register!$N812&lt;&gt;"Yes",Register!$O812="",N(Register!$Q812)=0),0,ROUND((Register!$M812-Register!$R812)*MIN(Register!$Q812,MAX(0,MIN(N$4,IF(Register!$U812="",$D$2,MIN($D$2,YEAR(Register!$U812)*12+MONTH(Register!$U812)-1)))-(YEAR(Register!$O812)*12+MONTH(Register!$O812))+1))/Register!$Q812,2)-ROUND((Register!$M812-Register!$R812)*MIN(Register!$Q812,MAX(0,MIN(N$4-1,IF(Register!$U812="",$D$2,MIN($D$2,YEAR(Register!$U812)*12+MONTH(Register!$U812)-1)))-(YEAR(Register!$O812)*12+MONTH(Register!$O812))+1))/Register!$Q812,2))</f>
        <v/>
      </c>
      <c r="O814" s="27">
        <f>IF(OR(Register!$N812&lt;&gt;"Yes",Register!$O812="",N(Register!$Q812)=0),0,ROUND((Register!$M812-Register!$R812)*MIN(Register!$Q812,MAX(0,MIN(O$4,IF(Register!$U812="",$D$2,MIN($D$2,YEAR(Register!$U812)*12+MONTH(Register!$U812)-1)))-(YEAR(Register!$O812)*12+MONTH(Register!$O812))+1))/Register!$Q812,2)-ROUND((Register!$M812-Register!$R812)*MIN(Register!$Q812,MAX(0,MIN(O$4-1,IF(Register!$U812="",$D$2,MIN($D$2,YEAR(Register!$U812)*12+MONTH(Register!$U812)-1)))-(YEAR(Register!$O812)*12+MONTH(Register!$O812))+1))/Register!$Q812,2))</f>
        <v/>
      </c>
      <c r="P814" s="27">
        <f>IF(OR(Register!$N812&lt;&gt;"Yes",Register!$O812="",N(Register!$Q812)=0),0,ROUND((Register!$M812-Register!$R812)*MIN(Register!$Q812,MAX(0,MIN(P$4,IF(Register!$U812="",$D$2,MIN($D$2,YEAR(Register!$U812)*12+MONTH(Register!$U812)-1)))-(YEAR(Register!$O812)*12+MONTH(Register!$O812))+1))/Register!$Q812,2)-ROUND((Register!$M812-Register!$R812)*MIN(Register!$Q812,MAX(0,MIN(P$4-1,IF(Register!$U812="",$D$2,MIN($D$2,YEAR(Register!$U812)*12+MONTH(Register!$U812)-1)))-(YEAR(Register!$O812)*12+MONTH(Register!$O812))+1))/Register!$Q812,2))</f>
        <v/>
      </c>
      <c r="Q814" s="27">
        <f>E814+F814+G814+H814+I814+J814+K814+L814+M814+N814+O814+P814</f>
        <v/>
      </c>
    </row>
    <row r="815">
      <c r="A815" s="28">
        <f>IF(Register!$A813="","",Register!$A813)</f>
        <v/>
      </c>
      <c r="B815" s="28">
        <f>IF(Register!$D813="","",Register!$D813)</f>
        <v/>
      </c>
      <c r="C815" s="28">
        <f>IF(Register!$F813="","",Register!$F813)</f>
        <v/>
      </c>
      <c r="D815" s="28">
        <f>IF(C815="","",IF(C815=Settings!$A$9,Settings!$B$9,IF(C815=Settings!$A$10,Settings!$B$10,IF(C815=Settings!$A$11,Settings!$B$11,IF(C815=Settings!$A$12,Settings!$B$12,IF(C815=Settings!$A$13,Settings!$B$13,IF(C815=Settings!$A$14,Settings!$B$14,IF(C815=Settings!$A$15,Settings!$B$15,IF(C815=Settings!$A$16,Settings!$B$16,IF(C815=Settings!$A$17,Settings!$B$17,IF(C815=Settings!$A$18,Settings!$B$18,"")))))))))))</f>
        <v/>
      </c>
      <c r="E815" s="27">
        <f>IF(OR(Register!$N813&lt;&gt;"Yes",Register!$O813="",N(Register!$Q813)=0),0,ROUND((Register!$M813-Register!$R813)*MIN(Register!$Q813,MAX(0,MIN(E$4,IF(Register!$U813="",$D$2,MIN($D$2,YEAR(Register!$U813)*12+MONTH(Register!$U813)-1)))-(YEAR(Register!$O813)*12+MONTH(Register!$O813))+1))/Register!$Q813,2)-ROUND((Register!$M813-Register!$R813)*MIN(Register!$Q813,MAX(0,MIN(E$4-1,IF(Register!$U813="",$D$2,MIN($D$2,YEAR(Register!$U813)*12+MONTH(Register!$U813)-1)))-(YEAR(Register!$O813)*12+MONTH(Register!$O813))+1))/Register!$Q813,2))</f>
        <v/>
      </c>
      <c r="F815" s="27">
        <f>IF(OR(Register!$N813&lt;&gt;"Yes",Register!$O813="",N(Register!$Q813)=0),0,ROUND((Register!$M813-Register!$R813)*MIN(Register!$Q813,MAX(0,MIN(F$4,IF(Register!$U813="",$D$2,MIN($D$2,YEAR(Register!$U813)*12+MONTH(Register!$U813)-1)))-(YEAR(Register!$O813)*12+MONTH(Register!$O813))+1))/Register!$Q813,2)-ROUND((Register!$M813-Register!$R813)*MIN(Register!$Q813,MAX(0,MIN(F$4-1,IF(Register!$U813="",$D$2,MIN($D$2,YEAR(Register!$U813)*12+MONTH(Register!$U813)-1)))-(YEAR(Register!$O813)*12+MONTH(Register!$O813))+1))/Register!$Q813,2))</f>
        <v/>
      </c>
      <c r="G815" s="27">
        <f>IF(OR(Register!$N813&lt;&gt;"Yes",Register!$O813="",N(Register!$Q813)=0),0,ROUND((Register!$M813-Register!$R813)*MIN(Register!$Q813,MAX(0,MIN(G$4,IF(Register!$U813="",$D$2,MIN($D$2,YEAR(Register!$U813)*12+MONTH(Register!$U813)-1)))-(YEAR(Register!$O813)*12+MONTH(Register!$O813))+1))/Register!$Q813,2)-ROUND((Register!$M813-Register!$R813)*MIN(Register!$Q813,MAX(0,MIN(G$4-1,IF(Register!$U813="",$D$2,MIN($D$2,YEAR(Register!$U813)*12+MONTH(Register!$U813)-1)))-(YEAR(Register!$O813)*12+MONTH(Register!$O813))+1))/Register!$Q813,2))</f>
        <v/>
      </c>
      <c r="H815" s="27">
        <f>IF(OR(Register!$N813&lt;&gt;"Yes",Register!$O813="",N(Register!$Q813)=0),0,ROUND((Register!$M813-Register!$R813)*MIN(Register!$Q813,MAX(0,MIN(H$4,IF(Register!$U813="",$D$2,MIN($D$2,YEAR(Register!$U813)*12+MONTH(Register!$U813)-1)))-(YEAR(Register!$O813)*12+MONTH(Register!$O813))+1))/Register!$Q813,2)-ROUND((Register!$M813-Register!$R813)*MIN(Register!$Q813,MAX(0,MIN(H$4-1,IF(Register!$U813="",$D$2,MIN($D$2,YEAR(Register!$U813)*12+MONTH(Register!$U813)-1)))-(YEAR(Register!$O813)*12+MONTH(Register!$O813))+1))/Register!$Q813,2))</f>
        <v/>
      </c>
      <c r="I815" s="27">
        <f>IF(OR(Register!$N813&lt;&gt;"Yes",Register!$O813="",N(Register!$Q813)=0),0,ROUND((Register!$M813-Register!$R813)*MIN(Register!$Q813,MAX(0,MIN(I$4,IF(Register!$U813="",$D$2,MIN($D$2,YEAR(Register!$U813)*12+MONTH(Register!$U813)-1)))-(YEAR(Register!$O813)*12+MONTH(Register!$O813))+1))/Register!$Q813,2)-ROUND((Register!$M813-Register!$R813)*MIN(Register!$Q813,MAX(0,MIN(I$4-1,IF(Register!$U813="",$D$2,MIN($D$2,YEAR(Register!$U813)*12+MONTH(Register!$U813)-1)))-(YEAR(Register!$O813)*12+MONTH(Register!$O813))+1))/Register!$Q813,2))</f>
        <v/>
      </c>
      <c r="J815" s="27">
        <f>IF(OR(Register!$N813&lt;&gt;"Yes",Register!$O813="",N(Register!$Q813)=0),0,ROUND((Register!$M813-Register!$R813)*MIN(Register!$Q813,MAX(0,MIN(J$4,IF(Register!$U813="",$D$2,MIN($D$2,YEAR(Register!$U813)*12+MONTH(Register!$U813)-1)))-(YEAR(Register!$O813)*12+MONTH(Register!$O813))+1))/Register!$Q813,2)-ROUND((Register!$M813-Register!$R813)*MIN(Register!$Q813,MAX(0,MIN(J$4-1,IF(Register!$U813="",$D$2,MIN($D$2,YEAR(Register!$U813)*12+MONTH(Register!$U813)-1)))-(YEAR(Register!$O813)*12+MONTH(Register!$O813))+1))/Register!$Q813,2))</f>
        <v/>
      </c>
      <c r="K815" s="27">
        <f>IF(OR(Register!$N813&lt;&gt;"Yes",Register!$O813="",N(Register!$Q813)=0),0,ROUND((Register!$M813-Register!$R813)*MIN(Register!$Q813,MAX(0,MIN(K$4,IF(Register!$U813="",$D$2,MIN($D$2,YEAR(Register!$U813)*12+MONTH(Register!$U813)-1)))-(YEAR(Register!$O813)*12+MONTH(Register!$O813))+1))/Register!$Q813,2)-ROUND((Register!$M813-Register!$R813)*MIN(Register!$Q813,MAX(0,MIN(K$4-1,IF(Register!$U813="",$D$2,MIN($D$2,YEAR(Register!$U813)*12+MONTH(Register!$U813)-1)))-(YEAR(Register!$O813)*12+MONTH(Register!$O813))+1))/Register!$Q813,2))</f>
        <v/>
      </c>
      <c r="L815" s="27">
        <f>IF(OR(Register!$N813&lt;&gt;"Yes",Register!$O813="",N(Register!$Q813)=0),0,ROUND((Register!$M813-Register!$R813)*MIN(Register!$Q813,MAX(0,MIN(L$4,IF(Register!$U813="",$D$2,MIN($D$2,YEAR(Register!$U813)*12+MONTH(Register!$U813)-1)))-(YEAR(Register!$O813)*12+MONTH(Register!$O813))+1))/Register!$Q813,2)-ROUND((Register!$M813-Register!$R813)*MIN(Register!$Q813,MAX(0,MIN(L$4-1,IF(Register!$U813="",$D$2,MIN($D$2,YEAR(Register!$U813)*12+MONTH(Register!$U813)-1)))-(YEAR(Register!$O813)*12+MONTH(Register!$O813))+1))/Register!$Q813,2))</f>
        <v/>
      </c>
      <c r="M815" s="27">
        <f>IF(OR(Register!$N813&lt;&gt;"Yes",Register!$O813="",N(Register!$Q813)=0),0,ROUND((Register!$M813-Register!$R813)*MIN(Register!$Q813,MAX(0,MIN(M$4,IF(Register!$U813="",$D$2,MIN($D$2,YEAR(Register!$U813)*12+MONTH(Register!$U813)-1)))-(YEAR(Register!$O813)*12+MONTH(Register!$O813))+1))/Register!$Q813,2)-ROUND((Register!$M813-Register!$R813)*MIN(Register!$Q813,MAX(0,MIN(M$4-1,IF(Register!$U813="",$D$2,MIN($D$2,YEAR(Register!$U813)*12+MONTH(Register!$U813)-1)))-(YEAR(Register!$O813)*12+MONTH(Register!$O813))+1))/Register!$Q813,2))</f>
        <v/>
      </c>
      <c r="N815" s="27">
        <f>IF(OR(Register!$N813&lt;&gt;"Yes",Register!$O813="",N(Register!$Q813)=0),0,ROUND((Register!$M813-Register!$R813)*MIN(Register!$Q813,MAX(0,MIN(N$4,IF(Register!$U813="",$D$2,MIN($D$2,YEAR(Register!$U813)*12+MONTH(Register!$U813)-1)))-(YEAR(Register!$O813)*12+MONTH(Register!$O813))+1))/Register!$Q813,2)-ROUND((Register!$M813-Register!$R813)*MIN(Register!$Q813,MAX(0,MIN(N$4-1,IF(Register!$U813="",$D$2,MIN($D$2,YEAR(Register!$U813)*12+MONTH(Register!$U813)-1)))-(YEAR(Register!$O813)*12+MONTH(Register!$O813))+1))/Register!$Q813,2))</f>
        <v/>
      </c>
      <c r="O815" s="27">
        <f>IF(OR(Register!$N813&lt;&gt;"Yes",Register!$O813="",N(Register!$Q813)=0),0,ROUND((Register!$M813-Register!$R813)*MIN(Register!$Q813,MAX(0,MIN(O$4,IF(Register!$U813="",$D$2,MIN($D$2,YEAR(Register!$U813)*12+MONTH(Register!$U813)-1)))-(YEAR(Register!$O813)*12+MONTH(Register!$O813))+1))/Register!$Q813,2)-ROUND((Register!$M813-Register!$R813)*MIN(Register!$Q813,MAX(0,MIN(O$4-1,IF(Register!$U813="",$D$2,MIN($D$2,YEAR(Register!$U813)*12+MONTH(Register!$U813)-1)))-(YEAR(Register!$O813)*12+MONTH(Register!$O813))+1))/Register!$Q813,2))</f>
        <v/>
      </c>
      <c r="P815" s="27">
        <f>IF(OR(Register!$N813&lt;&gt;"Yes",Register!$O813="",N(Register!$Q813)=0),0,ROUND((Register!$M813-Register!$R813)*MIN(Register!$Q813,MAX(0,MIN(P$4,IF(Register!$U813="",$D$2,MIN($D$2,YEAR(Register!$U813)*12+MONTH(Register!$U813)-1)))-(YEAR(Register!$O813)*12+MONTH(Register!$O813))+1))/Register!$Q813,2)-ROUND((Register!$M813-Register!$R813)*MIN(Register!$Q813,MAX(0,MIN(P$4-1,IF(Register!$U813="",$D$2,MIN($D$2,YEAR(Register!$U813)*12+MONTH(Register!$U813)-1)))-(YEAR(Register!$O813)*12+MONTH(Register!$O813))+1))/Register!$Q813,2))</f>
        <v/>
      </c>
      <c r="Q815" s="27">
        <f>E815+F815+G815+H815+I815+J815+K815+L815+M815+N815+O815+P815</f>
        <v/>
      </c>
    </row>
    <row r="816">
      <c r="A816" s="28">
        <f>IF(Register!$A814="","",Register!$A814)</f>
        <v/>
      </c>
      <c r="B816" s="28">
        <f>IF(Register!$D814="","",Register!$D814)</f>
        <v/>
      </c>
      <c r="C816" s="28">
        <f>IF(Register!$F814="","",Register!$F814)</f>
        <v/>
      </c>
      <c r="D816" s="28">
        <f>IF(C816="","",IF(C816=Settings!$A$9,Settings!$B$9,IF(C816=Settings!$A$10,Settings!$B$10,IF(C816=Settings!$A$11,Settings!$B$11,IF(C816=Settings!$A$12,Settings!$B$12,IF(C816=Settings!$A$13,Settings!$B$13,IF(C816=Settings!$A$14,Settings!$B$14,IF(C816=Settings!$A$15,Settings!$B$15,IF(C816=Settings!$A$16,Settings!$B$16,IF(C816=Settings!$A$17,Settings!$B$17,IF(C816=Settings!$A$18,Settings!$B$18,"")))))))))))</f>
        <v/>
      </c>
      <c r="E816" s="27">
        <f>IF(OR(Register!$N814&lt;&gt;"Yes",Register!$O814="",N(Register!$Q814)=0),0,ROUND((Register!$M814-Register!$R814)*MIN(Register!$Q814,MAX(0,MIN(E$4,IF(Register!$U814="",$D$2,MIN($D$2,YEAR(Register!$U814)*12+MONTH(Register!$U814)-1)))-(YEAR(Register!$O814)*12+MONTH(Register!$O814))+1))/Register!$Q814,2)-ROUND((Register!$M814-Register!$R814)*MIN(Register!$Q814,MAX(0,MIN(E$4-1,IF(Register!$U814="",$D$2,MIN($D$2,YEAR(Register!$U814)*12+MONTH(Register!$U814)-1)))-(YEAR(Register!$O814)*12+MONTH(Register!$O814))+1))/Register!$Q814,2))</f>
        <v/>
      </c>
      <c r="F816" s="27">
        <f>IF(OR(Register!$N814&lt;&gt;"Yes",Register!$O814="",N(Register!$Q814)=0),0,ROUND((Register!$M814-Register!$R814)*MIN(Register!$Q814,MAX(0,MIN(F$4,IF(Register!$U814="",$D$2,MIN($D$2,YEAR(Register!$U814)*12+MONTH(Register!$U814)-1)))-(YEAR(Register!$O814)*12+MONTH(Register!$O814))+1))/Register!$Q814,2)-ROUND((Register!$M814-Register!$R814)*MIN(Register!$Q814,MAX(0,MIN(F$4-1,IF(Register!$U814="",$D$2,MIN($D$2,YEAR(Register!$U814)*12+MONTH(Register!$U814)-1)))-(YEAR(Register!$O814)*12+MONTH(Register!$O814))+1))/Register!$Q814,2))</f>
        <v/>
      </c>
      <c r="G816" s="27">
        <f>IF(OR(Register!$N814&lt;&gt;"Yes",Register!$O814="",N(Register!$Q814)=0),0,ROUND((Register!$M814-Register!$R814)*MIN(Register!$Q814,MAX(0,MIN(G$4,IF(Register!$U814="",$D$2,MIN($D$2,YEAR(Register!$U814)*12+MONTH(Register!$U814)-1)))-(YEAR(Register!$O814)*12+MONTH(Register!$O814))+1))/Register!$Q814,2)-ROUND((Register!$M814-Register!$R814)*MIN(Register!$Q814,MAX(0,MIN(G$4-1,IF(Register!$U814="",$D$2,MIN($D$2,YEAR(Register!$U814)*12+MONTH(Register!$U814)-1)))-(YEAR(Register!$O814)*12+MONTH(Register!$O814))+1))/Register!$Q814,2))</f>
        <v/>
      </c>
      <c r="H816" s="27">
        <f>IF(OR(Register!$N814&lt;&gt;"Yes",Register!$O814="",N(Register!$Q814)=0),0,ROUND((Register!$M814-Register!$R814)*MIN(Register!$Q814,MAX(0,MIN(H$4,IF(Register!$U814="",$D$2,MIN($D$2,YEAR(Register!$U814)*12+MONTH(Register!$U814)-1)))-(YEAR(Register!$O814)*12+MONTH(Register!$O814))+1))/Register!$Q814,2)-ROUND((Register!$M814-Register!$R814)*MIN(Register!$Q814,MAX(0,MIN(H$4-1,IF(Register!$U814="",$D$2,MIN($D$2,YEAR(Register!$U814)*12+MONTH(Register!$U814)-1)))-(YEAR(Register!$O814)*12+MONTH(Register!$O814))+1))/Register!$Q814,2))</f>
        <v/>
      </c>
      <c r="I816" s="27">
        <f>IF(OR(Register!$N814&lt;&gt;"Yes",Register!$O814="",N(Register!$Q814)=0),0,ROUND((Register!$M814-Register!$R814)*MIN(Register!$Q814,MAX(0,MIN(I$4,IF(Register!$U814="",$D$2,MIN($D$2,YEAR(Register!$U814)*12+MONTH(Register!$U814)-1)))-(YEAR(Register!$O814)*12+MONTH(Register!$O814))+1))/Register!$Q814,2)-ROUND((Register!$M814-Register!$R814)*MIN(Register!$Q814,MAX(0,MIN(I$4-1,IF(Register!$U814="",$D$2,MIN($D$2,YEAR(Register!$U814)*12+MONTH(Register!$U814)-1)))-(YEAR(Register!$O814)*12+MONTH(Register!$O814))+1))/Register!$Q814,2))</f>
        <v/>
      </c>
      <c r="J816" s="27">
        <f>IF(OR(Register!$N814&lt;&gt;"Yes",Register!$O814="",N(Register!$Q814)=0),0,ROUND((Register!$M814-Register!$R814)*MIN(Register!$Q814,MAX(0,MIN(J$4,IF(Register!$U814="",$D$2,MIN($D$2,YEAR(Register!$U814)*12+MONTH(Register!$U814)-1)))-(YEAR(Register!$O814)*12+MONTH(Register!$O814))+1))/Register!$Q814,2)-ROUND((Register!$M814-Register!$R814)*MIN(Register!$Q814,MAX(0,MIN(J$4-1,IF(Register!$U814="",$D$2,MIN($D$2,YEAR(Register!$U814)*12+MONTH(Register!$U814)-1)))-(YEAR(Register!$O814)*12+MONTH(Register!$O814))+1))/Register!$Q814,2))</f>
        <v/>
      </c>
      <c r="K816" s="27">
        <f>IF(OR(Register!$N814&lt;&gt;"Yes",Register!$O814="",N(Register!$Q814)=0),0,ROUND((Register!$M814-Register!$R814)*MIN(Register!$Q814,MAX(0,MIN(K$4,IF(Register!$U814="",$D$2,MIN($D$2,YEAR(Register!$U814)*12+MONTH(Register!$U814)-1)))-(YEAR(Register!$O814)*12+MONTH(Register!$O814))+1))/Register!$Q814,2)-ROUND((Register!$M814-Register!$R814)*MIN(Register!$Q814,MAX(0,MIN(K$4-1,IF(Register!$U814="",$D$2,MIN($D$2,YEAR(Register!$U814)*12+MONTH(Register!$U814)-1)))-(YEAR(Register!$O814)*12+MONTH(Register!$O814))+1))/Register!$Q814,2))</f>
        <v/>
      </c>
      <c r="L816" s="27">
        <f>IF(OR(Register!$N814&lt;&gt;"Yes",Register!$O814="",N(Register!$Q814)=0),0,ROUND((Register!$M814-Register!$R814)*MIN(Register!$Q814,MAX(0,MIN(L$4,IF(Register!$U814="",$D$2,MIN($D$2,YEAR(Register!$U814)*12+MONTH(Register!$U814)-1)))-(YEAR(Register!$O814)*12+MONTH(Register!$O814))+1))/Register!$Q814,2)-ROUND((Register!$M814-Register!$R814)*MIN(Register!$Q814,MAX(0,MIN(L$4-1,IF(Register!$U814="",$D$2,MIN($D$2,YEAR(Register!$U814)*12+MONTH(Register!$U814)-1)))-(YEAR(Register!$O814)*12+MONTH(Register!$O814))+1))/Register!$Q814,2))</f>
        <v/>
      </c>
      <c r="M816" s="27">
        <f>IF(OR(Register!$N814&lt;&gt;"Yes",Register!$O814="",N(Register!$Q814)=0),0,ROUND((Register!$M814-Register!$R814)*MIN(Register!$Q814,MAX(0,MIN(M$4,IF(Register!$U814="",$D$2,MIN($D$2,YEAR(Register!$U814)*12+MONTH(Register!$U814)-1)))-(YEAR(Register!$O814)*12+MONTH(Register!$O814))+1))/Register!$Q814,2)-ROUND((Register!$M814-Register!$R814)*MIN(Register!$Q814,MAX(0,MIN(M$4-1,IF(Register!$U814="",$D$2,MIN($D$2,YEAR(Register!$U814)*12+MONTH(Register!$U814)-1)))-(YEAR(Register!$O814)*12+MONTH(Register!$O814))+1))/Register!$Q814,2))</f>
        <v/>
      </c>
      <c r="N816" s="27">
        <f>IF(OR(Register!$N814&lt;&gt;"Yes",Register!$O814="",N(Register!$Q814)=0),0,ROUND((Register!$M814-Register!$R814)*MIN(Register!$Q814,MAX(0,MIN(N$4,IF(Register!$U814="",$D$2,MIN($D$2,YEAR(Register!$U814)*12+MONTH(Register!$U814)-1)))-(YEAR(Register!$O814)*12+MONTH(Register!$O814))+1))/Register!$Q814,2)-ROUND((Register!$M814-Register!$R814)*MIN(Register!$Q814,MAX(0,MIN(N$4-1,IF(Register!$U814="",$D$2,MIN($D$2,YEAR(Register!$U814)*12+MONTH(Register!$U814)-1)))-(YEAR(Register!$O814)*12+MONTH(Register!$O814))+1))/Register!$Q814,2))</f>
        <v/>
      </c>
      <c r="O816" s="27">
        <f>IF(OR(Register!$N814&lt;&gt;"Yes",Register!$O814="",N(Register!$Q814)=0),0,ROUND((Register!$M814-Register!$R814)*MIN(Register!$Q814,MAX(0,MIN(O$4,IF(Register!$U814="",$D$2,MIN($D$2,YEAR(Register!$U814)*12+MONTH(Register!$U814)-1)))-(YEAR(Register!$O814)*12+MONTH(Register!$O814))+1))/Register!$Q814,2)-ROUND((Register!$M814-Register!$R814)*MIN(Register!$Q814,MAX(0,MIN(O$4-1,IF(Register!$U814="",$D$2,MIN($D$2,YEAR(Register!$U814)*12+MONTH(Register!$U814)-1)))-(YEAR(Register!$O814)*12+MONTH(Register!$O814))+1))/Register!$Q814,2))</f>
        <v/>
      </c>
      <c r="P816" s="27">
        <f>IF(OR(Register!$N814&lt;&gt;"Yes",Register!$O814="",N(Register!$Q814)=0),0,ROUND((Register!$M814-Register!$R814)*MIN(Register!$Q814,MAX(0,MIN(P$4,IF(Register!$U814="",$D$2,MIN($D$2,YEAR(Register!$U814)*12+MONTH(Register!$U814)-1)))-(YEAR(Register!$O814)*12+MONTH(Register!$O814))+1))/Register!$Q814,2)-ROUND((Register!$M814-Register!$R814)*MIN(Register!$Q814,MAX(0,MIN(P$4-1,IF(Register!$U814="",$D$2,MIN($D$2,YEAR(Register!$U814)*12+MONTH(Register!$U814)-1)))-(YEAR(Register!$O814)*12+MONTH(Register!$O814))+1))/Register!$Q814,2))</f>
        <v/>
      </c>
      <c r="Q816" s="27">
        <f>E816+F816+G816+H816+I816+J816+K816+L816+M816+N816+O816+P816</f>
        <v/>
      </c>
    </row>
    <row r="817">
      <c r="A817" s="28">
        <f>IF(Register!$A815="","",Register!$A815)</f>
        <v/>
      </c>
      <c r="B817" s="28">
        <f>IF(Register!$D815="","",Register!$D815)</f>
        <v/>
      </c>
      <c r="C817" s="28">
        <f>IF(Register!$F815="","",Register!$F815)</f>
        <v/>
      </c>
      <c r="D817" s="28">
        <f>IF(C817="","",IF(C817=Settings!$A$9,Settings!$B$9,IF(C817=Settings!$A$10,Settings!$B$10,IF(C817=Settings!$A$11,Settings!$B$11,IF(C817=Settings!$A$12,Settings!$B$12,IF(C817=Settings!$A$13,Settings!$B$13,IF(C817=Settings!$A$14,Settings!$B$14,IF(C817=Settings!$A$15,Settings!$B$15,IF(C817=Settings!$A$16,Settings!$B$16,IF(C817=Settings!$A$17,Settings!$B$17,IF(C817=Settings!$A$18,Settings!$B$18,"")))))))))))</f>
        <v/>
      </c>
      <c r="E817" s="27">
        <f>IF(OR(Register!$N815&lt;&gt;"Yes",Register!$O815="",N(Register!$Q815)=0),0,ROUND((Register!$M815-Register!$R815)*MIN(Register!$Q815,MAX(0,MIN(E$4,IF(Register!$U815="",$D$2,MIN($D$2,YEAR(Register!$U815)*12+MONTH(Register!$U815)-1)))-(YEAR(Register!$O815)*12+MONTH(Register!$O815))+1))/Register!$Q815,2)-ROUND((Register!$M815-Register!$R815)*MIN(Register!$Q815,MAX(0,MIN(E$4-1,IF(Register!$U815="",$D$2,MIN($D$2,YEAR(Register!$U815)*12+MONTH(Register!$U815)-1)))-(YEAR(Register!$O815)*12+MONTH(Register!$O815))+1))/Register!$Q815,2))</f>
        <v/>
      </c>
      <c r="F817" s="27">
        <f>IF(OR(Register!$N815&lt;&gt;"Yes",Register!$O815="",N(Register!$Q815)=0),0,ROUND((Register!$M815-Register!$R815)*MIN(Register!$Q815,MAX(0,MIN(F$4,IF(Register!$U815="",$D$2,MIN($D$2,YEAR(Register!$U815)*12+MONTH(Register!$U815)-1)))-(YEAR(Register!$O815)*12+MONTH(Register!$O815))+1))/Register!$Q815,2)-ROUND((Register!$M815-Register!$R815)*MIN(Register!$Q815,MAX(0,MIN(F$4-1,IF(Register!$U815="",$D$2,MIN($D$2,YEAR(Register!$U815)*12+MONTH(Register!$U815)-1)))-(YEAR(Register!$O815)*12+MONTH(Register!$O815))+1))/Register!$Q815,2))</f>
        <v/>
      </c>
      <c r="G817" s="27">
        <f>IF(OR(Register!$N815&lt;&gt;"Yes",Register!$O815="",N(Register!$Q815)=0),0,ROUND((Register!$M815-Register!$R815)*MIN(Register!$Q815,MAX(0,MIN(G$4,IF(Register!$U815="",$D$2,MIN($D$2,YEAR(Register!$U815)*12+MONTH(Register!$U815)-1)))-(YEAR(Register!$O815)*12+MONTH(Register!$O815))+1))/Register!$Q815,2)-ROUND((Register!$M815-Register!$R815)*MIN(Register!$Q815,MAX(0,MIN(G$4-1,IF(Register!$U815="",$D$2,MIN($D$2,YEAR(Register!$U815)*12+MONTH(Register!$U815)-1)))-(YEAR(Register!$O815)*12+MONTH(Register!$O815))+1))/Register!$Q815,2))</f>
        <v/>
      </c>
      <c r="H817" s="27">
        <f>IF(OR(Register!$N815&lt;&gt;"Yes",Register!$O815="",N(Register!$Q815)=0),0,ROUND((Register!$M815-Register!$R815)*MIN(Register!$Q815,MAX(0,MIN(H$4,IF(Register!$U815="",$D$2,MIN($D$2,YEAR(Register!$U815)*12+MONTH(Register!$U815)-1)))-(YEAR(Register!$O815)*12+MONTH(Register!$O815))+1))/Register!$Q815,2)-ROUND((Register!$M815-Register!$R815)*MIN(Register!$Q815,MAX(0,MIN(H$4-1,IF(Register!$U815="",$D$2,MIN($D$2,YEAR(Register!$U815)*12+MONTH(Register!$U815)-1)))-(YEAR(Register!$O815)*12+MONTH(Register!$O815))+1))/Register!$Q815,2))</f>
        <v/>
      </c>
      <c r="I817" s="27">
        <f>IF(OR(Register!$N815&lt;&gt;"Yes",Register!$O815="",N(Register!$Q815)=0),0,ROUND((Register!$M815-Register!$R815)*MIN(Register!$Q815,MAX(0,MIN(I$4,IF(Register!$U815="",$D$2,MIN($D$2,YEAR(Register!$U815)*12+MONTH(Register!$U815)-1)))-(YEAR(Register!$O815)*12+MONTH(Register!$O815))+1))/Register!$Q815,2)-ROUND((Register!$M815-Register!$R815)*MIN(Register!$Q815,MAX(0,MIN(I$4-1,IF(Register!$U815="",$D$2,MIN($D$2,YEAR(Register!$U815)*12+MONTH(Register!$U815)-1)))-(YEAR(Register!$O815)*12+MONTH(Register!$O815))+1))/Register!$Q815,2))</f>
        <v/>
      </c>
      <c r="J817" s="27">
        <f>IF(OR(Register!$N815&lt;&gt;"Yes",Register!$O815="",N(Register!$Q815)=0),0,ROUND((Register!$M815-Register!$R815)*MIN(Register!$Q815,MAX(0,MIN(J$4,IF(Register!$U815="",$D$2,MIN($D$2,YEAR(Register!$U815)*12+MONTH(Register!$U815)-1)))-(YEAR(Register!$O815)*12+MONTH(Register!$O815))+1))/Register!$Q815,2)-ROUND((Register!$M815-Register!$R815)*MIN(Register!$Q815,MAX(0,MIN(J$4-1,IF(Register!$U815="",$D$2,MIN($D$2,YEAR(Register!$U815)*12+MONTH(Register!$U815)-1)))-(YEAR(Register!$O815)*12+MONTH(Register!$O815))+1))/Register!$Q815,2))</f>
        <v/>
      </c>
      <c r="K817" s="27">
        <f>IF(OR(Register!$N815&lt;&gt;"Yes",Register!$O815="",N(Register!$Q815)=0),0,ROUND((Register!$M815-Register!$R815)*MIN(Register!$Q815,MAX(0,MIN(K$4,IF(Register!$U815="",$D$2,MIN($D$2,YEAR(Register!$U815)*12+MONTH(Register!$U815)-1)))-(YEAR(Register!$O815)*12+MONTH(Register!$O815))+1))/Register!$Q815,2)-ROUND((Register!$M815-Register!$R815)*MIN(Register!$Q815,MAX(0,MIN(K$4-1,IF(Register!$U815="",$D$2,MIN($D$2,YEAR(Register!$U815)*12+MONTH(Register!$U815)-1)))-(YEAR(Register!$O815)*12+MONTH(Register!$O815))+1))/Register!$Q815,2))</f>
        <v/>
      </c>
      <c r="L817" s="27">
        <f>IF(OR(Register!$N815&lt;&gt;"Yes",Register!$O815="",N(Register!$Q815)=0),0,ROUND((Register!$M815-Register!$R815)*MIN(Register!$Q815,MAX(0,MIN(L$4,IF(Register!$U815="",$D$2,MIN($D$2,YEAR(Register!$U815)*12+MONTH(Register!$U815)-1)))-(YEAR(Register!$O815)*12+MONTH(Register!$O815))+1))/Register!$Q815,2)-ROUND((Register!$M815-Register!$R815)*MIN(Register!$Q815,MAX(0,MIN(L$4-1,IF(Register!$U815="",$D$2,MIN($D$2,YEAR(Register!$U815)*12+MONTH(Register!$U815)-1)))-(YEAR(Register!$O815)*12+MONTH(Register!$O815))+1))/Register!$Q815,2))</f>
        <v/>
      </c>
      <c r="M817" s="27">
        <f>IF(OR(Register!$N815&lt;&gt;"Yes",Register!$O815="",N(Register!$Q815)=0),0,ROUND((Register!$M815-Register!$R815)*MIN(Register!$Q815,MAX(0,MIN(M$4,IF(Register!$U815="",$D$2,MIN($D$2,YEAR(Register!$U815)*12+MONTH(Register!$U815)-1)))-(YEAR(Register!$O815)*12+MONTH(Register!$O815))+1))/Register!$Q815,2)-ROUND((Register!$M815-Register!$R815)*MIN(Register!$Q815,MAX(0,MIN(M$4-1,IF(Register!$U815="",$D$2,MIN($D$2,YEAR(Register!$U815)*12+MONTH(Register!$U815)-1)))-(YEAR(Register!$O815)*12+MONTH(Register!$O815))+1))/Register!$Q815,2))</f>
        <v/>
      </c>
      <c r="N817" s="27">
        <f>IF(OR(Register!$N815&lt;&gt;"Yes",Register!$O815="",N(Register!$Q815)=0),0,ROUND((Register!$M815-Register!$R815)*MIN(Register!$Q815,MAX(0,MIN(N$4,IF(Register!$U815="",$D$2,MIN($D$2,YEAR(Register!$U815)*12+MONTH(Register!$U815)-1)))-(YEAR(Register!$O815)*12+MONTH(Register!$O815))+1))/Register!$Q815,2)-ROUND((Register!$M815-Register!$R815)*MIN(Register!$Q815,MAX(0,MIN(N$4-1,IF(Register!$U815="",$D$2,MIN($D$2,YEAR(Register!$U815)*12+MONTH(Register!$U815)-1)))-(YEAR(Register!$O815)*12+MONTH(Register!$O815))+1))/Register!$Q815,2))</f>
        <v/>
      </c>
      <c r="O817" s="27">
        <f>IF(OR(Register!$N815&lt;&gt;"Yes",Register!$O815="",N(Register!$Q815)=0),0,ROUND((Register!$M815-Register!$R815)*MIN(Register!$Q815,MAX(0,MIN(O$4,IF(Register!$U815="",$D$2,MIN($D$2,YEAR(Register!$U815)*12+MONTH(Register!$U815)-1)))-(YEAR(Register!$O815)*12+MONTH(Register!$O815))+1))/Register!$Q815,2)-ROUND((Register!$M815-Register!$R815)*MIN(Register!$Q815,MAX(0,MIN(O$4-1,IF(Register!$U815="",$D$2,MIN($D$2,YEAR(Register!$U815)*12+MONTH(Register!$U815)-1)))-(YEAR(Register!$O815)*12+MONTH(Register!$O815))+1))/Register!$Q815,2))</f>
        <v/>
      </c>
      <c r="P817" s="27">
        <f>IF(OR(Register!$N815&lt;&gt;"Yes",Register!$O815="",N(Register!$Q815)=0),0,ROUND((Register!$M815-Register!$R815)*MIN(Register!$Q815,MAX(0,MIN(P$4,IF(Register!$U815="",$D$2,MIN($D$2,YEAR(Register!$U815)*12+MONTH(Register!$U815)-1)))-(YEAR(Register!$O815)*12+MONTH(Register!$O815))+1))/Register!$Q815,2)-ROUND((Register!$M815-Register!$R815)*MIN(Register!$Q815,MAX(0,MIN(P$4-1,IF(Register!$U815="",$D$2,MIN($D$2,YEAR(Register!$U815)*12+MONTH(Register!$U815)-1)))-(YEAR(Register!$O815)*12+MONTH(Register!$O815))+1))/Register!$Q815,2))</f>
        <v/>
      </c>
      <c r="Q817" s="27">
        <f>E817+F817+G817+H817+I817+J817+K817+L817+M817+N817+O817+P817</f>
        <v/>
      </c>
    </row>
    <row r="818">
      <c r="A818" s="28">
        <f>IF(Register!$A816="","",Register!$A816)</f>
        <v/>
      </c>
      <c r="B818" s="28">
        <f>IF(Register!$D816="","",Register!$D816)</f>
        <v/>
      </c>
      <c r="C818" s="28">
        <f>IF(Register!$F816="","",Register!$F816)</f>
        <v/>
      </c>
      <c r="D818" s="28">
        <f>IF(C818="","",IF(C818=Settings!$A$9,Settings!$B$9,IF(C818=Settings!$A$10,Settings!$B$10,IF(C818=Settings!$A$11,Settings!$B$11,IF(C818=Settings!$A$12,Settings!$B$12,IF(C818=Settings!$A$13,Settings!$B$13,IF(C818=Settings!$A$14,Settings!$B$14,IF(C818=Settings!$A$15,Settings!$B$15,IF(C818=Settings!$A$16,Settings!$B$16,IF(C818=Settings!$A$17,Settings!$B$17,IF(C818=Settings!$A$18,Settings!$B$18,"")))))))))))</f>
        <v/>
      </c>
      <c r="E818" s="27">
        <f>IF(OR(Register!$N816&lt;&gt;"Yes",Register!$O816="",N(Register!$Q816)=0),0,ROUND((Register!$M816-Register!$R816)*MIN(Register!$Q816,MAX(0,MIN(E$4,IF(Register!$U816="",$D$2,MIN($D$2,YEAR(Register!$U816)*12+MONTH(Register!$U816)-1)))-(YEAR(Register!$O816)*12+MONTH(Register!$O816))+1))/Register!$Q816,2)-ROUND((Register!$M816-Register!$R816)*MIN(Register!$Q816,MAX(0,MIN(E$4-1,IF(Register!$U816="",$D$2,MIN($D$2,YEAR(Register!$U816)*12+MONTH(Register!$U816)-1)))-(YEAR(Register!$O816)*12+MONTH(Register!$O816))+1))/Register!$Q816,2))</f>
        <v/>
      </c>
      <c r="F818" s="27">
        <f>IF(OR(Register!$N816&lt;&gt;"Yes",Register!$O816="",N(Register!$Q816)=0),0,ROUND((Register!$M816-Register!$R816)*MIN(Register!$Q816,MAX(0,MIN(F$4,IF(Register!$U816="",$D$2,MIN($D$2,YEAR(Register!$U816)*12+MONTH(Register!$U816)-1)))-(YEAR(Register!$O816)*12+MONTH(Register!$O816))+1))/Register!$Q816,2)-ROUND((Register!$M816-Register!$R816)*MIN(Register!$Q816,MAX(0,MIN(F$4-1,IF(Register!$U816="",$D$2,MIN($D$2,YEAR(Register!$U816)*12+MONTH(Register!$U816)-1)))-(YEAR(Register!$O816)*12+MONTH(Register!$O816))+1))/Register!$Q816,2))</f>
        <v/>
      </c>
      <c r="G818" s="27">
        <f>IF(OR(Register!$N816&lt;&gt;"Yes",Register!$O816="",N(Register!$Q816)=0),0,ROUND((Register!$M816-Register!$R816)*MIN(Register!$Q816,MAX(0,MIN(G$4,IF(Register!$U816="",$D$2,MIN($D$2,YEAR(Register!$U816)*12+MONTH(Register!$U816)-1)))-(YEAR(Register!$O816)*12+MONTH(Register!$O816))+1))/Register!$Q816,2)-ROUND((Register!$M816-Register!$R816)*MIN(Register!$Q816,MAX(0,MIN(G$4-1,IF(Register!$U816="",$D$2,MIN($D$2,YEAR(Register!$U816)*12+MONTH(Register!$U816)-1)))-(YEAR(Register!$O816)*12+MONTH(Register!$O816))+1))/Register!$Q816,2))</f>
        <v/>
      </c>
      <c r="H818" s="27">
        <f>IF(OR(Register!$N816&lt;&gt;"Yes",Register!$O816="",N(Register!$Q816)=0),0,ROUND((Register!$M816-Register!$R816)*MIN(Register!$Q816,MAX(0,MIN(H$4,IF(Register!$U816="",$D$2,MIN($D$2,YEAR(Register!$U816)*12+MONTH(Register!$U816)-1)))-(YEAR(Register!$O816)*12+MONTH(Register!$O816))+1))/Register!$Q816,2)-ROUND((Register!$M816-Register!$R816)*MIN(Register!$Q816,MAX(0,MIN(H$4-1,IF(Register!$U816="",$D$2,MIN($D$2,YEAR(Register!$U816)*12+MONTH(Register!$U816)-1)))-(YEAR(Register!$O816)*12+MONTH(Register!$O816))+1))/Register!$Q816,2))</f>
        <v/>
      </c>
      <c r="I818" s="27">
        <f>IF(OR(Register!$N816&lt;&gt;"Yes",Register!$O816="",N(Register!$Q816)=0),0,ROUND((Register!$M816-Register!$R816)*MIN(Register!$Q816,MAX(0,MIN(I$4,IF(Register!$U816="",$D$2,MIN($D$2,YEAR(Register!$U816)*12+MONTH(Register!$U816)-1)))-(YEAR(Register!$O816)*12+MONTH(Register!$O816))+1))/Register!$Q816,2)-ROUND((Register!$M816-Register!$R816)*MIN(Register!$Q816,MAX(0,MIN(I$4-1,IF(Register!$U816="",$D$2,MIN($D$2,YEAR(Register!$U816)*12+MONTH(Register!$U816)-1)))-(YEAR(Register!$O816)*12+MONTH(Register!$O816))+1))/Register!$Q816,2))</f>
        <v/>
      </c>
      <c r="J818" s="27">
        <f>IF(OR(Register!$N816&lt;&gt;"Yes",Register!$O816="",N(Register!$Q816)=0),0,ROUND((Register!$M816-Register!$R816)*MIN(Register!$Q816,MAX(0,MIN(J$4,IF(Register!$U816="",$D$2,MIN($D$2,YEAR(Register!$U816)*12+MONTH(Register!$U816)-1)))-(YEAR(Register!$O816)*12+MONTH(Register!$O816))+1))/Register!$Q816,2)-ROUND((Register!$M816-Register!$R816)*MIN(Register!$Q816,MAX(0,MIN(J$4-1,IF(Register!$U816="",$D$2,MIN($D$2,YEAR(Register!$U816)*12+MONTH(Register!$U816)-1)))-(YEAR(Register!$O816)*12+MONTH(Register!$O816))+1))/Register!$Q816,2))</f>
        <v/>
      </c>
      <c r="K818" s="27">
        <f>IF(OR(Register!$N816&lt;&gt;"Yes",Register!$O816="",N(Register!$Q816)=0),0,ROUND((Register!$M816-Register!$R816)*MIN(Register!$Q816,MAX(0,MIN(K$4,IF(Register!$U816="",$D$2,MIN($D$2,YEAR(Register!$U816)*12+MONTH(Register!$U816)-1)))-(YEAR(Register!$O816)*12+MONTH(Register!$O816))+1))/Register!$Q816,2)-ROUND((Register!$M816-Register!$R816)*MIN(Register!$Q816,MAX(0,MIN(K$4-1,IF(Register!$U816="",$D$2,MIN($D$2,YEAR(Register!$U816)*12+MONTH(Register!$U816)-1)))-(YEAR(Register!$O816)*12+MONTH(Register!$O816))+1))/Register!$Q816,2))</f>
        <v/>
      </c>
      <c r="L818" s="27">
        <f>IF(OR(Register!$N816&lt;&gt;"Yes",Register!$O816="",N(Register!$Q816)=0),0,ROUND((Register!$M816-Register!$R816)*MIN(Register!$Q816,MAX(0,MIN(L$4,IF(Register!$U816="",$D$2,MIN($D$2,YEAR(Register!$U816)*12+MONTH(Register!$U816)-1)))-(YEAR(Register!$O816)*12+MONTH(Register!$O816))+1))/Register!$Q816,2)-ROUND((Register!$M816-Register!$R816)*MIN(Register!$Q816,MAX(0,MIN(L$4-1,IF(Register!$U816="",$D$2,MIN($D$2,YEAR(Register!$U816)*12+MONTH(Register!$U816)-1)))-(YEAR(Register!$O816)*12+MONTH(Register!$O816))+1))/Register!$Q816,2))</f>
        <v/>
      </c>
      <c r="M818" s="27">
        <f>IF(OR(Register!$N816&lt;&gt;"Yes",Register!$O816="",N(Register!$Q816)=0),0,ROUND((Register!$M816-Register!$R816)*MIN(Register!$Q816,MAX(0,MIN(M$4,IF(Register!$U816="",$D$2,MIN($D$2,YEAR(Register!$U816)*12+MONTH(Register!$U816)-1)))-(YEAR(Register!$O816)*12+MONTH(Register!$O816))+1))/Register!$Q816,2)-ROUND((Register!$M816-Register!$R816)*MIN(Register!$Q816,MAX(0,MIN(M$4-1,IF(Register!$U816="",$D$2,MIN($D$2,YEAR(Register!$U816)*12+MONTH(Register!$U816)-1)))-(YEAR(Register!$O816)*12+MONTH(Register!$O816))+1))/Register!$Q816,2))</f>
        <v/>
      </c>
      <c r="N818" s="27">
        <f>IF(OR(Register!$N816&lt;&gt;"Yes",Register!$O816="",N(Register!$Q816)=0),0,ROUND((Register!$M816-Register!$R816)*MIN(Register!$Q816,MAX(0,MIN(N$4,IF(Register!$U816="",$D$2,MIN($D$2,YEAR(Register!$U816)*12+MONTH(Register!$U816)-1)))-(YEAR(Register!$O816)*12+MONTH(Register!$O816))+1))/Register!$Q816,2)-ROUND((Register!$M816-Register!$R816)*MIN(Register!$Q816,MAX(0,MIN(N$4-1,IF(Register!$U816="",$D$2,MIN($D$2,YEAR(Register!$U816)*12+MONTH(Register!$U816)-1)))-(YEAR(Register!$O816)*12+MONTH(Register!$O816))+1))/Register!$Q816,2))</f>
        <v/>
      </c>
      <c r="O818" s="27">
        <f>IF(OR(Register!$N816&lt;&gt;"Yes",Register!$O816="",N(Register!$Q816)=0),0,ROUND((Register!$M816-Register!$R816)*MIN(Register!$Q816,MAX(0,MIN(O$4,IF(Register!$U816="",$D$2,MIN($D$2,YEAR(Register!$U816)*12+MONTH(Register!$U816)-1)))-(YEAR(Register!$O816)*12+MONTH(Register!$O816))+1))/Register!$Q816,2)-ROUND((Register!$M816-Register!$R816)*MIN(Register!$Q816,MAX(0,MIN(O$4-1,IF(Register!$U816="",$D$2,MIN($D$2,YEAR(Register!$U816)*12+MONTH(Register!$U816)-1)))-(YEAR(Register!$O816)*12+MONTH(Register!$O816))+1))/Register!$Q816,2))</f>
        <v/>
      </c>
      <c r="P818" s="27">
        <f>IF(OR(Register!$N816&lt;&gt;"Yes",Register!$O816="",N(Register!$Q816)=0),0,ROUND((Register!$M816-Register!$R816)*MIN(Register!$Q816,MAX(0,MIN(P$4,IF(Register!$U816="",$D$2,MIN($D$2,YEAR(Register!$U816)*12+MONTH(Register!$U816)-1)))-(YEAR(Register!$O816)*12+MONTH(Register!$O816))+1))/Register!$Q816,2)-ROUND((Register!$M816-Register!$R816)*MIN(Register!$Q816,MAX(0,MIN(P$4-1,IF(Register!$U816="",$D$2,MIN($D$2,YEAR(Register!$U816)*12+MONTH(Register!$U816)-1)))-(YEAR(Register!$O816)*12+MONTH(Register!$O816))+1))/Register!$Q816,2))</f>
        <v/>
      </c>
      <c r="Q818" s="27">
        <f>E818+F818+G818+H818+I818+J818+K818+L818+M818+N818+O818+P818</f>
        <v/>
      </c>
    </row>
    <row r="819">
      <c r="A819" s="28">
        <f>IF(Register!$A817="","",Register!$A817)</f>
        <v/>
      </c>
      <c r="B819" s="28">
        <f>IF(Register!$D817="","",Register!$D817)</f>
        <v/>
      </c>
      <c r="C819" s="28">
        <f>IF(Register!$F817="","",Register!$F817)</f>
        <v/>
      </c>
      <c r="D819" s="28">
        <f>IF(C819="","",IF(C819=Settings!$A$9,Settings!$B$9,IF(C819=Settings!$A$10,Settings!$B$10,IF(C819=Settings!$A$11,Settings!$B$11,IF(C819=Settings!$A$12,Settings!$B$12,IF(C819=Settings!$A$13,Settings!$B$13,IF(C819=Settings!$A$14,Settings!$B$14,IF(C819=Settings!$A$15,Settings!$B$15,IF(C819=Settings!$A$16,Settings!$B$16,IF(C819=Settings!$A$17,Settings!$B$17,IF(C819=Settings!$A$18,Settings!$B$18,"")))))))))))</f>
        <v/>
      </c>
      <c r="E819" s="27">
        <f>IF(OR(Register!$N817&lt;&gt;"Yes",Register!$O817="",N(Register!$Q817)=0),0,ROUND((Register!$M817-Register!$R817)*MIN(Register!$Q817,MAX(0,MIN(E$4,IF(Register!$U817="",$D$2,MIN($D$2,YEAR(Register!$U817)*12+MONTH(Register!$U817)-1)))-(YEAR(Register!$O817)*12+MONTH(Register!$O817))+1))/Register!$Q817,2)-ROUND((Register!$M817-Register!$R817)*MIN(Register!$Q817,MAX(0,MIN(E$4-1,IF(Register!$U817="",$D$2,MIN($D$2,YEAR(Register!$U817)*12+MONTH(Register!$U817)-1)))-(YEAR(Register!$O817)*12+MONTH(Register!$O817))+1))/Register!$Q817,2))</f>
        <v/>
      </c>
      <c r="F819" s="27">
        <f>IF(OR(Register!$N817&lt;&gt;"Yes",Register!$O817="",N(Register!$Q817)=0),0,ROUND((Register!$M817-Register!$R817)*MIN(Register!$Q817,MAX(0,MIN(F$4,IF(Register!$U817="",$D$2,MIN($D$2,YEAR(Register!$U817)*12+MONTH(Register!$U817)-1)))-(YEAR(Register!$O817)*12+MONTH(Register!$O817))+1))/Register!$Q817,2)-ROUND((Register!$M817-Register!$R817)*MIN(Register!$Q817,MAX(0,MIN(F$4-1,IF(Register!$U817="",$D$2,MIN($D$2,YEAR(Register!$U817)*12+MONTH(Register!$U817)-1)))-(YEAR(Register!$O817)*12+MONTH(Register!$O817))+1))/Register!$Q817,2))</f>
        <v/>
      </c>
      <c r="G819" s="27">
        <f>IF(OR(Register!$N817&lt;&gt;"Yes",Register!$O817="",N(Register!$Q817)=0),0,ROUND((Register!$M817-Register!$R817)*MIN(Register!$Q817,MAX(0,MIN(G$4,IF(Register!$U817="",$D$2,MIN($D$2,YEAR(Register!$U817)*12+MONTH(Register!$U817)-1)))-(YEAR(Register!$O817)*12+MONTH(Register!$O817))+1))/Register!$Q817,2)-ROUND((Register!$M817-Register!$R817)*MIN(Register!$Q817,MAX(0,MIN(G$4-1,IF(Register!$U817="",$D$2,MIN($D$2,YEAR(Register!$U817)*12+MONTH(Register!$U817)-1)))-(YEAR(Register!$O817)*12+MONTH(Register!$O817))+1))/Register!$Q817,2))</f>
        <v/>
      </c>
      <c r="H819" s="27">
        <f>IF(OR(Register!$N817&lt;&gt;"Yes",Register!$O817="",N(Register!$Q817)=0),0,ROUND((Register!$M817-Register!$R817)*MIN(Register!$Q817,MAX(0,MIN(H$4,IF(Register!$U817="",$D$2,MIN($D$2,YEAR(Register!$U817)*12+MONTH(Register!$U817)-1)))-(YEAR(Register!$O817)*12+MONTH(Register!$O817))+1))/Register!$Q817,2)-ROUND((Register!$M817-Register!$R817)*MIN(Register!$Q817,MAX(0,MIN(H$4-1,IF(Register!$U817="",$D$2,MIN($D$2,YEAR(Register!$U817)*12+MONTH(Register!$U817)-1)))-(YEAR(Register!$O817)*12+MONTH(Register!$O817))+1))/Register!$Q817,2))</f>
        <v/>
      </c>
      <c r="I819" s="27">
        <f>IF(OR(Register!$N817&lt;&gt;"Yes",Register!$O817="",N(Register!$Q817)=0),0,ROUND((Register!$M817-Register!$R817)*MIN(Register!$Q817,MAX(0,MIN(I$4,IF(Register!$U817="",$D$2,MIN($D$2,YEAR(Register!$U817)*12+MONTH(Register!$U817)-1)))-(YEAR(Register!$O817)*12+MONTH(Register!$O817))+1))/Register!$Q817,2)-ROUND((Register!$M817-Register!$R817)*MIN(Register!$Q817,MAX(0,MIN(I$4-1,IF(Register!$U817="",$D$2,MIN($D$2,YEAR(Register!$U817)*12+MONTH(Register!$U817)-1)))-(YEAR(Register!$O817)*12+MONTH(Register!$O817))+1))/Register!$Q817,2))</f>
        <v/>
      </c>
      <c r="J819" s="27">
        <f>IF(OR(Register!$N817&lt;&gt;"Yes",Register!$O817="",N(Register!$Q817)=0),0,ROUND((Register!$M817-Register!$R817)*MIN(Register!$Q817,MAX(0,MIN(J$4,IF(Register!$U817="",$D$2,MIN($D$2,YEAR(Register!$U817)*12+MONTH(Register!$U817)-1)))-(YEAR(Register!$O817)*12+MONTH(Register!$O817))+1))/Register!$Q817,2)-ROUND((Register!$M817-Register!$R817)*MIN(Register!$Q817,MAX(0,MIN(J$4-1,IF(Register!$U817="",$D$2,MIN($D$2,YEAR(Register!$U817)*12+MONTH(Register!$U817)-1)))-(YEAR(Register!$O817)*12+MONTH(Register!$O817))+1))/Register!$Q817,2))</f>
        <v/>
      </c>
      <c r="K819" s="27">
        <f>IF(OR(Register!$N817&lt;&gt;"Yes",Register!$O817="",N(Register!$Q817)=0),0,ROUND((Register!$M817-Register!$R817)*MIN(Register!$Q817,MAX(0,MIN(K$4,IF(Register!$U817="",$D$2,MIN($D$2,YEAR(Register!$U817)*12+MONTH(Register!$U817)-1)))-(YEAR(Register!$O817)*12+MONTH(Register!$O817))+1))/Register!$Q817,2)-ROUND((Register!$M817-Register!$R817)*MIN(Register!$Q817,MAX(0,MIN(K$4-1,IF(Register!$U817="",$D$2,MIN($D$2,YEAR(Register!$U817)*12+MONTH(Register!$U817)-1)))-(YEAR(Register!$O817)*12+MONTH(Register!$O817))+1))/Register!$Q817,2))</f>
        <v/>
      </c>
      <c r="L819" s="27">
        <f>IF(OR(Register!$N817&lt;&gt;"Yes",Register!$O817="",N(Register!$Q817)=0),0,ROUND((Register!$M817-Register!$R817)*MIN(Register!$Q817,MAX(0,MIN(L$4,IF(Register!$U817="",$D$2,MIN($D$2,YEAR(Register!$U817)*12+MONTH(Register!$U817)-1)))-(YEAR(Register!$O817)*12+MONTH(Register!$O817))+1))/Register!$Q817,2)-ROUND((Register!$M817-Register!$R817)*MIN(Register!$Q817,MAX(0,MIN(L$4-1,IF(Register!$U817="",$D$2,MIN($D$2,YEAR(Register!$U817)*12+MONTH(Register!$U817)-1)))-(YEAR(Register!$O817)*12+MONTH(Register!$O817))+1))/Register!$Q817,2))</f>
        <v/>
      </c>
      <c r="M819" s="27">
        <f>IF(OR(Register!$N817&lt;&gt;"Yes",Register!$O817="",N(Register!$Q817)=0),0,ROUND((Register!$M817-Register!$R817)*MIN(Register!$Q817,MAX(0,MIN(M$4,IF(Register!$U817="",$D$2,MIN($D$2,YEAR(Register!$U817)*12+MONTH(Register!$U817)-1)))-(YEAR(Register!$O817)*12+MONTH(Register!$O817))+1))/Register!$Q817,2)-ROUND((Register!$M817-Register!$R817)*MIN(Register!$Q817,MAX(0,MIN(M$4-1,IF(Register!$U817="",$D$2,MIN($D$2,YEAR(Register!$U817)*12+MONTH(Register!$U817)-1)))-(YEAR(Register!$O817)*12+MONTH(Register!$O817))+1))/Register!$Q817,2))</f>
        <v/>
      </c>
      <c r="N819" s="27">
        <f>IF(OR(Register!$N817&lt;&gt;"Yes",Register!$O817="",N(Register!$Q817)=0),0,ROUND((Register!$M817-Register!$R817)*MIN(Register!$Q817,MAX(0,MIN(N$4,IF(Register!$U817="",$D$2,MIN($D$2,YEAR(Register!$U817)*12+MONTH(Register!$U817)-1)))-(YEAR(Register!$O817)*12+MONTH(Register!$O817))+1))/Register!$Q817,2)-ROUND((Register!$M817-Register!$R817)*MIN(Register!$Q817,MAX(0,MIN(N$4-1,IF(Register!$U817="",$D$2,MIN($D$2,YEAR(Register!$U817)*12+MONTH(Register!$U817)-1)))-(YEAR(Register!$O817)*12+MONTH(Register!$O817))+1))/Register!$Q817,2))</f>
        <v/>
      </c>
      <c r="O819" s="27">
        <f>IF(OR(Register!$N817&lt;&gt;"Yes",Register!$O817="",N(Register!$Q817)=0),0,ROUND((Register!$M817-Register!$R817)*MIN(Register!$Q817,MAX(0,MIN(O$4,IF(Register!$U817="",$D$2,MIN($D$2,YEAR(Register!$U817)*12+MONTH(Register!$U817)-1)))-(YEAR(Register!$O817)*12+MONTH(Register!$O817))+1))/Register!$Q817,2)-ROUND((Register!$M817-Register!$R817)*MIN(Register!$Q817,MAX(0,MIN(O$4-1,IF(Register!$U817="",$D$2,MIN($D$2,YEAR(Register!$U817)*12+MONTH(Register!$U817)-1)))-(YEAR(Register!$O817)*12+MONTH(Register!$O817))+1))/Register!$Q817,2))</f>
        <v/>
      </c>
      <c r="P819" s="27">
        <f>IF(OR(Register!$N817&lt;&gt;"Yes",Register!$O817="",N(Register!$Q817)=0),0,ROUND((Register!$M817-Register!$R817)*MIN(Register!$Q817,MAX(0,MIN(P$4,IF(Register!$U817="",$D$2,MIN($D$2,YEAR(Register!$U817)*12+MONTH(Register!$U817)-1)))-(YEAR(Register!$O817)*12+MONTH(Register!$O817))+1))/Register!$Q817,2)-ROUND((Register!$M817-Register!$R817)*MIN(Register!$Q817,MAX(0,MIN(P$4-1,IF(Register!$U817="",$D$2,MIN($D$2,YEAR(Register!$U817)*12+MONTH(Register!$U817)-1)))-(YEAR(Register!$O817)*12+MONTH(Register!$O817))+1))/Register!$Q817,2))</f>
        <v/>
      </c>
      <c r="Q819" s="27">
        <f>E819+F819+G819+H819+I819+J819+K819+L819+M819+N819+O819+P819</f>
        <v/>
      </c>
    </row>
    <row r="820">
      <c r="A820" s="28">
        <f>IF(Register!$A818="","",Register!$A818)</f>
        <v/>
      </c>
      <c r="B820" s="28">
        <f>IF(Register!$D818="","",Register!$D818)</f>
        <v/>
      </c>
      <c r="C820" s="28">
        <f>IF(Register!$F818="","",Register!$F818)</f>
        <v/>
      </c>
      <c r="D820" s="28">
        <f>IF(C820="","",IF(C820=Settings!$A$9,Settings!$B$9,IF(C820=Settings!$A$10,Settings!$B$10,IF(C820=Settings!$A$11,Settings!$B$11,IF(C820=Settings!$A$12,Settings!$B$12,IF(C820=Settings!$A$13,Settings!$B$13,IF(C820=Settings!$A$14,Settings!$B$14,IF(C820=Settings!$A$15,Settings!$B$15,IF(C820=Settings!$A$16,Settings!$B$16,IF(C820=Settings!$A$17,Settings!$B$17,IF(C820=Settings!$A$18,Settings!$B$18,"")))))))))))</f>
        <v/>
      </c>
      <c r="E820" s="27">
        <f>IF(OR(Register!$N818&lt;&gt;"Yes",Register!$O818="",N(Register!$Q818)=0),0,ROUND((Register!$M818-Register!$R818)*MIN(Register!$Q818,MAX(0,MIN(E$4,IF(Register!$U818="",$D$2,MIN($D$2,YEAR(Register!$U818)*12+MONTH(Register!$U818)-1)))-(YEAR(Register!$O818)*12+MONTH(Register!$O818))+1))/Register!$Q818,2)-ROUND((Register!$M818-Register!$R818)*MIN(Register!$Q818,MAX(0,MIN(E$4-1,IF(Register!$U818="",$D$2,MIN($D$2,YEAR(Register!$U818)*12+MONTH(Register!$U818)-1)))-(YEAR(Register!$O818)*12+MONTH(Register!$O818))+1))/Register!$Q818,2))</f>
        <v/>
      </c>
      <c r="F820" s="27">
        <f>IF(OR(Register!$N818&lt;&gt;"Yes",Register!$O818="",N(Register!$Q818)=0),0,ROUND((Register!$M818-Register!$R818)*MIN(Register!$Q818,MAX(0,MIN(F$4,IF(Register!$U818="",$D$2,MIN($D$2,YEAR(Register!$U818)*12+MONTH(Register!$U818)-1)))-(YEAR(Register!$O818)*12+MONTH(Register!$O818))+1))/Register!$Q818,2)-ROUND((Register!$M818-Register!$R818)*MIN(Register!$Q818,MAX(0,MIN(F$4-1,IF(Register!$U818="",$D$2,MIN($D$2,YEAR(Register!$U818)*12+MONTH(Register!$U818)-1)))-(YEAR(Register!$O818)*12+MONTH(Register!$O818))+1))/Register!$Q818,2))</f>
        <v/>
      </c>
      <c r="G820" s="27">
        <f>IF(OR(Register!$N818&lt;&gt;"Yes",Register!$O818="",N(Register!$Q818)=0),0,ROUND((Register!$M818-Register!$R818)*MIN(Register!$Q818,MAX(0,MIN(G$4,IF(Register!$U818="",$D$2,MIN($D$2,YEAR(Register!$U818)*12+MONTH(Register!$U818)-1)))-(YEAR(Register!$O818)*12+MONTH(Register!$O818))+1))/Register!$Q818,2)-ROUND((Register!$M818-Register!$R818)*MIN(Register!$Q818,MAX(0,MIN(G$4-1,IF(Register!$U818="",$D$2,MIN($D$2,YEAR(Register!$U818)*12+MONTH(Register!$U818)-1)))-(YEAR(Register!$O818)*12+MONTH(Register!$O818))+1))/Register!$Q818,2))</f>
        <v/>
      </c>
      <c r="H820" s="27">
        <f>IF(OR(Register!$N818&lt;&gt;"Yes",Register!$O818="",N(Register!$Q818)=0),0,ROUND((Register!$M818-Register!$R818)*MIN(Register!$Q818,MAX(0,MIN(H$4,IF(Register!$U818="",$D$2,MIN($D$2,YEAR(Register!$U818)*12+MONTH(Register!$U818)-1)))-(YEAR(Register!$O818)*12+MONTH(Register!$O818))+1))/Register!$Q818,2)-ROUND((Register!$M818-Register!$R818)*MIN(Register!$Q818,MAX(0,MIN(H$4-1,IF(Register!$U818="",$D$2,MIN($D$2,YEAR(Register!$U818)*12+MONTH(Register!$U818)-1)))-(YEAR(Register!$O818)*12+MONTH(Register!$O818))+1))/Register!$Q818,2))</f>
        <v/>
      </c>
      <c r="I820" s="27">
        <f>IF(OR(Register!$N818&lt;&gt;"Yes",Register!$O818="",N(Register!$Q818)=0),0,ROUND((Register!$M818-Register!$R818)*MIN(Register!$Q818,MAX(0,MIN(I$4,IF(Register!$U818="",$D$2,MIN($D$2,YEAR(Register!$U818)*12+MONTH(Register!$U818)-1)))-(YEAR(Register!$O818)*12+MONTH(Register!$O818))+1))/Register!$Q818,2)-ROUND((Register!$M818-Register!$R818)*MIN(Register!$Q818,MAX(0,MIN(I$4-1,IF(Register!$U818="",$D$2,MIN($D$2,YEAR(Register!$U818)*12+MONTH(Register!$U818)-1)))-(YEAR(Register!$O818)*12+MONTH(Register!$O818))+1))/Register!$Q818,2))</f>
        <v/>
      </c>
      <c r="J820" s="27">
        <f>IF(OR(Register!$N818&lt;&gt;"Yes",Register!$O818="",N(Register!$Q818)=0),0,ROUND((Register!$M818-Register!$R818)*MIN(Register!$Q818,MAX(0,MIN(J$4,IF(Register!$U818="",$D$2,MIN($D$2,YEAR(Register!$U818)*12+MONTH(Register!$U818)-1)))-(YEAR(Register!$O818)*12+MONTH(Register!$O818))+1))/Register!$Q818,2)-ROUND((Register!$M818-Register!$R818)*MIN(Register!$Q818,MAX(0,MIN(J$4-1,IF(Register!$U818="",$D$2,MIN($D$2,YEAR(Register!$U818)*12+MONTH(Register!$U818)-1)))-(YEAR(Register!$O818)*12+MONTH(Register!$O818))+1))/Register!$Q818,2))</f>
        <v/>
      </c>
      <c r="K820" s="27">
        <f>IF(OR(Register!$N818&lt;&gt;"Yes",Register!$O818="",N(Register!$Q818)=0),0,ROUND((Register!$M818-Register!$R818)*MIN(Register!$Q818,MAX(0,MIN(K$4,IF(Register!$U818="",$D$2,MIN($D$2,YEAR(Register!$U818)*12+MONTH(Register!$U818)-1)))-(YEAR(Register!$O818)*12+MONTH(Register!$O818))+1))/Register!$Q818,2)-ROUND((Register!$M818-Register!$R818)*MIN(Register!$Q818,MAX(0,MIN(K$4-1,IF(Register!$U818="",$D$2,MIN($D$2,YEAR(Register!$U818)*12+MONTH(Register!$U818)-1)))-(YEAR(Register!$O818)*12+MONTH(Register!$O818))+1))/Register!$Q818,2))</f>
        <v/>
      </c>
      <c r="L820" s="27">
        <f>IF(OR(Register!$N818&lt;&gt;"Yes",Register!$O818="",N(Register!$Q818)=0),0,ROUND((Register!$M818-Register!$R818)*MIN(Register!$Q818,MAX(0,MIN(L$4,IF(Register!$U818="",$D$2,MIN($D$2,YEAR(Register!$U818)*12+MONTH(Register!$U818)-1)))-(YEAR(Register!$O818)*12+MONTH(Register!$O818))+1))/Register!$Q818,2)-ROUND((Register!$M818-Register!$R818)*MIN(Register!$Q818,MAX(0,MIN(L$4-1,IF(Register!$U818="",$D$2,MIN($D$2,YEAR(Register!$U818)*12+MONTH(Register!$U818)-1)))-(YEAR(Register!$O818)*12+MONTH(Register!$O818))+1))/Register!$Q818,2))</f>
        <v/>
      </c>
      <c r="M820" s="27">
        <f>IF(OR(Register!$N818&lt;&gt;"Yes",Register!$O818="",N(Register!$Q818)=0),0,ROUND((Register!$M818-Register!$R818)*MIN(Register!$Q818,MAX(0,MIN(M$4,IF(Register!$U818="",$D$2,MIN($D$2,YEAR(Register!$U818)*12+MONTH(Register!$U818)-1)))-(YEAR(Register!$O818)*12+MONTH(Register!$O818))+1))/Register!$Q818,2)-ROUND((Register!$M818-Register!$R818)*MIN(Register!$Q818,MAX(0,MIN(M$4-1,IF(Register!$U818="",$D$2,MIN($D$2,YEAR(Register!$U818)*12+MONTH(Register!$U818)-1)))-(YEAR(Register!$O818)*12+MONTH(Register!$O818))+1))/Register!$Q818,2))</f>
        <v/>
      </c>
      <c r="N820" s="27">
        <f>IF(OR(Register!$N818&lt;&gt;"Yes",Register!$O818="",N(Register!$Q818)=0),0,ROUND((Register!$M818-Register!$R818)*MIN(Register!$Q818,MAX(0,MIN(N$4,IF(Register!$U818="",$D$2,MIN($D$2,YEAR(Register!$U818)*12+MONTH(Register!$U818)-1)))-(YEAR(Register!$O818)*12+MONTH(Register!$O818))+1))/Register!$Q818,2)-ROUND((Register!$M818-Register!$R818)*MIN(Register!$Q818,MAX(0,MIN(N$4-1,IF(Register!$U818="",$D$2,MIN($D$2,YEAR(Register!$U818)*12+MONTH(Register!$U818)-1)))-(YEAR(Register!$O818)*12+MONTH(Register!$O818))+1))/Register!$Q818,2))</f>
        <v/>
      </c>
      <c r="O820" s="27">
        <f>IF(OR(Register!$N818&lt;&gt;"Yes",Register!$O818="",N(Register!$Q818)=0),0,ROUND((Register!$M818-Register!$R818)*MIN(Register!$Q818,MAX(0,MIN(O$4,IF(Register!$U818="",$D$2,MIN($D$2,YEAR(Register!$U818)*12+MONTH(Register!$U818)-1)))-(YEAR(Register!$O818)*12+MONTH(Register!$O818))+1))/Register!$Q818,2)-ROUND((Register!$M818-Register!$R818)*MIN(Register!$Q818,MAX(0,MIN(O$4-1,IF(Register!$U818="",$D$2,MIN($D$2,YEAR(Register!$U818)*12+MONTH(Register!$U818)-1)))-(YEAR(Register!$O818)*12+MONTH(Register!$O818))+1))/Register!$Q818,2))</f>
        <v/>
      </c>
      <c r="P820" s="27">
        <f>IF(OR(Register!$N818&lt;&gt;"Yes",Register!$O818="",N(Register!$Q818)=0),0,ROUND((Register!$M818-Register!$R818)*MIN(Register!$Q818,MAX(0,MIN(P$4,IF(Register!$U818="",$D$2,MIN($D$2,YEAR(Register!$U818)*12+MONTH(Register!$U818)-1)))-(YEAR(Register!$O818)*12+MONTH(Register!$O818))+1))/Register!$Q818,2)-ROUND((Register!$M818-Register!$R818)*MIN(Register!$Q818,MAX(0,MIN(P$4-1,IF(Register!$U818="",$D$2,MIN($D$2,YEAR(Register!$U818)*12+MONTH(Register!$U818)-1)))-(YEAR(Register!$O818)*12+MONTH(Register!$O818))+1))/Register!$Q818,2))</f>
        <v/>
      </c>
      <c r="Q820" s="27">
        <f>E820+F820+G820+H820+I820+J820+K820+L820+M820+N820+O820+P820</f>
        <v/>
      </c>
    </row>
    <row r="821">
      <c r="A821" s="28">
        <f>IF(Register!$A819="","",Register!$A819)</f>
        <v/>
      </c>
      <c r="B821" s="28">
        <f>IF(Register!$D819="","",Register!$D819)</f>
        <v/>
      </c>
      <c r="C821" s="28">
        <f>IF(Register!$F819="","",Register!$F819)</f>
        <v/>
      </c>
      <c r="D821" s="28">
        <f>IF(C821="","",IF(C821=Settings!$A$9,Settings!$B$9,IF(C821=Settings!$A$10,Settings!$B$10,IF(C821=Settings!$A$11,Settings!$B$11,IF(C821=Settings!$A$12,Settings!$B$12,IF(C821=Settings!$A$13,Settings!$B$13,IF(C821=Settings!$A$14,Settings!$B$14,IF(C821=Settings!$A$15,Settings!$B$15,IF(C821=Settings!$A$16,Settings!$B$16,IF(C821=Settings!$A$17,Settings!$B$17,IF(C821=Settings!$A$18,Settings!$B$18,"")))))))))))</f>
        <v/>
      </c>
      <c r="E821" s="27">
        <f>IF(OR(Register!$N819&lt;&gt;"Yes",Register!$O819="",N(Register!$Q819)=0),0,ROUND((Register!$M819-Register!$R819)*MIN(Register!$Q819,MAX(0,MIN(E$4,IF(Register!$U819="",$D$2,MIN($D$2,YEAR(Register!$U819)*12+MONTH(Register!$U819)-1)))-(YEAR(Register!$O819)*12+MONTH(Register!$O819))+1))/Register!$Q819,2)-ROUND((Register!$M819-Register!$R819)*MIN(Register!$Q819,MAX(0,MIN(E$4-1,IF(Register!$U819="",$D$2,MIN($D$2,YEAR(Register!$U819)*12+MONTH(Register!$U819)-1)))-(YEAR(Register!$O819)*12+MONTH(Register!$O819))+1))/Register!$Q819,2))</f>
        <v/>
      </c>
      <c r="F821" s="27">
        <f>IF(OR(Register!$N819&lt;&gt;"Yes",Register!$O819="",N(Register!$Q819)=0),0,ROUND((Register!$M819-Register!$R819)*MIN(Register!$Q819,MAX(0,MIN(F$4,IF(Register!$U819="",$D$2,MIN($D$2,YEAR(Register!$U819)*12+MONTH(Register!$U819)-1)))-(YEAR(Register!$O819)*12+MONTH(Register!$O819))+1))/Register!$Q819,2)-ROUND((Register!$M819-Register!$R819)*MIN(Register!$Q819,MAX(0,MIN(F$4-1,IF(Register!$U819="",$D$2,MIN($D$2,YEAR(Register!$U819)*12+MONTH(Register!$U819)-1)))-(YEAR(Register!$O819)*12+MONTH(Register!$O819))+1))/Register!$Q819,2))</f>
        <v/>
      </c>
      <c r="G821" s="27">
        <f>IF(OR(Register!$N819&lt;&gt;"Yes",Register!$O819="",N(Register!$Q819)=0),0,ROUND((Register!$M819-Register!$R819)*MIN(Register!$Q819,MAX(0,MIN(G$4,IF(Register!$U819="",$D$2,MIN($D$2,YEAR(Register!$U819)*12+MONTH(Register!$U819)-1)))-(YEAR(Register!$O819)*12+MONTH(Register!$O819))+1))/Register!$Q819,2)-ROUND((Register!$M819-Register!$R819)*MIN(Register!$Q819,MAX(0,MIN(G$4-1,IF(Register!$U819="",$D$2,MIN($D$2,YEAR(Register!$U819)*12+MONTH(Register!$U819)-1)))-(YEAR(Register!$O819)*12+MONTH(Register!$O819))+1))/Register!$Q819,2))</f>
        <v/>
      </c>
      <c r="H821" s="27">
        <f>IF(OR(Register!$N819&lt;&gt;"Yes",Register!$O819="",N(Register!$Q819)=0),0,ROUND((Register!$M819-Register!$R819)*MIN(Register!$Q819,MAX(0,MIN(H$4,IF(Register!$U819="",$D$2,MIN($D$2,YEAR(Register!$U819)*12+MONTH(Register!$U819)-1)))-(YEAR(Register!$O819)*12+MONTH(Register!$O819))+1))/Register!$Q819,2)-ROUND((Register!$M819-Register!$R819)*MIN(Register!$Q819,MAX(0,MIN(H$4-1,IF(Register!$U819="",$D$2,MIN($D$2,YEAR(Register!$U819)*12+MONTH(Register!$U819)-1)))-(YEAR(Register!$O819)*12+MONTH(Register!$O819))+1))/Register!$Q819,2))</f>
        <v/>
      </c>
      <c r="I821" s="27">
        <f>IF(OR(Register!$N819&lt;&gt;"Yes",Register!$O819="",N(Register!$Q819)=0),0,ROUND((Register!$M819-Register!$R819)*MIN(Register!$Q819,MAX(0,MIN(I$4,IF(Register!$U819="",$D$2,MIN($D$2,YEAR(Register!$U819)*12+MONTH(Register!$U819)-1)))-(YEAR(Register!$O819)*12+MONTH(Register!$O819))+1))/Register!$Q819,2)-ROUND((Register!$M819-Register!$R819)*MIN(Register!$Q819,MAX(0,MIN(I$4-1,IF(Register!$U819="",$D$2,MIN($D$2,YEAR(Register!$U819)*12+MONTH(Register!$U819)-1)))-(YEAR(Register!$O819)*12+MONTH(Register!$O819))+1))/Register!$Q819,2))</f>
        <v/>
      </c>
      <c r="J821" s="27">
        <f>IF(OR(Register!$N819&lt;&gt;"Yes",Register!$O819="",N(Register!$Q819)=0),0,ROUND((Register!$M819-Register!$R819)*MIN(Register!$Q819,MAX(0,MIN(J$4,IF(Register!$U819="",$D$2,MIN($D$2,YEAR(Register!$U819)*12+MONTH(Register!$U819)-1)))-(YEAR(Register!$O819)*12+MONTH(Register!$O819))+1))/Register!$Q819,2)-ROUND((Register!$M819-Register!$R819)*MIN(Register!$Q819,MAX(0,MIN(J$4-1,IF(Register!$U819="",$D$2,MIN($D$2,YEAR(Register!$U819)*12+MONTH(Register!$U819)-1)))-(YEAR(Register!$O819)*12+MONTH(Register!$O819))+1))/Register!$Q819,2))</f>
        <v/>
      </c>
      <c r="K821" s="27">
        <f>IF(OR(Register!$N819&lt;&gt;"Yes",Register!$O819="",N(Register!$Q819)=0),0,ROUND((Register!$M819-Register!$R819)*MIN(Register!$Q819,MAX(0,MIN(K$4,IF(Register!$U819="",$D$2,MIN($D$2,YEAR(Register!$U819)*12+MONTH(Register!$U819)-1)))-(YEAR(Register!$O819)*12+MONTH(Register!$O819))+1))/Register!$Q819,2)-ROUND((Register!$M819-Register!$R819)*MIN(Register!$Q819,MAX(0,MIN(K$4-1,IF(Register!$U819="",$D$2,MIN($D$2,YEAR(Register!$U819)*12+MONTH(Register!$U819)-1)))-(YEAR(Register!$O819)*12+MONTH(Register!$O819))+1))/Register!$Q819,2))</f>
        <v/>
      </c>
      <c r="L821" s="27">
        <f>IF(OR(Register!$N819&lt;&gt;"Yes",Register!$O819="",N(Register!$Q819)=0),0,ROUND((Register!$M819-Register!$R819)*MIN(Register!$Q819,MAX(0,MIN(L$4,IF(Register!$U819="",$D$2,MIN($D$2,YEAR(Register!$U819)*12+MONTH(Register!$U819)-1)))-(YEAR(Register!$O819)*12+MONTH(Register!$O819))+1))/Register!$Q819,2)-ROUND((Register!$M819-Register!$R819)*MIN(Register!$Q819,MAX(0,MIN(L$4-1,IF(Register!$U819="",$D$2,MIN($D$2,YEAR(Register!$U819)*12+MONTH(Register!$U819)-1)))-(YEAR(Register!$O819)*12+MONTH(Register!$O819))+1))/Register!$Q819,2))</f>
        <v/>
      </c>
      <c r="M821" s="27">
        <f>IF(OR(Register!$N819&lt;&gt;"Yes",Register!$O819="",N(Register!$Q819)=0),0,ROUND((Register!$M819-Register!$R819)*MIN(Register!$Q819,MAX(0,MIN(M$4,IF(Register!$U819="",$D$2,MIN($D$2,YEAR(Register!$U819)*12+MONTH(Register!$U819)-1)))-(YEAR(Register!$O819)*12+MONTH(Register!$O819))+1))/Register!$Q819,2)-ROUND((Register!$M819-Register!$R819)*MIN(Register!$Q819,MAX(0,MIN(M$4-1,IF(Register!$U819="",$D$2,MIN($D$2,YEAR(Register!$U819)*12+MONTH(Register!$U819)-1)))-(YEAR(Register!$O819)*12+MONTH(Register!$O819))+1))/Register!$Q819,2))</f>
        <v/>
      </c>
      <c r="N821" s="27">
        <f>IF(OR(Register!$N819&lt;&gt;"Yes",Register!$O819="",N(Register!$Q819)=0),0,ROUND((Register!$M819-Register!$R819)*MIN(Register!$Q819,MAX(0,MIN(N$4,IF(Register!$U819="",$D$2,MIN($D$2,YEAR(Register!$U819)*12+MONTH(Register!$U819)-1)))-(YEAR(Register!$O819)*12+MONTH(Register!$O819))+1))/Register!$Q819,2)-ROUND((Register!$M819-Register!$R819)*MIN(Register!$Q819,MAX(0,MIN(N$4-1,IF(Register!$U819="",$D$2,MIN($D$2,YEAR(Register!$U819)*12+MONTH(Register!$U819)-1)))-(YEAR(Register!$O819)*12+MONTH(Register!$O819))+1))/Register!$Q819,2))</f>
        <v/>
      </c>
      <c r="O821" s="27">
        <f>IF(OR(Register!$N819&lt;&gt;"Yes",Register!$O819="",N(Register!$Q819)=0),0,ROUND((Register!$M819-Register!$R819)*MIN(Register!$Q819,MAX(0,MIN(O$4,IF(Register!$U819="",$D$2,MIN($D$2,YEAR(Register!$U819)*12+MONTH(Register!$U819)-1)))-(YEAR(Register!$O819)*12+MONTH(Register!$O819))+1))/Register!$Q819,2)-ROUND((Register!$M819-Register!$R819)*MIN(Register!$Q819,MAX(0,MIN(O$4-1,IF(Register!$U819="",$D$2,MIN($D$2,YEAR(Register!$U819)*12+MONTH(Register!$U819)-1)))-(YEAR(Register!$O819)*12+MONTH(Register!$O819))+1))/Register!$Q819,2))</f>
        <v/>
      </c>
      <c r="P821" s="27">
        <f>IF(OR(Register!$N819&lt;&gt;"Yes",Register!$O819="",N(Register!$Q819)=0),0,ROUND((Register!$M819-Register!$R819)*MIN(Register!$Q819,MAX(0,MIN(P$4,IF(Register!$U819="",$D$2,MIN($D$2,YEAR(Register!$U819)*12+MONTH(Register!$U819)-1)))-(YEAR(Register!$O819)*12+MONTH(Register!$O819))+1))/Register!$Q819,2)-ROUND((Register!$M819-Register!$R819)*MIN(Register!$Q819,MAX(0,MIN(P$4-1,IF(Register!$U819="",$D$2,MIN($D$2,YEAR(Register!$U819)*12+MONTH(Register!$U819)-1)))-(YEAR(Register!$O819)*12+MONTH(Register!$O819))+1))/Register!$Q819,2))</f>
        <v/>
      </c>
      <c r="Q821" s="27">
        <f>E821+F821+G821+H821+I821+J821+K821+L821+M821+N821+O821+P821</f>
        <v/>
      </c>
    </row>
    <row r="822">
      <c r="A822" s="28">
        <f>IF(Register!$A820="","",Register!$A820)</f>
        <v/>
      </c>
      <c r="B822" s="28">
        <f>IF(Register!$D820="","",Register!$D820)</f>
        <v/>
      </c>
      <c r="C822" s="28">
        <f>IF(Register!$F820="","",Register!$F820)</f>
        <v/>
      </c>
      <c r="D822" s="28">
        <f>IF(C822="","",IF(C822=Settings!$A$9,Settings!$B$9,IF(C822=Settings!$A$10,Settings!$B$10,IF(C822=Settings!$A$11,Settings!$B$11,IF(C822=Settings!$A$12,Settings!$B$12,IF(C822=Settings!$A$13,Settings!$B$13,IF(C822=Settings!$A$14,Settings!$B$14,IF(C822=Settings!$A$15,Settings!$B$15,IF(C822=Settings!$A$16,Settings!$B$16,IF(C822=Settings!$A$17,Settings!$B$17,IF(C822=Settings!$A$18,Settings!$B$18,"")))))))))))</f>
        <v/>
      </c>
      <c r="E822" s="27">
        <f>IF(OR(Register!$N820&lt;&gt;"Yes",Register!$O820="",N(Register!$Q820)=0),0,ROUND((Register!$M820-Register!$R820)*MIN(Register!$Q820,MAX(0,MIN(E$4,IF(Register!$U820="",$D$2,MIN($D$2,YEAR(Register!$U820)*12+MONTH(Register!$U820)-1)))-(YEAR(Register!$O820)*12+MONTH(Register!$O820))+1))/Register!$Q820,2)-ROUND((Register!$M820-Register!$R820)*MIN(Register!$Q820,MAX(0,MIN(E$4-1,IF(Register!$U820="",$D$2,MIN($D$2,YEAR(Register!$U820)*12+MONTH(Register!$U820)-1)))-(YEAR(Register!$O820)*12+MONTH(Register!$O820))+1))/Register!$Q820,2))</f>
        <v/>
      </c>
      <c r="F822" s="27">
        <f>IF(OR(Register!$N820&lt;&gt;"Yes",Register!$O820="",N(Register!$Q820)=0),0,ROUND((Register!$M820-Register!$R820)*MIN(Register!$Q820,MAX(0,MIN(F$4,IF(Register!$U820="",$D$2,MIN($D$2,YEAR(Register!$U820)*12+MONTH(Register!$U820)-1)))-(YEAR(Register!$O820)*12+MONTH(Register!$O820))+1))/Register!$Q820,2)-ROUND((Register!$M820-Register!$R820)*MIN(Register!$Q820,MAX(0,MIN(F$4-1,IF(Register!$U820="",$D$2,MIN($D$2,YEAR(Register!$U820)*12+MONTH(Register!$U820)-1)))-(YEAR(Register!$O820)*12+MONTH(Register!$O820))+1))/Register!$Q820,2))</f>
        <v/>
      </c>
      <c r="G822" s="27">
        <f>IF(OR(Register!$N820&lt;&gt;"Yes",Register!$O820="",N(Register!$Q820)=0),0,ROUND((Register!$M820-Register!$R820)*MIN(Register!$Q820,MAX(0,MIN(G$4,IF(Register!$U820="",$D$2,MIN($D$2,YEAR(Register!$U820)*12+MONTH(Register!$U820)-1)))-(YEAR(Register!$O820)*12+MONTH(Register!$O820))+1))/Register!$Q820,2)-ROUND((Register!$M820-Register!$R820)*MIN(Register!$Q820,MAX(0,MIN(G$4-1,IF(Register!$U820="",$D$2,MIN($D$2,YEAR(Register!$U820)*12+MONTH(Register!$U820)-1)))-(YEAR(Register!$O820)*12+MONTH(Register!$O820))+1))/Register!$Q820,2))</f>
        <v/>
      </c>
      <c r="H822" s="27">
        <f>IF(OR(Register!$N820&lt;&gt;"Yes",Register!$O820="",N(Register!$Q820)=0),0,ROUND((Register!$M820-Register!$R820)*MIN(Register!$Q820,MAX(0,MIN(H$4,IF(Register!$U820="",$D$2,MIN($D$2,YEAR(Register!$U820)*12+MONTH(Register!$U820)-1)))-(YEAR(Register!$O820)*12+MONTH(Register!$O820))+1))/Register!$Q820,2)-ROUND((Register!$M820-Register!$R820)*MIN(Register!$Q820,MAX(0,MIN(H$4-1,IF(Register!$U820="",$D$2,MIN($D$2,YEAR(Register!$U820)*12+MONTH(Register!$U820)-1)))-(YEAR(Register!$O820)*12+MONTH(Register!$O820))+1))/Register!$Q820,2))</f>
        <v/>
      </c>
      <c r="I822" s="27">
        <f>IF(OR(Register!$N820&lt;&gt;"Yes",Register!$O820="",N(Register!$Q820)=0),0,ROUND((Register!$M820-Register!$R820)*MIN(Register!$Q820,MAX(0,MIN(I$4,IF(Register!$U820="",$D$2,MIN($D$2,YEAR(Register!$U820)*12+MONTH(Register!$U820)-1)))-(YEAR(Register!$O820)*12+MONTH(Register!$O820))+1))/Register!$Q820,2)-ROUND((Register!$M820-Register!$R820)*MIN(Register!$Q820,MAX(0,MIN(I$4-1,IF(Register!$U820="",$D$2,MIN($D$2,YEAR(Register!$U820)*12+MONTH(Register!$U820)-1)))-(YEAR(Register!$O820)*12+MONTH(Register!$O820))+1))/Register!$Q820,2))</f>
        <v/>
      </c>
      <c r="J822" s="27">
        <f>IF(OR(Register!$N820&lt;&gt;"Yes",Register!$O820="",N(Register!$Q820)=0),0,ROUND((Register!$M820-Register!$R820)*MIN(Register!$Q820,MAX(0,MIN(J$4,IF(Register!$U820="",$D$2,MIN($D$2,YEAR(Register!$U820)*12+MONTH(Register!$U820)-1)))-(YEAR(Register!$O820)*12+MONTH(Register!$O820))+1))/Register!$Q820,2)-ROUND((Register!$M820-Register!$R820)*MIN(Register!$Q820,MAX(0,MIN(J$4-1,IF(Register!$U820="",$D$2,MIN($D$2,YEAR(Register!$U820)*12+MONTH(Register!$U820)-1)))-(YEAR(Register!$O820)*12+MONTH(Register!$O820))+1))/Register!$Q820,2))</f>
        <v/>
      </c>
      <c r="K822" s="27">
        <f>IF(OR(Register!$N820&lt;&gt;"Yes",Register!$O820="",N(Register!$Q820)=0),0,ROUND((Register!$M820-Register!$R820)*MIN(Register!$Q820,MAX(0,MIN(K$4,IF(Register!$U820="",$D$2,MIN($D$2,YEAR(Register!$U820)*12+MONTH(Register!$U820)-1)))-(YEAR(Register!$O820)*12+MONTH(Register!$O820))+1))/Register!$Q820,2)-ROUND((Register!$M820-Register!$R820)*MIN(Register!$Q820,MAX(0,MIN(K$4-1,IF(Register!$U820="",$D$2,MIN($D$2,YEAR(Register!$U820)*12+MONTH(Register!$U820)-1)))-(YEAR(Register!$O820)*12+MONTH(Register!$O820))+1))/Register!$Q820,2))</f>
        <v/>
      </c>
      <c r="L822" s="27">
        <f>IF(OR(Register!$N820&lt;&gt;"Yes",Register!$O820="",N(Register!$Q820)=0),0,ROUND((Register!$M820-Register!$R820)*MIN(Register!$Q820,MAX(0,MIN(L$4,IF(Register!$U820="",$D$2,MIN($D$2,YEAR(Register!$U820)*12+MONTH(Register!$U820)-1)))-(YEAR(Register!$O820)*12+MONTH(Register!$O820))+1))/Register!$Q820,2)-ROUND((Register!$M820-Register!$R820)*MIN(Register!$Q820,MAX(0,MIN(L$4-1,IF(Register!$U820="",$D$2,MIN($D$2,YEAR(Register!$U820)*12+MONTH(Register!$U820)-1)))-(YEAR(Register!$O820)*12+MONTH(Register!$O820))+1))/Register!$Q820,2))</f>
        <v/>
      </c>
      <c r="M822" s="27">
        <f>IF(OR(Register!$N820&lt;&gt;"Yes",Register!$O820="",N(Register!$Q820)=0),0,ROUND((Register!$M820-Register!$R820)*MIN(Register!$Q820,MAX(0,MIN(M$4,IF(Register!$U820="",$D$2,MIN($D$2,YEAR(Register!$U820)*12+MONTH(Register!$U820)-1)))-(YEAR(Register!$O820)*12+MONTH(Register!$O820))+1))/Register!$Q820,2)-ROUND((Register!$M820-Register!$R820)*MIN(Register!$Q820,MAX(0,MIN(M$4-1,IF(Register!$U820="",$D$2,MIN($D$2,YEAR(Register!$U820)*12+MONTH(Register!$U820)-1)))-(YEAR(Register!$O820)*12+MONTH(Register!$O820))+1))/Register!$Q820,2))</f>
        <v/>
      </c>
      <c r="N822" s="27">
        <f>IF(OR(Register!$N820&lt;&gt;"Yes",Register!$O820="",N(Register!$Q820)=0),0,ROUND((Register!$M820-Register!$R820)*MIN(Register!$Q820,MAX(0,MIN(N$4,IF(Register!$U820="",$D$2,MIN($D$2,YEAR(Register!$U820)*12+MONTH(Register!$U820)-1)))-(YEAR(Register!$O820)*12+MONTH(Register!$O820))+1))/Register!$Q820,2)-ROUND((Register!$M820-Register!$R820)*MIN(Register!$Q820,MAX(0,MIN(N$4-1,IF(Register!$U820="",$D$2,MIN($D$2,YEAR(Register!$U820)*12+MONTH(Register!$U820)-1)))-(YEAR(Register!$O820)*12+MONTH(Register!$O820))+1))/Register!$Q820,2))</f>
        <v/>
      </c>
      <c r="O822" s="27">
        <f>IF(OR(Register!$N820&lt;&gt;"Yes",Register!$O820="",N(Register!$Q820)=0),0,ROUND((Register!$M820-Register!$R820)*MIN(Register!$Q820,MAX(0,MIN(O$4,IF(Register!$U820="",$D$2,MIN($D$2,YEAR(Register!$U820)*12+MONTH(Register!$U820)-1)))-(YEAR(Register!$O820)*12+MONTH(Register!$O820))+1))/Register!$Q820,2)-ROUND((Register!$M820-Register!$R820)*MIN(Register!$Q820,MAX(0,MIN(O$4-1,IF(Register!$U820="",$D$2,MIN($D$2,YEAR(Register!$U820)*12+MONTH(Register!$U820)-1)))-(YEAR(Register!$O820)*12+MONTH(Register!$O820))+1))/Register!$Q820,2))</f>
        <v/>
      </c>
      <c r="P822" s="27">
        <f>IF(OR(Register!$N820&lt;&gt;"Yes",Register!$O820="",N(Register!$Q820)=0),0,ROUND((Register!$M820-Register!$R820)*MIN(Register!$Q820,MAX(0,MIN(P$4,IF(Register!$U820="",$D$2,MIN($D$2,YEAR(Register!$U820)*12+MONTH(Register!$U820)-1)))-(YEAR(Register!$O820)*12+MONTH(Register!$O820))+1))/Register!$Q820,2)-ROUND((Register!$M820-Register!$R820)*MIN(Register!$Q820,MAX(0,MIN(P$4-1,IF(Register!$U820="",$D$2,MIN($D$2,YEAR(Register!$U820)*12+MONTH(Register!$U820)-1)))-(YEAR(Register!$O820)*12+MONTH(Register!$O820))+1))/Register!$Q820,2))</f>
        <v/>
      </c>
      <c r="Q822" s="27">
        <f>E822+F822+G822+H822+I822+J822+K822+L822+M822+N822+O822+P822</f>
        <v/>
      </c>
    </row>
    <row r="823">
      <c r="A823" s="28">
        <f>IF(Register!$A821="","",Register!$A821)</f>
        <v/>
      </c>
      <c r="B823" s="28">
        <f>IF(Register!$D821="","",Register!$D821)</f>
        <v/>
      </c>
      <c r="C823" s="28">
        <f>IF(Register!$F821="","",Register!$F821)</f>
        <v/>
      </c>
      <c r="D823" s="28">
        <f>IF(C823="","",IF(C823=Settings!$A$9,Settings!$B$9,IF(C823=Settings!$A$10,Settings!$B$10,IF(C823=Settings!$A$11,Settings!$B$11,IF(C823=Settings!$A$12,Settings!$B$12,IF(C823=Settings!$A$13,Settings!$B$13,IF(C823=Settings!$A$14,Settings!$B$14,IF(C823=Settings!$A$15,Settings!$B$15,IF(C823=Settings!$A$16,Settings!$B$16,IF(C823=Settings!$A$17,Settings!$B$17,IF(C823=Settings!$A$18,Settings!$B$18,"")))))))))))</f>
        <v/>
      </c>
      <c r="E823" s="27">
        <f>IF(OR(Register!$N821&lt;&gt;"Yes",Register!$O821="",N(Register!$Q821)=0),0,ROUND((Register!$M821-Register!$R821)*MIN(Register!$Q821,MAX(0,MIN(E$4,IF(Register!$U821="",$D$2,MIN($D$2,YEAR(Register!$U821)*12+MONTH(Register!$U821)-1)))-(YEAR(Register!$O821)*12+MONTH(Register!$O821))+1))/Register!$Q821,2)-ROUND((Register!$M821-Register!$R821)*MIN(Register!$Q821,MAX(0,MIN(E$4-1,IF(Register!$U821="",$D$2,MIN($D$2,YEAR(Register!$U821)*12+MONTH(Register!$U821)-1)))-(YEAR(Register!$O821)*12+MONTH(Register!$O821))+1))/Register!$Q821,2))</f>
        <v/>
      </c>
      <c r="F823" s="27">
        <f>IF(OR(Register!$N821&lt;&gt;"Yes",Register!$O821="",N(Register!$Q821)=0),0,ROUND((Register!$M821-Register!$R821)*MIN(Register!$Q821,MAX(0,MIN(F$4,IF(Register!$U821="",$D$2,MIN($D$2,YEAR(Register!$U821)*12+MONTH(Register!$U821)-1)))-(YEAR(Register!$O821)*12+MONTH(Register!$O821))+1))/Register!$Q821,2)-ROUND((Register!$M821-Register!$R821)*MIN(Register!$Q821,MAX(0,MIN(F$4-1,IF(Register!$U821="",$D$2,MIN($D$2,YEAR(Register!$U821)*12+MONTH(Register!$U821)-1)))-(YEAR(Register!$O821)*12+MONTH(Register!$O821))+1))/Register!$Q821,2))</f>
        <v/>
      </c>
      <c r="G823" s="27">
        <f>IF(OR(Register!$N821&lt;&gt;"Yes",Register!$O821="",N(Register!$Q821)=0),0,ROUND((Register!$M821-Register!$R821)*MIN(Register!$Q821,MAX(0,MIN(G$4,IF(Register!$U821="",$D$2,MIN($D$2,YEAR(Register!$U821)*12+MONTH(Register!$U821)-1)))-(YEAR(Register!$O821)*12+MONTH(Register!$O821))+1))/Register!$Q821,2)-ROUND((Register!$M821-Register!$R821)*MIN(Register!$Q821,MAX(0,MIN(G$4-1,IF(Register!$U821="",$D$2,MIN($D$2,YEAR(Register!$U821)*12+MONTH(Register!$U821)-1)))-(YEAR(Register!$O821)*12+MONTH(Register!$O821))+1))/Register!$Q821,2))</f>
        <v/>
      </c>
      <c r="H823" s="27">
        <f>IF(OR(Register!$N821&lt;&gt;"Yes",Register!$O821="",N(Register!$Q821)=0),0,ROUND((Register!$M821-Register!$R821)*MIN(Register!$Q821,MAX(0,MIN(H$4,IF(Register!$U821="",$D$2,MIN($D$2,YEAR(Register!$U821)*12+MONTH(Register!$U821)-1)))-(YEAR(Register!$O821)*12+MONTH(Register!$O821))+1))/Register!$Q821,2)-ROUND((Register!$M821-Register!$R821)*MIN(Register!$Q821,MAX(0,MIN(H$4-1,IF(Register!$U821="",$D$2,MIN($D$2,YEAR(Register!$U821)*12+MONTH(Register!$U821)-1)))-(YEAR(Register!$O821)*12+MONTH(Register!$O821))+1))/Register!$Q821,2))</f>
        <v/>
      </c>
      <c r="I823" s="27">
        <f>IF(OR(Register!$N821&lt;&gt;"Yes",Register!$O821="",N(Register!$Q821)=0),0,ROUND((Register!$M821-Register!$R821)*MIN(Register!$Q821,MAX(0,MIN(I$4,IF(Register!$U821="",$D$2,MIN($D$2,YEAR(Register!$U821)*12+MONTH(Register!$U821)-1)))-(YEAR(Register!$O821)*12+MONTH(Register!$O821))+1))/Register!$Q821,2)-ROUND((Register!$M821-Register!$R821)*MIN(Register!$Q821,MAX(0,MIN(I$4-1,IF(Register!$U821="",$D$2,MIN($D$2,YEAR(Register!$U821)*12+MONTH(Register!$U821)-1)))-(YEAR(Register!$O821)*12+MONTH(Register!$O821))+1))/Register!$Q821,2))</f>
        <v/>
      </c>
      <c r="J823" s="27">
        <f>IF(OR(Register!$N821&lt;&gt;"Yes",Register!$O821="",N(Register!$Q821)=0),0,ROUND((Register!$M821-Register!$R821)*MIN(Register!$Q821,MAX(0,MIN(J$4,IF(Register!$U821="",$D$2,MIN($D$2,YEAR(Register!$U821)*12+MONTH(Register!$U821)-1)))-(YEAR(Register!$O821)*12+MONTH(Register!$O821))+1))/Register!$Q821,2)-ROUND((Register!$M821-Register!$R821)*MIN(Register!$Q821,MAX(0,MIN(J$4-1,IF(Register!$U821="",$D$2,MIN($D$2,YEAR(Register!$U821)*12+MONTH(Register!$U821)-1)))-(YEAR(Register!$O821)*12+MONTH(Register!$O821))+1))/Register!$Q821,2))</f>
        <v/>
      </c>
      <c r="K823" s="27">
        <f>IF(OR(Register!$N821&lt;&gt;"Yes",Register!$O821="",N(Register!$Q821)=0),0,ROUND((Register!$M821-Register!$R821)*MIN(Register!$Q821,MAX(0,MIN(K$4,IF(Register!$U821="",$D$2,MIN($D$2,YEAR(Register!$U821)*12+MONTH(Register!$U821)-1)))-(YEAR(Register!$O821)*12+MONTH(Register!$O821))+1))/Register!$Q821,2)-ROUND((Register!$M821-Register!$R821)*MIN(Register!$Q821,MAX(0,MIN(K$4-1,IF(Register!$U821="",$D$2,MIN($D$2,YEAR(Register!$U821)*12+MONTH(Register!$U821)-1)))-(YEAR(Register!$O821)*12+MONTH(Register!$O821))+1))/Register!$Q821,2))</f>
        <v/>
      </c>
      <c r="L823" s="27">
        <f>IF(OR(Register!$N821&lt;&gt;"Yes",Register!$O821="",N(Register!$Q821)=0),0,ROUND((Register!$M821-Register!$R821)*MIN(Register!$Q821,MAX(0,MIN(L$4,IF(Register!$U821="",$D$2,MIN($D$2,YEAR(Register!$U821)*12+MONTH(Register!$U821)-1)))-(YEAR(Register!$O821)*12+MONTH(Register!$O821))+1))/Register!$Q821,2)-ROUND((Register!$M821-Register!$R821)*MIN(Register!$Q821,MAX(0,MIN(L$4-1,IF(Register!$U821="",$D$2,MIN($D$2,YEAR(Register!$U821)*12+MONTH(Register!$U821)-1)))-(YEAR(Register!$O821)*12+MONTH(Register!$O821))+1))/Register!$Q821,2))</f>
        <v/>
      </c>
      <c r="M823" s="27">
        <f>IF(OR(Register!$N821&lt;&gt;"Yes",Register!$O821="",N(Register!$Q821)=0),0,ROUND((Register!$M821-Register!$R821)*MIN(Register!$Q821,MAX(0,MIN(M$4,IF(Register!$U821="",$D$2,MIN($D$2,YEAR(Register!$U821)*12+MONTH(Register!$U821)-1)))-(YEAR(Register!$O821)*12+MONTH(Register!$O821))+1))/Register!$Q821,2)-ROUND((Register!$M821-Register!$R821)*MIN(Register!$Q821,MAX(0,MIN(M$4-1,IF(Register!$U821="",$D$2,MIN($D$2,YEAR(Register!$U821)*12+MONTH(Register!$U821)-1)))-(YEAR(Register!$O821)*12+MONTH(Register!$O821))+1))/Register!$Q821,2))</f>
        <v/>
      </c>
      <c r="N823" s="27">
        <f>IF(OR(Register!$N821&lt;&gt;"Yes",Register!$O821="",N(Register!$Q821)=0),0,ROUND((Register!$M821-Register!$R821)*MIN(Register!$Q821,MAX(0,MIN(N$4,IF(Register!$U821="",$D$2,MIN($D$2,YEAR(Register!$U821)*12+MONTH(Register!$U821)-1)))-(YEAR(Register!$O821)*12+MONTH(Register!$O821))+1))/Register!$Q821,2)-ROUND((Register!$M821-Register!$R821)*MIN(Register!$Q821,MAX(0,MIN(N$4-1,IF(Register!$U821="",$D$2,MIN($D$2,YEAR(Register!$U821)*12+MONTH(Register!$U821)-1)))-(YEAR(Register!$O821)*12+MONTH(Register!$O821))+1))/Register!$Q821,2))</f>
        <v/>
      </c>
      <c r="O823" s="27">
        <f>IF(OR(Register!$N821&lt;&gt;"Yes",Register!$O821="",N(Register!$Q821)=0),0,ROUND((Register!$M821-Register!$R821)*MIN(Register!$Q821,MAX(0,MIN(O$4,IF(Register!$U821="",$D$2,MIN($D$2,YEAR(Register!$U821)*12+MONTH(Register!$U821)-1)))-(YEAR(Register!$O821)*12+MONTH(Register!$O821))+1))/Register!$Q821,2)-ROUND((Register!$M821-Register!$R821)*MIN(Register!$Q821,MAX(0,MIN(O$4-1,IF(Register!$U821="",$D$2,MIN($D$2,YEAR(Register!$U821)*12+MONTH(Register!$U821)-1)))-(YEAR(Register!$O821)*12+MONTH(Register!$O821))+1))/Register!$Q821,2))</f>
        <v/>
      </c>
      <c r="P823" s="27">
        <f>IF(OR(Register!$N821&lt;&gt;"Yes",Register!$O821="",N(Register!$Q821)=0),0,ROUND((Register!$M821-Register!$R821)*MIN(Register!$Q821,MAX(0,MIN(P$4,IF(Register!$U821="",$D$2,MIN($D$2,YEAR(Register!$U821)*12+MONTH(Register!$U821)-1)))-(YEAR(Register!$O821)*12+MONTH(Register!$O821))+1))/Register!$Q821,2)-ROUND((Register!$M821-Register!$R821)*MIN(Register!$Q821,MAX(0,MIN(P$4-1,IF(Register!$U821="",$D$2,MIN($D$2,YEAR(Register!$U821)*12+MONTH(Register!$U821)-1)))-(YEAR(Register!$O821)*12+MONTH(Register!$O821))+1))/Register!$Q821,2))</f>
        <v/>
      </c>
      <c r="Q823" s="27">
        <f>E823+F823+G823+H823+I823+J823+K823+L823+M823+N823+O823+P823</f>
        <v/>
      </c>
    </row>
    <row r="824">
      <c r="A824" s="28">
        <f>IF(Register!$A822="","",Register!$A822)</f>
        <v/>
      </c>
      <c r="B824" s="28">
        <f>IF(Register!$D822="","",Register!$D822)</f>
        <v/>
      </c>
      <c r="C824" s="28">
        <f>IF(Register!$F822="","",Register!$F822)</f>
        <v/>
      </c>
      <c r="D824" s="28">
        <f>IF(C824="","",IF(C824=Settings!$A$9,Settings!$B$9,IF(C824=Settings!$A$10,Settings!$B$10,IF(C824=Settings!$A$11,Settings!$B$11,IF(C824=Settings!$A$12,Settings!$B$12,IF(C824=Settings!$A$13,Settings!$B$13,IF(C824=Settings!$A$14,Settings!$B$14,IF(C824=Settings!$A$15,Settings!$B$15,IF(C824=Settings!$A$16,Settings!$B$16,IF(C824=Settings!$A$17,Settings!$B$17,IF(C824=Settings!$A$18,Settings!$B$18,"")))))))))))</f>
        <v/>
      </c>
      <c r="E824" s="27">
        <f>IF(OR(Register!$N822&lt;&gt;"Yes",Register!$O822="",N(Register!$Q822)=0),0,ROUND((Register!$M822-Register!$R822)*MIN(Register!$Q822,MAX(0,MIN(E$4,IF(Register!$U822="",$D$2,MIN($D$2,YEAR(Register!$U822)*12+MONTH(Register!$U822)-1)))-(YEAR(Register!$O822)*12+MONTH(Register!$O822))+1))/Register!$Q822,2)-ROUND((Register!$M822-Register!$R822)*MIN(Register!$Q822,MAX(0,MIN(E$4-1,IF(Register!$U822="",$D$2,MIN($D$2,YEAR(Register!$U822)*12+MONTH(Register!$U822)-1)))-(YEAR(Register!$O822)*12+MONTH(Register!$O822))+1))/Register!$Q822,2))</f>
        <v/>
      </c>
      <c r="F824" s="27">
        <f>IF(OR(Register!$N822&lt;&gt;"Yes",Register!$O822="",N(Register!$Q822)=0),0,ROUND((Register!$M822-Register!$R822)*MIN(Register!$Q822,MAX(0,MIN(F$4,IF(Register!$U822="",$D$2,MIN($D$2,YEAR(Register!$U822)*12+MONTH(Register!$U822)-1)))-(YEAR(Register!$O822)*12+MONTH(Register!$O822))+1))/Register!$Q822,2)-ROUND((Register!$M822-Register!$R822)*MIN(Register!$Q822,MAX(0,MIN(F$4-1,IF(Register!$U822="",$D$2,MIN($D$2,YEAR(Register!$U822)*12+MONTH(Register!$U822)-1)))-(YEAR(Register!$O822)*12+MONTH(Register!$O822))+1))/Register!$Q822,2))</f>
        <v/>
      </c>
      <c r="G824" s="27">
        <f>IF(OR(Register!$N822&lt;&gt;"Yes",Register!$O822="",N(Register!$Q822)=0),0,ROUND((Register!$M822-Register!$R822)*MIN(Register!$Q822,MAX(0,MIN(G$4,IF(Register!$U822="",$D$2,MIN($D$2,YEAR(Register!$U822)*12+MONTH(Register!$U822)-1)))-(YEAR(Register!$O822)*12+MONTH(Register!$O822))+1))/Register!$Q822,2)-ROUND((Register!$M822-Register!$R822)*MIN(Register!$Q822,MAX(0,MIN(G$4-1,IF(Register!$U822="",$D$2,MIN($D$2,YEAR(Register!$U822)*12+MONTH(Register!$U822)-1)))-(YEAR(Register!$O822)*12+MONTH(Register!$O822))+1))/Register!$Q822,2))</f>
        <v/>
      </c>
      <c r="H824" s="27">
        <f>IF(OR(Register!$N822&lt;&gt;"Yes",Register!$O822="",N(Register!$Q822)=0),0,ROUND((Register!$M822-Register!$R822)*MIN(Register!$Q822,MAX(0,MIN(H$4,IF(Register!$U822="",$D$2,MIN($D$2,YEAR(Register!$U822)*12+MONTH(Register!$U822)-1)))-(YEAR(Register!$O822)*12+MONTH(Register!$O822))+1))/Register!$Q822,2)-ROUND((Register!$M822-Register!$R822)*MIN(Register!$Q822,MAX(0,MIN(H$4-1,IF(Register!$U822="",$D$2,MIN($D$2,YEAR(Register!$U822)*12+MONTH(Register!$U822)-1)))-(YEAR(Register!$O822)*12+MONTH(Register!$O822))+1))/Register!$Q822,2))</f>
        <v/>
      </c>
      <c r="I824" s="27">
        <f>IF(OR(Register!$N822&lt;&gt;"Yes",Register!$O822="",N(Register!$Q822)=0),0,ROUND((Register!$M822-Register!$R822)*MIN(Register!$Q822,MAX(0,MIN(I$4,IF(Register!$U822="",$D$2,MIN($D$2,YEAR(Register!$U822)*12+MONTH(Register!$U822)-1)))-(YEAR(Register!$O822)*12+MONTH(Register!$O822))+1))/Register!$Q822,2)-ROUND((Register!$M822-Register!$R822)*MIN(Register!$Q822,MAX(0,MIN(I$4-1,IF(Register!$U822="",$D$2,MIN($D$2,YEAR(Register!$U822)*12+MONTH(Register!$U822)-1)))-(YEAR(Register!$O822)*12+MONTH(Register!$O822))+1))/Register!$Q822,2))</f>
        <v/>
      </c>
      <c r="J824" s="27">
        <f>IF(OR(Register!$N822&lt;&gt;"Yes",Register!$O822="",N(Register!$Q822)=0),0,ROUND((Register!$M822-Register!$R822)*MIN(Register!$Q822,MAX(0,MIN(J$4,IF(Register!$U822="",$D$2,MIN($D$2,YEAR(Register!$U822)*12+MONTH(Register!$U822)-1)))-(YEAR(Register!$O822)*12+MONTH(Register!$O822))+1))/Register!$Q822,2)-ROUND((Register!$M822-Register!$R822)*MIN(Register!$Q822,MAX(0,MIN(J$4-1,IF(Register!$U822="",$D$2,MIN($D$2,YEAR(Register!$U822)*12+MONTH(Register!$U822)-1)))-(YEAR(Register!$O822)*12+MONTH(Register!$O822))+1))/Register!$Q822,2))</f>
        <v/>
      </c>
      <c r="K824" s="27">
        <f>IF(OR(Register!$N822&lt;&gt;"Yes",Register!$O822="",N(Register!$Q822)=0),0,ROUND((Register!$M822-Register!$R822)*MIN(Register!$Q822,MAX(0,MIN(K$4,IF(Register!$U822="",$D$2,MIN($D$2,YEAR(Register!$U822)*12+MONTH(Register!$U822)-1)))-(YEAR(Register!$O822)*12+MONTH(Register!$O822))+1))/Register!$Q822,2)-ROUND((Register!$M822-Register!$R822)*MIN(Register!$Q822,MAX(0,MIN(K$4-1,IF(Register!$U822="",$D$2,MIN($D$2,YEAR(Register!$U822)*12+MONTH(Register!$U822)-1)))-(YEAR(Register!$O822)*12+MONTH(Register!$O822))+1))/Register!$Q822,2))</f>
        <v/>
      </c>
      <c r="L824" s="27">
        <f>IF(OR(Register!$N822&lt;&gt;"Yes",Register!$O822="",N(Register!$Q822)=0),0,ROUND((Register!$M822-Register!$R822)*MIN(Register!$Q822,MAX(0,MIN(L$4,IF(Register!$U822="",$D$2,MIN($D$2,YEAR(Register!$U822)*12+MONTH(Register!$U822)-1)))-(YEAR(Register!$O822)*12+MONTH(Register!$O822))+1))/Register!$Q822,2)-ROUND((Register!$M822-Register!$R822)*MIN(Register!$Q822,MAX(0,MIN(L$4-1,IF(Register!$U822="",$D$2,MIN($D$2,YEAR(Register!$U822)*12+MONTH(Register!$U822)-1)))-(YEAR(Register!$O822)*12+MONTH(Register!$O822))+1))/Register!$Q822,2))</f>
        <v/>
      </c>
      <c r="M824" s="27">
        <f>IF(OR(Register!$N822&lt;&gt;"Yes",Register!$O822="",N(Register!$Q822)=0),0,ROUND((Register!$M822-Register!$R822)*MIN(Register!$Q822,MAX(0,MIN(M$4,IF(Register!$U822="",$D$2,MIN($D$2,YEAR(Register!$U822)*12+MONTH(Register!$U822)-1)))-(YEAR(Register!$O822)*12+MONTH(Register!$O822))+1))/Register!$Q822,2)-ROUND((Register!$M822-Register!$R822)*MIN(Register!$Q822,MAX(0,MIN(M$4-1,IF(Register!$U822="",$D$2,MIN($D$2,YEAR(Register!$U822)*12+MONTH(Register!$U822)-1)))-(YEAR(Register!$O822)*12+MONTH(Register!$O822))+1))/Register!$Q822,2))</f>
        <v/>
      </c>
      <c r="N824" s="27">
        <f>IF(OR(Register!$N822&lt;&gt;"Yes",Register!$O822="",N(Register!$Q822)=0),0,ROUND((Register!$M822-Register!$R822)*MIN(Register!$Q822,MAX(0,MIN(N$4,IF(Register!$U822="",$D$2,MIN($D$2,YEAR(Register!$U822)*12+MONTH(Register!$U822)-1)))-(YEAR(Register!$O822)*12+MONTH(Register!$O822))+1))/Register!$Q822,2)-ROUND((Register!$M822-Register!$R822)*MIN(Register!$Q822,MAX(0,MIN(N$4-1,IF(Register!$U822="",$D$2,MIN($D$2,YEAR(Register!$U822)*12+MONTH(Register!$U822)-1)))-(YEAR(Register!$O822)*12+MONTH(Register!$O822))+1))/Register!$Q822,2))</f>
        <v/>
      </c>
      <c r="O824" s="27">
        <f>IF(OR(Register!$N822&lt;&gt;"Yes",Register!$O822="",N(Register!$Q822)=0),0,ROUND((Register!$M822-Register!$R822)*MIN(Register!$Q822,MAX(0,MIN(O$4,IF(Register!$U822="",$D$2,MIN($D$2,YEAR(Register!$U822)*12+MONTH(Register!$U822)-1)))-(YEAR(Register!$O822)*12+MONTH(Register!$O822))+1))/Register!$Q822,2)-ROUND((Register!$M822-Register!$R822)*MIN(Register!$Q822,MAX(0,MIN(O$4-1,IF(Register!$U822="",$D$2,MIN($D$2,YEAR(Register!$U822)*12+MONTH(Register!$U822)-1)))-(YEAR(Register!$O822)*12+MONTH(Register!$O822))+1))/Register!$Q822,2))</f>
        <v/>
      </c>
      <c r="P824" s="27">
        <f>IF(OR(Register!$N822&lt;&gt;"Yes",Register!$O822="",N(Register!$Q822)=0),0,ROUND((Register!$M822-Register!$R822)*MIN(Register!$Q822,MAX(0,MIN(P$4,IF(Register!$U822="",$D$2,MIN($D$2,YEAR(Register!$U822)*12+MONTH(Register!$U822)-1)))-(YEAR(Register!$O822)*12+MONTH(Register!$O822))+1))/Register!$Q822,2)-ROUND((Register!$M822-Register!$R822)*MIN(Register!$Q822,MAX(0,MIN(P$4-1,IF(Register!$U822="",$D$2,MIN($D$2,YEAR(Register!$U822)*12+MONTH(Register!$U822)-1)))-(YEAR(Register!$O822)*12+MONTH(Register!$O822))+1))/Register!$Q822,2))</f>
        <v/>
      </c>
      <c r="Q824" s="27">
        <f>E824+F824+G824+H824+I824+J824+K824+L824+M824+N824+O824+P824</f>
        <v/>
      </c>
    </row>
    <row r="825">
      <c r="A825" s="28">
        <f>IF(Register!$A823="","",Register!$A823)</f>
        <v/>
      </c>
      <c r="B825" s="28">
        <f>IF(Register!$D823="","",Register!$D823)</f>
        <v/>
      </c>
      <c r="C825" s="28">
        <f>IF(Register!$F823="","",Register!$F823)</f>
        <v/>
      </c>
      <c r="D825" s="28">
        <f>IF(C825="","",IF(C825=Settings!$A$9,Settings!$B$9,IF(C825=Settings!$A$10,Settings!$B$10,IF(C825=Settings!$A$11,Settings!$B$11,IF(C825=Settings!$A$12,Settings!$B$12,IF(C825=Settings!$A$13,Settings!$B$13,IF(C825=Settings!$A$14,Settings!$B$14,IF(C825=Settings!$A$15,Settings!$B$15,IF(C825=Settings!$A$16,Settings!$B$16,IF(C825=Settings!$A$17,Settings!$B$17,IF(C825=Settings!$A$18,Settings!$B$18,"")))))))))))</f>
        <v/>
      </c>
      <c r="E825" s="27">
        <f>IF(OR(Register!$N823&lt;&gt;"Yes",Register!$O823="",N(Register!$Q823)=0),0,ROUND((Register!$M823-Register!$R823)*MIN(Register!$Q823,MAX(0,MIN(E$4,IF(Register!$U823="",$D$2,MIN($D$2,YEAR(Register!$U823)*12+MONTH(Register!$U823)-1)))-(YEAR(Register!$O823)*12+MONTH(Register!$O823))+1))/Register!$Q823,2)-ROUND((Register!$M823-Register!$R823)*MIN(Register!$Q823,MAX(0,MIN(E$4-1,IF(Register!$U823="",$D$2,MIN($D$2,YEAR(Register!$U823)*12+MONTH(Register!$U823)-1)))-(YEAR(Register!$O823)*12+MONTH(Register!$O823))+1))/Register!$Q823,2))</f>
        <v/>
      </c>
      <c r="F825" s="27">
        <f>IF(OR(Register!$N823&lt;&gt;"Yes",Register!$O823="",N(Register!$Q823)=0),0,ROUND((Register!$M823-Register!$R823)*MIN(Register!$Q823,MAX(0,MIN(F$4,IF(Register!$U823="",$D$2,MIN($D$2,YEAR(Register!$U823)*12+MONTH(Register!$U823)-1)))-(YEAR(Register!$O823)*12+MONTH(Register!$O823))+1))/Register!$Q823,2)-ROUND((Register!$M823-Register!$R823)*MIN(Register!$Q823,MAX(0,MIN(F$4-1,IF(Register!$U823="",$D$2,MIN($D$2,YEAR(Register!$U823)*12+MONTH(Register!$U823)-1)))-(YEAR(Register!$O823)*12+MONTH(Register!$O823))+1))/Register!$Q823,2))</f>
        <v/>
      </c>
      <c r="G825" s="27">
        <f>IF(OR(Register!$N823&lt;&gt;"Yes",Register!$O823="",N(Register!$Q823)=0),0,ROUND((Register!$M823-Register!$R823)*MIN(Register!$Q823,MAX(0,MIN(G$4,IF(Register!$U823="",$D$2,MIN($D$2,YEAR(Register!$U823)*12+MONTH(Register!$U823)-1)))-(YEAR(Register!$O823)*12+MONTH(Register!$O823))+1))/Register!$Q823,2)-ROUND((Register!$M823-Register!$R823)*MIN(Register!$Q823,MAX(0,MIN(G$4-1,IF(Register!$U823="",$D$2,MIN($D$2,YEAR(Register!$U823)*12+MONTH(Register!$U823)-1)))-(YEAR(Register!$O823)*12+MONTH(Register!$O823))+1))/Register!$Q823,2))</f>
        <v/>
      </c>
      <c r="H825" s="27">
        <f>IF(OR(Register!$N823&lt;&gt;"Yes",Register!$O823="",N(Register!$Q823)=0),0,ROUND((Register!$M823-Register!$R823)*MIN(Register!$Q823,MAX(0,MIN(H$4,IF(Register!$U823="",$D$2,MIN($D$2,YEAR(Register!$U823)*12+MONTH(Register!$U823)-1)))-(YEAR(Register!$O823)*12+MONTH(Register!$O823))+1))/Register!$Q823,2)-ROUND((Register!$M823-Register!$R823)*MIN(Register!$Q823,MAX(0,MIN(H$4-1,IF(Register!$U823="",$D$2,MIN($D$2,YEAR(Register!$U823)*12+MONTH(Register!$U823)-1)))-(YEAR(Register!$O823)*12+MONTH(Register!$O823))+1))/Register!$Q823,2))</f>
        <v/>
      </c>
      <c r="I825" s="27">
        <f>IF(OR(Register!$N823&lt;&gt;"Yes",Register!$O823="",N(Register!$Q823)=0),0,ROUND((Register!$M823-Register!$R823)*MIN(Register!$Q823,MAX(0,MIN(I$4,IF(Register!$U823="",$D$2,MIN($D$2,YEAR(Register!$U823)*12+MONTH(Register!$U823)-1)))-(YEAR(Register!$O823)*12+MONTH(Register!$O823))+1))/Register!$Q823,2)-ROUND((Register!$M823-Register!$R823)*MIN(Register!$Q823,MAX(0,MIN(I$4-1,IF(Register!$U823="",$D$2,MIN($D$2,YEAR(Register!$U823)*12+MONTH(Register!$U823)-1)))-(YEAR(Register!$O823)*12+MONTH(Register!$O823))+1))/Register!$Q823,2))</f>
        <v/>
      </c>
      <c r="J825" s="27">
        <f>IF(OR(Register!$N823&lt;&gt;"Yes",Register!$O823="",N(Register!$Q823)=0),0,ROUND((Register!$M823-Register!$R823)*MIN(Register!$Q823,MAX(0,MIN(J$4,IF(Register!$U823="",$D$2,MIN($D$2,YEAR(Register!$U823)*12+MONTH(Register!$U823)-1)))-(YEAR(Register!$O823)*12+MONTH(Register!$O823))+1))/Register!$Q823,2)-ROUND((Register!$M823-Register!$R823)*MIN(Register!$Q823,MAX(0,MIN(J$4-1,IF(Register!$U823="",$D$2,MIN($D$2,YEAR(Register!$U823)*12+MONTH(Register!$U823)-1)))-(YEAR(Register!$O823)*12+MONTH(Register!$O823))+1))/Register!$Q823,2))</f>
        <v/>
      </c>
      <c r="K825" s="27">
        <f>IF(OR(Register!$N823&lt;&gt;"Yes",Register!$O823="",N(Register!$Q823)=0),0,ROUND((Register!$M823-Register!$R823)*MIN(Register!$Q823,MAX(0,MIN(K$4,IF(Register!$U823="",$D$2,MIN($D$2,YEAR(Register!$U823)*12+MONTH(Register!$U823)-1)))-(YEAR(Register!$O823)*12+MONTH(Register!$O823))+1))/Register!$Q823,2)-ROUND((Register!$M823-Register!$R823)*MIN(Register!$Q823,MAX(0,MIN(K$4-1,IF(Register!$U823="",$D$2,MIN($D$2,YEAR(Register!$U823)*12+MONTH(Register!$U823)-1)))-(YEAR(Register!$O823)*12+MONTH(Register!$O823))+1))/Register!$Q823,2))</f>
        <v/>
      </c>
      <c r="L825" s="27">
        <f>IF(OR(Register!$N823&lt;&gt;"Yes",Register!$O823="",N(Register!$Q823)=0),0,ROUND((Register!$M823-Register!$R823)*MIN(Register!$Q823,MAX(0,MIN(L$4,IF(Register!$U823="",$D$2,MIN($D$2,YEAR(Register!$U823)*12+MONTH(Register!$U823)-1)))-(YEAR(Register!$O823)*12+MONTH(Register!$O823))+1))/Register!$Q823,2)-ROUND((Register!$M823-Register!$R823)*MIN(Register!$Q823,MAX(0,MIN(L$4-1,IF(Register!$U823="",$D$2,MIN($D$2,YEAR(Register!$U823)*12+MONTH(Register!$U823)-1)))-(YEAR(Register!$O823)*12+MONTH(Register!$O823))+1))/Register!$Q823,2))</f>
        <v/>
      </c>
      <c r="M825" s="27">
        <f>IF(OR(Register!$N823&lt;&gt;"Yes",Register!$O823="",N(Register!$Q823)=0),0,ROUND((Register!$M823-Register!$R823)*MIN(Register!$Q823,MAX(0,MIN(M$4,IF(Register!$U823="",$D$2,MIN($D$2,YEAR(Register!$U823)*12+MONTH(Register!$U823)-1)))-(YEAR(Register!$O823)*12+MONTH(Register!$O823))+1))/Register!$Q823,2)-ROUND((Register!$M823-Register!$R823)*MIN(Register!$Q823,MAX(0,MIN(M$4-1,IF(Register!$U823="",$D$2,MIN($D$2,YEAR(Register!$U823)*12+MONTH(Register!$U823)-1)))-(YEAR(Register!$O823)*12+MONTH(Register!$O823))+1))/Register!$Q823,2))</f>
        <v/>
      </c>
      <c r="N825" s="27">
        <f>IF(OR(Register!$N823&lt;&gt;"Yes",Register!$O823="",N(Register!$Q823)=0),0,ROUND((Register!$M823-Register!$R823)*MIN(Register!$Q823,MAX(0,MIN(N$4,IF(Register!$U823="",$D$2,MIN($D$2,YEAR(Register!$U823)*12+MONTH(Register!$U823)-1)))-(YEAR(Register!$O823)*12+MONTH(Register!$O823))+1))/Register!$Q823,2)-ROUND((Register!$M823-Register!$R823)*MIN(Register!$Q823,MAX(0,MIN(N$4-1,IF(Register!$U823="",$D$2,MIN($D$2,YEAR(Register!$U823)*12+MONTH(Register!$U823)-1)))-(YEAR(Register!$O823)*12+MONTH(Register!$O823))+1))/Register!$Q823,2))</f>
        <v/>
      </c>
      <c r="O825" s="27">
        <f>IF(OR(Register!$N823&lt;&gt;"Yes",Register!$O823="",N(Register!$Q823)=0),0,ROUND((Register!$M823-Register!$R823)*MIN(Register!$Q823,MAX(0,MIN(O$4,IF(Register!$U823="",$D$2,MIN($D$2,YEAR(Register!$U823)*12+MONTH(Register!$U823)-1)))-(YEAR(Register!$O823)*12+MONTH(Register!$O823))+1))/Register!$Q823,2)-ROUND((Register!$M823-Register!$R823)*MIN(Register!$Q823,MAX(0,MIN(O$4-1,IF(Register!$U823="",$D$2,MIN($D$2,YEAR(Register!$U823)*12+MONTH(Register!$U823)-1)))-(YEAR(Register!$O823)*12+MONTH(Register!$O823))+1))/Register!$Q823,2))</f>
        <v/>
      </c>
      <c r="P825" s="27">
        <f>IF(OR(Register!$N823&lt;&gt;"Yes",Register!$O823="",N(Register!$Q823)=0),0,ROUND((Register!$M823-Register!$R823)*MIN(Register!$Q823,MAX(0,MIN(P$4,IF(Register!$U823="",$D$2,MIN($D$2,YEAR(Register!$U823)*12+MONTH(Register!$U823)-1)))-(YEAR(Register!$O823)*12+MONTH(Register!$O823))+1))/Register!$Q823,2)-ROUND((Register!$M823-Register!$R823)*MIN(Register!$Q823,MAX(0,MIN(P$4-1,IF(Register!$U823="",$D$2,MIN($D$2,YEAR(Register!$U823)*12+MONTH(Register!$U823)-1)))-(YEAR(Register!$O823)*12+MONTH(Register!$O823))+1))/Register!$Q823,2))</f>
        <v/>
      </c>
      <c r="Q825" s="27">
        <f>E825+F825+G825+H825+I825+J825+K825+L825+M825+N825+O825+P825</f>
        <v/>
      </c>
    </row>
    <row r="826">
      <c r="A826" s="28">
        <f>IF(Register!$A824="","",Register!$A824)</f>
        <v/>
      </c>
      <c r="B826" s="28">
        <f>IF(Register!$D824="","",Register!$D824)</f>
        <v/>
      </c>
      <c r="C826" s="28">
        <f>IF(Register!$F824="","",Register!$F824)</f>
        <v/>
      </c>
      <c r="D826" s="28">
        <f>IF(C826="","",IF(C826=Settings!$A$9,Settings!$B$9,IF(C826=Settings!$A$10,Settings!$B$10,IF(C826=Settings!$A$11,Settings!$B$11,IF(C826=Settings!$A$12,Settings!$B$12,IF(C826=Settings!$A$13,Settings!$B$13,IF(C826=Settings!$A$14,Settings!$B$14,IF(C826=Settings!$A$15,Settings!$B$15,IF(C826=Settings!$A$16,Settings!$B$16,IF(C826=Settings!$A$17,Settings!$B$17,IF(C826=Settings!$A$18,Settings!$B$18,"")))))))))))</f>
        <v/>
      </c>
      <c r="E826" s="27">
        <f>IF(OR(Register!$N824&lt;&gt;"Yes",Register!$O824="",N(Register!$Q824)=0),0,ROUND((Register!$M824-Register!$R824)*MIN(Register!$Q824,MAX(0,MIN(E$4,IF(Register!$U824="",$D$2,MIN($D$2,YEAR(Register!$U824)*12+MONTH(Register!$U824)-1)))-(YEAR(Register!$O824)*12+MONTH(Register!$O824))+1))/Register!$Q824,2)-ROUND((Register!$M824-Register!$R824)*MIN(Register!$Q824,MAX(0,MIN(E$4-1,IF(Register!$U824="",$D$2,MIN($D$2,YEAR(Register!$U824)*12+MONTH(Register!$U824)-1)))-(YEAR(Register!$O824)*12+MONTH(Register!$O824))+1))/Register!$Q824,2))</f>
        <v/>
      </c>
      <c r="F826" s="27">
        <f>IF(OR(Register!$N824&lt;&gt;"Yes",Register!$O824="",N(Register!$Q824)=0),0,ROUND((Register!$M824-Register!$R824)*MIN(Register!$Q824,MAX(0,MIN(F$4,IF(Register!$U824="",$D$2,MIN($D$2,YEAR(Register!$U824)*12+MONTH(Register!$U824)-1)))-(YEAR(Register!$O824)*12+MONTH(Register!$O824))+1))/Register!$Q824,2)-ROUND((Register!$M824-Register!$R824)*MIN(Register!$Q824,MAX(0,MIN(F$4-1,IF(Register!$U824="",$D$2,MIN($D$2,YEAR(Register!$U824)*12+MONTH(Register!$U824)-1)))-(YEAR(Register!$O824)*12+MONTH(Register!$O824))+1))/Register!$Q824,2))</f>
        <v/>
      </c>
      <c r="G826" s="27">
        <f>IF(OR(Register!$N824&lt;&gt;"Yes",Register!$O824="",N(Register!$Q824)=0),0,ROUND((Register!$M824-Register!$R824)*MIN(Register!$Q824,MAX(0,MIN(G$4,IF(Register!$U824="",$D$2,MIN($D$2,YEAR(Register!$U824)*12+MONTH(Register!$U824)-1)))-(YEAR(Register!$O824)*12+MONTH(Register!$O824))+1))/Register!$Q824,2)-ROUND((Register!$M824-Register!$R824)*MIN(Register!$Q824,MAX(0,MIN(G$4-1,IF(Register!$U824="",$D$2,MIN($D$2,YEAR(Register!$U824)*12+MONTH(Register!$U824)-1)))-(YEAR(Register!$O824)*12+MONTH(Register!$O824))+1))/Register!$Q824,2))</f>
        <v/>
      </c>
      <c r="H826" s="27">
        <f>IF(OR(Register!$N824&lt;&gt;"Yes",Register!$O824="",N(Register!$Q824)=0),0,ROUND((Register!$M824-Register!$R824)*MIN(Register!$Q824,MAX(0,MIN(H$4,IF(Register!$U824="",$D$2,MIN($D$2,YEAR(Register!$U824)*12+MONTH(Register!$U824)-1)))-(YEAR(Register!$O824)*12+MONTH(Register!$O824))+1))/Register!$Q824,2)-ROUND((Register!$M824-Register!$R824)*MIN(Register!$Q824,MAX(0,MIN(H$4-1,IF(Register!$U824="",$D$2,MIN($D$2,YEAR(Register!$U824)*12+MONTH(Register!$U824)-1)))-(YEAR(Register!$O824)*12+MONTH(Register!$O824))+1))/Register!$Q824,2))</f>
        <v/>
      </c>
      <c r="I826" s="27">
        <f>IF(OR(Register!$N824&lt;&gt;"Yes",Register!$O824="",N(Register!$Q824)=0),0,ROUND((Register!$M824-Register!$R824)*MIN(Register!$Q824,MAX(0,MIN(I$4,IF(Register!$U824="",$D$2,MIN($D$2,YEAR(Register!$U824)*12+MONTH(Register!$U824)-1)))-(YEAR(Register!$O824)*12+MONTH(Register!$O824))+1))/Register!$Q824,2)-ROUND((Register!$M824-Register!$R824)*MIN(Register!$Q824,MAX(0,MIN(I$4-1,IF(Register!$U824="",$D$2,MIN($D$2,YEAR(Register!$U824)*12+MONTH(Register!$U824)-1)))-(YEAR(Register!$O824)*12+MONTH(Register!$O824))+1))/Register!$Q824,2))</f>
        <v/>
      </c>
      <c r="J826" s="27">
        <f>IF(OR(Register!$N824&lt;&gt;"Yes",Register!$O824="",N(Register!$Q824)=0),0,ROUND((Register!$M824-Register!$R824)*MIN(Register!$Q824,MAX(0,MIN(J$4,IF(Register!$U824="",$D$2,MIN($D$2,YEAR(Register!$U824)*12+MONTH(Register!$U824)-1)))-(YEAR(Register!$O824)*12+MONTH(Register!$O824))+1))/Register!$Q824,2)-ROUND((Register!$M824-Register!$R824)*MIN(Register!$Q824,MAX(0,MIN(J$4-1,IF(Register!$U824="",$D$2,MIN($D$2,YEAR(Register!$U824)*12+MONTH(Register!$U824)-1)))-(YEAR(Register!$O824)*12+MONTH(Register!$O824))+1))/Register!$Q824,2))</f>
        <v/>
      </c>
      <c r="K826" s="27">
        <f>IF(OR(Register!$N824&lt;&gt;"Yes",Register!$O824="",N(Register!$Q824)=0),0,ROUND((Register!$M824-Register!$R824)*MIN(Register!$Q824,MAX(0,MIN(K$4,IF(Register!$U824="",$D$2,MIN($D$2,YEAR(Register!$U824)*12+MONTH(Register!$U824)-1)))-(YEAR(Register!$O824)*12+MONTH(Register!$O824))+1))/Register!$Q824,2)-ROUND((Register!$M824-Register!$R824)*MIN(Register!$Q824,MAX(0,MIN(K$4-1,IF(Register!$U824="",$D$2,MIN($D$2,YEAR(Register!$U824)*12+MONTH(Register!$U824)-1)))-(YEAR(Register!$O824)*12+MONTH(Register!$O824))+1))/Register!$Q824,2))</f>
        <v/>
      </c>
      <c r="L826" s="27">
        <f>IF(OR(Register!$N824&lt;&gt;"Yes",Register!$O824="",N(Register!$Q824)=0),0,ROUND((Register!$M824-Register!$R824)*MIN(Register!$Q824,MAX(0,MIN(L$4,IF(Register!$U824="",$D$2,MIN($D$2,YEAR(Register!$U824)*12+MONTH(Register!$U824)-1)))-(YEAR(Register!$O824)*12+MONTH(Register!$O824))+1))/Register!$Q824,2)-ROUND((Register!$M824-Register!$R824)*MIN(Register!$Q824,MAX(0,MIN(L$4-1,IF(Register!$U824="",$D$2,MIN($D$2,YEAR(Register!$U824)*12+MONTH(Register!$U824)-1)))-(YEAR(Register!$O824)*12+MONTH(Register!$O824))+1))/Register!$Q824,2))</f>
        <v/>
      </c>
      <c r="M826" s="27">
        <f>IF(OR(Register!$N824&lt;&gt;"Yes",Register!$O824="",N(Register!$Q824)=0),0,ROUND((Register!$M824-Register!$R824)*MIN(Register!$Q824,MAX(0,MIN(M$4,IF(Register!$U824="",$D$2,MIN($D$2,YEAR(Register!$U824)*12+MONTH(Register!$U824)-1)))-(YEAR(Register!$O824)*12+MONTH(Register!$O824))+1))/Register!$Q824,2)-ROUND((Register!$M824-Register!$R824)*MIN(Register!$Q824,MAX(0,MIN(M$4-1,IF(Register!$U824="",$D$2,MIN($D$2,YEAR(Register!$U824)*12+MONTH(Register!$U824)-1)))-(YEAR(Register!$O824)*12+MONTH(Register!$O824))+1))/Register!$Q824,2))</f>
        <v/>
      </c>
      <c r="N826" s="27">
        <f>IF(OR(Register!$N824&lt;&gt;"Yes",Register!$O824="",N(Register!$Q824)=0),0,ROUND((Register!$M824-Register!$R824)*MIN(Register!$Q824,MAX(0,MIN(N$4,IF(Register!$U824="",$D$2,MIN($D$2,YEAR(Register!$U824)*12+MONTH(Register!$U824)-1)))-(YEAR(Register!$O824)*12+MONTH(Register!$O824))+1))/Register!$Q824,2)-ROUND((Register!$M824-Register!$R824)*MIN(Register!$Q824,MAX(0,MIN(N$4-1,IF(Register!$U824="",$D$2,MIN($D$2,YEAR(Register!$U824)*12+MONTH(Register!$U824)-1)))-(YEAR(Register!$O824)*12+MONTH(Register!$O824))+1))/Register!$Q824,2))</f>
        <v/>
      </c>
      <c r="O826" s="27">
        <f>IF(OR(Register!$N824&lt;&gt;"Yes",Register!$O824="",N(Register!$Q824)=0),0,ROUND((Register!$M824-Register!$R824)*MIN(Register!$Q824,MAX(0,MIN(O$4,IF(Register!$U824="",$D$2,MIN($D$2,YEAR(Register!$U824)*12+MONTH(Register!$U824)-1)))-(YEAR(Register!$O824)*12+MONTH(Register!$O824))+1))/Register!$Q824,2)-ROUND((Register!$M824-Register!$R824)*MIN(Register!$Q824,MAX(0,MIN(O$4-1,IF(Register!$U824="",$D$2,MIN($D$2,YEAR(Register!$U824)*12+MONTH(Register!$U824)-1)))-(YEAR(Register!$O824)*12+MONTH(Register!$O824))+1))/Register!$Q824,2))</f>
        <v/>
      </c>
      <c r="P826" s="27">
        <f>IF(OR(Register!$N824&lt;&gt;"Yes",Register!$O824="",N(Register!$Q824)=0),0,ROUND((Register!$M824-Register!$R824)*MIN(Register!$Q824,MAX(0,MIN(P$4,IF(Register!$U824="",$D$2,MIN($D$2,YEAR(Register!$U824)*12+MONTH(Register!$U824)-1)))-(YEAR(Register!$O824)*12+MONTH(Register!$O824))+1))/Register!$Q824,2)-ROUND((Register!$M824-Register!$R824)*MIN(Register!$Q824,MAX(0,MIN(P$4-1,IF(Register!$U824="",$D$2,MIN($D$2,YEAR(Register!$U824)*12+MONTH(Register!$U824)-1)))-(YEAR(Register!$O824)*12+MONTH(Register!$O824))+1))/Register!$Q824,2))</f>
        <v/>
      </c>
      <c r="Q826" s="27">
        <f>E826+F826+G826+H826+I826+J826+K826+L826+M826+N826+O826+P826</f>
        <v/>
      </c>
    </row>
    <row r="827">
      <c r="A827" s="28">
        <f>IF(Register!$A825="","",Register!$A825)</f>
        <v/>
      </c>
      <c r="B827" s="28">
        <f>IF(Register!$D825="","",Register!$D825)</f>
        <v/>
      </c>
      <c r="C827" s="28">
        <f>IF(Register!$F825="","",Register!$F825)</f>
        <v/>
      </c>
      <c r="D827" s="28">
        <f>IF(C827="","",IF(C827=Settings!$A$9,Settings!$B$9,IF(C827=Settings!$A$10,Settings!$B$10,IF(C827=Settings!$A$11,Settings!$B$11,IF(C827=Settings!$A$12,Settings!$B$12,IF(C827=Settings!$A$13,Settings!$B$13,IF(C827=Settings!$A$14,Settings!$B$14,IF(C827=Settings!$A$15,Settings!$B$15,IF(C827=Settings!$A$16,Settings!$B$16,IF(C827=Settings!$A$17,Settings!$B$17,IF(C827=Settings!$A$18,Settings!$B$18,"")))))))))))</f>
        <v/>
      </c>
      <c r="E827" s="27">
        <f>IF(OR(Register!$N825&lt;&gt;"Yes",Register!$O825="",N(Register!$Q825)=0),0,ROUND((Register!$M825-Register!$R825)*MIN(Register!$Q825,MAX(0,MIN(E$4,IF(Register!$U825="",$D$2,MIN($D$2,YEAR(Register!$U825)*12+MONTH(Register!$U825)-1)))-(YEAR(Register!$O825)*12+MONTH(Register!$O825))+1))/Register!$Q825,2)-ROUND((Register!$M825-Register!$R825)*MIN(Register!$Q825,MAX(0,MIN(E$4-1,IF(Register!$U825="",$D$2,MIN($D$2,YEAR(Register!$U825)*12+MONTH(Register!$U825)-1)))-(YEAR(Register!$O825)*12+MONTH(Register!$O825))+1))/Register!$Q825,2))</f>
        <v/>
      </c>
      <c r="F827" s="27">
        <f>IF(OR(Register!$N825&lt;&gt;"Yes",Register!$O825="",N(Register!$Q825)=0),0,ROUND((Register!$M825-Register!$R825)*MIN(Register!$Q825,MAX(0,MIN(F$4,IF(Register!$U825="",$D$2,MIN($D$2,YEAR(Register!$U825)*12+MONTH(Register!$U825)-1)))-(YEAR(Register!$O825)*12+MONTH(Register!$O825))+1))/Register!$Q825,2)-ROUND((Register!$M825-Register!$R825)*MIN(Register!$Q825,MAX(0,MIN(F$4-1,IF(Register!$U825="",$D$2,MIN($D$2,YEAR(Register!$U825)*12+MONTH(Register!$U825)-1)))-(YEAR(Register!$O825)*12+MONTH(Register!$O825))+1))/Register!$Q825,2))</f>
        <v/>
      </c>
      <c r="G827" s="27">
        <f>IF(OR(Register!$N825&lt;&gt;"Yes",Register!$O825="",N(Register!$Q825)=0),0,ROUND((Register!$M825-Register!$R825)*MIN(Register!$Q825,MAX(0,MIN(G$4,IF(Register!$U825="",$D$2,MIN($D$2,YEAR(Register!$U825)*12+MONTH(Register!$U825)-1)))-(YEAR(Register!$O825)*12+MONTH(Register!$O825))+1))/Register!$Q825,2)-ROUND((Register!$M825-Register!$R825)*MIN(Register!$Q825,MAX(0,MIN(G$4-1,IF(Register!$U825="",$D$2,MIN($D$2,YEAR(Register!$U825)*12+MONTH(Register!$U825)-1)))-(YEAR(Register!$O825)*12+MONTH(Register!$O825))+1))/Register!$Q825,2))</f>
        <v/>
      </c>
      <c r="H827" s="27">
        <f>IF(OR(Register!$N825&lt;&gt;"Yes",Register!$O825="",N(Register!$Q825)=0),0,ROUND((Register!$M825-Register!$R825)*MIN(Register!$Q825,MAX(0,MIN(H$4,IF(Register!$U825="",$D$2,MIN($D$2,YEAR(Register!$U825)*12+MONTH(Register!$U825)-1)))-(YEAR(Register!$O825)*12+MONTH(Register!$O825))+1))/Register!$Q825,2)-ROUND((Register!$M825-Register!$R825)*MIN(Register!$Q825,MAX(0,MIN(H$4-1,IF(Register!$U825="",$D$2,MIN($D$2,YEAR(Register!$U825)*12+MONTH(Register!$U825)-1)))-(YEAR(Register!$O825)*12+MONTH(Register!$O825))+1))/Register!$Q825,2))</f>
        <v/>
      </c>
      <c r="I827" s="27">
        <f>IF(OR(Register!$N825&lt;&gt;"Yes",Register!$O825="",N(Register!$Q825)=0),0,ROUND((Register!$M825-Register!$R825)*MIN(Register!$Q825,MAX(0,MIN(I$4,IF(Register!$U825="",$D$2,MIN($D$2,YEAR(Register!$U825)*12+MONTH(Register!$U825)-1)))-(YEAR(Register!$O825)*12+MONTH(Register!$O825))+1))/Register!$Q825,2)-ROUND((Register!$M825-Register!$R825)*MIN(Register!$Q825,MAX(0,MIN(I$4-1,IF(Register!$U825="",$D$2,MIN($D$2,YEAR(Register!$U825)*12+MONTH(Register!$U825)-1)))-(YEAR(Register!$O825)*12+MONTH(Register!$O825))+1))/Register!$Q825,2))</f>
        <v/>
      </c>
      <c r="J827" s="27">
        <f>IF(OR(Register!$N825&lt;&gt;"Yes",Register!$O825="",N(Register!$Q825)=0),0,ROUND((Register!$M825-Register!$R825)*MIN(Register!$Q825,MAX(0,MIN(J$4,IF(Register!$U825="",$D$2,MIN($D$2,YEAR(Register!$U825)*12+MONTH(Register!$U825)-1)))-(YEAR(Register!$O825)*12+MONTH(Register!$O825))+1))/Register!$Q825,2)-ROUND((Register!$M825-Register!$R825)*MIN(Register!$Q825,MAX(0,MIN(J$4-1,IF(Register!$U825="",$D$2,MIN($D$2,YEAR(Register!$U825)*12+MONTH(Register!$U825)-1)))-(YEAR(Register!$O825)*12+MONTH(Register!$O825))+1))/Register!$Q825,2))</f>
        <v/>
      </c>
      <c r="K827" s="27">
        <f>IF(OR(Register!$N825&lt;&gt;"Yes",Register!$O825="",N(Register!$Q825)=0),0,ROUND((Register!$M825-Register!$R825)*MIN(Register!$Q825,MAX(0,MIN(K$4,IF(Register!$U825="",$D$2,MIN($D$2,YEAR(Register!$U825)*12+MONTH(Register!$U825)-1)))-(YEAR(Register!$O825)*12+MONTH(Register!$O825))+1))/Register!$Q825,2)-ROUND((Register!$M825-Register!$R825)*MIN(Register!$Q825,MAX(0,MIN(K$4-1,IF(Register!$U825="",$D$2,MIN($D$2,YEAR(Register!$U825)*12+MONTH(Register!$U825)-1)))-(YEAR(Register!$O825)*12+MONTH(Register!$O825))+1))/Register!$Q825,2))</f>
        <v/>
      </c>
      <c r="L827" s="27">
        <f>IF(OR(Register!$N825&lt;&gt;"Yes",Register!$O825="",N(Register!$Q825)=0),0,ROUND((Register!$M825-Register!$R825)*MIN(Register!$Q825,MAX(0,MIN(L$4,IF(Register!$U825="",$D$2,MIN($D$2,YEAR(Register!$U825)*12+MONTH(Register!$U825)-1)))-(YEAR(Register!$O825)*12+MONTH(Register!$O825))+1))/Register!$Q825,2)-ROUND((Register!$M825-Register!$R825)*MIN(Register!$Q825,MAX(0,MIN(L$4-1,IF(Register!$U825="",$D$2,MIN($D$2,YEAR(Register!$U825)*12+MONTH(Register!$U825)-1)))-(YEAR(Register!$O825)*12+MONTH(Register!$O825))+1))/Register!$Q825,2))</f>
        <v/>
      </c>
      <c r="M827" s="27">
        <f>IF(OR(Register!$N825&lt;&gt;"Yes",Register!$O825="",N(Register!$Q825)=0),0,ROUND((Register!$M825-Register!$R825)*MIN(Register!$Q825,MAX(0,MIN(M$4,IF(Register!$U825="",$D$2,MIN($D$2,YEAR(Register!$U825)*12+MONTH(Register!$U825)-1)))-(YEAR(Register!$O825)*12+MONTH(Register!$O825))+1))/Register!$Q825,2)-ROUND((Register!$M825-Register!$R825)*MIN(Register!$Q825,MAX(0,MIN(M$4-1,IF(Register!$U825="",$D$2,MIN($D$2,YEAR(Register!$U825)*12+MONTH(Register!$U825)-1)))-(YEAR(Register!$O825)*12+MONTH(Register!$O825))+1))/Register!$Q825,2))</f>
        <v/>
      </c>
      <c r="N827" s="27">
        <f>IF(OR(Register!$N825&lt;&gt;"Yes",Register!$O825="",N(Register!$Q825)=0),0,ROUND((Register!$M825-Register!$R825)*MIN(Register!$Q825,MAX(0,MIN(N$4,IF(Register!$U825="",$D$2,MIN($D$2,YEAR(Register!$U825)*12+MONTH(Register!$U825)-1)))-(YEAR(Register!$O825)*12+MONTH(Register!$O825))+1))/Register!$Q825,2)-ROUND((Register!$M825-Register!$R825)*MIN(Register!$Q825,MAX(0,MIN(N$4-1,IF(Register!$U825="",$D$2,MIN($D$2,YEAR(Register!$U825)*12+MONTH(Register!$U825)-1)))-(YEAR(Register!$O825)*12+MONTH(Register!$O825))+1))/Register!$Q825,2))</f>
        <v/>
      </c>
      <c r="O827" s="27">
        <f>IF(OR(Register!$N825&lt;&gt;"Yes",Register!$O825="",N(Register!$Q825)=0),0,ROUND((Register!$M825-Register!$R825)*MIN(Register!$Q825,MAX(0,MIN(O$4,IF(Register!$U825="",$D$2,MIN($D$2,YEAR(Register!$U825)*12+MONTH(Register!$U825)-1)))-(YEAR(Register!$O825)*12+MONTH(Register!$O825))+1))/Register!$Q825,2)-ROUND((Register!$M825-Register!$R825)*MIN(Register!$Q825,MAX(0,MIN(O$4-1,IF(Register!$U825="",$D$2,MIN($D$2,YEAR(Register!$U825)*12+MONTH(Register!$U825)-1)))-(YEAR(Register!$O825)*12+MONTH(Register!$O825))+1))/Register!$Q825,2))</f>
        <v/>
      </c>
      <c r="P827" s="27">
        <f>IF(OR(Register!$N825&lt;&gt;"Yes",Register!$O825="",N(Register!$Q825)=0),0,ROUND((Register!$M825-Register!$R825)*MIN(Register!$Q825,MAX(0,MIN(P$4,IF(Register!$U825="",$D$2,MIN($D$2,YEAR(Register!$U825)*12+MONTH(Register!$U825)-1)))-(YEAR(Register!$O825)*12+MONTH(Register!$O825))+1))/Register!$Q825,2)-ROUND((Register!$M825-Register!$R825)*MIN(Register!$Q825,MAX(0,MIN(P$4-1,IF(Register!$U825="",$D$2,MIN($D$2,YEAR(Register!$U825)*12+MONTH(Register!$U825)-1)))-(YEAR(Register!$O825)*12+MONTH(Register!$O825))+1))/Register!$Q825,2))</f>
        <v/>
      </c>
      <c r="Q827" s="27">
        <f>E827+F827+G827+H827+I827+J827+K827+L827+M827+N827+O827+P827</f>
        <v/>
      </c>
    </row>
    <row r="828">
      <c r="A828" s="28">
        <f>IF(Register!$A826="","",Register!$A826)</f>
        <v/>
      </c>
      <c r="B828" s="28">
        <f>IF(Register!$D826="","",Register!$D826)</f>
        <v/>
      </c>
      <c r="C828" s="28">
        <f>IF(Register!$F826="","",Register!$F826)</f>
        <v/>
      </c>
      <c r="D828" s="28">
        <f>IF(C828="","",IF(C828=Settings!$A$9,Settings!$B$9,IF(C828=Settings!$A$10,Settings!$B$10,IF(C828=Settings!$A$11,Settings!$B$11,IF(C828=Settings!$A$12,Settings!$B$12,IF(C828=Settings!$A$13,Settings!$B$13,IF(C828=Settings!$A$14,Settings!$B$14,IF(C828=Settings!$A$15,Settings!$B$15,IF(C828=Settings!$A$16,Settings!$B$16,IF(C828=Settings!$A$17,Settings!$B$17,IF(C828=Settings!$A$18,Settings!$B$18,"")))))))))))</f>
        <v/>
      </c>
      <c r="E828" s="27">
        <f>IF(OR(Register!$N826&lt;&gt;"Yes",Register!$O826="",N(Register!$Q826)=0),0,ROUND((Register!$M826-Register!$R826)*MIN(Register!$Q826,MAX(0,MIN(E$4,IF(Register!$U826="",$D$2,MIN($D$2,YEAR(Register!$U826)*12+MONTH(Register!$U826)-1)))-(YEAR(Register!$O826)*12+MONTH(Register!$O826))+1))/Register!$Q826,2)-ROUND((Register!$M826-Register!$R826)*MIN(Register!$Q826,MAX(0,MIN(E$4-1,IF(Register!$U826="",$D$2,MIN($D$2,YEAR(Register!$U826)*12+MONTH(Register!$U826)-1)))-(YEAR(Register!$O826)*12+MONTH(Register!$O826))+1))/Register!$Q826,2))</f>
        <v/>
      </c>
      <c r="F828" s="27">
        <f>IF(OR(Register!$N826&lt;&gt;"Yes",Register!$O826="",N(Register!$Q826)=0),0,ROUND((Register!$M826-Register!$R826)*MIN(Register!$Q826,MAX(0,MIN(F$4,IF(Register!$U826="",$D$2,MIN($D$2,YEAR(Register!$U826)*12+MONTH(Register!$U826)-1)))-(YEAR(Register!$O826)*12+MONTH(Register!$O826))+1))/Register!$Q826,2)-ROUND((Register!$M826-Register!$R826)*MIN(Register!$Q826,MAX(0,MIN(F$4-1,IF(Register!$U826="",$D$2,MIN($D$2,YEAR(Register!$U826)*12+MONTH(Register!$U826)-1)))-(YEAR(Register!$O826)*12+MONTH(Register!$O826))+1))/Register!$Q826,2))</f>
        <v/>
      </c>
      <c r="G828" s="27">
        <f>IF(OR(Register!$N826&lt;&gt;"Yes",Register!$O826="",N(Register!$Q826)=0),0,ROUND((Register!$M826-Register!$R826)*MIN(Register!$Q826,MAX(0,MIN(G$4,IF(Register!$U826="",$D$2,MIN($D$2,YEAR(Register!$U826)*12+MONTH(Register!$U826)-1)))-(YEAR(Register!$O826)*12+MONTH(Register!$O826))+1))/Register!$Q826,2)-ROUND((Register!$M826-Register!$R826)*MIN(Register!$Q826,MAX(0,MIN(G$4-1,IF(Register!$U826="",$D$2,MIN($D$2,YEAR(Register!$U826)*12+MONTH(Register!$U826)-1)))-(YEAR(Register!$O826)*12+MONTH(Register!$O826))+1))/Register!$Q826,2))</f>
        <v/>
      </c>
      <c r="H828" s="27">
        <f>IF(OR(Register!$N826&lt;&gt;"Yes",Register!$O826="",N(Register!$Q826)=0),0,ROUND((Register!$M826-Register!$R826)*MIN(Register!$Q826,MAX(0,MIN(H$4,IF(Register!$U826="",$D$2,MIN($D$2,YEAR(Register!$U826)*12+MONTH(Register!$U826)-1)))-(YEAR(Register!$O826)*12+MONTH(Register!$O826))+1))/Register!$Q826,2)-ROUND((Register!$M826-Register!$R826)*MIN(Register!$Q826,MAX(0,MIN(H$4-1,IF(Register!$U826="",$D$2,MIN($D$2,YEAR(Register!$U826)*12+MONTH(Register!$U826)-1)))-(YEAR(Register!$O826)*12+MONTH(Register!$O826))+1))/Register!$Q826,2))</f>
        <v/>
      </c>
      <c r="I828" s="27">
        <f>IF(OR(Register!$N826&lt;&gt;"Yes",Register!$O826="",N(Register!$Q826)=0),0,ROUND((Register!$M826-Register!$R826)*MIN(Register!$Q826,MAX(0,MIN(I$4,IF(Register!$U826="",$D$2,MIN($D$2,YEAR(Register!$U826)*12+MONTH(Register!$U826)-1)))-(YEAR(Register!$O826)*12+MONTH(Register!$O826))+1))/Register!$Q826,2)-ROUND((Register!$M826-Register!$R826)*MIN(Register!$Q826,MAX(0,MIN(I$4-1,IF(Register!$U826="",$D$2,MIN($D$2,YEAR(Register!$U826)*12+MONTH(Register!$U826)-1)))-(YEAR(Register!$O826)*12+MONTH(Register!$O826))+1))/Register!$Q826,2))</f>
        <v/>
      </c>
      <c r="J828" s="27">
        <f>IF(OR(Register!$N826&lt;&gt;"Yes",Register!$O826="",N(Register!$Q826)=0),0,ROUND((Register!$M826-Register!$R826)*MIN(Register!$Q826,MAX(0,MIN(J$4,IF(Register!$U826="",$D$2,MIN($D$2,YEAR(Register!$U826)*12+MONTH(Register!$U826)-1)))-(YEAR(Register!$O826)*12+MONTH(Register!$O826))+1))/Register!$Q826,2)-ROUND((Register!$M826-Register!$R826)*MIN(Register!$Q826,MAX(0,MIN(J$4-1,IF(Register!$U826="",$D$2,MIN($D$2,YEAR(Register!$U826)*12+MONTH(Register!$U826)-1)))-(YEAR(Register!$O826)*12+MONTH(Register!$O826))+1))/Register!$Q826,2))</f>
        <v/>
      </c>
      <c r="K828" s="27">
        <f>IF(OR(Register!$N826&lt;&gt;"Yes",Register!$O826="",N(Register!$Q826)=0),0,ROUND((Register!$M826-Register!$R826)*MIN(Register!$Q826,MAX(0,MIN(K$4,IF(Register!$U826="",$D$2,MIN($D$2,YEAR(Register!$U826)*12+MONTH(Register!$U826)-1)))-(YEAR(Register!$O826)*12+MONTH(Register!$O826))+1))/Register!$Q826,2)-ROUND((Register!$M826-Register!$R826)*MIN(Register!$Q826,MAX(0,MIN(K$4-1,IF(Register!$U826="",$D$2,MIN($D$2,YEAR(Register!$U826)*12+MONTH(Register!$U826)-1)))-(YEAR(Register!$O826)*12+MONTH(Register!$O826))+1))/Register!$Q826,2))</f>
        <v/>
      </c>
      <c r="L828" s="27">
        <f>IF(OR(Register!$N826&lt;&gt;"Yes",Register!$O826="",N(Register!$Q826)=0),0,ROUND((Register!$M826-Register!$R826)*MIN(Register!$Q826,MAX(0,MIN(L$4,IF(Register!$U826="",$D$2,MIN($D$2,YEAR(Register!$U826)*12+MONTH(Register!$U826)-1)))-(YEAR(Register!$O826)*12+MONTH(Register!$O826))+1))/Register!$Q826,2)-ROUND((Register!$M826-Register!$R826)*MIN(Register!$Q826,MAX(0,MIN(L$4-1,IF(Register!$U826="",$D$2,MIN($D$2,YEAR(Register!$U826)*12+MONTH(Register!$U826)-1)))-(YEAR(Register!$O826)*12+MONTH(Register!$O826))+1))/Register!$Q826,2))</f>
        <v/>
      </c>
      <c r="M828" s="27">
        <f>IF(OR(Register!$N826&lt;&gt;"Yes",Register!$O826="",N(Register!$Q826)=0),0,ROUND((Register!$M826-Register!$R826)*MIN(Register!$Q826,MAX(0,MIN(M$4,IF(Register!$U826="",$D$2,MIN($D$2,YEAR(Register!$U826)*12+MONTH(Register!$U826)-1)))-(YEAR(Register!$O826)*12+MONTH(Register!$O826))+1))/Register!$Q826,2)-ROUND((Register!$M826-Register!$R826)*MIN(Register!$Q826,MAX(0,MIN(M$4-1,IF(Register!$U826="",$D$2,MIN($D$2,YEAR(Register!$U826)*12+MONTH(Register!$U826)-1)))-(YEAR(Register!$O826)*12+MONTH(Register!$O826))+1))/Register!$Q826,2))</f>
        <v/>
      </c>
      <c r="N828" s="27">
        <f>IF(OR(Register!$N826&lt;&gt;"Yes",Register!$O826="",N(Register!$Q826)=0),0,ROUND((Register!$M826-Register!$R826)*MIN(Register!$Q826,MAX(0,MIN(N$4,IF(Register!$U826="",$D$2,MIN($D$2,YEAR(Register!$U826)*12+MONTH(Register!$U826)-1)))-(YEAR(Register!$O826)*12+MONTH(Register!$O826))+1))/Register!$Q826,2)-ROUND((Register!$M826-Register!$R826)*MIN(Register!$Q826,MAX(0,MIN(N$4-1,IF(Register!$U826="",$D$2,MIN($D$2,YEAR(Register!$U826)*12+MONTH(Register!$U826)-1)))-(YEAR(Register!$O826)*12+MONTH(Register!$O826))+1))/Register!$Q826,2))</f>
        <v/>
      </c>
      <c r="O828" s="27">
        <f>IF(OR(Register!$N826&lt;&gt;"Yes",Register!$O826="",N(Register!$Q826)=0),0,ROUND((Register!$M826-Register!$R826)*MIN(Register!$Q826,MAX(0,MIN(O$4,IF(Register!$U826="",$D$2,MIN($D$2,YEAR(Register!$U826)*12+MONTH(Register!$U826)-1)))-(YEAR(Register!$O826)*12+MONTH(Register!$O826))+1))/Register!$Q826,2)-ROUND((Register!$M826-Register!$R826)*MIN(Register!$Q826,MAX(0,MIN(O$4-1,IF(Register!$U826="",$D$2,MIN($D$2,YEAR(Register!$U826)*12+MONTH(Register!$U826)-1)))-(YEAR(Register!$O826)*12+MONTH(Register!$O826))+1))/Register!$Q826,2))</f>
        <v/>
      </c>
      <c r="P828" s="27">
        <f>IF(OR(Register!$N826&lt;&gt;"Yes",Register!$O826="",N(Register!$Q826)=0),0,ROUND((Register!$M826-Register!$R826)*MIN(Register!$Q826,MAX(0,MIN(P$4,IF(Register!$U826="",$D$2,MIN($D$2,YEAR(Register!$U826)*12+MONTH(Register!$U826)-1)))-(YEAR(Register!$O826)*12+MONTH(Register!$O826))+1))/Register!$Q826,2)-ROUND((Register!$M826-Register!$R826)*MIN(Register!$Q826,MAX(0,MIN(P$4-1,IF(Register!$U826="",$D$2,MIN($D$2,YEAR(Register!$U826)*12+MONTH(Register!$U826)-1)))-(YEAR(Register!$O826)*12+MONTH(Register!$O826))+1))/Register!$Q826,2))</f>
        <v/>
      </c>
      <c r="Q828" s="27">
        <f>E828+F828+G828+H828+I828+J828+K828+L828+M828+N828+O828+P828</f>
        <v/>
      </c>
    </row>
    <row r="829">
      <c r="A829" s="28">
        <f>IF(Register!$A827="","",Register!$A827)</f>
        <v/>
      </c>
      <c r="B829" s="28">
        <f>IF(Register!$D827="","",Register!$D827)</f>
        <v/>
      </c>
      <c r="C829" s="28">
        <f>IF(Register!$F827="","",Register!$F827)</f>
        <v/>
      </c>
      <c r="D829" s="28">
        <f>IF(C829="","",IF(C829=Settings!$A$9,Settings!$B$9,IF(C829=Settings!$A$10,Settings!$B$10,IF(C829=Settings!$A$11,Settings!$B$11,IF(C829=Settings!$A$12,Settings!$B$12,IF(C829=Settings!$A$13,Settings!$B$13,IF(C829=Settings!$A$14,Settings!$B$14,IF(C829=Settings!$A$15,Settings!$B$15,IF(C829=Settings!$A$16,Settings!$B$16,IF(C829=Settings!$A$17,Settings!$B$17,IF(C829=Settings!$A$18,Settings!$B$18,"")))))))))))</f>
        <v/>
      </c>
      <c r="E829" s="27">
        <f>IF(OR(Register!$N827&lt;&gt;"Yes",Register!$O827="",N(Register!$Q827)=0),0,ROUND((Register!$M827-Register!$R827)*MIN(Register!$Q827,MAX(0,MIN(E$4,IF(Register!$U827="",$D$2,MIN($D$2,YEAR(Register!$U827)*12+MONTH(Register!$U827)-1)))-(YEAR(Register!$O827)*12+MONTH(Register!$O827))+1))/Register!$Q827,2)-ROUND((Register!$M827-Register!$R827)*MIN(Register!$Q827,MAX(0,MIN(E$4-1,IF(Register!$U827="",$D$2,MIN($D$2,YEAR(Register!$U827)*12+MONTH(Register!$U827)-1)))-(YEAR(Register!$O827)*12+MONTH(Register!$O827))+1))/Register!$Q827,2))</f>
        <v/>
      </c>
      <c r="F829" s="27">
        <f>IF(OR(Register!$N827&lt;&gt;"Yes",Register!$O827="",N(Register!$Q827)=0),0,ROUND((Register!$M827-Register!$R827)*MIN(Register!$Q827,MAX(0,MIN(F$4,IF(Register!$U827="",$D$2,MIN($D$2,YEAR(Register!$U827)*12+MONTH(Register!$U827)-1)))-(YEAR(Register!$O827)*12+MONTH(Register!$O827))+1))/Register!$Q827,2)-ROUND((Register!$M827-Register!$R827)*MIN(Register!$Q827,MAX(0,MIN(F$4-1,IF(Register!$U827="",$D$2,MIN($D$2,YEAR(Register!$U827)*12+MONTH(Register!$U827)-1)))-(YEAR(Register!$O827)*12+MONTH(Register!$O827))+1))/Register!$Q827,2))</f>
        <v/>
      </c>
      <c r="G829" s="27">
        <f>IF(OR(Register!$N827&lt;&gt;"Yes",Register!$O827="",N(Register!$Q827)=0),0,ROUND((Register!$M827-Register!$R827)*MIN(Register!$Q827,MAX(0,MIN(G$4,IF(Register!$U827="",$D$2,MIN($D$2,YEAR(Register!$U827)*12+MONTH(Register!$U827)-1)))-(YEAR(Register!$O827)*12+MONTH(Register!$O827))+1))/Register!$Q827,2)-ROUND((Register!$M827-Register!$R827)*MIN(Register!$Q827,MAX(0,MIN(G$4-1,IF(Register!$U827="",$D$2,MIN($D$2,YEAR(Register!$U827)*12+MONTH(Register!$U827)-1)))-(YEAR(Register!$O827)*12+MONTH(Register!$O827))+1))/Register!$Q827,2))</f>
        <v/>
      </c>
      <c r="H829" s="27">
        <f>IF(OR(Register!$N827&lt;&gt;"Yes",Register!$O827="",N(Register!$Q827)=0),0,ROUND((Register!$M827-Register!$R827)*MIN(Register!$Q827,MAX(0,MIN(H$4,IF(Register!$U827="",$D$2,MIN($D$2,YEAR(Register!$U827)*12+MONTH(Register!$U827)-1)))-(YEAR(Register!$O827)*12+MONTH(Register!$O827))+1))/Register!$Q827,2)-ROUND((Register!$M827-Register!$R827)*MIN(Register!$Q827,MAX(0,MIN(H$4-1,IF(Register!$U827="",$D$2,MIN($D$2,YEAR(Register!$U827)*12+MONTH(Register!$U827)-1)))-(YEAR(Register!$O827)*12+MONTH(Register!$O827))+1))/Register!$Q827,2))</f>
        <v/>
      </c>
      <c r="I829" s="27">
        <f>IF(OR(Register!$N827&lt;&gt;"Yes",Register!$O827="",N(Register!$Q827)=0),0,ROUND((Register!$M827-Register!$R827)*MIN(Register!$Q827,MAX(0,MIN(I$4,IF(Register!$U827="",$D$2,MIN($D$2,YEAR(Register!$U827)*12+MONTH(Register!$U827)-1)))-(YEAR(Register!$O827)*12+MONTH(Register!$O827))+1))/Register!$Q827,2)-ROUND((Register!$M827-Register!$R827)*MIN(Register!$Q827,MAX(0,MIN(I$4-1,IF(Register!$U827="",$D$2,MIN($D$2,YEAR(Register!$U827)*12+MONTH(Register!$U827)-1)))-(YEAR(Register!$O827)*12+MONTH(Register!$O827))+1))/Register!$Q827,2))</f>
        <v/>
      </c>
      <c r="J829" s="27">
        <f>IF(OR(Register!$N827&lt;&gt;"Yes",Register!$O827="",N(Register!$Q827)=0),0,ROUND((Register!$M827-Register!$R827)*MIN(Register!$Q827,MAX(0,MIN(J$4,IF(Register!$U827="",$D$2,MIN($D$2,YEAR(Register!$U827)*12+MONTH(Register!$U827)-1)))-(YEAR(Register!$O827)*12+MONTH(Register!$O827))+1))/Register!$Q827,2)-ROUND((Register!$M827-Register!$R827)*MIN(Register!$Q827,MAX(0,MIN(J$4-1,IF(Register!$U827="",$D$2,MIN($D$2,YEAR(Register!$U827)*12+MONTH(Register!$U827)-1)))-(YEAR(Register!$O827)*12+MONTH(Register!$O827))+1))/Register!$Q827,2))</f>
        <v/>
      </c>
      <c r="K829" s="27">
        <f>IF(OR(Register!$N827&lt;&gt;"Yes",Register!$O827="",N(Register!$Q827)=0),0,ROUND((Register!$M827-Register!$R827)*MIN(Register!$Q827,MAX(0,MIN(K$4,IF(Register!$U827="",$D$2,MIN($D$2,YEAR(Register!$U827)*12+MONTH(Register!$U827)-1)))-(YEAR(Register!$O827)*12+MONTH(Register!$O827))+1))/Register!$Q827,2)-ROUND((Register!$M827-Register!$R827)*MIN(Register!$Q827,MAX(0,MIN(K$4-1,IF(Register!$U827="",$D$2,MIN($D$2,YEAR(Register!$U827)*12+MONTH(Register!$U827)-1)))-(YEAR(Register!$O827)*12+MONTH(Register!$O827))+1))/Register!$Q827,2))</f>
        <v/>
      </c>
      <c r="L829" s="27">
        <f>IF(OR(Register!$N827&lt;&gt;"Yes",Register!$O827="",N(Register!$Q827)=0),0,ROUND((Register!$M827-Register!$R827)*MIN(Register!$Q827,MAX(0,MIN(L$4,IF(Register!$U827="",$D$2,MIN($D$2,YEAR(Register!$U827)*12+MONTH(Register!$U827)-1)))-(YEAR(Register!$O827)*12+MONTH(Register!$O827))+1))/Register!$Q827,2)-ROUND((Register!$M827-Register!$R827)*MIN(Register!$Q827,MAX(0,MIN(L$4-1,IF(Register!$U827="",$D$2,MIN($D$2,YEAR(Register!$U827)*12+MONTH(Register!$U827)-1)))-(YEAR(Register!$O827)*12+MONTH(Register!$O827))+1))/Register!$Q827,2))</f>
        <v/>
      </c>
      <c r="M829" s="27">
        <f>IF(OR(Register!$N827&lt;&gt;"Yes",Register!$O827="",N(Register!$Q827)=0),0,ROUND((Register!$M827-Register!$R827)*MIN(Register!$Q827,MAX(0,MIN(M$4,IF(Register!$U827="",$D$2,MIN($D$2,YEAR(Register!$U827)*12+MONTH(Register!$U827)-1)))-(YEAR(Register!$O827)*12+MONTH(Register!$O827))+1))/Register!$Q827,2)-ROUND((Register!$M827-Register!$R827)*MIN(Register!$Q827,MAX(0,MIN(M$4-1,IF(Register!$U827="",$D$2,MIN($D$2,YEAR(Register!$U827)*12+MONTH(Register!$U827)-1)))-(YEAR(Register!$O827)*12+MONTH(Register!$O827))+1))/Register!$Q827,2))</f>
        <v/>
      </c>
      <c r="N829" s="27">
        <f>IF(OR(Register!$N827&lt;&gt;"Yes",Register!$O827="",N(Register!$Q827)=0),0,ROUND((Register!$M827-Register!$R827)*MIN(Register!$Q827,MAX(0,MIN(N$4,IF(Register!$U827="",$D$2,MIN($D$2,YEAR(Register!$U827)*12+MONTH(Register!$U827)-1)))-(YEAR(Register!$O827)*12+MONTH(Register!$O827))+1))/Register!$Q827,2)-ROUND((Register!$M827-Register!$R827)*MIN(Register!$Q827,MAX(0,MIN(N$4-1,IF(Register!$U827="",$D$2,MIN($D$2,YEAR(Register!$U827)*12+MONTH(Register!$U827)-1)))-(YEAR(Register!$O827)*12+MONTH(Register!$O827))+1))/Register!$Q827,2))</f>
        <v/>
      </c>
      <c r="O829" s="27">
        <f>IF(OR(Register!$N827&lt;&gt;"Yes",Register!$O827="",N(Register!$Q827)=0),0,ROUND((Register!$M827-Register!$R827)*MIN(Register!$Q827,MAX(0,MIN(O$4,IF(Register!$U827="",$D$2,MIN($D$2,YEAR(Register!$U827)*12+MONTH(Register!$U827)-1)))-(YEAR(Register!$O827)*12+MONTH(Register!$O827))+1))/Register!$Q827,2)-ROUND((Register!$M827-Register!$R827)*MIN(Register!$Q827,MAX(0,MIN(O$4-1,IF(Register!$U827="",$D$2,MIN($D$2,YEAR(Register!$U827)*12+MONTH(Register!$U827)-1)))-(YEAR(Register!$O827)*12+MONTH(Register!$O827))+1))/Register!$Q827,2))</f>
        <v/>
      </c>
      <c r="P829" s="27">
        <f>IF(OR(Register!$N827&lt;&gt;"Yes",Register!$O827="",N(Register!$Q827)=0),0,ROUND((Register!$M827-Register!$R827)*MIN(Register!$Q827,MAX(0,MIN(P$4,IF(Register!$U827="",$D$2,MIN($D$2,YEAR(Register!$U827)*12+MONTH(Register!$U827)-1)))-(YEAR(Register!$O827)*12+MONTH(Register!$O827))+1))/Register!$Q827,2)-ROUND((Register!$M827-Register!$R827)*MIN(Register!$Q827,MAX(0,MIN(P$4-1,IF(Register!$U827="",$D$2,MIN($D$2,YEAR(Register!$U827)*12+MONTH(Register!$U827)-1)))-(YEAR(Register!$O827)*12+MONTH(Register!$O827))+1))/Register!$Q827,2))</f>
        <v/>
      </c>
      <c r="Q829" s="27">
        <f>E829+F829+G829+H829+I829+J829+K829+L829+M829+N829+O829+P829</f>
        <v/>
      </c>
    </row>
    <row r="830">
      <c r="A830" s="28">
        <f>IF(Register!$A828="","",Register!$A828)</f>
        <v/>
      </c>
      <c r="B830" s="28">
        <f>IF(Register!$D828="","",Register!$D828)</f>
        <v/>
      </c>
      <c r="C830" s="28">
        <f>IF(Register!$F828="","",Register!$F828)</f>
        <v/>
      </c>
      <c r="D830" s="28">
        <f>IF(C830="","",IF(C830=Settings!$A$9,Settings!$B$9,IF(C830=Settings!$A$10,Settings!$B$10,IF(C830=Settings!$A$11,Settings!$B$11,IF(C830=Settings!$A$12,Settings!$B$12,IF(C830=Settings!$A$13,Settings!$B$13,IF(C830=Settings!$A$14,Settings!$B$14,IF(C830=Settings!$A$15,Settings!$B$15,IF(C830=Settings!$A$16,Settings!$B$16,IF(C830=Settings!$A$17,Settings!$B$17,IF(C830=Settings!$A$18,Settings!$B$18,"")))))))))))</f>
        <v/>
      </c>
      <c r="E830" s="27">
        <f>IF(OR(Register!$N828&lt;&gt;"Yes",Register!$O828="",N(Register!$Q828)=0),0,ROUND((Register!$M828-Register!$R828)*MIN(Register!$Q828,MAX(0,MIN(E$4,IF(Register!$U828="",$D$2,MIN($D$2,YEAR(Register!$U828)*12+MONTH(Register!$U828)-1)))-(YEAR(Register!$O828)*12+MONTH(Register!$O828))+1))/Register!$Q828,2)-ROUND((Register!$M828-Register!$R828)*MIN(Register!$Q828,MAX(0,MIN(E$4-1,IF(Register!$U828="",$D$2,MIN($D$2,YEAR(Register!$U828)*12+MONTH(Register!$U828)-1)))-(YEAR(Register!$O828)*12+MONTH(Register!$O828))+1))/Register!$Q828,2))</f>
        <v/>
      </c>
      <c r="F830" s="27">
        <f>IF(OR(Register!$N828&lt;&gt;"Yes",Register!$O828="",N(Register!$Q828)=0),0,ROUND((Register!$M828-Register!$R828)*MIN(Register!$Q828,MAX(0,MIN(F$4,IF(Register!$U828="",$D$2,MIN($D$2,YEAR(Register!$U828)*12+MONTH(Register!$U828)-1)))-(YEAR(Register!$O828)*12+MONTH(Register!$O828))+1))/Register!$Q828,2)-ROUND((Register!$M828-Register!$R828)*MIN(Register!$Q828,MAX(0,MIN(F$4-1,IF(Register!$U828="",$D$2,MIN($D$2,YEAR(Register!$U828)*12+MONTH(Register!$U828)-1)))-(YEAR(Register!$O828)*12+MONTH(Register!$O828))+1))/Register!$Q828,2))</f>
        <v/>
      </c>
      <c r="G830" s="27">
        <f>IF(OR(Register!$N828&lt;&gt;"Yes",Register!$O828="",N(Register!$Q828)=0),0,ROUND((Register!$M828-Register!$R828)*MIN(Register!$Q828,MAX(0,MIN(G$4,IF(Register!$U828="",$D$2,MIN($D$2,YEAR(Register!$U828)*12+MONTH(Register!$U828)-1)))-(YEAR(Register!$O828)*12+MONTH(Register!$O828))+1))/Register!$Q828,2)-ROUND((Register!$M828-Register!$R828)*MIN(Register!$Q828,MAX(0,MIN(G$4-1,IF(Register!$U828="",$D$2,MIN($D$2,YEAR(Register!$U828)*12+MONTH(Register!$U828)-1)))-(YEAR(Register!$O828)*12+MONTH(Register!$O828))+1))/Register!$Q828,2))</f>
        <v/>
      </c>
      <c r="H830" s="27">
        <f>IF(OR(Register!$N828&lt;&gt;"Yes",Register!$O828="",N(Register!$Q828)=0),0,ROUND((Register!$M828-Register!$R828)*MIN(Register!$Q828,MAX(0,MIN(H$4,IF(Register!$U828="",$D$2,MIN($D$2,YEAR(Register!$U828)*12+MONTH(Register!$U828)-1)))-(YEAR(Register!$O828)*12+MONTH(Register!$O828))+1))/Register!$Q828,2)-ROUND((Register!$M828-Register!$R828)*MIN(Register!$Q828,MAX(0,MIN(H$4-1,IF(Register!$U828="",$D$2,MIN($D$2,YEAR(Register!$U828)*12+MONTH(Register!$U828)-1)))-(YEAR(Register!$O828)*12+MONTH(Register!$O828))+1))/Register!$Q828,2))</f>
        <v/>
      </c>
      <c r="I830" s="27">
        <f>IF(OR(Register!$N828&lt;&gt;"Yes",Register!$O828="",N(Register!$Q828)=0),0,ROUND((Register!$M828-Register!$R828)*MIN(Register!$Q828,MAX(0,MIN(I$4,IF(Register!$U828="",$D$2,MIN($D$2,YEAR(Register!$U828)*12+MONTH(Register!$U828)-1)))-(YEAR(Register!$O828)*12+MONTH(Register!$O828))+1))/Register!$Q828,2)-ROUND((Register!$M828-Register!$R828)*MIN(Register!$Q828,MAX(0,MIN(I$4-1,IF(Register!$U828="",$D$2,MIN($D$2,YEAR(Register!$U828)*12+MONTH(Register!$U828)-1)))-(YEAR(Register!$O828)*12+MONTH(Register!$O828))+1))/Register!$Q828,2))</f>
        <v/>
      </c>
      <c r="J830" s="27">
        <f>IF(OR(Register!$N828&lt;&gt;"Yes",Register!$O828="",N(Register!$Q828)=0),0,ROUND((Register!$M828-Register!$R828)*MIN(Register!$Q828,MAX(0,MIN(J$4,IF(Register!$U828="",$D$2,MIN($D$2,YEAR(Register!$U828)*12+MONTH(Register!$U828)-1)))-(YEAR(Register!$O828)*12+MONTH(Register!$O828))+1))/Register!$Q828,2)-ROUND((Register!$M828-Register!$R828)*MIN(Register!$Q828,MAX(0,MIN(J$4-1,IF(Register!$U828="",$D$2,MIN($D$2,YEAR(Register!$U828)*12+MONTH(Register!$U828)-1)))-(YEAR(Register!$O828)*12+MONTH(Register!$O828))+1))/Register!$Q828,2))</f>
        <v/>
      </c>
      <c r="K830" s="27">
        <f>IF(OR(Register!$N828&lt;&gt;"Yes",Register!$O828="",N(Register!$Q828)=0),0,ROUND((Register!$M828-Register!$R828)*MIN(Register!$Q828,MAX(0,MIN(K$4,IF(Register!$U828="",$D$2,MIN($D$2,YEAR(Register!$U828)*12+MONTH(Register!$U828)-1)))-(YEAR(Register!$O828)*12+MONTH(Register!$O828))+1))/Register!$Q828,2)-ROUND((Register!$M828-Register!$R828)*MIN(Register!$Q828,MAX(0,MIN(K$4-1,IF(Register!$U828="",$D$2,MIN($D$2,YEAR(Register!$U828)*12+MONTH(Register!$U828)-1)))-(YEAR(Register!$O828)*12+MONTH(Register!$O828))+1))/Register!$Q828,2))</f>
        <v/>
      </c>
      <c r="L830" s="27">
        <f>IF(OR(Register!$N828&lt;&gt;"Yes",Register!$O828="",N(Register!$Q828)=0),0,ROUND((Register!$M828-Register!$R828)*MIN(Register!$Q828,MAX(0,MIN(L$4,IF(Register!$U828="",$D$2,MIN($D$2,YEAR(Register!$U828)*12+MONTH(Register!$U828)-1)))-(YEAR(Register!$O828)*12+MONTH(Register!$O828))+1))/Register!$Q828,2)-ROUND((Register!$M828-Register!$R828)*MIN(Register!$Q828,MAX(0,MIN(L$4-1,IF(Register!$U828="",$D$2,MIN($D$2,YEAR(Register!$U828)*12+MONTH(Register!$U828)-1)))-(YEAR(Register!$O828)*12+MONTH(Register!$O828))+1))/Register!$Q828,2))</f>
        <v/>
      </c>
      <c r="M830" s="27">
        <f>IF(OR(Register!$N828&lt;&gt;"Yes",Register!$O828="",N(Register!$Q828)=0),0,ROUND((Register!$M828-Register!$R828)*MIN(Register!$Q828,MAX(0,MIN(M$4,IF(Register!$U828="",$D$2,MIN($D$2,YEAR(Register!$U828)*12+MONTH(Register!$U828)-1)))-(YEAR(Register!$O828)*12+MONTH(Register!$O828))+1))/Register!$Q828,2)-ROUND((Register!$M828-Register!$R828)*MIN(Register!$Q828,MAX(0,MIN(M$4-1,IF(Register!$U828="",$D$2,MIN($D$2,YEAR(Register!$U828)*12+MONTH(Register!$U828)-1)))-(YEAR(Register!$O828)*12+MONTH(Register!$O828))+1))/Register!$Q828,2))</f>
        <v/>
      </c>
      <c r="N830" s="27">
        <f>IF(OR(Register!$N828&lt;&gt;"Yes",Register!$O828="",N(Register!$Q828)=0),0,ROUND((Register!$M828-Register!$R828)*MIN(Register!$Q828,MAX(0,MIN(N$4,IF(Register!$U828="",$D$2,MIN($D$2,YEAR(Register!$U828)*12+MONTH(Register!$U828)-1)))-(YEAR(Register!$O828)*12+MONTH(Register!$O828))+1))/Register!$Q828,2)-ROUND((Register!$M828-Register!$R828)*MIN(Register!$Q828,MAX(0,MIN(N$4-1,IF(Register!$U828="",$D$2,MIN($D$2,YEAR(Register!$U828)*12+MONTH(Register!$U828)-1)))-(YEAR(Register!$O828)*12+MONTH(Register!$O828))+1))/Register!$Q828,2))</f>
        <v/>
      </c>
      <c r="O830" s="27">
        <f>IF(OR(Register!$N828&lt;&gt;"Yes",Register!$O828="",N(Register!$Q828)=0),0,ROUND((Register!$M828-Register!$R828)*MIN(Register!$Q828,MAX(0,MIN(O$4,IF(Register!$U828="",$D$2,MIN($D$2,YEAR(Register!$U828)*12+MONTH(Register!$U828)-1)))-(YEAR(Register!$O828)*12+MONTH(Register!$O828))+1))/Register!$Q828,2)-ROUND((Register!$M828-Register!$R828)*MIN(Register!$Q828,MAX(0,MIN(O$4-1,IF(Register!$U828="",$D$2,MIN($D$2,YEAR(Register!$U828)*12+MONTH(Register!$U828)-1)))-(YEAR(Register!$O828)*12+MONTH(Register!$O828))+1))/Register!$Q828,2))</f>
        <v/>
      </c>
      <c r="P830" s="27">
        <f>IF(OR(Register!$N828&lt;&gt;"Yes",Register!$O828="",N(Register!$Q828)=0),0,ROUND((Register!$M828-Register!$R828)*MIN(Register!$Q828,MAX(0,MIN(P$4,IF(Register!$U828="",$D$2,MIN($D$2,YEAR(Register!$U828)*12+MONTH(Register!$U828)-1)))-(YEAR(Register!$O828)*12+MONTH(Register!$O828))+1))/Register!$Q828,2)-ROUND((Register!$M828-Register!$R828)*MIN(Register!$Q828,MAX(0,MIN(P$4-1,IF(Register!$U828="",$D$2,MIN($D$2,YEAR(Register!$U828)*12+MONTH(Register!$U828)-1)))-(YEAR(Register!$O828)*12+MONTH(Register!$O828))+1))/Register!$Q828,2))</f>
        <v/>
      </c>
      <c r="Q830" s="27">
        <f>E830+F830+G830+H830+I830+J830+K830+L830+M830+N830+O830+P830</f>
        <v/>
      </c>
    </row>
    <row r="831">
      <c r="A831" s="28">
        <f>IF(Register!$A829="","",Register!$A829)</f>
        <v/>
      </c>
      <c r="B831" s="28">
        <f>IF(Register!$D829="","",Register!$D829)</f>
        <v/>
      </c>
      <c r="C831" s="28">
        <f>IF(Register!$F829="","",Register!$F829)</f>
        <v/>
      </c>
      <c r="D831" s="28">
        <f>IF(C831="","",IF(C831=Settings!$A$9,Settings!$B$9,IF(C831=Settings!$A$10,Settings!$B$10,IF(C831=Settings!$A$11,Settings!$B$11,IF(C831=Settings!$A$12,Settings!$B$12,IF(C831=Settings!$A$13,Settings!$B$13,IF(C831=Settings!$A$14,Settings!$B$14,IF(C831=Settings!$A$15,Settings!$B$15,IF(C831=Settings!$A$16,Settings!$B$16,IF(C831=Settings!$A$17,Settings!$B$17,IF(C831=Settings!$A$18,Settings!$B$18,"")))))))))))</f>
        <v/>
      </c>
      <c r="E831" s="27">
        <f>IF(OR(Register!$N829&lt;&gt;"Yes",Register!$O829="",N(Register!$Q829)=0),0,ROUND((Register!$M829-Register!$R829)*MIN(Register!$Q829,MAX(0,MIN(E$4,IF(Register!$U829="",$D$2,MIN($D$2,YEAR(Register!$U829)*12+MONTH(Register!$U829)-1)))-(YEAR(Register!$O829)*12+MONTH(Register!$O829))+1))/Register!$Q829,2)-ROUND((Register!$M829-Register!$R829)*MIN(Register!$Q829,MAX(0,MIN(E$4-1,IF(Register!$U829="",$D$2,MIN($D$2,YEAR(Register!$U829)*12+MONTH(Register!$U829)-1)))-(YEAR(Register!$O829)*12+MONTH(Register!$O829))+1))/Register!$Q829,2))</f>
        <v/>
      </c>
      <c r="F831" s="27">
        <f>IF(OR(Register!$N829&lt;&gt;"Yes",Register!$O829="",N(Register!$Q829)=0),0,ROUND((Register!$M829-Register!$R829)*MIN(Register!$Q829,MAX(0,MIN(F$4,IF(Register!$U829="",$D$2,MIN($D$2,YEAR(Register!$U829)*12+MONTH(Register!$U829)-1)))-(YEAR(Register!$O829)*12+MONTH(Register!$O829))+1))/Register!$Q829,2)-ROUND((Register!$M829-Register!$R829)*MIN(Register!$Q829,MAX(0,MIN(F$4-1,IF(Register!$U829="",$D$2,MIN($D$2,YEAR(Register!$U829)*12+MONTH(Register!$U829)-1)))-(YEAR(Register!$O829)*12+MONTH(Register!$O829))+1))/Register!$Q829,2))</f>
        <v/>
      </c>
      <c r="G831" s="27">
        <f>IF(OR(Register!$N829&lt;&gt;"Yes",Register!$O829="",N(Register!$Q829)=0),0,ROUND((Register!$M829-Register!$R829)*MIN(Register!$Q829,MAX(0,MIN(G$4,IF(Register!$U829="",$D$2,MIN($D$2,YEAR(Register!$U829)*12+MONTH(Register!$U829)-1)))-(YEAR(Register!$O829)*12+MONTH(Register!$O829))+1))/Register!$Q829,2)-ROUND((Register!$M829-Register!$R829)*MIN(Register!$Q829,MAX(0,MIN(G$4-1,IF(Register!$U829="",$D$2,MIN($D$2,YEAR(Register!$U829)*12+MONTH(Register!$U829)-1)))-(YEAR(Register!$O829)*12+MONTH(Register!$O829))+1))/Register!$Q829,2))</f>
        <v/>
      </c>
      <c r="H831" s="27">
        <f>IF(OR(Register!$N829&lt;&gt;"Yes",Register!$O829="",N(Register!$Q829)=0),0,ROUND((Register!$M829-Register!$R829)*MIN(Register!$Q829,MAX(0,MIN(H$4,IF(Register!$U829="",$D$2,MIN($D$2,YEAR(Register!$U829)*12+MONTH(Register!$U829)-1)))-(YEAR(Register!$O829)*12+MONTH(Register!$O829))+1))/Register!$Q829,2)-ROUND((Register!$M829-Register!$R829)*MIN(Register!$Q829,MAX(0,MIN(H$4-1,IF(Register!$U829="",$D$2,MIN($D$2,YEAR(Register!$U829)*12+MONTH(Register!$U829)-1)))-(YEAR(Register!$O829)*12+MONTH(Register!$O829))+1))/Register!$Q829,2))</f>
        <v/>
      </c>
      <c r="I831" s="27">
        <f>IF(OR(Register!$N829&lt;&gt;"Yes",Register!$O829="",N(Register!$Q829)=0),0,ROUND((Register!$M829-Register!$R829)*MIN(Register!$Q829,MAX(0,MIN(I$4,IF(Register!$U829="",$D$2,MIN($D$2,YEAR(Register!$U829)*12+MONTH(Register!$U829)-1)))-(YEAR(Register!$O829)*12+MONTH(Register!$O829))+1))/Register!$Q829,2)-ROUND((Register!$M829-Register!$R829)*MIN(Register!$Q829,MAX(0,MIN(I$4-1,IF(Register!$U829="",$D$2,MIN($D$2,YEAR(Register!$U829)*12+MONTH(Register!$U829)-1)))-(YEAR(Register!$O829)*12+MONTH(Register!$O829))+1))/Register!$Q829,2))</f>
        <v/>
      </c>
      <c r="J831" s="27">
        <f>IF(OR(Register!$N829&lt;&gt;"Yes",Register!$O829="",N(Register!$Q829)=0),0,ROUND((Register!$M829-Register!$R829)*MIN(Register!$Q829,MAX(0,MIN(J$4,IF(Register!$U829="",$D$2,MIN($D$2,YEAR(Register!$U829)*12+MONTH(Register!$U829)-1)))-(YEAR(Register!$O829)*12+MONTH(Register!$O829))+1))/Register!$Q829,2)-ROUND((Register!$M829-Register!$R829)*MIN(Register!$Q829,MAX(0,MIN(J$4-1,IF(Register!$U829="",$D$2,MIN($D$2,YEAR(Register!$U829)*12+MONTH(Register!$U829)-1)))-(YEAR(Register!$O829)*12+MONTH(Register!$O829))+1))/Register!$Q829,2))</f>
        <v/>
      </c>
      <c r="K831" s="27">
        <f>IF(OR(Register!$N829&lt;&gt;"Yes",Register!$O829="",N(Register!$Q829)=0),0,ROUND((Register!$M829-Register!$R829)*MIN(Register!$Q829,MAX(0,MIN(K$4,IF(Register!$U829="",$D$2,MIN($D$2,YEAR(Register!$U829)*12+MONTH(Register!$U829)-1)))-(YEAR(Register!$O829)*12+MONTH(Register!$O829))+1))/Register!$Q829,2)-ROUND((Register!$M829-Register!$R829)*MIN(Register!$Q829,MAX(0,MIN(K$4-1,IF(Register!$U829="",$D$2,MIN($D$2,YEAR(Register!$U829)*12+MONTH(Register!$U829)-1)))-(YEAR(Register!$O829)*12+MONTH(Register!$O829))+1))/Register!$Q829,2))</f>
        <v/>
      </c>
      <c r="L831" s="27">
        <f>IF(OR(Register!$N829&lt;&gt;"Yes",Register!$O829="",N(Register!$Q829)=0),0,ROUND((Register!$M829-Register!$R829)*MIN(Register!$Q829,MAX(0,MIN(L$4,IF(Register!$U829="",$D$2,MIN($D$2,YEAR(Register!$U829)*12+MONTH(Register!$U829)-1)))-(YEAR(Register!$O829)*12+MONTH(Register!$O829))+1))/Register!$Q829,2)-ROUND((Register!$M829-Register!$R829)*MIN(Register!$Q829,MAX(0,MIN(L$4-1,IF(Register!$U829="",$D$2,MIN($D$2,YEAR(Register!$U829)*12+MONTH(Register!$U829)-1)))-(YEAR(Register!$O829)*12+MONTH(Register!$O829))+1))/Register!$Q829,2))</f>
        <v/>
      </c>
      <c r="M831" s="27">
        <f>IF(OR(Register!$N829&lt;&gt;"Yes",Register!$O829="",N(Register!$Q829)=0),0,ROUND((Register!$M829-Register!$R829)*MIN(Register!$Q829,MAX(0,MIN(M$4,IF(Register!$U829="",$D$2,MIN($D$2,YEAR(Register!$U829)*12+MONTH(Register!$U829)-1)))-(YEAR(Register!$O829)*12+MONTH(Register!$O829))+1))/Register!$Q829,2)-ROUND((Register!$M829-Register!$R829)*MIN(Register!$Q829,MAX(0,MIN(M$4-1,IF(Register!$U829="",$D$2,MIN($D$2,YEAR(Register!$U829)*12+MONTH(Register!$U829)-1)))-(YEAR(Register!$O829)*12+MONTH(Register!$O829))+1))/Register!$Q829,2))</f>
        <v/>
      </c>
      <c r="N831" s="27">
        <f>IF(OR(Register!$N829&lt;&gt;"Yes",Register!$O829="",N(Register!$Q829)=0),0,ROUND((Register!$M829-Register!$R829)*MIN(Register!$Q829,MAX(0,MIN(N$4,IF(Register!$U829="",$D$2,MIN($D$2,YEAR(Register!$U829)*12+MONTH(Register!$U829)-1)))-(YEAR(Register!$O829)*12+MONTH(Register!$O829))+1))/Register!$Q829,2)-ROUND((Register!$M829-Register!$R829)*MIN(Register!$Q829,MAX(0,MIN(N$4-1,IF(Register!$U829="",$D$2,MIN($D$2,YEAR(Register!$U829)*12+MONTH(Register!$U829)-1)))-(YEAR(Register!$O829)*12+MONTH(Register!$O829))+1))/Register!$Q829,2))</f>
        <v/>
      </c>
      <c r="O831" s="27">
        <f>IF(OR(Register!$N829&lt;&gt;"Yes",Register!$O829="",N(Register!$Q829)=0),0,ROUND((Register!$M829-Register!$R829)*MIN(Register!$Q829,MAX(0,MIN(O$4,IF(Register!$U829="",$D$2,MIN($D$2,YEAR(Register!$U829)*12+MONTH(Register!$U829)-1)))-(YEAR(Register!$O829)*12+MONTH(Register!$O829))+1))/Register!$Q829,2)-ROUND((Register!$M829-Register!$R829)*MIN(Register!$Q829,MAX(0,MIN(O$4-1,IF(Register!$U829="",$D$2,MIN($D$2,YEAR(Register!$U829)*12+MONTH(Register!$U829)-1)))-(YEAR(Register!$O829)*12+MONTH(Register!$O829))+1))/Register!$Q829,2))</f>
        <v/>
      </c>
      <c r="P831" s="27">
        <f>IF(OR(Register!$N829&lt;&gt;"Yes",Register!$O829="",N(Register!$Q829)=0),0,ROUND((Register!$M829-Register!$R829)*MIN(Register!$Q829,MAX(0,MIN(P$4,IF(Register!$U829="",$D$2,MIN($D$2,YEAR(Register!$U829)*12+MONTH(Register!$U829)-1)))-(YEAR(Register!$O829)*12+MONTH(Register!$O829))+1))/Register!$Q829,2)-ROUND((Register!$M829-Register!$R829)*MIN(Register!$Q829,MAX(0,MIN(P$4-1,IF(Register!$U829="",$D$2,MIN($D$2,YEAR(Register!$U829)*12+MONTH(Register!$U829)-1)))-(YEAR(Register!$O829)*12+MONTH(Register!$O829))+1))/Register!$Q829,2))</f>
        <v/>
      </c>
      <c r="Q831" s="27">
        <f>E831+F831+G831+H831+I831+J831+K831+L831+M831+N831+O831+P831</f>
        <v/>
      </c>
    </row>
    <row r="832">
      <c r="A832" s="28">
        <f>IF(Register!$A830="","",Register!$A830)</f>
        <v/>
      </c>
      <c r="B832" s="28">
        <f>IF(Register!$D830="","",Register!$D830)</f>
        <v/>
      </c>
      <c r="C832" s="28">
        <f>IF(Register!$F830="","",Register!$F830)</f>
        <v/>
      </c>
      <c r="D832" s="28">
        <f>IF(C832="","",IF(C832=Settings!$A$9,Settings!$B$9,IF(C832=Settings!$A$10,Settings!$B$10,IF(C832=Settings!$A$11,Settings!$B$11,IF(C832=Settings!$A$12,Settings!$B$12,IF(C832=Settings!$A$13,Settings!$B$13,IF(C832=Settings!$A$14,Settings!$B$14,IF(C832=Settings!$A$15,Settings!$B$15,IF(C832=Settings!$A$16,Settings!$B$16,IF(C832=Settings!$A$17,Settings!$B$17,IF(C832=Settings!$A$18,Settings!$B$18,"")))))))))))</f>
        <v/>
      </c>
      <c r="E832" s="27">
        <f>IF(OR(Register!$N830&lt;&gt;"Yes",Register!$O830="",N(Register!$Q830)=0),0,ROUND((Register!$M830-Register!$R830)*MIN(Register!$Q830,MAX(0,MIN(E$4,IF(Register!$U830="",$D$2,MIN($D$2,YEAR(Register!$U830)*12+MONTH(Register!$U830)-1)))-(YEAR(Register!$O830)*12+MONTH(Register!$O830))+1))/Register!$Q830,2)-ROUND((Register!$M830-Register!$R830)*MIN(Register!$Q830,MAX(0,MIN(E$4-1,IF(Register!$U830="",$D$2,MIN($D$2,YEAR(Register!$U830)*12+MONTH(Register!$U830)-1)))-(YEAR(Register!$O830)*12+MONTH(Register!$O830))+1))/Register!$Q830,2))</f>
        <v/>
      </c>
      <c r="F832" s="27">
        <f>IF(OR(Register!$N830&lt;&gt;"Yes",Register!$O830="",N(Register!$Q830)=0),0,ROUND((Register!$M830-Register!$R830)*MIN(Register!$Q830,MAX(0,MIN(F$4,IF(Register!$U830="",$D$2,MIN($D$2,YEAR(Register!$U830)*12+MONTH(Register!$U830)-1)))-(YEAR(Register!$O830)*12+MONTH(Register!$O830))+1))/Register!$Q830,2)-ROUND((Register!$M830-Register!$R830)*MIN(Register!$Q830,MAX(0,MIN(F$4-1,IF(Register!$U830="",$D$2,MIN($D$2,YEAR(Register!$U830)*12+MONTH(Register!$U830)-1)))-(YEAR(Register!$O830)*12+MONTH(Register!$O830))+1))/Register!$Q830,2))</f>
        <v/>
      </c>
      <c r="G832" s="27">
        <f>IF(OR(Register!$N830&lt;&gt;"Yes",Register!$O830="",N(Register!$Q830)=0),0,ROUND((Register!$M830-Register!$R830)*MIN(Register!$Q830,MAX(0,MIN(G$4,IF(Register!$U830="",$D$2,MIN($D$2,YEAR(Register!$U830)*12+MONTH(Register!$U830)-1)))-(YEAR(Register!$O830)*12+MONTH(Register!$O830))+1))/Register!$Q830,2)-ROUND((Register!$M830-Register!$R830)*MIN(Register!$Q830,MAX(0,MIN(G$4-1,IF(Register!$U830="",$D$2,MIN($D$2,YEAR(Register!$U830)*12+MONTH(Register!$U830)-1)))-(YEAR(Register!$O830)*12+MONTH(Register!$O830))+1))/Register!$Q830,2))</f>
        <v/>
      </c>
      <c r="H832" s="27">
        <f>IF(OR(Register!$N830&lt;&gt;"Yes",Register!$O830="",N(Register!$Q830)=0),0,ROUND((Register!$M830-Register!$R830)*MIN(Register!$Q830,MAX(0,MIN(H$4,IF(Register!$U830="",$D$2,MIN($D$2,YEAR(Register!$U830)*12+MONTH(Register!$U830)-1)))-(YEAR(Register!$O830)*12+MONTH(Register!$O830))+1))/Register!$Q830,2)-ROUND((Register!$M830-Register!$R830)*MIN(Register!$Q830,MAX(0,MIN(H$4-1,IF(Register!$U830="",$D$2,MIN($D$2,YEAR(Register!$U830)*12+MONTH(Register!$U830)-1)))-(YEAR(Register!$O830)*12+MONTH(Register!$O830))+1))/Register!$Q830,2))</f>
        <v/>
      </c>
      <c r="I832" s="27">
        <f>IF(OR(Register!$N830&lt;&gt;"Yes",Register!$O830="",N(Register!$Q830)=0),0,ROUND((Register!$M830-Register!$R830)*MIN(Register!$Q830,MAX(0,MIN(I$4,IF(Register!$U830="",$D$2,MIN($D$2,YEAR(Register!$U830)*12+MONTH(Register!$U830)-1)))-(YEAR(Register!$O830)*12+MONTH(Register!$O830))+1))/Register!$Q830,2)-ROUND((Register!$M830-Register!$R830)*MIN(Register!$Q830,MAX(0,MIN(I$4-1,IF(Register!$U830="",$D$2,MIN($D$2,YEAR(Register!$U830)*12+MONTH(Register!$U830)-1)))-(YEAR(Register!$O830)*12+MONTH(Register!$O830))+1))/Register!$Q830,2))</f>
        <v/>
      </c>
      <c r="J832" s="27">
        <f>IF(OR(Register!$N830&lt;&gt;"Yes",Register!$O830="",N(Register!$Q830)=0),0,ROUND((Register!$M830-Register!$R830)*MIN(Register!$Q830,MAX(0,MIN(J$4,IF(Register!$U830="",$D$2,MIN($D$2,YEAR(Register!$U830)*12+MONTH(Register!$U830)-1)))-(YEAR(Register!$O830)*12+MONTH(Register!$O830))+1))/Register!$Q830,2)-ROUND((Register!$M830-Register!$R830)*MIN(Register!$Q830,MAX(0,MIN(J$4-1,IF(Register!$U830="",$D$2,MIN($D$2,YEAR(Register!$U830)*12+MONTH(Register!$U830)-1)))-(YEAR(Register!$O830)*12+MONTH(Register!$O830))+1))/Register!$Q830,2))</f>
        <v/>
      </c>
      <c r="K832" s="27">
        <f>IF(OR(Register!$N830&lt;&gt;"Yes",Register!$O830="",N(Register!$Q830)=0),0,ROUND((Register!$M830-Register!$R830)*MIN(Register!$Q830,MAX(0,MIN(K$4,IF(Register!$U830="",$D$2,MIN($D$2,YEAR(Register!$U830)*12+MONTH(Register!$U830)-1)))-(YEAR(Register!$O830)*12+MONTH(Register!$O830))+1))/Register!$Q830,2)-ROUND((Register!$M830-Register!$R830)*MIN(Register!$Q830,MAX(0,MIN(K$4-1,IF(Register!$U830="",$D$2,MIN($D$2,YEAR(Register!$U830)*12+MONTH(Register!$U830)-1)))-(YEAR(Register!$O830)*12+MONTH(Register!$O830))+1))/Register!$Q830,2))</f>
        <v/>
      </c>
      <c r="L832" s="27">
        <f>IF(OR(Register!$N830&lt;&gt;"Yes",Register!$O830="",N(Register!$Q830)=0),0,ROUND((Register!$M830-Register!$R830)*MIN(Register!$Q830,MAX(0,MIN(L$4,IF(Register!$U830="",$D$2,MIN($D$2,YEAR(Register!$U830)*12+MONTH(Register!$U830)-1)))-(YEAR(Register!$O830)*12+MONTH(Register!$O830))+1))/Register!$Q830,2)-ROUND((Register!$M830-Register!$R830)*MIN(Register!$Q830,MAX(0,MIN(L$4-1,IF(Register!$U830="",$D$2,MIN($D$2,YEAR(Register!$U830)*12+MONTH(Register!$U830)-1)))-(YEAR(Register!$O830)*12+MONTH(Register!$O830))+1))/Register!$Q830,2))</f>
        <v/>
      </c>
      <c r="M832" s="27">
        <f>IF(OR(Register!$N830&lt;&gt;"Yes",Register!$O830="",N(Register!$Q830)=0),0,ROUND((Register!$M830-Register!$R830)*MIN(Register!$Q830,MAX(0,MIN(M$4,IF(Register!$U830="",$D$2,MIN($D$2,YEAR(Register!$U830)*12+MONTH(Register!$U830)-1)))-(YEAR(Register!$O830)*12+MONTH(Register!$O830))+1))/Register!$Q830,2)-ROUND((Register!$M830-Register!$R830)*MIN(Register!$Q830,MAX(0,MIN(M$4-1,IF(Register!$U830="",$D$2,MIN($D$2,YEAR(Register!$U830)*12+MONTH(Register!$U830)-1)))-(YEAR(Register!$O830)*12+MONTH(Register!$O830))+1))/Register!$Q830,2))</f>
        <v/>
      </c>
      <c r="N832" s="27">
        <f>IF(OR(Register!$N830&lt;&gt;"Yes",Register!$O830="",N(Register!$Q830)=0),0,ROUND((Register!$M830-Register!$R830)*MIN(Register!$Q830,MAX(0,MIN(N$4,IF(Register!$U830="",$D$2,MIN($D$2,YEAR(Register!$U830)*12+MONTH(Register!$U830)-1)))-(YEAR(Register!$O830)*12+MONTH(Register!$O830))+1))/Register!$Q830,2)-ROUND((Register!$M830-Register!$R830)*MIN(Register!$Q830,MAX(0,MIN(N$4-1,IF(Register!$U830="",$D$2,MIN($D$2,YEAR(Register!$U830)*12+MONTH(Register!$U830)-1)))-(YEAR(Register!$O830)*12+MONTH(Register!$O830))+1))/Register!$Q830,2))</f>
        <v/>
      </c>
      <c r="O832" s="27">
        <f>IF(OR(Register!$N830&lt;&gt;"Yes",Register!$O830="",N(Register!$Q830)=0),0,ROUND((Register!$M830-Register!$R830)*MIN(Register!$Q830,MAX(0,MIN(O$4,IF(Register!$U830="",$D$2,MIN($D$2,YEAR(Register!$U830)*12+MONTH(Register!$U830)-1)))-(YEAR(Register!$O830)*12+MONTH(Register!$O830))+1))/Register!$Q830,2)-ROUND((Register!$M830-Register!$R830)*MIN(Register!$Q830,MAX(0,MIN(O$4-1,IF(Register!$U830="",$D$2,MIN($D$2,YEAR(Register!$U830)*12+MONTH(Register!$U830)-1)))-(YEAR(Register!$O830)*12+MONTH(Register!$O830))+1))/Register!$Q830,2))</f>
        <v/>
      </c>
      <c r="P832" s="27">
        <f>IF(OR(Register!$N830&lt;&gt;"Yes",Register!$O830="",N(Register!$Q830)=0),0,ROUND((Register!$M830-Register!$R830)*MIN(Register!$Q830,MAX(0,MIN(P$4,IF(Register!$U830="",$D$2,MIN($D$2,YEAR(Register!$U830)*12+MONTH(Register!$U830)-1)))-(YEAR(Register!$O830)*12+MONTH(Register!$O830))+1))/Register!$Q830,2)-ROUND((Register!$M830-Register!$R830)*MIN(Register!$Q830,MAX(0,MIN(P$4-1,IF(Register!$U830="",$D$2,MIN($D$2,YEAR(Register!$U830)*12+MONTH(Register!$U830)-1)))-(YEAR(Register!$O830)*12+MONTH(Register!$O830))+1))/Register!$Q830,2))</f>
        <v/>
      </c>
      <c r="Q832" s="27">
        <f>E832+F832+G832+H832+I832+J832+K832+L832+M832+N832+O832+P832</f>
        <v/>
      </c>
    </row>
    <row r="833">
      <c r="A833" s="28">
        <f>IF(Register!$A831="","",Register!$A831)</f>
        <v/>
      </c>
      <c r="B833" s="28">
        <f>IF(Register!$D831="","",Register!$D831)</f>
        <v/>
      </c>
      <c r="C833" s="28">
        <f>IF(Register!$F831="","",Register!$F831)</f>
        <v/>
      </c>
      <c r="D833" s="28">
        <f>IF(C833="","",IF(C833=Settings!$A$9,Settings!$B$9,IF(C833=Settings!$A$10,Settings!$B$10,IF(C833=Settings!$A$11,Settings!$B$11,IF(C833=Settings!$A$12,Settings!$B$12,IF(C833=Settings!$A$13,Settings!$B$13,IF(C833=Settings!$A$14,Settings!$B$14,IF(C833=Settings!$A$15,Settings!$B$15,IF(C833=Settings!$A$16,Settings!$B$16,IF(C833=Settings!$A$17,Settings!$B$17,IF(C833=Settings!$A$18,Settings!$B$18,"")))))))))))</f>
        <v/>
      </c>
      <c r="E833" s="27">
        <f>IF(OR(Register!$N831&lt;&gt;"Yes",Register!$O831="",N(Register!$Q831)=0),0,ROUND((Register!$M831-Register!$R831)*MIN(Register!$Q831,MAX(0,MIN(E$4,IF(Register!$U831="",$D$2,MIN($D$2,YEAR(Register!$U831)*12+MONTH(Register!$U831)-1)))-(YEAR(Register!$O831)*12+MONTH(Register!$O831))+1))/Register!$Q831,2)-ROUND((Register!$M831-Register!$R831)*MIN(Register!$Q831,MAX(0,MIN(E$4-1,IF(Register!$U831="",$D$2,MIN($D$2,YEAR(Register!$U831)*12+MONTH(Register!$U831)-1)))-(YEAR(Register!$O831)*12+MONTH(Register!$O831))+1))/Register!$Q831,2))</f>
        <v/>
      </c>
      <c r="F833" s="27">
        <f>IF(OR(Register!$N831&lt;&gt;"Yes",Register!$O831="",N(Register!$Q831)=0),0,ROUND((Register!$M831-Register!$R831)*MIN(Register!$Q831,MAX(0,MIN(F$4,IF(Register!$U831="",$D$2,MIN($D$2,YEAR(Register!$U831)*12+MONTH(Register!$U831)-1)))-(YEAR(Register!$O831)*12+MONTH(Register!$O831))+1))/Register!$Q831,2)-ROUND((Register!$M831-Register!$R831)*MIN(Register!$Q831,MAX(0,MIN(F$4-1,IF(Register!$U831="",$D$2,MIN($D$2,YEAR(Register!$U831)*12+MONTH(Register!$U831)-1)))-(YEAR(Register!$O831)*12+MONTH(Register!$O831))+1))/Register!$Q831,2))</f>
        <v/>
      </c>
      <c r="G833" s="27">
        <f>IF(OR(Register!$N831&lt;&gt;"Yes",Register!$O831="",N(Register!$Q831)=0),0,ROUND((Register!$M831-Register!$R831)*MIN(Register!$Q831,MAX(0,MIN(G$4,IF(Register!$U831="",$D$2,MIN($D$2,YEAR(Register!$U831)*12+MONTH(Register!$U831)-1)))-(YEAR(Register!$O831)*12+MONTH(Register!$O831))+1))/Register!$Q831,2)-ROUND((Register!$M831-Register!$R831)*MIN(Register!$Q831,MAX(0,MIN(G$4-1,IF(Register!$U831="",$D$2,MIN($D$2,YEAR(Register!$U831)*12+MONTH(Register!$U831)-1)))-(YEAR(Register!$O831)*12+MONTH(Register!$O831))+1))/Register!$Q831,2))</f>
        <v/>
      </c>
      <c r="H833" s="27">
        <f>IF(OR(Register!$N831&lt;&gt;"Yes",Register!$O831="",N(Register!$Q831)=0),0,ROUND((Register!$M831-Register!$R831)*MIN(Register!$Q831,MAX(0,MIN(H$4,IF(Register!$U831="",$D$2,MIN($D$2,YEAR(Register!$U831)*12+MONTH(Register!$U831)-1)))-(YEAR(Register!$O831)*12+MONTH(Register!$O831))+1))/Register!$Q831,2)-ROUND((Register!$M831-Register!$R831)*MIN(Register!$Q831,MAX(0,MIN(H$4-1,IF(Register!$U831="",$D$2,MIN($D$2,YEAR(Register!$U831)*12+MONTH(Register!$U831)-1)))-(YEAR(Register!$O831)*12+MONTH(Register!$O831))+1))/Register!$Q831,2))</f>
        <v/>
      </c>
      <c r="I833" s="27">
        <f>IF(OR(Register!$N831&lt;&gt;"Yes",Register!$O831="",N(Register!$Q831)=0),0,ROUND((Register!$M831-Register!$R831)*MIN(Register!$Q831,MAX(0,MIN(I$4,IF(Register!$U831="",$D$2,MIN($D$2,YEAR(Register!$U831)*12+MONTH(Register!$U831)-1)))-(YEAR(Register!$O831)*12+MONTH(Register!$O831))+1))/Register!$Q831,2)-ROUND((Register!$M831-Register!$R831)*MIN(Register!$Q831,MAX(0,MIN(I$4-1,IF(Register!$U831="",$D$2,MIN($D$2,YEAR(Register!$U831)*12+MONTH(Register!$U831)-1)))-(YEAR(Register!$O831)*12+MONTH(Register!$O831))+1))/Register!$Q831,2))</f>
        <v/>
      </c>
      <c r="J833" s="27">
        <f>IF(OR(Register!$N831&lt;&gt;"Yes",Register!$O831="",N(Register!$Q831)=0),0,ROUND((Register!$M831-Register!$R831)*MIN(Register!$Q831,MAX(0,MIN(J$4,IF(Register!$U831="",$D$2,MIN($D$2,YEAR(Register!$U831)*12+MONTH(Register!$U831)-1)))-(YEAR(Register!$O831)*12+MONTH(Register!$O831))+1))/Register!$Q831,2)-ROUND((Register!$M831-Register!$R831)*MIN(Register!$Q831,MAX(0,MIN(J$4-1,IF(Register!$U831="",$D$2,MIN($D$2,YEAR(Register!$U831)*12+MONTH(Register!$U831)-1)))-(YEAR(Register!$O831)*12+MONTH(Register!$O831))+1))/Register!$Q831,2))</f>
        <v/>
      </c>
      <c r="K833" s="27">
        <f>IF(OR(Register!$N831&lt;&gt;"Yes",Register!$O831="",N(Register!$Q831)=0),0,ROUND((Register!$M831-Register!$R831)*MIN(Register!$Q831,MAX(0,MIN(K$4,IF(Register!$U831="",$D$2,MIN($D$2,YEAR(Register!$U831)*12+MONTH(Register!$U831)-1)))-(YEAR(Register!$O831)*12+MONTH(Register!$O831))+1))/Register!$Q831,2)-ROUND((Register!$M831-Register!$R831)*MIN(Register!$Q831,MAX(0,MIN(K$4-1,IF(Register!$U831="",$D$2,MIN($D$2,YEAR(Register!$U831)*12+MONTH(Register!$U831)-1)))-(YEAR(Register!$O831)*12+MONTH(Register!$O831))+1))/Register!$Q831,2))</f>
        <v/>
      </c>
      <c r="L833" s="27">
        <f>IF(OR(Register!$N831&lt;&gt;"Yes",Register!$O831="",N(Register!$Q831)=0),0,ROUND((Register!$M831-Register!$R831)*MIN(Register!$Q831,MAX(0,MIN(L$4,IF(Register!$U831="",$D$2,MIN($D$2,YEAR(Register!$U831)*12+MONTH(Register!$U831)-1)))-(YEAR(Register!$O831)*12+MONTH(Register!$O831))+1))/Register!$Q831,2)-ROUND((Register!$M831-Register!$R831)*MIN(Register!$Q831,MAX(0,MIN(L$4-1,IF(Register!$U831="",$D$2,MIN($D$2,YEAR(Register!$U831)*12+MONTH(Register!$U831)-1)))-(YEAR(Register!$O831)*12+MONTH(Register!$O831))+1))/Register!$Q831,2))</f>
        <v/>
      </c>
      <c r="M833" s="27">
        <f>IF(OR(Register!$N831&lt;&gt;"Yes",Register!$O831="",N(Register!$Q831)=0),0,ROUND((Register!$M831-Register!$R831)*MIN(Register!$Q831,MAX(0,MIN(M$4,IF(Register!$U831="",$D$2,MIN($D$2,YEAR(Register!$U831)*12+MONTH(Register!$U831)-1)))-(YEAR(Register!$O831)*12+MONTH(Register!$O831))+1))/Register!$Q831,2)-ROUND((Register!$M831-Register!$R831)*MIN(Register!$Q831,MAX(0,MIN(M$4-1,IF(Register!$U831="",$D$2,MIN($D$2,YEAR(Register!$U831)*12+MONTH(Register!$U831)-1)))-(YEAR(Register!$O831)*12+MONTH(Register!$O831))+1))/Register!$Q831,2))</f>
        <v/>
      </c>
      <c r="N833" s="27">
        <f>IF(OR(Register!$N831&lt;&gt;"Yes",Register!$O831="",N(Register!$Q831)=0),0,ROUND((Register!$M831-Register!$R831)*MIN(Register!$Q831,MAX(0,MIN(N$4,IF(Register!$U831="",$D$2,MIN($D$2,YEAR(Register!$U831)*12+MONTH(Register!$U831)-1)))-(YEAR(Register!$O831)*12+MONTH(Register!$O831))+1))/Register!$Q831,2)-ROUND((Register!$M831-Register!$R831)*MIN(Register!$Q831,MAX(0,MIN(N$4-1,IF(Register!$U831="",$D$2,MIN($D$2,YEAR(Register!$U831)*12+MONTH(Register!$U831)-1)))-(YEAR(Register!$O831)*12+MONTH(Register!$O831))+1))/Register!$Q831,2))</f>
        <v/>
      </c>
      <c r="O833" s="27">
        <f>IF(OR(Register!$N831&lt;&gt;"Yes",Register!$O831="",N(Register!$Q831)=0),0,ROUND((Register!$M831-Register!$R831)*MIN(Register!$Q831,MAX(0,MIN(O$4,IF(Register!$U831="",$D$2,MIN($D$2,YEAR(Register!$U831)*12+MONTH(Register!$U831)-1)))-(YEAR(Register!$O831)*12+MONTH(Register!$O831))+1))/Register!$Q831,2)-ROUND((Register!$M831-Register!$R831)*MIN(Register!$Q831,MAX(0,MIN(O$4-1,IF(Register!$U831="",$D$2,MIN($D$2,YEAR(Register!$U831)*12+MONTH(Register!$U831)-1)))-(YEAR(Register!$O831)*12+MONTH(Register!$O831))+1))/Register!$Q831,2))</f>
        <v/>
      </c>
      <c r="P833" s="27">
        <f>IF(OR(Register!$N831&lt;&gt;"Yes",Register!$O831="",N(Register!$Q831)=0),0,ROUND((Register!$M831-Register!$R831)*MIN(Register!$Q831,MAX(0,MIN(P$4,IF(Register!$U831="",$D$2,MIN($D$2,YEAR(Register!$U831)*12+MONTH(Register!$U831)-1)))-(YEAR(Register!$O831)*12+MONTH(Register!$O831))+1))/Register!$Q831,2)-ROUND((Register!$M831-Register!$R831)*MIN(Register!$Q831,MAX(0,MIN(P$4-1,IF(Register!$U831="",$D$2,MIN($D$2,YEAR(Register!$U831)*12+MONTH(Register!$U831)-1)))-(YEAR(Register!$O831)*12+MONTH(Register!$O831))+1))/Register!$Q831,2))</f>
        <v/>
      </c>
      <c r="Q833" s="27">
        <f>E833+F833+G833+H833+I833+J833+K833+L833+M833+N833+O833+P833</f>
        <v/>
      </c>
    </row>
    <row r="834">
      <c r="A834" s="28">
        <f>IF(Register!$A832="","",Register!$A832)</f>
        <v/>
      </c>
      <c r="B834" s="28">
        <f>IF(Register!$D832="","",Register!$D832)</f>
        <v/>
      </c>
      <c r="C834" s="28">
        <f>IF(Register!$F832="","",Register!$F832)</f>
        <v/>
      </c>
      <c r="D834" s="28">
        <f>IF(C834="","",IF(C834=Settings!$A$9,Settings!$B$9,IF(C834=Settings!$A$10,Settings!$B$10,IF(C834=Settings!$A$11,Settings!$B$11,IF(C834=Settings!$A$12,Settings!$B$12,IF(C834=Settings!$A$13,Settings!$B$13,IF(C834=Settings!$A$14,Settings!$B$14,IF(C834=Settings!$A$15,Settings!$B$15,IF(C834=Settings!$A$16,Settings!$B$16,IF(C834=Settings!$A$17,Settings!$B$17,IF(C834=Settings!$A$18,Settings!$B$18,"")))))))))))</f>
        <v/>
      </c>
      <c r="E834" s="27">
        <f>IF(OR(Register!$N832&lt;&gt;"Yes",Register!$O832="",N(Register!$Q832)=0),0,ROUND((Register!$M832-Register!$R832)*MIN(Register!$Q832,MAX(0,MIN(E$4,IF(Register!$U832="",$D$2,MIN($D$2,YEAR(Register!$U832)*12+MONTH(Register!$U832)-1)))-(YEAR(Register!$O832)*12+MONTH(Register!$O832))+1))/Register!$Q832,2)-ROUND((Register!$M832-Register!$R832)*MIN(Register!$Q832,MAX(0,MIN(E$4-1,IF(Register!$U832="",$D$2,MIN($D$2,YEAR(Register!$U832)*12+MONTH(Register!$U832)-1)))-(YEAR(Register!$O832)*12+MONTH(Register!$O832))+1))/Register!$Q832,2))</f>
        <v/>
      </c>
      <c r="F834" s="27">
        <f>IF(OR(Register!$N832&lt;&gt;"Yes",Register!$O832="",N(Register!$Q832)=0),0,ROUND((Register!$M832-Register!$R832)*MIN(Register!$Q832,MAX(0,MIN(F$4,IF(Register!$U832="",$D$2,MIN($D$2,YEAR(Register!$U832)*12+MONTH(Register!$U832)-1)))-(YEAR(Register!$O832)*12+MONTH(Register!$O832))+1))/Register!$Q832,2)-ROUND((Register!$M832-Register!$R832)*MIN(Register!$Q832,MAX(0,MIN(F$4-1,IF(Register!$U832="",$D$2,MIN($D$2,YEAR(Register!$U832)*12+MONTH(Register!$U832)-1)))-(YEAR(Register!$O832)*12+MONTH(Register!$O832))+1))/Register!$Q832,2))</f>
        <v/>
      </c>
      <c r="G834" s="27">
        <f>IF(OR(Register!$N832&lt;&gt;"Yes",Register!$O832="",N(Register!$Q832)=0),0,ROUND((Register!$M832-Register!$R832)*MIN(Register!$Q832,MAX(0,MIN(G$4,IF(Register!$U832="",$D$2,MIN($D$2,YEAR(Register!$U832)*12+MONTH(Register!$U832)-1)))-(YEAR(Register!$O832)*12+MONTH(Register!$O832))+1))/Register!$Q832,2)-ROUND((Register!$M832-Register!$R832)*MIN(Register!$Q832,MAX(0,MIN(G$4-1,IF(Register!$U832="",$D$2,MIN($D$2,YEAR(Register!$U832)*12+MONTH(Register!$U832)-1)))-(YEAR(Register!$O832)*12+MONTH(Register!$O832))+1))/Register!$Q832,2))</f>
        <v/>
      </c>
      <c r="H834" s="27">
        <f>IF(OR(Register!$N832&lt;&gt;"Yes",Register!$O832="",N(Register!$Q832)=0),0,ROUND((Register!$M832-Register!$R832)*MIN(Register!$Q832,MAX(0,MIN(H$4,IF(Register!$U832="",$D$2,MIN($D$2,YEAR(Register!$U832)*12+MONTH(Register!$U832)-1)))-(YEAR(Register!$O832)*12+MONTH(Register!$O832))+1))/Register!$Q832,2)-ROUND((Register!$M832-Register!$R832)*MIN(Register!$Q832,MAX(0,MIN(H$4-1,IF(Register!$U832="",$D$2,MIN($D$2,YEAR(Register!$U832)*12+MONTH(Register!$U832)-1)))-(YEAR(Register!$O832)*12+MONTH(Register!$O832))+1))/Register!$Q832,2))</f>
        <v/>
      </c>
      <c r="I834" s="27">
        <f>IF(OR(Register!$N832&lt;&gt;"Yes",Register!$O832="",N(Register!$Q832)=0),0,ROUND((Register!$M832-Register!$R832)*MIN(Register!$Q832,MAX(0,MIN(I$4,IF(Register!$U832="",$D$2,MIN($D$2,YEAR(Register!$U832)*12+MONTH(Register!$U832)-1)))-(YEAR(Register!$O832)*12+MONTH(Register!$O832))+1))/Register!$Q832,2)-ROUND((Register!$M832-Register!$R832)*MIN(Register!$Q832,MAX(0,MIN(I$4-1,IF(Register!$U832="",$D$2,MIN($D$2,YEAR(Register!$U832)*12+MONTH(Register!$U832)-1)))-(YEAR(Register!$O832)*12+MONTH(Register!$O832))+1))/Register!$Q832,2))</f>
        <v/>
      </c>
      <c r="J834" s="27">
        <f>IF(OR(Register!$N832&lt;&gt;"Yes",Register!$O832="",N(Register!$Q832)=0),0,ROUND((Register!$M832-Register!$R832)*MIN(Register!$Q832,MAX(0,MIN(J$4,IF(Register!$U832="",$D$2,MIN($D$2,YEAR(Register!$U832)*12+MONTH(Register!$U832)-1)))-(YEAR(Register!$O832)*12+MONTH(Register!$O832))+1))/Register!$Q832,2)-ROUND((Register!$M832-Register!$R832)*MIN(Register!$Q832,MAX(0,MIN(J$4-1,IF(Register!$U832="",$D$2,MIN($D$2,YEAR(Register!$U832)*12+MONTH(Register!$U832)-1)))-(YEAR(Register!$O832)*12+MONTH(Register!$O832))+1))/Register!$Q832,2))</f>
        <v/>
      </c>
      <c r="K834" s="27">
        <f>IF(OR(Register!$N832&lt;&gt;"Yes",Register!$O832="",N(Register!$Q832)=0),0,ROUND((Register!$M832-Register!$R832)*MIN(Register!$Q832,MAX(0,MIN(K$4,IF(Register!$U832="",$D$2,MIN($D$2,YEAR(Register!$U832)*12+MONTH(Register!$U832)-1)))-(YEAR(Register!$O832)*12+MONTH(Register!$O832))+1))/Register!$Q832,2)-ROUND((Register!$M832-Register!$R832)*MIN(Register!$Q832,MAX(0,MIN(K$4-1,IF(Register!$U832="",$D$2,MIN($D$2,YEAR(Register!$U832)*12+MONTH(Register!$U832)-1)))-(YEAR(Register!$O832)*12+MONTH(Register!$O832))+1))/Register!$Q832,2))</f>
        <v/>
      </c>
      <c r="L834" s="27">
        <f>IF(OR(Register!$N832&lt;&gt;"Yes",Register!$O832="",N(Register!$Q832)=0),0,ROUND((Register!$M832-Register!$R832)*MIN(Register!$Q832,MAX(0,MIN(L$4,IF(Register!$U832="",$D$2,MIN($D$2,YEAR(Register!$U832)*12+MONTH(Register!$U832)-1)))-(YEAR(Register!$O832)*12+MONTH(Register!$O832))+1))/Register!$Q832,2)-ROUND((Register!$M832-Register!$R832)*MIN(Register!$Q832,MAX(0,MIN(L$4-1,IF(Register!$U832="",$D$2,MIN($D$2,YEAR(Register!$U832)*12+MONTH(Register!$U832)-1)))-(YEAR(Register!$O832)*12+MONTH(Register!$O832))+1))/Register!$Q832,2))</f>
        <v/>
      </c>
      <c r="M834" s="27">
        <f>IF(OR(Register!$N832&lt;&gt;"Yes",Register!$O832="",N(Register!$Q832)=0),0,ROUND((Register!$M832-Register!$R832)*MIN(Register!$Q832,MAX(0,MIN(M$4,IF(Register!$U832="",$D$2,MIN($D$2,YEAR(Register!$U832)*12+MONTH(Register!$U832)-1)))-(YEAR(Register!$O832)*12+MONTH(Register!$O832))+1))/Register!$Q832,2)-ROUND((Register!$M832-Register!$R832)*MIN(Register!$Q832,MAX(0,MIN(M$4-1,IF(Register!$U832="",$D$2,MIN($D$2,YEAR(Register!$U832)*12+MONTH(Register!$U832)-1)))-(YEAR(Register!$O832)*12+MONTH(Register!$O832))+1))/Register!$Q832,2))</f>
        <v/>
      </c>
      <c r="N834" s="27">
        <f>IF(OR(Register!$N832&lt;&gt;"Yes",Register!$O832="",N(Register!$Q832)=0),0,ROUND((Register!$M832-Register!$R832)*MIN(Register!$Q832,MAX(0,MIN(N$4,IF(Register!$U832="",$D$2,MIN($D$2,YEAR(Register!$U832)*12+MONTH(Register!$U832)-1)))-(YEAR(Register!$O832)*12+MONTH(Register!$O832))+1))/Register!$Q832,2)-ROUND((Register!$M832-Register!$R832)*MIN(Register!$Q832,MAX(0,MIN(N$4-1,IF(Register!$U832="",$D$2,MIN($D$2,YEAR(Register!$U832)*12+MONTH(Register!$U832)-1)))-(YEAR(Register!$O832)*12+MONTH(Register!$O832))+1))/Register!$Q832,2))</f>
        <v/>
      </c>
      <c r="O834" s="27">
        <f>IF(OR(Register!$N832&lt;&gt;"Yes",Register!$O832="",N(Register!$Q832)=0),0,ROUND((Register!$M832-Register!$R832)*MIN(Register!$Q832,MAX(0,MIN(O$4,IF(Register!$U832="",$D$2,MIN($D$2,YEAR(Register!$U832)*12+MONTH(Register!$U832)-1)))-(YEAR(Register!$O832)*12+MONTH(Register!$O832))+1))/Register!$Q832,2)-ROUND((Register!$M832-Register!$R832)*MIN(Register!$Q832,MAX(0,MIN(O$4-1,IF(Register!$U832="",$D$2,MIN($D$2,YEAR(Register!$U832)*12+MONTH(Register!$U832)-1)))-(YEAR(Register!$O832)*12+MONTH(Register!$O832))+1))/Register!$Q832,2))</f>
        <v/>
      </c>
      <c r="P834" s="27">
        <f>IF(OR(Register!$N832&lt;&gt;"Yes",Register!$O832="",N(Register!$Q832)=0),0,ROUND((Register!$M832-Register!$R832)*MIN(Register!$Q832,MAX(0,MIN(P$4,IF(Register!$U832="",$D$2,MIN($D$2,YEAR(Register!$U832)*12+MONTH(Register!$U832)-1)))-(YEAR(Register!$O832)*12+MONTH(Register!$O832))+1))/Register!$Q832,2)-ROUND((Register!$M832-Register!$R832)*MIN(Register!$Q832,MAX(0,MIN(P$4-1,IF(Register!$U832="",$D$2,MIN($D$2,YEAR(Register!$U832)*12+MONTH(Register!$U832)-1)))-(YEAR(Register!$O832)*12+MONTH(Register!$O832))+1))/Register!$Q832,2))</f>
        <v/>
      </c>
      <c r="Q834" s="27">
        <f>E834+F834+G834+H834+I834+J834+K834+L834+M834+N834+O834+P834</f>
        <v/>
      </c>
    </row>
    <row r="835">
      <c r="A835" s="28">
        <f>IF(Register!$A833="","",Register!$A833)</f>
        <v/>
      </c>
      <c r="B835" s="28">
        <f>IF(Register!$D833="","",Register!$D833)</f>
        <v/>
      </c>
      <c r="C835" s="28">
        <f>IF(Register!$F833="","",Register!$F833)</f>
        <v/>
      </c>
      <c r="D835" s="28">
        <f>IF(C835="","",IF(C835=Settings!$A$9,Settings!$B$9,IF(C835=Settings!$A$10,Settings!$B$10,IF(C835=Settings!$A$11,Settings!$B$11,IF(C835=Settings!$A$12,Settings!$B$12,IF(C835=Settings!$A$13,Settings!$B$13,IF(C835=Settings!$A$14,Settings!$B$14,IF(C835=Settings!$A$15,Settings!$B$15,IF(C835=Settings!$A$16,Settings!$B$16,IF(C835=Settings!$A$17,Settings!$B$17,IF(C835=Settings!$A$18,Settings!$B$18,"")))))))))))</f>
        <v/>
      </c>
      <c r="E835" s="27">
        <f>IF(OR(Register!$N833&lt;&gt;"Yes",Register!$O833="",N(Register!$Q833)=0),0,ROUND((Register!$M833-Register!$R833)*MIN(Register!$Q833,MAX(0,MIN(E$4,IF(Register!$U833="",$D$2,MIN($D$2,YEAR(Register!$U833)*12+MONTH(Register!$U833)-1)))-(YEAR(Register!$O833)*12+MONTH(Register!$O833))+1))/Register!$Q833,2)-ROUND((Register!$M833-Register!$R833)*MIN(Register!$Q833,MAX(0,MIN(E$4-1,IF(Register!$U833="",$D$2,MIN($D$2,YEAR(Register!$U833)*12+MONTH(Register!$U833)-1)))-(YEAR(Register!$O833)*12+MONTH(Register!$O833))+1))/Register!$Q833,2))</f>
        <v/>
      </c>
      <c r="F835" s="27">
        <f>IF(OR(Register!$N833&lt;&gt;"Yes",Register!$O833="",N(Register!$Q833)=0),0,ROUND((Register!$M833-Register!$R833)*MIN(Register!$Q833,MAX(0,MIN(F$4,IF(Register!$U833="",$D$2,MIN($D$2,YEAR(Register!$U833)*12+MONTH(Register!$U833)-1)))-(YEAR(Register!$O833)*12+MONTH(Register!$O833))+1))/Register!$Q833,2)-ROUND((Register!$M833-Register!$R833)*MIN(Register!$Q833,MAX(0,MIN(F$4-1,IF(Register!$U833="",$D$2,MIN($D$2,YEAR(Register!$U833)*12+MONTH(Register!$U833)-1)))-(YEAR(Register!$O833)*12+MONTH(Register!$O833))+1))/Register!$Q833,2))</f>
        <v/>
      </c>
      <c r="G835" s="27">
        <f>IF(OR(Register!$N833&lt;&gt;"Yes",Register!$O833="",N(Register!$Q833)=0),0,ROUND((Register!$M833-Register!$R833)*MIN(Register!$Q833,MAX(0,MIN(G$4,IF(Register!$U833="",$D$2,MIN($D$2,YEAR(Register!$U833)*12+MONTH(Register!$U833)-1)))-(YEAR(Register!$O833)*12+MONTH(Register!$O833))+1))/Register!$Q833,2)-ROUND((Register!$M833-Register!$R833)*MIN(Register!$Q833,MAX(0,MIN(G$4-1,IF(Register!$U833="",$D$2,MIN($D$2,YEAR(Register!$U833)*12+MONTH(Register!$U833)-1)))-(YEAR(Register!$O833)*12+MONTH(Register!$O833))+1))/Register!$Q833,2))</f>
        <v/>
      </c>
      <c r="H835" s="27">
        <f>IF(OR(Register!$N833&lt;&gt;"Yes",Register!$O833="",N(Register!$Q833)=0),0,ROUND((Register!$M833-Register!$R833)*MIN(Register!$Q833,MAX(0,MIN(H$4,IF(Register!$U833="",$D$2,MIN($D$2,YEAR(Register!$U833)*12+MONTH(Register!$U833)-1)))-(YEAR(Register!$O833)*12+MONTH(Register!$O833))+1))/Register!$Q833,2)-ROUND((Register!$M833-Register!$R833)*MIN(Register!$Q833,MAX(0,MIN(H$4-1,IF(Register!$U833="",$D$2,MIN($D$2,YEAR(Register!$U833)*12+MONTH(Register!$U833)-1)))-(YEAR(Register!$O833)*12+MONTH(Register!$O833))+1))/Register!$Q833,2))</f>
        <v/>
      </c>
      <c r="I835" s="27">
        <f>IF(OR(Register!$N833&lt;&gt;"Yes",Register!$O833="",N(Register!$Q833)=0),0,ROUND((Register!$M833-Register!$R833)*MIN(Register!$Q833,MAX(0,MIN(I$4,IF(Register!$U833="",$D$2,MIN($D$2,YEAR(Register!$U833)*12+MONTH(Register!$U833)-1)))-(YEAR(Register!$O833)*12+MONTH(Register!$O833))+1))/Register!$Q833,2)-ROUND((Register!$M833-Register!$R833)*MIN(Register!$Q833,MAX(0,MIN(I$4-1,IF(Register!$U833="",$D$2,MIN($D$2,YEAR(Register!$U833)*12+MONTH(Register!$U833)-1)))-(YEAR(Register!$O833)*12+MONTH(Register!$O833))+1))/Register!$Q833,2))</f>
        <v/>
      </c>
      <c r="J835" s="27">
        <f>IF(OR(Register!$N833&lt;&gt;"Yes",Register!$O833="",N(Register!$Q833)=0),0,ROUND((Register!$M833-Register!$R833)*MIN(Register!$Q833,MAX(0,MIN(J$4,IF(Register!$U833="",$D$2,MIN($D$2,YEAR(Register!$U833)*12+MONTH(Register!$U833)-1)))-(YEAR(Register!$O833)*12+MONTH(Register!$O833))+1))/Register!$Q833,2)-ROUND((Register!$M833-Register!$R833)*MIN(Register!$Q833,MAX(0,MIN(J$4-1,IF(Register!$U833="",$D$2,MIN($D$2,YEAR(Register!$U833)*12+MONTH(Register!$U833)-1)))-(YEAR(Register!$O833)*12+MONTH(Register!$O833))+1))/Register!$Q833,2))</f>
        <v/>
      </c>
      <c r="K835" s="27">
        <f>IF(OR(Register!$N833&lt;&gt;"Yes",Register!$O833="",N(Register!$Q833)=0),0,ROUND((Register!$M833-Register!$R833)*MIN(Register!$Q833,MAX(0,MIN(K$4,IF(Register!$U833="",$D$2,MIN($D$2,YEAR(Register!$U833)*12+MONTH(Register!$U833)-1)))-(YEAR(Register!$O833)*12+MONTH(Register!$O833))+1))/Register!$Q833,2)-ROUND((Register!$M833-Register!$R833)*MIN(Register!$Q833,MAX(0,MIN(K$4-1,IF(Register!$U833="",$D$2,MIN($D$2,YEAR(Register!$U833)*12+MONTH(Register!$U833)-1)))-(YEAR(Register!$O833)*12+MONTH(Register!$O833))+1))/Register!$Q833,2))</f>
        <v/>
      </c>
      <c r="L835" s="27">
        <f>IF(OR(Register!$N833&lt;&gt;"Yes",Register!$O833="",N(Register!$Q833)=0),0,ROUND((Register!$M833-Register!$R833)*MIN(Register!$Q833,MAX(0,MIN(L$4,IF(Register!$U833="",$D$2,MIN($D$2,YEAR(Register!$U833)*12+MONTH(Register!$U833)-1)))-(YEAR(Register!$O833)*12+MONTH(Register!$O833))+1))/Register!$Q833,2)-ROUND((Register!$M833-Register!$R833)*MIN(Register!$Q833,MAX(0,MIN(L$4-1,IF(Register!$U833="",$D$2,MIN($D$2,YEAR(Register!$U833)*12+MONTH(Register!$U833)-1)))-(YEAR(Register!$O833)*12+MONTH(Register!$O833))+1))/Register!$Q833,2))</f>
        <v/>
      </c>
      <c r="M835" s="27">
        <f>IF(OR(Register!$N833&lt;&gt;"Yes",Register!$O833="",N(Register!$Q833)=0),0,ROUND((Register!$M833-Register!$R833)*MIN(Register!$Q833,MAX(0,MIN(M$4,IF(Register!$U833="",$D$2,MIN($D$2,YEAR(Register!$U833)*12+MONTH(Register!$U833)-1)))-(YEAR(Register!$O833)*12+MONTH(Register!$O833))+1))/Register!$Q833,2)-ROUND((Register!$M833-Register!$R833)*MIN(Register!$Q833,MAX(0,MIN(M$4-1,IF(Register!$U833="",$D$2,MIN($D$2,YEAR(Register!$U833)*12+MONTH(Register!$U833)-1)))-(YEAR(Register!$O833)*12+MONTH(Register!$O833))+1))/Register!$Q833,2))</f>
        <v/>
      </c>
      <c r="N835" s="27">
        <f>IF(OR(Register!$N833&lt;&gt;"Yes",Register!$O833="",N(Register!$Q833)=0),0,ROUND((Register!$M833-Register!$R833)*MIN(Register!$Q833,MAX(0,MIN(N$4,IF(Register!$U833="",$D$2,MIN($D$2,YEAR(Register!$U833)*12+MONTH(Register!$U833)-1)))-(YEAR(Register!$O833)*12+MONTH(Register!$O833))+1))/Register!$Q833,2)-ROUND((Register!$M833-Register!$R833)*MIN(Register!$Q833,MAX(0,MIN(N$4-1,IF(Register!$U833="",$D$2,MIN($D$2,YEAR(Register!$U833)*12+MONTH(Register!$U833)-1)))-(YEAR(Register!$O833)*12+MONTH(Register!$O833))+1))/Register!$Q833,2))</f>
        <v/>
      </c>
      <c r="O835" s="27">
        <f>IF(OR(Register!$N833&lt;&gt;"Yes",Register!$O833="",N(Register!$Q833)=0),0,ROUND((Register!$M833-Register!$R833)*MIN(Register!$Q833,MAX(0,MIN(O$4,IF(Register!$U833="",$D$2,MIN($D$2,YEAR(Register!$U833)*12+MONTH(Register!$U833)-1)))-(YEAR(Register!$O833)*12+MONTH(Register!$O833))+1))/Register!$Q833,2)-ROUND((Register!$M833-Register!$R833)*MIN(Register!$Q833,MAX(0,MIN(O$4-1,IF(Register!$U833="",$D$2,MIN($D$2,YEAR(Register!$U833)*12+MONTH(Register!$U833)-1)))-(YEAR(Register!$O833)*12+MONTH(Register!$O833))+1))/Register!$Q833,2))</f>
        <v/>
      </c>
      <c r="P835" s="27">
        <f>IF(OR(Register!$N833&lt;&gt;"Yes",Register!$O833="",N(Register!$Q833)=0),0,ROUND((Register!$M833-Register!$R833)*MIN(Register!$Q833,MAX(0,MIN(P$4,IF(Register!$U833="",$D$2,MIN($D$2,YEAR(Register!$U833)*12+MONTH(Register!$U833)-1)))-(YEAR(Register!$O833)*12+MONTH(Register!$O833))+1))/Register!$Q833,2)-ROUND((Register!$M833-Register!$R833)*MIN(Register!$Q833,MAX(0,MIN(P$4-1,IF(Register!$U833="",$D$2,MIN($D$2,YEAR(Register!$U833)*12+MONTH(Register!$U833)-1)))-(YEAR(Register!$O833)*12+MONTH(Register!$O833))+1))/Register!$Q833,2))</f>
        <v/>
      </c>
      <c r="Q835" s="27">
        <f>E835+F835+G835+H835+I835+J835+K835+L835+M835+N835+O835+P835</f>
        <v/>
      </c>
    </row>
    <row r="836">
      <c r="A836" s="28">
        <f>IF(Register!$A834="","",Register!$A834)</f>
        <v/>
      </c>
      <c r="B836" s="28">
        <f>IF(Register!$D834="","",Register!$D834)</f>
        <v/>
      </c>
      <c r="C836" s="28">
        <f>IF(Register!$F834="","",Register!$F834)</f>
        <v/>
      </c>
      <c r="D836" s="28">
        <f>IF(C836="","",IF(C836=Settings!$A$9,Settings!$B$9,IF(C836=Settings!$A$10,Settings!$B$10,IF(C836=Settings!$A$11,Settings!$B$11,IF(C836=Settings!$A$12,Settings!$B$12,IF(C836=Settings!$A$13,Settings!$B$13,IF(C836=Settings!$A$14,Settings!$B$14,IF(C836=Settings!$A$15,Settings!$B$15,IF(C836=Settings!$A$16,Settings!$B$16,IF(C836=Settings!$A$17,Settings!$B$17,IF(C836=Settings!$A$18,Settings!$B$18,"")))))))))))</f>
        <v/>
      </c>
      <c r="E836" s="27">
        <f>IF(OR(Register!$N834&lt;&gt;"Yes",Register!$O834="",N(Register!$Q834)=0),0,ROUND((Register!$M834-Register!$R834)*MIN(Register!$Q834,MAX(0,MIN(E$4,IF(Register!$U834="",$D$2,MIN($D$2,YEAR(Register!$U834)*12+MONTH(Register!$U834)-1)))-(YEAR(Register!$O834)*12+MONTH(Register!$O834))+1))/Register!$Q834,2)-ROUND((Register!$M834-Register!$R834)*MIN(Register!$Q834,MAX(0,MIN(E$4-1,IF(Register!$U834="",$D$2,MIN($D$2,YEAR(Register!$U834)*12+MONTH(Register!$U834)-1)))-(YEAR(Register!$O834)*12+MONTH(Register!$O834))+1))/Register!$Q834,2))</f>
        <v/>
      </c>
      <c r="F836" s="27">
        <f>IF(OR(Register!$N834&lt;&gt;"Yes",Register!$O834="",N(Register!$Q834)=0),0,ROUND((Register!$M834-Register!$R834)*MIN(Register!$Q834,MAX(0,MIN(F$4,IF(Register!$U834="",$D$2,MIN($D$2,YEAR(Register!$U834)*12+MONTH(Register!$U834)-1)))-(YEAR(Register!$O834)*12+MONTH(Register!$O834))+1))/Register!$Q834,2)-ROUND((Register!$M834-Register!$R834)*MIN(Register!$Q834,MAX(0,MIN(F$4-1,IF(Register!$U834="",$D$2,MIN($D$2,YEAR(Register!$U834)*12+MONTH(Register!$U834)-1)))-(YEAR(Register!$O834)*12+MONTH(Register!$O834))+1))/Register!$Q834,2))</f>
        <v/>
      </c>
      <c r="G836" s="27">
        <f>IF(OR(Register!$N834&lt;&gt;"Yes",Register!$O834="",N(Register!$Q834)=0),0,ROUND((Register!$M834-Register!$R834)*MIN(Register!$Q834,MAX(0,MIN(G$4,IF(Register!$U834="",$D$2,MIN($D$2,YEAR(Register!$U834)*12+MONTH(Register!$U834)-1)))-(YEAR(Register!$O834)*12+MONTH(Register!$O834))+1))/Register!$Q834,2)-ROUND((Register!$M834-Register!$R834)*MIN(Register!$Q834,MAX(0,MIN(G$4-1,IF(Register!$U834="",$D$2,MIN($D$2,YEAR(Register!$U834)*12+MONTH(Register!$U834)-1)))-(YEAR(Register!$O834)*12+MONTH(Register!$O834))+1))/Register!$Q834,2))</f>
        <v/>
      </c>
      <c r="H836" s="27">
        <f>IF(OR(Register!$N834&lt;&gt;"Yes",Register!$O834="",N(Register!$Q834)=0),0,ROUND((Register!$M834-Register!$R834)*MIN(Register!$Q834,MAX(0,MIN(H$4,IF(Register!$U834="",$D$2,MIN($D$2,YEAR(Register!$U834)*12+MONTH(Register!$U834)-1)))-(YEAR(Register!$O834)*12+MONTH(Register!$O834))+1))/Register!$Q834,2)-ROUND((Register!$M834-Register!$R834)*MIN(Register!$Q834,MAX(0,MIN(H$4-1,IF(Register!$U834="",$D$2,MIN($D$2,YEAR(Register!$U834)*12+MONTH(Register!$U834)-1)))-(YEAR(Register!$O834)*12+MONTH(Register!$O834))+1))/Register!$Q834,2))</f>
        <v/>
      </c>
      <c r="I836" s="27">
        <f>IF(OR(Register!$N834&lt;&gt;"Yes",Register!$O834="",N(Register!$Q834)=0),0,ROUND((Register!$M834-Register!$R834)*MIN(Register!$Q834,MAX(0,MIN(I$4,IF(Register!$U834="",$D$2,MIN($D$2,YEAR(Register!$U834)*12+MONTH(Register!$U834)-1)))-(YEAR(Register!$O834)*12+MONTH(Register!$O834))+1))/Register!$Q834,2)-ROUND((Register!$M834-Register!$R834)*MIN(Register!$Q834,MAX(0,MIN(I$4-1,IF(Register!$U834="",$D$2,MIN($D$2,YEAR(Register!$U834)*12+MONTH(Register!$U834)-1)))-(YEAR(Register!$O834)*12+MONTH(Register!$O834))+1))/Register!$Q834,2))</f>
        <v/>
      </c>
      <c r="J836" s="27">
        <f>IF(OR(Register!$N834&lt;&gt;"Yes",Register!$O834="",N(Register!$Q834)=0),0,ROUND((Register!$M834-Register!$R834)*MIN(Register!$Q834,MAX(0,MIN(J$4,IF(Register!$U834="",$D$2,MIN($D$2,YEAR(Register!$U834)*12+MONTH(Register!$U834)-1)))-(YEAR(Register!$O834)*12+MONTH(Register!$O834))+1))/Register!$Q834,2)-ROUND((Register!$M834-Register!$R834)*MIN(Register!$Q834,MAX(0,MIN(J$4-1,IF(Register!$U834="",$D$2,MIN($D$2,YEAR(Register!$U834)*12+MONTH(Register!$U834)-1)))-(YEAR(Register!$O834)*12+MONTH(Register!$O834))+1))/Register!$Q834,2))</f>
        <v/>
      </c>
      <c r="K836" s="27">
        <f>IF(OR(Register!$N834&lt;&gt;"Yes",Register!$O834="",N(Register!$Q834)=0),0,ROUND((Register!$M834-Register!$R834)*MIN(Register!$Q834,MAX(0,MIN(K$4,IF(Register!$U834="",$D$2,MIN($D$2,YEAR(Register!$U834)*12+MONTH(Register!$U834)-1)))-(YEAR(Register!$O834)*12+MONTH(Register!$O834))+1))/Register!$Q834,2)-ROUND((Register!$M834-Register!$R834)*MIN(Register!$Q834,MAX(0,MIN(K$4-1,IF(Register!$U834="",$D$2,MIN($D$2,YEAR(Register!$U834)*12+MONTH(Register!$U834)-1)))-(YEAR(Register!$O834)*12+MONTH(Register!$O834))+1))/Register!$Q834,2))</f>
        <v/>
      </c>
      <c r="L836" s="27">
        <f>IF(OR(Register!$N834&lt;&gt;"Yes",Register!$O834="",N(Register!$Q834)=0),0,ROUND((Register!$M834-Register!$R834)*MIN(Register!$Q834,MAX(0,MIN(L$4,IF(Register!$U834="",$D$2,MIN($D$2,YEAR(Register!$U834)*12+MONTH(Register!$U834)-1)))-(YEAR(Register!$O834)*12+MONTH(Register!$O834))+1))/Register!$Q834,2)-ROUND((Register!$M834-Register!$R834)*MIN(Register!$Q834,MAX(0,MIN(L$4-1,IF(Register!$U834="",$D$2,MIN($D$2,YEAR(Register!$U834)*12+MONTH(Register!$U834)-1)))-(YEAR(Register!$O834)*12+MONTH(Register!$O834))+1))/Register!$Q834,2))</f>
        <v/>
      </c>
      <c r="M836" s="27">
        <f>IF(OR(Register!$N834&lt;&gt;"Yes",Register!$O834="",N(Register!$Q834)=0),0,ROUND((Register!$M834-Register!$R834)*MIN(Register!$Q834,MAX(0,MIN(M$4,IF(Register!$U834="",$D$2,MIN($D$2,YEAR(Register!$U834)*12+MONTH(Register!$U834)-1)))-(YEAR(Register!$O834)*12+MONTH(Register!$O834))+1))/Register!$Q834,2)-ROUND((Register!$M834-Register!$R834)*MIN(Register!$Q834,MAX(0,MIN(M$4-1,IF(Register!$U834="",$D$2,MIN($D$2,YEAR(Register!$U834)*12+MONTH(Register!$U834)-1)))-(YEAR(Register!$O834)*12+MONTH(Register!$O834))+1))/Register!$Q834,2))</f>
        <v/>
      </c>
      <c r="N836" s="27">
        <f>IF(OR(Register!$N834&lt;&gt;"Yes",Register!$O834="",N(Register!$Q834)=0),0,ROUND((Register!$M834-Register!$R834)*MIN(Register!$Q834,MAX(0,MIN(N$4,IF(Register!$U834="",$D$2,MIN($D$2,YEAR(Register!$U834)*12+MONTH(Register!$U834)-1)))-(YEAR(Register!$O834)*12+MONTH(Register!$O834))+1))/Register!$Q834,2)-ROUND((Register!$M834-Register!$R834)*MIN(Register!$Q834,MAX(0,MIN(N$4-1,IF(Register!$U834="",$D$2,MIN($D$2,YEAR(Register!$U834)*12+MONTH(Register!$U834)-1)))-(YEAR(Register!$O834)*12+MONTH(Register!$O834))+1))/Register!$Q834,2))</f>
        <v/>
      </c>
      <c r="O836" s="27">
        <f>IF(OR(Register!$N834&lt;&gt;"Yes",Register!$O834="",N(Register!$Q834)=0),0,ROUND((Register!$M834-Register!$R834)*MIN(Register!$Q834,MAX(0,MIN(O$4,IF(Register!$U834="",$D$2,MIN($D$2,YEAR(Register!$U834)*12+MONTH(Register!$U834)-1)))-(YEAR(Register!$O834)*12+MONTH(Register!$O834))+1))/Register!$Q834,2)-ROUND((Register!$M834-Register!$R834)*MIN(Register!$Q834,MAX(0,MIN(O$4-1,IF(Register!$U834="",$D$2,MIN($D$2,YEAR(Register!$U834)*12+MONTH(Register!$U834)-1)))-(YEAR(Register!$O834)*12+MONTH(Register!$O834))+1))/Register!$Q834,2))</f>
        <v/>
      </c>
      <c r="P836" s="27">
        <f>IF(OR(Register!$N834&lt;&gt;"Yes",Register!$O834="",N(Register!$Q834)=0),0,ROUND((Register!$M834-Register!$R834)*MIN(Register!$Q834,MAX(0,MIN(P$4,IF(Register!$U834="",$D$2,MIN($D$2,YEAR(Register!$U834)*12+MONTH(Register!$U834)-1)))-(YEAR(Register!$O834)*12+MONTH(Register!$O834))+1))/Register!$Q834,2)-ROUND((Register!$M834-Register!$R834)*MIN(Register!$Q834,MAX(0,MIN(P$4-1,IF(Register!$U834="",$D$2,MIN($D$2,YEAR(Register!$U834)*12+MONTH(Register!$U834)-1)))-(YEAR(Register!$O834)*12+MONTH(Register!$O834))+1))/Register!$Q834,2))</f>
        <v/>
      </c>
      <c r="Q836" s="27">
        <f>E836+F836+G836+H836+I836+J836+K836+L836+M836+N836+O836+P836</f>
        <v/>
      </c>
    </row>
    <row r="837">
      <c r="A837" s="28">
        <f>IF(Register!$A835="","",Register!$A835)</f>
        <v/>
      </c>
      <c r="B837" s="28">
        <f>IF(Register!$D835="","",Register!$D835)</f>
        <v/>
      </c>
      <c r="C837" s="28">
        <f>IF(Register!$F835="","",Register!$F835)</f>
        <v/>
      </c>
      <c r="D837" s="28">
        <f>IF(C837="","",IF(C837=Settings!$A$9,Settings!$B$9,IF(C837=Settings!$A$10,Settings!$B$10,IF(C837=Settings!$A$11,Settings!$B$11,IF(C837=Settings!$A$12,Settings!$B$12,IF(C837=Settings!$A$13,Settings!$B$13,IF(C837=Settings!$A$14,Settings!$B$14,IF(C837=Settings!$A$15,Settings!$B$15,IF(C837=Settings!$A$16,Settings!$B$16,IF(C837=Settings!$A$17,Settings!$B$17,IF(C837=Settings!$A$18,Settings!$B$18,"")))))))))))</f>
        <v/>
      </c>
      <c r="E837" s="27">
        <f>IF(OR(Register!$N835&lt;&gt;"Yes",Register!$O835="",N(Register!$Q835)=0),0,ROUND((Register!$M835-Register!$R835)*MIN(Register!$Q835,MAX(0,MIN(E$4,IF(Register!$U835="",$D$2,MIN($D$2,YEAR(Register!$U835)*12+MONTH(Register!$U835)-1)))-(YEAR(Register!$O835)*12+MONTH(Register!$O835))+1))/Register!$Q835,2)-ROUND((Register!$M835-Register!$R835)*MIN(Register!$Q835,MAX(0,MIN(E$4-1,IF(Register!$U835="",$D$2,MIN($D$2,YEAR(Register!$U835)*12+MONTH(Register!$U835)-1)))-(YEAR(Register!$O835)*12+MONTH(Register!$O835))+1))/Register!$Q835,2))</f>
        <v/>
      </c>
      <c r="F837" s="27">
        <f>IF(OR(Register!$N835&lt;&gt;"Yes",Register!$O835="",N(Register!$Q835)=0),0,ROUND((Register!$M835-Register!$R835)*MIN(Register!$Q835,MAX(0,MIN(F$4,IF(Register!$U835="",$D$2,MIN($D$2,YEAR(Register!$U835)*12+MONTH(Register!$U835)-1)))-(YEAR(Register!$O835)*12+MONTH(Register!$O835))+1))/Register!$Q835,2)-ROUND((Register!$M835-Register!$R835)*MIN(Register!$Q835,MAX(0,MIN(F$4-1,IF(Register!$U835="",$D$2,MIN($D$2,YEAR(Register!$U835)*12+MONTH(Register!$U835)-1)))-(YEAR(Register!$O835)*12+MONTH(Register!$O835))+1))/Register!$Q835,2))</f>
        <v/>
      </c>
      <c r="G837" s="27">
        <f>IF(OR(Register!$N835&lt;&gt;"Yes",Register!$O835="",N(Register!$Q835)=0),0,ROUND((Register!$M835-Register!$R835)*MIN(Register!$Q835,MAX(0,MIN(G$4,IF(Register!$U835="",$D$2,MIN($D$2,YEAR(Register!$U835)*12+MONTH(Register!$U835)-1)))-(YEAR(Register!$O835)*12+MONTH(Register!$O835))+1))/Register!$Q835,2)-ROUND((Register!$M835-Register!$R835)*MIN(Register!$Q835,MAX(0,MIN(G$4-1,IF(Register!$U835="",$D$2,MIN($D$2,YEAR(Register!$U835)*12+MONTH(Register!$U835)-1)))-(YEAR(Register!$O835)*12+MONTH(Register!$O835))+1))/Register!$Q835,2))</f>
        <v/>
      </c>
      <c r="H837" s="27">
        <f>IF(OR(Register!$N835&lt;&gt;"Yes",Register!$O835="",N(Register!$Q835)=0),0,ROUND((Register!$M835-Register!$R835)*MIN(Register!$Q835,MAX(0,MIN(H$4,IF(Register!$U835="",$D$2,MIN($D$2,YEAR(Register!$U835)*12+MONTH(Register!$U835)-1)))-(YEAR(Register!$O835)*12+MONTH(Register!$O835))+1))/Register!$Q835,2)-ROUND((Register!$M835-Register!$R835)*MIN(Register!$Q835,MAX(0,MIN(H$4-1,IF(Register!$U835="",$D$2,MIN($D$2,YEAR(Register!$U835)*12+MONTH(Register!$U835)-1)))-(YEAR(Register!$O835)*12+MONTH(Register!$O835))+1))/Register!$Q835,2))</f>
        <v/>
      </c>
      <c r="I837" s="27">
        <f>IF(OR(Register!$N835&lt;&gt;"Yes",Register!$O835="",N(Register!$Q835)=0),0,ROUND((Register!$M835-Register!$R835)*MIN(Register!$Q835,MAX(0,MIN(I$4,IF(Register!$U835="",$D$2,MIN($D$2,YEAR(Register!$U835)*12+MONTH(Register!$U835)-1)))-(YEAR(Register!$O835)*12+MONTH(Register!$O835))+1))/Register!$Q835,2)-ROUND((Register!$M835-Register!$R835)*MIN(Register!$Q835,MAX(0,MIN(I$4-1,IF(Register!$U835="",$D$2,MIN($D$2,YEAR(Register!$U835)*12+MONTH(Register!$U835)-1)))-(YEAR(Register!$O835)*12+MONTH(Register!$O835))+1))/Register!$Q835,2))</f>
        <v/>
      </c>
      <c r="J837" s="27">
        <f>IF(OR(Register!$N835&lt;&gt;"Yes",Register!$O835="",N(Register!$Q835)=0),0,ROUND((Register!$M835-Register!$R835)*MIN(Register!$Q835,MAX(0,MIN(J$4,IF(Register!$U835="",$D$2,MIN($D$2,YEAR(Register!$U835)*12+MONTH(Register!$U835)-1)))-(YEAR(Register!$O835)*12+MONTH(Register!$O835))+1))/Register!$Q835,2)-ROUND((Register!$M835-Register!$R835)*MIN(Register!$Q835,MAX(0,MIN(J$4-1,IF(Register!$U835="",$D$2,MIN($D$2,YEAR(Register!$U835)*12+MONTH(Register!$U835)-1)))-(YEAR(Register!$O835)*12+MONTH(Register!$O835))+1))/Register!$Q835,2))</f>
        <v/>
      </c>
      <c r="K837" s="27">
        <f>IF(OR(Register!$N835&lt;&gt;"Yes",Register!$O835="",N(Register!$Q835)=0),0,ROUND((Register!$M835-Register!$R835)*MIN(Register!$Q835,MAX(0,MIN(K$4,IF(Register!$U835="",$D$2,MIN($D$2,YEAR(Register!$U835)*12+MONTH(Register!$U835)-1)))-(YEAR(Register!$O835)*12+MONTH(Register!$O835))+1))/Register!$Q835,2)-ROUND((Register!$M835-Register!$R835)*MIN(Register!$Q835,MAX(0,MIN(K$4-1,IF(Register!$U835="",$D$2,MIN($D$2,YEAR(Register!$U835)*12+MONTH(Register!$U835)-1)))-(YEAR(Register!$O835)*12+MONTH(Register!$O835))+1))/Register!$Q835,2))</f>
        <v/>
      </c>
      <c r="L837" s="27">
        <f>IF(OR(Register!$N835&lt;&gt;"Yes",Register!$O835="",N(Register!$Q835)=0),0,ROUND((Register!$M835-Register!$R835)*MIN(Register!$Q835,MAX(0,MIN(L$4,IF(Register!$U835="",$D$2,MIN($D$2,YEAR(Register!$U835)*12+MONTH(Register!$U835)-1)))-(YEAR(Register!$O835)*12+MONTH(Register!$O835))+1))/Register!$Q835,2)-ROUND((Register!$M835-Register!$R835)*MIN(Register!$Q835,MAX(0,MIN(L$4-1,IF(Register!$U835="",$D$2,MIN($D$2,YEAR(Register!$U835)*12+MONTH(Register!$U835)-1)))-(YEAR(Register!$O835)*12+MONTH(Register!$O835))+1))/Register!$Q835,2))</f>
        <v/>
      </c>
      <c r="M837" s="27">
        <f>IF(OR(Register!$N835&lt;&gt;"Yes",Register!$O835="",N(Register!$Q835)=0),0,ROUND((Register!$M835-Register!$R835)*MIN(Register!$Q835,MAX(0,MIN(M$4,IF(Register!$U835="",$D$2,MIN($D$2,YEAR(Register!$U835)*12+MONTH(Register!$U835)-1)))-(YEAR(Register!$O835)*12+MONTH(Register!$O835))+1))/Register!$Q835,2)-ROUND((Register!$M835-Register!$R835)*MIN(Register!$Q835,MAX(0,MIN(M$4-1,IF(Register!$U835="",$D$2,MIN($D$2,YEAR(Register!$U835)*12+MONTH(Register!$U835)-1)))-(YEAR(Register!$O835)*12+MONTH(Register!$O835))+1))/Register!$Q835,2))</f>
        <v/>
      </c>
      <c r="N837" s="27">
        <f>IF(OR(Register!$N835&lt;&gt;"Yes",Register!$O835="",N(Register!$Q835)=0),0,ROUND((Register!$M835-Register!$R835)*MIN(Register!$Q835,MAX(0,MIN(N$4,IF(Register!$U835="",$D$2,MIN($D$2,YEAR(Register!$U835)*12+MONTH(Register!$U835)-1)))-(YEAR(Register!$O835)*12+MONTH(Register!$O835))+1))/Register!$Q835,2)-ROUND((Register!$M835-Register!$R835)*MIN(Register!$Q835,MAX(0,MIN(N$4-1,IF(Register!$U835="",$D$2,MIN($D$2,YEAR(Register!$U835)*12+MONTH(Register!$U835)-1)))-(YEAR(Register!$O835)*12+MONTH(Register!$O835))+1))/Register!$Q835,2))</f>
        <v/>
      </c>
      <c r="O837" s="27">
        <f>IF(OR(Register!$N835&lt;&gt;"Yes",Register!$O835="",N(Register!$Q835)=0),0,ROUND((Register!$M835-Register!$R835)*MIN(Register!$Q835,MAX(0,MIN(O$4,IF(Register!$U835="",$D$2,MIN($D$2,YEAR(Register!$U835)*12+MONTH(Register!$U835)-1)))-(YEAR(Register!$O835)*12+MONTH(Register!$O835))+1))/Register!$Q835,2)-ROUND((Register!$M835-Register!$R835)*MIN(Register!$Q835,MAX(0,MIN(O$4-1,IF(Register!$U835="",$D$2,MIN($D$2,YEAR(Register!$U835)*12+MONTH(Register!$U835)-1)))-(YEAR(Register!$O835)*12+MONTH(Register!$O835))+1))/Register!$Q835,2))</f>
        <v/>
      </c>
      <c r="P837" s="27">
        <f>IF(OR(Register!$N835&lt;&gt;"Yes",Register!$O835="",N(Register!$Q835)=0),0,ROUND((Register!$M835-Register!$R835)*MIN(Register!$Q835,MAX(0,MIN(P$4,IF(Register!$U835="",$D$2,MIN($D$2,YEAR(Register!$U835)*12+MONTH(Register!$U835)-1)))-(YEAR(Register!$O835)*12+MONTH(Register!$O835))+1))/Register!$Q835,2)-ROUND((Register!$M835-Register!$R835)*MIN(Register!$Q835,MAX(0,MIN(P$4-1,IF(Register!$U835="",$D$2,MIN($D$2,YEAR(Register!$U835)*12+MONTH(Register!$U835)-1)))-(YEAR(Register!$O835)*12+MONTH(Register!$O835))+1))/Register!$Q835,2))</f>
        <v/>
      </c>
      <c r="Q837" s="27">
        <f>E837+F837+G837+H837+I837+J837+K837+L837+M837+N837+O837+P837</f>
        <v/>
      </c>
    </row>
    <row r="838">
      <c r="A838" s="28">
        <f>IF(Register!$A836="","",Register!$A836)</f>
        <v/>
      </c>
      <c r="B838" s="28">
        <f>IF(Register!$D836="","",Register!$D836)</f>
        <v/>
      </c>
      <c r="C838" s="28">
        <f>IF(Register!$F836="","",Register!$F836)</f>
        <v/>
      </c>
      <c r="D838" s="28">
        <f>IF(C838="","",IF(C838=Settings!$A$9,Settings!$B$9,IF(C838=Settings!$A$10,Settings!$B$10,IF(C838=Settings!$A$11,Settings!$B$11,IF(C838=Settings!$A$12,Settings!$B$12,IF(C838=Settings!$A$13,Settings!$B$13,IF(C838=Settings!$A$14,Settings!$B$14,IF(C838=Settings!$A$15,Settings!$B$15,IF(C838=Settings!$A$16,Settings!$B$16,IF(C838=Settings!$A$17,Settings!$B$17,IF(C838=Settings!$A$18,Settings!$B$18,"")))))))))))</f>
        <v/>
      </c>
      <c r="E838" s="27">
        <f>IF(OR(Register!$N836&lt;&gt;"Yes",Register!$O836="",N(Register!$Q836)=0),0,ROUND((Register!$M836-Register!$R836)*MIN(Register!$Q836,MAX(0,MIN(E$4,IF(Register!$U836="",$D$2,MIN($D$2,YEAR(Register!$U836)*12+MONTH(Register!$U836)-1)))-(YEAR(Register!$O836)*12+MONTH(Register!$O836))+1))/Register!$Q836,2)-ROUND((Register!$M836-Register!$R836)*MIN(Register!$Q836,MAX(0,MIN(E$4-1,IF(Register!$U836="",$D$2,MIN($D$2,YEAR(Register!$U836)*12+MONTH(Register!$U836)-1)))-(YEAR(Register!$O836)*12+MONTH(Register!$O836))+1))/Register!$Q836,2))</f>
        <v/>
      </c>
      <c r="F838" s="27">
        <f>IF(OR(Register!$N836&lt;&gt;"Yes",Register!$O836="",N(Register!$Q836)=0),0,ROUND((Register!$M836-Register!$R836)*MIN(Register!$Q836,MAX(0,MIN(F$4,IF(Register!$U836="",$D$2,MIN($D$2,YEAR(Register!$U836)*12+MONTH(Register!$U836)-1)))-(YEAR(Register!$O836)*12+MONTH(Register!$O836))+1))/Register!$Q836,2)-ROUND((Register!$M836-Register!$R836)*MIN(Register!$Q836,MAX(0,MIN(F$4-1,IF(Register!$U836="",$D$2,MIN($D$2,YEAR(Register!$U836)*12+MONTH(Register!$U836)-1)))-(YEAR(Register!$O836)*12+MONTH(Register!$O836))+1))/Register!$Q836,2))</f>
        <v/>
      </c>
      <c r="G838" s="27">
        <f>IF(OR(Register!$N836&lt;&gt;"Yes",Register!$O836="",N(Register!$Q836)=0),0,ROUND((Register!$M836-Register!$R836)*MIN(Register!$Q836,MAX(0,MIN(G$4,IF(Register!$U836="",$D$2,MIN($D$2,YEAR(Register!$U836)*12+MONTH(Register!$U836)-1)))-(YEAR(Register!$O836)*12+MONTH(Register!$O836))+1))/Register!$Q836,2)-ROUND((Register!$M836-Register!$R836)*MIN(Register!$Q836,MAX(0,MIN(G$4-1,IF(Register!$U836="",$D$2,MIN($D$2,YEAR(Register!$U836)*12+MONTH(Register!$U836)-1)))-(YEAR(Register!$O836)*12+MONTH(Register!$O836))+1))/Register!$Q836,2))</f>
        <v/>
      </c>
      <c r="H838" s="27">
        <f>IF(OR(Register!$N836&lt;&gt;"Yes",Register!$O836="",N(Register!$Q836)=0),0,ROUND((Register!$M836-Register!$R836)*MIN(Register!$Q836,MAX(0,MIN(H$4,IF(Register!$U836="",$D$2,MIN($D$2,YEAR(Register!$U836)*12+MONTH(Register!$U836)-1)))-(YEAR(Register!$O836)*12+MONTH(Register!$O836))+1))/Register!$Q836,2)-ROUND((Register!$M836-Register!$R836)*MIN(Register!$Q836,MAX(0,MIN(H$4-1,IF(Register!$U836="",$D$2,MIN($D$2,YEAR(Register!$U836)*12+MONTH(Register!$U836)-1)))-(YEAR(Register!$O836)*12+MONTH(Register!$O836))+1))/Register!$Q836,2))</f>
        <v/>
      </c>
      <c r="I838" s="27">
        <f>IF(OR(Register!$N836&lt;&gt;"Yes",Register!$O836="",N(Register!$Q836)=0),0,ROUND((Register!$M836-Register!$R836)*MIN(Register!$Q836,MAX(0,MIN(I$4,IF(Register!$U836="",$D$2,MIN($D$2,YEAR(Register!$U836)*12+MONTH(Register!$U836)-1)))-(YEAR(Register!$O836)*12+MONTH(Register!$O836))+1))/Register!$Q836,2)-ROUND((Register!$M836-Register!$R836)*MIN(Register!$Q836,MAX(0,MIN(I$4-1,IF(Register!$U836="",$D$2,MIN($D$2,YEAR(Register!$U836)*12+MONTH(Register!$U836)-1)))-(YEAR(Register!$O836)*12+MONTH(Register!$O836))+1))/Register!$Q836,2))</f>
        <v/>
      </c>
      <c r="J838" s="27">
        <f>IF(OR(Register!$N836&lt;&gt;"Yes",Register!$O836="",N(Register!$Q836)=0),0,ROUND((Register!$M836-Register!$R836)*MIN(Register!$Q836,MAX(0,MIN(J$4,IF(Register!$U836="",$D$2,MIN($D$2,YEAR(Register!$U836)*12+MONTH(Register!$U836)-1)))-(YEAR(Register!$O836)*12+MONTH(Register!$O836))+1))/Register!$Q836,2)-ROUND((Register!$M836-Register!$R836)*MIN(Register!$Q836,MAX(0,MIN(J$4-1,IF(Register!$U836="",$D$2,MIN($D$2,YEAR(Register!$U836)*12+MONTH(Register!$U836)-1)))-(YEAR(Register!$O836)*12+MONTH(Register!$O836))+1))/Register!$Q836,2))</f>
        <v/>
      </c>
      <c r="K838" s="27">
        <f>IF(OR(Register!$N836&lt;&gt;"Yes",Register!$O836="",N(Register!$Q836)=0),0,ROUND((Register!$M836-Register!$R836)*MIN(Register!$Q836,MAX(0,MIN(K$4,IF(Register!$U836="",$D$2,MIN($D$2,YEAR(Register!$U836)*12+MONTH(Register!$U836)-1)))-(YEAR(Register!$O836)*12+MONTH(Register!$O836))+1))/Register!$Q836,2)-ROUND((Register!$M836-Register!$R836)*MIN(Register!$Q836,MAX(0,MIN(K$4-1,IF(Register!$U836="",$D$2,MIN($D$2,YEAR(Register!$U836)*12+MONTH(Register!$U836)-1)))-(YEAR(Register!$O836)*12+MONTH(Register!$O836))+1))/Register!$Q836,2))</f>
        <v/>
      </c>
      <c r="L838" s="27">
        <f>IF(OR(Register!$N836&lt;&gt;"Yes",Register!$O836="",N(Register!$Q836)=0),0,ROUND((Register!$M836-Register!$R836)*MIN(Register!$Q836,MAX(0,MIN(L$4,IF(Register!$U836="",$D$2,MIN($D$2,YEAR(Register!$U836)*12+MONTH(Register!$U836)-1)))-(YEAR(Register!$O836)*12+MONTH(Register!$O836))+1))/Register!$Q836,2)-ROUND((Register!$M836-Register!$R836)*MIN(Register!$Q836,MAX(0,MIN(L$4-1,IF(Register!$U836="",$D$2,MIN($D$2,YEAR(Register!$U836)*12+MONTH(Register!$U836)-1)))-(YEAR(Register!$O836)*12+MONTH(Register!$O836))+1))/Register!$Q836,2))</f>
        <v/>
      </c>
      <c r="M838" s="27">
        <f>IF(OR(Register!$N836&lt;&gt;"Yes",Register!$O836="",N(Register!$Q836)=0),0,ROUND((Register!$M836-Register!$R836)*MIN(Register!$Q836,MAX(0,MIN(M$4,IF(Register!$U836="",$D$2,MIN($D$2,YEAR(Register!$U836)*12+MONTH(Register!$U836)-1)))-(YEAR(Register!$O836)*12+MONTH(Register!$O836))+1))/Register!$Q836,2)-ROUND((Register!$M836-Register!$R836)*MIN(Register!$Q836,MAX(0,MIN(M$4-1,IF(Register!$U836="",$D$2,MIN($D$2,YEAR(Register!$U836)*12+MONTH(Register!$U836)-1)))-(YEAR(Register!$O836)*12+MONTH(Register!$O836))+1))/Register!$Q836,2))</f>
        <v/>
      </c>
      <c r="N838" s="27">
        <f>IF(OR(Register!$N836&lt;&gt;"Yes",Register!$O836="",N(Register!$Q836)=0),0,ROUND((Register!$M836-Register!$R836)*MIN(Register!$Q836,MAX(0,MIN(N$4,IF(Register!$U836="",$D$2,MIN($D$2,YEAR(Register!$U836)*12+MONTH(Register!$U836)-1)))-(YEAR(Register!$O836)*12+MONTH(Register!$O836))+1))/Register!$Q836,2)-ROUND((Register!$M836-Register!$R836)*MIN(Register!$Q836,MAX(0,MIN(N$4-1,IF(Register!$U836="",$D$2,MIN($D$2,YEAR(Register!$U836)*12+MONTH(Register!$U836)-1)))-(YEAR(Register!$O836)*12+MONTH(Register!$O836))+1))/Register!$Q836,2))</f>
        <v/>
      </c>
      <c r="O838" s="27">
        <f>IF(OR(Register!$N836&lt;&gt;"Yes",Register!$O836="",N(Register!$Q836)=0),0,ROUND((Register!$M836-Register!$R836)*MIN(Register!$Q836,MAX(0,MIN(O$4,IF(Register!$U836="",$D$2,MIN($D$2,YEAR(Register!$U836)*12+MONTH(Register!$U836)-1)))-(YEAR(Register!$O836)*12+MONTH(Register!$O836))+1))/Register!$Q836,2)-ROUND((Register!$M836-Register!$R836)*MIN(Register!$Q836,MAX(0,MIN(O$4-1,IF(Register!$U836="",$D$2,MIN($D$2,YEAR(Register!$U836)*12+MONTH(Register!$U836)-1)))-(YEAR(Register!$O836)*12+MONTH(Register!$O836))+1))/Register!$Q836,2))</f>
        <v/>
      </c>
      <c r="P838" s="27">
        <f>IF(OR(Register!$N836&lt;&gt;"Yes",Register!$O836="",N(Register!$Q836)=0),0,ROUND((Register!$M836-Register!$R836)*MIN(Register!$Q836,MAX(0,MIN(P$4,IF(Register!$U836="",$D$2,MIN($D$2,YEAR(Register!$U836)*12+MONTH(Register!$U836)-1)))-(YEAR(Register!$O836)*12+MONTH(Register!$O836))+1))/Register!$Q836,2)-ROUND((Register!$M836-Register!$R836)*MIN(Register!$Q836,MAX(0,MIN(P$4-1,IF(Register!$U836="",$D$2,MIN($D$2,YEAR(Register!$U836)*12+MONTH(Register!$U836)-1)))-(YEAR(Register!$O836)*12+MONTH(Register!$O836))+1))/Register!$Q836,2))</f>
        <v/>
      </c>
      <c r="Q838" s="27">
        <f>E838+F838+G838+H838+I838+J838+K838+L838+M838+N838+O838+P838</f>
        <v/>
      </c>
    </row>
    <row r="839">
      <c r="A839" s="28">
        <f>IF(Register!$A837="","",Register!$A837)</f>
        <v/>
      </c>
      <c r="B839" s="28">
        <f>IF(Register!$D837="","",Register!$D837)</f>
        <v/>
      </c>
      <c r="C839" s="28">
        <f>IF(Register!$F837="","",Register!$F837)</f>
        <v/>
      </c>
      <c r="D839" s="28">
        <f>IF(C839="","",IF(C839=Settings!$A$9,Settings!$B$9,IF(C839=Settings!$A$10,Settings!$B$10,IF(C839=Settings!$A$11,Settings!$B$11,IF(C839=Settings!$A$12,Settings!$B$12,IF(C839=Settings!$A$13,Settings!$B$13,IF(C839=Settings!$A$14,Settings!$B$14,IF(C839=Settings!$A$15,Settings!$B$15,IF(C839=Settings!$A$16,Settings!$B$16,IF(C839=Settings!$A$17,Settings!$B$17,IF(C839=Settings!$A$18,Settings!$B$18,"")))))))))))</f>
        <v/>
      </c>
      <c r="E839" s="27">
        <f>IF(OR(Register!$N837&lt;&gt;"Yes",Register!$O837="",N(Register!$Q837)=0),0,ROUND((Register!$M837-Register!$R837)*MIN(Register!$Q837,MAX(0,MIN(E$4,IF(Register!$U837="",$D$2,MIN($D$2,YEAR(Register!$U837)*12+MONTH(Register!$U837)-1)))-(YEAR(Register!$O837)*12+MONTH(Register!$O837))+1))/Register!$Q837,2)-ROUND((Register!$M837-Register!$R837)*MIN(Register!$Q837,MAX(0,MIN(E$4-1,IF(Register!$U837="",$D$2,MIN($D$2,YEAR(Register!$U837)*12+MONTH(Register!$U837)-1)))-(YEAR(Register!$O837)*12+MONTH(Register!$O837))+1))/Register!$Q837,2))</f>
        <v/>
      </c>
      <c r="F839" s="27">
        <f>IF(OR(Register!$N837&lt;&gt;"Yes",Register!$O837="",N(Register!$Q837)=0),0,ROUND((Register!$M837-Register!$R837)*MIN(Register!$Q837,MAX(0,MIN(F$4,IF(Register!$U837="",$D$2,MIN($D$2,YEAR(Register!$U837)*12+MONTH(Register!$U837)-1)))-(YEAR(Register!$O837)*12+MONTH(Register!$O837))+1))/Register!$Q837,2)-ROUND((Register!$M837-Register!$R837)*MIN(Register!$Q837,MAX(0,MIN(F$4-1,IF(Register!$U837="",$D$2,MIN($D$2,YEAR(Register!$U837)*12+MONTH(Register!$U837)-1)))-(YEAR(Register!$O837)*12+MONTH(Register!$O837))+1))/Register!$Q837,2))</f>
        <v/>
      </c>
      <c r="G839" s="27">
        <f>IF(OR(Register!$N837&lt;&gt;"Yes",Register!$O837="",N(Register!$Q837)=0),0,ROUND((Register!$M837-Register!$R837)*MIN(Register!$Q837,MAX(0,MIN(G$4,IF(Register!$U837="",$D$2,MIN($D$2,YEAR(Register!$U837)*12+MONTH(Register!$U837)-1)))-(YEAR(Register!$O837)*12+MONTH(Register!$O837))+1))/Register!$Q837,2)-ROUND((Register!$M837-Register!$R837)*MIN(Register!$Q837,MAX(0,MIN(G$4-1,IF(Register!$U837="",$D$2,MIN($D$2,YEAR(Register!$U837)*12+MONTH(Register!$U837)-1)))-(YEAR(Register!$O837)*12+MONTH(Register!$O837))+1))/Register!$Q837,2))</f>
        <v/>
      </c>
      <c r="H839" s="27">
        <f>IF(OR(Register!$N837&lt;&gt;"Yes",Register!$O837="",N(Register!$Q837)=0),0,ROUND((Register!$M837-Register!$R837)*MIN(Register!$Q837,MAX(0,MIN(H$4,IF(Register!$U837="",$D$2,MIN($D$2,YEAR(Register!$U837)*12+MONTH(Register!$U837)-1)))-(YEAR(Register!$O837)*12+MONTH(Register!$O837))+1))/Register!$Q837,2)-ROUND((Register!$M837-Register!$R837)*MIN(Register!$Q837,MAX(0,MIN(H$4-1,IF(Register!$U837="",$D$2,MIN($D$2,YEAR(Register!$U837)*12+MONTH(Register!$U837)-1)))-(YEAR(Register!$O837)*12+MONTH(Register!$O837))+1))/Register!$Q837,2))</f>
        <v/>
      </c>
      <c r="I839" s="27">
        <f>IF(OR(Register!$N837&lt;&gt;"Yes",Register!$O837="",N(Register!$Q837)=0),0,ROUND((Register!$M837-Register!$R837)*MIN(Register!$Q837,MAX(0,MIN(I$4,IF(Register!$U837="",$D$2,MIN($D$2,YEAR(Register!$U837)*12+MONTH(Register!$U837)-1)))-(YEAR(Register!$O837)*12+MONTH(Register!$O837))+1))/Register!$Q837,2)-ROUND((Register!$M837-Register!$R837)*MIN(Register!$Q837,MAX(0,MIN(I$4-1,IF(Register!$U837="",$D$2,MIN($D$2,YEAR(Register!$U837)*12+MONTH(Register!$U837)-1)))-(YEAR(Register!$O837)*12+MONTH(Register!$O837))+1))/Register!$Q837,2))</f>
        <v/>
      </c>
      <c r="J839" s="27">
        <f>IF(OR(Register!$N837&lt;&gt;"Yes",Register!$O837="",N(Register!$Q837)=0),0,ROUND((Register!$M837-Register!$R837)*MIN(Register!$Q837,MAX(0,MIN(J$4,IF(Register!$U837="",$D$2,MIN($D$2,YEAR(Register!$U837)*12+MONTH(Register!$U837)-1)))-(YEAR(Register!$O837)*12+MONTH(Register!$O837))+1))/Register!$Q837,2)-ROUND((Register!$M837-Register!$R837)*MIN(Register!$Q837,MAX(0,MIN(J$4-1,IF(Register!$U837="",$D$2,MIN($D$2,YEAR(Register!$U837)*12+MONTH(Register!$U837)-1)))-(YEAR(Register!$O837)*12+MONTH(Register!$O837))+1))/Register!$Q837,2))</f>
        <v/>
      </c>
      <c r="K839" s="27">
        <f>IF(OR(Register!$N837&lt;&gt;"Yes",Register!$O837="",N(Register!$Q837)=0),0,ROUND((Register!$M837-Register!$R837)*MIN(Register!$Q837,MAX(0,MIN(K$4,IF(Register!$U837="",$D$2,MIN($D$2,YEAR(Register!$U837)*12+MONTH(Register!$U837)-1)))-(YEAR(Register!$O837)*12+MONTH(Register!$O837))+1))/Register!$Q837,2)-ROUND((Register!$M837-Register!$R837)*MIN(Register!$Q837,MAX(0,MIN(K$4-1,IF(Register!$U837="",$D$2,MIN($D$2,YEAR(Register!$U837)*12+MONTH(Register!$U837)-1)))-(YEAR(Register!$O837)*12+MONTH(Register!$O837))+1))/Register!$Q837,2))</f>
        <v/>
      </c>
      <c r="L839" s="27">
        <f>IF(OR(Register!$N837&lt;&gt;"Yes",Register!$O837="",N(Register!$Q837)=0),0,ROUND((Register!$M837-Register!$R837)*MIN(Register!$Q837,MAX(0,MIN(L$4,IF(Register!$U837="",$D$2,MIN($D$2,YEAR(Register!$U837)*12+MONTH(Register!$U837)-1)))-(YEAR(Register!$O837)*12+MONTH(Register!$O837))+1))/Register!$Q837,2)-ROUND((Register!$M837-Register!$R837)*MIN(Register!$Q837,MAX(0,MIN(L$4-1,IF(Register!$U837="",$D$2,MIN($D$2,YEAR(Register!$U837)*12+MONTH(Register!$U837)-1)))-(YEAR(Register!$O837)*12+MONTH(Register!$O837))+1))/Register!$Q837,2))</f>
        <v/>
      </c>
      <c r="M839" s="27">
        <f>IF(OR(Register!$N837&lt;&gt;"Yes",Register!$O837="",N(Register!$Q837)=0),0,ROUND((Register!$M837-Register!$R837)*MIN(Register!$Q837,MAX(0,MIN(M$4,IF(Register!$U837="",$D$2,MIN($D$2,YEAR(Register!$U837)*12+MONTH(Register!$U837)-1)))-(YEAR(Register!$O837)*12+MONTH(Register!$O837))+1))/Register!$Q837,2)-ROUND((Register!$M837-Register!$R837)*MIN(Register!$Q837,MAX(0,MIN(M$4-1,IF(Register!$U837="",$D$2,MIN($D$2,YEAR(Register!$U837)*12+MONTH(Register!$U837)-1)))-(YEAR(Register!$O837)*12+MONTH(Register!$O837))+1))/Register!$Q837,2))</f>
        <v/>
      </c>
      <c r="N839" s="27">
        <f>IF(OR(Register!$N837&lt;&gt;"Yes",Register!$O837="",N(Register!$Q837)=0),0,ROUND((Register!$M837-Register!$R837)*MIN(Register!$Q837,MAX(0,MIN(N$4,IF(Register!$U837="",$D$2,MIN($D$2,YEAR(Register!$U837)*12+MONTH(Register!$U837)-1)))-(YEAR(Register!$O837)*12+MONTH(Register!$O837))+1))/Register!$Q837,2)-ROUND((Register!$M837-Register!$R837)*MIN(Register!$Q837,MAX(0,MIN(N$4-1,IF(Register!$U837="",$D$2,MIN($D$2,YEAR(Register!$U837)*12+MONTH(Register!$U837)-1)))-(YEAR(Register!$O837)*12+MONTH(Register!$O837))+1))/Register!$Q837,2))</f>
        <v/>
      </c>
      <c r="O839" s="27">
        <f>IF(OR(Register!$N837&lt;&gt;"Yes",Register!$O837="",N(Register!$Q837)=0),0,ROUND((Register!$M837-Register!$R837)*MIN(Register!$Q837,MAX(0,MIN(O$4,IF(Register!$U837="",$D$2,MIN($D$2,YEAR(Register!$U837)*12+MONTH(Register!$U837)-1)))-(YEAR(Register!$O837)*12+MONTH(Register!$O837))+1))/Register!$Q837,2)-ROUND((Register!$M837-Register!$R837)*MIN(Register!$Q837,MAX(0,MIN(O$4-1,IF(Register!$U837="",$D$2,MIN($D$2,YEAR(Register!$U837)*12+MONTH(Register!$U837)-1)))-(YEAR(Register!$O837)*12+MONTH(Register!$O837))+1))/Register!$Q837,2))</f>
        <v/>
      </c>
      <c r="P839" s="27">
        <f>IF(OR(Register!$N837&lt;&gt;"Yes",Register!$O837="",N(Register!$Q837)=0),0,ROUND((Register!$M837-Register!$R837)*MIN(Register!$Q837,MAX(0,MIN(P$4,IF(Register!$U837="",$D$2,MIN($D$2,YEAR(Register!$U837)*12+MONTH(Register!$U837)-1)))-(YEAR(Register!$O837)*12+MONTH(Register!$O837))+1))/Register!$Q837,2)-ROUND((Register!$M837-Register!$R837)*MIN(Register!$Q837,MAX(0,MIN(P$4-1,IF(Register!$U837="",$D$2,MIN($D$2,YEAR(Register!$U837)*12+MONTH(Register!$U837)-1)))-(YEAR(Register!$O837)*12+MONTH(Register!$O837))+1))/Register!$Q837,2))</f>
        <v/>
      </c>
      <c r="Q839" s="27">
        <f>E839+F839+G839+H839+I839+J839+K839+L839+M839+N839+O839+P839</f>
        <v/>
      </c>
    </row>
    <row r="840">
      <c r="A840" s="28">
        <f>IF(Register!$A838="","",Register!$A838)</f>
        <v/>
      </c>
      <c r="B840" s="28">
        <f>IF(Register!$D838="","",Register!$D838)</f>
        <v/>
      </c>
      <c r="C840" s="28">
        <f>IF(Register!$F838="","",Register!$F838)</f>
        <v/>
      </c>
      <c r="D840" s="28">
        <f>IF(C840="","",IF(C840=Settings!$A$9,Settings!$B$9,IF(C840=Settings!$A$10,Settings!$B$10,IF(C840=Settings!$A$11,Settings!$B$11,IF(C840=Settings!$A$12,Settings!$B$12,IF(C840=Settings!$A$13,Settings!$B$13,IF(C840=Settings!$A$14,Settings!$B$14,IF(C840=Settings!$A$15,Settings!$B$15,IF(C840=Settings!$A$16,Settings!$B$16,IF(C840=Settings!$A$17,Settings!$B$17,IF(C840=Settings!$A$18,Settings!$B$18,"")))))))))))</f>
        <v/>
      </c>
      <c r="E840" s="27">
        <f>IF(OR(Register!$N838&lt;&gt;"Yes",Register!$O838="",N(Register!$Q838)=0),0,ROUND((Register!$M838-Register!$R838)*MIN(Register!$Q838,MAX(0,MIN(E$4,IF(Register!$U838="",$D$2,MIN($D$2,YEAR(Register!$U838)*12+MONTH(Register!$U838)-1)))-(YEAR(Register!$O838)*12+MONTH(Register!$O838))+1))/Register!$Q838,2)-ROUND((Register!$M838-Register!$R838)*MIN(Register!$Q838,MAX(0,MIN(E$4-1,IF(Register!$U838="",$D$2,MIN($D$2,YEAR(Register!$U838)*12+MONTH(Register!$U838)-1)))-(YEAR(Register!$O838)*12+MONTH(Register!$O838))+1))/Register!$Q838,2))</f>
        <v/>
      </c>
      <c r="F840" s="27">
        <f>IF(OR(Register!$N838&lt;&gt;"Yes",Register!$O838="",N(Register!$Q838)=0),0,ROUND((Register!$M838-Register!$R838)*MIN(Register!$Q838,MAX(0,MIN(F$4,IF(Register!$U838="",$D$2,MIN($D$2,YEAR(Register!$U838)*12+MONTH(Register!$U838)-1)))-(YEAR(Register!$O838)*12+MONTH(Register!$O838))+1))/Register!$Q838,2)-ROUND((Register!$M838-Register!$R838)*MIN(Register!$Q838,MAX(0,MIN(F$4-1,IF(Register!$U838="",$D$2,MIN($D$2,YEAR(Register!$U838)*12+MONTH(Register!$U838)-1)))-(YEAR(Register!$O838)*12+MONTH(Register!$O838))+1))/Register!$Q838,2))</f>
        <v/>
      </c>
      <c r="G840" s="27">
        <f>IF(OR(Register!$N838&lt;&gt;"Yes",Register!$O838="",N(Register!$Q838)=0),0,ROUND((Register!$M838-Register!$R838)*MIN(Register!$Q838,MAX(0,MIN(G$4,IF(Register!$U838="",$D$2,MIN($D$2,YEAR(Register!$U838)*12+MONTH(Register!$U838)-1)))-(YEAR(Register!$O838)*12+MONTH(Register!$O838))+1))/Register!$Q838,2)-ROUND((Register!$M838-Register!$R838)*MIN(Register!$Q838,MAX(0,MIN(G$4-1,IF(Register!$U838="",$D$2,MIN($D$2,YEAR(Register!$U838)*12+MONTH(Register!$U838)-1)))-(YEAR(Register!$O838)*12+MONTH(Register!$O838))+1))/Register!$Q838,2))</f>
        <v/>
      </c>
      <c r="H840" s="27">
        <f>IF(OR(Register!$N838&lt;&gt;"Yes",Register!$O838="",N(Register!$Q838)=0),0,ROUND((Register!$M838-Register!$R838)*MIN(Register!$Q838,MAX(0,MIN(H$4,IF(Register!$U838="",$D$2,MIN($D$2,YEAR(Register!$U838)*12+MONTH(Register!$U838)-1)))-(YEAR(Register!$O838)*12+MONTH(Register!$O838))+1))/Register!$Q838,2)-ROUND((Register!$M838-Register!$R838)*MIN(Register!$Q838,MAX(0,MIN(H$4-1,IF(Register!$U838="",$D$2,MIN($D$2,YEAR(Register!$U838)*12+MONTH(Register!$U838)-1)))-(YEAR(Register!$O838)*12+MONTH(Register!$O838))+1))/Register!$Q838,2))</f>
        <v/>
      </c>
      <c r="I840" s="27">
        <f>IF(OR(Register!$N838&lt;&gt;"Yes",Register!$O838="",N(Register!$Q838)=0),0,ROUND((Register!$M838-Register!$R838)*MIN(Register!$Q838,MAX(0,MIN(I$4,IF(Register!$U838="",$D$2,MIN($D$2,YEAR(Register!$U838)*12+MONTH(Register!$U838)-1)))-(YEAR(Register!$O838)*12+MONTH(Register!$O838))+1))/Register!$Q838,2)-ROUND((Register!$M838-Register!$R838)*MIN(Register!$Q838,MAX(0,MIN(I$4-1,IF(Register!$U838="",$D$2,MIN($D$2,YEAR(Register!$U838)*12+MONTH(Register!$U838)-1)))-(YEAR(Register!$O838)*12+MONTH(Register!$O838))+1))/Register!$Q838,2))</f>
        <v/>
      </c>
      <c r="J840" s="27">
        <f>IF(OR(Register!$N838&lt;&gt;"Yes",Register!$O838="",N(Register!$Q838)=0),0,ROUND((Register!$M838-Register!$R838)*MIN(Register!$Q838,MAX(0,MIN(J$4,IF(Register!$U838="",$D$2,MIN($D$2,YEAR(Register!$U838)*12+MONTH(Register!$U838)-1)))-(YEAR(Register!$O838)*12+MONTH(Register!$O838))+1))/Register!$Q838,2)-ROUND((Register!$M838-Register!$R838)*MIN(Register!$Q838,MAX(0,MIN(J$4-1,IF(Register!$U838="",$D$2,MIN($D$2,YEAR(Register!$U838)*12+MONTH(Register!$U838)-1)))-(YEAR(Register!$O838)*12+MONTH(Register!$O838))+1))/Register!$Q838,2))</f>
        <v/>
      </c>
      <c r="K840" s="27">
        <f>IF(OR(Register!$N838&lt;&gt;"Yes",Register!$O838="",N(Register!$Q838)=0),0,ROUND((Register!$M838-Register!$R838)*MIN(Register!$Q838,MAX(0,MIN(K$4,IF(Register!$U838="",$D$2,MIN($D$2,YEAR(Register!$U838)*12+MONTH(Register!$U838)-1)))-(YEAR(Register!$O838)*12+MONTH(Register!$O838))+1))/Register!$Q838,2)-ROUND((Register!$M838-Register!$R838)*MIN(Register!$Q838,MAX(0,MIN(K$4-1,IF(Register!$U838="",$D$2,MIN($D$2,YEAR(Register!$U838)*12+MONTH(Register!$U838)-1)))-(YEAR(Register!$O838)*12+MONTH(Register!$O838))+1))/Register!$Q838,2))</f>
        <v/>
      </c>
      <c r="L840" s="27">
        <f>IF(OR(Register!$N838&lt;&gt;"Yes",Register!$O838="",N(Register!$Q838)=0),0,ROUND((Register!$M838-Register!$R838)*MIN(Register!$Q838,MAX(0,MIN(L$4,IF(Register!$U838="",$D$2,MIN($D$2,YEAR(Register!$U838)*12+MONTH(Register!$U838)-1)))-(YEAR(Register!$O838)*12+MONTH(Register!$O838))+1))/Register!$Q838,2)-ROUND((Register!$M838-Register!$R838)*MIN(Register!$Q838,MAX(0,MIN(L$4-1,IF(Register!$U838="",$D$2,MIN($D$2,YEAR(Register!$U838)*12+MONTH(Register!$U838)-1)))-(YEAR(Register!$O838)*12+MONTH(Register!$O838))+1))/Register!$Q838,2))</f>
        <v/>
      </c>
      <c r="M840" s="27">
        <f>IF(OR(Register!$N838&lt;&gt;"Yes",Register!$O838="",N(Register!$Q838)=0),0,ROUND((Register!$M838-Register!$R838)*MIN(Register!$Q838,MAX(0,MIN(M$4,IF(Register!$U838="",$D$2,MIN($D$2,YEAR(Register!$U838)*12+MONTH(Register!$U838)-1)))-(YEAR(Register!$O838)*12+MONTH(Register!$O838))+1))/Register!$Q838,2)-ROUND((Register!$M838-Register!$R838)*MIN(Register!$Q838,MAX(0,MIN(M$4-1,IF(Register!$U838="",$D$2,MIN($D$2,YEAR(Register!$U838)*12+MONTH(Register!$U838)-1)))-(YEAR(Register!$O838)*12+MONTH(Register!$O838))+1))/Register!$Q838,2))</f>
        <v/>
      </c>
      <c r="N840" s="27">
        <f>IF(OR(Register!$N838&lt;&gt;"Yes",Register!$O838="",N(Register!$Q838)=0),0,ROUND((Register!$M838-Register!$R838)*MIN(Register!$Q838,MAX(0,MIN(N$4,IF(Register!$U838="",$D$2,MIN($D$2,YEAR(Register!$U838)*12+MONTH(Register!$U838)-1)))-(YEAR(Register!$O838)*12+MONTH(Register!$O838))+1))/Register!$Q838,2)-ROUND((Register!$M838-Register!$R838)*MIN(Register!$Q838,MAX(0,MIN(N$4-1,IF(Register!$U838="",$D$2,MIN($D$2,YEAR(Register!$U838)*12+MONTH(Register!$U838)-1)))-(YEAR(Register!$O838)*12+MONTH(Register!$O838))+1))/Register!$Q838,2))</f>
        <v/>
      </c>
      <c r="O840" s="27">
        <f>IF(OR(Register!$N838&lt;&gt;"Yes",Register!$O838="",N(Register!$Q838)=0),0,ROUND((Register!$M838-Register!$R838)*MIN(Register!$Q838,MAX(0,MIN(O$4,IF(Register!$U838="",$D$2,MIN($D$2,YEAR(Register!$U838)*12+MONTH(Register!$U838)-1)))-(YEAR(Register!$O838)*12+MONTH(Register!$O838))+1))/Register!$Q838,2)-ROUND((Register!$M838-Register!$R838)*MIN(Register!$Q838,MAX(0,MIN(O$4-1,IF(Register!$U838="",$D$2,MIN($D$2,YEAR(Register!$U838)*12+MONTH(Register!$U838)-1)))-(YEAR(Register!$O838)*12+MONTH(Register!$O838))+1))/Register!$Q838,2))</f>
        <v/>
      </c>
      <c r="P840" s="27">
        <f>IF(OR(Register!$N838&lt;&gt;"Yes",Register!$O838="",N(Register!$Q838)=0),0,ROUND((Register!$M838-Register!$R838)*MIN(Register!$Q838,MAX(0,MIN(P$4,IF(Register!$U838="",$D$2,MIN($D$2,YEAR(Register!$U838)*12+MONTH(Register!$U838)-1)))-(YEAR(Register!$O838)*12+MONTH(Register!$O838))+1))/Register!$Q838,2)-ROUND((Register!$M838-Register!$R838)*MIN(Register!$Q838,MAX(0,MIN(P$4-1,IF(Register!$U838="",$D$2,MIN($D$2,YEAR(Register!$U838)*12+MONTH(Register!$U838)-1)))-(YEAR(Register!$O838)*12+MONTH(Register!$O838))+1))/Register!$Q838,2))</f>
        <v/>
      </c>
      <c r="Q840" s="27">
        <f>E840+F840+G840+H840+I840+J840+K840+L840+M840+N840+O840+P840</f>
        <v/>
      </c>
    </row>
    <row r="841">
      <c r="A841" s="28">
        <f>IF(Register!$A839="","",Register!$A839)</f>
        <v/>
      </c>
      <c r="B841" s="28">
        <f>IF(Register!$D839="","",Register!$D839)</f>
        <v/>
      </c>
      <c r="C841" s="28">
        <f>IF(Register!$F839="","",Register!$F839)</f>
        <v/>
      </c>
      <c r="D841" s="28">
        <f>IF(C841="","",IF(C841=Settings!$A$9,Settings!$B$9,IF(C841=Settings!$A$10,Settings!$B$10,IF(C841=Settings!$A$11,Settings!$B$11,IF(C841=Settings!$A$12,Settings!$B$12,IF(C841=Settings!$A$13,Settings!$B$13,IF(C841=Settings!$A$14,Settings!$B$14,IF(C841=Settings!$A$15,Settings!$B$15,IF(C841=Settings!$A$16,Settings!$B$16,IF(C841=Settings!$A$17,Settings!$B$17,IF(C841=Settings!$A$18,Settings!$B$18,"")))))))))))</f>
        <v/>
      </c>
      <c r="E841" s="27">
        <f>IF(OR(Register!$N839&lt;&gt;"Yes",Register!$O839="",N(Register!$Q839)=0),0,ROUND((Register!$M839-Register!$R839)*MIN(Register!$Q839,MAX(0,MIN(E$4,IF(Register!$U839="",$D$2,MIN($D$2,YEAR(Register!$U839)*12+MONTH(Register!$U839)-1)))-(YEAR(Register!$O839)*12+MONTH(Register!$O839))+1))/Register!$Q839,2)-ROUND((Register!$M839-Register!$R839)*MIN(Register!$Q839,MAX(0,MIN(E$4-1,IF(Register!$U839="",$D$2,MIN($D$2,YEAR(Register!$U839)*12+MONTH(Register!$U839)-1)))-(YEAR(Register!$O839)*12+MONTH(Register!$O839))+1))/Register!$Q839,2))</f>
        <v/>
      </c>
      <c r="F841" s="27">
        <f>IF(OR(Register!$N839&lt;&gt;"Yes",Register!$O839="",N(Register!$Q839)=0),0,ROUND((Register!$M839-Register!$R839)*MIN(Register!$Q839,MAX(0,MIN(F$4,IF(Register!$U839="",$D$2,MIN($D$2,YEAR(Register!$U839)*12+MONTH(Register!$U839)-1)))-(YEAR(Register!$O839)*12+MONTH(Register!$O839))+1))/Register!$Q839,2)-ROUND((Register!$M839-Register!$R839)*MIN(Register!$Q839,MAX(0,MIN(F$4-1,IF(Register!$U839="",$D$2,MIN($D$2,YEAR(Register!$U839)*12+MONTH(Register!$U839)-1)))-(YEAR(Register!$O839)*12+MONTH(Register!$O839))+1))/Register!$Q839,2))</f>
        <v/>
      </c>
      <c r="G841" s="27">
        <f>IF(OR(Register!$N839&lt;&gt;"Yes",Register!$O839="",N(Register!$Q839)=0),0,ROUND((Register!$M839-Register!$R839)*MIN(Register!$Q839,MAX(0,MIN(G$4,IF(Register!$U839="",$D$2,MIN($D$2,YEAR(Register!$U839)*12+MONTH(Register!$U839)-1)))-(YEAR(Register!$O839)*12+MONTH(Register!$O839))+1))/Register!$Q839,2)-ROUND((Register!$M839-Register!$R839)*MIN(Register!$Q839,MAX(0,MIN(G$4-1,IF(Register!$U839="",$D$2,MIN($D$2,YEAR(Register!$U839)*12+MONTH(Register!$U839)-1)))-(YEAR(Register!$O839)*12+MONTH(Register!$O839))+1))/Register!$Q839,2))</f>
        <v/>
      </c>
      <c r="H841" s="27">
        <f>IF(OR(Register!$N839&lt;&gt;"Yes",Register!$O839="",N(Register!$Q839)=0),0,ROUND((Register!$M839-Register!$R839)*MIN(Register!$Q839,MAX(0,MIN(H$4,IF(Register!$U839="",$D$2,MIN($D$2,YEAR(Register!$U839)*12+MONTH(Register!$U839)-1)))-(YEAR(Register!$O839)*12+MONTH(Register!$O839))+1))/Register!$Q839,2)-ROUND((Register!$M839-Register!$R839)*MIN(Register!$Q839,MAX(0,MIN(H$4-1,IF(Register!$U839="",$D$2,MIN($D$2,YEAR(Register!$U839)*12+MONTH(Register!$U839)-1)))-(YEAR(Register!$O839)*12+MONTH(Register!$O839))+1))/Register!$Q839,2))</f>
        <v/>
      </c>
      <c r="I841" s="27">
        <f>IF(OR(Register!$N839&lt;&gt;"Yes",Register!$O839="",N(Register!$Q839)=0),0,ROUND((Register!$M839-Register!$R839)*MIN(Register!$Q839,MAX(0,MIN(I$4,IF(Register!$U839="",$D$2,MIN($D$2,YEAR(Register!$U839)*12+MONTH(Register!$U839)-1)))-(YEAR(Register!$O839)*12+MONTH(Register!$O839))+1))/Register!$Q839,2)-ROUND((Register!$M839-Register!$R839)*MIN(Register!$Q839,MAX(0,MIN(I$4-1,IF(Register!$U839="",$D$2,MIN($D$2,YEAR(Register!$U839)*12+MONTH(Register!$U839)-1)))-(YEAR(Register!$O839)*12+MONTH(Register!$O839))+1))/Register!$Q839,2))</f>
        <v/>
      </c>
      <c r="J841" s="27">
        <f>IF(OR(Register!$N839&lt;&gt;"Yes",Register!$O839="",N(Register!$Q839)=0),0,ROUND((Register!$M839-Register!$R839)*MIN(Register!$Q839,MAX(0,MIN(J$4,IF(Register!$U839="",$D$2,MIN($D$2,YEAR(Register!$U839)*12+MONTH(Register!$U839)-1)))-(YEAR(Register!$O839)*12+MONTH(Register!$O839))+1))/Register!$Q839,2)-ROUND((Register!$M839-Register!$R839)*MIN(Register!$Q839,MAX(0,MIN(J$4-1,IF(Register!$U839="",$D$2,MIN($D$2,YEAR(Register!$U839)*12+MONTH(Register!$U839)-1)))-(YEAR(Register!$O839)*12+MONTH(Register!$O839))+1))/Register!$Q839,2))</f>
        <v/>
      </c>
      <c r="K841" s="27">
        <f>IF(OR(Register!$N839&lt;&gt;"Yes",Register!$O839="",N(Register!$Q839)=0),0,ROUND((Register!$M839-Register!$R839)*MIN(Register!$Q839,MAX(0,MIN(K$4,IF(Register!$U839="",$D$2,MIN($D$2,YEAR(Register!$U839)*12+MONTH(Register!$U839)-1)))-(YEAR(Register!$O839)*12+MONTH(Register!$O839))+1))/Register!$Q839,2)-ROUND((Register!$M839-Register!$R839)*MIN(Register!$Q839,MAX(0,MIN(K$4-1,IF(Register!$U839="",$D$2,MIN($D$2,YEAR(Register!$U839)*12+MONTH(Register!$U839)-1)))-(YEAR(Register!$O839)*12+MONTH(Register!$O839))+1))/Register!$Q839,2))</f>
        <v/>
      </c>
      <c r="L841" s="27">
        <f>IF(OR(Register!$N839&lt;&gt;"Yes",Register!$O839="",N(Register!$Q839)=0),0,ROUND((Register!$M839-Register!$R839)*MIN(Register!$Q839,MAX(0,MIN(L$4,IF(Register!$U839="",$D$2,MIN($D$2,YEAR(Register!$U839)*12+MONTH(Register!$U839)-1)))-(YEAR(Register!$O839)*12+MONTH(Register!$O839))+1))/Register!$Q839,2)-ROUND((Register!$M839-Register!$R839)*MIN(Register!$Q839,MAX(0,MIN(L$4-1,IF(Register!$U839="",$D$2,MIN($D$2,YEAR(Register!$U839)*12+MONTH(Register!$U839)-1)))-(YEAR(Register!$O839)*12+MONTH(Register!$O839))+1))/Register!$Q839,2))</f>
        <v/>
      </c>
      <c r="M841" s="27">
        <f>IF(OR(Register!$N839&lt;&gt;"Yes",Register!$O839="",N(Register!$Q839)=0),0,ROUND((Register!$M839-Register!$R839)*MIN(Register!$Q839,MAX(0,MIN(M$4,IF(Register!$U839="",$D$2,MIN($D$2,YEAR(Register!$U839)*12+MONTH(Register!$U839)-1)))-(YEAR(Register!$O839)*12+MONTH(Register!$O839))+1))/Register!$Q839,2)-ROUND((Register!$M839-Register!$R839)*MIN(Register!$Q839,MAX(0,MIN(M$4-1,IF(Register!$U839="",$D$2,MIN($D$2,YEAR(Register!$U839)*12+MONTH(Register!$U839)-1)))-(YEAR(Register!$O839)*12+MONTH(Register!$O839))+1))/Register!$Q839,2))</f>
        <v/>
      </c>
      <c r="N841" s="27">
        <f>IF(OR(Register!$N839&lt;&gt;"Yes",Register!$O839="",N(Register!$Q839)=0),0,ROUND((Register!$M839-Register!$R839)*MIN(Register!$Q839,MAX(0,MIN(N$4,IF(Register!$U839="",$D$2,MIN($D$2,YEAR(Register!$U839)*12+MONTH(Register!$U839)-1)))-(YEAR(Register!$O839)*12+MONTH(Register!$O839))+1))/Register!$Q839,2)-ROUND((Register!$M839-Register!$R839)*MIN(Register!$Q839,MAX(0,MIN(N$4-1,IF(Register!$U839="",$D$2,MIN($D$2,YEAR(Register!$U839)*12+MONTH(Register!$U839)-1)))-(YEAR(Register!$O839)*12+MONTH(Register!$O839))+1))/Register!$Q839,2))</f>
        <v/>
      </c>
      <c r="O841" s="27">
        <f>IF(OR(Register!$N839&lt;&gt;"Yes",Register!$O839="",N(Register!$Q839)=0),0,ROUND((Register!$M839-Register!$R839)*MIN(Register!$Q839,MAX(0,MIN(O$4,IF(Register!$U839="",$D$2,MIN($D$2,YEAR(Register!$U839)*12+MONTH(Register!$U839)-1)))-(YEAR(Register!$O839)*12+MONTH(Register!$O839))+1))/Register!$Q839,2)-ROUND((Register!$M839-Register!$R839)*MIN(Register!$Q839,MAX(0,MIN(O$4-1,IF(Register!$U839="",$D$2,MIN($D$2,YEAR(Register!$U839)*12+MONTH(Register!$U839)-1)))-(YEAR(Register!$O839)*12+MONTH(Register!$O839))+1))/Register!$Q839,2))</f>
        <v/>
      </c>
      <c r="P841" s="27">
        <f>IF(OR(Register!$N839&lt;&gt;"Yes",Register!$O839="",N(Register!$Q839)=0),0,ROUND((Register!$M839-Register!$R839)*MIN(Register!$Q839,MAX(0,MIN(P$4,IF(Register!$U839="",$D$2,MIN($D$2,YEAR(Register!$U839)*12+MONTH(Register!$U839)-1)))-(YEAR(Register!$O839)*12+MONTH(Register!$O839))+1))/Register!$Q839,2)-ROUND((Register!$M839-Register!$R839)*MIN(Register!$Q839,MAX(0,MIN(P$4-1,IF(Register!$U839="",$D$2,MIN($D$2,YEAR(Register!$U839)*12+MONTH(Register!$U839)-1)))-(YEAR(Register!$O839)*12+MONTH(Register!$O839))+1))/Register!$Q839,2))</f>
        <v/>
      </c>
      <c r="Q841" s="27">
        <f>E841+F841+G841+H841+I841+J841+K841+L841+M841+N841+O841+P841</f>
        <v/>
      </c>
    </row>
    <row r="842">
      <c r="A842" s="28">
        <f>IF(Register!$A840="","",Register!$A840)</f>
        <v/>
      </c>
      <c r="B842" s="28">
        <f>IF(Register!$D840="","",Register!$D840)</f>
        <v/>
      </c>
      <c r="C842" s="28">
        <f>IF(Register!$F840="","",Register!$F840)</f>
        <v/>
      </c>
      <c r="D842" s="28">
        <f>IF(C842="","",IF(C842=Settings!$A$9,Settings!$B$9,IF(C842=Settings!$A$10,Settings!$B$10,IF(C842=Settings!$A$11,Settings!$B$11,IF(C842=Settings!$A$12,Settings!$B$12,IF(C842=Settings!$A$13,Settings!$B$13,IF(C842=Settings!$A$14,Settings!$B$14,IF(C842=Settings!$A$15,Settings!$B$15,IF(C842=Settings!$A$16,Settings!$B$16,IF(C842=Settings!$A$17,Settings!$B$17,IF(C842=Settings!$A$18,Settings!$B$18,"")))))))))))</f>
        <v/>
      </c>
      <c r="E842" s="27">
        <f>IF(OR(Register!$N840&lt;&gt;"Yes",Register!$O840="",N(Register!$Q840)=0),0,ROUND((Register!$M840-Register!$R840)*MIN(Register!$Q840,MAX(0,MIN(E$4,IF(Register!$U840="",$D$2,MIN($D$2,YEAR(Register!$U840)*12+MONTH(Register!$U840)-1)))-(YEAR(Register!$O840)*12+MONTH(Register!$O840))+1))/Register!$Q840,2)-ROUND((Register!$M840-Register!$R840)*MIN(Register!$Q840,MAX(0,MIN(E$4-1,IF(Register!$U840="",$D$2,MIN($D$2,YEAR(Register!$U840)*12+MONTH(Register!$U840)-1)))-(YEAR(Register!$O840)*12+MONTH(Register!$O840))+1))/Register!$Q840,2))</f>
        <v/>
      </c>
      <c r="F842" s="27">
        <f>IF(OR(Register!$N840&lt;&gt;"Yes",Register!$O840="",N(Register!$Q840)=0),0,ROUND((Register!$M840-Register!$R840)*MIN(Register!$Q840,MAX(0,MIN(F$4,IF(Register!$U840="",$D$2,MIN($D$2,YEAR(Register!$U840)*12+MONTH(Register!$U840)-1)))-(YEAR(Register!$O840)*12+MONTH(Register!$O840))+1))/Register!$Q840,2)-ROUND((Register!$M840-Register!$R840)*MIN(Register!$Q840,MAX(0,MIN(F$4-1,IF(Register!$U840="",$D$2,MIN($D$2,YEAR(Register!$U840)*12+MONTH(Register!$U840)-1)))-(YEAR(Register!$O840)*12+MONTH(Register!$O840))+1))/Register!$Q840,2))</f>
        <v/>
      </c>
      <c r="G842" s="27">
        <f>IF(OR(Register!$N840&lt;&gt;"Yes",Register!$O840="",N(Register!$Q840)=0),0,ROUND((Register!$M840-Register!$R840)*MIN(Register!$Q840,MAX(0,MIN(G$4,IF(Register!$U840="",$D$2,MIN($D$2,YEAR(Register!$U840)*12+MONTH(Register!$U840)-1)))-(YEAR(Register!$O840)*12+MONTH(Register!$O840))+1))/Register!$Q840,2)-ROUND((Register!$M840-Register!$R840)*MIN(Register!$Q840,MAX(0,MIN(G$4-1,IF(Register!$U840="",$D$2,MIN($D$2,YEAR(Register!$U840)*12+MONTH(Register!$U840)-1)))-(YEAR(Register!$O840)*12+MONTH(Register!$O840))+1))/Register!$Q840,2))</f>
        <v/>
      </c>
      <c r="H842" s="27">
        <f>IF(OR(Register!$N840&lt;&gt;"Yes",Register!$O840="",N(Register!$Q840)=0),0,ROUND((Register!$M840-Register!$R840)*MIN(Register!$Q840,MAX(0,MIN(H$4,IF(Register!$U840="",$D$2,MIN($D$2,YEAR(Register!$U840)*12+MONTH(Register!$U840)-1)))-(YEAR(Register!$O840)*12+MONTH(Register!$O840))+1))/Register!$Q840,2)-ROUND((Register!$M840-Register!$R840)*MIN(Register!$Q840,MAX(0,MIN(H$4-1,IF(Register!$U840="",$D$2,MIN($D$2,YEAR(Register!$U840)*12+MONTH(Register!$U840)-1)))-(YEAR(Register!$O840)*12+MONTH(Register!$O840))+1))/Register!$Q840,2))</f>
        <v/>
      </c>
      <c r="I842" s="27">
        <f>IF(OR(Register!$N840&lt;&gt;"Yes",Register!$O840="",N(Register!$Q840)=0),0,ROUND((Register!$M840-Register!$R840)*MIN(Register!$Q840,MAX(0,MIN(I$4,IF(Register!$U840="",$D$2,MIN($D$2,YEAR(Register!$U840)*12+MONTH(Register!$U840)-1)))-(YEAR(Register!$O840)*12+MONTH(Register!$O840))+1))/Register!$Q840,2)-ROUND((Register!$M840-Register!$R840)*MIN(Register!$Q840,MAX(0,MIN(I$4-1,IF(Register!$U840="",$D$2,MIN($D$2,YEAR(Register!$U840)*12+MONTH(Register!$U840)-1)))-(YEAR(Register!$O840)*12+MONTH(Register!$O840))+1))/Register!$Q840,2))</f>
        <v/>
      </c>
      <c r="J842" s="27">
        <f>IF(OR(Register!$N840&lt;&gt;"Yes",Register!$O840="",N(Register!$Q840)=0),0,ROUND((Register!$M840-Register!$R840)*MIN(Register!$Q840,MAX(0,MIN(J$4,IF(Register!$U840="",$D$2,MIN($D$2,YEAR(Register!$U840)*12+MONTH(Register!$U840)-1)))-(YEAR(Register!$O840)*12+MONTH(Register!$O840))+1))/Register!$Q840,2)-ROUND((Register!$M840-Register!$R840)*MIN(Register!$Q840,MAX(0,MIN(J$4-1,IF(Register!$U840="",$D$2,MIN($D$2,YEAR(Register!$U840)*12+MONTH(Register!$U840)-1)))-(YEAR(Register!$O840)*12+MONTH(Register!$O840))+1))/Register!$Q840,2))</f>
        <v/>
      </c>
      <c r="K842" s="27">
        <f>IF(OR(Register!$N840&lt;&gt;"Yes",Register!$O840="",N(Register!$Q840)=0),0,ROUND((Register!$M840-Register!$R840)*MIN(Register!$Q840,MAX(0,MIN(K$4,IF(Register!$U840="",$D$2,MIN($D$2,YEAR(Register!$U840)*12+MONTH(Register!$U840)-1)))-(YEAR(Register!$O840)*12+MONTH(Register!$O840))+1))/Register!$Q840,2)-ROUND((Register!$M840-Register!$R840)*MIN(Register!$Q840,MAX(0,MIN(K$4-1,IF(Register!$U840="",$D$2,MIN($D$2,YEAR(Register!$U840)*12+MONTH(Register!$U840)-1)))-(YEAR(Register!$O840)*12+MONTH(Register!$O840))+1))/Register!$Q840,2))</f>
        <v/>
      </c>
      <c r="L842" s="27">
        <f>IF(OR(Register!$N840&lt;&gt;"Yes",Register!$O840="",N(Register!$Q840)=0),0,ROUND((Register!$M840-Register!$R840)*MIN(Register!$Q840,MAX(0,MIN(L$4,IF(Register!$U840="",$D$2,MIN($D$2,YEAR(Register!$U840)*12+MONTH(Register!$U840)-1)))-(YEAR(Register!$O840)*12+MONTH(Register!$O840))+1))/Register!$Q840,2)-ROUND((Register!$M840-Register!$R840)*MIN(Register!$Q840,MAX(0,MIN(L$4-1,IF(Register!$U840="",$D$2,MIN($D$2,YEAR(Register!$U840)*12+MONTH(Register!$U840)-1)))-(YEAR(Register!$O840)*12+MONTH(Register!$O840))+1))/Register!$Q840,2))</f>
        <v/>
      </c>
      <c r="M842" s="27">
        <f>IF(OR(Register!$N840&lt;&gt;"Yes",Register!$O840="",N(Register!$Q840)=0),0,ROUND((Register!$M840-Register!$R840)*MIN(Register!$Q840,MAX(0,MIN(M$4,IF(Register!$U840="",$D$2,MIN($D$2,YEAR(Register!$U840)*12+MONTH(Register!$U840)-1)))-(YEAR(Register!$O840)*12+MONTH(Register!$O840))+1))/Register!$Q840,2)-ROUND((Register!$M840-Register!$R840)*MIN(Register!$Q840,MAX(0,MIN(M$4-1,IF(Register!$U840="",$D$2,MIN($D$2,YEAR(Register!$U840)*12+MONTH(Register!$U840)-1)))-(YEAR(Register!$O840)*12+MONTH(Register!$O840))+1))/Register!$Q840,2))</f>
        <v/>
      </c>
      <c r="N842" s="27">
        <f>IF(OR(Register!$N840&lt;&gt;"Yes",Register!$O840="",N(Register!$Q840)=0),0,ROUND((Register!$M840-Register!$R840)*MIN(Register!$Q840,MAX(0,MIN(N$4,IF(Register!$U840="",$D$2,MIN($D$2,YEAR(Register!$U840)*12+MONTH(Register!$U840)-1)))-(YEAR(Register!$O840)*12+MONTH(Register!$O840))+1))/Register!$Q840,2)-ROUND((Register!$M840-Register!$R840)*MIN(Register!$Q840,MAX(0,MIN(N$4-1,IF(Register!$U840="",$D$2,MIN($D$2,YEAR(Register!$U840)*12+MONTH(Register!$U840)-1)))-(YEAR(Register!$O840)*12+MONTH(Register!$O840))+1))/Register!$Q840,2))</f>
        <v/>
      </c>
      <c r="O842" s="27">
        <f>IF(OR(Register!$N840&lt;&gt;"Yes",Register!$O840="",N(Register!$Q840)=0),0,ROUND((Register!$M840-Register!$R840)*MIN(Register!$Q840,MAX(0,MIN(O$4,IF(Register!$U840="",$D$2,MIN($D$2,YEAR(Register!$U840)*12+MONTH(Register!$U840)-1)))-(YEAR(Register!$O840)*12+MONTH(Register!$O840))+1))/Register!$Q840,2)-ROUND((Register!$M840-Register!$R840)*MIN(Register!$Q840,MAX(0,MIN(O$4-1,IF(Register!$U840="",$D$2,MIN($D$2,YEAR(Register!$U840)*12+MONTH(Register!$U840)-1)))-(YEAR(Register!$O840)*12+MONTH(Register!$O840))+1))/Register!$Q840,2))</f>
        <v/>
      </c>
      <c r="P842" s="27">
        <f>IF(OR(Register!$N840&lt;&gt;"Yes",Register!$O840="",N(Register!$Q840)=0),0,ROUND((Register!$M840-Register!$R840)*MIN(Register!$Q840,MAX(0,MIN(P$4,IF(Register!$U840="",$D$2,MIN($D$2,YEAR(Register!$U840)*12+MONTH(Register!$U840)-1)))-(YEAR(Register!$O840)*12+MONTH(Register!$O840))+1))/Register!$Q840,2)-ROUND((Register!$M840-Register!$R840)*MIN(Register!$Q840,MAX(0,MIN(P$4-1,IF(Register!$U840="",$D$2,MIN($D$2,YEAR(Register!$U840)*12+MONTH(Register!$U840)-1)))-(YEAR(Register!$O840)*12+MONTH(Register!$O840))+1))/Register!$Q840,2))</f>
        <v/>
      </c>
      <c r="Q842" s="27">
        <f>E842+F842+G842+H842+I842+J842+K842+L842+M842+N842+O842+P842</f>
        <v/>
      </c>
    </row>
    <row r="843">
      <c r="A843" s="28">
        <f>IF(Register!$A841="","",Register!$A841)</f>
        <v/>
      </c>
      <c r="B843" s="28">
        <f>IF(Register!$D841="","",Register!$D841)</f>
        <v/>
      </c>
      <c r="C843" s="28">
        <f>IF(Register!$F841="","",Register!$F841)</f>
        <v/>
      </c>
      <c r="D843" s="28">
        <f>IF(C843="","",IF(C843=Settings!$A$9,Settings!$B$9,IF(C843=Settings!$A$10,Settings!$B$10,IF(C843=Settings!$A$11,Settings!$B$11,IF(C843=Settings!$A$12,Settings!$B$12,IF(C843=Settings!$A$13,Settings!$B$13,IF(C843=Settings!$A$14,Settings!$B$14,IF(C843=Settings!$A$15,Settings!$B$15,IF(C843=Settings!$A$16,Settings!$B$16,IF(C843=Settings!$A$17,Settings!$B$17,IF(C843=Settings!$A$18,Settings!$B$18,"")))))))))))</f>
        <v/>
      </c>
      <c r="E843" s="27">
        <f>IF(OR(Register!$N841&lt;&gt;"Yes",Register!$O841="",N(Register!$Q841)=0),0,ROUND((Register!$M841-Register!$R841)*MIN(Register!$Q841,MAX(0,MIN(E$4,IF(Register!$U841="",$D$2,MIN($D$2,YEAR(Register!$U841)*12+MONTH(Register!$U841)-1)))-(YEAR(Register!$O841)*12+MONTH(Register!$O841))+1))/Register!$Q841,2)-ROUND((Register!$M841-Register!$R841)*MIN(Register!$Q841,MAX(0,MIN(E$4-1,IF(Register!$U841="",$D$2,MIN($D$2,YEAR(Register!$U841)*12+MONTH(Register!$U841)-1)))-(YEAR(Register!$O841)*12+MONTH(Register!$O841))+1))/Register!$Q841,2))</f>
        <v/>
      </c>
      <c r="F843" s="27">
        <f>IF(OR(Register!$N841&lt;&gt;"Yes",Register!$O841="",N(Register!$Q841)=0),0,ROUND((Register!$M841-Register!$R841)*MIN(Register!$Q841,MAX(0,MIN(F$4,IF(Register!$U841="",$D$2,MIN($D$2,YEAR(Register!$U841)*12+MONTH(Register!$U841)-1)))-(YEAR(Register!$O841)*12+MONTH(Register!$O841))+1))/Register!$Q841,2)-ROUND((Register!$M841-Register!$R841)*MIN(Register!$Q841,MAX(0,MIN(F$4-1,IF(Register!$U841="",$D$2,MIN($D$2,YEAR(Register!$U841)*12+MONTH(Register!$U841)-1)))-(YEAR(Register!$O841)*12+MONTH(Register!$O841))+1))/Register!$Q841,2))</f>
        <v/>
      </c>
      <c r="G843" s="27">
        <f>IF(OR(Register!$N841&lt;&gt;"Yes",Register!$O841="",N(Register!$Q841)=0),0,ROUND((Register!$M841-Register!$R841)*MIN(Register!$Q841,MAX(0,MIN(G$4,IF(Register!$U841="",$D$2,MIN($D$2,YEAR(Register!$U841)*12+MONTH(Register!$U841)-1)))-(YEAR(Register!$O841)*12+MONTH(Register!$O841))+1))/Register!$Q841,2)-ROUND((Register!$M841-Register!$R841)*MIN(Register!$Q841,MAX(0,MIN(G$4-1,IF(Register!$U841="",$D$2,MIN($D$2,YEAR(Register!$U841)*12+MONTH(Register!$U841)-1)))-(YEAR(Register!$O841)*12+MONTH(Register!$O841))+1))/Register!$Q841,2))</f>
        <v/>
      </c>
      <c r="H843" s="27">
        <f>IF(OR(Register!$N841&lt;&gt;"Yes",Register!$O841="",N(Register!$Q841)=0),0,ROUND((Register!$M841-Register!$R841)*MIN(Register!$Q841,MAX(0,MIN(H$4,IF(Register!$U841="",$D$2,MIN($D$2,YEAR(Register!$U841)*12+MONTH(Register!$U841)-1)))-(YEAR(Register!$O841)*12+MONTH(Register!$O841))+1))/Register!$Q841,2)-ROUND((Register!$M841-Register!$R841)*MIN(Register!$Q841,MAX(0,MIN(H$4-1,IF(Register!$U841="",$D$2,MIN($D$2,YEAR(Register!$U841)*12+MONTH(Register!$U841)-1)))-(YEAR(Register!$O841)*12+MONTH(Register!$O841))+1))/Register!$Q841,2))</f>
        <v/>
      </c>
      <c r="I843" s="27">
        <f>IF(OR(Register!$N841&lt;&gt;"Yes",Register!$O841="",N(Register!$Q841)=0),0,ROUND((Register!$M841-Register!$R841)*MIN(Register!$Q841,MAX(0,MIN(I$4,IF(Register!$U841="",$D$2,MIN($D$2,YEAR(Register!$U841)*12+MONTH(Register!$U841)-1)))-(YEAR(Register!$O841)*12+MONTH(Register!$O841))+1))/Register!$Q841,2)-ROUND((Register!$M841-Register!$R841)*MIN(Register!$Q841,MAX(0,MIN(I$4-1,IF(Register!$U841="",$D$2,MIN($D$2,YEAR(Register!$U841)*12+MONTH(Register!$U841)-1)))-(YEAR(Register!$O841)*12+MONTH(Register!$O841))+1))/Register!$Q841,2))</f>
        <v/>
      </c>
      <c r="J843" s="27">
        <f>IF(OR(Register!$N841&lt;&gt;"Yes",Register!$O841="",N(Register!$Q841)=0),0,ROUND((Register!$M841-Register!$R841)*MIN(Register!$Q841,MAX(0,MIN(J$4,IF(Register!$U841="",$D$2,MIN($D$2,YEAR(Register!$U841)*12+MONTH(Register!$U841)-1)))-(YEAR(Register!$O841)*12+MONTH(Register!$O841))+1))/Register!$Q841,2)-ROUND((Register!$M841-Register!$R841)*MIN(Register!$Q841,MAX(0,MIN(J$4-1,IF(Register!$U841="",$D$2,MIN($D$2,YEAR(Register!$U841)*12+MONTH(Register!$U841)-1)))-(YEAR(Register!$O841)*12+MONTH(Register!$O841))+1))/Register!$Q841,2))</f>
        <v/>
      </c>
      <c r="K843" s="27">
        <f>IF(OR(Register!$N841&lt;&gt;"Yes",Register!$O841="",N(Register!$Q841)=0),0,ROUND((Register!$M841-Register!$R841)*MIN(Register!$Q841,MAX(0,MIN(K$4,IF(Register!$U841="",$D$2,MIN($D$2,YEAR(Register!$U841)*12+MONTH(Register!$U841)-1)))-(YEAR(Register!$O841)*12+MONTH(Register!$O841))+1))/Register!$Q841,2)-ROUND((Register!$M841-Register!$R841)*MIN(Register!$Q841,MAX(0,MIN(K$4-1,IF(Register!$U841="",$D$2,MIN($D$2,YEAR(Register!$U841)*12+MONTH(Register!$U841)-1)))-(YEAR(Register!$O841)*12+MONTH(Register!$O841))+1))/Register!$Q841,2))</f>
        <v/>
      </c>
      <c r="L843" s="27">
        <f>IF(OR(Register!$N841&lt;&gt;"Yes",Register!$O841="",N(Register!$Q841)=0),0,ROUND((Register!$M841-Register!$R841)*MIN(Register!$Q841,MAX(0,MIN(L$4,IF(Register!$U841="",$D$2,MIN($D$2,YEAR(Register!$U841)*12+MONTH(Register!$U841)-1)))-(YEAR(Register!$O841)*12+MONTH(Register!$O841))+1))/Register!$Q841,2)-ROUND((Register!$M841-Register!$R841)*MIN(Register!$Q841,MAX(0,MIN(L$4-1,IF(Register!$U841="",$D$2,MIN($D$2,YEAR(Register!$U841)*12+MONTH(Register!$U841)-1)))-(YEAR(Register!$O841)*12+MONTH(Register!$O841))+1))/Register!$Q841,2))</f>
        <v/>
      </c>
      <c r="M843" s="27">
        <f>IF(OR(Register!$N841&lt;&gt;"Yes",Register!$O841="",N(Register!$Q841)=0),0,ROUND((Register!$M841-Register!$R841)*MIN(Register!$Q841,MAX(0,MIN(M$4,IF(Register!$U841="",$D$2,MIN($D$2,YEAR(Register!$U841)*12+MONTH(Register!$U841)-1)))-(YEAR(Register!$O841)*12+MONTH(Register!$O841))+1))/Register!$Q841,2)-ROUND((Register!$M841-Register!$R841)*MIN(Register!$Q841,MAX(0,MIN(M$4-1,IF(Register!$U841="",$D$2,MIN($D$2,YEAR(Register!$U841)*12+MONTH(Register!$U841)-1)))-(YEAR(Register!$O841)*12+MONTH(Register!$O841))+1))/Register!$Q841,2))</f>
        <v/>
      </c>
      <c r="N843" s="27">
        <f>IF(OR(Register!$N841&lt;&gt;"Yes",Register!$O841="",N(Register!$Q841)=0),0,ROUND((Register!$M841-Register!$R841)*MIN(Register!$Q841,MAX(0,MIN(N$4,IF(Register!$U841="",$D$2,MIN($D$2,YEAR(Register!$U841)*12+MONTH(Register!$U841)-1)))-(YEAR(Register!$O841)*12+MONTH(Register!$O841))+1))/Register!$Q841,2)-ROUND((Register!$M841-Register!$R841)*MIN(Register!$Q841,MAX(0,MIN(N$4-1,IF(Register!$U841="",$D$2,MIN($D$2,YEAR(Register!$U841)*12+MONTH(Register!$U841)-1)))-(YEAR(Register!$O841)*12+MONTH(Register!$O841))+1))/Register!$Q841,2))</f>
        <v/>
      </c>
      <c r="O843" s="27">
        <f>IF(OR(Register!$N841&lt;&gt;"Yes",Register!$O841="",N(Register!$Q841)=0),0,ROUND((Register!$M841-Register!$R841)*MIN(Register!$Q841,MAX(0,MIN(O$4,IF(Register!$U841="",$D$2,MIN($D$2,YEAR(Register!$U841)*12+MONTH(Register!$U841)-1)))-(YEAR(Register!$O841)*12+MONTH(Register!$O841))+1))/Register!$Q841,2)-ROUND((Register!$M841-Register!$R841)*MIN(Register!$Q841,MAX(0,MIN(O$4-1,IF(Register!$U841="",$D$2,MIN($D$2,YEAR(Register!$U841)*12+MONTH(Register!$U841)-1)))-(YEAR(Register!$O841)*12+MONTH(Register!$O841))+1))/Register!$Q841,2))</f>
        <v/>
      </c>
      <c r="P843" s="27">
        <f>IF(OR(Register!$N841&lt;&gt;"Yes",Register!$O841="",N(Register!$Q841)=0),0,ROUND((Register!$M841-Register!$R841)*MIN(Register!$Q841,MAX(0,MIN(P$4,IF(Register!$U841="",$D$2,MIN($D$2,YEAR(Register!$U841)*12+MONTH(Register!$U841)-1)))-(YEAR(Register!$O841)*12+MONTH(Register!$O841))+1))/Register!$Q841,2)-ROUND((Register!$M841-Register!$R841)*MIN(Register!$Q841,MAX(0,MIN(P$4-1,IF(Register!$U841="",$D$2,MIN($D$2,YEAR(Register!$U841)*12+MONTH(Register!$U841)-1)))-(YEAR(Register!$O841)*12+MONTH(Register!$O841))+1))/Register!$Q841,2))</f>
        <v/>
      </c>
      <c r="Q843" s="27">
        <f>E843+F843+G843+H843+I843+J843+K843+L843+M843+N843+O843+P843</f>
        <v/>
      </c>
    </row>
    <row r="844">
      <c r="A844" s="28">
        <f>IF(Register!$A842="","",Register!$A842)</f>
        <v/>
      </c>
      <c r="B844" s="28">
        <f>IF(Register!$D842="","",Register!$D842)</f>
        <v/>
      </c>
      <c r="C844" s="28">
        <f>IF(Register!$F842="","",Register!$F842)</f>
        <v/>
      </c>
      <c r="D844" s="28">
        <f>IF(C844="","",IF(C844=Settings!$A$9,Settings!$B$9,IF(C844=Settings!$A$10,Settings!$B$10,IF(C844=Settings!$A$11,Settings!$B$11,IF(C844=Settings!$A$12,Settings!$B$12,IF(C844=Settings!$A$13,Settings!$B$13,IF(C844=Settings!$A$14,Settings!$B$14,IF(C844=Settings!$A$15,Settings!$B$15,IF(C844=Settings!$A$16,Settings!$B$16,IF(C844=Settings!$A$17,Settings!$B$17,IF(C844=Settings!$A$18,Settings!$B$18,"")))))))))))</f>
        <v/>
      </c>
      <c r="E844" s="27">
        <f>IF(OR(Register!$N842&lt;&gt;"Yes",Register!$O842="",N(Register!$Q842)=0),0,ROUND((Register!$M842-Register!$R842)*MIN(Register!$Q842,MAX(0,MIN(E$4,IF(Register!$U842="",$D$2,MIN($D$2,YEAR(Register!$U842)*12+MONTH(Register!$U842)-1)))-(YEAR(Register!$O842)*12+MONTH(Register!$O842))+1))/Register!$Q842,2)-ROUND((Register!$M842-Register!$R842)*MIN(Register!$Q842,MAX(0,MIN(E$4-1,IF(Register!$U842="",$D$2,MIN($D$2,YEAR(Register!$U842)*12+MONTH(Register!$U842)-1)))-(YEAR(Register!$O842)*12+MONTH(Register!$O842))+1))/Register!$Q842,2))</f>
        <v/>
      </c>
      <c r="F844" s="27">
        <f>IF(OR(Register!$N842&lt;&gt;"Yes",Register!$O842="",N(Register!$Q842)=0),0,ROUND((Register!$M842-Register!$R842)*MIN(Register!$Q842,MAX(0,MIN(F$4,IF(Register!$U842="",$D$2,MIN($D$2,YEAR(Register!$U842)*12+MONTH(Register!$U842)-1)))-(YEAR(Register!$O842)*12+MONTH(Register!$O842))+1))/Register!$Q842,2)-ROUND((Register!$M842-Register!$R842)*MIN(Register!$Q842,MAX(0,MIN(F$4-1,IF(Register!$U842="",$D$2,MIN($D$2,YEAR(Register!$U842)*12+MONTH(Register!$U842)-1)))-(YEAR(Register!$O842)*12+MONTH(Register!$O842))+1))/Register!$Q842,2))</f>
        <v/>
      </c>
      <c r="G844" s="27">
        <f>IF(OR(Register!$N842&lt;&gt;"Yes",Register!$O842="",N(Register!$Q842)=0),0,ROUND((Register!$M842-Register!$R842)*MIN(Register!$Q842,MAX(0,MIN(G$4,IF(Register!$U842="",$D$2,MIN($D$2,YEAR(Register!$U842)*12+MONTH(Register!$U842)-1)))-(YEAR(Register!$O842)*12+MONTH(Register!$O842))+1))/Register!$Q842,2)-ROUND((Register!$M842-Register!$R842)*MIN(Register!$Q842,MAX(0,MIN(G$4-1,IF(Register!$U842="",$D$2,MIN($D$2,YEAR(Register!$U842)*12+MONTH(Register!$U842)-1)))-(YEAR(Register!$O842)*12+MONTH(Register!$O842))+1))/Register!$Q842,2))</f>
        <v/>
      </c>
      <c r="H844" s="27">
        <f>IF(OR(Register!$N842&lt;&gt;"Yes",Register!$O842="",N(Register!$Q842)=0),0,ROUND((Register!$M842-Register!$R842)*MIN(Register!$Q842,MAX(0,MIN(H$4,IF(Register!$U842="",$D$2,MIN($D$2,YEAR(Register!$U842)*12+MONTH(Register!$U842)-1)))-(YEAR(Register!$O842)*12+MONTH(Register!$O842))+1))/Register!$Q842,2)-ROUND((Register!$M842-Register!$R842)*MIN(Register!$Q842,MAX(0,MIN(H$4-1,IF(Register!$U842="",$D$2,MIN($D$2,YEAR(Register!$U842)*12+MONTH(Register!$U842)-1)))-(YEAR(Register!$O842)*12+MONTH(Register!$O842))+1))/Register!$Q842,2))</f>
        <v/>
      </c>
      <c r="I844" s="27">
        <f>IF(OR(Register!$N842&lt;&gt;"Yes",Register!$O842="",N(Register!$Q842)=0),0,ROUND((Register!$M842-Register!$R842)*MIN(Register!$Q842,MAX(0,MIN(I$4,IF(Register!$U842="",$D$2,MIN($D$2,YEAR(Register!$U842)*12+MONTH(Register!$U842)-1)))-(YEAR(Register!$O842)*12+MONTH(Register!$O842))+1))/Register!$Q842,2)-ROUND((Register!$M842-Register!$R842)*MIN(Register!$Q842,MAX(0,MIN(I$4-1,IF(Register!$U842="",$D$2,MIN($D$2,YEAR(Register!$U842)*12+MONTH(Register!$U842)-1)))-(YEAR(Register!$O842)*12+MONTH(Register!$O842))+1))/Register!$Q842,2))</f>
        <v/>
      </c>
      <c r="J844" s="27">
        <f>IF(OR(Register!$N842&lt;&gt;"Yes",Register!$O842="",N(Register!$Q842)=0),0,ROUND((Register!$M842-Register!$R842)*MIN(Register!$Q842,MAX(0,MIN(J$4,IF(Register!$U842="",$D$2,MIN($D$2,YEAR(Register!$U842)*12+MONTH(Register!$U842)-1)))-(YEAR(Register!$O842)*12+MONTH(Register!$O842))+1))/Register!$Q842,2)-ROUND((Register!$M842-Register!$R842)*MIN(Register!$Q842,MAX(0,MIN(J$4-1,IF(Register!$U842="",$D$2,MIN($D$2,YEAR(Register!$U842)*12+MONTH(Register!$U842)-1)))-(YEAR(Register!$O842)*12+MONTH(Register!$O842))+1))/Register!$Q842,2))</f>
        <v/>
      </c>
      <c r="K844" s="27">
        <f>IF(OR(Register!$N842&lt;&gt;"Yes",Register!$O842="",N(Register!$Q842)=0),0,ROUND((Register!$M842-Register!$R842)*MIN(Register!$Q842,MAX(0,MIN(K$4,IF(Register!$U842="",$D$2,MIN($D$2,YEAR(Register!$U842)*12+MONTH(Register!$U842)-1)))-(YEAR(Register!$O842)*12+MONTH(Register!$O842))+1))/Register!$Q842,2)-ROUND((Register!$M842-Register!$R842)*MIN(Register!$Q842,MAX(0,MIN(K$4-1,IF(Register!$U842="",$D$2,MIN($D$2,YEAR(Register!$U842)*12+MONTH(Register!$U842)-1)))-(YEAR(Register!$O842)*12+MONTH(Register!$O842))+1))/Register!$Q842,2))</f>
        <v/>
      </c>
      <c r="L844" s="27">
        <f>IF(OR(Register!$N842&lt;&gt;"Yes",Register!$O842="",N(Register!$Q842)=0),0,ROUND((Register!$M842-Register!$R842)*MIN(Register!$Q842,MAX(0,MIN(L$4,IF(Register!$U842="",$D$2,MIN($D$2,YEAR(Register!$U842)*12+MONTH(Register!$U842)-1)))-(YEAR(Register!$O842)*12+MONTH(Register!$O842))+1))/Register!$Q842,2)-ROUND((Register!$M842-Register!$R842)*MIN(Register!$Q842,MAX(0,MIN(L$4-1,IF(Register!$U842="",$D$2,MIN($D$2,YEAR(Register!$U842)*12+MONTH(Register!$U842)-1)))-(YEAR(Register!$O842)*12+MONTH(Register!$O842))+1))/Register!$Q842,2))</f>
        <v/>
      </c>
      <c r="M844" s="27">
        <f>IF(OR(Register!$N842&lt;&gt;"Yes",Register!$O842="",N(Register!$Q842)=0),0,ROUND((Register!$M842-Register!$R842)*MIN(Register!$Q842,MAX(0,MIN(M$4,IF(Register!$U842="",$D$2,MIN($D$2,YEAR(Register!$U842)*12+MONTH(Register!$U842)-1)))-(YEAR(Register!$O842)*12+MONTH(Register!$O842))+1))/Register!$Q842,2)-ROUND((Register!$M842-Register!$R842)*MIN(Register!$Q842,MAX(0,MIN(M$4-1,IF(Register!$U842="",$D$2,MIN($D$2,YEAR(Register!$U842)*12+MONTH(Register!$U842)-1)))-(YEAR(Register!$O842)*12+MONTH(Register!$O842))+1))/Register!$Q842,2))</f>
        <v/>
      </c>
      <c r="N844" s="27">
        <f>IF(OR(Register!$N842&lt;&gt;"Yes",Register!$O842="",N(Register!$Q842)=0),0,ROUND((Register!$M842-Register!$R842)*MIN(Register!$Q842,MAX(0,MIN(N$4,IF(Register!$U842="",$D$2,MIN($D$2,YEAR(Register!$U842)*12+MONTH(Register!$U842)-1)))-(YEAR(Register!$O842)*12+MONTH(Register!$O842))+1))/Register!$Q842,2)-ROUND((Register!$M842-Register!$R842)*MIN(Register!$Q842,MAX(0,MIN(N$4-1,IF(Register!$U842="",$D$2,MIN($D$2,YEAR(Register!$U842)*12+MONTH(Register!$U842)-1)))-(YEAR(Register!$O842)*12+MONTH(Register!$O842))+1))/Register!$Q842,2))</f>
        <v/>
      </c>
      <c r="O844" s="27">
        <f>IF(OR(Register!$N842&lt;&gt;"Yes",Register!$O842="",N(Register!$Q842)=0),0,ROUND((Register!$M842-Register!$R842)*MIN(Register!$Q842,MAX(0,MIN(O$4,IF(Register!$U842="",$D$2,MIN($D$2,YEAR(Register!$U842)*12+MONTH(Register!$U842)-1)))-(YEAR(Register!$O842)*12+MONTH(Register!$O842))+1))/Register!$Q842,2)-ROUND((Register!$M842-Register!$R842)*MIN(Register!$Q842,MAX(0,MIN(O$4-1,IF(Register!$U842="",$D$2,MIN($D$2,YEAR(Register!$U842)*12+MONTH(Register!$U842)-1)))-(YEAR(Register!$O842)*12+MONTH(Register!$O842))+1))/Register!$Q842,2))</f>
        <v/>
      </c>
      <c r="P844" s="27">
        <f>IF(OR(Register!$N842&lt;&gt;"Yes",Register!$O842="",N(Register!$Q842)=0),0,ROUND((Register!$M842-Register!$R842)*MIN(Register!$Q842,MAX(0,MIN(P$4,IF(Register!$U842="",$D$2,MIN($D$2,YEAR(Register!$U842)*12+MONTH(Register!$U842)-1)))-(YEAR(Register!$O842)*12+MONTH(Register!$O842))+1))/Register!$Q842,2)-ROUND((Register!$M842-Register!$R842)*MIN(Register!$Q842,MAX(0,MIN(P$4-1,IF(Register!$U842="",$D$2,MIN($D$2,YEAR(Register!$U842)*12+MONTH(Register!$U842)-1)))-(YEAR(Register!$O842)*12+MONTH(Register!$O842))+1))/Register!$Q842,2))</f>
        <v/>
      </c>
      <c r="Q844" s="27">
        <f>E844+F844+G844+H844+I844+J844+K844+L844+M844+N844+O844+P844</f>
        <v/>
      </c>
    </row>
    <row r="845">
      <c r="A845" s="28">
        <f>IF(Register!$A843="","",Register!$A843)</f>
        <v/>
      </c>
      <c r="B845" s="28">
        <f>IF(Register!$D843="","",Register!$D843)</f>
        <v/>
      </c>
      <c r="C845" s="28">
        <f>IF(Register!$F843="","",Register!$F843)</f>
        <v/>
      </c>
      <c r="D845" s="28">
        <f>IF(C845="","",IF(C845=Settings!$A$9,Settings!$B$9,IF(C845=Settings!$A$10,Settings!$B$10,IF(C845=Settings!$A$11,Settings!$B$11,IF(C845=Settings!$A$12,Settings!$B$12,IF(C845=Settings!$A$13,Settings!$B$13,IF(C845=Settings!$A$14,Settings!$B$14,IF(C845=Settings!$A$15,Settings!$B$15,IF(C845=Settings!$A$16,Settings!$B$16,IF(C845=Settings!$A$17,Settings!$B$17,IF(C845=Settings!$A$18,Settings!$B$18,"")))))))))))</f>
        <v/>
      </c>
      <c r="E845" s="27">
        <f>IF(OR(Register!$N843&lt;&gt;"Yes",Register!$O843="",N(Register!$Q843)=0),0,ROUND((Register!$M843-Register!$R843)*MIN(Register!$Q843,MAX(0,MIN(E$4,IF(Register!$U843="",$D$2,MIN($D$2,YEAR(Register!$U843)*12+MONTH(Register!$U843)-1)))-(YEAR(Register!$O843)*12+MONTH(Register!$O843))+1))/Register!$Q843,2)-ROUND((Register!$M843-Register!$R843)*MIN(Register!$Q843,MAX(0,MIN(E$4-1,IF(Register!$U843="",$D$2,MIN($D$2,YEAR(Register!$U843)*12+MONTH(Register!$U843)-1)))-(YEAR(Register!$O843)*12+MONTH(Register!$O843))+1))/Register!$Q843,2))</f>
        <v/>
      </c>
      <c r="F845" s="27">
        <f>IF(OR(Register!$N843&lt;&gt;"Yes",Register!$O843="",N(Register!$Q843)=0),0,ROUND((Register!$M843-Register!$R843)*MIN(Register!$Q843,MAX(0,MIN(F$4,IF(Register!$U843="",$D$2,MIN($D$2,YEAR(Register!$U843)*12+MONTH(Register!$U843)-1)))-(YEAR(Register!$O843)*12+MONTH(Register!$O843))+1))/Register!$Q843,2)-ROUND((Register!$M843-Register!$R843)*MIN(Register!$Q843,MAX(0,MIN(F$4-1,IF(Register!$U843="",$D$2,MIN($D$2,YEAR(Register!$U843)*12+MONTH(Register!$U843)-1)))-(YEAR(Register!$O843)*12+MONTH(Register!$O843))+1))/Register!$Q843,2))</f>
        <v/>
      </c>
      <c r="G845" s="27">
        <f>IF(OR(Register!$N843&lt;&gt;"Yes",Register!$O843="",N(Register!$Q843)=0),0,ROUND((Register!$M843-Register!$R843)*MIN(Register!$Q843,MAX(0,MIN(G$4,IF(Register!$U843="",$D$2,MIN($D$2,YEAR(Register!$U843)*12+MONTH(Register!$U843)-1)))-(YEAR(Register!$O843)*12+MONTH(Register!$O843))+1))/Register!$Q843,2)-ROUND((Register!$M843-Register!$R843)*MIN(Register!$Q843,MAX(0,MIN(G$4-1,IF(Register!$U843="",$D$2,MIN($D$2,YEAR(Register!$U843)*12+MONTH(Register!$U843)-1)))-(YEAR(Register!$O843)*12+MONTH(Register!$O843))+1))/Register!$Q843,2))</f>
        <v/>
      </c>
      <c r="H845" s="27">
        <f>IF(OR(Register!$N843&lt;&gt;"Yes",Register!$O843="",N(Register!$Q843)=0),0,ROUND((Register!$M843-Register!$R843)*MIN(Register!$Q843,MAX(0,MIN(H$4,IF(Register!$U843="",$D$2,MIN($D$2,YEAR(Register!$U843)*12+MONTH(Register!$U843)-1)))-(YEAR(Register!$O843)*12+MONTH(Register!$O843))+1))/Register!$Q843,2)-ROUND((Register!$M843-Register!$R843)*MIN(Register!$Q843,MAX(0,MIN(H$4-1,IF(Register!$U843="",$D$2,MIN($D$2,YEAR(Register!$U843)*12+MONTH(Register!$U843)-1)))-(YEAR(Register!$O843)*12+MONTH(Register!$O843))+1))/Register!$Q843,2))</f>
        <v/>
      </c>
      <c r="I845" s="27">
        <f>IF(OR(Register!$N843&lt;&gt;"Yes",Register!$O843="",N(Register!$Q843)=0),0,ROUND((Register!$M843-Register!$R843)*MIN(Register!$Q843,MAX(0,MIN(I$4,IF(Register!$U843="",$D$2,MIN($D$2,YEAR(Register!$U843)*12+MONTH(Register!$U843)-1)))-(YEAR(Register!$O843)*12+MONTH(Register!$O843))+1))/Register!$Q843,2)-ROUND((Register!$M843-Register!$R843)*MIN(Register!$Q843,MAX(0,MIN(I$4-1,IF(Register!$U843="",$D$2,MIN($D$2,YEAR(Register!$U843)*12+MONTH(Register!$U843)-1)))-(YEAR(Register!$O843)*12+MONTH(Register!$O843))+1))/Register!$Q843,2))</f>
        <v/>
      </c>
      <c r="J845" s="27">
        <f>IF(OR(Register!$N843&lt;&gt;"Yes",Register!$O843="",N(Register!$Q843)=0),0,ROUND((Register!$M843-Register!$R843)*MIN(Register!$Q843,MAX(0,MIN(J$4,IF(Register!$U843="",$D$2,MIN($D$2,YEAR(Register!$U843)*12+MONTH(Register!$U843)-1)))-(YEAR(Register!$O843)*12+MONTH(Register!$O843))+1))/Register!$Q843,2)-ROUND((Register!$M843-Register!$R843)*MIN(Register!$Q843,MAX(0,MIN(J$4-1,IF(Register!$U843="",$D$2,MIN($D$2,YEAR(Register!$U843)*12+MONTH(Register!$U843)-1)))-(YEAR(Register!$O843)*12+MONTH(Register!$O843))+1))/Register!$Q843,2))</f>
        <v/>
      </c>
      <c r="K845" s="27">
        <f>IF(OR(Register!$N843&lt;&gt;"Yes",Register!$O843="",N(Register!$Q843)=0),0,ROUND((Register!$M843-Register!$R843)*MIN(Register!$Q843,MAX(0,MIN(K$4,IF(Register!$U843="",$D$2,MIN($D$2,YEAR(Register!$U843)*12+MONTH(Register!$U843)-1)))-(YEAR(Register!$O843)*12+MONTH(Register!$O843))+1))/Register!$Q843,2)-ROUND((Register!$M843-Register!$R843)*MIN(Register!$Q843,MAX(0,MIN(K$4-1,IF(Register!$U843="",$D$2,MIN($D$2,YEAR(Register!$U843)*12+MONTH(Register!$U843)-1)))-(YEAR(Register!$O843)*12+MONTH(Register!$O843))+1))/Register!$Q843,2))</f>
        <v/>
      </c>
      <c r="L845" s="27">
        <f>IF(OR(Register!$N843&lt;&gt;"Yes",Register!$O843="",N(Register!$Q843)=0),0,ROUND((Register!$M843-Register!$R843)*MIN(Register!$Q843,MAX(0,MIN(L$4,IF(Register!$U843="",$D$2,MIN($D$2,YEAR(Register!$U843)*12+MONTH(Register!$U843)-1)))-(YEAR(Register!$O843)*12+MONTH(Register!$O843))+1))/Register!$Q843,2)-ROUND((Register!$M843-Register!$R843)*MIN(Register!$Q843,MAX(0,MIN(L$4-1,IF(Register!$U843="",$D$2,MIN($D$2,YEAR(Register!$U843)*12+MONTH(Register!$U843)-1)))-(YEAR(Register!$O843)*12+MONTH(Register!$O843))+1))/Register!$Q843,2))</f>
        <v/>
      </c>
      <c r="M845" s="27">
        <f>IF(OR(Register!$N843&lt;&gt;"Yes",Register!$O843="",N(Register!$Q843)=0),0,ROUND((Register!$M843-Register!$R843)*MIN(Register!$Q843,MAX(0,MIN(M$4,IF(Register!$U843="",$D$2,MIN($D$2,YEAR(Register!$U843)*12+MONTH(Register!$U843)-1)))-(YEAR(Register!$O843)*12+MONTH(Register!$O843))+1))/Register!$Q843,2)-ROUND((Register!$M843-Register!$R843)*MIN(Register!$Q843,MAX(0,MIN(M$4-1,IF(Register!$U843="",$D$2,MIN($D$2,YEAR(Register!$U843)*12+MONTH(Register!$U843)-1)))-(YEAR(Register!$O843)*12+MONTH(Register!$O843))+1))/Register!$Q843,2))</f>
        <v/>
      </c>
      <c r="N845" s="27">
        <f>IF(OR(Register!$N843&lt;&gt;"Yes",Register!$O843="",N(Register!$Q843)=0),0,ROUND((Register!$M843-Register!$R843)*MIN(Register!$Q843,MAX(0,MIN(N$4,IF(Register!$U843="",$D$2,MIN($D$2,YEAR(Register!$U843)*12+MONTH(Register!$U843)-1)))-(YEAR(Register!$O843)*12+MONTH(Register!$O843))+1))/Register!$Q843,2)-ROUND((Register!$M843-Register!$R843)*MIN(Register!$Q843,MAX(0,MIN(N$4-1,IF(Register!$U843="",$D$2,MIN($D$2,YEAR(Register!$U843)*12+MONTH(Register!$U843)-1)))-(YEAR(Register!$O843)*12+MONTH(Register!$O843))+1))/Register!$Q843,2))</f>
        <v/>
      </c>
      <c r="O845" s="27">
        <f>IF(OR(Register!$N843&lt;&gt;"Yes",Register!$O843="",N(Register!$Q843)=0),0,ROUND((Register!$M843-Register!$R843)*MIN(Register!$Q843,MAX(0,MIN(O$4,IF(Register!$U843="",$D$2,MIN($D$2,YEAR(Register!$U843)*12+MONTH(Register!$U843)-1)))-(YEAR(Register!$O843)*12+MONTH(Register!$O843))+1))/Register!$Q843,2)-ROUND((Register!$M843-Register!$R843)*MIN(Register!$Q843,MAX(0,MIN(O$4-1,IF(Register!$U843="",$D$2,MIN($D$2,YEAR(Register!$U843)*12+MONTH(Register!$U843)-1)))-(YEAR(Register!$O843)*12+MONTH(Register!$O843))+1))/Register!$Q843,2))</f>
        <v/>
      </c>
      <c r="P845" s="27">
        <f>IF(OR(Register!$N843&lt;&gt;"Yes",Register!$O843="",N(Register!$Q843)=0),0,ROUND((Register!$M843-Register!$R843)*MIN(Register!$Q843,MAX(0,MIN(P$4,IF(Register!$U843="",$D$2,MIN($D$2,YEAR(Register!$U843)*12+MONTH(Register!$U843)-1)))-(YEAR(Register!$O843)*12+MONTH(Register!$O843))+1))/Register!$Q843,2)-ROUND((Register!$M843-Register!$R843)*MIN(Register!$Q843,MAX(0,MIN(P$4-1,IF(Register!$U843="",$D$2,MIN($D$2,YEAR(Register!$U843)*12+MONTH(Register!$U843)-1)))-(YEAR(Register!$O843)*12+MONTH(Register!$O843))+1))/Register!$Q843,2))</f>
        <v/>
      </c>
      <c r="Q845" s="27">
        <f>E845+F845+G845+H845+I845+J845+K845+L845+M845+N845+O845+P845</f>
        <v/>
      </c>
    </row>
    <row r="846">
      <c r="A846" s="28">
        <f>IF(Register!$A844="","",Register!$A844)</f>
        <v/>
      </c>
      <c r="B846" s="28">
        <f>IF(Register!$D844="","",Register!$D844)</f>
        <v/>
      </c>
      <c r="C846" s="28">
        <f>IF(Register!$F844="","",Register!$F844)</f>
        <v/>
      </c>
      <c r="D846" s="28">
        <f>IF(C846="","",IF(C846=Settings!$A$9,Settings!$B$9,IF(C846=Settings!$A$10,Settings!$B$10,IF(C846=Settings!$A$11,Settings!$B$11,IF(C846=Settings!$A$12,Settings!$B$12,IF(C846=Settings!$A$13,Settings!$B$13,IF(C846=Settings!$A$14,Settings!$B$14,IF(C846=Settings!$A$15,Settings!$B$15,IF(C846=Settings!$A$16,Settings!$B$16,IF(C846=Settings!$A$17,Settings!$B$17,IF(C846=Settings!$A$18,Settings!$B$18,"")))))))))))</f>
        <v/>
      </c>
      <c r="E846" s="27">
        <f>IF(OR(Register!$N844&lt;&gt;"Yes",Register!$O844="",N(Register!$Q844)=0),0,ROUND((Register!$M844-Register!$R844)*MIN(Register!$Q844,MAX(0,MIN(E$4,IF(Register!$U844="",$D$2,MIN($D$2,YEAR(Register!$U844)*12+MONTH(Register!$U844)-1)))-(YEAR(Register!$O844)*12+MONTH(Register!$O844))+1))/Register!$Q844,2)-ROUND((Register!$M844-Register!$R844)*MIN(Register!$Q844,MAX(0,MIN(E$4-1,IF(Register!$U844="",$D$2,MIN($D$2,YEAR(Register!$U844)*12+MONTH(Register!$U844)-1)))-(YEAR(Register!$O844)*12+MONTH(Register!$O844))+1))/Register!$Q844,2))</f>
        <v/>
      </c>
      <c r="F846" s="27">
        <f>IF(OR(Register!$N844&lt;&gt;"Yes",Register!$O844="",N(Register!$Q844)=0),0,ROUND((Register!$M844-Register!$R844)*MIN(Register!$Q844,MAX(0,MIN(F$4,IF(Register!$U844="",$D$2,MIN($D$2,YEAR(Register!$U844)*12+MONTH(Register!$U844)-1)))-(YEAR(Register!$O844)*12+MONTH(Register!$O844))+1))/Register!$Q844,2)-ROUND((Register!$M844-Register!$R844)*MIN(Register!$Q844,MAX(0,MIN(F$4-1,IF(Register!$U844="",$D$2,MIN($D$2,YEAR(Register!$U844)*12+MONTH(Register!$U844)-1)))-(YEAR(Register!$O844)*12+MONTH(Register!$O844))+1))/Register!$Q844,2))</f>
        <v/>
      </c>
      <c r="G846" s="27">
        <f>IF(OR(Register!$N844&lt;&gt;"Yes",Register!$O844="",N(Register!$Q844)=0),0,ROUND((Register!$M844-Register!$R844)*MIN(Register!$Q844,MAX(0,MIN(G$4,IF(Register!$U844="",$D$2,MIN($D$2,YEAR(Register!$U844)*12+MONTH(Register!$U844)-1)))-(YEAR(Register!$O844)*12+MONTH(Register!$O844))+1))/Register!$Q844,2)-ROUND((Register!$M844-Register!$R844)*MIN(Register!$Q844,MAX(0,MIN(G$4-1,IF(Register!$U844="",$D$2,MIN($D$2,YEAR(Register!$U844)*12+MONTH(Register!$U844)-1)))-(YEAR(Register!$O844)*12+MONTH(Register!$O844))+1))/Register!$Q844,2))</f>
        <v/>
      </c>
      <c r="H846" s="27">
        <f>IF(OR(Register!$N844&lt;&gt;"Yes",Register!$O844="",N(Register!$Q844)=0),0,ROUND((Register!$M844-Register!$R844)*MIN(Register!$Q844,MAX(0,MIN(H$4,IF(Register!$U844="",$D$2,MIN($D$2,YEAR(Register!$U844)*12+MONTH(Register!$U844)-1)))-(YEAR(Register!$O844)*12+MONTH(Register!$O844))+1))/Register!$Q844,2)-ROUND((Register!$M844-Register!$R844)*MIN(Register!$Q844,MAX(0,MIN(H$4-1,IF(Register!$U844="",$D$2,MIN($D$2,YEAR(Register!$U844)*12+MONTH(Register!$U844)-1)))-(YEAR(Register!$O844)*12+MONTH(Register!$O844))+1))/Register!$Q844,2))</f>
        <v/>
      </c>
      <c r="I846" s="27">
        <f>IF(OR(Register!$N844&lt;&gt;"Yes",Register!$O844="",N(Register!$Q844)=0),0,ROUND((Register!$M844-Register!$R844)*MIN(Register!$Q844,MAX(0,MIN(I$4,IF(Register!$U844="",$D$2,MIN($D$2,YEAR(Register!$U844)*12+MONTH(Register!$U844)-1)))-(YEAR(Register!$O844)*12+MONTH(Register!$O844))+1))/Register!$Q844,2)-ROUND((Register!$M844-Register!$R844)*MIN(Register!$Q844,MAX(0,MIN(I$4-1,IF(Register!$U844="",$D$2,MIN($D$2,YEAR(Register!$U844)*12+MONTH(Register!$U844)-1)))-(YEAR(Register!$O844)*12+MONTH(Register!$O844))+1))/Register!$Q844,2))</f>
        <v/>
      </c>
      <c r="J846" s="27">
        <f>IF(OR(Register!$N844&lt;&gt;"Yes",Register!$O844="",N(Register!$Q844)=0),0,ROUND((Register!$M844-Register!$R844)*MIN(Register!$Q844,MAX(0,MIN(J$4,IF(Register!$U844="",$D$2,MIN($D$2,YEAR(Register!$U844)*12+MONTH(Register!$U844)-1)))-(YEAR(Register!$O844)*12+MONTH(Register!$O844))+1))/Register!$Q844,2)-ROUND((Register!$M844-Register!$R844)*MIN(Register!$Q844,MAX(0,MIN(J$4-1,IF(Register!$U844="",$D$2,MIN($D$2,YEAR(Register!$U844)*12+MONTH(Register!$U844)-1)))-(YEAR(Register!$O844)*12+MONTH(Register!$O844))+1))/Register!$Q844,2))</f>
        <v/>
      </c>
      <c r="K846" s="27">
        <f>IF(OR(Register!$N844&lt;&gt;"Yes",Register!$O844="",N(Register!$Q844)=0),0,ROUND((Register!$M844-Register!$R844)*MIN(Register!$Q844,MAX(0,MIN(K$4,IF(Register!$U844="",$D$2,MIN($D$2,YEAR(Register!$U844)*12+MONTH(Register!$U844)-1)))-(YEAR(Register!$O844)*12+MONTH(Register!$O844))+1))/Register!$Q844,2)-ROUND((Register!$M844-Register!$R844)*MIN(Register!$Q844,MAX(0,MIN(K$4-1,IF(Register!$U844="",$D$2,MIN($D$2,YEAR(Register!$U844)*12+MONTH(Register!$U844)-1)))-(YEAR(Register!$O844)*12+MONTH(Register!$O844))+1))/Register!$Q844,2))</f>
        <v/>
      </c>
      <c r="L846" s="27">
        <f>IF(OR(Register!$N844&lt;&gt;"Yes",Register!$O844="",N(Register!$Q844)=0),0,ROUND((Register!$M844-Register!$R844)*MIN(Register!$Q844,MAX(0,MIN(L$4,IF(Register!$U844="",$D$2,MIN($D$2,YEAR(Register!$U844)*12+MONTH(Register!$U844)-1)))-(YEAR(Register!$O844)*12+MONTH(Register!$O844))+1))/Register!$Q844,2)-ROUND((Register!$M844-Register!$R844)*MIN(Register!$Q844,MAX(0,MIN(L$4-1,IF(Register!$U844="",$D$2,MIN($D$2,YEAR(Register!$U844)*12+MONTH(Register!$U844)-1)))-(YEAR(Register!$O844)*12+MONTH(Register!$O844))+1))/Register!$Q844,2))</f>
        <v/>
      </c>
      <c r="M846" s="27">
        <f>IF(OR(Register!$N844&lt;&gt;"Yes",Register!$O844="",N(Register!$Q844)=0),0,ROUND((Register!$M844-Register!$R844)*MIN(Register!$Q844,MAX(0,MIN(M$4,IF(Register!$U844="",$D$2,MIN($D$2,YEAR(Register!$U844)*12+MONTH(Register!$U844)-1)))-(YEAR(Register!$O844)*12+MONTH(Register!$O844))+1))/Register!$Q844,2)-ROUND((Register!$M844-Register!$R844)*MIN(Register!$Q844,MAX(0,MIN(M$4-1,IF(Register!$U844="",$D$2,MIN($D$2,YEAR(Register!$U844)*12+MONTH(Register!$U844)-1)))-(YEAR(Register!$O844)*12+MONTH(Register!$O844))+1))/Register!$Q844,2))</f>
        <v/>
      </c>
      <c r="N846" s="27">
        <f>IF(OR(Register!$N844&lt;&gt;"Yes",Register!$O844="",N(Register!$Q844)=0),0,ROUND((Register!$M844-Register!$R844)*MIN(Register!$Q844,MAX(0,MIN(N$4,IF(Register!$U844="",$D$2,MIN($D$2,YEAR(Register!$U844)*12+MONTH(Register!$U844)-1)))-(YEAR(Register!$O844)*12+MONTH(Register!$O844))+1))/Register!$Q844,2)-ROUND((Register!$M844-Register!$R844)*MIN(Register!$Q844,MAX(0,MIN(N$4-1,IF(Register!$U844="",$D$2,MIN($D$2,YEAR(Register!$U844)*12+MONTH(Register!$U844)-1)))-(YEAR(Register!$O844)*12+MONTH(Register!$O844))+1))/Register!$Q844,2))</f>
        <v/>
      </c>
      <c r="O846" s="27">
        <f>IF(OR(Register!$N844&lt;&gt;"Yes",Register!$O844="",N(Register!$Q844)=0),0,ROUND((Register!$M844-Register!$R844)*MIN(Register!$Q844,MAX(0,MIN(O$4,IF(Register!$U844="",$D$2,MIN($D$2,YEAR(Register!$U844)*12+MONTH(Register!$U844)-1)))-(YEAR(Register!$O844)*12+MONTH(Register!$O844))+1))/Register!$Q844,2)-ROUND((Register!$M844-Register!$R844)*MIN(Register!$Q844,MAX(0,MIN(O$4-1,IF(Register!$U844="",$D$2,MIN($D$2,YEAR(Register!$U844)*12+MONTH(Register!$U844)-1)))-(YEAR(Register!$O844)*12+MONTH(Register!$O844))+1))/Register!$Q844,2))</f>
        <v/>
      </c>
      <c r="P846" s="27">
        <f>IF(OR(Register!$N844&lt;&gt;"Yes",Register!$O844="",N(Register!$Q844)=0),0,ROUND((Register!$M844-Register!$R844)*MIN(Register!$Q844,MAX(0,MIN(P$4,IF(Register!$U844="",$D$2,MIN($D$2,YEAR(Register!$U844)*12+MONTH(Register!$U844)-1)))-(YEAR(Register!$O844)*12+MONTH(Register!$O844))+1))/Register!$Q844,2)-ROUND((Register!$M844-Register!$R844)*MIN(Register!$Q844,MAX(0,MIN(P$4-1,IF(Register!$U844="",$D$2,MIN($D$2,YEAR(Register!$U844)*12+MONTH(Register!$U844)-1)))-(YEAR(Register!$O844)*12+MONTH(Register!$O844))+1))/Register!$Q844,2))</f>
        <v/>
      </c>
      <c r="Q846" s="27">
        <f>E846+F846+G846+H846+I846+J846+K846+L846+M846+N846+O846+P846</f>
        <v/>
      </c>
    </row>
    <row r="847">
      <c r="A847" s="28">
        <f>IF(Register!$A845="","",Register!$A845)</f>
        <v/>
      </c>
      <c r="B847" s="28">
        <f>IF(Register!$D845="","",Register!$D845)</f>
        <v/>
      </c>
      <c r="C847" s="28">
        <f>IF(Register!$F845="","",Register!$F845)</f>
        <v/>
      </c>
      <c r="D847" s="28">
        <f>IF(C847="","",IF(C847=Settings!$A$9,Settings!$B$9,IF(C847=Settings!$A$10,Settings!$B$10,IF(C847=Settings!$A$11,Settings!$B$11,IF(C847=Settings!$A$12,Settings!$B$12,IF(C847=Settings!$A$13,Settings!$B$13,IF(C847=Settings!$A$14,Settings!$B$14,IF(C847=Settings!$A$15,Settings!$B$15,IF(C847=Settings!$A$16,Settings!$B$16,IF(C847=Settings!$A$17,Settings!$B$17,IF(C847=Settings!$A$18,Settings!$B$18,"")))))))))))</f>
        <v/>
      </c>
      <c r="E847" s="27">
        <f>IF(OR(Register!$N845&lt;&gt;"Yes",Register!$O845="",N(Register!$Q845)=0),0,ROUND((Register!$M845-Register!$R845)*MIN(Register!$Q845,MAX(0,MIN(E$4,IF(Register!$U845="",$D$2,MIN($D$2,YEAR(Register!$U845)*12+MONTH(Register!$U845)-1)))-(YEAR(Register!$O845)*12+MONTH(Register!$O845))+1))/Register!$Q845,2)-ROUND((Register!$M845-Register!$R845)*MIN(Register!$Q845,MAX(0,MIN(E$4-1,IF(Register!$U845="",$D$2,MIN($D$2,YEAR(Register!$U845)*12+MONTH(Register!$U845)-1)))-(YEAR(Register!$O845)*12+MONTH(Register!$O845))+1))/Register!$Q845,2))</f>
        <v/>
      </c>
      <c r="F847" s="27">
        <f>IF(OR(Register!$N845&lt;&gt;"Yes",Register!$O845="",N(Register!$Q845)=0),0,ROUND((Register!$M845-Register!$R845)*MIN(Register!$Q845,MAX(0,MIN(F$4,IF(Register!$U845="",$D$2,MIN($D$2,YEAR(Register!$U845)*12+MONTH(Register!$U845)-1)))-(YEAR(Register!$O845)*12+MONTH(Register!$O845))+1))/Register!$Q845,2)-ROUND((Register!$M845-Register!$R845)*MIN(Register!$Q845,MAX(0,MIN(F$4-1,IF(Register!$U845="",$D$2,MIN($D$2,YEAR(Register!$U845)*12+MONTH(Register!$U845)-1)))-(YEAR(Register!$O845)*12+MONTH(Register!$O845))+1))/Register!$Q845,2))</f>
        <v/>
      </c>
      <c r="G847" s="27">
        <f>IF(OR(Register!$N845&lt;&gt;"Yes",Register!$O845="",N(Register!$Q845)=0),0,ROUND((Register!$M845-Register!$R845)*MIN(Register!$Q845,MAX(0,MIN(G$4,IF(Register!$U845="",$D$2,MIN($D$2,YEAR(Register!$U845)*12+MONTH(Register!$U845)-1)))-(YEAR(Register!$O845)*12+MONTH(Register!$O845))+1))/Register!$Q845,2)-ROUND((Register!$M845-Register!$R845)*MIN(Register!$Q845,MAX(0,MIN(G$4-1,IF(Register!$U845="",$D$2,MIN($D$2,YEAR(Register!$U845)*12+MONTH(Register!$U845)-1)))-(YEAR(Register!$O845)*12+MONTH(Register!$O845))+1))/Register!$Q845,2))</f>
        <v/>
      </c>
      <c r="H847" s="27">
        <f>IF(OR(Register!$N845&lt;&gt;"Yes",Register!$O845="",N(Register!$Q845)=0),0,ROUND((Register!$M845-Register!$R845)*MIN(Register!$Q845,MAX(0,MIN(H$4,IF(Register!$U845="",$D$2,MIN($D$2,YEAR(Register!$U845)*12+MONTH(Register!$U845)-1)))-(YEAR(Register!$O845)*12+MONTH(Register!$O845))+1))/Register!$Q845,2)-ROUND((Register!$M845-Register!$R845)*MIN(Register!$Q845,MAX(0,MIN(H$4-1,IF(Register!$U845="",$D$2,MIN($D$2,YEAR(Register!$U845)*12+MONTH(Register!$U845)-1)))-(YEAR(Register!$O845)*12+MONTH(Register!$O845))+1))/Register!$Q845,2))</f>
        <v/>
      </c>
      <c r="I847" s="27">
        <f>IF(OR(Register!$N845&lt;&gt;"Yes",Register!$O845="",N(Register!$Q845)=0),0,ROUND((Register!$M845-Register!$R845)*MIN(Register!$Q845,MAX(0,MIN(I$4,IF(Register!$U845="",$D$2,MIN($D$2,YEAR(Register!$U845)*12+MONTH(Register!$U845)-1)))-(YEAR(Register!$O845)*12+MONTH(Register!$O845))+1))/Register!$Q845,2)-ROUND((Register!$M845-Register!$R845)*MIN(Register!$Q845,MAX(0,MIN(I$4-1,IF(Register!$U845="",$D$2,MIN($D$2,YEAR(Register!$U845)*12+MONTH(Register!$U845)-1)))-(YEAR(Register!$O845)*12+MONTH(Register!$O845))+1))/Register!$Q845,2))</f>
        <v/>
      </c>
      <c r="J847" s="27">
        <f>IF(OR(Register!$N845&lt;&gt;"Yes",Register!$O845="",N(Register!$Q845)=0),0,ROUND((Register!$M845-Register!$R845)*MIN(Register!$Q845,MAX(0,MIN(J$4,IF(Register!$U845="",$D$2,MIN($D$2,YEAR(Register!$U845)*12+MONTH(Register!$U845)-1)))-(YEAR(Register!$O845)*12+MONTH(Register!$O845))+1))/Register!$Q845,2)-ROUND((Register!$M845-Register!$R845)*MIN(Register!$Q845,MAX(0,MIN(J$4-1,IF(Register!$U845="",$D$2,MIN($D$2,YEAR(Register!$U845)*12+MONTH(Register!$U845)-1)))-(YEAR(Register!$O845)*12+MONTH(Register!$O845))+1))/Register!$Q845,2))</f>
        <v/>
      </c>
      <c r="K847" s="27">
        <f>IF(OR(Register!$N845&lt;&gt;"Yes",Register!$O845="",N(Register!$Q845)=0),0,ROUND((Register!$M845-Register!$R845)*MIN(Register!$Q845,MAX(0,MIN(K$4,IF(Register!$U845="",$D$2,MIN($D$2,YEAR(Register!$U845)*12+MONTH(Register!$U845)-1)))-(YEAR(Register!$O845)*12+MONTH(Register!$O845))+1))/Register!$Q845,2)-ROUND((Register!$M845-Register!$R845)*MIN(Register!$Q845,MAX(0,MIN(K$4-1,IF(Register!$U845="",$D$2,MIN($D$2,YEAR(Register!$U845)*12+MONTH(Register!$U845)-1)))-(YEAR(Register!$O845)*12+MONTH(Register!$O845))+1))/Register!$Q845,2))</f>
        <v/>
      </c>
      <c r="L847" s="27">
        <f>IF(OR(Register!$N845&lt;&gt;"Yes",Register!$O845="",N(Register!$Q845)=0),0,ROUND((Register!$M845-Register!$R845)*MIN(Register!$Q845,MAX(0,MIN(L$4,IF(Register!$U845="",$D$2,MIN($D$2,YEAR(Register!$U845)*12+MONTH(Register!$U845)-1)))-(YEAR(Register!$O845)*12+MONTH(Register!$O845))+1))/Register!$Q845,2)-ROUND((Register!$M845-Register!$R845)*MIN(Register!$Q845,MAX(0,MIN(L$4-1,IF(Register!$U845="",$D$2,MIN($D$2,YEAR(Register!$U845)*12+MONTH(Register!$U845)-1)))-(YEAR(Register!$O845)*12+MONTH(Register!$O845))+1))/Register!$Q845,2))</f>
        <v/>
      </c>
      <c r="M847" s="27">
        <f>IF(OR(Register!$N845&lt;&gt;"Yes",Register!$O845="",N(Register!$Q845)=0),0,ROUND((Register!$M845-Register!$R845)*MIN(Register!$Q845,MAX(0,MIN(M$4,IF(Register!$U845="",$D$2,MIN($D$2,YEAR(Register!$U845)*12+MONTH(Register!$U845)-1)))-(YEAR(Register!$O845)*12+MONTH(Register!$O845))+1))/Register!$Q845,2)-ROUND((Register!$M845-Register!$R845)*MIN(Register!$Q845,MAX(0,MIN(M$4-1,IF(Register!$U845="",$D$2,MIN($D$2,YEAR(Register!$U845)*12+MONTH(Register!$U845)-1)))-(YEAR(Register!$O845)*12+MONTH(Register!$O845))+1))/Register!$Q845,2))</f>
        <v/>
      </c>
      <c r="N847" s="27">
        <f>IF(OR(Register!$N845&lt;&gt;"Yes",Register!$O845="",N(Register!$Q845)=0),0,ROUND((Register!$M845-Register!$R845)*MIN(Register!$Q845,MAX(0,MIN(N$4,IF(Register!$U845="",$D$2,MIN($D$2,YEAR(Register!$U845)*12+MONTH(Register!$U845)-1)))-(YEAR(Register!$O845)*12+MONTH(Register!$O845))+1))/Register!$Q845,2)-ROUND((Register!$M845-Register!$R845)*MIN(Register!$Q845,MAX(0,MIN(N$4-1,IF(Register!$U845="",$D$2,MIN($D$2,YEAR(Register!$U845)*12+MONTH(Register!$U845)-1)))-(YEAR(Register!$O845)*12+MONTH(Register!$O845))+1))/Register!$Q845,2))</f>
        <v/>
      </c>
      <c r="O847" s="27">
        <f>IF(OR(Register!$N845&lt;&gt;"Yes",Register!$O845="",N(Register!$Q845)=0),0,ROUND((Register!$M845-Register!$R845)*MIN(Register!$Q845,MAX(0,MIN(O$4,IF(Register!$U845="",$D$2,MIN($D$2,YEAR(Register!$U845)*12+MONTH(Register!$U845)-1)))-(YEAR(Register!$O845)*12+MONTH(Register!$O845))+1))/Register!$Q845,2)-ROUND((Register!$M845-Register!$R845)*MIN(Register!$Q845,MAX(0,MIN(O$4-1,IF(Register!$U845="",$D$2,MIN($D$2,YEAR(Register!$U845)*12+MONTH(Register!$U845)-1)))-(YEAR(Register!$O845)*12+MONTH(Register!$O845))+1))/Register!$Q845,2))</f>
        <v/>
      </c>
      <c r="P847" s="27">
        <f>IF(OR(Register!$N845&lt;&gt;"Yes",Register!$O845="",N(Register!$Q845)=0),0,ROUND((Register!$M845-Register!$R845)*MIN(Register!$Q845,MAX(0,MIN(P$4,IF(Register!$U845="",$D$2,MIN($D$2,YEAR(Register!$U845)*12+MONTH(Register!$U845)-1)))-(YEAR(Register!$O845)*12+MONTH(Register!$O845))+1))/Register!$Q845,2)-ROUND((Register!$M845-Register!$R845)*MIN(Register!$Q845,MAX(0,MIN(P$4-1,IF(Register!$U845="",$D$2,MIN($D$2,YEAR(Register!$U845)*12+MONTH(Register!$U845)-1)))-(YEAR(Register!$O845)*12+MONTH(Register!$O845))+1))/Register!$Q845,2))</f>
        <v/>
      </c>
      <c r="Q847" s="27">
        <f>E847+F847+G847+H847+I847+J847+K847+L847+M847+N847+O847+P847</f>
        <v/>
      </c>
    </row>
    <row r="848">
      <c r="A848" s="28">
        <f>IF(Register!$A846="","",Register!$A846)</f>
        <v/>
      </c>
      <c r="B848" s="28">
        <f>IF(Register!$D846="","",Register!$D846)</f>
        <v/>
      </c>
      <c r="C848" s="28">
        <f>IF(Register!$F846="","",Register!$F846)</f>
        <v/>
      </c>
      <c r="D848" s="28">
        <f>IF(C848="","",IF(C848=Settings!$A$9,Settings!$B$9,IF(C848=Settings!$A$10,Settings!$B$10,IF(C848=Settings!$A$11,Settings!$B$11,IF(C848=Settings!$A$12,Settings!$B$12,IF(C848=Settings!$A$13,Settings!$B$13,IF(C848=Settings!$A$14,Settings!$B$14,IF(C848=Settings!$A$15,Settings!$B$15,IF(C848=Settings!$A$16,Settings!$B$16,IF(C848=Settings!$A$17,Settings!$B$17,IF(C848=Settings!$A$18,Settings!$B$18,"")))))))))))</f>
        <v/>
      </c>
      <c r="E848" s="27">
        <f>IF(OR(Register!$N846&lt;&gt;"Yes",Register!$O846="",N(Register!$Q846)=0),0,ROUND((Register!$M846-Register!$R846)*MIN(Register!$Q846,MAX(0,MIN(E$4,IF(Register!$U846="",$D$2,MIN($D$2,YEAR(Register!$U846)*12+MONTH(Register!$U846)-1)))-(YEAR(Register!$O846)*12+MONTH(Register!$O846))+1))/Register!$Q846,2)-ROUND((Register!$M846-Register!$R846)*MIN(Register!$Q846,MAX(0,MIN(E$4-1,IF(Register!$U846="",$D$2,MIN($D$2,YEAR(Register!$U846)*12+MONTH(Register!$U846)-1)))-(YEAR(Register!$O846)*12+MONTH(Register!$O846))+1))/Register!$Q846,2))</f>
        <v/>
      </c>
      <c r="F848" s="27">
        <f>IF(OR(Register!$N846&lt;&gt;"Yes",Register!$O846="",N(Register!$Q846)=0),0,ROUND((Register!$M846-Register!$R846)*MIN(Register!$Q846,MAX(0,MIN(F$4,IF(Register!$U846="",$D$2,MIN($D$2,YEAR(Register!$U846)*12+MONTH(Register!$U846)-1)))-(YEAR(Register!$O846)*12+MONTH(Register!$O846))+1))/Register!$Q846,2)-ROUND((Register!$M846-Register!$R846)*MIN(Register!$Q846,MAX(0,MIN(F$4-1,IF(Register!$U846="",$D$2,MIN($D$2,YEAR(Register!$U846)*12+MONTH(Register!$U846)-1)))-(YEAR(Register!$O846)*12+MONTH(Register!$O846))+1))/Register!$Q846,2))</f>
        <v/>
      </c>
      <c r="G848" s="27">
        <f>IF(OR(Register!$N846&lt;&gt;"Yes",Register!$O846="",N(Register!$Q846)=0),0,ROUND((Register!$M846-Register!$R846)*MIN(Register!$Q846,MAX(0,MIN(G$4,IF(Register!$U846="",$D$2,MIN($D$2,YEAR(Register!$U846)*12+MONTH(Register!$U846)-1)))-(YEAR(Register!$O846)*12+MONTH(Register!$O846))+1))/Register!$Q846,2)-ROUND((Register!$M846-Register!$R846)*MIN(Register!$Q846,MAX(0,MIN(G$4-1,IF(Register!$U846="",$D$2,MIN($D$2,YEAR(Register!$U846)*12+MONTH(Register!$U846)-1)))-(YEAR(Register!$O846)*12+MONTH(Register!$O846))+1))/Register!$Q846,2))</f>
        <v/>
      </c>
      <c r="H848" s="27">
        <f>IF(OR(Register!$N846&lt;&gt;"Yes",Register!$O846="",N(Register!$Q846)=0),0,ROUND((Register!$M846-Register!$R846)*MIN(Register!$Q846,MAX(0,MIN(H$4,IF(Register!$U846="",$D$2,MIN($D$2,YEAR(Register!$U846)*12+MONTH(Register!$U846)-1)))-(YEAR(Register!$O846)*12+MONTH(Register!$O846))+1))/Register!$Q846,2)-ROUND((Register!$M846-Register!$R846)*MIN(Register!$Q846,MAX(0,MIN(H$4-1,IF(Register!$U846="",$D$2,MIN($D$2,YEAR(Register!$U846)*12+MONTH(Register!$U846)-1)))-(YEAR(Register!$O846)*12+MONTH(Register!$O846))+1))/Register!$Q846,2))</f>
        <v/>
      </c>
      <c r="I848" s="27">
        <f>IF(OR(Register!$N846&lt;&gt;"Yes",Register!$O846="",N(Register!$Q846)=0),0,ROUND((Register!$M846-Register!$R846)*MIN(Register!$Q846,MAX(0,MIN(I$4,IF(Register!$U846="",$D$2,MIN($D$2,YEAR(Register!$U846)*12+MONTH(Register!$U846)-1)))-(YEAR(Register!$O846)*12+MONTH(Register!$O846))+1))/Register!$Q846,2)-ROUND((Register!$M846-Register!$R846)*MIN(Register!$Q846,MAX(0,MIN(I$4-1,IF(Register!$U846="",$D$2,MIN($D$2,YEAR(Register!$U846)*12+MONTH(Register!$U846)-1)))-(YEAR(Register!$O846)*12+MONTH(Register!$O846))+1))/Register!$Q846,2))</f>
        <v/>
      </c>
      <c r="J848" s="27">
        <f>IF(OR(Register!$N846&lt;&gt;"Yes",Register!$O846="",N(Register!$Q846)=0),0,ROUND((Register!$M846-Register!$R846)*MIN(Register!$Q846,MAX(0,MIN(J$4,IF(Register!$U846="",$D$2,MIN($D$2,YEAR(Register!$U846)*12+MONTH(Register!$U846)-1)))-(YEAR(Register!$O846)*12+MONTH(Register!$O846))+1))/Register!$Q846,2)-ROUND((Register!$M846-Register!$R846)*MIN(Register!$Q846,MAX(0,MIN(J$4-1,IF(Register!$U846="",$D$2,MIN($D$2,YEAR(Register!$U846)*12+MONTH(Register!$U846)-1)))-(YEAR(Register!$O846)*12+MONTH(Register!$O846))+1))/Register!$Q846,2))</f>
        <v/>
      </c>
      <c r="K848" s="27">
        <f>IF(OR(Register!$N846&lt;&gt;"Yes",Register!$O846="",N(Register!$Q846)=0),0,ROUND((Register!$M846-Register!$R846)*MIN(Register!$Q846,MAX(0,MIN(K$4,IF(Register!$U846="",$D$2,MIN($D$2,YEAR(Register!$U846)*12+MONTH(Register!$U846)-1)))-(YEAR(Register!$O846)*12+MONTH(Register!$O846))+1))/Register!$Q846,2)-ROUND((Register!$M846-Register!$R846)*MIN(Register!$Q846,MAX(0,MIN(K$4-1,IF(Register!$U846="",$D$2,MIN($D$2,YEAR(Register!$U846)*12+MONTH(Register!$U846)-1)))-(YEAR(Register!$O846)*12+MONTH(Register!$O846))+1))/Register!$Q846,2))</f>
        <v/>
      </c>
      <c r="L848" s="27">
        <f>IF(OR(Register!$N846&lt;&gt;"Yes",Register!$O846="",N(Register!$Q846)=0),0,ROUND((Register!$M846-Register!$R846)*MIN(Register!$Q846,MAX(0,MIN(L$4,IF(Register!$U846="",$D$2,MIN($D$2,YEAR(Register!$U846)*12+MONTH(Register!$U846)-1)))-(YEAR(Register!$O846)*12+MONTH(Register!$O846))+1))/Register!$Q846,2)-ROUND((Register!$M846-Register!$R846)*MIN(Register!$Q846,MAX(0,MIN(L$4-1,IF(Register!$U846="",$D$2,MIN($D$2,YEAR(Register!$U846)*12+MONTH(Register!$U846)-1)))-(YEAR(Register!$O846)*12+MONTH(Register!$O846))+1))/Register!$Q846,2))</f>
        <v/>
      </c>
      <c r="M848" s="27">
        <f>IF(OR(Register!$N846&lt;&gt;"Yes",Register!$O846="",N(Register!$Q846)=0),0,ROUND((Register!$M846-Register!$R846)*MIN(Register!$Q846,MAX(0,MIN(M$4,IF(Register!$U846="",$D$2,MIN($D$2,YEAR(Register!$U846)*12+MONTH(Register!$U846)-1)))-(YEAR(Register!$O846)*12+MONTH(Register!$O846))+1))/Register!$Q846,2)-ROUND((Register!$M846-Register!$R846)*MIN(Register!$Q846,MAX(0,MIN(M$4-1,IF(Register!$U846="",$D$2,MIN($D$2,YEAR(Register!$U846)*12+MONTH(Register!$U846)-1)))-(YEAR(Register!$O846)*12+MONTH(Register!$O846))+1))/Register!$Q846,2))</f>
        <v/>
      </c>
      <c r="N848" s="27">
        <f>IF(OR(Register!$N846&lt;&gt;"Yes",Register!$O846="",N(Register!$Q846)=0),0,ROUND((Register!$M846-Register!$R846)*MIN(Register!$Q846,MAX(0,MIN(N$4,IF(Register!$U846="",$D$2,MIN($D$2,YEAR(Register!$U846)*12+MONTH(Register!$U846)-1)))-(YEAR(Register!$O846)*12+MONTH(Register!$O846))+1))/Register!$Q846,2)-ROUND((Register!$M846-Register!$R846)*MIN(Register!$Q846,MAX(0,MIN(N$4-1,IF(Register!$U846="",$D$2,MIN($D$2,YEAR(Register!$U846)*12+MONTH(Register!$U846)-1)))-(YEAR(Register!$O846)*12+MONTH(Register!$O846))+1))/Register!$Q846,2))</f>
        <v/>
      </c>
      <c r="O848" s="27">
        <f>IF(OR(Register!$N846&lt;&gt;"Yes",Register!$O846="",N(Register!$Q846)=0),0,ROUND((Register!$M846-Register!$R846)*MIN(Register!$Q846,MAX(0,MIN(O$4,IF(Register!$U846="",$D$2,MIN($D$2,YEAR(Register!$U846)*12+MONTH(Register!$U846)-1)))-(YEAR(Register!$O846)*12+MONTH(Register!$O846))+1))/Register!$Q846,2)-ROUND((Register!$M846-Register!$R846)*MIN(Register!$Q846,MAX(0,MIN(O$4-1,IF(Register!$U846="",$D$2,MIN($D$2,YEAR(Register!$U846)*12+MONTH(Register!$U846)-1)))-(YEAR(Register!$O846)*12+MONTH(Register!$O846))+1))/Register!$Q846,2))</f>
        <v/>
      </c>
      <c r="P848" s="27">
        <f>IF(OR(Register!$N846&lt;&gt;"Yes",Register!$O846="",N(Register!$Q846)=0),0,ROUND((Register!$M846-Register!$R846)*MIN(Register!$Q846,MAX(0,MIN(P$4,IF(Register!$U846="",$D$2,MIN($D$2,YEAR(Register!$U846)*12+MONTH(Register!$U846)-1)))-(YEAR(Register!$O846)*12+MONTH(Register!$O846))+1))/Register!$Q846,2)-ROUND((Register!$M846-Register!$R846)*MIN(Register!$Q846,MAX(0,MIN(P$4-1,IF(Register!$U846="",$D$2,MIN($D$2,YEAR(Register!$U846)*12+MONTH(Register!$U846)-1)))-(YEAR(Register!$O846)*12+MONTH(Register!$O846))+1))/Register!$Q846,2))</f>
        <v/>
      </c>
      <c r="Q848" s="27">
        <f>E848+F848+G848+H848+I848+J848+K848+L848+M848+N848+O848+P848</f>
        <v/>
      </c>
    </row>
    <row r="849">
      <c r="A849" s="28">
        <f>IF(Register!$A847="","",Register!$A847)</f>
        <v/>
      </c>
      <c r="B849" s="28">
        <f>IF(Register!$D847="","",Register!$D847)</f>
        <v/>
      </c>
      <c r="C849" s="28">
        <f>IF(Register!$F847="","",Register!$F847)</f>
        <v/>
      </c>
      <c r="D849" s="28">
        <f>IF(C849="","",IF(C849=Settings!$A$9,Settings!$B$9,IF(C849=Settings!$A$10,Settings!$B$10,IF(C849=Settings!$A$11,Settings!$B$11,IF(C849=Settings!$A$12,Settings!$B$12,IF(C849=Settings!$A$13,Settings!$B$13,IF(C849=Settings!$A$14,Settings!$B$14,IF(C849=Settings!$A$15,Settings!$B$15,IF(C849=Settings!$A$16,Settings!$B$16,IF(C849=Settings!$A$17,Settings!$B$17,IF(C849=Settings!$A$18,Settings!$B$18,"")))))))))))</f>
        <v/>
      </c>
      <c r="E849" s="27">
        <f>IF(OR(Register!$N847&lt;&gt;"Yes",Register!$O847="",N(Register!$Q847)=0),0,ROUND((Register!$M847-Register!$R847)*MIN(Register!$Q847,MAX(0,MIN(E$4,IF(Register!$U847="",$D$2,MIN($D$2,YEAR(Register!$U847)*12+MONTH(Register!$U847)-1)))-(YEAR(Register!$O847)*12+MONTH(Register!$O847))+1))/Register!$Q847,2)-ROUND((Register!$M847-Register!$R847)*MIN(Register!$Q847,MAX(0,MIN(E$4-1,IF(Register!$U847="",$D$2,MIN($D$2,YEAR(Register!$U847)*12+MONTH(Register!$U847)-1)))-(YEAR(Register!$O847)*12+MONTH(Register!$O847))+1))/Register!$Q847,2))</f>
        <v/>
      </c>
      <c r="F849" s="27">
        <f>IF(OR(Register!$N847&lt;&gt;"Yes",Register!$O847="",N(Register!$Q847)=0),0,ROUND((Register!$M847-Register!$R847)*MIN(Register!$Q847,MAX(0,MIN(F$4,IF(Register!$U847="",$D$2,MIN($D$2,YEAR(Register!$U847)*12+MONTH(Register!$U847)-1)))-(YEAR(Register!$O847)*12+MONTH(Register!$O847))+1))/Register!$Q847,2)-ROUND((Register!$M847-Register!$R847)*MIN(Register!$Q847,MAX(0,MIN(F$4-1,IF(Register!$U847="",$D$2,MIN($D$2,YEAR(Register!$U847)*12+MONTH(Register!$U847)-1)))-(YEAR(Register!$O847)*12+MONTH(Register!$O847))+1))/Register!$Q847,2))</f>
        <v/>
      </c>
      <c r="G849" s="27">
        <f>IF(OR(Register!$N847&lt;&gt;"Yes",Register!$O847="",N(Register!$Q847)=0),0,ROUND((Register!$M847-Register!$R847)*MIN(Register!$Q847,MAX(0,MIN(G$4,IF(Register!$U847="",$D$2,MIN($D$2,YEAR(Register!$U847)*12+MONTH(Register!$U847)-1)))-(YEAR(Register!$O847)*12+MONTH(Register!$O847))+1))/Register!$Q847,2)-ROUND((Register!$M847-Register!$R847)*MIN(Register!$Q847,MAX(0,MIN(G$4-1,IF(Register!$U847="",$D$2,MIN($D$2,YEAR(Register!$U847)*12+MONTH(Register!$U847)-1)))-(YEAR(Register!$O847)*12+MONTH(Register!$O847))+1))/Register!$Q847,2))</f>
        <v/>
      </c>
      <c r="H849" s="27">
        <f>IF(OR(Register!$N847&lt;&gt;"Yes",Register!$O847="",N(Register!$Q847)=0),0,ROUND((Register!$M847-Register!$R847)*MIN(Register!$Q847,MAX(0,MIN(H$4,IF(Register!$U847="",$D$2,MIN($D$2,YEAR(Register!$U847)*12+MONTH(Register!$U847)-1)))-(YEAR(Register!$O847)*12+MONTH(Register!$O847))+1))/Register!$Q847,2)-ROUND((Register!$M847-Register!$R847)*MIN(Register!$Q847,MAX(0,MIN(H$4-1,IF(Register!$U847="",$D$2,MIN($D$2,YEAR(Register!$U847)*12+MONTH(Register!$U847)-1)))-(YEAR(Register!$O847)*12+MONTH(Register!$O847))+1))/Register!$Q847,2))</f>
        <v/>
      </c>
      <c r="I849" s="27">
        <f>IF(OR(Register!$N847&lt;&gt;"Yes",Register!$O847="",N(Register!$Q847)=0),0,ROUND((Register!$M847-Register!$R847)*MIN(Register!$Q847,MAX(0,MIN(I$4,IF(Register!$U847="",$D$2,MIN($D$2,YEAR(Register!$U847)*12+MONTH(Register!$U847)-1)))-(YEAR(Register!$O847)*12+MONTH(Register!$O847))+1))/Register!$Q847,2)-ROUND((Register!$M847-Register!$R847)*MIN(Register!$Q847,MAX(0,MIN(I$4-1,IF(Register!$U847="",$D$2,MIN($D$2,YEAR(Register!$U847)*12+MONTH(Register!$U847)-1)))-(YEAR(Register!$O847)*12+MONTH(Register!$O847))+1))/Register!$Q847,2))</f>
        <v/>
      </c>
      <c r="J849" s="27">
        <f>IF(OR(Register!$N847&lt;&gt;"Yes",Register!$O847="",N(Register!$Q847)=0),0,ROUND((Register!$M847-Register!$R847)*MIN(Register!$Q847,MAX(0,MIN(J$4,IF(Register!$U847="",$D$2,MIN($D$2,YEAR(Register!$U847)*12+MONTH(Register!$U847)-1)))-(YEAR(Register!$O847)*12+MONTH(Register!$O847))+1))/Register!$Q847,2)-ROUND((Register!$M847-Register!$R847)*MIN(Register!$Q847,MAX(0,MIN(J$4-1,IF(Register!$U847="",$D$2,MIN($D$2,YEAR(Register!$U847)*12+MONTH(Register!$U847)-1)))-(YEAR(Register!$O847)*12+MONTH(Register!$O847))+1))/Register!$Q847,2))</f>
        <v/>
      </c>
      <c r="K849" s="27">
        <f>IF(OR(Register!$N847&lt;&gt;"Yes",Register!$O847="",N(Register!$Q847)=0),0,ROUND((Register!$M847-Register!$R847)*MIN(Register!$Q847,MAX(0,MIN(K$4,IF(Register!$U847="",$D$2,MIN($D$2,YEAR(Register!$U847)*12+MONTH(Register!$U847)-1)))-(YEAR(Register!$O847)*12+MONTH(Register!$O847))+1))/Register!$Q847,2)-ROUND((Register!$M847-Register!$R847)*MIN(Register!$Q847,MAX(0,MIN(K$4-1,IF(Register!$U847="",$D$2,MIN($D$2,YEAR(Register!$U847)*12+MONTH(Register!$U847)-1)))-(YEAR(Register!$O847)*12+MONTH(Register!$O847))+1))/Register!$Q847,2))</f>
        <v/>
      </c>
      <c r="L849" s="27">
        <f>IF(OR(Register!$N847&lt;&gt;"Yes",Register!$O847="",N(Register!$Q847)=0),0,ROUND((Register!$M847-Register!$R847)*MIN(Register!$Q847,MAX(0,MIN(L$4,IF(Register!$U847="",$D$2,MIN($D$2,YEAR(Register!$U847)*12+MONTH(Register!$U847)-1)))-(YEAR(Register!$O847)*12+MONTH(Register!$O847))+1))/Register!$Q847,2)-ROUND((Register!$M847-Register!$R847)*MIN(Register!$Q847,MAX(0,MIN(L$4-1,IF(Register!$U847="",$D$2,MIN($D$2,YEAR(Register!$U847)*12+MONTH(Register!$U847)-1)))-(YEAR(Register!$O847)*12+MONTH(Register!$O847))+1))/Register!$Q847,2))</f>
        <v/>
      </c>
      <c r="M849" s="27">
        <f>IF(OR(Register!$N847&lt;&gt;"Yes",Register!$O847="",N(Register!$Q847)=0),0,ROUND((Register!$M847-Register!$R847)*MIN(Register!$Q847,MAX(0,MIN(M$4,IF(Register!$U847="",$D$2,MIN($D$2,YEAR(Register!$U847)*12+MONTH(Register!$U847)-1)))-(YEAR(Register!$O847)*12+MONTH(Register!$O847))+1))/Register!$Q847,2)-ROUND((Register!$M847-Register!$R847)*MIN(Register!$Q847,MAX(0,MIN(M$4-1,IF(Register!$U847="",$D$2,MIN($D$2,YEAR(Register!$U847)*12+MONTH(Register!$U847)-1)))-(YEAR(Register!$O847)*12+MONTH(Register!$O847))+1))/Register!$Q847,2))</f>
        <v/>
      </c>
      <c r="N849" s="27">
        <f>IF(OR(Register!$N847&lt;&gt;"Yes",Register!$O847="",N(Register!$Q847)=0),0,ROUND((Register!$M847-Register!$R847)*MIN(Register!$Q847,MAX(0,MIN(N$4,IF(Register!$U847="",$D$2,MIN($D$2,YEAR(Register!$U847)*12+MONTH(Register!$U847)-1)))-(YEAR(Register!$O847)*12+MONTH(Register!$O847))+1))/Register!$Q847,2)-ROUND((Register!$M847-Register!$R847)*MIN(Register!$Q847,MAX(0,MIN(N$4-1,IF(Register!$U847="",$D$2,MIN($D$2,YEAR(Register!$U847)*12+MONTH(Register!$U847)-1)))-(YEAR(Register!$O847)*12+MONTH(Register!$O847))+1))/Register!$Q847,2))</f>
        <v/>
      </c>
      <c r="O849" s="27">
        <f>IF(OR(Register!$N847&lt;&gt;"Yes",Register!$O847="",N(Register!$Q847)=0),0,ROUND((Register!$M847-Register!$R847)*MIN(Register!$Q847,MAX(0,MIN(O$4,IF(Register!$U847="",$D$2,MIN($D$2,YEAR(Register!$U847)*12+MONTH(Register!$U847)-1)))-(YEAR(Register!$O847)*12+MONTH(Register!$O847))+1))/Register!$Q847,2)-ROUND((Register!$M847-Register!$R847)*MIN(Register!$Q847,MAX(0,MIN(O$4-1,IF(Register!$U847="",$D$2,MIN($D$2,YEAR(Register!$U847)*12+MONTH(Register!$U847)-1)))-(YEAR(Register!$O847)*12+MONTH(Register!$O847))+1))/Register!$Q847,2))</f>
        <v/>
      </c>
      <c r="P849" s="27">
        <f>IF(OR(Register!$N847&lt;&gt;"Yes",Register!$O847="",N(Register!$Q847)=0),0,ROUND((Register!$M847-Register!$R847)*MIN(Register!$Q847,MAX(0,MIN(P$4,IF(Register!$U847="",$D$2,MIN($D$2,YEAR(Register!$U847)*12+MONTH(Register!$U847)-1)))-(YEAR(Register!$O847)*12+MONTH(Register!$O847))+1))/Register!$Q847,2)-ROUND((Register!$M847-Register!$R847)*MIN(Register!$Q847,MAX(0,MIN(P$4-1,IF(Register!$U847="",$D$2,MIN($D$2,YEAR(Register!$U847)*12+MONTH(Register!$U847)-1)))-(YEAR(Register!$O847)*12+MONTH(Register!$O847))+1))/Register!$Q847,2))</f>
        <v/>
      </c>
      <c r="Q849" s="27">
        <f>E849+F849+G849+H849+I849+J849+K849+L849+M849+N849+O849+P849</f>
        <v/>
      </c>
    </row>
    <row r="850">
      <c r="A850" s="28">
        <f>IF(Register!$A848="","",Register!$A848)</f>
        <v/>
      </c>
      <c r="B850" s="28">
        <f>IF(Register!$D848="","",Register!$D848)</f>
        <v/>
      </c>
      <c r="C850" s="28">
        <f>IF(Register!$F848="","",Register!$F848)</f>
        <v/>
      </c>
      <c r="D850" s="28">
        <f>IF(C850="","",IF(C850=Settings!$A$9,Settings!$B$9,IF(C850=Settings!$A$10,Settings!$B$10,IF(C850=Settings!$A$11,Settings!$B$11,IF(C850=Settings!$A$12,Settings!$B$12,IF(C850=Settings!$A$13,Settings!$B$13,IF(C850=Settings!$A$14,Settings!$B$14,IF(C850=Settings!$A$15,Settings!$B$15,IF(C850=Settings!$A$16,Settings!$B$16,IF(C850=Settings!$A$17,Settings!$B$17,IF(C850=Settings!$A$18,Settings!$B$18,"")))))))))))</f>
        <v/>
      </c>
      <c r="E850" s="27">
        <f>IF(OR(Register!$N848&lt;&gt;"Yes",Register!$O848="",N(Register!$Q848)=0),0,ROUND((Register!$M848-Register!$R848)*MIN(Register!$Q848,MAX(0,MIN(E$4,IF(Register!$U848="",$D$2,MIN($D$2,YEAR(Register!$U848)*12+MONTH(Register!$U848)-1)))-(YEAR(Register!$O848)*12+MONTH(Register!$O848))+1))/Register!$Q848,2)-ROUND((Register!$M848-Register!$R848)*MIN(Register!$Q848,MAX(0,MIN(E$4-1,IF(Register!$U848="",$D$2,MIN($D$2,YEAR(Register!$U848)*12+MONTH(Register!$U848)-1)))-(YEAR(Register!$O848)*12+MONTH(Register!$O848))+1))/Register!$Q848,2))</f>
        <v/>
      </c>
      <c r="F850" s="27">
        <f>IF(OR(Register!$N848&lt;&gt;"Yes",Register!$O848="",N(Register!$Q848)=0),0,ROUND((Register!$M848-Register!$R848)*MIN(Register!$Q848,MAX(0,MIN(F$4,IF(Register!$U848="",$D$2,MIN($D$2,YEAR(Register!$U848)*12+MONTH(Register!$U848)-1)))-(YEAR(Register!$O848)*12+MONTH(Register!$O848))+1))/Register!$Q848,2)-ROUND((Register!$M848-Register!$R848)*MIN(Register!$Q848,MAX(0,MIN(F$4-1,IF(Register!$U848="",$D$2,MIN($D$2,YEAR(Register!$U848)*12+MONTH(Register!$U848)-1)))-(YEAR(Register!$O848)*12+MONTH(Register!$O848))+1))/Register!$Q848,2))</f>
        <v/>
      </c>
      <c r="G850" s="27">
        <f>IF(OR(Register!$N848&lt;&gt;"Yes",Register!$O848="",N(Register!$Q848)=0),0,ROUND((Register!$M848-Register!$R848)*MIN(Register!$Q848,MAX(0,MIN(G$4,IF(Register!$U848="",$D$2,MIN($D$2,YEAR(Register!$U848)*12+MONTH(Register!$U848)-1)))-(YEAR(Register!$O848)*12+MONTH(Register!$O848))+1))/Register!$Q848,2)-ROUND((Register!$M848-Register!$R848)*MIN(Register!$Q848,MAX(0,MIN(G$4-1,IF(Register!$U848="",$D$2,MIN($D$2,YEAR(Register!$U848)*12+MONTH(Register!$U848)-1)))-(YEAR(Register!$O848)*12+MONTH(Register!$O848))+1))/Register!$Q848,2))</f>
        <v/>
      </c>
      <c r="H850" s="27">
        <f>IF(OR(Register!$N848&lt;&gt;"Yes",Register!$O848="",N(Register!$Q848)=0),0,ROUND((Register!$M848-Register!$R848)*MIN(Register!$Q848,MAX(0,MIN(H$4,IF(Register!$U848="",$D$2,MIN($D$2,YEAR(Register!$U848)*12+MONTH(Register!$U848)-1)))-(YEAR(Register!$O848)*12+MONTH(Register!$O848))+1))/Register!$Q848,2)-ROUND((Register!$M848-Register!$R848)*MIN(Register!$Q848,MAX(0,MIN(H$4-1,IF(Register!$U848="",$D$2,MIN($D$2,YEAR(Register!$U848)*12+MONTH(Register!$U848)-1)))-(YEAR(Register!$O848)*12+MONTH(Register!$O848))+1))/Register!$Q848,2))</f>
        <v/>
      </c>
      <c r="I850" s="27">
        <f>IF(OR(Register!$N848&lt;&gt;"Yes",Register!$O848="",N(Register!$Q848)=0),0,ROUND((Register!$M848-Register!$R848)*MIN(Register!$Q848,MAX(0,MIN(I$4,IF(Register!$U848="",$D$2,MIN($D$2,YEAR(Register!$U848)*12+MONTH(Register!$U848)-1)))-(YEAR(Register!$O848)*12+MONTH(Register!$O848))+1))/Register!$Q848,2)-ROUND((Register!$M848-Register!$R848)*MIN(Register!$Q848,MAX(0,MIN(I$4-1,IF(Register!$U848="",$D$2,MIN($D$2,YEAR(Register!$U848)*12+MONTH(Register!$U848)-1)))-(YEAR(Register!$O848)*12+MONTH(Register!$O848))+1))/Register!$Q848,2))</f>
        <v/>
      </c>
      <c r="J850" s="27">
        <f>IF(OR(Register!$N848&lt;&gt;"Yes",Register!$O848="",N(Register!$Q848)=0),0,ROUND((Register!$M848-Register!$R848)*MIN(Register!$Q848,MAX(0,MIN(J$4,IF(Register!$U848="",$D$2,MIN($D$2,YEAR(Register!$U848)*12+MONTH(Register!$U848)-1)))-(YEAR(Register!$O848)*12+MONTH(Register!$O848))+1))/Register!$Q848,2)-ROUND((Register!$M848-Register!$R848)*MIN(Register!$Q848,MAX(0,MIN(J$4-1,IF(Register!$U848="",$D$2,MIN($D$2,YEAR(Register!$U848)*12+MONTH(Register!$U848)-1)))-(YEAR(Register!$O848)*12+MONTH(Register!$O848))+1))/Register!$Q848,2))</f>
        <v/>
      </c>
      <c r="K850" s="27">
        <f>IF(OR(Register!$N848&lt;&gt;"Yes",Register!$O848="",N(Register!$Q848)=0),0,ROUND((Register!$M848-Register!$R848)*MIN(Register!$Q848,MAX(0,MIN(K$4,IF(Register!$U848="",$D$2,MIN($D$2,YEAR(Register!$U848)*12+MONTH(Register!$U848)-1)))-(YEAR(Register!$O848)*12+MONTH(Register!$O848))+1))/Register!$Q848,2)-ROUND((Register!$M848-Register!$R848)*MIN(Register!$Q848,MAX(0,MIN(K$4-1,IF(Register!$U848="",$D$2,MIN($D$2,YEAR(Register!$U848)*12+MONTH(Register!$U848)-1)))-(YEAR(Register!$O848)*12+MONTH(Register!$O848))+1))/Register!$Q848,2))</f>
        <v/>
      </c>
      <c r="L850" s="27">
        <f>IF(OR(Register!$N848&lt;&gt;"Yes",Register!$O848="",N(Register!$Q848)=0),0,ROUND((Register!$M848-Register!$R848)*MIN(Register!$Q848,MAX(0,MIN(L$4,IF(Register!$U848="",$D$2,MIN($D$2,YEAR(Register!$U848)*12+MONTH(Register!$U848)-1)))-(YEAR(Register!$O848)*12+MONTH(Register!$O848))+1))/Register!$Q848,2)-ROUND((Register!$M848-Register!$R848)*MIN(Register!$Q848,MAX(0,MIN(L$4-1,IF(Register!$U848="",$D$2,MIN($D$2,YEAR(Register!$U848)*12+MONTH(Register!$U848)-1)))-(YEAR(Register!$O848)*12+MONTH(Register!$O848))+1))/Register!$Q848,2))</f>
        <v/>
      </c>
      <c r="M850" s="27">
        <f>IF(OR(Register!$N848&lt;&gt;"Yes",Register!$O848="",N(Register!$Q848)=0),0,ROUND((Register!$M848-Register!$R848)*MIN(Register!$Q848,MAX(0,MIN(M$4,IF(Register!$U848="",$D$2,MIN($D$2,YEAR(Register!$U848)*12+MONTH(Register!$U848)-1)))-(YEAR(Register!$O848)*12+MONTH(Register!$O848))+1))/Register!$Q848,2)-ROUND((Register!$M848-Register!$R848)*MIN(Register!$Q848,MAX(0,MIN(M$4-1,IF(Register!$U848="",$D$2,MIN($D$2,YEAR(Register!$U848)*12+MONTH(Register!$U848)-1)))-(YEAR(Register!$O848)*12+MONTH(Register!$O848))+1))/Register!$Q848,2))</f>
        <v/>
      </c>
      <c r="N850" s="27">
        <f>IF(OR(Register!$N848&lt;&gt;"Yes",Register!$O848="",N(Register!$Q848)=0),0,ROUND((Register!$M848-Register!$R848)*MIN(Register!$Q848,MAX(0,MIN(N$4,IF(Register!$U848="",$D$2,MIN($D$2,YEAR(Register!$U848)*12+MONTH(Register!$U848)-1)))-(YEAR(Register!$O848)*12+MONTH(Register!$O848))+1))/Register!$Q848,2)-ROUND((Register!$M848-Register!$R848)*MIN(Register!$Q848,MAX(0,MIN(N$4-1,IF(Register!$U848="",$D$2,MIN($D$2,YEAR(Register!$U848)*12+MONTH(Register!$U848)-1)))-(YEAR(Register!$O848)*12+MONTH(Register!$O848))+1))/Register!$Q848,2))</f>
        <v/>
      </c>
      <c r="O850" s="27">
        <f>IF(OR(Register!$N848&lt;&gt;"Yes",Register!$O848="",N(Register!$Q848)=0),0,ROUND((Register!$M848-Register!$R848)*MIN(Register!$Q848,MAX(0,MIN(O$4,IF(Register!$U848="",$D$2,MIN($D$2,YEAR(Register!$U848)*12+MONTH(Register!$U848)-1)))-(YEAR(Register!$O848)*12+MONTH(Register!$O848))+1))/Register!$Q848,2)-ROUND((Register!$M848-Register!$R848)*MIN(Register!$Q848,MAX(0,MIN(O$4-1,IF(Register!$U848="",$D$2,MIN($D$2,YEAR(Register!$U848)*12+MONTH(Register!$U848)-1)))-(YEAR(Register!$O848)*12+MONTH(Register!$O848))+1))/Register!$Q848,2))</f>
        <v/>
      </c>
      <c r="P850" s="27">
        <f>IF(OR(Register!$N848&lt;&gt;"Yes",Register!$O848="",N(Register!$Q848)=0),0,ROUND((Register!$M848-Register!$R848)*MIN(Register!$Q848,MAX(0,MIN(P$4,IF(Register!$U848="",$D$2,MIN($D$2,YEAR(Register!$U848)*12+MONTH(Register!$U848)-1)))-(YEAR(Register!$O848)*12+MONTH(Register!$O848))+1))/Register!$Q848,2)-ROUND((Register!$M848-Register!$R848)*MIN(Register!$Q848,MAX(0,MIN(P$4-1,IF(Register!$U848="",$D$2,MIN($D$2,YEAR(Register!$U848)*12+MONTH(Register!$U848)-1)))-(YEAR(Register!$O848)*12+MONTH(Register!$O848))+1))/Register!$Q848,2))</f>
        <v/>
      </c>
      <c r="Q850" s="27">
        <f>E850+F850+G850+H850+I850+J850+K850+L850+M850+N850+O850+P850</f>
        <v/>
      </c>
    </row>
    <row r="851">
      <c r="A851" s="28">
        <f>IF(Register!$A849="","",Register!$A849)</f>
        <v/>
      </c>
      <c r="B851" s="28">
        <f>IF(Register!$D849="","",Register!$D849)</f>
        <v/>
      </c>
      <c r="C851" s="28">
        <f>IF(Register!$F849="","",Register!$F849)</f>
        <v/>
      </c>
      <c r="D851" s="28">
        <f>IF(C851="","",IF(C851=Settings!$A$9,Settings!$B$9,IF(C851=Settings!$A$10,Settings!$B$10,IF(C851=Settings!$A$11,Settings!$B$11,IF(C851=Settings!$A$12,Settings!$B$12,IF(C851=Settings!$A$13,Settings!$B$13,IF(C851=Settings!$A$14,Settings!$B$14,IF(C851=Settings!$A$15,Settings!$B$15,IF(C851=Settings!$A$16,Settings!$B$16,IF(C851=Settings!$A$17,Settings!$B$17,IF(C851=Settings!$A$18,Settings!$B$18,"")))))))))))</f>
        <v/>
      </c>
      <c r="E851" s="27">
        <f>IF(OR(Register!$N849&lt;&gt;"Yes",Register!$O849="",N(Register!$Q849)=0),0,ROUND((Register!$M849-Register!$R849)*MIN(Register!$Q849,MAX(0,MIN(E$4,IF(Register!$U849="",$D$2,MIN($D$2,YEAR(Register!$U849)*12+MONTH(Register!$U849)-1)))-(YEAR(Register!$O849)*12+MONTH(Register!$O849))+1))/Register!$Q849,2)-ROUND((Register!$M849-Register!$R849)*MIN(Register!$Q849,MAX(0,MIN(E$4-1,IF(Register!$U849="",$D$2,MIN($D$2,YEAR(Register!$U849)*12+MONTH(Register!$U849)-1)))-(YEAR(Register!$O849)*12+MONTH(Register!$O849))+1))/Register!$Q849,2))</f>
        <v/>
      </c>
      <c r="F851" s="27">
        <f>IF(OR(Register!$N849&lt;&gt;"Yes",Register!$O849="",N(Register!$Q849)=0),0,ROUND((Register!$M849-Register!$R849)*MIN(Register!$Q849,MAX(0,MIN(F$4,IF(Register!$U849="",$D$2,MIN($D$2,YEAR(Register!$U849)*12+MONTH(Register!$U849)-1)))-(YEAR(Register!$O849)*12+MONTH(Register!$O849))+1))/Register!$Q849,2)-ROUND((Register!$M849-Register!$R849)*MIN(Register!$Q849,MAX(0,MIN(F$4-1,IF(Register!$U849="",$D$2,MIN($D$2,YEAR(Register!$U849)*12+MONTH(Register!$U849)-1)))-(YEAR(Register!$O849)*12+MONTH(Register!$O849))+1))/Register!$Q849,2))</f>
        <v/>
      </c>
      <c r="G851" s="27">
        <f>IF(OR(Register!$N849&lt;&gt;"Yes",Register!$O849="",N(Register!$Q849)=0),0,ROUND((Register!$M849-Register!$R849)*MIN(Register!$Q849,MAX(0,MIN(G$4,IF(Register!$U849="",$D$2,MIN($D$2,YEAR(Register!$U849)*12+MONTH(Register!$U849)-1)))-(YEAR(Register!$O849)*12+MONTH(Register!$O849))+1))/Register!$Q849,2)-ROUND((Register!$M849-Register!$R849)*MIN(Register!$Q849,MAX(0,MIN(G$4-1,IF(Register!$U849="",$D$2,MIN($D$2,YEAR(Register!$U849)*12+MONTH(Register!$U849)-1)))-(YEAR(Register!$O849)*12+MONTH(Register!$O849))+1))/Register!$Q849,2))</f>
        <v/>
      </c>
      <c r="H851" s="27">
        <f>IF(OR(Register!$N849&lt;&gt;"Yes",Register!$O849="",N(Register!$Q849)=0),0,ROUND((Register!$M849-Register!$R849)*MIN(Register!$Q849,MAX(0,MIN(H$4,IF(Register!$U849="",$D$2,MIN($D$2,YEAR(Register!$U849)*12+MONTH(Register!$U849)-1)))-(YEAR(Register!$O849)*12+MONTH(Register!$O849))+1))/Register!$Q849,2)-ROUND((Register!$M849-Register!$R849)*MIN(Register!$Q849,MAX(0,MIN(H$4-1,IF(Register!$U849="",$D$2,MIN($D$2,YEAR(Register!$U849)*12+MONTH(Register!$U849)-1)))-(YEAR(Register!$O849)*12+MONTH(Register!$O849))+1))/Register!$Q849,2))</f>
        <v/>
      </c>
      <c r="I851" s="27">
        <f>IF(OR(Register!$N849&lt;&gt;"Yes",Register!$O849="",N(Register!$Q849)=0),0,ROUND((Register!$M849-Register!$R849)*MIN(Register!$Q849,MAX(0,MIN(I$4,IF(Register!$U849="",$D$2,MIN($D$2,YEAR(Register!$U849)*12+MONTH(Register!$U849)-1)))-(YEAR(Register!$O849)*12+MONTH(Register!$O849))+1))/Register!$Q849,2)-ROUND((Register!$M849-Register!$R849)*MIN(Register!$Q849,MAX(0,MIN(I$4-1,IF(Register!$U849="",$D$2,MIN($D$2,YEAR(Register!$U849)*12+MONTH(Register!$U849)-1)))-(YEAR(Register!$O849)*12+MONTH(Register!$O849))+1))/Register!$Q849,2))</f>
        <v/>
      </c>
      <c r="J851" s="27">
        <f>IF(OR(Register!$N849&lt;&gt;"Yes",Register!$O849="",N(Register!$Q849)=0),0,ROUND((Register!$M849-Register!$R849)*MIN(Register!$Q849,MAX(0,MIN(J$4,IF(Register!$U849="",$D$2,MIN($D$2,YEAR(Register!$U849)*12+MONTH(Register!$U849)-1)))-(YEAR(Register!$O849)*12+MONTH(Register!$O849))+1))/Register!$Q849,2)-ROUND((Register!$M849-Register!$R849)*MIN(Register!$Q849,MAX(0,MIN(J$4-1,IF(Register!$U849="",$D$2,MIN($D$2,YEAR(Register!$U849)*12+MONTH(Register!$U849)-1)))-(YEAR(Register!$O849)*12+MONTH(Register!$O849))+1))/Register!$Q849,2))</f>
        <v/>
      </c>
      <c r="K851" s="27">
        <f>IF(OR(Register!$N849&lt;&gt;"Yes",Register!$O849="",N(Register!$Q849)=0),0,ROUND((Register!$M849-Register!$R849)*MIN(Register!$Q849,MAX(0,MIN(K$4,IF(Register!$U849="",$D$2,MIN($D$2,YEAR(Register!$U849)*12+MONTH(Register!$U849)-1)))-(YEAR(Register!$O849)*12+MONTH(Register!$O849))+1))/Register!$Q849,2)-ROUND((Register!$M849-Register!$R849)*MIN(Register!$Q849,MAX(0,MIN(K$4-1,IF(Register!$U849="",$D$2,MIN($D$2,YEAR(Register!$U849)*12+MONTH(Register!$U849)-1)))-(YEAR(Register!$O849)*12+MONTH(Register!$O849))+1))/Register!$Q849,2))</f>
        <v/>
      </c>
      <c r="L851" s="27">
        <f>IF(OR(Register!$N849&lt;&gt;"Yes",Register!$O849="",N(Register!$Q849)=0),0,ROUND((Register!$M849-Register!$R849)*MIN(Register!$Q849,MAX(0,MIN(L$4,IF(Register!$U849="",$D$2,MIN($D$2,YEAR(Register!$U849)*12+MONTH(Register!$U849)-1)))-(YEAR(Register!$O849)*12+MONTH(Register!$O849))+1))/Register!$Q849,2)-ROUND((Register!$M849-Register!$R849)*MIN(Register!$Q849,MAX(0,MIN(L$4-1,IF(Register!$U849="",$D$2,MIN($D$2,YEAR(Register!$U849)*12+MONTH(Register!$U849)-1)))-(YEAR(Register!$O849)*12+MONTH(Register!$O849))+1))/Register!$Q849,2))</f>
        <v/>
      </c>
      <c r="M851" s="27">
        <f>IF(OR(Register!$N849&lt;&gt;"Yes",Register!$O849="",N(Register!$Q849)=0),0,ROUND((Register!$M849-Register!$R849)*MIN(Register!$Q849,MAX(0,MIN(M$4,IF(Register!$U849="",$D$2,MIN($D$2,YEAR(Register!$U849)*12+MONTH(Register!$U849)-1)))-(YEAR(Register!$O849)*12+MONTH(Register!$O849))+1))/Register!$Q849,2)-ROUND((Register!$M849-Register!$R849)*MIN(Register!$Q849,MAX(0,MIN(M$4-1,IF(Register!$U849="",$D$2,MIN($D$2,YEAR(Register!$U849)*12+MONTH(Register!$U849)-1)))-(YEAR(Register!$O849)*12+MONTH(Register!$O849))+1))/Register!$Q849,2))</f>
        <v/>
      </c>
      <c r="N851" s="27">
        <f>IF(OR(Register!$N849&lt;&gt;"Yes",Register!$O849="",N(Register!$Q849)=0),0,ROUND((Register!$M849-Register!$R849)*MIN(Register!$Q849,MAX(0,MIN(N$4,IF(Register!$U849="",$D$2,MIN($D$2,YEAR(Register!$U849)*12+MONTH(Register!$U849)-1)))-(YEAR(Register!$O849)*12+MONTH(Register!$O849))+1))/Register!$Q849,2)-ROUND((Register!$M849-Register!$R849)*MIN(Register!$Q849,MAX(0,MIN(N$4-1,IF(Register!$U849="",$D$2,MIN($D$2,YEAR(Register!$U849)*12+MONTH(Register!$U849)-1)))-(YEAR(Register!$O849)*12+MONTH(Register!$O849))+1))/Register!$Q849,2))</f>
        <v/>
      </c>
      <c r="O851" s="27">
        <f>IF(OR(Register!$N849&lt;&gt;"Yes",Register!$O849="",N(Register!$Q849)=0),0,ROUND((Register!$M849-Register!$R849)*MIN(Register!$Q849,MAX(0,MIN(O$4,IF(Register!$U849="",$D$2,MIN($D$2,YEAR(Register!$U849)*12+MONTH(Register!$U849)-1)))-(YEAR(Register!$O849)*12+MONTH(Register!$O849))+1))/Register!$Q849,2)-ROUND((Register!$M849-Register!$R849)*MIN(Register!$Q849,MAX(0,MIN(O$4-1,IF(Register!$U849="",$D$2,MIN($D$2,YEAR(Register!$U849)*12+MONTH(Register!$U849)-1)))-(YEAR(Register!$O849)*12+MONTH(Register!$O849))+1))/Register!$Q849,2))</f>
        <v/>
      </c>
      <c r="P851" s="27">
        <f>IF(OR(Register!$N849&lt;&gt;"Yes",Register!$O849="",N(Register!$Q849)=0),0,ROUND((Register!$M849-Register!$R849)*MIN(Register!$Q849,MAX(0,MIN(P$4,IF(Register!$U849="",$D$2,MIN($D$2,YEAR(Register!$U849)*12+MONTH(Register!$U849)-1)))-(YEAR(Register!$O849)*12+MONTH(Register!$O849))+1))/Register!$Q849,2)-ROUND((Register!$M849-Register!$R849)*MIN(Register!$Q849,MAX(0,MIN(P$4-1,IF(Register!$U849="",$D$2,MIN($D$2,YEAR(Register!$U849)*12+MONTH(Register!$U849)-1)))-(YEAR(Register!$O849)*12+MONTH(Register!$O849))+1))/Register!$Q849,2))</f>
        <v/>
      </c>
      <c r="Q851" s="27">
        <f>E851+F851+G851+H851+I851+J851+K851+L851+M851+N851+O851+P851</f>
        <v/>
      </c>
    </row>
    <row r="852">
      <c r="A852" s="28">
        <f>IF(Register!$A850="","",Register!$A850)</f>
        <v/>
      </c>
      <c r="B852" s="28">
        <f>IF(Register!$D850="","",Register!$D850)</f>
        <v/>
      </c>
      <c r="C852" s="28">
        <f>IF(Register!$F850="","",Register!$F850)</f>
        <v/>
      </c>
      <c r="D852" s="28">
        <f>IF(C852="","",IF(C852=Settings!$A$9,Settings!$B$9,IF(C852=Settings!$A$10,Settings!$B$10,IF(C852=Settings!$A$11,Settings!$B$11,IF(C852=Settings!$A$12,Settings!$B$12,IF(C852=Settings!$A$13,Settings!$B$13,IF(C852=Settings!$A$14,Settings!$B$14,IF(C852=Settings!$A$15,Settings!$B$15,IF(C852=Settings!$A$16,Settings!$B$16,IF(C852=Settings!$A$17,Settings!$B$17,IF(C852=Settings!$A$18,Settings!$B$18,"")))))))))))</f>
        <v/>
      </c>
      <c r="E852" s="27">
        <f>IF(OR(Register!$N850&lt;&gt;"Yes",Register!$O850="",N(Register!$Q850)=0),0,ROUND((Register!$M850-Register!$R850)*MIN(Register!$Q850,MAX(0,MIN(E$4,IF(Register!$U850="",$D$2,MIN($D$2,YEAR(Register!$U850)*12+MONTH(Register!$U850)-1)))-(YEAR(Register!$O850)*12+MONTH(Register!$O850))+1))/Register!$Q850,2)-ROUND((Register!$M850-Register!$R850)*MIN(Register!$Q850,MAX(0,MIN(E$4-1,IF(Register!$U850="",$D$2,MIN($D$2,YEAR(Register!$U850)*12+MONTH(Register!$U850)-1)))-(YEAR(Register!$O850)*12+MONTH(Register!$O850))+1))/Register!$Q850,2))</f>
        <v/>
      </c>
      <c r="F852" s="27">
        <f>IF(OR(Register!$N850&lt;&gt;"Yes",Register!$O850="",N(Register!$Q850)=0),0,ROUND((Register!$M850-Register!$R850)*MIN(Register!$Q850,MAX(0,MIN(F$4,IF(Register!$U850="",$D$2,MIN($D$2,YEAR(Register!$U850)*12+MONTH(Register!$U850)-1)))-(YEAR(Register!$O850)*12+MONTH(Register!$O850))+1))/Register!$Q850,2)-ROUND((Register!$M850-Register!$R850)*MIN(Register!$Q850,MAX(0,MIN(F$4-1,IF(Register!$U850="",$D$2,MIN($D$2,YEAR(Register!$U850)*12+MONTH(Register!$U850)-1)))-(YEAR(Register!$O850)*12+MONTH(Register!$O850))+1))/Register!$Q850,2))</f>
        <v/>
      </c>
      <c r="G852" s="27">
        <f>IF(OR(Register!$N850&lt;&gt;"Yes",Register!$O850="",N(Register!$Q850)=0),0,ROUND((Register!$M850-Register!$R850)*MIN(Register!$Q850,MAX(0,MIN(G$4,IF(Register!$U850="",$D$2,MIN($D$2,YEAR(Register!$U850)*12+MONTH(Register!$U850)-1)))-(YEAR(Register!$O850)*12+MONTH(Register!$O850))+1))/Register!$Q850,2)-ROUND((Register!$M850-Register!$R850)*MIN(Register!$Q850,MAX(0,MIN(G$4-1,IF(Register!$U850="",$D$2,MIN($D$2,YEAR(Register!$U850)*12+MONTH(Register!$U850)-1)))-(YEAR(Register!$O850)*12+MONTH(Register!$O850))+1))/Register!$Q850,2))</f>
        <v/>
      </c>
      <c r="H852" s="27">
        <f>IF(OR(Register!$N850&lt;&gt;"Yes",Register!$O850="",N(Register!$Q850)=0),0,ROUND((Register!$M850-Register!$R850)*MIN(Register!$Q850,MAX(0,MIN(H$4,IF(Register!$U850="",$D$2,MIN($D$2,YEAR(Register!$U850)*12+MONTH(Register!$U850)-1)))-(YEAR(Register!$O850)*12+MONTH(Register!$O850))+1))/Register!$Q850,2)-ROUND((Register!$M850-Register!$R850)*MIN(Register!$Q850,MAX(0,MIN(H$4-1,IF(Register!$U850="",$D$2,MIN($D$2,YEAR(Register!$U850)*12+MONTH(Register!$U850)-1)))-(YEAR(Register!$O850)*12+MONTH(Register!$O850))+1))/Register!$Q850,2))</f>
        <v/>
      </c>
      <c r="I852" s="27">
        <f>IF(OR(Register!$N850&lt;&gt;"Yes",Register!$O850="",N(Register!$Q850)=0),0,ROUND((Register!$M850-Register!$R850)*MIN(Register!$Q850,MAX(0,MIN(I$4,IF(Register!$U850="",$D$2,MIN($D$2,YEAR(Register!$U850)*12+MONTH(Register!$U850)-1)))-(YEAR(Register!$O850)*12+MONTH(Register!$O850))+1))/Register!$Q850,2)-ROUND((Register!$M850-Register!$R850)*MIN(Register!$Q850,MAX(0,MIN(I$4-1,IF(Register!$U850="",$D$2,MIN($D$2,YEAR(Register!$U850)*12+MONTH(Register!$U850)-1)))-(YEAR(Register!$O850)*12+MONTH(Register!$O850))+1))/Register!$Q850,2))</f>
        <v/>
      </c>
      <c r="J852" s="27">
        <f>IF(OR(Register!$N850&lt;&gt;"Yes",Register!$O850="",N(Register!$Q850)=0),0,ROUND((Register!$M850-Register!$R850)*MIN(Register!$Q850,MAX(0,MIN(J$4,IF(Register!$U850="",$D$2,MIN($D$2,YEAR(Register!$U850)*12+MONTH(Register!$U850)-1)))-(YEAR(Register!$O850)*12+MONTH(Register!$O850))+1))/Register!$Q850,2)-ROUND((Register!$M850-Register!$R850)*MIN(Register!$Q850,MAX(0,MIN(J$4-1,IF(Register!$U850="",$D$2,MIN($D$2,YEAR(Register!$U850)*12+MONTH(Register!$U850)-1)))-(YEAR(Register!$O850)*12+MONTH(Register!$O850))+1))/Register!$Q850,2))</f>
        <v/>
      </c>
      <c r="K852" s="27">
        <f>IF(OR(Register!$N850&lt;&gt;"Yes",Register!$O850="",N(Register!$Q850)=0),0,ROUND((Register!$M850-Register!$R850)*MIN(Register!$Q850,MAX(0,MIN(K$4,IF(Register!$U850="",$D$2,MIN($D$2,YEAR(Register!$U850)*12+MONTH(Register!$U850)-1)))-(YEAR(Register!$O850)*12+MONTH(Register!$O850))+1))/Register!$Q850,2)-ROUND((Register!$M850-Register!$R850)*MIN(Register!$Q850,MAX(0,MIN(K$4-1,IF(Register!$U850="",$D$2,MIN($D$2,YEAR(Register!$U850)*12+MONTH(Register!$U850)-1)))-(YEAR(Register!$O850)*12+MONTH(Register!$O850))+1))/Register!$Q850,2))</f>
        <v/>
      </c>
      <c r="L852" s="27">
        <f>IF(OR(Register!$N850&lt;&gt;"Yes",Register!$O850="",N(Register!$Q850)=0),0,ROUND((Register!$M850-Register!$R850)*MIN(Register!$Q850,MAX(0,MIN(L$4,IF(Register!$U850="",$D$2,MIN($D$2,YEAR(Register!$U850)*12+MONTH(Register!$U850)-1)))-(YEAR(Register!$O850)*12+MONTH(Register!$O850))+1))/Register!$Q850,2)-ROUND((Register!$M850-Register!$R850)*MIN(Register!$Q850,MAX(0,MIN(L$4-1,IF(Register!$U850="",$D$2,MIN($D$2,YEAR(Register!$U850)*12+MONTH(Register!$U850)-1)))-(YEAR(Register!$O850)*12+MONTH(Register!$O850))+1))/Register!$Q850,2))</f>
        <v/>
      </c>
      <c r="M852" s="27">
        <f>IF(OR(Register!$N850&lt;&gt;"Yes",Register!$O850="",N(Register!$Q850)=0),0,ROUND((Register!$M850-Register!$R850)*MIN(Register!$Q850,MAX(0,MIN(M$4,IF(Register!$U850="",$D$2,MIN($D$2,YEAR(Register!$U850)*12+MONTH(Register!$U850)-1)))-(YEAR(Register!$O850)*12+MONTH(Register!$O850))+1))/Register!$Q850,2)-ROUND((Register!$M850-Register!$R850)*MIN(Register!$Q850,MAX(0,MIN(M$4-1,IF(Register!$U850="",$D$2,MIN($D$2,YEAR(Register!$U850)*12+MONTH(Register!$U850)-1)))-(YEAR(Register!$O850)*12+MONTH(Register!$O850))+1))/Register!$Q850,2))</f>
        <v/>
      </c>
      <c r="N852" s="27">
        <f>IF(OR(Register!$N850&lt;&gt;"Yes",Register!$O850="",N(Register!$Q850)=0),0,ROUND((Register!$M850-Register!$R850)*MIN(Register!$Q850,MAX(0,MIN(N$4,IF(Register!$U850="",$D$2,MIN($D$2,YEAR(Register!$U850)*12+MONTH(Register!$U850)-1)))-(YEAR(Register!$O850)*12+MONTH(Register!$O850))+1))/Register!$Q850,2)-ROUND((Register!$M850-Register!$R850)*MIN(Register!$Q850,MAX(0,MIN(N$4-1,IF(Register!$U850="",$D$2,MIN($D$2,YEAR(Register!$U850)*12+MONTH(Register!$U850)-1)))-(YEAR(Register!$O850)*12+MONTH(Register!$O850))+1))/Register!$Q850,2))</f>
        <v/>
      </c>
      <c r="O852" s="27">
        <f>IF(OR(Register!$N850&lt;&gt;"Yes",Register!$O850="",N(Register!$Q850)=0),0,ROUND((Register!$M850-Register!$R850)*MIN(Register!$Q850,MAX(0,MIN(O$4,IF(Register!$U850="",$D$2,MIN($D$2,YEAR(Register!$U850)*12+MONTH(Register!$U850)-1)))-(YEAR(Register!$O850)*12+MONTH(Register!$O850))+1))/Register!$Q850,2)-ROUND((Register!$M850-Register!$R850)*MIN(Register!$Q850,MAX(0,MIN(O$4-1,IF(Register!$U850="",$D$2,MIN($D$2,YEAR(Register!$U850)*12+MONTH(Register!$U850)-1)))-(YEAR(Register!$O850)*12+MONTH(Register!$O850))+1))/Register!$Q850,2))</f>
        <v/>
      </c>
      <c r="P852" s="27">
        <f>IF(OR(Register!$N850&lt;&gt;"Yes",Register!$O850="",N(Register!$Q850)=0),0,ROUND((Register!$M850-Register!$R850)*MIN(Register!$Q850,MAX(0,MIN(P$4,IF(Register!$U850="",$D$2,MIN($D$2,YEAR(Register!$U850)*12+MONTH(Register!$U850)-1)))-(YEAR(Register!$O850)*12+MONTH(Register!$O850))+1))/Register!$Q850,2)-ROUND((Register!$M850-Register!$R850)*MIN(Register!$Q850,MAX(0,MIN(P$4-1,IF(Register!$U850="",$D$2,MIN($D$2,YEAR(Register!$U850)*12+MONTH(Register!$U850)-1)))-(YEAR(Register!$O850)*12+MONTH(Register!$O850))+1))/Register!$Q850,2))</f>
        <v/>
      </c>
      <c r="Q852" s="27">
        <f>E852+F852+G852+H852+I852+J852+K852+L852+M852+N852+O852+P852</f>
        <v/>
      </c>
    </row>
    <row r="853">
      <c r="A853" s="28">
        <f>IF(Register!$A851="","",Register!$A851)</f>
        <v/>
      </c>
      <c r="B853" s="28">
        <f>IF(Register!$D851="","",Register!$D851)</f>
        <v/>
      </c>
      <c r="C853" s="28">
        <f>IF(Register!$F851="","",Register!$F851)</f>
        <v/>
      </c>
      <c r="D853" s="28">
        <f>IF(C853="","",IF(C853=Settings!$A$9,Settings!$B$9,IF(C853=Settings!$A$10,Settings!$B$10,IF(C853=Settings!$A$11,Settings!$B$11,IF(C853=Settings!$A$12,Settings!$B$12,IF(C853=Settings!$A$13,Settings!$B$13,IF(C853=Settings!$A$14,Settings!$B$14,IF(C853=Settings!$A$15,Settings!$B$15,IF(C853=Settings!$A$16,Settings!$B$16,IF(C853=Settings!$A$17,Settings!$B$17,IF(C853=Settings!$A$18,Settings!$B$18,"")))))))))))</f>
        <v/>
      </c>
      <c r="E853" s="27">
        <f>IF(OR(Register!$N851&lt;&gt;"Yes",Register!$O851="",N(Register!$Q851)=0),0,ROUND((Register!$M851-Register!$R851)*MIN(Register!$Q851,MAX(0,MIN(E$4,IF(Register!$U851="",$D$2,MIN($D$2,YEAR(Register!$U851)*12+MONTH(Register!$U851)-1)))-(YEAR(Register!$O851)*12+MONTH(Register!$O851))+1))/Register!$Q851,2)-ROUND((Register!$M851-Register!$R851)*MIN(Register!$Q851,MAX(0,MIN(E$4-1,IF(Register!$U851="",$D$2,MIN($D$2,YEAR(Register!$U851)*12+MONTH(Register!$U851)-1)))-(YEAR(Register!$O851)*12+MONTH(Register!$O851))+1))/Register!$Q851,2))</f>
        <v/>
      </c>
      <c r="F853" s="27">
        <f>IF(OR(Register!$N851&lt;&gt;"Yes",Register!$O851="",N(Register!$Q851)=0),0,ROUND((Register!$M851-Register!$R851)*MIN(Register!$Q851,MAX(0,MIN(F$4,IF(Register!$U851="",$D$2,MIN($D$2,YEAR(Register!$U851)*12+MONTH(Register!$U851)-1)))-(YEAR(Register!$O851)*12+MONTH(Register!$O851))+1))/Register!$Q851,2)-ROUND((Register!$M851-Register!$R851)*MIN(Register!$Q851,MAX(0,MIN(F$4-1,IF(Register!$U851="",$D$2,MIN($D$2,YEAR(Register!$U851)*12+MONTH(Register!$U851)-1)))-(YEAR(Register!$O851)*12+MONTH(Register!$O851))+1))/Register!$Q851,2))</f>
        <v/>
      </c>
      <c r="G853" s="27">
        <f>IF(OR(Register!$N851&lt;&gt;"Yes",Register!$O851="",N(Register!$Q851)=0),0,ROUND((Register!$M851-Register!$R851)*MIN(Register!$Q851,MAX(0,MIN(G$4,IF(Register!$U851="",$D$2,MIN($D$2,YEAR(Register!$U851)*12+MONTH(Register!$U851)-1)))-(YEAR(Register!$O851)*12+MONTH(Register!$O851))+1))/Register!$Q851,2)-ROUND((Register!$M851-Register!$R851)*MIN(Register!$Q851,MAX(0,MIN(G$4-1,IF(Register!$U851="",$D$2,MIN($D$2,YEAR(Register!$U851)*12+MONTH(Register!$U851)-1)))-(YEAR(Register!$O851)*12+MONTH(Register!$O851))+1))/Register!$Q851,2))</f>
        <v/>
      </c>
      <c r="H853" s="27">
        <f>IF(OR(Register!$N851&lt;&gt;"Yes",Register!$O851="",N(Register!$Q851)=0),0,ROUND((Register!$M851-Register!$R851)*MIN(Register!$Q851,MAX(0,MIN(H$4,IF(Register!$U851="",$D$2,MIN($D$2,YEAR(Register!$U851)*12+MONTH(Register!$U851)-1)))-(YEAR(Register!$O851)*12+MONTH(Register!$O851))+1))/Register!$Q851,2)-ROUND((Register!$M851-Register!$R851)*MIN(Register!$Q851,MAX(0,MIN(H$4-1,IF(Register!$U851="",$D$2,MIN($D$2,YEAR(Register!$U851)*12+MONTH(Register!$U851)-1)))-(YEAR(Register!$O851)*12+MONTH(Register!$O851))+1))/Register!$Q851,2))</f>
        <v/>
      </c>
      <c r="I853" s="27">
        <f>IF(OR(Register!$N851&lt;&gt;"Yes",Register!$O851="",N(Register!$Q851)=0),0,ROUND((Register!$M851-Register!$R851)*MIN(Register!$Q851,MAX(0,MIN(I$4,IF(Register!$U851="",$D$2,MIN($D$2,YEAR(Register!$U851)*12+MONTH(Register!$U851)-1)))-(YEAR(Register!$O851)*12+MONTH(Register!$O851))+1))/Register!$Q851,2)-ROUND((Register!$M851-Register!$R851)*MIN(Register!$Q851,MAX(0,MIN(I$4-1,IF(Register!$U851="",$D$2,MIN($D$2,YEAR(Register!$U851)*12+MONTH(Register!$U851)-1)))-(YEAR(Register!$O851)*12+MONTH(Register!$O851))+1))/Register!$Q851,2))</f>
        <v/>
      </c>
      <c r="J853" s="27">
        <f>IF(OR(Register!$N851&lt;&gt;"Yes",Register!$O851="",N(Register!$Q851)=0),0,ROUND((Register!$M851-Register!$R851)*MIN(Register!$Q851,MAX(0,MIN(J$4,IF(Register!$U851="",$D$2,MIN($D$2,YEAR(Register!$U851)*12+MONTH(Register!$U851)-1)))-(YEAR(Register!$O851)*12+MONTH(Register!$O851))+1))/Register!$Q851,2)-ROUND((Register!$M851-Register!$R851)*MIN(Register!$Q851,MAX(0,MIN(J$4-1,IF(Register!$U851="",$D$2,MIN($D$2,YEAR(Register!$U851)*12+MONTH(Register!$U851)-1)))-(YEAR(Register!$O851)*12+MONTH(Register!$O851))+1))/Register!$Q851,2))</f>
        <v/>
      </c>
      <c r="K853" s="27">
        <f>IF(OR(Register!$N851&lt;&gt;"Yes",Register!$O851="",N(Register!$Q851)=0),0,ROUND((Register!$M851-Register!$R851)*MIN(Register!$Q851,MAX(0,MIN(K$4,IF(Register!$U851="",$D$2,MIN($D$2,YEAR(Register!$U851)*12+MONTH(Register!$U851)-1)))-(YEAR(Register!$O851)*12+MONTH(Register!$O851))+1))/Register!$Q851,2)-ROUND((Register!$M851-Register!$R851)*MIN(Register!$Q851,MAX(0,MIN(K$4-1,IF(Register!$U851="",$D$2,MIN($D$2,YEAR(Register!$U851)*12+MONTH(Register!$U851)-1)))-(YEAR(Register!$O851)*12+MONTH(Register!$O851))+1))/Register!$Q851,2))</f>
        <v/>
      </c>
      <c r="L853" s="27">
        <f>IF(OR(Register!$N851&lt;&gt;"Yes",Register!$O851="",N(Register!$Q851)=0),0,ROUND((Register!$M851-Register!$R851)*MIN(Register!$Q851,MAX(0,MIN(L$4,IF(Register!$U851="",$D$2,MIN($D$2,YEAR(Register!$U851)*12+MONTH(Register!$U851)-1)))-(YEAR(Register!$O851)*12+MONTH(Register!$O851))+1))/Register!$Q851,2)-ROUND((Register!$M851-Register!$R851)*MIN(Register!$Q851,MAX(0,MIN(L$4-1,IF(Register!$U851="",$D$2,MIN($D$2,YEAR(Register!$U851)*12+MONTH(Register!$U851)-1)))-(YEAR(Register!$O851)*12+MONTH(Register!$O851))+1))/Register!$Q851,2))</f>
        <v/>
      </c>
      <c r="M853" s="27">
        <f>IF(OR(Register!$N851&lt;&gt;"Yes",Register!$O851="",N(Register!$Q851)=0),0,ROUND((Register!$M851-Register!$R851)*MIN(Register!$Q851,MAX(0,MIN(M$4,IF(Register!$U851="",$D$2,MIN($D$2,YEAR(Register!$U851)*12+MONTH(Register!$U851)-1)))-(YEAR(Register!$O851)*12+MONTH(Register!$O851))+1))/Register!$Q851,2)-ROUND((Register!$M851-Register!$R851)*MIN(Register!$Q851,MAX(0,MIN(M$4-1,IF(Register!$U851="",$D$2,MIN($D$2,YEAR(Register!$U851)*12+MONTH(Register!$U851)-1)))-(YEAR(Register!$O851)*12+MONTH(Register!$O851))+1))/Register!$Q851,2))</f>
        <v/>
      </c>
      <c r="N853" s="27">
        <f>IF(OR(Register!$N851&lt;&gt;"Yes",Register!$O851="",N(Register!$Q851)=0),0,ROUND((Register!$M851-Register!$R851)*MIN(Register!$Q851,MAX(0,MIN(N$4,IF(Register!$U851="",$D$2,MIN($D$2,YEAR(Register!$U851)*12+MONTH(Register!$U851)-1)))-(YEAR(Register!$O851)*12+MONTH(Register!$O851))+1))/Register!$Q851,2)-ROUND((Register!$M851-Register!$R851)*MIN(Register!$Q851,MAX(0,MIN(N$4-1,IF(Register!$U851="",$D$2,MIN($D$2,YEAR(Register!$U851)*12+MONTH(Register!$U851)-1)))-(YEAR(Register!$O851)*12+MONTH(Register!$O851))+1))/Register!$Q851,2))</f>
        <v/>
      </c>
      <c r="O853" s="27">
        <f>IF(OR(Register!$N851&lt;&gt;"Yes",Register!$O851="",N(Register!$Q851)=0),0,ROUND((Register!$M851-Register!$R851)*MIN(Register!$Q851,MAX(0,MIN(O$4,IF(Register!$U851="",$D$2,MIN($D$2,YEAR(Register!$U851)*12+MONTH(Register!$U851)-1)))-(YEAR(Register!$O851)*12+MONTH(Register!$O851))+1))/Register!$Q851,2)-ROUND((Register!$M851-Register!$R851)*MIN(Register!$Q851,MAX(0,MIN(O$4-1,IF(Register!$U851="",$D$2,MIN($D$2,YEAR(Register!$U851)*12+MONTH(Register!$U851)-1)))-(YEAR(Register!$O851)*12+MONTH(Register!$O851))+1))/Register!$Q851,2))</f>
        <v/>
      </c>
      <c r="P853" s="27">
        <f>IF(OR(Register!$N851&lt;&gt;"Yes",Register!$O851="",N(Register!$Q851)=0),0,ROUND((Register!$M851-Register!$R851)*MIN(Register!$Q851,MAX(0,MIN(P$4,IF(Register!$U851="",$D$2,MIN($D$2,YEAR(Register!$U851)*12+MONTH(Register!$U851)-1)))-(YEAR(Register!$O851)*12+MONTH(Register!$O851))+1))/Register!$Q851,2)-ROUND((Register!$M851-Register!$R851)*MIN(Register!$Q851,MAX(0,MIN(P$4-1,IF(Register!$U851="",$D$2,MIN($D$2,YEAR(Register!$U851)*12+MONTH(Register!$U851)-1)))-(YEAR(Register!$O851)*12+MONTH(Register!$O851))+1))/Register!$Q851,2))</f>
        <v/>
      </c>
      <c r="Q853" s="27">
        <f>E853+F853+G853+H853+I853+J853+K853+L853+M853+N853+O853+P853</f>
        <v/>
      </c>
    </row>
    <row r="854">
      <c r="A854" s="28">
        <f>IF(Register!$A852="","",Register!$A852)</f>
        <v/>
      </c>
      <c r="B854" s="28">
        <f>IF(Register!$D852="","",Register!$D852)</f>
        <v/>
      </c>
      <c r="C854" s="28">
        <f>IF(Register!$F852="","",Register!$F852)</f>
        <v/>
      </c>
      <c r="D854" s="28">
        <f>IF(C854="","",IF(C854=Settings!$A$9,Settings!$B$9,IF(C854=Settings!$A$10,Settings!$B$10,IF(C854=Settings!$A$11,Settings!$B$11,IF(C854=Settings!$A$12,Settings!$B$12,IF(C854=Settings!$A$13,Settings!$B$13,IF(C854=Settings!$A$14,Settings!$B$14,IF(C854=Settings!$A$15,Settings!$B$15,IF(C854=Settings!$A$16,Settings!$B$16,IF(C854=Settings!$A$17,Settings!$B$17,IF(C854=Settings!$A$18,Settings!$B$18,"")))))))))))</f>
        <v/>
      </c>
      <c r="E854" s="27">
        <f>IF(OR(Register!$N852&lt;&gt;"Yes",Register!$O852="",N(Register!$Q852)=0),0,ROUND((Register!$M852-Register!$R852)*MIN(Register!$Q852,MAX(0,MIN(E$4,IF(Register!$U852="",$D$2,MIN($D$2,YEAR(Register!$U852)*12+MONTH(Register!$U852)-1)))-(YEAR(Register!$O852)*12+MONTH(Register!$O852))+1))/Register!$Q852,2)-ROUND((Register!$M852-Register!$R852)*MIN(Register!$Q852,MAX(0,MIN(E$4-1,IF(Register!$U852="",$D$2,MIN($D$2,YEAR(Register!$U852)*12+MONTH(Register!$U852)-1)))-(YEAR(Register!$O852)*12+MONTH(Register!$O852))+1))/Register!$Q852,2))</f>
        <v/>
      </c>
      <c r="F854" s="27">
        <f>IF(OR(Register!$N852&lt;&gt;"Yes",Register!$O852="",N(Register!$Q852)=0),0,ROUND((Register!$M852-Register!$R852)*MIN(Register!$Q852,MAX(0,MIN(F$4,IF(Register!$U852="",$D$2,MIN($D$2,YEAR(Register!$U852)*12+MONTH(Register!$U852)-1)))-(YEAR(Register!$O852)*12+MONTH(Register!$O852))+1))/Register!$Q852,2)-ROUND((Register!$M852-Register!$R852)*MIN(Register!$Q852,MAX(0,MIN(F$4-1,IF(Register!$U852="",$D$2,MIN($D$2,YEAR(Register!$U852)*12+MONTH(Register!$U852)-1)))-(YEAR(Register!$O852)*12+MONTH(Register!$O852))+1))/Register!$Q852,2))</f>
        <v/>
      </c>
      <c r="G854" s="27">
        <f>IF(OR(Register!$N852&lt;&gt;"Yes",Register!$O852="",N(Register!$Q852)=0),0,ROUND((Register!$M852-Register!$R852)*MIN(Register!$Q852,MAX(0,MIN(G$4,IF(Register!$U852="",$D$2,MIN($D$2,YEAR(Register!$U852)*12+MONTH(Register!$U852)-1)))-(YEAR(Register!$O852)*12+MONTH(Register!$O852))+1))/Register!$Q852,2)-ROUND((Register!$M852-Register!$R852)*MIN(Register!$Q852,MAX(0,MIN(G$4-1,IF(Register!$U852="",$D$2,MIN($D$2,YEAR(Register!$U852)*12+MONTH(Register!$U852)-1)))-(YEAR(Register!$O852)*12+MONTH(Register!$O852))+1))/Register!$Q852,2))</f>
        <v/>
      </c>
      <c r="H854" s="27">
        <f>IF(OR(Register!$N852&lt;&gt;"Yes",Register!$O852="",N(Register!$Q852)=0),0,ROUND((Register!$M852-Register!$R852)*MIN(Register!$Q852,MAX(0,MIN(H$4,IF(Register!$U852="",$D$2,MIN($D$2,YEAR(Register!$U852)*12+MONTH(Register!$U852)-1)))-(YEAR(Register!$O852)*12+MONTH(Register!$O852))+1))/Register!$Q852,2)-ROUND((Register!$M852-Register!$R852)*MIN(Register!$Q852,MAX(0,MIN(H$4-1,IF(Register!$U852="",$D$2,MIN($D$2,YEAR(Register!$U852)*12+MONTH(Register!$U852)-1)))-(YEAR(Register!$O852)*12+MONTH(Register!$O852))+1))/Register!$Q852,2))</f>
        <v/>
      </c>
      <c r="I854" s="27">
        <f>IF(OR(Register!$N852&lt;&gt;"Yes",Register!$O852="",N(Register!$Q852)=0),0,ROUND((Register!$M852-Register!$R852)*MIN(Register!$Q852,MAX(0,MIN(I$4,IF(Register!$U852="",$D$2,MIN($D$2,YEAR(Register!$U852)*12+MONTH(Register!$U852)-1)))-(YEAR(Register!$O852)*12+MONTH(Register!$O852))+1))/Register!$Q852,2)-ROUND((Register!$M852-Register!$R852)*MIN(Register!$Q852,MAX(0,MIN(I$4-1,IF(Register!$U852="",$D$2,MIN($D$2,YEAR(Register!$U852)*12+MONTH(Register!$U852)-1)))-(YEAR(Register!$O852)*12+MONTH(Register!$O852))+1))/Register!$Q852,2))</f>
        <v/>
      </c>
      <c r="J854" s="27">
        <f>IF(OR(Register!$N852&lt;&gt;"Yes",Register!$O852="",N(Register!$Q852)=0),0,ROUND((Register!$M852-Register!$R852)*MIN(Register!$Q852,MAX(0,MIN(J$4,IF(Register!$U852="",$D$2,MIN($D$2,YEAR(Register!$U852)*12+MONTH(Register!$U852)-1)))-(YEAR(Register!$O852)*12+MONTH(Register!$O852))+1))/Register!$Q852,2)-ROUND((Register!$M852-Register!$R852)*MIN(Register!$Q852,MAX(0,MIN(J$4-1,IF(Register!$U852="",$D$2,MIN($D$2,YEAR(Register!$U852)*12+MONTH(Register!$U852)-1)))-(YEAR(Register!$O852)*12+MONTH(Register!$O852))+1))/Register!$Q852,2))</f>
        <v/>
      </c>
      <c r="K854" s="27">
        <f>IF(OR(Register!$N852&lt;&gt;"Yes",Register!$O852="",N(Register!$Q852)=0),0,ROUND((Register!$M852-Register!$R852)*MIN(Register!$Q852,MAX(0,MIN(K$4,IF(Register!$U852="",$D$2,MIN($D$2,YEAR(Register!$U852)*12+MONTH(Register!$U852)-1)))-(YEAR(Register!$O852)*12+MONTH(Register!$O852))+1))/Register!$Q852,2)-ROUND((Register!$M852-Register!$R852)*MIN(Register!$Q852,MAX(0,MIN(K$4-1,IF(Register!$U852="",$D$2,MIN($D$2,YEAR(Register!$U852)*12+MONTH(Register!$U852)-1)))-(YEAR(Register!$O852)*12+MONTH(Register!$O852))+1))/Register!$Q852,2))</f>
        <v/>
      </c>
      <c r="L854" s="27">
        <f>IF(OR(Register!$N852&lt;&gt;"Yes",Register!$O852="",N(Register!$Q852)=0),0,ROUND((Register!$M852-Register!$R852)*MIN(Register!$Q852,MAX(0,MIN(L$4,IF(Register!$U852="",$D$2,MIN($D$2,YEAR(Register!$U852)*12+MONTH(Register!$U852)-1)))-(YEAR(Register!$O852)*12+MONTH(Register!$O852))+1))/Register!$Q852,2)-ROUND((Register!$M852-Register!$R852)*MIN(Register!$Q852,MAX(0,MIN(L$4-1,IF(Register!$U852="",$D$2,MIN($D$2,YEAR(Register!$U852)*12+MONTH(Register!$U852)-1)))-(YEAR(Register!$O852)*12+MONTH(Register!$O852))+1))/Register!$Q852,2))</f>
        <v/>
      </c>
      <c r="M854" s="27">
        <f>IF(OR(Register!$N852&lt;&gt;"Yes",Register!$O852="",N(Register!$Q852)=0),0,ROUND((Register!$M852-Register!$R852)*MIN(Register!$Q852,MAX(0,MIN(M$4,IF(Register!$U852="",$D$2,MIN($D$2,YEAR(Register!$U852)*12+MONTH(Register!$U852)-1)))-(YEAR(Register!$O852)*12+MONTH(Register!$O852))+1))/Register!$Q852,2)-ROUND((Register!$M852-Register!$R852)*MIN(Register!$Q852,MAX(0,MIN(M$4-1,IF(Register!$U852="",$D$2,MIN($D$2,YEAR(Register!$U852)*12+MONTH(Register!$U852)-1)))-(YEAR(Register!$O852)*12+MONTH(Register!$O852))+1))/Register!$Q852,2))</f>
        <v/>
      </c>
      <c r="N854" s="27">
        <f>IF(OR(Register!$N852&lt;&gt;"Yes",Register!$O852="",N(Register!$Q852)=0),0,ROUND((Register!$M852-Register!$R852)*MIN(Register!$Q852,MAX(0,MIN(N$4,IF(Register!$U852="",$D$2,MIN($D$2,YEAR(Register!$U852)*12+MONTH(Register!$U852)-1)))-(YEAR(Register!$O852)*12+MONTH(Register!$O852))+1))/Register!$Q852,2)-ROUND((Register!$M852-Register!$R852)*MIN(Register!$Q852,MAX(0,MIN(N$4-1,IF(Register!$U852="",$D$2,MIN($D$2,YEAR(Register!$U852)*12+MONTH(Register!$U852)-1)))-(YEAR(Register!$O852)*12+MONTH(Register!$O852))+1))/Register!$Q852,2))</f>
        <v/>
      </c>
      <c r="O854" s="27">
        <f>IF(OR(Register!$N852&lt;&gt;"Yes",Register!$O852="",N(Register!$Q852)=0),0,ROUND((Register!$M852-Register!$R852)*MIN(Register!$Q852,MAX(0,MIN(O$4,IF(Register!$U852="",$D$2,MIN($D$2,YEAR(Register!$U852)*12+MONTH(Register!$U852)-1)))-(YEAR(Register!$O852)*12+MONTH(Register!$O852))+1))/Register!$Q852,2)-ROUND((Register!$M852-Register!$R852)*MIN(Register!$Q852,MAX(0,MIN(O$4-1,IF(Register!$U852="",$D$2,MIN($D$2,YEAR(Register!$U852)*12+MONTH(Register!$U852)-1)))-(YEAR(Register!$O852)*12+MONTH(Register!$O852))+1))/Register!$Q852,2))</f>
        <v/>
      </c>
      <c r="P854" s="27">
        <f>IF(OR(Register!$N852&lt;&gt;"Yes",Register!$O852="",N(Register!$Q852)=0),0,ROUND((Register!$M852-Register!$R852)*MIN(Register!$Q852,MAX(0,MIN(P$4,IF(Register!$U852="",$D$2,MIN($D$2,YEAR(Register!$U852)*12+MONTH(Register!$U852)-1)))-(YEAR(Register!$O852)*12+MONTH(Register!$O852))+1))/Register!$Q852,2)-ROUND((Register!$M852-Register!$R852)*MIN(Register!$Q852,MAX(0,MIN(P$4-1,IF(Register!$U852="",$D$2,MIN($D$2,YEAR(Register!$U852)*12+MONTH(Register!$U852)-1)))-(YEAR(Register!$O852)*12+MONTH(Register!$O852))+1))/Register!$Q852,2))</f>
        <v/>
      </c>
      <c r="Q854" s="27">
        <f>E854+F854+G854+H854+I854+J854+K854+L854+M854+N854+O854+P854</f>
        <v/>
      </c>
    </row>
    <row r="855">
      <c r="A855" s="28">
        <f>IF(Register!$A853="","",Register!$A853)</f>
        <v/>
      </c>
      <c r="B855" s="28">
        <f>IF(Register!$D853="","",Register!$D853)</f>
        <v/>
      </c>
      <c r="C855" s="28">
        <f>IF(Register!$F853="","",Register!$F853)</f>
        <v/>
      </c>
      <c r="D855" s="28">
        <f>IF(C855="","",IF(C855=Settings!$A$9,Settings!$B$9,IF(C855=Settings!$A$10,Settings!$B$10,IF(C855=Settings!$A$11,Settings!$B$11,IF(C855=Settings!$A$12,Settings!$B$12,IF(C855=Settings!$A$13,Settings!$B$13,IF(C855=Settings!$A$14,Settings!$B$14,IF(C855=Settings!$A$15,Settings!$B$15,IF(C855=Settings!$A$16,Settings!$B$16,IF(C855=Settings!$A$17,Settings!$B$17,IF(C855=Settings!$A$18,Settings!$B$18,"")))))))))))</f>
        <v/>
      </c>
      <c r="E855" s="27">
        <f>IF(OR(Register!$N853&lt;&gt;"Yes",Register!$O853="",N(Register!$Q853)=0),0,ROUND((Register!$M853-Register!$R853)*MIN(Register!$Q853,MAX(0,MIN(E$4,IF(Register!$U853="",$D$2,MIN($D$2,YEAR(Register!$U853)*12+MONTH(Register!$U853)-1)))-(YEAR(Register!$O853)*12+MONTH(Register!$O853))+1))/Register!$Q853,2)-ROUND((Register!$M853-Register!$R853)*MIN(Register!$Q853,MAX(0,MIN(E$4-1,IF(Register!$U853="",$D$2,MIN($D$2,YEAR(Register!$U853)*12+MONTH(Register!$U853)-1)))-(YEAR(Register!$O853)*12+MONTH(Register!$O853))+1))/Register!$Q853,2))</f>
        <v/>
      </c>
      <c r="F855" s="27">
        <f>IF(OR(Register!$N853&lt;&gt;"Yes",Register!$O853="",N(Register!$Q853)=0),0,ROUND((Register!$M853-Register!$R853)*MIN(Register!$Q853,MAX(0,MIN(F$4,IF(Register!$U853="",$D$2,MIN($D$2,YEAR(Register!$U853)*12+MONTH(Register!$U853)-1)))-(YEAR(Register!$O853)*12+MONTH(Register!$O853))+1))/Register!$Q853,2)-ROUND((Register!$M853-Register!$R853)*MIN(Register!$Q853,MAX(0,MIN(F$4-1,IF(Register!$U853="",$D$2,MIN($D$2,YEAR(Register!$U853)*12+MONTH(Register!$U853)-1)))-(YEAR(Register!$O853)*12+MONTH(Register!$O853))+1))/Register!$Q853,2))</f>
        <v/>
      </c>
      <c r="G855" s="27">
        <f>IF(OR(Register!$N853&lt;&gt;"Yes",Register!$O853="",N(Register!$Q853)=0),0,ROUND((Register!$M853-Register!$R853)*MIN(Register!$Q853,MAX(0,MIN(G$4,IF(Register!$U853="",$D$2,MIN($D$2,YEAR(Register!$U853)*12+MONTH(Register!$U853)-1)))-(YEAR(Register!$O853)*12+MONTH(Register!$O853))+1))/Register!$Q853,2)-ROUND((Register!$M853-Register!$R853)*MIN(Register!$Q853,MAX(0,MIN(G$4-1,IF(Register!$U853="",$D$2,MIN($D$2,YEAR(Register!$U853)*12+MONTH(Register!$U853)-1)))-(YEAR(Register!$O853)*12+MONTH(Register!$O853))+1))/Register!$Q853,2))</f>
        <v/>
      </c>
      <c r="H855" s="27">
        <f>IF(OR(Register!$N853&lt;&gt;"Yes",Register!$O853="",N(Register!$Q853)=0),0,ROUND((Register!$M853-Register!$R853)*MIN(Register!$Q853,MAX(0,MIN(H$4,IF(Register!$U853="",$D$2,MIN($D$2,YEAR(Register!$U853)*12+MONTH(Register!$U853)-1)))-(YEAR(Register!$O853)*12+MONTH(Register!$O853))+1))/Register!$Q853,2)-ROUND((Register!$M853-Register!$R853)*MIN(Register!$Q853,MAX(0,MIN(H$4-1,IF(Register!$U853="",$D$2,MIN($D$2,YEAR(Register!$U853)*12+MONTH(Register!$U853)-1)))-(YEAR(Register!$O853)*12+MONTH(Register!$O853))+1))/Register!$Q853,2))</f>
        <v/>
      </c>
      <c r="I855" s="27">
        <f>IF(OR(Register!$N853&lt;&gt;"Yes",Register!$O853="",N(Register!$Q853)=0),0,ROUND((Register!$M853-Register!$R853)*MIN(Register!$Q853,MAX(0,MIN(I$4,IF(Register!$U853="",$D$2,MIN($D$2,YEAR(Register!$U853)*12+MONTH(Register!$U853)-1)))-(YEAR(Register!$O853)*12+MONTH(Register!$O853))+1))/Register!$Q853,2)-ROUND((Register!$M853-Register!$R853)*MIN(Register!$Q853,MAX(0,MIN(I$4-1,IF(Register!$U853="",$D$2,MIN($D$2,YEAR(Register!$U853)*12+MONTH(Register!$U853)-1)))-(YEAR(Register!$O853)*12+MONTH(Register!$O853))+1))/Register!$Q853,2))</f>
        <v/>
      </c>
      <c r="J855" s="27">
        <f>IF(OR(Register!$N853&lt;&gt;"Yes",Register!$O853="",N(Register!$Q853)=0),0,ROUND((Register!$M853-Register!$R853)*MIN(Register!$Q853,MAX(0,MIN(J$4,IF(Register!$U853="",$D$2,MIN($D$2,YEAR(Register!$U853)*12+MONTH(Register!$U853)-1)))-(YEAR(Register!$O853)*12+MONTH(Register!$O853))+1))/Register!$Q853,2)-ROUND((Register!$M853-Register!$R853)*MIN(Register!$Q853,MAX(0,MIN(J$4-1,IF(Register!$U853="",$D$2,MIN($D$2,YEAR(Register!$U853)*12+MONTH(Register!$U853)-1)))-(YEAR(Register!$O853)*12+MONTH(Register!$O853))+1))/Register!$Q853,2))</f>
        <v/>
      </c>
      <c r="K855" s="27">
        <f>IF(OR(Register!$N853&lt;&gt;"Yes",Register!$O853="",N(Register!$Q853)=0),0,ROUND((Register!$M853-Register!$R853)*MIN(Register!$Q853,MAX(0,MIN(K$4,IF(Register!$U853="",$D$2,MIN($D$2,YEAR(Register!$U853)*12+MONTH(Register!$U853)-1)))-(YEAR(Register!$O853)*12+MONTH(Register!$O853))+1))/Register!$Q853,2)-ROUND((Register!$M853-Register!$R853)*MIN(Register!$Q853,MAX(0,MIN(K$4-1,IF(Register!$U853="",$D$2,MIN($D$2,YEAR(Register!$U853)*12+MONTH(Register!$U853)-1)))-(YEAR(Register!$O853)*12+MONTH(Register!$O853))+1))/Register!$Q853,2))</f>
        <v/>
      </c>
      <c r="L855" s="27">
        <f>IF(OR(Register!$N853&lt;&gt;"Yes",Register!$O853="",N(Register!$Q853)=0),0,ROUND((Register!$M853-Register!$R853)*MIN(Register!$Q853,MAX(0,MIN(L$4,IF(Register!$U853="",$D$2,MIN($D$2,YEAR(Register!$U853)*12+MONTH(Register!$U853)-1)))-(YEAR(Register!$O853)*12+MONTH(Register!$O853))+1))/Register!$Q853,2)-ROUND((Register!$M853-Register!$R853)*MIN(Register!$Q853,MAX(0,MIN(L$4-1,IF(Register!$U853="",$D$2,MIN($D$2,YEAR(Register!$U853)*12+MONTH(Register!$U853)-1)))-(YEAR(Register!$O853)*12+MONTH(Register!$O853))+1))/Register!$Q853,2))</f>
        <v/>
      </c>
      <c r="M855" s="27">
        <f>IF(OR(Register!$N853&lt;&gt;"Yes",Register!$O853="",N(Register!$Q853)=0),0,ROUND((Register!$M853-Register!$R853)*MIN(Register!$Q853,MAX(0,MIN(M$4,IF(Register!$U853="",$D$2,MIN($D$2,YEAR(Register!$U853)*12+MONTH(Register!$U853)-1)))-(YEAR(Register!$O853)*12+MONTH(Register!$O853))+1))/Register!$Q853,2)-ROUND((Register!$M853-Register!$R853)*MIN(Register!$Q853,MAX(0,MIN(M$4-1,IF(Register!$U853="",$D$2,MIN($D$2,YEAR(Register!$U853)*12+MONTH(Register!$U853)-1)))-(YEAR(Register!$O853)*12+MONTH(Register!$O853))+1))/Register!$Q853,2))</f>
        <v/>
      </c>
      <c r="N855" s="27">
        <f>IF(OR(Register!$N853&lt;&gt;"Yes",Register!$O853="",N(Register!$Q853)=0),0,ROUND((Register!$M853-Register!$R853)*MIN(Register!$Q853,MAX(0,MIN(N$4,IF(Register!$U853="",$D$2,MIN($D$2,YEAR(Register!$U853)*12+MONTH(Register!$U853)-1)))-(YEAR(Register!$O853)*12+MONTH(Register!$O853))+1))/Register!$Q853,2)-ROUND((Register!$M853-Register!$R853)*MIN(Register!$Q853,MAX(0,MIN(N$4-1,IF(Register!$U853="",$D$2,MIN($D$2,YEAR(Register!$U853)*12+MONTH(Register!$U853)-1)))-(YEAR(Register!$O853)*12+MONTH(Register!$O853))+1))/Register!$Q853,2))</f>
        <v/>
      </c>
      <c r="O855" s="27">
        <f>IF(OR(Register!$N853&lt;&gt;"Yes",Register!$O853="",N(Register!$Q853)=0),0,ROUND((Register!$M853-Register!$R853)*MIN(Register!$Q853,MAX(0,MIN(O$4,IF(Register!$U853="",$D$2,MIN($D$2,YEAR(Register!$U853)*12+MONTH(Register!$U853)-1)))-(YEAR(Register!$O853)*12+MONTH(Register!$O853))+1))/Register!$Q853,2)-ROUND((Register!$M853-Register!$R853)*MIN(Register!$Q853,MAX(0,MIN(O$4-1,IF(Register!$U853="",$D$2,MIN($D$2,YEAR(Register!$U853)*12+MONTH(Register!$U853)-1)))-(YEAR(Register!$O853)*12+MONTH(Register!$O853))+1))/Register!$Q853,2))</f>
        <v/>
      </c>
      <c r="P855" s="27">
        <f>IF(OR(Register!$N853&lt;&gt;"Yes",Register!$O853="",N(Register!$Q853)=0),0,ROUND((Register!$M853-Register!$R853)*MIN(Register!$Q853,MAX(0,MIN(P$4,IF(Register!$U853="",$D$2,MIN($D$2,YEAR(Register!$U853)*12+MONTH(Register!$U853)-1)))-(YEAR(Register!$O853)*12+MONTH(Register!$O853))+1))/Register!$Q853,2)-ROUND((Register!$M853-Register!$R853)*MIN(Register!$Q853,MAX(0,MIN(P$4-1,IF(Register!$U853="",$D$2,MIN($D$2,YEAR(Register!$U853)*12+MONTH(Register!$U853)-1)))-(YEAR(Register!$O853)*12+MONTH(Register!$O853))+1))/Register!$Q853,2))</f>
        <v/>
      </c>
      <c r="Q855" s="27">
        <f>E855+F855+G855+H855+I855+J855+K855+L855+M855+N855+O855+P855</f>
        <v/>
      </c>
    </row>
    <row r="856">
      <c r="A856" s="28">
        <f>IF(Register!$A854="","",Register!$A854)</f>
        <v/>
      </c>
      <c r="B856" s="28">
        <f>IF(Register!$D854="","",Register!$D854)</f>
        <v/>
      </c>
      <c r="C856" s="28">
        <f>IF(Register!$F854="","",Register!$F854)</f>
        <v/>
      </c>
      <c r="D856" s="28">
        <f>IF(C856="","",IF(C856=Settings!$A$9,Settings!$B$9,IF(C856=Settings!$A$10,Settings!$B$10,IF(C856=Settings!$A$11,Settings!$B$11,IF(C856=Settings!$A$12,Settings!$B$12,IF(C856=Settings!$A$13,Settings!$B$13,IF(C856=Settings!$A$14,Settings!$B$14,IF(C856=Settings!$A$15,Settings!$B$15,IF(C856=Settings!$A$16,Settings!$B$16,IF(C856=Settings!$A$17,Settings!$B$17,IF(C856=Settings!$A$18,Settings!$B$18,"")))))))))))</f>
        <v/>
      </c>
      <c r="E856" s="27">
        <f>IF(OR(Register!$N854&lt;&gt;"Yes",Register!$O854="",N(Register!$Q854)=0),0,ROUND((Register!$M854-Register!$R854)*MIN(Register!$Q854,MAX(0,MIN(E$4,IF(Register!$U854="",$D$2,MIN($D$2,YEAR(Register!$U854)*12+MONTH(Register!$U854)-1)))-(YEAR(Register!$O854)*12+MONTH(Register!$O854))+1))/Register!$Q854,2)-ROUND((Register!$M854-Register!$R854)*MIN(Register!$Q854,MAX(0,MIN(E$4-1,IF(Register!$U854="",$D$2,MIN($D$2,YEAR(Register!$U854)*12+MONTH(Register!$U854)-1)))-(YEAR(Register!$O854)*12+MONTH(Register!$O854))+1))/Register!$Q854,2))</f>
        <v/>
      </c>
      <c r="F856" s="27">
        <f>IF(OR(Register!$N854&lt;&gt;"Yes",Register!$O854="",N(Register!$Q854)=0),0,ROUND((Register!$M854-Register!$R854)*MIN(Register!$Q854,MAX(0,MIN(F$4,IF(Register!$U854="",$D$2,MIN($D$2,YEAR(Register!$U854)*12+MONTH(Register!$U854)-1)))-(YEAR(Register!$O854)*12+MONTH(Register!$O854))+1))/Register!$Q854,2)-ROUND((Register!$M854-Register!$R854)*MIN(Register!$Q854,MAX(0,MIN(F$4-1,IF(Register!$U854="",$D$2,MIN($D$2,YEAR(Register!$U854)*12+MONTH(Register!$U854)-1)))-(YEAR(Register!$O854)*12+MONTH(Register!$O854))+1))/Register!$Q854,2))</f>
        <v/>
      </c>
      <c r="G856" s="27">
        <f>IF(OR(Register!$N854&lt;&gt;"Yes",Register!$O854="",N(Register!$Q854)=0),0,ROUND((Register!$M854-Register!$R854)*MIN(Register!$Q854,MAX(0,MIN(G$4,IF(Register!$U854="",$D$2,MIN($D$2,YEAR(Register!$U854)*12+MONTH(Register!$U854)-1)))-(YEAR(Register!$O854)*12+MONTH(Register!$O854))+1))/Register!$Q854,2)-ROUND((Register!$M854-Register!$R854)*MIN(Register!$Q854,MAX(0,MIN(G$4-1,IF(Register!$U854="",$D$2,MIN($D$2,YEAR(Register!$U854)*12+MONTH(Register!$U854)-1)))-(YEAR(Register!$O854)*12+MONTH(Register!$O854))+1))/Register!$Q854,2))</f>
        <v/>
      </c>
      <c r="H856" s="27">
        <f>IF(OR(Register!$N854&lt;&gt;"Yes",Register!$O854="",N(Register!$Q854)=0),0,ROUND((Register!$M854-Register!$R854)*MIN(Register!$Q854,MAX(0,MIN(H$4,IF(Register!$U854="",$D$2,MIN($D$2,YEAR(Register!$U854)*12+MONTH(Register!$U854)-1)))-(YEAR(Register!$O854)*12+MONTH(Register!$O854))+1))/Register!$Q854,2)-ROUND((Register!$M854-Register!$R854)*MIN(Register!$Q854,MAX(0,MIN(H$4-1,IF(Register!$U854="",$D$2,MIN($D$2,YEAR(Register!$U854)*12+MONTH(Register!$U854)-1)))-(YEAR(Register!$O854)*12+MONTH(Register!$O854))+1))/Register!$Q854,2))</f>
        <v/>
      </c>
      <c r="I856" s="27">
        <f>IF(OR(Register!$N854&lt;&gt;"Yes",Register!$O854="",N(Register!$Q854)=0),0,ROUND((Register!$M854-Register!$R854)*MIN(Register!$Q854,MAX(0,MIN(I$4,IF(Register!$U854="",$D$2,MIN($D$2,YEAR(Register!$U854)*12+MONTH(Register!$U854)-1)))-(YEAR(Register!$O854)*12+MONTH(Register!$O854))+1))/Register!$Q854,2)-ROUND((Register!$M854-Register!$R854)*MIN(Register!$Q854,MAX(0,MIN(I$4-1,IF(Register!$U854="",$D$2,MIN($D$2,YEAR(Register!$U854)*12+MONTH(Register!$U854)-1)))-(YEAR(Register!$O854)*12+MONTH(Register!$O854))+1))/Register!$Q854,2))</f>
        <v/>
      </c>
      <c r="J856" s="27">
        <f>IF(OR(Register!$N854&lt;&gt;"Yes",Register!$O854="",N(Register!$Q854)=0),0,ROUND((Register!$M854-Register!$R854)*MIN(Register!$Q854,MAX(0,MIN(J$4,IF(Register!$U854="",$D$2,MIN($D$2,YEAR(Register!$U854)*12+MONTH(Register!$U854)-1)))-(YEAR(Register!$O854)*12+MONTH(Register!$O854))+1))/Register!$Q854,2)-ROUND((Register!$M854-Register!$R854)*MIN(Register!$Q854,MAX(0,MIN(J$4-1,IF(Register!$U854="",$D$2,MIN($D$2,YEAR(Register!$U854)*12+MONTH(Register!$U854)-1)))-(YEAR(Register!$O854)*12+MONTH(Register!$O854))+1))/Register!$Q854,2))</f>
        <v/>
      </c>
      <c r="K856" s="27">
        <f>IF(OR(Register!$N854&lt;&gt;"Yes",Register!$O854="",N(Register!$Q854)=0),0,ROUND((Register!$M854-Register!$R854)*MIN(Register!$Q854,MAX(0,MIN(K$4,IF(Register!$U854="",$D$2,MIN($D$2,YEAR(Register!$U854)*12+MONTH(Register!$U854)-1)))-(YEAR(Register!$O854)*12+MONTH(Register!$O854))+1))/Register!$Q854,2)-ROUND((Register!$M854-Register!$R854)*MIN(Register!$Q854,MAX(0,MIN(K$4-1,IF(Register!$U854="",$D$2,MIN($D$2,YEAR(Register!$U854)*12+MONTH(Register!$U854)-1)))-(YEAR(Register!$O854)*12+MONTH(Register!$O854))+1))/Register!$Q854,2))</f>
        <v/>
      </c>
      <c r="L856" s="27">
        <f>IF(OR(Register!$N854&lt;&gt;"Yes",Register!$O854="",N(Register!$Q854)=0),0,ROUND((Register!$M854-Register!$R854)*MIN(Register!$Q854,MAX(0,MIN(L$4,IF(Register!$U854="",$D$2,MIN($D$2,YEAR(Register!$U854)*12+MONTH(Register!$U854)-1)))-(YEAR(Register!$O854)*12+MONTH(Register!$O854))+1))/Register!$Q854,2)-ROUND((Register!$M854-Register!$R854)*MIN(Register!$Q854,MAX(0,MIN(L$4-1,IF(Register!$U854="",$D$2,MIN($D$2,YEAR(Register!$U854)*12+MONTH(Register!$U854)-1)))-(YEAR(Register!$O854)*12+MONTH(Register!$O854))+1))/Register!$Q854,2))</f>
        <v/>
      </c>
      <c r="M856" s="27">
        <f>IF(OR(Register!$N854&lt;&gt;"Yes",Register!$O854="",N(Register!$Q854)=0),0,ROUND((Register!$M854-Register!$R854)*MIN(Register!$Q854,MAX(0,MIN(M$4,IF(Register!$U854="",$D$2,MIN($D$2,YEAR(Register!$U854)*12+MONTH(Register!$U854)-1)))-(YEAR(Register!$O854)*12+MONTH(Register!$O854))+1))/Register!$Q854,2)-ROUND((Register!$M854-Register!$R854)*MIN(Register!$Q854,MAX(0,MIN(M$4-1,IF(Register!$U854="",$D$2,MIN($D$2,YEAR(Register!$U854)*12+MONTH(Register!$U854)-1)))-(YEAR(Register!$O854)*12+MONTH(Register!$O854))+1))/Register!$Q854,2))</f>
        <v/>
      </c>
      <c r="N856" s="27">
        <f>IF(OR(Register!$N854&lt;&gt;"Yes",Register!$O854="",N(Register!$Q854)=0),0,ROUND((Register!$M854-Register!$R854)*MIN(Register!$Q854,MAX(0,MIN(N$4,IF(Register!$U854="",$D$2,MIN($D$2,YEAR(Register!$U854)*12+MONTH(Register!$U854)-1)))-(YEAR(Register!$O854)*12+MONTH(Register!$O854))+1))/Register!$Q854,2)-ROUND((Register!$M854-Register!$R854)*MIN(Register!$Q854,MAX(0,MIN(N$4-1,IF(Register!$U854="",$D$2,MIN($D$2,YEAR(Register!$U854)*12+MONTH(Register!$U854)-1)))-(YEAR(Register!$O854)*12+MONTH(Register!$O854))+1))/Register!$Q854,2))</f>
        <v/>
      </c>
      <c r="O856" s="27">
        <f>IF(OR(Register!$N854&lt;&gt;"Yes",Register!$O854="",N(Register!$Q854)=0),0,ROUND((Register!$M854-Register!$R854)*MIN(Register!$Q854,MAX(0,MIN(O$4,IF(Register!$U854="",$D$2,MIN($D$2,YEAR(Register!$U854)*12+MONTH(Register!$U854)-1)))-(YEAR(Register!$O854)*12+MONTH(Register!$O854))+1))/Register!$Q854,2)-ROUND((Register!$M854-Register!$R854)*MIN(Register!$Q854,MAX(0,MIN(O$4-1,IF(Register!$U854="",$D$2,MIN($D$2,YEAR(Register!$U854)*12+MONTH(Register!$U854)-1)))-(YEAR(Register!$O854)*12+MONTH(Register!$O854))+1))/Register!$Q854,2))</f>
        <v/>
      </c>
      <c r="P856" s="27">
        <f>IF(OR(Register!$N854&lt;&gt;"Yes",Register!$O854="",N(Register!$Q854)=0),0,ROUND((Register!$M854-Register!$R854)*MIN(Register!$Q854,MAX(0,MIN(P$4,IF(Register!$U854="",$D$2,MIN($D$2,YEAR(Register!$U854)*12+MONTH(Register!$U854)-1)))-(YEAR(Register!$O854)*12+MONTH(Register!$O854))+1))/Register!$Q854,2)-ROUND((Register!$M854-Register!$R854)*MIN(Register!$Q854,MAX(0,MIN(P$4-1,IF(Register!$U854="",$D$2,MIN($D$2,YEAR(Register!$U854)*12+MONTH(Register!$U854)-1)))-(YEAR(Register!$O854)*12+MONTH(Register!$O854))+1))/Register!$Q854,2))</f>
        <v/>
      </c>
      <c r="Q856" s="27">
        <f>E856+F856+G856+H856+I856+J856+K856+L856+M856+N856+O856+P856</f>
        <v/>
      </c>
    </row>
    <row r="857">
      <c r="A857" s="28">
        <f>IF(Register!$A855="","",Register!$A855)</f>
        <v/>
      </c>
      <c r="B857" s="28">
        <f>IF(Register!$D855="","",Register!$D855)</f>
        <v/>
      </c>
      <c r="C857" s="28">
        <f>IF(Register!$F855="","",Register!$F855)</f>
        <v/>
      </c>
      <c r="D857" s="28">
        <f>IF(C857="","",IF(C857=Settings!$A$9,Settings!$B$9,IF(C857=Settings!$A$10,Settings!$B$10,IF(C857=Settings!$A$11,Settings!$B$11,IF(C857=Settings!$A$12,Settings!$B$12,IF(C857=Settings!$A$13,Settings!$B$13,IF(C857=Settings!$A$14,Settings!$B$14,IF(C857=Settings!$A$15,Settings!$B$15,IF(C857=Settings!$A$16,Settings!$B$16,IF(C857=Settings!$A$17,Settings!$B$17,IF(C857=Settings!$A$18,Settings!$B$18,"")))))))))))</f>
        <v/>
      </c>
      <c r="E857" s="27">
        <f>IF(OR(Register!$N855&lt;&gt;"Yes",Register!$O855="",N(Register!$Q855)=0),0,ROUND((Register!$M855-Register!$R855)*MIN(Register!$Q855,MAX(0,MIN(E$4,IF(Register!$U855="",$D$2,MIN($D$2,YEAR(Register!$U855)*12+MONTH(Register!$U855)-1)))-(YEAR(Register!$O855)*12+MONTH(Register!$O855))+1))/Register!$Q855,2)-ROUND((Register!$M855-Register!$R855)*MIN(Register!$Q855,MAX(0,MIN(E$4-1,IF(Register!$U855="",$D$2,MIN($D$2,YEAR(Register!$U855)*12+MONTH(Register!$U855)-1)))-(YEAR(Register!$O855)*12+MONTH(Register!$O855))+1))/Register!$Q855,2))</f>
        <v/>
      </c>
      <c r="F857" s="27">
        <f>IF(OR(Register!$N855&lt;&gt;"Yes",Register!$O855="",N(Register!$Q855)=0),0,ROUND((Register!$M855-Register!$R855)*MIN(Register!$Q855,MAX(0,MIN(F$4,IF(Register!$U855="",$D$2,MIN($D$2,YEAR(Register!$U855)*12+MONTH(Register!$U855)-1)))-(YEAR(Register!$O855)*12+MONTH(Register!$O855))+1))/Register!$Q855,2)-ROUND((Register!$M855-Register!$R855)*MIN(Register!$Q855,MAX(0,MIN(F$4-1,IF(Register!$U855="",$D$2,MIN($D$2,YEAR(Register!$U855)*12+MONTH(Register!$U855)-1)))-(YEAR(Register!$O855)*12+MONTH(Register!$O855))+1))/Register!$Q855,2))</f>
        <v/>
      </c>
      <c r="G857" s="27">
        <f>IF(OR(Register!$N855&lt;&gt;"Yes",Register!$O855="",N(Register!$Q855)=0),0,ROUND((Register!$M855-Register!$R855)*MIN(Register!$Q855,MAX(0,MIN(G$4,IF(Register!$U855="",$D$2,MIN($D$2,YEAR(Register!$U855)*12+MONTH(Register!$U855)-1)))-(YEAR(Register!$O855)*12+MONTH(Register!$O855))+1))/Register!$Q855,2)-ROUND((Register!$M855-Register!$R855)*MIN(Register!$Q855,MAX(0,MIN(G$4-1,IF(Register!$U855="",$D$2,MIN($D$2,YEAR(Register!$U855)*12+MONTH(Register!$U855)-1)))-(YEAR(Register!$O855)*12+MONTH(Register!$O855))+1))/Register!$Q855,2))</f>
        <v/>
      </c>
      <c r="H857" s="27">
        <f>IF(OR(Register!$N855&lt;&gt;"Yes",Register!$O855="",N(Register!$Q855)=0),0,ROUND((Register!$M855-Register!$R855)*MIN(Register!$Q855,MAX(0,MIN(H$4,IF(Register!$U855="",$D$2,MIN($D$2,YEAR(Register!$U855)*12+MONTH(Register!$U855)-1)))-(YEAR(Register!$O855)*12+MONTH(Register!$O855))+1))/Register!$Q855,2)-ROUND((Register!$M855-Register!$R855)*MIN(Register!$Q855,MAX(0,MIN(H$4-1,IF(Register!$U855="",$D$2,MIN($D$2,YEAR(Register!$U855)*12+MONTH(Register!$U855)-1)))-(YEAR(Register!$O855)*12+MONTH(Register!$O855))+1))/Register!$Q855,2))</f>
        <v/>
      </c>
      <c r="I857" s="27">
        <f>IF(OR(Register!$N855&lt;&gt;"Yes",Register!$O855="",N(Register!$Q855)=0),0,ROUND((Register!$M855-Register!$R855)*MIN(Register!$Q855,MAX(0,MIN(I$4,IF(Register!$U855="",$D$2,MIN($D$2,YEAR(Register!$U855)*12+MONTH(Register!$U855)-1)))-(YEAR(Register!$O855)*12+MONTH(Register!$O855))+1))/Register!$Q855,2)-ROUND((Register!$M855-Register!$R855)*MIN(Register!$Q855,MAX(0,MIN(I$4-1,IF(Register!$U855="",$D$2,MIN($D$2,YEAR(Register!$U855)*12+MONTH(Register!$U855)-1)))-(YEAR(Register!$O855)*12+MONTH(Register!$O855))+1))/Register!$Q855,2))</f>
        <v/>
      </c>
      <c r="J857" s="27">
        <f>IF(OR(Register!$N855&lt;&gt;"Yes",Register!$O855="",N(Register!$Q855)=0),0,ROUND((Register!$M855-Register!$R855)*MIN(Register!$Q855,MAX(0,MIN(J$4,IF(Register!$U855="",$D$2,MIN($D$2,YEAR(Register!$U855)*12+MONTH(Register!$U855)-1)))-(YEAR(Register!$O855)*12+MONTH(Register!$O855))+1))/Register!$Q855,2)-ROUND((Register!$M855-Register!$R855)*MIN(Register!$Q855,MAX(0,MIN(J$4-1,IF(Register!$U855="",$D$2,MIN($D$2,YEAR(Register!$U855)*12+MONTH(Register!$U855)-1)))-(YEAR(Register!$O855)*12+MONTH(Register!$O855))+1))/Register!$Q855,2))</f>
        <v/>
      </c>
      <c r="K857" s="27">
        <f>IF(OR(Register!$N855&lt;&gt;"Yes",Register!$O855="",N(Register!$Q855)=0),0,ROUND((Register!$M855-Register!$R855)*MIN(Register!$Q855,MAX(0,MIN(K$4,IF(Register!$U855="",$D$2,MIN($D$2,YEAR(Register!$U855)*12+MONTH(Register!$U855)-1)))-(YEAR(Register!$O855)*12+MONTH(Register!$O855))+1))/Register!$Q855,2)-ROUND((Register!$M855-Register!$R855)*MIN(Register!$Q855,MAX(0,MIN(K$4-1,IF(Register!$U855="",$D$2,MIN($D$2,YEAR(Register!$U855)*12+MONTH(Register!$U855)-1)))-(YEAR(Register!$O855)*12+MONTH(Register!$O855))+1))/Register!$Q855,2))</f>
        <v/>
      </c>
      <c r="L857" s="27">
        <f>IF(OR(Register!$N855&lt;&gt;"Yes",Register!$O855="",N(Register!$Q855)=0),0,ROUND((Register!$M855-Register!$R855)*MIN(Register!$Q855,MAX(0,MIN(L$4,IF(Register!$U855="",$D$2,MIN($D$2,YEAR(Register!$U855)*12+MONTH(Register!$U855)-1)))-(YEAR(Register!$O855)*12+MONTH(Register!$O855))+1))/Register!$Q855,2)-ROUND((Register!$M855-Register!$R855)*MIN(Register!$Q855,MAX(0,MIN(L$4-1,IF(Register!$U855="",$D$2,MIN($D$2,YEAR(Register!$U855)*12+MONTH(Register!$U855)-1)))-(YEAR(Register!$O855)*12+MONTH(Register!$O855))+1))/Register!$Q855,2))</f>
        <v/>
      </c>
      <c r="M857" s="27">
        <f>IF(OR(Register!$N855&lt;&gt;"Yes",Register!$O855="",N(Register!$Q855)=0),0,ROUND((Register!$M855-Register!$R855)*MIN(Register!$Q855,MAX(0,MIN(M$4,IF(Register!$U855="",$D$2,MIN($D$2,YEAR(Register!$U855)*12+MONTH(Register!$U855)-1)))-(YEAR(Register!$O855)*12+MONTH(Register!$O855))+1))/Register!$Q855,2)-ROUND((Register!$M855-Register!$R855)*MIN(Register!$Q855,MAX(0,MIN(M$4-1,IF(Register!$U855="",$D$2,MIN($D$2,YEAR(Register!$U855)*12+MONTH(Register!$U855)-1)))-(YEAR(Register!$O855)*12+MONTH(Register!$O855))+1))/Register!$Q855,2))</f>
        <v/>
      </c>
      <c r="N857" s="27">
        <f>IF(OR(Register!$N855&lt;&gt;"Yes",Register!$O855="",N(Register!$Q855)=0),0,ROUND((Register!$M855-Register!$R855)*MIN(Register!$Q855,MAX(0,MIN(N$4,IF(Register!$U855="",$D$2,MIN($D$2,YEAR(Register!$U855)*12+MONTH(Register!$U855)-1)))-(YEAR(Register!$O855)*12+MONTH(Register!$O855))+1))/Register!$Q855,2)-ROUND((Register!$M855-Register!$R855)*MIN(Register!$Q855,MAX(0,MIN(N$4-1,IF(Register!$U855="",$D$2,MIN($D$2,YEAR(Register!$U855)*12+MONTH(Register!$U855)-1)))-(YEAR(Register!$O855)*12+MONTH(Register!$O855))+1))/Register!$Q855,2))</f>
        <v/>
      </c>
      <c r="O857" s="27">
        <f>IF(OR(Register!$N855&lt;&gt;"Yes",Register!$O855="",N(Register!$Q855)=0),0,ROUND((Register!$M855-Register!$R855)*MIN(Register!$Q855,MAX(0,MIN(O$4,IF(Register!$U855="",$D$2,MIN($D$2,YEAR(Register!$U855)*12+MONTH(Register!$U855)-1)))-(YEAR(Register!$O855)*12+MONTH(Register!$O855))+1))/Register!$Q855,2)-ROUND((Register!$M855-Register!$R855)*MIN(Register!$Q855,MAX(0,MIN(O$4-1,IF(Register!$U855="",$D$2,MIN($D$2,YEAR(Register!$U855)*12+MONTH(Register!$U855)-1)))-(YEAR(Register!$O855)*12+MONTH(Register!$O855))+1))/Register!$Q855,2))</f>
        <v/>
      </c>
      <c r="P857" s="27">
        <f>IF(OR(Register!$N855&lt;&gt;"Yes",Register!$O855="",N(Register!$Q855)=0),0,ROUND((Register!$M855-Register!$R855)*MIN(Register!$Q855,MAX(0,MIN(P$4,IF(Register!$U855="",$D$2,MIN($D$2,YEAR(Register!$U855)*12+MONTH(Register!$U855)-1)))-(YEAR(Register!$O855)*12+MONTH(Register!$O855))+1))/Register!$Q855,2)-ROUND((Register!$M855-Register!$R855)*MIN(Register!$Q855,MAX(0,MIN(P$4-1,IF(Register!$U855="",$D$2,MIN($D$2,YEAR(Register!$U855)*12+MONTH(Register!$U855)-1)))-(YEAR(Register!$O855)*12+MONTH(Register!$O855))+1))/Register!$Q855,2))</f>
        <v/>
      </c>
      <c r="Q857" s="27">
        <f>E857+F857+G857+H857+I857+J857+K857+L857+M857+N857+O857+P857</f>
        <v/>
      </c>
    </row>
    <row r="858">
      <c r="A858" s="28">
        <f>IF(Register!$A856="","",Register!$A856)</f>
        <v/>
      </c>
      <c r="B858" s="28">
        <f>IF(Register!$D856="","",Register!$D856)</f>
        <v/>
      </c>
      <c r="C858" s="28">
        <f>IF(Register!$F856="","",Register!$F856)</f>
        <v/>
      </c>
      <c r="D858" s="28">
        <f>IF(C858="","",IF(C858=Settings!$A$9,Settings!$B$9,IF(C858=Settings!$A$10,Settings!$B$10,IF(C858=Settings!$A$11,Settings!$B$11,IF(C858=Settings!$A$12,Settings!$B$12,IF(C858=Settings!$A$13,Settings!$B$13,IF(C858=Settings!$A$14,Settings!$B$14,IF(C858=Settings!$A$15,Settings!$B$15,IF(C858=Settings!$A$16,Settings!$B$16,IF(C858=Settings!$A$17,Settings!$B$17,IF(C858=Settings!$A$18,Settings!$B$18,"")))))))))))</f>
        <v/>
      </c>
      <c r="E858" s="27">
        <f>IF(OR(Register!$N856&lt;&gt;"Yes",Register!$O856="",N(Register!$Q856)=0),0,ROUND((Register!$M856-Register!$R856)*MIN(Register!$Q856,MAX(0,MIN(E$4,IF(Register!$U856="",$D$2,MIN($D$2,YEAR(Register!$U856)*12+MONTH(Register!$U856)-1)))-(YEAR(Register!$O856)*12+MONTH(Register!$O856))+1))/Register!$Q856,2)-ROUND((Register!$M856-Register!$R856)*MIN(Register!$Q856,MAX(0,MIN(E$4-1,IF(Register!$U856="",$D$2,MIN($D$2,YEAR(Register!$U856)*12+MONTH(Register!$U856)-1)))-(YEAR(Register!$O856)*12+MONTH(Register!$O856))+1))/Register!$Q856,2))</f>
        <v/>
      </c>
      <c r="F858" s="27">
        <f>IF(OR(Register!$N856&lt;&gt;"Yes",Register!$O856="",N(Register!$Q856)=0),0,ROUND((Register!$M856-Register!$R856)*MIN(Register!$Q856,MAX(0,MIN(F$4,IF(Register!$U856="",$D$2,MIN($D$2,YEAR(Register!$U856)*12+MONTH(Register!$U856)-1)))-(YEAR(Register!$O856)*12+MONTH(Register!$O856))+1))/Register!$Q856,2)-ROUND((Register!$M856-Register!$R856)*MIN(Register!$Q856,MAX(0,MIN(F$4-1,IF(Register!$U856="",$D$2,MIN($D$2,YEAR(Register!$U856)*12+MONTH(Register!$U856)-1)))-(YEAR(Register!$O856)*12+MONTH(Register!$O856))+1))/Register!$Q856,2))</f>
        <v/>
      </c>
      <c r="G858" s="27">
        <f>IF(OR(Register!$N856&lt;&gt;"Yes",Register!$O856="",N(Register!$Q856)=0),0,ROUND((Register!$M856-Register!$R856)*MIN(Register!$Q856,MAX(0,MIN(G$4,IF(Register!$U856="",$D$2,MIN($D$2,YEAR(Register!$U856)*12+MONTH(Register!$U856)-1)))-(YEAR(Register!$O856)*12+MONTH(Register!$O856))+1))/Register!$Q856,2)-ROUND((Register!$M856-Register!$R856)*MIN(Register!$Q856,MAX(0,MIN(G$4-1,IF(Register!$U856="",$D$2,MIN($D$2,YEAR(Register!$U856)*12+MONTH(Register!$U856)-1)))-(YEAR(Register!$O856)*12+MONTH(Register!$O856))+1))/Register!$Q856,2))</f>
        <v/>
      </c>
      <c r="H858" s="27">
        <f>IF(OR(Register!$N856&lt;&gt;"Yes",Register!$O856="",N(Register!$Q856)=0),0,ROUND((Register!$M856-Register!$R856)*MIN(Register!$Q856,MAX(0,MIN(H$4,IF(Register!$U856="",$D$2,MIN($D$2,YEAR(Register!$U856)*12+MONTH(Register!$U856)-1)))-(YEAR(Register!$O856)*12+MONTH(Register!$O856))+1))/Register!$Q856,2)-ROUND((Register!$M856-Register!$R856)*MIN(Register!$Q856,MAX(0,MIN(H$4-1,IF(Register!$U856="",$D$2,MIN($D$2,YEAR(Register!$U856)*12+MONTH(Register!$U856)-1)))-(YEAR(Register!$O856)*12+MONTH(Register!$O856))+1))/Register!$Q856,2))</f>
        <v/>
      </c>
      <c r="I858" s="27">
        <f>IF(OR(Register!$N856&lt;&gt;"Yes",Register!$O856="",N(Register!$Q856)=0),0,ROUND((Register!$M856-Register!$R856)*MIN(Register!$Q856,MAX(0,MIN(I$4,IF(Register!$U856="",$D$2,MIN($D$2,YEAR(Register!$U856)*12+MONTH(Register!$U856)-1)))-(YEAR(Register!$O856)*12+MONTH(Register!$O856))+1))/Register!$Q856,2)-ROUND((Register!$M856-Register!$R856)*MIN(Register!$Q856,MAX(0,MIN(I$4-1,IF(Register!$U856="",$D$2,MIN($D$2,YEAR(Register!$U856)*12+MONTH(Register!$U856)-1)))-(YEAR(Register!$O856)*12+MONTH(Register!$O856))+1))/Register!$Q856,2))</f>
        <v/>
      </c>
      <c r="J858" s="27">
        <f>IF(OR(Register!$N856&lt;&gt;"Yes",Register!$O856="",N(Register!$Q856)=0),0,ROUND((Register!$M856-Register!$R856)*MIN(Register!$Q856,MAX(0,MIN(J$4,IF(Register!$U856="",$D$2,MIN($D$2,YEAR(Register!$U856)*12+MONTH(Register!$U856)-1)))-(YEAR(Register!$O856)*12+MONTH(Register!$O856))+1))/Register!$Q856,2)-ROUND((Register!$M856-Register!$R856)*MIN(Register!$Q856,MAX(0,MIN(J$4-1,IF(Register!$U856="",$D$2,MIN($D$2,YEAR(Register!$U856)*12+MONTH(Register!$U856)-1)))-(YEAR(Register!$O856)*12+MONTH(Register!$O856))+1))/Register!$Q856,2))</f>
        <v/>
      </c>
      <c r="K858" s="27">
        <f>IF(OR(Register!$N856&lt;&gt;"Yes",Register!$O856="",N(Register!$Q856)=0),0,ROUND((Register!$M856-Register!$R856)*MIN(Register!$Q856,MAX(0,MIN(K$4,IF(Register!$U856="",$D$2,MIN($D$2,YEAR(Register!$U856)*12+MONTH(Register!$U856)-1)))-(YEAR(Register!$O856)*12+MONTH(Register!$O856))+1))/Register!$Q856,2)-ROUND((Register!$M856-Register!$R856)*MIN(Register!$Q856,MAX(0,MIN(K$4-1,IF(Register!$U856="",$D$2,MIN($D$2,YEAR(Register!$U856)*12+MONTH(Register!$U856)-1)))-(YEAR(Register!$O856)*12+MONTH(Register!$O856))+1))/Register!$Q856,2))</f>
        <v/>
      </c>
      <c r="L858" s="27">
        <f>IF(OR(Register!$N856&lt;&gt;"Yes",Register!$O856="",N(Register!$Q856)=0),0,ROUND((Register!$M856-Register!$R856)*MIN(Register!$Q856,MAX(0,MIN(L$4,IF(Register!$U856="",$D$2,MIN($D$2,YEAR(Register!$U856)*12+MONTH(Register!$U856)-1)))-(YEAR(Register!$O856)*12+MONTH(Register!$O856))+1))/Register!$Q856,2)-ROUND((Register!$M856-Register!$R856)*MIN(Register!$Q856,MAX(0,MIN(L$4-1,IF(Register!$U856="",$D$2,MIN($D$2,YEAR(Register!$U856)*12+MONTH(Register!$U856)-1)))-(YEAR(Register!$O856)*12+MONTH(Register!$O856))+1))/Register!$Q856,2))</f>
        <v/>
      </c>
      <c r="M858" s="27">
        <f>IF(OR(Register!$N856&lt;&gt;"Yes",Register!$O856="",N(Register!$Q856)=0),0,ROUND((Register!$M856-Register!$R856)*MIN(Register!$Q856,MAX(0,MIN(M$4,IF(Register!$U856="",$D$2,MIN($D$2,YEAR(Register!$U856)*12+MONTH(Register!$U856)-1)))-(YEAR(Register!$O856)*12+MONTH(Register!$O856))+1))/Register!$Q856,2)-ROUND((Register!$M856-Register!$R856)*MIN(Register!$Q856,MAX(0,MIN(M$4-1,IF(Register!$U856="",$D$2,MIN($D$2,YEAR(Register!$U856)*12+MONTH(Register!$U856)-1)))-(YEAR(Register!$O856)*12+MONTH(Register!$O856))+1))/Register!$Q856,2))</f>
        <v/>
      </c>
      <c r="N858" s="27">
        <f>IF(OR(Register!$N856&lt;&gt;"Yes",Register!$O856="",N(Register!$Q856)=0),0,ROUND((Register!$M856-Register!$R856)*MIN(Register!$Q856,MAX(0,MIN(N$4,IF(Register!$U856="",$D$2,MIN($D$2,YEAR(Register!$U856)*12+MONTH(Register!$U856)-1)))-(YEAR(Register!$O856)*12+MONTH(Register!$O856))+1))/Register!$Q856,2)-ROUND((Register!$M856-Register!$R856)*MIN(Register!$Q856,MAX(0,MIN(N$4-1,IF(Register!$U856="",$D$2,MIN($D$2,YEAR(Register!$U856)*12+MONTH(Register!$U856)-1)))-(YEAR(Register!$O856)*12+MONTH(Register!$O856))+1))/Register!$Q856,2))</f>
        <v/>
      </c>
      <c r="O858" s="27">
        <f>IF(OR(Register!$N856&lt;&gt;"Yes",Register!$O856="",N(Register!$Q856)=0),0,ROUND((Register!$M856-Register!$R856)*MIN(Register!$Q856,MAX(0,MIN(O$4,IF(Register!$U856="",$D$2,MIN($D$2,YEAR(Register!$U856)*12+MONTH(Register!$U856)-1)))-(YEAR(Register!$O856)*12+MONTH(Register!$O856))+1))/Register!$Q856,2)-ROUND((Register!$M856-Register!$R856)*MIN(Register!$Q856,MAX(0,MIN(O$4-1,IF(Register!$U856="",$D$2,MIN($D$2,YEAR(Register!$U856)*12+MONTH(Register!$U856)-1)))-(YEAR(Register!$O856)*12+MONTH(Register!$O856))+1))/Register!$Q856,2))</f>
        <v/>
      </c>
      <c r="P858" s="27">
        <f>IF(OR(Register!$N856&lt;&gt;"Yes",Register!$O856="",N(Register!$Q856)=0),0,ROUND((Register!$M856-Register!$R856)*MIN(Register!$Q856,MAX(0,MIN(P$4,IF(Register!$U856="",$D$2,MIN($D$2,YEAR(Register!$U856)*12+MONTH(Register!$U856)-1)))-(YEAR(Register!$O856)*12+MONTH(Register!$O856))+1))/Register!$Q856,2)-ROUND((Register!$M856-Register!$R856)*MIN(Register!$Q856,MAX(0,MIN(P$4-1,IF(Register!$U856="",$D$2,MIN($D$2,YEAR(Register!$U856)*12+MONTH(Register!$U856)-1)))-(YEAR(Register!$O856)*12+MONTH(Register!$O856))+1))/Register!$Q856,2))</f>
        <v/>
      </c>
      <c r="Q858" s="27">
        <f>E858+F858+G858+H858+I858+J858+K858+L858+M858+N858+O858+P858</f>
        <v/>
      </c>
    </row>
    <row r="859">
      <c r="A859" s="28">
        <f>IF(Register!$A857="","",Register!$A857)</f>
        <v/>
      </c>
      <c r="B859" s="28">
        <f>IF(Register!$D857="","",Register!$D857)</f>
        <v/>
      </c>
      <c r="C859" s="28">
        <f>IF(Register!$F857="","",Register!$F857)</f>
        <v/>
      </c>
      <c r="D859" s="28">
        <f>IF(C859="","",IF(C859=Settings!$A$9,Settings!$B$9,IF(C859=Settings!$A$10,Settings!$B$10,IF(C859=Settings!$A$11,Settings!$B$11,IF(C859=Settings!$A$12,Settings!$B$12,IF(C859=Settings!$A$13,Settings!$B$13,IF(C859=Settings!$A$14,Settings!$B$14,IF(C859=Settings!$A$15,Settings!$B$15,IF(C859=Settings!$A$16,Settings!$B$16,IF(C859=Settings!$A$17,Settings!$B$17,IF(C859=Settings!$A$18,Settings!$B$18,"")))))))))))</f>
        <v/>
      </c>
      <c r="E859" s="27">
        <f>IF(OR(Register!$N857&lt;&gt;"Yes",Register!$O857="",N(Register!$Q857)=0),0,ROUND((Register!$M857-Register!$R857)*MIN(Register!$Q857,MAX(0,MIN(E$4,IF(Register!$U857="",$D$2,MIN($D$2,YEAR(Register!$U857)*12+MONTH(Register!$U857)-1)))-(YEAR(Register!$O857)*12+MONTH(Register!$O857))+1))/Register!$Q857,2)-ROUND((Register!$M857-Register!$R857)*MIN(Register!$Q857,MAX(0,MIN(E$4-1,IF(Register!$U857="",$D$2,MIN($D$2,YEAR(Register!$U857)*12+MONTH(Register!$U857)-1)))-(YEAR(Register!$O857)*12+MONTH(Register!$O857))+1))/Register!$Q857,2))</f>
        <v/>
      </c>
      <c r="F859" s="27">
        <f>IF(OR(Register!$N857&lt;&gt;"Yes",Register!$O857="",N(Register!$Q857)=0),0,ROUND((Register!$M857-Register!$R857)*MIN(Register!$Q857,MAX(0,MIN(F$4,IF(Register!$U857="",$D$2,MIN($D$2,YEAR(Register!$U857)*12+MONTH(Register!$U857)-1)))-(YEAR(Register!$O857)*12+MONTH(Register!$O857))+1))/Register!$Q857,2)-ROUND((Register!$M857-Register!$R857)*MIN(Register!$Q857,MAX(0,MIN(F$4-1,IF(Register!$U857="",$D$2,MIN($D$2,YEAR(Register!$U857)*12+MONTH(Register!$U857)-1)))-(YEAR(Register!$O857)*12+MONTH(Register!$O857))+1))/Register!$Q857,2))</f>
        <v/>
      </c>
      <c r="G859" s="27">
        <f>IF(OR(Register!$N857&lt;&gt;"Yes",Register!$O857="",N(Register!$Q857)=0),0,ROUND((Register!$M857-Register!$R857)*MIN(Register!$Q857,MAX(0,MIN(G$4,IF(Register!$U857="",$D$2,MIN($D$2,YEAR(Register!$U857)*12+MONTH(Register!$U857)-1)))-(YEAR(Register!$O857)*12+MONTH(Register!$O857))+1))/Register!$Q857,2)-ROUND((Register!$M857-Register!$R857)*MIN(Register!$Q857,MAX(0,MIN(G$4-1,IF(Register!$U857="",$D$2,MIN($D$2,YEAR(Register!$U857)*12+MONTH(Register!$U857)-1)))-(YEAR(Register!$O857)*12+MONTH(Register!$O857))+1))/Register!$Q857,2))</f>
        <v/>
      </c>
      <c r="H859" s="27">
        <f>IF(OR(Register!$N857&lt;&gt;"Yes",Register!$O857="",N(Register!$Q857)=0),0,ROUND((Register!$M857-Register!$R857)*MIN(Register!$Q857,MAX(0,MIN(H$4,IF(Register!$U857="",$D$2,MIN($D$2,YEAR(Register!$U857)*12+MONTH(Register!$U857)-1)))-(YEAR(Register!$O857)*12+MONTH(Register!$O857))+1))/Register!$Q857,2)-ROUND((Register!$M857-Register!$R857)*MIN(Register!$Q857,MAX(0,MIN(H$4-1,IF(Register!$U857="",$D$2,MIN($D$2,YEAR(Register!$U857)*12+MONTH(Register!$U857)-1)))-(YEAR(Register!$O857)*12+MONTH(Register!$O857))+1))/Register!$Q857,2))</f>
        <v/>
      </c>
      <c r="I859" s="27">
        <f>IF(OR(Register!$N857&lt;&gt;"Yes",Register!$O857="",N(Register!$Q857)=0),0,ROUND((Register!$M857-Register!$R857)*MIN(Register!$Q857,MAX(0,MIN(I$4,IF(Register!$U857="",$D$2,MIN($D$2,YEAR(Register!$U857)*12+MONTH(Register!$U857)-1)))-(YEAR(Register!$O857)*12+MONTH(Register!$O857))+1))/Register!$Q857,2)-ROUND((Register!$M857-Register!$R857)*MIN(Register!$Q857,MAX(0,MIN(I$4-1,IF(Register!$U857="",$D$2,MIN($D$2,YEAR(Register!$U857)*12+MONTH(Register!$U857)-1)))-(YEAR(Register!$O857)*12+MONTH(Register!$O857))+1))/Register!$Q857,2))</f>
        <v/>
      </c>
      <c r="J859" s="27">
        <f>IF(OR(Register!$N857&lt;&gt;"Yes",Register!$O857="",N(Register!$Q857)=0),0,ROUND((Register!$M857-Register!$R857)*MIN(Register!$Q857,MAX(0,MIN(J$4,IF(Register!$U857="",$D$2,MIN($D$2,YEAR(Register!$U857)*12+MONTH(Register!$U857)-1)))-(YEAR(Register!$O857)*12+MONTH(Register!$O857))+1))/Register!$Q857,2)-ROUND((Register!$M857-Register!$R857)*MIN(Register!$Q857,MAX(0,MIN(J$4-1,IF(Register!$U857="",$D$2,MIN($D$2,YEAR(Register!$U857)*12+MONTH(Register!$U857)-1)))-(YEAR(Register!$O857)*12+MONTH(Register!$O857))+1))/Register!$Q857,2))</f>
        <v/>
      </c>
      <c r="K859" s="27">
        <f>IF(OR(Register!$N857&lt;&gt;"Yes",Register!$O857="",N(Register!$Q857)=0),0,ROUND((Register!$M857-Register!$R857)*MIN(Register!$Q857,MAX(0,MIN(K$4,IF(Register!$U857="",$D$2,MIN($D$2,YEAR(Register!$U857)*12+MONTH(Register!$U857)-1)))-(YEAR(Register!$O857)*12+MONTH(Register!$O857))+1))/Register!$Q857,2)-ROUND((Register!$M857-Register!$R857)*MIN(Register!$Q857,MAX(0,MIN(K$4-1,IF(Register!$U857="",$D$2,MIN($D$2,YEAR(Register!$U857)*12+MONTH(Register!$U857)-1)))-(YEAR(Register!$O857)*12+MONTH(Register!$O857))+1))/Register!$Q857,2))</f>
        <v/>
      </c>
      <c r="L859" s="27">
        <f>IF(OR(Register!$N857&lt;&gt;"Yes",Register!$O857="",N(Register!$Q857)=0),0,ROUND((Register!$M857-Register!$R857)*MIN(Register!$Q857,MAX(0,MIN(L$4,IF(Register!$U857="",$D$2,MIN($D$2,YEAR(Register!$U857)*12+MONTH(Register!$U857)-1)))-(YEAR(Register!$O857)*12+MONTH(Register!$O857))+1))/Register!$Q857,2)-ROUND((Register!$M857-Register!$R857)*MIN(Register!$Q857,MAX(0,MIN(L$4-1,IF(Register!$U857="",$D$2,MIN($D$2,YEAR(Register!$U857)*12+MONTH(Register!$U857)-1)))-(YEAR(Register!$O857)*12+MONTH(Register!$O857))+1))/Register!$Q857,2))</f>
        <v/>
      </c>
      <c r="M859" s="27">
        <f>IF(OR(Register!$N857&lt;&gt;"Yes",Register!$O857="",N(Register!$Q857)=0),0,ROUND((Register!$M857-Register!$R857)*MIN(Register!$Q857,MAX(0,MIN(M$4,IF(Register!$U857="",$D$2,MIN($D$2,YEAR(Register!$U857)*12+MONTH(Register!$U857)-1)))-(YEAR(Register!$O857)*12+MONTH(Register!$O857))+1))/Register!$Q857,2)-ROUND((Register!$M857-Register!$R857)*MIN(Register!$Q857,MAX(0,MIN(M$4-1,IF(Register!$U857="",$D$2,MIN($D$2,YEAR(Register!$U857)*12+MONTH(Register!$U857)-1)))-(YEAR(Register!$O857)*12+MONTH(Register!$O857))+1))/Register!$Q857,2))</f>
        <v/>
      </c>
      <c r="N859" s="27">
        <f>IF(OR(Register!$N857&lt;&gt;"Yes",Register!$O857="",N(Register!$Q857)=0),0,ROUND((Register!$M857-Register!$R857)*MIN(Register!$Q857,MAX(0,MIN(N$4,IF(Register!$U857="",$D$2,MIN($D$2,YEAR(Register!$U857)*12+MONTH(Register!$U857)-1)))-(YEAR(Register!$O857)*12+MONTH(Register!$O857))+1))/Register!$Q857,2)-ROUND((Register!$M857-Register!$R857)*MIN(Register!$Q857,MAX(0,MIN(N$4-1,IF(Register!$U857="",$D$2,MIN($D$2,YEAR(Register!$U857)*12+MONTH(Register!$U857)-1)))-(YEAR(Register!$O857)*12+MONTH(Register!$O857))+1))/Register!$Q857,2))</f>
        <v/>
      </c>
      <c r="O859" s="27">
        <f>IF(OR(Register!$N857&lt;&gt;"Yes",Register!$O857="",N(Register!$Q857)=0),0,ROUND((Register!$M857-Register!$R857)*MIN(Register!$Q857,MAX(0,MIN(O$4,IF(Register!$U857="",$D$2,MIN($D$2,YEAR(Register!$U857)*12+MONTH(Register!$U857)-1)))-(YEAR(Register!$O857)*12+MONTH(Register!$O857))+1))/Register!$Q857,2)-ROUND((Register!$M857-Register!$R857)*MIN(Register!$Q857,MAX(0,MIN(O$4-1,IF(Register!$U857="",$D$2,MIN($D$2,YEAR(Register!$U857)*12+MONTH(Register!$U857)-1)))-(YEAR(Register!$O857)*12+MONTH(Register!$O857))+1))/Register!$Q857,2))</f>
        <v/>
      </c>
      <c r="P859" s="27">
        <f>IF(OR(Register!$N857&lt;&gt;"Yes",Register!$O857="",N(Register!$Q857)=0),0,ROUND((Register!$M857-Register!$R857)*MIN(Register!$Q857,MAX(0,MIN(P$4,IF(Register!$U857="",$D$2,MIN($D$2,YEAR(Register!$U857)*12+MONTH(Register!$U857)-1)))-(YEAR(Register!$O857)*12+MONTH(Register!$O857))+1))/Register!$Q857,2)-ROUND((Register!$M857-Register!$R857)*MIN(Register!$Q857,MAX(0,MIN(P$4-1,IF(Register!$U857="",$D$2,MIN($D$2,YEAR(Register!$U857)*12+MONTH(Register!$U857)-1)))-(YEAR(Register!$O857)*12+MONTH(Register!$O857))+1))/Register!$Q857,2))</f>
        <v/>
      </c>
      <c r="Q859" s="27">
        <f>E859+F859+G859+H859+I859+J859+K859+L859+M859+N859+O859+P859</f>
        <v/>
      </c>
    </row>
    <row r="860">
      <c r="A860" s="28">
        <f>IF(Register!$A858="","",Register!$A858)</f>
        <v/>
      </c>
      <c r="B860" s="28">
        <f>IF(Register!$D858="","",Register!$D858)</f>
        <v/>
      </c>
      <c r="C860" s="28">
        <f>IF(Register!$F858="","",Register!$F858)</f>
        <v/>
      </c>
      <c r="D860" s="28">
        <f>IF(C860="","",IF(C860=Settings!$A$9,Settings!$B$9,IF(C860=Settings!$A$10,Settings!$B$10,IF(C860=Settings!$A$11,Settings!$B$11,IF(C860=Settings!$A$12,Settings!$B$12,IF(C860=Settings!$A$13,Settings!$B$13,IF(C860=Settings!$A$14,Settings!$B$14,IF(C860=Settings!$A$15,Settings!$B$15,IF(C860=Settings!$A$16,Settings!$B$16,IF(C860=Settings!$A$17,Settings!$B$17,IF(C860=Settings!$A$18,Settings!$B$18,"")))))))))))</f>
        <v/>
      </c>
      <c r="E860" s="27">
        <f>IF(OR(Register!$N858&lt;&gt;"Yes",Register!$O858="",N(Register!$Q858)=0),0,ROUND((Register!$M858-Register!$R858)*MIN(Register!$Q858,MAX(0,MIN(E$4,IF(Register!$U858="",$D$2,MIN($D$2,YEAR(Register!$U858)*12+MONTH(Register!$U858)-1)))-(YEAR(Register!$O858)*12+MONTH(Register!$O858))+1))/Register!$Q858,2)-ROUND((Register!$M858-Register!$R858)*MIN(Register!$Q858,MAX(0,MIN(E$4-1,IF(Register!$U858="",$D$2,MIN($D$2,YEAR(Register!$U858)*12+MONTH(Register!$U858)-1)))-(YEAR(Register!$O858)*12+MONTH(Register!$O858))+1))/Register!$Q858,2))</f>
        <v/>
      </c>
      <c r="F860" s="27">
        <f>IF(OR(Register!$N858&lt;&gt;"Yes",Register!$O858="",N(Register!$Q858)=0),0,ROUND((Register!$M858-Register!$R858)*MIN(Register!$Q858,MAX(0,MIN(F$4,IF(Register!$U858="",$D$2,MIN($D$2,YEAR(Register!$U858)*12+MONTH(Register!$U858)-1)))-(YEAR(Register!$O858)*12+MONTH(Register!$O858))+1))/Register!$Q858,2)-ROUND((Register!$M858-Register!$R858)*MIN(Register!$Q858,MAX(0,MIN(F$4-1,IF(Register!$U858="",$D$2,MIN($D$2,YEAR(Register!$U858)*12+MONTH(Register!$U858)-1)))-(YEAR(Register!$O858)*12+MONTH(Register!$O858))+1))/Register!$Q858,2))</f>
        <v/>
      </c>
      <c r="G860" s="27">
        <f>IF(OR(Register!$N858&lt;&gt;"Yes",Register!$O858="",N(Register!$Q858)=0),0,ROUND((Register!$M858-Register!$R858)*MIN(Register!$Q858,MAX(0,MIN(G$4,IF(Register!$U858="",$D$2,MIN($D$2,YEAR(Register!$U858)*12+MONTH(Register!$U858)-1)))-(YEAR(Register!$O858)*12+MONTH(Register!$O858))+1))/Register!$Q858,2)-ROUND((Register!$M858-Register!$R858)*MIN(Register!$Q858,MAX(0,MIN(G$4-1,IF(Register!$U858="",$D$2,MIN($D$2,YEAR(Register!$U858)*12+MONTH(Register!$U858)-1)))-(YEAR(Register!$O858)*12+MONTH(Register!$O858))+1))/Register!$Q858,2))</f>
        <v/>
      </c>
      <c r="H860" s="27">
        <f>IF(OR(Register!$N858&lt;&gt;"Yes",Register!$O858="",N(Register!$Q858)=0),0,ROUND((Register!$M858-Register!$R858)*MIN(Register!$Q858,MAX(0,MIN(H$4,IF(Register!$U858="",$D$2,MIN($D$2,YEAR(Register!$U858)*12+MONTH(Register!$U858)-1)))-(YEAR(Register!$O858)*12+MONTH(Register!$O858))+1))/Register!$Q858,2)-ROUND((Register!$M858-Register!$R858)*MIN(Register!$Q858,MAX(0,MIN(H$4-1,IF(Register!$U858="",$D$2,MIN($D$2,YEAR(Register!$U858)*12+MONTH(Register!$U858)-1)))-(YEAR(Register!$O858)*12+MONTH(Register!$O858))+1))/Register!$Q858,2))</f>
        <v/>
      </c>
      <c r="I860" s="27">
        <f>IF(OR(Register!$N858&lt;&gt;"Yes",Register!$O858="",N(Register!$Q858)=0),0,ROUND((Register!$M858-Register!$R858)*MIN(Register!$Q858,MAX(0,MIN(I$4,IF(Register!$U858="",$D$2,MIN($D$2,YEAR(Register!$U858)*12+MONTH(Register!$U858)-1)))-(YEAR(Register!$O858)*12+MONTH(Register!$O858))+1))/Register!$Q858,2)-ROUND((Register!$M858-Register!$R858)*MIN(Register!$Q858,MAX(0,MIN(I$4-1,IF(Register!$U858="",$D$2,MIN($D$2,YEAR(Register!$U858)*12+MONTH(Register!$U858)-1)))-(YEAR(Register!$O858)*12+MONTH(Register!$O858))+1))/Register!$Q858,2))</f>
        <v/>
      </c>
      <c r="J860" s="27">
        <f>IF(OR(Register!$N858&lt;&gt;"Yes",Register!$O858="",N(Register!$Q858)=0),0,ROUND((Register!$M858-Register!$R858)*MIN(Register!$Q858,MAX(0,MIN(J$4,IF(Register!$U858="",$D$2,MIN($D$2,YEAR(Register!$U858)*12+MONTH(Register!$U858)-1)))-(YEAR(Register!$O858)*12+MONTH(Register!$O858))+1))/Register!$Q858,2)-ROUND((Register!$M858-Register!$R858)*MIN(Register!$Q858,MAX(0,MIN(J$4-1,IF(Register!$U858="",$D$2,MIN($D$2,YEAR(Register!$U858)*12+MONTH(Register!$U858)-1)))-(YEAR(Register!$O858)*12+MONTH(Register!$O858))+1))/Register!$Q858,2))</f>
        <v/>
      </c>
      <c r="K860" s="27">
        <f>IF(OR(Register!$N858&lt;&gt;"Yes",Register!$O858="",N(Register!$Q858)=0),0,ROUND((Register!$M858-Register!$R858)*MIN(Register!$Q858,MAX(0,MIN(K$4,IF(Register!$U858="",$D$2,MIN($D$2,YEAR(Register!$U858)*12+MONTH(Register!$U858)-1)))-(YEAR(Register!$O858)*12+MONTH(Register!$O858))+1))/Register!$Q858,2)-ROUND((Register!$M858-Register!$R858)*MIN(Register!$Q858,MAX(0,MIN(K$4-1,IF(Register!$U858="",$D$2,MIN($D$2,YEAR(Register!$U858)*12+MONTH(Register!$U858)-1)))-(YEAR(Register!$O858)*12+MONTH(Register!$O858))+1))/Register!$Q858,2))</f>
        <v/>
      </c>
      <c r="L860" s="27">
        <f>IF(OR(Register!$N858&lt;&gt;"Yes",Register!$O858="",N(Register!$Q858)=0),0,ROUND((Register!$M858-Register!$R858)*MIN(Register!$Q858,MAX(0,MIN(L$4,IF(Register!$U858="",$D$2,MIN($D$2,YEAR(Register!$U858)*12+MONTH(Register!$U858)-1)))-(YEAR(Register!$O858)*12+MONTH(Register!$O858))+1))/Register!$Q858,2)-ROUND((Register!$M858-Register!$R858)*MIN(Register!$Q858,MAX(0,MIN(L$4-1,IF(Register!$U858="",$D$2,MIN($D$2,YEAR(Register!$U858)*12+MONTH(Register!$U858)-1)))-(YEAR(Register!$O858)*12+MONTH(Register!$O858))+1))/Register!$Q858,2))</f>
        <v/>
      </c>
      <c r="M860" s="27">
        <f>IF(OR(Register!$N858&lt;&gt;"Yes",Register!$O858="",N(Register!$Q858)=0),0,ROUND((Register!$M858-Register!$R858)*MIN(Register!$Q858,MAX(0,MIN(M$4,IF(Register!$U858="",$D$2,MIN($D$2,YEAR(Register!$U858)*12+MONTH(Register!$U858)-1)))-(YEAR(Register!$O858)*12+MONTH(Register!$O858))+1))/Register!$Q858,2)-ROUND((Register!$M858-Register!$R858)*MIN(Register!$Q858,MAX(0,MIN(M$4-1,IF(Register!$U858="",$D$2,MIN($D$2,YEAR(Register!$U858)*12+MONTH(Register!$U858)-1)))-(YEAR(Register!$O858)*12+MONTH(Register!$O858))+1))/Register!$Q858,2))</f>
        <v/>
      </c>
      <c r="N860" s="27">
        <f>IF(OR(Register!$N858&lt;&gt;"Yes",Register!$O858="",N(Register!$Q858)=0),0,ROUND((Register!$M858-Register!$R858)*MIN(Register!$Q858,MAX(0,MIN(N$4,IF(Register!$U858="",$D$2,MIN($D$2,YEAR(Register!$U858)*12+MONTH(Register!$U858)-1)))-(YEAR(Register!$O858)*12+MONTH(Register!$O858))+1))/Register!$Q858,2)-ROUND((Register!$M858-Register!$R858)*MIN(Register!$Q858,MAX(0,MIN(N$4-1,IF(Register!$U858="",$D$2,MIN($D$2,YEAR(Register!$U858)*12+MONTH(Register!$U858)-1)))-(YEAR(Register!$O858)*12+MONTH(Register!$O858))+1))/Register!$Q858,2))</f>
        <v/>
      </c>
      <c r="O860" s="27">
        <f>IF(OR(Register!$N858&lt;&gt;"Yes",Register!$O858="",N(Register!$Q858)=0),0,ROUND((Register!$M858-Register!$R858)*MIN(Register!$Q858,MAX(0,MIN(O$4,IF(Register!$U858="",$D$2,MIN($D$2,YEAR(Register!$U858)*12+MONTH(Register!$U858)-1)))-(YEAR(Register!$O858)*12+MONTH(Register!$O858))+1))/Register!$Q858,2)-ROUND((Register!$M858-Register!$R858)*MIN(Register!$Q858,MAX(0,MIN(O$4-1,IF(Register!$U858="",$D$2,MIN($D$2,YEAR(Register!$U858)*12+MONTH(Register!$U858)-1)))-(YEAR(Register!$O858)*12+MONTH(Register!$O858))+1))/Register!$Q858,2))</f>
        <v/>
      </c>
      <c r="P860" s="27">
        <f>IF(OR(Register!$N858&lt;&gt;"Yes",Register!$O858="",N(Register!$Q858)=0),0,ROUND((Register!$M858-Register!$R858)*MIN(Register!$Q858,MAX(0,MIN(P$4,IF(Register!$U858="",$D$2,MIN($D$2,YEAR(Register!$U858)*12+MONTH(Register!$U858)-1)))-(YEAR(Register!$O858)*12+MONTH(Register!$O858))+1))/Register!$Q858,2)-ROUND((Register!$M858-Register!$R858)*MIN(Register!$Q858,MAX(0,MIN(P$4-1,IF(Register!$U858="",$D$2,MIN($D$2,YEAR(Register!$U858)*12+MONTH(Register!$U858)-1)))-(YEAR(Register!$O858)*12+MONTH(Register!$O858))+1))/Register!$Q858,2))</f>
        <v/>
      </c>
      <c r="Q860" s="27">
        <f>E860+F860+G860+H860+I860+J860+K860+L860+M860+N860+O860+P860</f>
        <v/>
      </c>
    </row>
    <row r="861">
      <c r="A861" s="28">
        <f>IF(Register!$A859="","",Register!$A859)</f>
        <v/>
      </c>
      <c r="B861" s="28">
        <f>IF(Register!$D859="","",Register!$D859)</f>
        <v/>
      </c>
      <c r="C861" s="28">
        <f>IF(Register!$F859="","",Register!$F859)</f>
        <v/>
      </c>
      <c r="D861" s="28">
        <f>IF(C861="","",IF(C861=Settings!$A$9,Settings!$B$9,IF(C861=Settings!$A$10,Settings!$B$10,IF(C861=Settings!$A$11,Settings!$B$11,IF(C861=Settings!$A$12,Settings!$B$12,IF(C861=Settings!$A$13,Settings!$B$13,IF(C861=Settings!$A$14,Settings!$B$14,IF(C861=Settings!$A$15,Settings!$B$15,IF(C861=Settings!$A$16,Settings!$B$16,IF(C861=Settings!$A$17,Settings!$B$17,IF(C861=Settings!$A$18,Settings!$B$18,"")))))))))))</f>
        <v/>
      </c>
      <c r="E861" s="27">
        <f>IF(OR(Register!$N859&lt;&gt;"Yes",Register!$O859="",N(Register!$Q859)=0),0,ROUND((Register!$M859-Register!$R859)*MIN(Register!$Q859,MAX(0,MIN(E$4,IF(Register!$U859="",$D$2,MIN($D$2,YEAR(Register!$U859)*12+MONTH(Register!$U859)-1)))-(YEAR(Register!$O859)*12+MONTH(Register!$O859))+1))/Register!$Q859,2)-ROUND((Register!$M859-Register!$R859)*MIN(Register!$Q859,MAX(0,MIN(E$4-1,IF(Register!$U859="",$D$2,MIN($D$2,YEAR(Register!$U859)*12+MONTH(Register!$U859)-1)))-(YEAR(Register!$O859)*12+MONTH(Register!$O859))+1))/Register!$Q859,2))</f>
        <v/>
      </c>
      <c r="F861" s="27">
        <f>IF(OR(Register!$N859&lt;&gt;"Yes",Register!$O859="",N(Register!$Q859)=0),0,ROUND((Register!$M859-Register!$R859)*MIN(Register!$Q859,MAX(0,MIN(F$4,IF(Register!$U859="",$D$2,MIN($D$2,YEAR(Register!$U859)*12+MONTH(Register!$U859)-1)))-(YEAR(Register!$O859)*12+MONTH(Register!$O859))+1))/Register!$Q859,2)-ROUND((Register!$M859-Register!$R859)*MIN(Register!$Q859,MAX(0,MIN(F$4-1,IF(Register!$U859="",$D$2,MIN($D$2,YEAR(Register!$U859)*12+MONTH(Register!$U859)-1)))-(YEAR(Register!$O859)*12+MONTH(Register!$O859))+1))/Register!$Q859,2))</f>
        <v/>
      </c>
      <c r="G861" s="27">
        <f>IF(OR(Register!$N859&lt;&gt;"Yes",Register!$O859="",N(Register!$Q859)=0),0,ROUND((Register!$M859-Register!$R859)*MIN(Register!$Q859,MAX(0,MIN(G$4,IF(Register!$U859="",$D$2,MIN($D$2,YEAR(Register!$U859)*12+MONTH(Register!$U859)-1)))-(YEAR(Register!$O859)*12+MONTH(Register!$O859))+1))/Register!$Q859,2)-ROUND((Register!$M859-Register!$R859)*MIN(Register!$Q859,MAX(0,MIN(G$4-1,IF(Register!$U859="",$D$2,MIN($D$2,YEAR(Register!$U859)*12+MONTH(Register!$U859)-1)))-(YEAR(Register!$O859)*12+MONTH(Register!$O859))+1))/Register!$Q859,2))</f>
        <v/>
      </c>
      <c r="H861" s="27">
        <f>IF(OR(Register!$N859&lt;&gt;"Yes",Register!$O859="",N(Register!$Q859)=0),0,ROUND((Register!$M859-Register!$R859)*MIN(Register!$Q859,MAX(0,MIN(H$4,IF(Register!$U859="",$D$2,MIN($D$2,YEAR(Register!$U859)*12+MONTH(Register!$U859)-1)))-(YEAR(Register!$O859)*12+MONTH(Register!$O859))+1))/Register!$Q859,2)-ROUND((Register!$M859-Register!$R859)*MIN(Register!$Q859,MAX(0,MIN(H$4-1,IF(Register!$U859="",$D$2,MIN($D$2,YEAR(Register!$U859)*12+MONTH(Register!$U859)-1)))-(YEAR(Register!$O859)*12+MONTH(Register!$O859))+1))/Register!$Q859,2))</f>
        <v/>
      </c>
      <c r="I861" s="27">
        <f>IF(OR(Register!$N859&lt;&gt;"Yes",Register!$O859="",N(Register!$Q859)=0),0,ROUND((Register!$M859-Register!$R859)*MIN(Register!$Q859,MAX(0,MIN(I$4,IF(Register!$U859="",$D$2,MIN($D$2,YEAR(Register!$U859)*12+MONTH(Register!$U859)-1)))-(YEAR(Register!$O859)*12+MONTH(Register!$O859))+1))/Register!$Q859,2)-ROUND((Register!$M859-Register!$R859)*MIN(Register!$Q859,MAX(0,MIN(I$4-1,IF(Register!$U859="",$D$2,MIN($D$2,YEAR(Register!$U859)*12+MONTH(Register!$U859)-1)))-(YEAR(Register!$O859)*12+MONTH(Register!$O859))+1))/Register!$Q859,2))</f>
        <v/>
      </c>
      <c r="J861" s="27">
        <f>IF(OR(Register!$N859&lt;&gt;"Yes",Register!$O859="",N(Register!$Q859)=0),0,ROUND((Register!$M859-Register!$R859)*MIN(Register!$Q859,MAX(0,MIN(J$4,IF(Register!$U859="",$D$2,MIN($D$2,YEAR(Register!$U859)*12+MONTH(Register!$U859)-1)))-(YEAR(Register!$O859)*12+MONTH(Register!$O859))+1))/Register!$Q859,2)-ROUND((Register!$M859-Register!$R859)*MIN(Register!$Q859,MAX(0,MIN(J$4-1,IF(Register!$U859="",$D$2,MIN($D$2,YEAR(Register!$U859)*12+MONTH(Register!$U859)-1)))-(YEAR(Register!$O859)*12+MONTH(Register!$O859))+1))/Register!$Q859,2))</f>
        <v/>
      </c>
      <c r="K861" s="27">
        <f>IF(OR(Register!$N859&lt;&gt;"Yes",Register!$O859="",N(Register!$Q859)=0),0,ROUND((Register!$M859-Register!$R859)*MIN(Register!$Q859,MAX(0,MIN(K$4,IF(Register!$U859="",$D$2,MIN($D$2,YEAR(Register!$U859)*12+MONTH(Register!$U859)-1)))-(YEAR(Register!$O859)*12+MONTH(Register!$O859))+1))/Register!$Q859,2)-ROUND((Register!$M859-Register!$R859)*MIN(Register!$Q859,MAX(0,MIN(K$4-1,IF(Register!$U859="",$D$2,MIN($D$2,YEAR(Register!$U859)*12+MONTH(Register!$U859)-1)))-(YEAR(Register!$O859)*12+MONTH(Register!$O859))+1))/Register!$Q859,2))</f>
        <v/>
      </c>
      <c r="L861" s="27">
        <f>IF(OR(Register!$N859&lt;&gt;"Yes",Register!$O859="",N(Register!$Q859)=0),0,ROUND((Register!$M859-Register!$R859)*MIN(Register!$Q859,MAX(0,MIN(L$4,IF(Register!$U859="",$D$2,MIN($D$2,YEAR(Register!$U859)*12+MONTH(Register!$U859)-1)))-(YEAR(Register!$O859)*12+MONTH(Register!$O859))+1))/Register!$Q859,2)-ROUND((Register!$M859-Register!$R859)*MIN(Register!$Q859,MAX(0,MIN(L$4-1,IF(Register!$U859="",$D$2,MIN($D$2,YEAR(Register!$U859)*12+MONTH(Register!$U859)-1)))-(YEAR(Register!$O859)*12+MONTH(Register!$O859))+1))/Register!$Q859,2))</f>
        <v/>
      </c>
      <c r="M861" s="27">
        <f>IF(OR(Register!$N859&lt;&gt;"Yes",Register!$O859="",N(Register!$Q859)=0),0,ROUND((Register!$M859-Register!$R859)*MIN(Register!$Q859,MAX(0,MIN(M$4,IF(Register!$U859="",$D$2,MIN($D$2,YEAR(Register!$U859)*12+MONTH(Register!$U859)-1)))-(YEAR(Register!$O859)*12+MONTH(Register!$O859))+1))/Register!$Q859,2)-ROUND((Register!$M859-Register!$R859)*MIN(Register!$Q859,MAX(0,MIN(M$4-1,IF(Register!$U859="",$D$2,MIN($D$2,YEAR(Register!$U859)*12+MONTH(Register!$U859)-1)))-(YEAR(Register!$O859)*12+MONTH(Register!$O859))+1))/Register!$Q859,2))</f>
        <v/>
      </c>
      <c r="N861" s="27">
        <f>IF(OR(Register!$N859&lt;&gt;"Yes",Register!$O859="",N(Register!$Q859)=0),0,ROUND((Register!$M859-Register!$R859)*MIN(Register!$Q859,MAX(0,MIN(N$4,IF(Register!$U859="",$D$2,MIN($D$2,YEAR(Register!$U859)*12+MONTH(Register!$U859)-1)))-(YEAR(Register!$O859)*12+MONTH(Register!$O859))+1))/Register!$Q859,2)-ROUND((Register!$M859-Register!$R859)*MIN(Register!$Q859,MAX(0,MIN(N$4-1,IF(Register!$U859="",$D$2,MIN($D$2,YEAR(Register!$U859)*12+MONTH(Register!$U859)-1)))-(YEAR(Register!$O859)*12+MONTH(Register!$O859))+1))/Register!$Q859,2))</f>
        <v/>
      </c>
      <c r="O861" s="27">
        <f>IF(OR(Register!$N859&lt;&gt;"Yes",Register!$O859="",N(Register!$Q859)=0),0,ROUND((Register!$M859-Register!$R859)*MIN(Register!$Q859,MAX(0,MIN(O$4,IF(Register!$U859="",$D$2,MIN($D$2,YEAR(Register!$U859)*12+MONTH(Register!$U859)-1)))-(YEAR(Register!$O859)*12+MONTH(Register!$O859))+1))/Register!$Q859,2)-ROUND((Register!$M859-Register!$R859)*MIN(Register!$Q859,MAX(0,MIN(O$4-1,IF(Register!$U859="",$D$2,MIN($D$2,YEAR(Register!$U859)*12+MONTH(Register!$U859)-1)))-(YEAR(Register!$O859)*12+MONTH(Register!$O859))+1))/Register!$Q859,2))</f>
        <v/>
      </c>
      <c r="P861" s="27">
        <f>IF(OR(Register!$N859&lt;&gt;"Yes",Register!$O859="",N(Register!$Q859)=0),0,ROUND((Register!$M859-Register!$R859)*MIN(Register!$Q859,MAX(0,MIN(P$4,IF(Register!$U859="",$D$2,MIN($D$2,YEAR(Register!$U859)*12+MONTH(Register!$U859)-1)))-(YEAR(Register!$O859)*12+MONTH(Register!$O859))+1))/Register!$Q859,2)-ROUND((Register!$M859-Register!$R859)*MIN(Register!$Q859,MAX(0,MIN(P$4-1,IF(Register!$U859="",$D$2,MIN($D$2,YEAR(Register!$U859)*12+MONTH(Register!$U859)-1)))-(YEAR(Register!$O859)*12+MONTH(Register!$O859))+1))/Register!$Q859,2))</f>
        <v/>
      </c>
      <c r="Q861" s="27">
        <f>E861+F861+G861+H861+I861+J861+K861+L861+M861+N861+O861+P861</f>
        <v/>
      </c>
    </row>
    <row r="862">
      <c r="A862" s="28">
        <f>IF(Register!$A860="","",Register!$A860)</f>
        <v/>
      </c>
      <c r="B862" s="28">
        <f>IF(Register!$D860="","",Register!$D860)</f>
        <v/>
      </c>
      <c r="C862" s="28">
        <f>IF(Register!$F860="","",Register!$F860)</f>
        <v/>
      </c>
      <c r="D862" s="28">
        <f>IF(C862="","",IF(C862=Settings!$A$9,Settings!$B$9,IF(C862=Settings!$A$10,Settings!$B$10,IF(C862=Settings!$A$11,Settings!$B$11,IF(C862=Settings!$A$12,Settings!$B$12,IF(C862=Settings!$A$13,Settings!$B$13,IF(C862=Settings!$A$14,Settings!$B$14,IF(C862=Settings!$A$15,Settings!$B$15,IF(C862=Settings!$A$16,Settings!$B$16,IF(C862=Settings!$A$17,Settings!$B$17,IF(C862=Settings!$A$18,Settings!$B$18,"")))))))))))</f>
        <v/>
      </c>
      <c r="E862" s="27">
        <f>IF(OR(Register!$N860&lt;&gt;"Yes",Register!$O860="",N(Register!$Q860)=0),0,ROUND((Register!$M860-Register!$R860)*MIN(Register!$Q860,MAX(0,MIN(E$4,IF(Register!$U860="",$D$2,MIN($D$2,YEAR(Register!$U860)*12+MONTH(Register!$U860)-1)))-(YEAR(Register!$O860)*12+MONTH(Register!$O860))+1))/Register!$Q860,2)-ROUND((Register!$M860-Register!$R860)*MIN(Register!$Q860,MAX(0,MIN(E$4-1,IF(Register!$U860="",$D$2,MIN($D$2,YEAR(Register!$U860)*12+MONTH(Register!$U860)-1)))-(YEAR(Register!$O860)*12+MONTH(Register!$O860))+1))/Register!$Q860,2))</f>
        <v/>
      </c>
      <c r="F862" s="27">
        <f>IF(OR(Register!$N860&lt;&gt;"Yes",Register!$O860="",N(Register!$Q860)=0),0,ROUND((Register!$M860-Register!$R860)*MIN(Register!$Q860,MAX(0,MIN(F$4,IF(Register!$U860="",$D$2,MIN($D$2,YEAR(Register!$U860)*12+MONTH(Register!$U860)-1)))-(YEAR(Register!$O860)*12+MONTH(Register!$O860))+1))/Register!$Q860,2)-ROUND((Register!$M860-Register!$R860)*MIN(Register!$Q860,MAX(0,MIN(F$4-1,IF(Register!$U860="",$D$2,MIN($D$2,YEAR(Register!$U860)*12+MONTH(Register!$U860)-1)))-(YEAR(Register!$O860)*12+MONTH(Register!$O860))+1))/Register!$Q860,2))</f>
        <v/>
      </c>
      <c r="G862" s="27">
        <f>IF(OR(Register!$N860&lt;&gt;"Yes",Register!$O860="",N(Register!$Q860)=0),0,ROUND((Register!$M860-Register!$R860)*MIN(Register!$Q860,MAX(0,MIN(G$4,IF(Register!$U860="",$D$2,MIN($D$2,YEAR(Register!$U860)*12+MONTH(Register!$U860)-1)))-(YEAR(Register!$O860)*12+MONTH(Register!$O860))+1))/Register!$Q860,2)-ROUND((Register!$M860-Register!$R860)*MIN(Register!$Q860,MAX(0,MIN(G$4-1,IF(Register!$U860="",$D$2,MIN($D$2,YEAR(Register!$U860)*12+MONTH(Register!$U860)-1)))-(YEAR(Register!$O860)*12+MONTH(Register!$O860))+1))/Register!$Q860,2))</f>
        <v/>
      </c>
      <c r="H862" s="27">
        <f>IF(OR(Register!$N860&lt;&gt;"Yes",Register!$O860="",N(Register!$Q860)=0),0,ROUND((Register!$M860-Register!$R860)*MIN(Register!$Q860,MAX(0,MIN(H$4,IF(Register!$U860="",$D$2,MIN($D$2,YEAR(Register!$U860)*12+MONTH(Register!$U860)-1)))-(YEAR(Register!$O860)*12+MONTH(Register!$O860))+1))/Register!$Q860,2)-ROUND((Register!$M860-Register!$R860)*MIN(Register!$Q860,MAX(0,MIN(H$4-1,IF(Register!$U860="",$D$2,MIN($D$2,YEAR(Register!$U860)*12+MONTH(Register!$U860)-1)))-(YEAR(Register!$O860)*12+MONTH(Register!$O860))+1))/Register!$Q860,2))</f>
        <v/>
      </c>
      <c r="I862" s="27">
        <f>IF(OR(Register!$N860&lt;&gt;"Yes",Register!$O860="",N(Register!$Q860)=0),0,ROUND((Register!$M860-Register!$R860)*MIN(Register!$Q860,MAX(0,MIN(I$4,IF(Register!$U860="",$D$2,MIN($D$2,YEAR(Register!$U860)*12+MONTH(Register!$U860)-1)))-(YEAR(Register!$O860)*12+MONTH(Register!$O860))+1))/Register!$Q860,2)-ROUND((Register!$M860-Register!$R860)*MIN(Register!$Q860,MAX(0,MIN(I$4-1,IF(Register!$U860="",$D$2,MIN($D$2,YEAR(Register!$U860)*12+MONTH(Register!$U860)-1)))-(YEAR(Register!$O860)*12+MONTH(Register!$O860))+1))/Register!$Q860,2))</f>
        <v/>
      </c>
      <c r="J862" s="27">
        <f>IF(OR(Register!$N860&lt;&gt;"Yes",Register!$O860="",N(Register!$Q860)=0),0,ROUND((Register!$M860-Register!$R860)*MIN(Register!$Q860,MAX(0,MIN(J$4,IF(Register!$U860="",$D$2,MIN($D$2,YEAR(Register!$U860)*12+MONTH(Register!$U860)-1)))-(YEAR(Register!$O860)*12+MONTH(Register!$O860))+1))/Register!$Q860,2)-ROUND((Register!$M860-Register!$R860)*MIN(Register!$Q860,MAX(0,MIN(J$4-1,IF(Register!$U860="",$D$2,MIN($D$2,YEAR(Register!$U860)*12+MONTH(Register!$U860)-1)))-(YEAR(Register!$O860)*12+MONTH(Register!$O860))+1))/Register!$Q860,2))</f>
        <v/>
      </c>
      <c r="K862" s="27">
        <f>IF(OR(Register!$N860&lt;&gt;"Yes",Register!$O860="",N(Register!$Q860)=0),0,ROUND((Register!$M860-Register!$R860)*MIN(Register!$Q860,MAX(0,MIN(K$4,IF(Register!$U860="",$D$2,MIN($D$2,YEAR(Register!$U860)*12+MONTH(Register!$U860)-1)))-(YEAR(Register!$O860)*12+MONTH(Register!$O860))+1))/Register!$Q860,2)-ROUND((Register!$M860-Register!$R860)*MIN(Register!$Q860,MAX(0,MIN(K$4-1,IF(Register!$U860="",$D$2,MIN($D$2,YEAR(Register!$U860)*12+MONTH(Register!$U860)-1)))-(YEAR(Register!$O860)*12+MONTH(Register!$O860))+1))/Register!$Q860,2))</f>
        <v/>
      </c>
      <c r="L862" s="27">
        <f>IF(OR(Register!$N860&lt;&gt;"Yes",Register!$O860="",N(Register!$Q860)=0),0,ROUND((Register!$M860-Register!$R860)*MIN(Register!$Q860,MAX(0,MIN(L$4,IF(Register!$U860="",$D$2,MIN($D$2,YEAR(Register!$U860)*12+MONTH(Register!$U860)-1)))-(YEAR(Register!$O860)*12+MONTH(Register!$O860))+1))/Register!$Q860,2)-ROUND((Register!$M860-Register!$R860)*MIN(Register!$Q860,MAX(0,MIN(L$4-1,IF(Register!$U860="",$D$2,MIN($D$2,YEAR(Register!$U860)*12+MONTH(Register!$U860)-1)))-(YEAR(Register!$O860)*12+MONTH(Register!$O860))+1))/Register!$Q860,2))</f>
        <v/>
      </c>
      <c r="M862" s="27">
        <f>IF(OR(Register!$N860&lt;&gt;"Yes",Register!$O860="",N(Register!$Q860)=0),0,ROUND((Register!$M860-Register!$R860)*MIN(Register!$Q860,MAX(0,MIN(M$4,IF(Register!$U860="",$D$2,MIN($D$2,YEAR(Register!$U860)*12+MONTH(Register!$U860)-1)))-(YEAR(Register!$O860)*12+MONTH(Register!$O860))+1))/Register!$Q860,2)-ROUND((Register!$M860-Register!$R860)*MIN(Register!$Q860,MAX(0,MIN(M$4-1,IF(Register!$U860="",$D$2,MIN($D$2,YEAR(Register!$U860)*12+MONTH(Register!$U860)-1)))-(YEAR(Register!$O860)*12+MONTH(Register!$O860))+1))/Register!$Q860,2))</f>
        <v/>
      </c>
      <c r="N862" s="27">
        <f>IF(OR(Register!$N860&lt;&gt;"Yes",Register!$O860="",N(Register!$Q860)=0),0,ROUND((Register!$M860-Register!$R860)*MIN(Register!$Q860,MAX(0,MIN(N$4,IF(Register!$U860="",$D$2,MIN($D$2,YEAR(Register!$U860)*12+MONTH(Register!$U860)-1)))-(YEAR(Register!$O860)*12+MONTH(Register!$O860))+1))/Register!$Q860,2)-ROUND((Register!$M860-Register!$R860)*MIN(Register!$Q860,MAX(0,MIN(N$4-1,IF(Register!$U860="",$D$2,MIN($D$2,YEAR(Register!$U860)*12+MONTH(Register!$U860)-1)))-(YEAR(Register!$O860)*12+MONTH(Register!$O860))+1))/Register!$Q860,2))</f>
        <v/>
      </c>
      <c r="O862" s="27">
        <f>IF(OR(Register!$N860&lt;&gt;"Yes",Register!$O860="",N(Register!$Q860)=0),0,ROUND((Register!$M860-Register!$R860)*MIN(Register!$Q860,MAX(0,MIN(O$4,IF(Register!$U860="",$D$2,MIN($D$2,YEAR(Register!$U860)*12+MONTH(Register!$U860)-1)))-(YEAR(Register!$O860)*12+MONTH(Register!$O860))+1))/Register!$Q860,2)-ROUND((Register!$M860-Register!$R860)*MIN(Register!$Q860,MAX(0,MIN(O$4-1,IF(Register!$U860="",$D$2,MIN($D$2,YEAR(Register!$U860)*12+MONTH(Register!$U860)-1)))-(YEAR(Register!$O860)*12+MONTH(Register!$O860))+1))/Register!$Q860,2))</f>
        <v/>
      </c>
      <c r="P862" s="27">
        <f>IF(OR(Register!$N860&lt;&gt;"Yes",Register!$O860="",N(Register!$Q860)=0),0,ROUND((Register!$M860-Register!$R860)*MIN(Register!$Q860,MAX(0,MIN(P$4,IF(Register!$U860="",$D$2,MIN($D$2,YEAR(Register!$U860)*12+MONTH(Register!$U860)-1)))-(YEAR(Register!$O860)*12+MONTH(Register!$O860))+1))/Register!$Q860,2)-ROUND((Register!$M860-Register!$R860)*MIN(Register!$Q860,MAX(0,MIN(P$4-1,IF(Register!$U860="",$D$2,MIN($D$2,YEAR(Register!$U860)*12+MONTH(Register!$U860)-1)))-(YEAR(Register!$O860)*12+MONTH(Register!$O860))+1))/Register!$Q860,2))</f>
        <v/>
      </c>
      <c r="Q862" s="27">
        <f>E862+F862+G862+H862+I862+J862+K862+L862+M862+N862+O862+P862</f>
        <v/>
      </c>
    </row>
    <row r="863">
      <c r="A863" s="28">
        <f>IF(Register!$A861="","",Register!$A861)</f>
        <v/>
      </c>
      <c r="B863" s="28">
        <f>IF(Register!$D861="","",Register!$D861)</f>
        <v/>
      </c>
      <c r="C863" s="28">
        <f>IF(Register!$F861="","",Register!$F861)</f>
        <v/>
      </c>
      <c r="D863" s="28">
        <f>IF(C863="","",IF(C863=Settings!$A$9,Settings!$B$9,IF(C863=Settings!$A$10,Settings!$B$10,IF(C863=Settings!$A$11,Settings!$B$11,IF(C863=Settings!$A$12,Settings!$B$12,IF(C863=Settings!$A$13,Settings!$B$13,IF(C863=Settings!$A$14,Settings!$B$14,IF(C863=Settings!$A$15,Settings!$B$15,IF(C863=Settings!$A$16,Settings!$B$16,IF(C863=Settings!$A$17,Settings!$B$17,IF(C863=Settings!$A$18,Settings!$B$18,"")))))))))))</f>
        <v/>
      </c>
      <c r="E863" s="27">
        <f>IF(OR(Register!$N861&lt;&gt;"Yes",Register!$O861="",N(Register!$Q861)=0),0,ROUND((Register!$M861-Register!$R861)*MIN(Register!$Q861,MAX(0,MIN(E$4,IF(Register!$U861="",$D$2,MIN($D$2,YEAR(Register!$U861)*12+MONTH(Register!$U861)-1)))-(YEAR(Register!$O861)*12+MONTH(Register!$O861))+1))/Register!$Q861,2)-ROUND((Register!$M861-Register!$R861)*MIN(Register!$Q861,MAX(0,MIN(E$4-1,IF(Register!$U861="",$D$2,MIN($D$2,YEAR(Register!$U861)*12+MONTH(Register!$U861)-1)))-(YEAR(Register!$O861)*12+MONTH(Register!$O861))+1))/Register!$Q861,2))</f>
        <v/>
      </c>
      <c r="F863" s="27">
        <f>IF(OR(Register!$N861&lt;&gt;"Yes",Register!$O861="",N(Register!$Q861)=0),0,ROUND((Register!$M861-Register!$R861)*MIN(Register!$Q861,MAX(0,MIN(F$4,IF(Register!$U861="",$D$2,MIN($D$2,YEAR(Register!$U861)*12+MONTH(Register!$U861)-1)))-(YEAR(Register!$O861)*12+MONTH(Register!$O861))+1))/Register!$Q861,2)-ROUND((Register!$M861-Register!$R861)*MIN(Register!$Q861,MAX(0,MIN(F$4-1,IF(Register!$U861="",$D$2,MIN($D$2,YEAR(Register!$U861)*12+MONTH(Register!$U861)-1)))-(YEAR(Register!$O861)*12+MONTH(Register!$O861))+1))/Register!$Q861,2))</f>
        <v/>
      </c>
      <c r="G863" s="27">
        <f>IF(OR(Register!$N861&lt;&gt;"Yes",Register!$O861="",N(Register!$Q861)=0),0,ROUND((Register!$M861-Register!$R861)*MIN(Register!$Q861,MAX(0,MIN(G$4,IF(Register!$U861="",$D$2,MIN($D$2,YEAR(Register!$U861)*12+MONTH(Register!$U861)-1)))-(YEAR(Register!$O861)*12+MONTH(Register!$O861))+1))/Register!$Q861,2)-ROUND((Register!$M861-Register!$R861)*MIN(Register!$Q861,MAX(0,MIN(G$4-1,IF(Register!$U861="",$D$2,MIN($D$2,YEAR(Register!$U861)*12+MONTH(Register!$U861)-1)))-(YEAR(Register!$O861)*12+MONTH(Register!$O861))+1))/Register!$Q861,2))</f>
        <v/>
      </c>
      <c r="H863" s="27">
        <f>IF(OR(Register!$N861&lt;&gt;"Yes",Register!$O861="",N(Register!$Q861)=0),0,ROUND((Register!$M861-Register!$R861)*MIN(Register!$Q861,MAX(0,MIN(H$4,IF(Register!$U861="",$D$2,MIN($D$2,YEAR(Register!$U861)*12+MONTH(Register!$U861)-1)))-(YEAR(Register!$O861)*12+MONTH(Register!$O861))+1))/Register!$Q861,2)-ROUND((Register!$M861-Register!$R861)*MIN(Register!$Q861,MAX(0,MIN(H$4-1,IF(Register!$U861="",$D$2,MIN($D$2,YEAR(Register!$U861)*12+MONTH(Register!$U861)-1)))-(YEAR(Register!$O861)*12+MONTH(Register!$O861))+1))/Register!$Q861,2))</f>
        <v/>
      </c>
      <c r="I863" s="27">
        <f>IF(OR(Register!$N861&lt;&gt;"Yes",Register!$O861="",N(Register!$Q861)=0),0,ROUND((Register!$M861-Register!$R861)*MIN(Register!$Q861,MAX(0,MIN(I$4,IF(Register!$U861="",$D$2,MIN($D$2,YEAR(Register!$U861)*12+MONTH(Register!$U861)-1)))-(YEAR(Register!$O861)*12+MONTH(Register!$O861))+1))/Register!$Q861,2)-ROUND((Register!$M861-Register!$R861)*MIN(Register!$Q861,MAX(0,MIN(I$4-1,IF(Register!$U861="",$D$2,MIN($D$2,YEAR(Register!$U861)*12+MONTH(Register!$U861)-1)))-(YEAR(Register!$O861)*12+MONTH(Register!$O861))+1))/Register!$Q861,2))</f>
        <v/>
      </c>
      <c r="J863" s="27">
        <f>IF(OR(Register!$N861&lt;&gt;"Yes",Register!$O861="",N(Register!$Q861)=0),0,ROUND((Register!$M861-Register!$R861)*MIN(Register!$Q861,MAX(0,MIN(J$4,IF(Register!$U861="",$D$2,MIN($D$2,YEAR(Register!$U861)*12+MONTH(Register!$U861)-1)))-(YEAR(Register!$O861)*12+MONTH(Register!$O861))+1))/Register!$Q861,2)-ROUND((Register!$M861-Register!$R861)*MIN(Register!$Q861,MAX(0,MIN(J$4-1,IF(Register!$U861="",$D$2,MIN($D$2,YEAR(Register!$U861)*12+MONTH(Register!$U861)-1)))-(YEAR(Register!$O861)*12+MONTH(Register!$O861))+1))/Register!$Q861,2))</f>
        <v/>
      </c>
      <c r="K863" s="27">
        <f>IF(OR(Register!$N861&lt;&gt;"Yes",Register!$O861="",N(Register!$Q861)=0),0,ROUND((Register!$M861-Register!$R861)*MIN(Register!$Q861,MAX(0,MIN(K$4,IF(Register!$U861="",$D$2,MIN($D$2,YEAR(Register!$U861)*12+MONTH(Register!$U861)-1)))-(YEAR(Register!$O861)*12+MONTH(Register!$O861))+1))/Register!$Q861,2)-ROUND((Register!$M861-Register!$R861)*MIN(Register!$Q861,MAX(0,MIN(K$4-1,IF(Register!$U861="",$D$2,MIN($D$2,YEAR(Register!$U861)*12+MONTH(Register!$U861)-1)))-(YEAR(Register!$O861)*12+MONTH(Register!$O861))+1))/Register!$Q861,2))</f>
        <v/>
      </c>
      <c r="L863" s="27">
        <f>IF(OR(Register!$N861&lt;&gt;"Yes",Register!$O861="",N(Register!$Q861)=0),0,ROUND((Register!$M861-Register!$R861)*MIN(Register!$Q861,MAX(0,MIN(L$4,IF(Register!$U861="",$D$2,MIN($D$2,YEAR(Register!$U861)*12+MONTH(Register!$U861)-1)))-(YEAR(Register!$O861)*12+MONTH(Register!$O861))+1))/Register!$Q861,2)-ROUND((Register!$M861-Register!$R861)*MIN(Register!$Q861,MAX(0,MIN(L$4-1,IF(Register!$U861="",$D$2,MIN($D$2,YEAR(Register!$U861)*12+MONTH(Register!$U861)-1)))-(YEAR(Register!$O861)*12+MONTH(Register!$O861))+1))/Register!$Q861,2))</f>
        <v/>
      </c>
      <c r="M863" s="27">
        <f>IF(OR(Register!$N861&lt;&gt;"Yes",Register!$O861="",N(Register!$Q861)=0),0,ROUND((Register!$M861-Register!$R861)*MIN(Register!$Q861,MAX(0,MIN(M$4,IF(Register!$U861="",$D$2,MIN($D$2,YEAR(Register!$U861)*12+MONTH(Register!$U861)-1)))-(YEAR(Register!$O861)*12+MONTH(Register!$O861))+1))/Register!$Q861,2)-ROUND((Register!$M861-Register!$R861)*MIN(Register!$Q861,MAX(0,MIN(M$4-1,IF(Register!$U861="",$D$2,MIN($D$2,YEAR(Register!$U861)*12+MONTH(Register!$U861)-1)))-(YEAR(Register!$O861)*12+MONTH(Register!$O861))+1))/Register!$Q861,2))</f>
        <v/>
      </c>
      <c r="N863" s="27">
        <f>IF(OR(Register!$N861&lt;&gt;"Yes",Register!$O861="",N(Register!$Q861)=0),0,ROUND((Register!$M861-Register!$R861)*MIN(Register!$Q861,MAX(0,MIN(N$4,IF(Register!$U861="",$D$2,MIN($D$2,YEAR(Register!$U861)*12+MONTH(Register!$U861)-1)))-(YEAR(Register!$O861)*12+MONTH(Register!$O861))+1))/Register!$Q861,2)-ROUND((Register!$M861-Register!$R861)*MIN(Register!$Q861,MAX(0,MIN(N$4-1,IF(Register!$U861="",$D$2,MIN($D$2,YEAR(Register!$U861)*12+MONTH(Register!$U861)-1)))-(YEAR(Register!$O861)*12+MONTH(Register!$O861))+1))/Register!$Q861,2))</f>
        <v/>
      </c>
      <c r="O863" s="27">
        <f>IF(OR(Register!$N861&lt;&gt;"Yes",Register!$O861="",N(Register!$Q861)=0),0,ROUND((Register!$M861-Register!$R861)*MIN(Register!$Q861,MAX(0,MIN(O$4,IF(Register!$U861="",$D$2,MIN($D$2,YEAR(Register!$U861)*12+MONTH(Register!$U861)-1)))-(YEAR(Register!$O861)*12+MONTH(Register!$O861))+1))/Register!$Q861,2)-ROUND((Register!$M861-Register!$R861)*MIN(Register!$Q861,MAX(0,MIN(O$4-1,IF(Register!$U861="",$D$2,MIN($D$2,YEAR(Register!$U861)*12+MONTH(Register!$U861)-1)))-(YEAR(Register!$O861)*12+MONTH(Register!$O861))+1))/Register!$Q861,2))</f>
        <v/>
      </c>
      <c r="P863" s="27">
        <f>IF(OR(Register!$N861&lt;&gt;"Yes",Register!$O861="",N(Register!$Q861)=0),0,ROUND((Register!$M861-Register!$R861)*MIN(Register!$Q861,MAX(0,MIN(P$4,IF(Register!$U861="",$D$2,MIN($D$2,YEAR(Register!$U861)*12+MONTH(Register!$U861)-1)))-(YEAR(Register!$O861)*12+MONTH(Register!$O861))+1))/Register!$Q861,2)-ROUND((Register!$M861-Register!$R861)*MIN(Register!$Q861,MAX(0,MIN(P$4-1,IF(Register!$U861="",$D$2,MIN($D$2,YEAR(Register!$U861)*12+MONTH(Register!$U861)-1)))-(YEAR(Register!$O861)*12+MONTH(Register!$O861))+1))/Register!$Q861,2))</f>
        <v/>
      </c>
      <c r="Q863" s="27">
        <f>E863+F863+G863+H863+I863+J863+K863+L863+M863+N863+O863+P863</f>
        <v/>
      </c>
    </row>
    <row r="864">
      <c r="A864" s="28">
        <f>IF(Register!$A862="","",Register!$A862)</f>
        <v/>
      </c>
      <c r="B864" s="28">
        <f>IF(Register!$D862="","",Register!$D862)</f>
        <v/>
      </c>
      <c r="C864" s="28">
        <f>IF(Register!$F862="","",Register!$F862)</f>
        <v/>
      </c>
      <c r="D864" s="28">
        <f>IF(C864="","",IF(C864=Settings!$A$9,Settings!$B$9,IF(C864=Settings!$A$10,Settings!$B$10,IF(C864=Settings!$A$11,Settings!$B$11,IF(C864=Settings!$A$12,Settings!$B$12,IF(C864=Settings!$A$13,Settings!$B$13,IF(C864=Settings!$A$14,Settings!$B$14,IF(C864=Settings!$A$15,Settings!$B$15,IF(C864=Settings!$A$16,Settings!$B$16,IF(C864=Settings!$A$17,Settings!$B$17,IF(C864=Settings!$A$18,Settings!$B$18,"")))))))))))</f>
        <v/>
      </c>
      <c r="E864" s="27">
        <f>IF(OR(Register!$N862&lt;&gt;"Yes",Register!$O862="",N(Register!$Q862)=0),0,ROUND((Register!$M862-Register!$R862)*MIN(Register!$Q862,MAX(0,MIN(E$4,IF(Register!$U862="",$D$2,MIN($D$2,YEAR(Register!$U862)*12+MONTH(Register!$U862)-1)))-(YEAR(Register!$O862)*12+MONTH(Register!$O862))+1))/Register!$Q862,2)-ROUND((Register!$M862-Register!$R862)*MIN(Register!$Q862,MAX(0,MIN(E$4-1,IF(Register!$U862="",$D$2,MIN($D$2,YEAR(Register!$U862)*12+MONTH(Register!$U862)-1)))-(YEAR(Register!$O862)*12+MONTH(Register!$O862))+1))/Register!$Q862,2))</f>
        <v/>
      </c>
      <c r="F864" s="27">
        <f>IF(OR(Register!$N862&lt;&gt;"Yes",Register!$O862="",N(Register!$Q862)=0),0,ROUND((Register!$M862-Register!$R862)*MIN(Register!$Q862,MAX(0,MIN(F$4,IF(Register!$U862="",$D$2,MIN($D$2,YEAR(Register!$U862)*12+MONTH(Register!$U862)-1)))-(YEAR(Register!$O862)*12+MONTH(Register!$O862))+1))/Register!$Q862,2)-ROUND((Register!$M862-Register!$R862)*MIN(Register!$Q862,MAX(0,MIN(F$4-1,IF(Register!$U862="",$D$2,MIN($D$2,YEAR(Register!$U862)*12+MONTH(Register!$U862)-1)))-(YEAR(Register!$O862)*12+MONTH(Register!$O862))+1))/Register!$Q862,2))</f>
        <v/>
      </c>
      <c r="G864" s="27">
        <f>IF(OR(Register!$N862&lt;&gt;"Yes",Register!$O862="",N(Register!$Q862)=0),0,ROUND((Register!$M862-Register!$R862)*MIN(Register!$Q862,MAX(0,MIN(G$4,IF(Register!$U862="",$D$2,MIN($D$2,YEAR(Register!$U862)*12+MONTH(Register!$U862)-1)))-(YEAR(Register!$O862)*12+MONTH(Register!$O862))+1))/Register!$Q862,2)-ROUND((Register!$M862-Register!$R862)*MIN(Register!$Q862,MAX(0,MIN(G$4-1,IF(Register!$U862="",$D$2,MIN($D$2,YEAR(Register!$U862)*12+MONTH(Register!$U862)-1)))-(YEAR(Register!$O862)*12+MONTH(Register!$O862))+1))/Register!$Q862,2))</f>
        <v/>
      </c>
      <c r="H864" s="27">
        <f>IF(OR(Register!$N862&lt;&gt;"Yes",Register!$O862="",N(Register!$Q862)=0),0,ROUND((Register!$M862-Register!$R862)*MIN(Register!$Q862,MAX(0,MIN(H$4,IF(Register!$U862="",$D$2,MIN($D$2,YEAR(Register!$U862)*12+MONTH(Register!$U862)-1)))-(YEAR(Register!$O862)*12+MONTH(Register!$O862))+1))/Register!$Q862,2)-ROUND((Register!$M862-Register!$R862)*MIN(Register!$Q862,MAX(0,MIN(H$4-1,IF(Register!$U862="",$D$2,MIN($D$2,YEAR(Register!$U862)*12+MONTH(Register!$U862)-1)))-(YEAR(Register!$O862)*12+MONTH(Register!$O862))+1))/Register!$Q862,2))</f>
        <v/>
      </c>
      <c r="I864" s="27">
        <f>IF(OR(Register!$N862&lt;&gt;"Yes",Register!$O862="",N(Register!$Q862)=0),0,ROUND((Register!$M862-Register!$R862)*MIN(Register!$Q862,MAX(0,MIN(I$4,IF(Register!$U862="",$D$2,MIN($D$2,YEAR(Register!$U862)*12+MONTH(Register!$U862)-1)))-(YEAR(Register!$O862)*12+MONTH(Register!$O862))+1))/Register!$Q862,2)-ROUND((Register!$M862-Register!$R862)*MIN(Register!$Q862,MAX(0,MIN(I$4-1,IF(Register!$U862="",$D$2,MIN($D$2,YEAR(Register!$U862)*12+MONTH(Register!$U862)-1)))-(YEAR(Register!$O862)*12+MONTH(Register!$O862))+1))/Register!$Q862,2))</f>
        <v/>
      </c>
      <c r="J864" s="27">
        <f>IF(OR(Register!$N862&lt;&gt;"Yes",Register!$O862="",N(Register!$Q862)=0),0,ROUND((Register!$M862-Register!$R862)*MIN(Register!$Q862,MAX(0,MIN(J$4,IF(Register!$U862="",$D$2,MIN($D$2,YEAR(Register!$U862)*12+MONTH(Register!$U862)-1)))-(YEAR(Register!$O862)*12+MONTH(Register!$O862))+1))/Register!$Q862,2)-ROUND((Register!$M862-Register!$R862)*MIN(Register!$Q862,MAX(0,MIN(J$4-1,IF(Register!$U862="",$D$2,MIN($D$2,YEAR(Register!$U862)*12+MONTH(Register!$U862)-1)))-(YEAR(Register!$O862)*12+MONTH(Register!$O862))+1))/Register!$Q862,2))</f>
        <v/>
      </c>
      <c r="K864" s="27">
        <f>IF(OR(Register!$N862&lt;&gt;"Yes",Register!$O862="",N(Register!$Q862)=0),0,ROUND((Register!$M862-Register!$R862)*MIN(Register!$Q862,MAX(0,MIN(K$4,IF(Register!$U862="",$D$2,MIN($D$2,YEAR(Register!$U862)*12+MONTH(Register!$U862)-1)))-(YEAR(Register!$O862)*12+MONTH(Register!$O862))+1))/Register!$Q862,2)-ROUND((Register!$M862-Register!$R862)*MIN(Register!$Q862,MAX(0,MIN(K$4-1,IF(Register!$U862="",$D$2,MIN($D$2,YEAR(Register!$U862)*12+MONTH(Register!$U862)-1)))-(YEAR(Register!$O862)*12+MONTH(Register!$O862))+1))/Register!$Q862,2))</f>
        <v/>
      </c>
      <c r="L864" s="27">
        <f>IF(OR(Register!$N862&lt;&gt;"Yes",Register!$O862="",N(Register!$Q862)=0),0,ROUND((Register!$M862-Register!$R862)*MIN(Register!$Q862,MAX(0,MIN(L$4,IF(Register!$U862="",$D$2,MIN($D$2,YEAR(Register!$U862)*12+MONTH(Register!$U862)-1)))-(YEAR(Register!$O862)*12+MONTH(Register!$O862))+1))/Register!$Q862,2)-ROUND((Register!$M862-Register!$R862)*MIN(Register!$Q862,MAX(0,MIN(L$4-1,IF(Register!$U862="",$D$2,MIN($D$2,YEAR(Register!$U862)*12+MONTH(Register!$U862)-1)))-(YEAR(Register!$O862)*12+MONTH(Register!$O862))+1))/Register!$Q862,2))</f>
        <v/>
      </c>
      <c r="M864" s="27">
        <f>IF(OR(Register!$N862&lt;&gt;"Yes",Register!$O862="",N(Register!$Q862)=0),0,ROUND((Register!$M862-Register!$R862)*MIN(Register!$Q862,MAX(0,MIN(M$4,IF(Register!$U862="",$D$2,MIN($D$2,YEAR(Register!$U862)*12+MONTH(Register!$U862)-1)))-(YEAR(Register!$O862)*12+MONTH(Register!$O862))+1))/Register!$Q862,2)-ROUND((Register!$M862-Register!$R862)*MIN(Register!$Q862,MAX(0,MIN(M$4-1,IF(Register!$U862="",$D$2,MIN($D$2,YEAR(Register!$U862)*12+MONTH(Register!$U862)-1)))-(YEAR(Register!$O862)*12+MONTH(Register!$O862))+1))/Register!$Q862,2))</f>
        <v/>
      </c>
      <c r="N864" s="27">
        <f>IF(OR(Register!$N862&lt;&gt;"Yes",Register!$O862="",N(Register!$Q862)=0),0,ROUND((Register!$M862-Register!$R862)*MIN(Register!$Q862,MAX(0,MIN(N$4,IF(Register!$U862="",$D$2,MIN($D$2,YEAR(Register!$U862)*12+MONTH(Register!$U862)-1)))-(YEAR(Register!$O862)*12+MONTH(Register!$O862))+1))/Register!$Q862,2)-ROUND((Register!$M862-Register!$R862)*MIN(Register!$Q862,MAX(0,MIN(N$4-1,IF(Register!$U862="",$D$2,MIN($D$2,YEAR(Register!$U862)*12+MONTH(Register!$U862)-1)))-(YEAR(Register!$O862)*12+MONTH(Register!$O862))+1))/Register!$Q862,2))</f>
        <v/>
      </c>
      <c r="O864" s="27">
        <f>IF(OR(Register!$N862&lt;&gt;"Yes",Register!$O862="",N(Register!$Q862)=0),0,ROUND((Register!$M862-Register!$R862)*MIN(Register!$Q862,MAX(0,MIN(O$4,IF(Register!$U862="",$D$2,MIN($D$2,YEAR(Register!$U862)*12+MONTH(Register!$U862)-1)))-(YEAR(Register!$O862)*12+MONTH(Register!$O862))+1))/Register!$Q862,2)-ROUND((Register!$M862-Register!$R862)*MIN(Register!$Q862,MAX(0,MIN(O$4-1,IF(Register!$U862="",$D$2,MIN($D$2,YEAR(Register!$U862)*12+MONTH(Register!$U862)-1)))-(YEAR(Register!$O862)*12+MONTH(Register!$O862))+1))/Register!$Q862,2))</f>
        <v/>
      </c>
      <c r="P864" s="27">
        <f>IF(OR(Register!$N862&lt;&gt;"Yes",Register!$O862="",N(Register!$Q862)=0),0,ROUND((Register!$M862-Register!$R862)*MIN(Register!$Q862,MAX(0,MIN(P$4,IF(Register!$U862="",$D$2,MIN($D$2,YEAR(Register!$U862)*12+MONTH(Register!$U862)-1)))-(YEAR(Register!$O862)*12+MONTH(Register!$O862))+1))/Register!$Q862,2)-ROUND((Register!$M862-Register!$R862)*MIN(Register!$Q862,MAX(0,MIN(P$4-1,IF(Register!$U862="",$D$2,MIN($D$2,YEAR(Register!$U862)*12+MONTH(Register!$U862)-1)))-(YEAR(Register!$O862)*12+MONTH(Register!$O862))+1))/Register!$Q862,2))</f>
        <v/>
      </c>
      <c r="Q864" s="27">
        <f>E864+F864+G864+H864+I864+J864+K864+L864+M864+N864+O864+P864</f>
        <v/>
      </c>
    </row>
    <row r="865">
      <c r="A865" s="28">
        <f>IF(Register!$A863="","",Register!$A863)</f>
        <v/>
      </c>
      <c r="B865" s="28">
        <f>IF(Register!$D863="","",Register!$D863)</f>
        <v/>
      </c>
      <c r="C865" s="28">
        <f>IF(Register!$F863="","",Register!$F863)</f>
        <v/>
      </c>
      <c r="D865" s="28">
        <f>IF(C865="","",IF(C865=Settings!$A$9,Settings!$B$9,IF(C865=Settings!$A$10,Settings!$B$10,IF(C865=Settings!$A$11,Settings!$B$11,IF(C865=Settings!$A$12,Settings!$B$12,IF(C865=Settings!$A$13,Settings!$B$13,IF(C865=Settings!$A$14,Settings!$B$14,IF(C865=Settings!$A$15,Settings!$B$15,IF(C865=Settings!$A$16,Settings!$B$16,IF(C865=Settings!$A$17,Settings!$B$17,IF(C865=Settings!$A$18,Settings!$B$18,"")))))))))))</f>
        <v/>
      </c>
      <c r="E865" s="27">
        <f>IF(OR(Register!$N863&lt;&gt;"Yes",Register!$O863="",N(Register!$Q863)=0),0,ROUND((Register!$M863-Register!$R863)*MIN(Register!$Q863,MAX(0,MIN(E$4,IF(Register!$U863="",$D$2,MIN($D$2,YEAR(Register!$U863)*12+MONTH(Register!$U863)-1)))-(YEAR(Register!$O863)*12+MONTH(Register!$O863))+1))/Register!$Q863,2)-ROUND((Register!$M863-Register!$R863)*MIN(Register!$Q863,MAX(0,MIN(E$4-1,IF(Register!$U863="",$D$2,MIN($D$2,YEAR(Register!$U863)*12+MONTH(Register!$U863)-1)))-(YEAR(Register!$O863)*12+MONTH(Register!$O863))+1))/Register!$Q863,2))</f>
        <v/>
      </c>
      <c r="F865" s="27">
        <f>IF(OR(Register!$N863&lt;&gt;"Yes",Register!$O863="",N(Register!$Q863)=0),0,ROUND((Register!$M863-Register!$R863)*MIN(Register!$Q863,MAX(0,MIN(F$4,IF(Register!$U863="",$D$2,MIN($D$2,YEAR(Register!$U863)*12+MONTH(Register!$U863)-1)))-(YEAR(Register!$O863)*12+MONTH(Register!$O863))+1))/Register!$Q863,2)-ROUND((Register!$M863-Register!$R863)*MIN(Register!$Q863,MAX(0,MIN(F$4-1,IF(Register!$U863="",$D$2,MIN($D$2,YEAR(Register!$U863)*12+MONTH(Register!$U863)-1)))-(YEAR(Register!$O863)*12+MONTH(Register!$O863))+1))/Register!$Q863,2))</f>
        <v/>
      </c>
      <c r="G865" s="27">
        <f>IF(OR(Register!$N863&lt;&gt;"Yes",Register!$O863="",N(Register!$Q863)=0),0,ROUND((Register!$M863-Register!$R863)*MIN(Register!$Q863,MAX(0,MIN(G$4,IF(Register!$U863="",$D$2,MIN($D$2,YEAR(Register!$U863)*12+MONTH(Register!$U863)-1)))-(YEAR(Register!$O863)*12+MONTH(Register!$O863))+1))/Register!$Q863,2)-ROUND((Register!$M863-Register!$R863)*MIN(Register!$Q863,MAX(0,MIN(G$4-1,IF(Register!$U863="",$D$2,MIN($D$2,YEAR(Register!$U863)*12+MONTH(Register!$U863)-1)))-(YEAR(Register!$O863)*12+MONTH(Register!$O863))+1))/Register!$Q863,2))</f>
        <v/>
      </c>
      <c r="H865" s="27">
        <f>IF(OR(Register!$N863&lt;&gt;"Yes",Register!$O863="",N(Register!$Q863)=0),0,ROUND((Register!$M863-Register!$R863)*MIN(Register!$Q863,MAX(0,MIN(H$4,IF(Register!$U863="",$D$2,MIN($D$2,YEAR(Register!$U863)*12+MONTH(Register!$U863)-1)))-(YEAR(Register!$O863)*12+MONTH(Register!$O863))+1))/Register!$Q863,2)-ROUND((Register!$M863-Register!$R863)*MIN(Register!$Q863,MAX(0,MIN(H$4-1,IF(Register!$U863="",$D$2,MIN($D$2,YEAR(Register!$U863)*12+MONTH(Register!$U863)-1)))-(YEAR(Register!$O863)*12+MONTH(Register!$O863))+1))/Register!$Q863,2))</f>
        <v/>
      </c>
      <c r="I865" s="27">
        <f>IF(OR(Register!$N863&lt;&gt;"Yes",Register!$O863="",N(Register!$Q863)=0),0,ROUND((Register!$M863-Register!$R863)*MIN(Register!$Q863,MAX(0,MIN(I$4,IF(Register!$U863="",$D$2,MIN($D$2,YEAR(Register!$U863)*12+MONTH(Register!$U863)-1)))-(YEAR(Register!$O863)*12+MONTH(Register!$O863))+1))/Register!$Q863,2)-ROUND((Register!$M863-Register!$R863)*MIN(Register!$Q863,MAX(0,MIN(I$4-1,IF(Register!$U863="",$D$2,MIN($D$2,YEAR(Register!$U863)*12+MONTH(Register!$U863)-1)))-(YEAR(Register!$O863)*12+MONTH(Register!$O863))+1))/Register!$Q863,2))</f>
        <v/>
      </c>
      <c r="J865" s="27">
        <f>IF(OR(Register!$N863&lt;&gt;"Yes",Register!$O863="",N(Register!$Q863)=0),0,ROUND((Register!$M863-Register!$R863)*MIN(Register!$Q863,MAX(0,MIN(J$4,IF(Register!$U863="",$D$2,MIN($D$2,YEAR(Register!$U863)*12+MONTH(Register!$U863)-1)))-(YEAR(Register!$O863)*12+MONTH(Register!$O863))+1))/Register!$Q863,2)-ROUND((Register!$M863-Register!$R863)*MIN(Register!$Q863,MAX(0,MIN(J$4-1,IF(Register!$U863="",$D$2,MIN($D$2,YEAR(Register!$U863)*12+MONTH(Register!$U863)-1)))-(YEAR(Register!$O863)*12+MONTH(Register!$O863))+1))/Register!$Q863,2))</f>
        <v/>
      </c>
      <c r="K865" s="27">
        <f>IF(OR(Register!$N863&lt;&gt;"Yes",Register!$O863="",N(Register!$Q863)=0),0,ROUND((Register!$M863-Register!$R863)*MIN(Register!$Q863,MAX(0,MIN(K$4,IF(Register!$U863="",$D$2,MIN($D$2,YEAR(Register!$U863)*12+MONTH(Register!$U863)-1)))-(YEAR(Register!$O863)*12+MONTH(Register!$O863))+1))/Register!$Q863,2)-ROUND((Register!$M863-Register!$R863)*MIN(Register!$Q863,MAX(0,MIN(K$4-1,IF(Register!$U863="",$D$2,MIN($D$2,YEAR(Register!$U863)*12+MONTH(Register!$U863)-1)))-(YEAR(Register!$O863)*12+MONTH(Register!$O863))+1))/Register!$Q863,2))</f>
        <v/>
      </c>
      <c r="L865" s="27">
        <f>IF(OR(Register!$N863&lt;&gt;"Yes",Register!$O863="",N(Register!$Q863)=0),0,ROUND((Register!$M863-Register!$R863)*MIN(Register!$Q863,MAX(0,MIN(L$4,IF(Register!$U863="",$D$2,MIN($D$2,YEAR(Register!$U863)*12+MONTH(Register!$U863)-1)))-(YEAR(Register!$O863)*12+MONTH(Register!$O863))+1))/Register!$Q863,2)-ROUND((Register!$M863-Register!$R863)*MIN(Register!$Q863,MAX(0,MIN(L$4-1,IF(Register!$U863="",$D$2,MIN($D$2,YEAR(Register!$U863)*12+MONTH(Register!$U863)-1)))-(YEAR(Register!$O863)*12+MONTH(Register!$O863))+1))/Register!$Q863,2))</f>
        <v/>
      </c>
      <c r="M865" s="27">
        <f>IF(OR(Register!$N863&lt;&gt;"Yes",Register!$O863="",N(Register!$Q863)=0),0,ROUND((Register!$M863-Register!$R863)*MIN(Register!$Q863,MAX(0,MIN(M$4,IF(Register!$U863="",$D$2,MIN($D$2,YEAR(Register!$U863)*12+MONTH(Register!$U863)-1)))-(YEAR(Register!$O863)*12+MONTH(Register!$O863))+1))/Register!$Q863,2)-ROUND((Register!$M863-Register!$R863)*MIN(Register!$Q863,MAX(0,MIN(M$4-1,IF(Register!$U863="",$D$2,MIN($D$2,YEAR(Register!$U863)*12+MONTH(Register!$U863)-1)))-(YEAR(Register!$O863)*12+MONTH(Register!$O863))+1))/Register!$Q863,2))</f>
        <v/>
      </c>
      <c r="N865" s="27">
        <f>IF(OR(Register!$N863&lt;&gt;"Yes",Register!$O863="",N(Register!$Q863)=0),0,ROUND((Register!$M863-Register!$R863)*MIN(Register!$Q863,MAX(0,MIN(N$4,IF(Register!$U863="",$D$2,MIN($D$2,YEAR(Register!$U863)*12+MONTH(Register!$U863)-1)))-(YEAR(Register!$O863)*12+MONTH(Register!$O863))+1))/Register!$Q863,2)-ROUND((Register!$M863-Register!$R863)*MIN(Register!$Q863,MAX(0,MIN(N$4-1,IF(Register!$U863="",$D$2,MIN($D$2,YEAR(Register!$U863)*12+MONTH(Register!$U863)-1)))-(YEAR(Register!$O863)*12+MONTH(Register!$O863))+1))/Register!$Q863,2))</f>
        <v/>
      </c>
      <c r="O865" s="27">
        <f>IF(OR(Register!$N863&lt;&gt;"Yes",Register!$O863="",N(Register!$Q863)=0),0,ROUND((Register!$M863-Register!$R863)*MIN(Register!$Q863,MAX(0,MIN(O$4,IF(Register!$U863="",$D$2,MIN($D$2,YEAR(Register!$U863)*12+MONTH(Register!$U863)-1)))-(YEAR(Register!$O863)*12+MONTH(Register!$O863))+1))/Register!$Q863,2)-ROUND((Register!$M863-Register!$R863)*MIN(Register!$Q863,MAX(0,MIN(O$4-1,IF(Register!$U863="",$D$2,MIN($D$2,YEAR(Register!$U863)*12+MONTH(Register!$U863)-1)))-(YEAR(Register!$O863)*12+MONTH(Register!$O863))+1))/Register!$Q863,2))</f>
        <v/>
      </c>
      <c r="P865" s="27">
        <f>IF(OR(Register!$N863&lt;&gt;"Yes",Register!$O863="",N(Register!$Q863)=0),0,ROUND((Register!$M863-Register!$R863)*MIN(Register!$Q863,MAX(0,MIN(P$4,IF(Register!$U863="",$D$2,MIN($D$2,YEAR(Register!$U863)*12+MONTH(Register!$U863)-1)))-(YEAR(Register!$O863)*12+MONTH(Register!$O863))+1))/Register!$Q863,2)-ROUND((Register!$M863-Register!$R863)*MIN(Register!$Q863,MAX(0,MIN(P$4-1,IF(Register!$U863="",$D$2,MIN($D$2,YEAR(Register!$U863)*12+MONTH(Register!$U863)-1)))-(YEAR(Register!$O863)*12+MONTH(Register!$O863))+1))/Register!$Q863,2))</f>
        <v/>
      </c>
      <c r="Q865" s="27">
        <f>E865+F865+G865+H865+I865+J865+K865+L865+M865+N865+O865+P865</f>
        <v/>
      </c>
    </row>
    <row r="866">
      <c r="A866" s="28">
        <f>IF(Register!$A864="","",Register!$A864)</f>
        <v/>
      </c>
      <c r="B866" s="28">
        <f>IF(Register!$D864="","",Register!$D864)</f>
        <v/>
      </c>
      <c r="C866" s="28">
        <f>IF(Register!$F864="","",Register!$F864)</f>
        <v/>
      </c>
      <c r="D866" s="28">
        <f>IF(C866="","",IF(C866=Settings!$A$9,Settings!$B$9,IF(C866=Settings!$A$10,Settings!$B$10,IF(C866=Settings!$A$11,Settings!$B$11,IF(C866=Settings!$A$12,Settings!$B$12,IF(C866=Settings!$A$13,Settings!$B$13,IF(C866=Settings!$A$14,Settings!$B$14,IF(C866=Settings!$A$15,Settings!$B$15,IF(C866=Settings!$A$16,Settings!$B$16,IF(C866=Settings!$A$17,Settings!$B$17,IF(C866=Settings!$A$18,Settings!$B$18,"")))))))))))</f>
        <v/>
      </c>
      <c r="E866" s="27">
        <f>IF(OR(Register!$N864&lt;&gt;"Yes",Register!$O864="",N(Register!$Q864)=0),0,ROUND((Register!$M864-Register!$R864)*MIN(Register!$Q864,MAX(0,MIN(E$4,IF(Register!$U864="",$D$2,MIN($D$2,YEAR(Register!$U864)*12+MONTH(Register!$U864)-1)))-(YEAR(Register!$O864)*12+MONTH(Register!$O864))+1))/Register!$Q864,2)-ROUND((Register!$M864-Register!$R864)*MIN(Register!$Q864,MAX(0,MIN(E$4-1,IF(Register!$U864="",$D$2,MIN($D$2,YEAR(Register!$U864)*12+MONTH(Register!$U864)-1)))-(YEAR(Register!$O864)*12+MONTH(Register!$O864))+1))/Register!$Q864,2))</f>
        <v/>
      </c>
      <c r="F866" s="27">
        <f>IF(OR(Register!$N864&lt;&gt;"Yes",Register!$O864="",N(Register!$Q864)=0),0,ROUND((Register!$M864-Register!$R864)*MIN(Register!$Q864,MAX(0,MIN(F$4,IF(Register!$U864="",$D$2,MIN($D$2,YEAR(Register!$U864)*12+MONTH(Register!$U864)-1)))-(YEAR(Register!$O864)*12+MONTH(Register!$O864))+1))/Register!$Q864,2)-ROUND((Register!$M864-Register!$R864)*MIN(Register!$Q864,MAX(0,MIN(F$4-1,IF(Register!$U864="",$D$2,MIN($D$2,YEAR(Register!$U864)*12+MONTH(Register!$U864)-1)))-(YEAR(Register!$O864)*12+MONTH(Register!$O864))+1))/Register!$Q864,2))</f>
        <v/>
      </c>
      <c r="G866" s="27">
        <f>IF(OR(Register!$N864&lt;&gt;"Yes",Register!$O864="",N(Register!$Q864)=0),0,ROUND((Register!$M864-Register!$R864)*MIN(Register!$Q864,MAX(0,MIN(G$4,IF(Register!$U864="",$D$2,MIN($D$2,YEAR(Register!$U864)*12+MONTH(Register!$U864)-1)))-(YEAR(Register!$O864)*12+MONTH(Register!$O864))+1))/Register!$Q864,2)-ROUND((Register!$M864-Register!$R864)*MIN(Register!$Q864,MAX(0,MIN(G$4-1,IF(Register!$U864="",$D$2,MIN($D$2,YEAR(Register!$U864)*12+MONTH(Register!$U864)-1)))-(YEAR(Register!$O864)*12+MONTH(Register!$O864))+1))/Register!$Q864,2))</f>
        <v/>
      </c>
      <c r="H866" s="27">
        <f>IF(OR(Register!$N864&lt;&gt;"Yes",Register!$O864="",N(Register!$Q864)=0),0,ROUND((Register!$M864-Register!$R864)*MIN(Register!$Q864,MAX(0,MIN(H$4,IF(Register!$U864="",$D$2,MIN($D$2,YEAR(Register!$U864)*12+MONTH(Register!$U864)-1)))-(YEAR(Register!$O864)*12+MONTH(Register!$O864))+1))/Register!$Q864,2)-ROUND((Register!$M864-Register!$R864)*MIN(Register!$Q864,MAX(0,MIN(H$4-1,IF(Register!$U864="",$D$2,MIN($D$2,YEAR(Register!$U864)*12+MONTH(Register!$U864)-1)))-(YEAR(Register!$O864)*12+MONTH(Register!$O864))+1))/Register!$Q864,2))</f>
        <v/>
      </c>
      <c r="I866" s="27">
        <f>IF(OR(Register!$N864&lt;&gt;"Yes",Register!$O864="",N(Register!$Q864)=0),0,ROUND((Register!$M864-Register!$R864)*MIN(Register!$Q864,MAX(0,MIN(I$4,IF(Register!$U864="",$D$2,MIN($D$2,YEAR(Register!$U864)*12+MONTH(Register!$U864)-1)))-(YEAR(Register!$O864)*12+MONTH(Register!$O864))+1))/Register!$Q864,2)-ROUND((Register!$M864-Register!$R864)*MIN(Register!$Q864,MAX(0,MIN(I$4-1,IF(Register!$U864="",$D$2,MIN($D$2,YEAR(Register!$U864)*12+MONTH(Register!$U864)-1)))-(YEAR(Register!$O864)*12+MONTH(Register!$O864))+1))/Register!$Q864,2))</f>
        <v/>
      </c>
      <c r="J866" s="27">
        <f>IF(OR(Register!$N864&lt;&gt;"Yes",Register!$O864="",N(Register!$Q864)=0),0,ROUND((Register!$M864-Register!$R864)*MIN(Register!$Q864,MAX(0,MIN(J$4,IF(Register!$U864="",$D$2,MIN($D$2,YEAR(Register!$U864)*12+MONTH(Register!$U864)-1)))-(YEAR(Register!$O864)*12+MONTH(Register!$O864))+1))/Register!$Q864,2)-ROUND((Register!$M864-Register!$R864)*MIN(Register!$Q864,MAX(0,MIN(J$4-1,IF(Register!$U864="",$D$2,MIN($D$2,YEAR(Register!$U864)*12+MONTH(Register!$U864)-1)))-(YEAR(Register!$O864)*12+MONTH(Register!$O864))+1))/Register!$Q864,2))</f>
        <v/>
      </c>
      <c r="K866" s="27">
        <f>IF(OR(Register!$N864&lt;&gt;"Yes",Register!$O864="",N(Register!$Q864)=0),0,ROUND((Register!$M864-Register!$R864)*MIN(Register!$Q864,MAX(0,MIN(K$4,IF(Register!$U864="",$D$2,MIN($D$2,YEAR(Register!$U864)*12+MONTH(Register!$U864)-1)))-(YEAR(Register!$O864)*12+MONTH(Register!$O864))+1))/Register!$Q864,2)-ROUND((Register!$M864-Register!$R864)*MIN(Register!$Q864,MAX(0,MIN(K$4-1,IF(Register!$U864="",$D$2,MIN($D$2,YEAR(Register!$U864)*12+MONTH(Register!$U864)-1)))-(YEAR(Register!$O864)*12+MONTH(Register!$O864))+1))/Register!$Q864,2))</f>
        <v/>
      </c>
      <c r="L866" s="27">
        <f>IF(OR(Register!$N864&lt;&gt;"Yes",Register!$O864="",N(Register!$Q864)=0),0,ROUND((Register!$M864-Register!$R864)*MIN(Register!$Q864,MAX(0,MIN(L$4,IF(Register!$U864="",$D$2,MIN($D$2,YEAR(Register!$U864)*12+MONTH(Register!$U864)-1)))-(YEAR(Register!$O864)*12+MONTH(Register!$O864))+1))/Register!$Q864,2)-ROUND((Register!$M864-Register!$R864)*MIN(Register!$Q864,MAX(0,MIN(L$4-1,IF(Register!$U864="",$D$2,MIN($D$2,YEAR(Register!$U864)*12+MONTH(Register!$U864)-1)))-(YEAR(Register!$O864)*12+MONTH(Register!$O864))+1))/Register!$Q864,2))</f>
        <v/>
      </c>
      <c r="M866" s="27">
        <f>IF(OR(Register!$N864&lt;&gt;"Yes",Register!$O864="",N(Register!$Q864)=0),0,ROUND((Register!$M864-Register!$R864)*MIN(Register!$Q864,MAX(0,MIN(M$4,IF(Register!$U864="",$D$2,MIN($D$2,YEAR(Register!$U864)*12+MONTH(Register!$U864)-1)))-(YEAR(Register!$O864)*12+MONTH(Register!$O864))+1))/Register!$Q864,2)-ROUND((Register!$M864-Register!$R864)*MIN(Register!$Q864,MAX(0,MIN(M$4-1,IF(Register!$U864="",$D$2,MIN($D$2,YEAR(Register!$U864)*12+MONTH(Register!$U864)-1)))-(YEAR(Register!$O864)*12+MONTH(Register!$O864))+1))/Register!$Q864,2))</f>
        <v/>
      </c>
      <c r="N866" s="27">
        <f>IF(OR(Register!$N864&lt;&gt;"Yes",Register!$O864="",N(Register!$Q864)=0),0,ROUND((Register!$M864-Register!$R864)*MIN(Register!$Q864,MAX(0,MIN(N$4,IF(Register!$U864="",$D$2,MIN($D$2,YEAR(Register!$U864)*12+MONTH(Register!$U864)-1)))-(YEAR(Register!$O864)*12+MONTH(Register!$O864))+1))/Register!$Q864,2)-ROUND((Register!$M864-Register!$R864)*MIN(Register!$Q864,MAX(0,MIN(N$4-1,IF(Register!$U864="",$D$2,MIN($D$2,YEAR(Register!$U864)*12+MONTH(Register!$U864)-1)))-(YEAR(Register!$O864)*12+MONTH(Register!$O864))+1))/Register!$Q864,2))</f>
        <v/>
      </c>
      <c r="O866" s="27">
        <f>IF(OR(Register!$N864&lt;&gt;"Yes",Register!$O864="",N(Register!$Q864)=0),0,ROUND((Register!$M864-Register!$R864)*MIN(Register!$Q864,MAX(0,MIN(O$4,IF(Register!$U864="",$D$2,MIN($D$2,YEAR(Register!$U864)*12+MONTH(Register!$U864)-1)))-(YEAR(Register!$O864)*12+MONTH(Register!$O864))+1))/Register!$Q864,2)-ROUND((Register!$M864-Register!$R864)*MIN(Register!$Q864,MAX(0,MIN(O$4-1,IF(Register!$U864="",$D$2,MIN($D$2,YEAR(Register!$U864)*12+MONTH(Register!$U864)-1)))-(YEAR(Register!$O864)*12+MONTH(Register!$O864))+1))/Register!$Q864,2))</f>
        <v/>
      </c>
      <c r="P866" s="27">
        <f>IF(OR(Register!$N864&lt;&gt;"Yes",Register!$O864="",N(Register!$Q864)=0),0,ROUND((Register!$M864-Register!$R864)*MIN(Register!$Q864,MAX(0,MIN(P$4,IF(Register!$U864="",$D$2,MIN($D$2,YEAR(Register!$U864)*12+MONTH(Register!$U864)-1)))-(YEAR(Register!$O864)*12+MONTH(Register!$O864))+1))/Register!$Q864,2)-ROUND((Register!$M864-Register!$R864)*MIN(Register!$Q864,MAX(0,MIN(P$4-1,IF(Register!$U864="",$D$2,MIN($D$2,YEAR(Register!$U864)*12+MONTH(Register!$U864)-1)))-(YEAR(Register!$O864)*12+MONTH(Register!$O864))+1))/Register!$Q864,2))</f>
        <v/>
      </c>
      <c r="Q866" s="27">
        <f>E866+F866+G866+H866+I866+J866+K866+L866+M866+N866+O866+P866</f>
        <v/>
      </c>
    </row>
    <row r="867">
      <c r="A867" s="28">
        <f>IF(Register!$A865="","",Register!$A865)</f>
        <v/>
      </c>
      <c r="B867" s="28">
        <f>IF(Register!$D865="","",Register!$D865)</f>
        <v/>
      </c>
      <c r="C867" s="28">
        <f>IF(Register!$F865="","",Register!$F865)</f>
        <v/>
      </c>
      <c r="D867" s="28">
        <f>IF(C867="","",IF(C867=Settings!$A$9,Settings!$B$9,IF(C867=Settings!$A$10,Settings!$B$10,IF(C867=Settings!$A$11,Settings!$B$11,IF(C867=Settings!$A$12,Settings!$B$12,IF(C867=Settings!$A$13,Settings!$B$13,IF(C867=Settings!$A$14,Settings!$B$14,IF(C867=Settings!$A$15,Settings!$B$15,IF(C867=Settings!$A$16,Settings!$B$16,IF(C867=Settings!$A$17,Settings!$B$17,IF(C867=Settings!$A$18,Settings!$B$18,"")))))))))))</f>
        <v/>
      </c>
      <c r="E867" s="27">
        <f>IF(OR(Register!$N865&lt;&gt;"Yes",Register!$O865="",N(Register!$Q865)=0),0,ROUND((Register!$M865-Register!$R865)*MIN(Register!$Q865,MAX(0,MIN(E$4,IF(Register!$U865="",$D$2,MIN($D$2,YEAR(Register!$U865)*12+MONTH(Register!$U865)-1)))-(YEAR(Register!$O865)*12+MONTH(Register!$O865))+1))/Register!$Q865,2)-ROUND((Register!$M865-Register!$R865)*MIN(Register!$Q865,MAX(0,MIN(E$4-1,IF(Register!$U865="",$D$2,MIN($D$2,YEAR(Register!$U865)*12+MONTH(Register!$U865)-1)))-(YEAR(Register!$O865)*12+MONTH(Register!$O865))+1))/Register!$Q865,2))</f>
        <v/>
      </c>
      <c r="F867" s="27">
        <f>IF(OR(Register!$N865&lt;&gt;"Yes",Register!$O865="",N(Register!$Q865)=0),0,ROUND((Register!$M865-Register!$R865)*MIN(Register!$Q865,MAX(0,MIN(F$4,IF(Register!$U865="",$D$2,MIN($D$2,YEAR(Register!$U865)*12+MONTH(Register!$U865)-1)))-(YEAR(Register!$O865)*12+MONTH(Register!$O865))+1))/Register!$Q865,2)-ROUND((Register!$M865-Register!$R865)*MIN(Register!$Q865,MAX(0,MIN(F$4-1,IF(Register!$U865="",$D$2,MIN($D$2,YEAR(Register!$U865)*12+MONTH(Register!$U865)-1)))-(YEAR(Register!$O865)*12+MONTH(Register!$O865))+1))/Register!$Q865,2))</f>
        <v/>
      </c>
      <c r="G867" s="27">
        <f>IF(OR(Register!$N865&lt;&gt;"Yes",Register!$O865="",N(Register!$Q865)=0),0,ROUND((Register!$M865-Register!$R865)*MIN(Register!$Q865,MAX(0,MIN(G$4,IF(Register!$U865="",$D$2,MIN($D$2,YEAR(Register!$U865)*12+MONTH(Register!$U865)-1)))-(YEAR(Register!$O865)*12+MONTH(Register!$O865))+1))/Register!$Q865,2)-ROUND((Register!$M865-Register!$R865)*MIN(Register!$Q865,MAX(0,MIN(G$4-1,IF(Register!$U865="",$D$2,MIN($D$2,YEAR(Register!$U865)*12+MONTH(Register!$U865)-1)))-(YEAR(Register!$O865)*12+MONTH(Register!$O865))+1))/Register!$Q865,2))</f>
        <v/>
      </c>
      <c r="H867" s="27">
        <f>IF(OR(Register!$N865&lt;&gt;"Yes",Register!$O865="",N(Register!$Q865)=0),0,ROUND((Register!$M865-Register!$R865)*MIN(Register!$Q865,MAX(0,MIN(H$4,IF(Register!$U865="",$D$2,MIN($D$2,YEAR(Register!$U865)*12+MONTH(Register!$U865)-1)))-(YEAR(Register!$O865)*12+MONTH(Register!$O865))+1))/Register!$Q865,2)-ROUND((Register!$M865-Register!$R865)*MIN(Register!$Q865,MAX(0,MIN(H$4-1,IF(Register!$U865="",$D$2,MIN($D$2,YEAR(Register!$U865)*12+MONTH(Register!$U865)-1)))-(YEAR(Register!$O865)*12+MONTH(Register!$O865))+1))/Register!$Q865,2))</f>
        <v/>
      </c>
      <c r="I867" s="27">
        <f>IF(OR(Register!$N865&lt;&gt;"Yes",Register!$O865="",N(Register!$Q865)=0),0,ROUND((Register!$M865-Register!$R865)*MIN(Register!$Q865,MAX(0,MIN(I$4,IF(Register!$U865="",$D$2,MIN($D$2,YEAR(Register!$U865)*12+MONTH(Register!$U865)-1)))-(YEAR(Register!$O865)*12+MONTH(Register!$O865))+1))/Register!$Q865,2)-ROUND((Register!$M865-Register!$R865)*MIN(Register!$Q865,MAX(0,MIN(I$4-1,IF(Register!$U865="",$D$2,MIN($D$2,YEAR(Register!$U865)*12+MONTH(Register!$U865)-1)))-(YEAR(Register!$O865)*12+MONTH(Register!$O865))+1))/Register!$Q865,2))</f>
        <v/>
      </c>
      <c r="J867" s="27">
        <f>IF(OR(Register!$N865&lt;&gt;"Yes",Register!$O865="",N(Register!$Q865)=0),0,ROUND((Register!$M865-Register!$R865)*MIN(Register!$Q865,MAX(0,MIN(J$4,IF(Register!$U865="",$D$2,MIN($D$2,YEAR(Register!$U865)*12+MONTH(Register!$U865)-1)))-(YEAR(Register!$O865)*12+MONTH(Register!$O865))+1))/Register!$Q865,2)-ROUND((Register!$M865-Register!$R865)*MIN(Register!$Q865,MAX(0,MIN(J$4-1,IF(Register!$U865="",$D$2,MIN($D$2,YEAR(Register!$U865)*12+MONTH(Register!$U865)-1)))-(YEAR(Register!$O865)*12+MONTH(Register!$O865))+1))/Register!$Q865,2))</f>
        <v/>
      </c>
      <c r="K867" s="27">
        <f>IF(OR(Register!$N865&lt;&gt;"Yes",Register!$O865="",N(Register!$Q865)=0),0,ROUND((Register!$M865-Register!$R865)*MIN(Register!$Q865,MAX(0,MIN(K$4,IF(Register!$U865="",$D$2,MIN($D$2,YEAR(Register!$U865)*12+MONTH(Register!$U865)-1)))-(YEAR(Register!$O865)*12+MONTH(Register!$O865))+1))/Register!$Q865,2)-ROUND((Register!$M865-Register!$R865)*MIN(Register!$Q865,MAX(0,MIN(K$4-1,IF(Register!$U865="",$D$2,MIN($D$2,YEAR(Register!$U865)*12+MONTH(Register!$U865)-1)))-(YEAR(Register!$O865)*12+MONTH(Register!$O865))+1))/Register!$Q865,2))</f>
        <v/>
      </c>
      <c r="L867" s="27">
        <f>IF(OR(Register!$N865&lt;&gt;"Yes",Register!$O865="",N(Register!$Q865)=0),0,ROUND((Register!$M865-Register!$R865)*MIN(Register!$Q865,MAX(0,MIN(L$4,IF(Register!$U865="",$D$2,MIN($D$2,YEAR(Register!$U865)*12+MONTH(Register!$U865)-1)))-(YEAR(Register!$O865)*12+MONTH(Register!$O865))+1))/Register!$Q865,2)-ROUND((Register!$M865-Register!$R865)*MIN(Register!$Q865,MAX(0,MIN(L$4-1,IF(Register!$U865="",$D$2,MIN($D$2,YEAR(Register!$U865)*12+MONTH(Register!$U865)-1)))-(YEAR(Register!$O865)*12+MONTH(Register!$O865))+1))/Register!$Q865,2))</f>
        <v/>
      </c>
      <c r="M867" s="27">
        <f>IF(OR(Register!$N865&lt;&gt;"Yes",Register!$O865="",N(Register!$Q865)=0),0,ROUND((Register!$M865-Register!$R865)*MIN(Register!$Q865,MAX(0,MIN(M$4,IF(Register!$U865="",$D$2,MIN($D$2,YEAR(Register!$U865)*12+MONTH(Register!$U865)-1)))-(YEAR(Register!$O865)*12+MONTH(Register!$O865))+1))/Register!$Q865,2)-ROUND((Register!$M865-Register!$R865)*MIN(Register!$Q865,MAX(0,MIN(M$4-1,IF(Register!$U865="",$D$2,MIN($D$2,YEAR(Register!$U865)*12+MONTH(Register!$U865)-1)))-(YEAR(Register!$O865)*12+MONTH(Register!$O865))+1))/Register!$Q865,2))</f>
        <v/>
      </c>
      <c r="N867" s="27">
        <f>IF(OR(Register!$N865&lt;&gt;"Yes",Register!$O865="",N(Register!$Q865)=0),0,ROUND((Register!$M865-Register!$R865)*MIN(Register!$Q865,MAX(0,MIN(N$4,IF(Register!$U865="",$D$2,MIN($D$2,YEAR(Register!$U865)*12+MONTH(Register!$U865)-1)))-(YEAR(Register!$O865)*12+MONTH(Register!$O865))+1))/Register!$Q865,2)-ROUND((Register!$M865-Register!$R865)*MIN(Register!$Q865,MAX(0,MIN(N$4-1,IF(Register!$U865="",$D$2,MIN($D$2,YEAR(Register!$U865)*12+MONTH(Register!$U865)-1)))-(YEAR(Register!$O865)*12+MONTH(Register!$O865))+1))/Register!$Q865,2))</f>
        <v/>
      </c>
      <c r="O867" s="27">
        <f>IF(OR(Register!$N865&lt;&gt;"Yes",Register!$O865="",N(Register!$Q865)=0),0,ROUND((Register!$M865-Register!$R865)*MIN(Register!$Q865,MAX(0,MIN(O$4,IF(Register!$U865="",$D$2,MIN($D$2,YEAR(Register!$U865)*12+MONTH(Register!$U865)-1)))-(YEAR(Register!$O865)*12+MONTH(Register!$O865))+1))/Register!$Q865,2)-ROUND((Register!$M865-Register!$R865)*MIN(Register!$Q865,MAX(0,MIN(O$4-1,IF(Register!$U865="",$D$2,MIN($D$2,YEAR(Register!$U865)*12+MONTH(Register!$U865)-1)))-(YEAR(Register!$O865)*12+MONTH(Register!$O865))+1))/Register!$Q865,2))</f>
        <v/>
      </c>
      <c r="P867" s="27">
        <f>IF(OR(Register!$N865&lt;&gt;"Yes",Register!$O865="",N(Register!$Q865)=0),0,ROUND((Register!$M865-Register!$R865)*MIN(Register!$Q865,MAX(0,MIN(P$4,IF(Register!$U865="",$D$2,MIN($D$2,YEAR(Register!$U865)*12+MONTH(Register!$U865)-1)))-(YEAR(Register!$O865)*12+MONTH(Register!$O865))+1))/Register!$Q865,2)-ROUND((Register!$M865-Register!$R865)*MIN(Register!$Q865,MAX(0,MIN(P$4-1,IF(Register!$U865="",$D$2,MIN($D$2,YEAR(Register!$U865)*12+MONTH(Register!$U865)-1)))-(YEAR(Register!$O865)*12+MONTH(Register!$O865))+1))/Register!$Q865,2))</f>
        <v/>
      </c>
      <c r="Q867" s="27">
        <f>E867+F867+G867+H867+I867+J867+K867+L867+M867+N867+O867+P867</f>
        <v/>
      </c>
    </row>
    <row r="868">
      <c r="A868" s="28">
        <f>IF(Register!$A866="","",Register!$A866)</f>
        <v/>
      </c>
      <c r="B868" s="28">
        <f>IF(Register!$D866="","",Register!$D866)</f>
        <v/>
      </c>
      <c r="C868" s="28">
        <f>IF(Register!$F866="","",Register!$F866)</f>
        <v/>
      </c>
      <c r="D868" s="28">
        <f>IF(C868="","",IF(C868=Settings!$A$9,Settings!$B$9,IF(C868=Settings!$A$10,Settings!$B$10,IF(C868=Settings!$A$11,Settings!$B$11,IF(C868=Settings!$A$12,Settings!$B$12,IF(C868=Settings!$A$13,Settings!$B$13,IF(C868=Settings!$A$14,Settings!$B$14,IF(C868=Settings!$A$15,Settings!$B$15,IF(C868=Settings!$A$16,Settings!$B$16,IF(C868=Settings!$A$17,Settings!$B$17,IF(C868=Settings!$A$18,Settings!$B$18,"")))))))))))</f>
        <v/>
      </c>
      <c r="E868" s="27">
        <f>IF(OR(Register!$N866&lt;&gt;"Yes",Register!$O866="",N(Register!$Q866)=0),0,ROUND((Register!$M866-Register!$R866)*MIN(Register!$Q866,MAX(0,MIN(E$4,IF(Register!$U866="",$D$2,MIN($D$2,YEAR(Register!$U866)*12+MONTH(Register!$U866)-1)))-(YEAR(Register!$O866)*12+MONTH(Register!$O866))+1))/Register!$Q866,2)-ROUND((Register!$M866-Register!$R866)*MIN(Register!$Q866,MAX(0,MIN(E$4-1,IF(Register!$U866="",$D$2,MIN($D$2,YEAR(Register!$U866)*12+MONTH(Register!$U866)-1)))-(YEAR(Register!$O866)*12+MONTH(Register!$O866))+1))/Register!$Q866,2))</f>
        <v/>
      </c>
      <c r="F868" s="27">
        <f>IF(OR(Register!$N866&lt;&gt;"Yes",Register!$O866="",N(Register!$Q866)=0),0,ROUND((Register!$M866-Register!$R866)*MIN(Register!$Q866,MAX(0,MIN(F$4,IF(Register!$U866="",$D$2,MIN($D$2,YEAR(Register!$U866)*12+MONTH(Register!$U866)-1)))-(YEAR(Register!$O866)*12+MONTH(Register!$O866))+1))/Register!$Q866,2)-ROUND((Register!$M866-Register!$R866)*MIN(Register!$Q866,MAX(0,MIN(F$4-1,IF(Register!$U866="",$D$2,MIN($D$2,YEAR(Register!$U866)*12+MONTH(Register!$U866)-1)))-(YEAR(Register!$O866)*12+MONTH(Register!$O866))+1))/Register!$Q866,2))</f>
        <v/>
      </c>
      <c r="G868" s="27">
        <f>IF(OR(Register!$N866&lt;&gt;"Yes",Register!$O866="",N(Register!$Q866)=0),0,ROUND((Register!$M866-Register!$R866)*MIN(Register!$Q866,MAX(0,MIN(G$4,IF(Register!$U866="",$D$2,MIN($D$2,YEAR(Register!$U866)*12+MONTH(Register!$U866)-1)))-(YEAR(Register!$O866)*12+MONTH(Register!$O866))+1))/Register!$Q866,2)-ROUND((Register!$M866-Register!$R866)*MIN(Register!$Q866,MAX(0,MIN(G$4-1,IF(Register!$U866="",$D$2,MIN($D$2,YEAR(Register!$U866)*12+MONTH(Register!$U866)-1)))-(YEAR(Register!$O866)*12+MONTH(Register!$O866))+1))/Register!$Q866,2))</f>
        <v/>
      </c>
      <c r="H868" s="27">
        <f>IF(OR(Register!$N866&lt;&gt;"Yes",Register!$O866="",N(Register!$Q866)=0),0,ROUND((Register!$M866-Register!$R866)*MIN(Register!$Q866,MAX(0,MIN(H$4,IF(Register!$U866="",$D$2,MIN($D$2,YEAR(Register!$U866)*12+MONTH(Register!$U866)-1)))-(YEAR(Register!$O866)*12+MONTH(Register!$O866))+1))/Register!$Q866,2)-ROUND((Register!$M866-Register!$R866)*MIN(Register!$Q866,MAX(0,MIN(H$4-1,IF(Register!$U866="",$D$2,MIN($D$2,YEAR(Register!$U866)*12+MONTH(Register!$U866)-1)))-(YEAR(Register!$O866)*12+MONTH(Register!$O866))+1))/Register!$Q866,2))</f>
        <v/>
      </c>
      <c r="I868" s="27">
        <f>IF(OR(Register!$N866&lt;&gt;"Yes",Register!$O866="",N(Register!$Q866)=0),0,ROUND((Register!$M866-Register!$R866)*MIN(Register!$Q866,MAX(0,MIN(I$4,IF(Register!$U866="",$D$2,MIN($D$2,YEAR(Register!$U866)*12+MONTH(Register!$U866)-1)))-(YEAR(Register!$O866)*12+MONTH(Register!$O866))+1))/Register!$Q866,2)-ROUND((Register!$M866-Register!$R866)*MIN(Register!$Q866,MAX(0,MIN(I$4-1,IF(Register!$U866="",$D$2,MIN($D$2,YEAR(Register!$U866)*12+MONTH(Register!$U866)-1)))-(YEAR(Register!$O866)*12+MONTH(Register!$O866))+1))/Register!$Q866,2))</f>
        <v/>
      </c>
      <c r="J868" s="27">
        <f>IF(OR(Register!$N866&lt;&gt;"Yes",Register!$O866="",N(Register!$Q866)=0),0,ROUND((Register!$M866-Register!$R866)*MIN(Register!$Q866,MAX(0,MIN(J$4,IF(Register!$U866="",$D$2,MIN($D$2,YEAR(Register!$U866)*12+MONTH(Register!$U866)-1)))-(YEAR(Register!$O866)*12+MONTH(Register!$O866))+1))/Register!$Q866,2)-ROUND((Register!$M866-Register!$R866)*MIN(Register!$Q866,MAX(0,MIN(J$4-1,IF(Register!$U866="",$D$2,MIN($D$2,YEAR(Register!$U866)*12+MONTH(Register!$U866)-1)))-(YEAR(Register!$O866)*12+MONTH(Register!$O866))+1))/Register!$Q866,2))</f>
        <v/>
      </c>
      <c r="K868" s="27">
        <f>IF(OR(Register!$N866&lt;&gt;"Yes",Register!$O866="",N(Register!$Q866)=0),0,ROUND((Register!$M866-Register!$R866)*MIN(Register!$Q866,MAX(0,MIN(K$4,IF(Register!$U866="",$D$2,MIN($D$2,YEAR(Register!$U866)*12+MONTH(Register!$U866)-1)))-(YEAR(Register!$O866)*12+MONTH(Register!$O866))+1))/Register!$Q866,2)-ROUND((Register!$M866-Register!$R866)*MIN(Register!$Q866,MAX(0,MIN(K$4-1,IF(Register!$U866="",$D$2,MIN($D$2,YEAR(Register!$U866)*12+MONTH(Register!$U866)-1)))-(YEAR(Register!$O866)*12+MONTH(Register!$O866))+1))/Register!$Q866,2))</f>
        <v/>
      </c>
      <c r="L868" s="27">
        <f>IF(OR(Register!$N866&lt;&gt;"Yes",Register!$O866="",N(Register!$Q866)=0),0,ROUND((Register!$M866-Register!$R866)*MIN(Register!$Q866,MAX(0,MIN(L$4,IF(Register!$U866="",$D$2,MIN($D$2,YEAR(Register!$U866)*12+MONTH(Register!$U866)-1)))-(YEAR(Register!$O866)*12+MONTH(Register!$O866))+1))/Register!$Q866,2)-ROUND((Register!$M866-Register!$R866)*MIN(Register!$Q866,MAX(0,MIN(L$4-1,IF(Register!$U866="",$D$2,MIN($D$2,YEAR(Register!$U866)*12+MONTH(Register!$U866)-1)))-(YEAR(Register!$O866)*12+MONTH(Register!$O866))+1))/Register!$Q866,2))</f>
        <v/>
      </c>
      <c r="M868" s="27">
        <f>IF(OR(Register!$N866&lt;&gt;"Yes",Register!$O866="",N(Register!$Q866)=0),0,ROUND((Register!$M866-Register!$R866)*MIN(Register!$Q866,MAX(0,MIN(M$4,IF(Register!$U866="",$D$2,MIN($D$2,YEAR(Register!$U866)*12+MONTH(Register!$U866)-1)))-(YEAR(Register!$O866)*12+MONTH(Register!$O866))+1))/Register!$Q866,2)-ROUND((Register!$M866-Register!$R866)*MIN(Register!$Q866,MAX(0,MIN(M$4-1,IF(Register!$U866="",$D$2,MIN($D$2,YEAR(Register!$U866)*12+MONTH(Register!$U866)-1)))-(YEAR(Register!$O866)*12+MONTH(Register!$O866))+1))/Register!$Q866,2))</f>
        <v/>
      </c>
      <c r="N868" s="27">
        <f>IF(OR(Register!$N866&lt;&gt;"Yes",Register!$O866="",N(Register!$Q866)=0),0,ROUND((Register!$M866-Register!$R866)*MIN(Register!$Q866,MAX(0,MIN(N$4,IF(Register!$U866="",$D$2,MIN($D$2,YEAR(Register!$U866)*12+MONTH(Register!$U866)-1)))-(YEAR(Register!$O866)*12+MONTH(Register!$O866))+1))/Register!$Q866,2)-ROUND((Register!$M866-Register!$R866)*MIN(Register!$Q866,MAX(0,MIN(N$4-1,IF(Register!$U866="",$D$2,MIN($D$2,YEAR(Register!$U866)*12+MONTH(Register!$U866)-1)))-(YEAR(Register!$O866)*12+MONTH(Register!$O866))+1))/Register!$Q866,2))</f>
        <v/>
      </c>
      <c r="O868" s="27">
        <f>IF(OR(Register!$N866&lt;&gt;"Yes",Register!$O866="",N(Register!$Q866)=0),0,ROUND((Register!$M866-Register!$R866)*MIN(Register!$Q866,MAX(0,MIN(O$4,IF(Register!$U866="",$D$2,MIN($D$2,YEAR(Register!$U866)*12+MONTH(Register!$U866)-1)))-(YEAR(Register!$O866)*12+MONTH(Register!$O866))+1))/Register!$Q866,2)-ROUND((Register!$M866-Register!$R866)*MIN(Register!$Q866,MAX(0,MIN(O$4-1,IF(Register!$U866="",$D$2,MIN($D$2,YEAR(Register!$U866)*12+MONTH(Register!$U866)-1)))-(YEAR(Register!$O866)*12+MONTH(Register!$O866))+1))/Register!$Q866,2))</f>
        <v/>
      </c>
      <c r="P868" s="27">
        <f>IF(OR(Register!$N866&lt;&gt;"Yes",Register!$O866="",N(Register!$Q866)=0),0,ROUND((Register!$M866-Register!$R866)*MIN(Register!$Q866,MAX(0,MIN(P$4,IF(Register!$U866="",$D$2,MIN($D$2,YEAR(Register!$U866)*12+MONTH(Register!$U866)-1)))-(YEAR(Register!$O866)*12+MONTH(Register!$O866))+1))/Register!$Q866,2)-ROUND((Register!$M866-Register!$R866)*MIN(Register!$Q866,MAX(0,MIN(P$4-1,IF(Register!$U866="",$D$2,MIN($D$2,YEAR(Register!$U866)*12+MONTH(Register!$U866)-1)))-(YEAR(Register!$O866)*12+MONTH(Register!$O866))+1))/Register!$Q866,2))</f>
        <v/>
      </c>
      <c r="Q868" s="27">
        <f>E868+F868+G868+H868+I868+J868+K868+L868+M868+N868+O868+P868</f>
        <v/>
      </c>
    </row>
    <row r="869">
      <c r="A869" s="28">
        <f>IF(Register!$A867="","",Register!$A867)</f>
        <v/>
      </c>
      <c r="B869" s="28">
        <f>IF(Register!$D867="","",Register!$D867)</f>
        <v/>
      </c>
      <c r="C869" s="28">
        <f>IF(Register!$F867="","",Register!$F867)</f>
        <v/>
      </c>
      <c r="D869" s="28">
        <f>IF(C869="","",IF(C869=Settings!$A$9,Settings!$B$9,IF(C869=Settings!$A$10,Settings!$B$10,IF(C869=Settings!$A$11,Settings!$B$11,IF(C869=Settings!$A$12,Settings!$B$12,IF(C869=Settings!$A$13,Settings!$B$13,IF(C869=Settings!$A$14,Settings!$B$14,IF(C869=Settings!$A$15,Settings!$B$15,IF(C869=Settings!$A$16,Settings!$B$16,IF(C869=Settings!$A$17,Settings!$B$17,IF(C869=Settings!$A$18,Settings!$B$18,"")))))))))))</f>
        <v/>
      </c>
      <c r="E869" s="27">
        <f>IF(OR(Register!$N867&lt;&gt;"Yes",Register!$O867="",N(Register!$Q867)=0),0,ROUND((Register!$M867-Register!$R867)*MIN(Register!$Q867,MAX(0,MIN(E$4,IF(Register!$U867="",$D$2,MIN($D$2,YEAR(Register!$U867)*12+MONTH(Register!$U867)-1)))-(YEAR(Register!$O867)*12+MONTH(Register!$O867))+1))/Register!$Q867,2)-ROUND((Register!$M867-Register!$R867)*MIN(Register!$Q867,MAX(0,MIN(E$4-1,IF(Register!$U867="",$D$2,MIN($D$2,YEAR(Register!$U867)*12+MONTH(Register!$U867)-1)))-(YEAR(Register!$O867)*12+MONTH(Register!$O867))+1))/Register!$Q867,2))</f>
        <v/>
      </c>
      <c r="F869" s="27">
        <f>IF(OR(Register!$N867&lt;&gt;"Yes",Register!$O867="",N(Register!$Q867)=0),0,ROUND((Register!$M867-Register!$R867)*MIN(Register!$Q867,MAX(0,MIN(F$4,IF(Register!$U867="",$D$2,MIN($D$2,YEAR(Register!$U867)*12+MONTH(Register!$U867)-1)))-(YEAR(Register!$O867)*12+MONTH(Register!$O867))+1))/Register!$Q867,2)-ROUND((Register!$M867-Register!$R867)*MIN(Register!$Q867,MAX(0,MIN(F$4-1,IF(Register!$U867="",$D$2,MIN($D$2,YEAR(Register!$U867)*12+MONTH(Register!$U867)-1)))-(YEAR(Register!$O867)*12+MONTH(Register!$O867))+1))/Register!$Q867,2))</f>
        <v/>
      </c>
      <c r="G869" s="27">
        <f>IF(OR(Register!$N867&lt;&gt;"Yes",Register!$O867="",N(Register!$Q867)=0),0,ROUND((Register!$M867-Register!$R867)*MIN(Register!$Q867,MAX(0,MIN(G$4,IF(Register!$U867="",$D$2,MIN($D$2,YEAR(Register!$U867)*12+MONTH(Register!$U867)-1)))-(YEAR(Register!$O867)*12+MONTH(Register!$O867))+1))/Register!$Q867,2)-ROUND((Register!$M867-Register!$R867)*MIN(Register!$Q867,MAX(0,MIN(G$4-1,IF(Register!$U867="",$D$2,MIN($D$2,YEAR(Register!$U867)*12+MONTH(Register!$U867)-1)))-(YEAR(Register!$O867)*12+MONTH(Register!$O867))+1))/Register!$Q867,2))</f>
        <v/>
      </c>
      <c r="H869" s="27">
        <f>IF(OR(Register!$N867&lt;&gt;"Yes",Register!$O867="",N(Register!$Q867)=0),0,ROUND((Register!$M867-Register!$R867)*MIN(Register!$Q867,MAX(0,MIN(H$4,IF(Register!$U867="",$D$2,MIN($D$2,YEAR(Register!$U867)*12+MONTH(Register!$U867)-1)))-(YEAR(Register!$O867)*12+MONTH(Register!$O867))+1))/Register!$Q867,2)-ROUND((Register!$M867-Register!$R867)*MIN(Register!$Q867,MAX(0,MIN(H$4-1,IF(Register!$U867="",$D$2,MIN($D$2,YEAR(Register!$U867)*12+MONTH(Register!$U867)-1)))-(YEAR(Register!$O867)*12+MONTH(Register!$O867))+1))/Register!$Q867,2))</f>
        <v/>
      </c>
      <c r="I869" s="27">
        <f>IF(OR(Register!$N867&lt;&gt;"Yes",Register!$O867="",N(Register!$Q867)=0),0,ROUND((Register!$M867-Register!$R867)*MIN(Register!$Q867,MAX(0,MIN(I$4,IF(Register!$U867="",$D$2,MIN($D$2,YEAR(Register!$U867)*12+MONTH(Register!$U867)-1)))-(YEAR(Register!$O867)*12+MONTH(Register!$O867))+1))/Register!$Q867,2)-ROUND((Register!$M867-Register!$R867)*MIN(Register!$Q867,MAX(0,MIN(I$4-1,IF(Register!$U867="",$D$2,MIN($D$2,YEAR(Register!$U867)*12+MONTH(Register!$U867)-1)))-(YEAR(Register!$O867)*12+MONTH(Register!$O867))+1))/Register!$Q867,2))</f>
        <v/>
      </c>
      <c r="J869" s="27">
        <f>IF(OR(Register!$N867&lt;&gt;"Yes",Register!$O867="",N(Register!$Q867)=0),0,ROUND((Register!$M867-Register!$R867)*MIN(Register!$Q867,MAX(0,MIN(J$4,IF(Register!$U867="",$D$2,MIN($D$2,YEAR(Register!$U867)*12+MONTH(Register!$U867)-1)))-(YEAR(Register!$O867)*12+MONTH(Register!$O867))+1))/Register!$Q867,2)-ROUND((Register!$M867-Register!$R867)*MIN(Register!$Q867,MAX(0,MIN(J$4-1,IF(Register!$U867="",$D$2,MIN($D$2,YEAR(Register!$U867)*12+MONTH(Register!$U867)-1)))-(YEAR(Register!$O867)*12+MONTH(Register!$O867))+1))/Register!$Q867,2))</f>
        <v/>
      </c>
      <c r="K869" s="27">
        <f>IF(OR(Register!$N867&lt;&gt;"Yes",Register!$O867="",N(Register!$Q867)=0),0,ROUND((Register!$M867-Register!$R867)*MIN(Register!$Q867,MAX(0,MIN(K$4,IF(Register!$U867="",$D$2,MIN($D$2,YEAR(Register!$U867)*12+MONTH(Register!$U867)-1)))-(YEAR(Register!$O867)*12+MONTH(Register!$O867))+1))/Register!$Q867,2)-ROUND((Register!$M867-Register!$R867)*MIN(Register!$Q867,MAX(0,MIN(K$4-1,IF(Register!$U867="",$D$2,MIN($D$2,YEAR(Register!$U867)*12+MONTH(Register!$U867)-1)))-(YEAR(Register!$O867)*12+MONTH(Register!$O867))+1))/Register!$Q867,2))</f>
        <v/>
      </c>
      <c r="L869" s="27">
        <f>IF(OR(Register!$N867&lt;&gt;"Yes",Register!$O867="",N(Register!$Q867)=0),0,ROUND((Register!$M867-Register!$R867)*MIN(Register!$Q867,MAX(0,MIN(L$4,IF(Register!$U867="",$D$2,MIN($D$2,YEAR(Register!$U867)*12+MONTH(Register!$U867)-1)))-(YEAR(Register!$O867)*12+MONTH(Register!$O867))+1))/Register!$Q867,2)-ROUND((Register!$M867-Register!$R867)*MIN(Register!$Q867,MAX(0,MIN(L$4-1,IF(Register!$U867="",$D$2,MIN($D$2,YEAR(Register!$U867)*12+MONTH(Register!$U867)-1)))-(YEAR(Register!$O867)*12+MONTH(Register!$O867))+1))/Register!$Q867,2))</f>
        <v/>
      </c>
      <c r="M869" s="27">
        <f>IF(OR(Register!$N867&lt;&gt;"Yes",Register!$O867="",N(Register!$Q867)=0),0,ROUND((Register!$M867-Register!$R867)*MIN(Register!$Q867,MAX(0,MIN(M$4,IF(Register!$U867="",$D$2,MIN($D$2,YEAR(Register!$U867)*12+MONTH(Register!$U867)-1)))-(YEAR(Register!$O867)*12+MONTH(Register!$O867))+1))/Register!$Q867,2)-ROUND((Register!$M867-Register!$R867)*MIN(Register!$Q867,MAX(0,MIN(M$4-1,IF(Register!$U867="",$D$2,MIN($D$2,YEAR(Register!$U867)*12+MONTH(Register!$U867)-1)))-(YEAR(Register!$O867)*12+MONTH(Register!$O867))+1))/Register!$Q867,2))</f>
        <v/>
      </c>
      <c r="N869" s="27">
        <f>IF(OR(Register!$N867&lt;&gt;"Yes",Register!$O867="",N(Register!$Q867)=0),0,ROUND((Register!$M867-Register!$R867)*MIN(Register!$Q867,MAX(0,MIN(N$4,IF(Register!$U867="",$D$2,MIN($D$2,YEAR(Register!$U867)*12+MONTH(Register!$U867)-1)))-(YEAR(Register!$O867)*12+MONTH(Register!$O867))+1))/Register!$Q867,2)-ROUND((Register!$M867-Register!$R867)*MIN(Register!$Q867,MAX(0,MIN(N$4-1,IF(Register!$U867="",$D$2,MIN($D$2,YEAR(Register!$U867)*12+MONTH(Register!$U867)-1)))-(YEAR(Register!$O867)*12+MONTH(Register!$O867))+1))/Register!$Q867,2))</f>
        <v/>
      </c>
      <c r="O869" s="27">
        <f>IF(OR(Register!$N867&lt;&gt;"Yes",Register!$O867="",N(Register!$Q867)=0),0,ROUND((Register!$M867-Register!$R867)*MIN(Register!$Q867,MAX(0,MIN(O$4,IF(Register!$U867="",$D$2,MIN($D$2,YEAR(Register!$U867)*12+MONTH(Register!$U867)-1)))-(YEAR(Register!$O867)*12+MONTH(Register!$O867))+1))/Register!$Q867,2)-ROUND((Register!$M867-Register!$R867)*MIN(Register!$Q867,MAX(0,MIN(O$4-1,IF(Register!$U867="",$D$2,MIN($D$2,YEAR(Register!$U867)*12+MONTH(Register!$U867)-1)))-(YEAR(Register!$O867)*12+MONTH(Register!$O867))+1))/Register!$Q867,2))</f>
        <v/>
      </c>
      <c r="P869" s="27">
        <f>IF(OR(Register!$N867&lt;&gt;"Yes",Register!$O867="",N(Register!$Q867)=0),0,ROUND((Register!$M867-Register!$R867)*MIN(Register!$Q867,MAX(0,MIN(P$4,IF(Register!$U867="",$D$2,MIN($D$2,YEAR(Register!$U867)*12+MONTH(Register!$U867)-1)))-(YEAR(Register!$O867)*12+MONTH(Register!$O867))+1))/Register!$Q867,2)-ROUND((Register!$M867-Register!$R867)*MIN(Register!$Q867,MAX(0,MIN(P$4-1,IF(Register!$U867="",$D$2,MIN($D$2,YEAR(Register!$U867)*12+MONTH(Register!$U867)-1)))-(YEAR(Register!$O867)*12+MONTH(Register!$O867))+1))/Register!$Q867,2))</f>
        <v/>
      </c>
      <c r="Q869" s="27">
        <f>E869+F869+G869+H869+I869+J869+K869+L869+M869+N869+O869+P869</f>
        <v/>
      </c>
    </row>
    <row r="870">
      <c r="A870" s="28">
        <f>IF(Register!$A868="","",Register!$A868)</f>
        <v/>
      </c>
      <c r="B870" s="28">
        <f>IF(Register!$D868="","",Register!$D868)</f>
        <v/>
      </c>
      <c r="C870" s="28">
        <f>IF(Register!$F868="","",Register!$F868)</f>
        <v/>
      </c>
      <c r="D870" s="28">
        <f>IF(C870="","",IF(C870=Settings!$A$9,Settings!$B$9,IF(C870=Settings!$A$10,Settings!$B$10,IF(C870=Settings!$A$11,Settings!$B$11,IF(C870=Settings!$A$12,Settings!$B$12,IF(C870=Settings!$A$13,Settings!$B$13,IF(C870=Settings!$A$14,Settings!$B$14,IF(C870=Settings!$A$15,Settings!$B$15,IF(C870=Settings!$A$16,Settings!$B$16,IF(C870=Settings!$A$17,Settings!$B$17,IF(C870=Settings!$A$18,Settings!$B$18,"")))))))))))</f>
        <v/>
      </c>
      <c r="E870" s="27">
        <f>IF(OR(Register!$N868&lt;&gt;"Yes",Register!$O868="",N(Register!$Q868)=0),0,ROUND((Register!$M868-Register!$R868)*MIN(Register!$Q868,MAX(0,MIN(E$4,IF(Register!$U868="",$D$2,MIN($D$2,YEAR(Register!$U868)*12+MONTH(Register!$U868)-1)))-(YEAR(Register!$O868)*12+MONTH(Register!$O868))+1))/Register!$Q868,2)-ROUND((Register!$M868-Register!$R868)*MIN(Register!$Q868,MAX(0,MIN(E$4-1,IF(Register!$U868="",$D$2,MIN($D$2,YEAR(Register!$U868)*12+MONTH(Register!$U868)-1)))-(YEAR(Register!$O868)*12+MONTH(Register!$O868))+1))/Register!$Q868,2))</f>
        <v/>
      </c>
      <c r="F870" s="27">
        <f>IF(OR(Register!$N868&lt;&gt;"Yes",Register!$O868="",N(Register!$Q868)=0),0,ROUND((Register!$M868-Register!$R868)*MIN(Register!$Q868,MAX(0,MIN(F$4,IF(Register!$U868="",$D$2,MIN($D$2,YEAR(Register!$U868)*12+MONTH(Register!$U868)-1)))-(YEAR(Register!$O868)*12+MONTH(Register!$O868))+1))/Register!$Q868,2)-ROUND((Register!$M868-Register!$R868)*MIN(Register!$Q868,MAX(0,MIN(F$4-1,IF(Register!$U868="",$D$2,MIN($D$2,YEAR(Register!$U868)*12+MONTH(Register!$U868)-1)))-(YEAR(Register!$O868)*12+MONTH(Register!$O868))+1))/Register!$Q868,2))</f>
        <v/>
      </c>
      <c r="G870" s="27">
        <f>IF(OR(Register!$N868&lt;&gt;"Yes",Register!$O868="",N(Register!$Q868)=0),0,ROUND((Register!$M868-Register!$R868)*MIN(Register!$Q868,MAX(0,MIN(G$4,IF(Register!$U868="",$D$2,MIN($D$2,YEAR(Register!$U868)*12+MONTH(Register!$U868)-1)))-(YEAR(Register!$O868)*12+MONTH(Register!$O868))+1))/Register!$Q868,2)-ROUND((Register!$M868-Register!$R868)*MIN(Register!$Q868,MAX(0,MIN(G$4-1,IF(Register!$U868="",$D$2,MIN($D$2,YEAR(Register!$U868)*12+MONTH(Register!$U868)-1)))-(YEAR(Register!$O868)*12+MONTH(Register!$O868))+1))/Register!$Q868,2))</f>
        <v/>
      </c>
      <c r="H870" s="27">
        <f>IF(OR(Register!$N868&lt;&gt;"Yes",Register!$O868="",N(Register!$Q868)=0),0,ROUND((Register!$M868-Register!$R868)*MIN(Register!$Q868,MAX(0,MIN(H$4,IF(Register!$U868="",$D$2,MIN($D$2,YEAR(Register!$U868)*12+MONTH(Register!$U868)-1)))-(YEAR(Register!$O868)*12+MONTH(Register!$O868))+1))/Register!$Q868,2)-ROUND((Register!$M868-Register!$R868)*MIN(Register!$Q868,MAX(0,MIN(H$4-1,IF(Register!$U868="",$D$2,MIN($D$2,YEAR(Register!$U868)*12+MONTH(Register!$U868)-1)))-(YEAR(Register!$O868)*12+MONTH(Register!$O868))+1))/Register!$Q868,2))</f>
        <v/>
      </c>
      <c r="I870" s="27">
        <f>IF(OR(Register!$N868&lt;&gt;"Yes",Register!$O868="",N(Register!$Q868)=0),0,ROUND((Register!$M868-Register!$R868)*MIN(Register!$Q868,MAX(0,MIN(I$4,IF(Register!$U868="",$D$2,MIN($D$2,YEAR(Register!$U868)*12+MONTH(Register!$U868)-1)))-(YEAR(Register!$O868)*12+MONTH(Register!$O868))+1))/Register!$Q868,2)-ROUND((Register!$M868-Register!$R868)*MIN(Register!$Q868,MAX(0,MIN(I$4-1,IF(Register!$U868="",$D$2,MIN($D$2,YEAR(Register!$U868)*12+MONTH(Register!$U868)-1)))-(YEAR(Register!$O868)*12+MONTH(Register!$O868))+1))/Register!$Q868,2))</f>
        <v/>
      </c>
      <c r="J870" s="27">
        <f>IF(OR(Register!$N868&lt;&gt;"Yes",Register!$O868="",N(Register!$Q868)=0),0,ROUND((Register!$M868-Register!$R868)*MIN(Register!$Q868,MAX(0,MIN(J$4,IF(Register!$U868="",$D$2,MIN($D$2,YEAR(Register!$U868)*12+MONTH(Register!$U868)-1)))-(YEAR(Register!$O868)*12+MONTH(Register!$O868))+1))/Register!$Q868,2)-ROUND((Register!$M868-Register!$R868)*MIN(Register!$Q868,MAX(0,MIN(J$4-1,IF(Register!$U868="",$D$2,MIN($D$2,YEAR(Register!$U868)*12+MONTH(Register!$U868)-1)))-(YEAR(Register!$O868)*12+MONTH(Register!$O868))+1))/Register!$Q868,2))</f>
        <v/>
      </c>
      <c r="K870" s="27">
        <f>IF(OR(Register!$N868&lt;&gt;"Yes",Register!$O868="",N(Register!$Q868)=0),0,ROUND((Register!$M868-Register!$R868)*MIN(Register!$Q868,MAX(0,MIN(K$4,IF(Register!$U868="",$D$2,MIN($D$2,YEAR(Register!$U868)*12+MONTH(Register!$U868)-1)))-(YEAR(Register!$O868)*12+MONTH(Register!$O868))+1))/Register!$Q868,2)-ROUND((Register!$M868-Register!$R868)*MIN(Register!$Q868,MAX(0,MIN(K$4-1,IF(Register!$U868="",$D$2,MIN($D$2,YEAR(Register!$U868)*12+MONTH(Register!$U868)-1)))-(YEAR(Register!$O868)*12+MONTH(Register!$O868))+1))/Register!$Q868,2))</f>
        <v/>
      </c>
      <c r="L870" s="27">
        <f>IF(OR(Register!$N868&lt;&gt;"Yes",Register!$O868="",N(Register!$Q868)=0),0,ROUND((Register!$M868-Register!$R868)*MIN(Register!$Q868,MAX(0,MIN(L$4,IF(Register!$U868="",$D$2,MIN($D$2,YEAR(Register!$U868)*12+MONTH(Register!$U868)-1)))-(YEAR(Register!$O868)*12+MONTH(Register!$O868))+1))/Register!$Q868,2)-ROUND((Register!$M868-Register!$R868)*MIN(Register!$Q868,MAX(0,MIN(L$4-1,IF(Register!$U868="",$D$2,MIN($D$2,YEAR(Register!$U868)*12+MONTH(Register!$U868)-1)))-(YEAR(Register!$O868)*12+MONTH(Register!$O868))+1))/Register!$Q868,2))</f>
        <v/>
      </c>
      <c r="M870" s="27">
        <f>IF(OR(Register!$N868&lt;&gt;"Yes",Register!$O868="",N(Register!$Q868)=0),0,ROUND((Register!$M868-Register!$R868)*MIN(Register!$Q868,MAX(0,MIN(M$4,IF(Register!$U868="",$D$2,MIN($D$2,YEAR(Register!$U868)*12+MONTH(Register!$U868)-1)))-(YEAR(Register!$O868)*12+MONTH(Register!$O868))+1))/Register!$Q868,2)-ROUND((Register!$M868-Register!$R868)*MIN(Register!$Q868,MAX(0,MIN(M$4-1,IF(Register!$U868="",$D$2,MIN($D$2,YEAR(Register!$U868)*12+MONTH(Register!$U868)-1)))-(YEAR(Register!$O868)*12+MONTH(Register!$O868))+1))/Register!$Q868,2))</f>
        <v/>
      </c>
      <c r="N870" s="27">
        <f>IF(OR(Register!$N868&lt;&gt;"Yes",Register!$O868="",N(Register!$Q868)=0),0,ROUND((Register!$M868-Register!$R868)*MIN(Register!$Q868,MAX(0,MIN(N$4,IF(Register!$U868="",$D$2,MIN($D$2,YEAR(Register!$U868)*12+MONTH(Register!$U868)-1)))-(YEAR(Register!$O868)*12+MONTH(Register!$O868))+1))/Register!$Q868,2)-ROUND((Register!$M868-Register!$R868)*MIN(Register!$Q868,MAX(0,MIN(N$4-1,IF(Register!$U868="",$D$2,MIN($D$2,YEAR(Register!$U868)*12+MONTH(Register!$U868)-1)))-(YEAR(Register!$O868)*12+MONTH(Register!$O868))+1))/Register!$Q868,2))</f>
        <v/>
      </c>
      <c r="O870" s="27">
        <f>IF(OR(Register!$N868&lt;&gt;"Yes",Register!$O868="",N(Register!$Q868)=0),0,ROUND((Register!$M868-Register!$R868)*MIN(Register!$Q868,MAX(0,MIN(O$4,IF(Register!$U868="",$D$2,MIN($D$2,YEAR(Register!$U868)*12+MONTH(Register!$U868)-1)))-(YEAR(Register!$O868)*12+MONTH(Register!$O868))+1))/Register!$Q868,2)-ROUND((Register!$M868-Register!$R868)*MIN(Register!$Q868,MAX(0,MIN(O$4-1,IF(Register!$U868="",$D$2,MIN($D$2,YEAR(Register!$U868)*12+MONTH(Register!$U868)-1)))-(YEAR(Register!$O868)*12+MONTH(Register!$O868))+1))/Register!$Q868,2))</f>
        <v/>
      </c>
      <c r="P870" s="27">
        <f>IF(OR(Register!$N868&lt;&gt;"Yes",Register!$O868="",N(Register!$Q868)=0),0,ROUND((Register!$M868-Register!$R868)*MIN(Register!$Q868,MAX(0,MIN(P$4,IF(Register!$U868="",$D$2,MIN($D$2,YEAR(Register!$U868)*12+MONTH(Register!$U868)-1)))-(YEAR(Register!$O868)*12+MONTH(Register!$O868))+1))/Register!$Q868,2)-ROUND((Register!$M868-Register!$R868)*MIN(Register!$Q868,MAX(0,MIN(P$4-1,IF(Register!$U868="",$D$2,MIN($D$2,YEAR(Register!$U868)*12+MONTH(Register!$U868)-1)))-(YEAR(Register!$O868)*12+MONTH(Register!$O868))+1))/Register!$Q868,2))</f>
        <v/>
      </c>
      <c r="Q870" s="27">
        <f>E870+F870+G870+H870+I870+J870+K870+L870+M870+N870+O870+P870</f>
        <v/>
      </c>
    </row>
    <row r="871">
      <c r="A871" s="28">
        <f>IF(Register!$A869="","",Register!$A869)</f>
        <v/>
      </c>
      <c r="B871" s="28">
        <f>IF(Register!$D869="","",Register!$D869)</f>
        <v/>
      </c>
      <c r="C871" s="28">
        <f>IF(Register!$F869="","",Register!$F869)</f>
        <v/>
      </c>
      <c r="D871" s="28">
        <f>IF(C871="","",IF(C871=Settings!$A$9,Settings!$B$9,IF(C871=Settings!$A$10,Settings!$B$10,IF(C871=Settings!$A$11,Settings!$B$11,IF(C871=Settings!$A$12,Settings!$B$12,IF(C871=Settings!$A$13,Settings!$B$13,IF(C871=Settings!$A$14,Settings!$B$14,IF(C871=Settings!$A$15,Settings!$B$15,IF(C871=Settings!$A$16,Settings!$B$16,IF(C871=Settings!$A$17,Settings!$B$17,IF(C871=Settings!$A$18,Settings!$B$18,"")))))))))))</f>
        <v/>
      </c>
      <c r="E871" s="27">
        <f>IF(OR(Register!$N869&lt;&gt;"Yes",Register!$O869="",N(Register!$Q869)=0),0,ROUND((Register!$M869-Register!$R869)*MIN(Register!$Q869,MAX(0,MIN(E$4,IF(Register!$U869="",$D$2,MIN($D$2,YEAR(Register!$U869)*12+MONTH(Register!$U869)-1)))-(YEAR(Register!$O869)*12+MONTH(Register!$O869))+1))/Register!$Q869,2)-ROUND((Register!$M869-Register!$R869)*MIN(Register!$Q869,MAX(0,MIN(E$4-1,IF(Register!$U869="",$D$2,MIN($D$2,YEAR(Register!$U869)*12+MONTH(Register!$U869)-1)))-(YEAR(Register!$O869)*12+MONTH(Register!$O869))+1))/Register!$Q869,2))</f>
        <v/>
      </c>
      <c r="F871" s="27">
        <f>IF(OR(Register!$N869&lt;&gt;"Yes",Register!$O869="",N(Register!$Q869)=0),0,ROUND((Register!$M869-Register!$R869)*MIN(Register!$Q869,MAX(0,MIN(F$4,IF(Register!$U869="",$D$2,MIN($D$2,YEAR(Register!$U869)*12+MONTH(Register!$U869)-1)))-(YEAR(Register!$O869)*12+MONTH(Register!$O869))+1))/Register!$Q869,2)-ROUND((Register!$M869-Register!$R869)*MIN(Register!$Q869,MAX(0,MIN(F$4-1,IF(Register!$U869="",$D$2,MIN($D$2,YEAR(Register!$U869)*12+MONTH(Register!$U869)-1)))-(YEAR(Register!$O869)*12+MONTH(Register!$O869))+1))/Register!$Q869,2))</f>
        <v/>
      </c>
      <c r="G871" s="27">
        <f>IF(OR(Register!$N869&lt;&gt;"Yes",Register!$O869="",N(Register!$Q869)=0),0,ROUND((Register!$M869-Register!$R869)*MIN(Register!$Q869,MAX(0,MIN(G$4,IF(Register!$U869="",$D$2,MIN($D$2,YEAR(Register!$U869)*12+MONTH(Register!$U869)-1)))-(YEAR(Register!$O869)*12+MONTH(Register!$O869))+1))/Register!$Q869,2)-ROUND((Register!$M869-Register!$R869)*MIN(Register!$Q869,MAX(0,MIN(G$4-1,IF(Register!$U869="",$D$2,MIN($D$2,YEAR(Register!$U869)*12+MONTH(Register!$U869)-1)))-(YEAR(Register!$O869)*12+MONTH(Register!$O869))+1))/Register!$Q869,2))</f>
        <v/>
      </c>
      <c r="H871" s="27">
        <f>IF(OR(Register!$N869&lt;&gt;"Yes",Register!$O869="",N(Register!$Q869)=0),0,ROUND((Register!$M869-Register!$R869)*MIN(Register!$Q869,MAX(0,MIN(H$4,IF(Register!$U869="",$D$2,MIN($D$2,YEAR(Register!$U869)*12+MONTH(Register!$U869)-1)))-(YEAR(Register!$O869)*12+MONTH(Register!$O869))+1))/Register!$Q869,2)-ROUND((Register!$M869-Register!$R869)*MIN(Register!$Q869,MAX(0,MIN(H$4-1,IF(Register!$U869="",$D$2,MIN($D$2,YEAR(Register!$U869)*12+MONTH(Register!$U869)-1)))-(YEAR(Register!$O869)*12+MONTH(Register!$O869))+1))/Register!$Q869,2))</f>
        <v/>
      </c>
      <c r="I871" s="27">
        <f>IF(OR(Register!$N869&lt;&gt;"Yes",Register!$O869="",N(Register!$Q869)=0),0,ROUND((Register!$M869-Register!$R869)*MIN(Register!$Q869,MAX(0,MIN(I$4,IF(Register!$U869="",$D$2,MIN($D$2,YEAR(Register!$U869)*12+MONTH(Register!$U869)-1)))-(YEAR(Register!$O869)*12+MONTH(Register!$O869))+1))/Register!$Q869,2)-ROUND((Register!$M869-Register!$R869)*MIN(Register!$Q869,MAX(0,MIN(I$4-1,IF(Register!$U869="",$D$2,MIN($D$2,YEAR(Register!$U869)*12+MONTH(Register!$U869)-1)))-(YEAR(Register!$O869)*12+MONTH(Register!$O869))+1))/Register!$Q869,2))</f>
        <v/>
      </c>
      <c r="J871" s="27">
        <f>IF(OR(Register!$N869&lt;&gt;"Yes",Register!$O869="",N(Register!$Q869)=0),0,ROUND((Register!$M869-Register!$R869)*MIN(Register!$Q869,MAX(0,MIN(J$4,IF(Register!$U869="",$D$2,MIN($D$2,YEAR(Register!$U869)*12+MONTH(Register!$U869)-1)))-(YEAR(Register!$O869)*12+MONTH(Register!$O869))+1))/Register!$Q869,2)-ROUND((Register!$M869-Register!$R869)*MIN(Register!$Q869,MAX(0,MIN(J$4-1,IF(Register!$U869="",$D$2,MIN($D$2,YEAR(Register!$U869)*12+MONTH(Register!$U869)-1)))-(YEAR(Register!$O869)*12+MONTH(Register!$O869))+1))/Register!$Q869,2))</f>
        <v/>
      </c>
      <c r="K871" s="27">
        <f>IF(OR(Register!$N869&lt;&gt;"Yes",Register!$O869="",N(Register!$Q869)=0),0,ROUND((Register!$M869-Register!$R869)*MIN(Register!$Q869,MAX(0,MIN(K$4,IF(Register!$U869="",$D$2,MIN($D$2,YEAR(Register!$U869)*12+MONTH(Register!$U869)-1)))-(YEAR(Register!$O869)*12+MONTH(Register!$O869))+1))/Register!$Q869,2)-ROUND((Register!$M869-Register!$R869)*MIN(Register!$Q869,MAX(0,MIN(K$4-1,IF(Register!$U869="",$D$2,MIN($D$2,YEAR(Register!$U869)*12+MONTH(Register!$U869)-1)))-(YEAR(Register!$O869)*12+MONTH(Register!$O869))+1))/Register!$Q869,2))</f>
        <v/>
      </c>
      <c r="L871" s="27">
        <f>IF(OR(Register!$N869&lt;&gt;"Yes",Register!$O869="",N(Register!$Q869)=0),0,ROUND((Register!$M869-Register!$R869)*MIN(Register!$Q869,MAX(0,MIN(L$4,IF(Register!$U869="",$D$2,MIN($D$2,YEAR(Register!$U869)*12+MONTH(Register!$U869)-1)))-(YEAR(Register!$O869)*12+MONTH(Register!$O869))+1))/Register!$Q869,2)-ROUND((Register!$M869-Register!$R869)*MIN(Register!$Q869,MAX(0,MIN(L$4-1,IF(Register!$U869="",$D$2,MIN($D$2,YEAR(Register!$U869)*12+MONTH(Register!$U869)-1)))-(YEAR(Register!$O869)*12+MONTH(Register!$O869))+1))/Register!$Q869,2))</f>
        <v/>
      </c>
      <c r="M871" s="27">
        <f>IF(OR(Register!$N869&lt;&gt;"Yes",Register!$O869="",N(Register!$Q869)=0),0,ROUND((Register!$M869-Register!$R869)*MIN(Register!$Q869,MAX(0,MIN(M$4,IF(Register!$U869="",$D$2,MIN($D$2,YEAR(Register!$U869)*12+MONTH(Register!$U869)-1)))-(YEAR(Register!$O869)*12+MONTH(Register!$O869))+1))/Register!$Q869,2)-ROUND((Register!$M869-Register!$R869)*MIN(Register!$Q869,MAX(0,MIN(M$4-1,IF(Register!$U869="",$D$2,MIN($D$2,YEAR(Register!$U869)*12+MONTH(Register!$U869)-1)))-(YEAR(Register!$O869)*12+MONTH(Register!$O869))+1))/Register!$Q869,2))</f>
        <v/>
      </c>
      <c r="N871" s="27">
        <f>IF(OR(Register!$N869&lt;&gt;"Yes",Register!$O869="",N(Register!$Q869)=0),0,ROUND((Register!$M869-Register!$R869)*MIN(Register!$Q869,MAX(0,MIN(N$4,IF(Register!$U869="",$D$2,MIN($D$2,YEAR(Register!$U869)*12+MONTH(Register!$U869)-1)))-(YEAR(Register!$O869)*12+MONTH(Register!$O869))+1))/Register!$Q869,2)-ROUND((Register!$M869-Register!$R869)*MIN(Register!$Q869,MAX(0,MIN(N$4-1,IF(Register!$U869="",$D$2,MIN($D$2,YEAR(Register!$U869)*12+MONTH(Register!$U869)-1)))-(YEAR(Register!$O869)*12+MONTH(Register!$O869))+1))/Register!$Q869,2))</f>
        <v/>
      </c>
      <c r="O871" s="27">
        <f>IF(OR(Register!$N869&lt;&gt;"Yes",Register!$O869="",N(Register!$Q869)=0),0,ROUND((Register!$M869-Register!$R869)*MIN(Register!$Q869,MAX(0,MIN(O$4,IF(Register!$U869="",$D$2,MIN($D$2,YEAR(Register!$U869)*12+MONTH(Register!$U869)-1)))-(YEAR(Register!$O869)*12+MONTH(Register!$O869))+1))/Register!$Q869,2)-ROUND((Register!$M869-Register!$R869)*MIN(Register!$Q869,MAX(0,MIN(O$4-1,IF(Register!$U869="",$D$2,MIN($D$2,YEAR(Register!$U869)*12+MONTH(Register!$U869)-1)))-(YEAR(Register!$O869)*12+MONTH(Register!$O869))+1))/Register!$Q869,2))</f>
        <v/>
      </c>
      <c r="P871" s="27">
        <f>IF(OR(Register!$N869&lt;&gt;"Yes",Register!$O869="",N(Register!$Q869)=0),0,ROUND((Register!$M869-Register!$R869)*MIN(Register!$Q869,MAX(0,MIN(P$4,IF(Register!$U869="",$D$2,MIN($D$2,YEAR(Register!$U869)*12+MONTH(Register!$U869)-1)))-(YEAR(Register!$O869)*12+MONTH(Register!$O869))+1))/Register!$Q869,2)-ROUND((Register!$M869-Register!$R869)*MIN(Register!$Q869,MAX(0,MIN(P$4-1,IF(Register!$U869="",$D$2,MIN($D$2,YEAR(Register!$U869)*12+MONTH(Register!$U869)-1)))-(YEAR(Register!$O869)*12+MONTH(Register!$O869))+1))/Register!$Q869,2))</f>
        <v/>
      </c>
      <c r="Q871" s="27">
        <f>E871+F871+G871+H871+I871+J871+K871+L871+M871+N871+O871+P871</f>
        <v/>
      </c>
    </row>
    <row r="872">
      <c r="A872" s="28">
        <f>IF(Register!$A870="","",Register!$A870)</f>
        <v/>
      </c>
      <c r="B872" s="28">
        <f>IF(Register!$D870="","",Register!$D870)</f>
        <v/>
      </c>
      <c r="C872" s="28">
        <f>IF(Register!$F870="","",Register!$F870)</f>
        <v/>
      </c>
      <c r="D872" s="28">
        <f>IF(C872="","",IF(C872=Settings!$A$9,Settings!$B$9,IF(C872=Settings!$A$10,Settings!$B$10,IF(C872=Settings!$A$11,Settings!$B$11,IF(C872=Settings!$A$12,Settings!$B$12,IF(C872=Settings!$A$13,Settings!$B$13,IF(C872=Settings!$A$14,Settings!$B$14,IF(C872=Settings!$A$15,Settings!$B$15,IF(C872=Settings!$A$16,Settings!$B$16,IF(C872=Settings!$A$17,Settings!$B$17,IF(C872=Settings!$A$18,Settings!$B$18,"")))))))))))</f>
        <v/>
      </c>
      <c r="E872" s="27">
        <f>IF(OR(Register!$N870&lt;&gt;"Yes",Register!$O870="",N(Register!$Q870)=0),0,ROUND((Register!$M870-Register!$R870)*MIN(Register!$Q870,MAX(0,MIN(E$4,IF(Register!$U870="",$D$2,MIN($D$2,YEAR(Register!$U870)*12+MONTH(Register!$U870)-1)))-(YEAR(Register!$O870)*12+MONTH(Register!$O870))+1))/Register!$Q870,2)-ROUND((Register!$M870-Register!$R870)*MIN(Register!$Q870,MAX(0,MIN(E$4-1,IF(Register!$U870="",$D$2,MIN($D$2,YEAR(Register!$U870)*12+MONTH(Register!$U870)-1)))-(YEAR(Register!$O870)*12+MONTH(Register!$O870))+1))/Register!$Q870,2))</f>
        <v/>
      </c>
      <c r="F872" s="27">
        <f>IF(OR(Register!$N870&lt;&gt;"Yes",Register!$O870="",N(Register!$Q870)=0),0,ROUND((Register!$M870-Register!$R870)*MIN(Register!$Q870,MAX(0,MIN(F$4,IF(Register!$U870="",$D$2,MIN($D$2,YEAR(Register!$U870)*12+MONTH(Register!$U870)-1)))-(YEAR(Register!$O870)*12+MONTH(Register!$O870))+1))/Register!$Q870,2)-ROUND((Register!$M870-Register!$R870)*MIN(Register!$Q870,MAX(0,MIN(F$4-1,IF(Register!$U870="",$D$2,MIN($D$2,YEAR(Register!$U870)*12+MONTH(Register!$U870)-1)))-(YEAR(Register!$O870)*12+MONTH(Register!$O870))+1))/Register!$Q870,2))</f>
        <v/>
      </c>
      <c r="G872" s="27">
        <f>IF(OR(Register!$N870&lt;&gt;"Yes",Register!$O870="",N(Register!$Q870)=0),0,ROUND((Register!$M870-Register!$R870)*MIN(Register!$Q870,MAX(0,MIN(G$4,IF(Register!$U870="",$D$2,MIN($D$2,YEAR(Register!$U870)*12+MONTH(Register!$U870)-1)))-(YEAR(Register!$O870)*12+MONTH(Register!$O870))+1))/Register!$Q870,2)-ROUND((Register!$M870-Register!$R870)*MIN(Register!$Q870,MAX(0,MIN(G$4-1,IF(Register!$U870="",$D$2,MIN($D$2,YEAR(Register!$U870)*12+MONTH(Register!$U870)-1)))-(YEAR(Register!$O870)*12+MONTH(Register!$O870))+1))/Register!$Q870,2))</f>
        <v/>
      </c>
      <c r="H872" s="27">
        <f>IF(OR(Register!$N870&lt;&gt;"Yes",Register!$O870="",N(Register!$Q870)=0),0,ROUND((Register!$M870-Register!$R870)*MIN(Register!$Q870,MAX(0,MIN(H$4,IF(Register!$U870="",$D$2,MIN($D$2,YEAR(Register!$U870)*12+MONTH(Register!$U870)-1)))-(YEAR(Register!$O870)*12+MONTH(Register!$O870))+1))/Register!$Q870,2)-ROUND((Register!$M870-Register!$R870)*MIN(Register!$Q870,MAX(0,MIN(H$4-1,IF(Register!$U870="",$D$2,MIN($D$2,YEAR(Register!$U870)*12+MONTH(Register!$U870)-1)))-(YEAR(Register!$O870)*12+MONTH(Register!$O870))+1))/Register!$Q870,2))</f>
        <v/>
      </c>
      <c r="I872" s="27">
        <f>IF(OR(Register!$N870&lt;&gt;"Yes",Register!$O870="",N(Register!$Q870)=0),0,ROUND((Register!$M870-Register!$R870)*MIN(Register!$Q870,MAX(0,MIN(I$4,IF(Register!$U870="",$D$2,MIN($D$2,YEAR(Register!$U870)*12+MONTH(Register!$U870)-1)))-(YEAR(Register!$O870)*12+MONTH(Register!$O870))+1))/Register!$Q870,2)-ROUND((Register!$M870-Register!$R870)*MIN(Register!$Q870,MAX(0,MIN(I$4-1,IF(Register!$U870="",$D$2,MIN($D$2,YEAR(Register!$U870)*12+MONTH(Register!$U870)-1)))-(YEAR(Register!$O870)*12+MONTH(Register!$O870))+1))/Register!$Q870,2))</f>
        <v/>
      </c>
      <c r="J872" s="27">
        <f>IF(OR(Register!$N870&lt;&gt;"Yes",Register!$O870="",N(Register!$Q870)=0),0,ROUND((Register!$M870-Register!$R870)*MIN(Register!$Q870,MAX(0,MIN(J$4,IF(Register!$U870="",$D$2,MIN($D$2,YEAR(Register!$U870)*12+MONTH(Register!$U870)-1)))-(YEAR(Register!$O870)*12+MONTH(Register!$O870))+1))/Register!$Q870,2)-ROUND((Register!$M870-Register!$R870)*MIN(Register!$Q870,MAX(0,MIN(J$4-1,IF(Register!$U870="",$D$2,MIN($D$2,YEAR(Register!$U870)*12+MONTH(Register!$U870)-1)))-(YEAR(Register!$O870)*12+MONTH(Register!$O870))+1))/Register!$Q870,2))</f>
        <v/>
      </c>
      <c r="K872" s="27">
        <f>IF(OR(Register!$N870&lt;&gt;"Yes",Register!$O870="",N(Register!$Q870)=0),0,ROUND((Register!$M870-Register!$R870)*MIN(Register!$Q870,MAX(0,MIN(K$4,IF(Register!$U870="",$D$2,MIN($D$2,YEAR(Register!$U870)*12+MONTH(Register!$U870)-1)))-(YEAR(Register!$O870)*12+MONTH(Register!$O870))+1))/Register!$Q870,2)-ROUND((Register!$M870-Register!$R870)*MIN(Register!$Q870,MAX(0,MIN(K$4-1,IF(Register!$U870="",$D$2,MIN($D$2,YEAR(Register!$U870)*12+MONTH(Register!$U870)-1)))-(YEAR(Register!$O870)*12+MONTH(Register!$O870))+1))/Register!$Q870,2))</f>
        <v/>
      </c>
      <c r="L872" s="27">
        <f>IF(OR(Register!$N870&lt;&gt;"Yes",Register!$O870="",N(Register!$Q870)=0),0,ROUND((Register!$M870-Register!$R870)*MIN(Register!$Q870,MAX(0,MIN(L$4,IF(Register!$U870="",$D$2,MIN($D$2,YEAR(Register!$U870)*12+MONTH(Register!$U870)-1)))-(YEAR(Register!$O870)*12+MONTH(Register!$O870))+1))/Register!$Q870,2)-ROUND((Register!$M870-Register!$R870)*MIN(Register!$Q870,MAX(0,MIN(L$4-1,IF(Register!$U870="",$D$2,MIN($D$2,YEAR(Register!$U870)*12+MONTH(Register!$U870)-1)))-(YEAR(Register!$O870)*12+MONTH(Register!$O870))+1))/Register!$Q870,2))</f>
        <v/>
      </c>
      <c r="M872" s="27">
        <f>IF(OR(Register!$N870&lt;&gt;"Yes",Register!$O870="",N(Register!$Q870)=0),0,ROUND((Register!$M870-Register!$R870)*MIN(Register!$Q870,MAX(0,MIN(M$4,IF(Register!$U870="",$D$2,MIN($D$2,YEAR(Register!$U870)*12+MONTH(Register!$U870)-1)))-(YEAR(Register!$O870)*12+MONTH(Register!$O870))+1))/Register!$Q870,2)-ROUND((Register!$M870-Register!$R870)*MIN(Register!$Q870,MAX(0,MIN(M$4-1,IF(Register!$U870="",$D$2,MIN($D$2,YEAR(Register!$U870)*12+MONTH(Register!$U870)-1)))-(YEAR(Register!$O870)*12+MONTH(Register!$O870))+1))/Register!$Q870,2))</f>
        <v/>
      </c>
      <c r="N872" s="27">
        <f>IF(OR(Register!$N870&lt;&gt;"Yes",Register!$O870="",N(Register!$Q870)=0),0,ROUND((Register!$M870-Register!$R870)*MIN(Register!$Q870,MAX(0,MIN(N$4,IF(Register!$U870="",$D$2,MIN($D$2,YEAR(Register!$U870)*12+MONTH(Register!$U870)-1)))-(YEAR(Register!$O870)*12+MONTH(Register!$O870))+1))/Register!$Q870,2)-ROUND((Register!$M870-Register!$R870)*MIN(Register!$Q870,MAX(0,MIN(N$4-1,IF(Register!$U870="",$D$2,MIN($D$2,YEAR(Register!$U870)*12+MONTH(Register!$U870)-1)))-(YEAR(Register!$O870)*12+MONTH(Register!$O870))+1))/Register!$Q870,2))</f>
        <v/>
      </c>
      <c r="O872" s="27">
        <f>IF(OR(Register!$N870&lt;&gt;"Yes",Register!$O870="",N(Register!$Q870)=0),0,ROUND((Register!$M870-Register!$R870)*MIN(Register!$Q870,MAX(0,MIN(O$4,IF(Register!$U870="",$D$2,MIN($D$2,YEAR(Register!$U870)*12+MONTH(Register!$U870)-1)))-(YEAR(Register!$O870)*12+MONTH(Register!$O870))+1))/Register!$Q870,2)-ROUND((Register!$M870-Register!$R870)*MIN(Register!$Q870,MAX(0,MIN(O$4-1,IF(Register!$U870="",$D$2,MIN($D$2,YEAR(Register!$U870)*12+MONTH(Register!$U870)-1)))-(YEAR(Register!$O870)*12+MONTH(Register!$O870))+1))/Register!$Q870,2))</f>
        <v/>
      </c>
      <c r="P872" s="27">
        <f>IF(OR(Register!$N870&lt;&gt;"Yes",Register!$O870="",N(Register!$Q870)=0),0,ROUND((Register!$M870-Register!$R870)*MIN(Register!$Q870,MAX(0,MIN(P$4,IF(Register!$U870="",$D$2,MIN($D$2,YEAR(Register!$U870)*12+MONTH(Register!$U870)-1)))-(YEAR(Register!$O870)*12+MONTH(Register!$O870))+1))/Register!$Q870,2)-ROUND((Register!$M870-Register!$R870)*MIN(Register!$Q870,MAX(0,MIN(P$4-1,IF(Register!$U870="",$D$2,MIN($D$2,YEAR(Register!$U870)*12+MONTH(Register!$U870)-1)))-(YEAR(Register!$O870)*12+MONTH(Register!$O870))+1))/Register!$Q870,2))</f>
        <v/>
      </c>
      <c r="Q872" s="27">
        <f>E872+F872+G872+H872+I872+J872+K872+L872+M872+N872+O872+P872</f>
        <v/>
      </c>
    </row>
    <row r="873">
      <c r="A873" s="28">
        <f>IF(Register!$A871="","",Register!$A871)</f>
        <v/>
      </c>
      <c r="B873" s="28">
        <f>IF(Register!$D871="","",Register!$D871)</f>
        <v/>
      </c>
      <c r="C873" s="28">
        <f>IF(Register!$F871="","",Register!$F871)</f>
        <v/>
      </c>
      <c r="D873" s="28">
        <f>IF(C873="","",IF(C873=Settings!$A$9,Settings!$B$9,IF(C873=Settings!$A$10,Settings!$B$10,IF(C873=Settings!$A$11,Settings!$B$11,IF(C873=Settings!$A$12,Settings!$B$12,IF(C873=Settings!$A$13,Settings!$B$13,IF(C873=Settings!$A$14,Settings!$B$14,IF(C873=Settings!$A$15,Settings!$B$15,IF(C873=Settings!$A$16,Settings!$B$16,IF(C873=Settings!$A$17,Settings!$B$17,IF(C873=Settings!$A$18,Settings!$B$18,"")))))))))))</f>
        <v/>
      </c>
      <c r="E873" s="27">
        <f>IF(OR(Register!$N871&lt;&gt;"Yes",Register!$O871="",N(Register!$Q871)=0),0,ROUND((Register!$M871-Register!$R871)*MIN(Register!$Q871,MAX(0,MIN(E$4,IF(Register!$U871="",$D$2,MIN($D$2,YEAR(Register!$U871)*12+MONTH(Register!$U871)-1)))-(YEAR(Register!$O871)*12+MONTH(Register!$O871))+1))/Register!$Q871,2)-ROUND((Register!$M871-Register!$R871)*MIN(Register!$Q871,MAX(0,MIN(E$4-1,IF(Register!$U871="",$D$2,MIN($D$2,YEAR(Register!$U871)*12+MONTH(Register!$U871)-1)))-(YEAR(Register!$O871)*12+MONTH(Register!$O871))+1))/Register!$Q871,2))</f>
        <v/>
      </c>
      <c r="F873" s="27">
        <f>IF(OR(Register!$N871&lt;&gt;"Yes",Register!$O871="",N(Register!$Q871)=0),0,ROUND((Register!$M871-Register!$R871)*MIN(Register!$Q871,MAX(0,MIN(F$4,IF(Register!$U871="",$D$2,MIN($D$2,YEAR(Register!$U871)*12+MONTH(Register!$U871)-1)))-(YEAR(Register!$O871)*12+MONTH(Register!$O871))+1))/Register!$Q871,2)-ROUND((Register!$M871-Register!$R871)*MIN(Register!$Q871,MAX(0,MIN(F$4-1,IF(Register!$U871="",$D$2,MIN($D$2,YEAR(Register!$U871)*12+MONTH(Register!$U871)-1)))-(YEAR(Register!$O871)*12+MONTH(Register!$O871))+1))/Register!$Q871,2))</f>
        <v/>
      </c>
      <c r="G873" s="27">
        <f>IF(OR(Register!$N871&lt;&gt;"Yes",Register!$O871="",N(Register!$Q871)=0),0,ROUND((Register!$M871-Register!$R871)*MIN(Register!$Q871,MAX(0,MIN(G$4,IF(Register!$U871="",$D$2,MIN($D$2,YEAR(Register!$U871)*12+MONTH(Register!$U871)-1)))-(YEAR(Register!$O871)*12+MONTH(Register!$O871))+1))/Register!$Q871,2)-ROUND((Register!$M871-Register!$R871)*MIN(Register!$Q871,MAX(0,MIN(G$4-1,IF(Register!$U871="",$D$2,MIN($D$2,YEAR(Register!$U871)*12+MONTH(Register!$U871)-1)))-(YEAR(Register!$O871)*12+MONTH(Register!$O871))+1))/Register!$Q871,2))</f>
        <v/>
      </c>
      <c r="H873" s="27">
        <f>IF(OR(Register!$N871&lt;&gt;"Yes",Register!$O871="",N(Register!$Q871)=0),0,ROUND((Register!$M871-Register!$R871)*MIN(Register!$Q871,MAX(0,MIN(H$4,IF(Register!$U871="",$D$2,MIN($D$2,YEAR(Register!$U871)*12+MONTH(Register!$U871)-1)))-(YEAR(Register!$O871)*12+MONTH(Register!$O871))+1))/Register!$Q871,2)-ROUND((Register!$M871-Register!$R871)*MIN(Register!$Q871,MAX(0,MIN(H$4-1,IF(Register!$U871="",$D$2,MIN($D$2,YEAR(Register!$U871)*12+MONTH(Register!$U871)-1)))-(YEAR(Register!$O871)*12+MONTH(Register!$O871))+1))/Register!$Q871,2))</f>
        <v/>
      </c>
      <c r="I873" s="27">
        <f>IF(OR(Register!$N871&lt;&gt;"Yes",Register!$O871="",N(Register!$Q871)=0),0,ROUND((Register!$M871-Register!$R871)*MIN(Register!$Q871,MAX(0,MIN(I$4,IF(Register!$U871="",$D$2,MIN($D$2,YEAR(Register!$U871)*12+MONTH(Register!$U871)-1)))-(YEAR(Register!$O871)*12+MONTH(Register!$O871))+1))/Register!$Q871,2)-ROUND((Register!$M871-Register!$R871)*MIN(Register!$Q871,MAX(0,MIN(I$4-1,IF(Register!$U871="",$D$2,MIN($D$2,YEAR(Register!$U871)*12+MONTH(Register!$U871)-1)))-(YEAR(Register!$O871)*12+MONTH(Register!$O871))+1))/Register!$Q871,2))</f>
        <v/>
      </c>
      <c r="J873" s="27">
        <f>IF(OR(Register!$N871&lt;&gt;"Yes",Register!$O871="",N(Register!$Q871)=0),0,ROUND((Register!$M871-Register!$R871)*MIN(Register!$Q871,MAX(0,MIN(J$4,IF(Register!$U871="",$D$2,MIN($D$2,YEAR(Register!$U871)*12+MONTH(Register!$U871)-1)))-(YEAR(Register!$O871)*12+MONTH(Register!$O871))+1))/Register!$Q871,2)-ROUND((Register!$M871-Register!$R871)*MIN(Register!$Q871,MAX(0,MIN(J$4-1,IF(Register!$U871="",$D$2,MIN($D$2,YEAR(Register!$U871)*12+MONTH(Register!$U871)-1)))-(YEAR(Register!$O871)*12+MONTH(Register!$O871))+1))/Register!$Q871,2))</f>
        <v/>
      </c>
      <c r="K873" s="27">
        <f>IF(OR(Register!$N871&lt;&gt;"Yes",Register!$O871="",N(Register!$Q871)=0),0,ROUND((Register!$M871-Register!$R871)*MIN(Register!$Q871,MAX(0,MIN(K$4,IF(Register!$U871="",$D$2,MIN($D$2,YEAR(Register!$U871)*12+MONTH(Register!$U871)-1)))-(YEAR(Register!$O871)*12+MONTH(Register!$O871))+1))/Register!$Q871,2)-ROUND((Register!$M871-Register!$R871)*MIN(Register!$Q871,MAX(0,MIN(K$4-1,IF(Register!$U871="",$D$2,MIN($D$2,YEAR(Register!$U871)*12+MONTH(Register!$U871)-1)))-(YEAR(Register!$O871)*12+MONTH(Register!$O871))+1))/Register!$Q871,2))</f>
        <v/>
      </c>
      <c r="L873" s="27">
        <f>IF(OR(Register!$N871&lt;&gt;"Yes",Register!$O871="",N(Register!$Q871)=0),0,ROUND((Register!$M871-Register!$R871)*MIN(Register!$Q871,MAX(0,MIN(L$4,IF(Register!$U871="",$D$2,MIN($D$2,YEAR(Register!$U871)*12+MONTH(Register!$U871)-1)))-(YEAR(Register!$O871)*12+MONTH(Register!$O871))+1))/Register!$Q871,2)-ROUND((Register!$M871-Register!$R871)*MIN(Register!$Q871,MAX(0,MIN(L$4-1,IF(Register!$U871="",$D$2,MIN($D$2,YEAR(Register!$U871)*12+MONTH(Register!$U871)-1)))-(YEAR(Register!$O871)*12+MONTH(Register!$O871))+1))/Register!$Q871,2))</f>
        <v/>
      </c>
      <c r="M873" s="27">
        <f>IF(OR(Register!$N871&lt;&gt;"Yes",Register!$O871="",N(Register!$Q871)=0),0,ROUND((Register!$M871-Register!$R871)*MIN(Register!$Q871,MAX(0,MIN(M$4,IF(Register!$U871="",$D$2,MIN($D$2,YEAR(Register!$U871)*12+MONTH(Register!$U871)-1)))-(YEAR(Register!$O871)*12+MONTH(Register!$O871))+1))/Register!$Q871,2)-ROUND((Register!$M871-Register!$R871)*MIN(Register!$Q871,MAX(0,MIN(M$4-1,IF(Register!$U871="",$D$2,MIN($D$2,YEAR(Register!$U871)*12+MONTH(Register!$U871)-1)))-(YEAR(Register!$O871)*12+MONTH(Register!$O871))+1))/Register!$Q871,2))</f>
        <v/>
      </c>
      <c r="N873" s="27">
        <f>IF(OR(Register!$N871&lt;&gt;"Yes",Register!$O871="",N(Register!$Q871)=0),0,ROUND((Register!$M871-Register!$R871)*MIN(Register!$Q871,MAX(0,MIN(N$4,IF(Register!$U871="",$D$2,MIN($D$2,YEAR(Register!$U871)*12+MONTH(Register!$U871)-1)))-(YEAR(Register!$O871)*12+MONTH(Register!$O871))+1))/Register!$Q871,2)-ROUND((Register!$M871-Register!$R871)*MIN(Register!$Q871,MAX(0,MIN(N$4-1,IF(Register!$U871="",$D$2,MIN($D$2,YEAR(Register!$U871)*12+MONTH(Register!$U871)-1)))-(YEAR(Register!$O871)*12+MONTH(Register!$O871))+1))/Register!$Q871,2))</f>
        <v/>
      </c>
      <c r="O873" s="27">
        <f>IF(OR(Register!$N871&lt;&gt;"Yes",Register!$O871="",N(Register!$Q871)=0),0,ROUND((Register!$M871-Register!$R871)*MIN(Register!$Q871,MAX(0,MIN(O$4,IF(Register!$U871="",$D$2,MIN($D$2,YEAR(Register!$U871)*12+MONTH(Register!$U871)-1)))-(YEAR(Register!$O871)*12+MONTH(Register!$O871))+1))/Register!$Q871,2)-ROUND((Register!$M871-Register!$R871)*MIN(Register!$Q871,MAX(0,MIN(O$4-1,IF(Register!$U871="",$D$2,MIN($D$2,YEAR(Register!$U871)*12+MONTH(Register!$U871)-1)))-(YEAR(Register!$O871)*12+MONTH(Register!$O871))+1))/Register!$Q871,2))</f>
        <v/>
      </c>
      <c r="P873" s="27">
        <f>IF(OR(Register!$N871&lt;&gt;"Yes",Register!$O871="",N(Register!$Q871)=0),0,ROUND((Register!$M871-Register!$R871)*MIN(Register!$Q871,MAX(0,MIN(P$4,IF(Register!$U871="",$D$2,MIN($D$2,YEAR(Register!$U871)*12+MONTH(Register!$U871)-1)))-(YEAR(Register!$O871)*12+MONTH(Register!$O871))+1))/Register!$Q871,2)-ROUND((Register!$M871-Register!$R871)*MIN(Register!$Q871,MAX(0,MIN(P$4-1,IF(Register!$U871="",$D$2,MIN($D$2,YEAR(Register!$U871)*12+MONTH(Register!$U871)-1)))-(YEAR(Register!$O871)*12+MONTH(Register!$O871))+1))/Register!$Q871,2))</f>
        <v/>
      </c>
      <c r="Q873" s="27">
        <f>E873+F873+G873+H873+I873+J873+K873+L873+M873+N873+O873+P873</f>
        <v/>
      </c>
    </row>
    <row r="874">
      <c r="A874" s="28">
        <f>IF(Register!$A872="","",Register!$A872)</f>
        <v/>
      </c>
      <c r="B874" s="28">
        <f>IF(Register!$D872="","",Register!$D872)</f>
        <v/>
      </c>
      <c r="C874" s="28">
        <f>IF(Register!$F872="","",Register!$F872)</f>
        <v/>
      </c>
      <c r="D874" s="28">
        <f>IF(C874="","",IF(C874=Settings!$A$9,Settings!$B$9,IF(C874=Settings!$A$10,Settings!$B$10,IF(C874=Settings!$A$11,Settings!$B$11,IF(C874=Settings!$A$12,Settings!$B$12,IF(C874=Settings!$A$13,Settings!$B$13,IF(C874=Settings!$A$14,Settings!$B$14,IF(C874=Settings!$A$15,Settings!$B$15,IF(C874=Settings!$A$16,Settings!$B$16,IF(C874=Settings!$A$17,Settings!$B$17,IF(C874=Settings!$A$18,Settings!$B$18,"")))))))))))</f>
        <v/>
      </c>
      <c r="E874" s="27">
        <f>IF(OR(Register!$N872&lt;&gt;"Yes",Register!$O872="",N(Register!$Q872)=0),0,ROUND((Register!$M872-Register!$R872)*MIN(Register!$Q872,MAX(0,MIN(E$4,IF(Register!$U872="",$D$2,MIN($D$2,YEAR(Register!$U872)*12+MONTH(Register!$U872)-1)))-(YEAR(Register!$O872)*12+MONTH(Register!$O872))+1))/Register!$Q872,2)-ROUND((Register!$M872-Register!$R872)*MIN(Register!$Q872,MAX(0,MIN(E$4-1,IF(Register!$U872="",$D$2,MIN($D$2,YEAR(Register!$U872)*12+MONTH(Register!$U872)-1)))-(YEAR(Register!$O872)*12+MONTH(Register!$O872))+1))/Register!$Q872,2))</f>
        <v/>
      </c>
      <c r="F874" s="27">
        <f>IF(OR(Register!$N872&lt;&gt;"Yes",Register!$O872="",N(Register!$Q872)=0),0,ROUND((Register!$M872-Register!$R872)*MIN(Register!$Q872,MAX(0,MIN(F$4,IF(Register!$U872="",$D$2,MIN($D$2,YEAR(Register!$U872)*12+MONTH(Register!$U872)-1)))-(YEAR(Register!$O872)*12+MONTH(Register!$O872))+1))/Register!$Q872,2)-ROUND((Register!$M872-Register!$R872)*MIN(Register!$Q872,MAX(0,MIN(F$4-1,IF(Register!$U872="",$D$2,MIN($D$2,YEAR(Register!$U872)*12+MONTH(Register!$U872)-1)))-(YEAR(Register!$O872)*12+MONTH(Register!$O872))+1))/Register!$Q872,2))</f>
        <v/>
      </c>
      <c r="G874" s="27">
        <f>IF(OR(Register!$N872&lt;&gt;"Yes",Register!$O872="",N(Register!$Q872)=0),0,ROUND((Register!$M872-Register!$R872)*MIN(Register!$Q872,MAX(0,MIN(G$4,IF(Register!$U872="",$D$2,MIN($D$2,YEAR(Register!$U872)*12+MONTH(Register!$U872)-1)))-(YEAR(Register!$O872)*12+MONTH(Register!$O872))+1))/Register!$Q872,2)-ROUND((Register!$M872-Register!$R872)*MIN(Register!$Q872,MAX(0,MIN(G$4-1,IF(Register!$U872="",$D$2,MIN($D$2,YEAR(Register!$U872)*12+MONTH(Register!$U872)-1)))-(YEAR(Register!$O872)*12+MONTH(Register!$O872))+1))/Register!$Q872,2))</f>
        <v/>
      </c>
      <c r="H874" s="27">
        <f>IF(OR(Register!$N872&lt;&gt;"Yes",Register!$O872="",N(Register!$Q872)=0),0,ROUND((Register!$M872-Register!$R872)*MIN(Register!$Q872,MAX(0,MIN(H$4,IF(Register!$U872="",$D$2,MIN($D$2,YEAR(Register!$U872)*12+MONTH(Register!$U872)-1)))-(YEAR(Register!$O872)*12+MONTH(Register!$O872))+1))/Register!$Q872,2)-ROUND((Register!$M872-Register!$R872)*MIN(Register!$Q872,MAX(0,MIN(H$4-1,IF(Register!$U872="",$D$2,MIN($D$2,YEAR(Register!$U872)*12+MONTH(Register!$U872)-1)))-(YEAR(Register!$O872)*12+MONTH(Register!$O872))+1))/Register!$Q872,2))</f>
        <v/>
      </c>
      <c r="I874" s="27">
        <f>IF(OR(Register!$N872&lt;&gt;"Yes",Register!$O872="",N(Register!$Q872)=0),0,ROUND((Register!$M872-Register!$R872)*MIN(Register!$Q872,MAX(0,MIN(I$4,IF(Register!$U872="",$D$2,MIN($D$2,YEAR(Register!$U872)*12+MONTH(Register!$U872)-1)))-(YEAR(Register!$O872)*12+MONTH(Register!$O872))+1))/Register!$Q872,2)-ROUND((Register!$M872-Register!$R872)*MIN(Register!$Q872,MAX(0,MIN(I$4-1,IF(Register!$U872="",$D$2,MIN($D$2,YEAR(Register!$U872)*12+MONTH(Register!$U872)-1)))-(YEAR(Register!$O872)*12+MONTH(Register!$O872))+1))/Register!$Q872,2))</f>
        <v/>
      </c>
      <c r="J874" s="27">
        <f>IF(OR(Register!$N872&lt;&gt;"Yes",Register!$O872="",N(Register!$Q872)=0),0,ROUND((Register!$M872-Register!$R872)*MIN(Register!$Q872,MAX(0,MIN(J$4,IF(Register!$U872="",$D$2,MIN($D$2,YEAR(Register!$U872)*12+MONTH(Register!$U872)-1)))-(YEAR(Register!$O872)*12+MONTH(Register!$O872))+1))/Register!$Q872,2)-ROUND((Register!$M872-Register!$R872)*MIN(Register!$Q872,MAX(0,MIN(J$4-1,IF(Register!$U872="",$D$2,MIN($D$2,YEAR(Register!$U872)*12+MONTH(Register!$U872)-1)))-(YEAR(Register!$O872)*12+MONTH(Register!$O872))+1))/Register!$Q872,2))</f>
        <v/>
      </c>
      <c r="K874" s="27">
        <f>IF(OR(Register!$N872&lt;&gt;"Yes",Register!$O872="",N(Register!$Q872)=0),0,ROUND((Register!$M872-Register!$R872)*MIN(Register!$Q872,MAX(0,MIN(K$4,IF(Register!$U872="",$D$2,MIN($D$2,YEAR(Register!$U872)*12+MONTH(Register!$U872)-1)))-(YEAR(Register!$O872)*12+MONTH(Register!$O872))+1))/Register!$Q872,2)-ROUND((Register!$M872-Register!$R872)*MIN(Register!$Q872,MAX(0,MIN(K$4-1,IF(Register!$U872="",$D$2,MIN($D$2,YEAR(Register!$U872)*12+MONTH(Register!$U872)-1)))-(YEAR(Register!$O872)*12+MONTH(Register!$O872))+1))/Register!$Q872,2))</f>
        <v/>
      </c>
      <c r="L874" s="27">
        <f>IF(OR(Register!$N872&lt;&gt;"Yes",Register!$O872="",N(Register!$Q872)=0),0,ROUND((Register!$M872-Register!$R872)*MIN(Register!$Q872,MAX(0,MIN(L$4,IF(Register!$U872="",$D$2,MIN($D$2,YEAR(Register!$U872)*12+MONTH(Register!$U872)-1)))-(YEAR(Register!$O872)*12+MONTH(Register!$O872))+1))/Register!$Q872,2)-ROUND((Register!$M872-Register!$R872)*MIN(Register!$Q872,MAX(0,MIN(L$4-1,IF(Register!$U872="",$D$2,MIN($D$2,YEAR(Register!$U872)*12+MONTH(Register!$U872)-1)))-(YEAR(Register!$O872)*12+MONTH(Register!$O872))+1))/Register!$Q872,2))</f>
        <v/>
      </c>
      <c r="M874" s="27">
        <f>IF(OR(Register!$N872&lt;&gt;"Yes",Register!$O872="",N(Register!$Q872)=0),0,ROUND((Register!$M872-Register!$R872)*MIN(Register!$Q872,MAX(0,MIN(M$4,IF(Register!$U872="",$D$2,MIN($D$2,YEAR(Register!$U872)*12+MONTH(Register!$U872)-1)))-(YEAR(Register!$O872)*12+MONTH(Register!$O872))+1))/Register!$Q872,2)-ROUND((Register!$M872-Register!$R872)*MIN(Register!$Q872,MAX(0,MIN(M$4-1,IF(Register!$U872="",$D$2,MIN($D$2,YEAR(Register!$U872)*12+MONTH(Register!$U872)-1)))-(YEAR(Register!$O872)*12+MONTH(Register!$O872))+1))/Register!$Q872,2))</f>
        <v/>
      </c>
      <c r="N874" s="27">
        <f>IF(OR(Register!$N872&lt;&gt;"Yes",Register!$O872="",N(Register!$Q872)=0),0,ROUND((Register!$M872-Register!$R872)*MIN(Register!$Q872,MAX(0,MIN(N$4,IF(Register!$U872="",$D$2,MIN($D$2,YEAR(Register!$U872)*12+MONTH(Register!$U872)-1)))-(YEAR(Register!$O872)*12+MONTH(Register!$O872))+1))/Register!$Q872,2)-ROUND((Register!$M872-Register!$R872)*MIN(Register!$Q872,MAX(0,MIN(N$4-1,IF(Register!$U872="",$D$2,MIN($D$2,YEAR(Register!$U872)*12+MONTH(Register!$U872)-1)))-(YEAR(Register!$O872)*12+MONTH(Register!$O872))+1))/Register!$Q872,2))</f>
        <v/>
      </c>
      <c r="O874" s="27">
        <f>IF(OR(Register!$N872&lt;&gt;"Yes",Register!$O872="",N(Register!$Q872)=0),0,ROUND((Register!$M872-Register!$R872)*MIN(Register!$Q872,MAX(0,MIN(O$4,IF(Register!$U872="",$D$2,MIN($D$2,YEAR(Register!$U872)*12+MONTH(Register!$U872)-1)))-(YEAR(Register!$O872)*12+MONTH(Register!$O872))+1))/Register!$Q872,2)-ROUND((Register!$M872-Register!$R872)*MIN(Register!$Q872,MAX(0,MIN(O$4-1,IF(Register!$U872="",$D$2,MIN($D$2,YEAR(Register!$U872)*12+MONTH(Register!$U872)-1)))-(YEAR(Register!$O872)*12+MONTH(Register!$O872))+1))/Register!$Q872,2))</f>
        <v/>
      </c>
      <c r="P874" s="27">
        <f>IF(OR(Register!$N872&lt;&gt;"Yes",Register!$O872="",N(Register!$Q872)=0),0,ROUND((Register!$M872-Register!$R872)*MIN(Register!$Q872,MAX(0,MIN(P$4,IF(Register!$U872="",$D$2,MIN($D$2,YEAR(Register!$U872)*12+MONTH(Register!$U872)-1)))-(YEAR(Register!$O872)*12+MONTH(Register!$O872))+1))/Register!$Q872,2)-ROUND((Register!$M872-Register!$R872)*MIN(Register!$Q872,MAX(0,MIN(P$4-1,IF(Register!$U872="",$D$2,MIN($D$2,YEAR(Register!$U872)*12+MONTH(Register!$U872)-1)))-(YEAR(Register!$O872)*12+MONTH(Register!$O872))+1))/Register!$Q872,2))</f>
        <v/>
      </c>
      <c r="Q874" s="27">
        <f>E874+F874+G874+H874+I874+J874+K874+L874+M874+N874+O874+P874</f>
        <v/>
      </c>
    </row>
    <row r="875">
      <c r="A875" s="28">
        <f>IF(Register!$A873="","",Register!$A873)</f>
        <v/>
      </c>
      <c r="B875" s="28">
        <f>IF(Register!$D873="","",Register!$D873)</f>
        <v/>
      </c>
      <c r="C875" s="28">
        <f>IF(Register!$F873="","",Register!$F873)</f>
        <v/>
      </c>
      <c r="D875" s="28">
        <f>IF(C875="","",IF(C875=Settings!$A$9,Settings!$B$9,IF(C875=Settings!$A$10,Settings!$B$10,IF(C875=Settings!$A$11,Settings!$B$11,IF(C875=Settings!$A$12,Settings!$B$12,IF(C875=Settings!$A$13,Settings!$B$13,IF(C875=Settings!$A$14,Settings!$B$14,IF(C875=Settings!$A$15,Settings!$B$15,IF(C875=Settings!$A$16,Settings!$B$16,IF(C875=Settings!$A$17,Settings!$B$17,IF(C875=Settings!$A$18,Settings!$B$18,"")))))))))))</f>
        <v/>
      </c>
      <c r="E875" s="27">
        <f>IF(OR(Register!$N873&lt;&gt;"Yes",Register!$O873="",N(Register!$Q873)=0),0,ROUND((Register!$M873-Register!$R873)*MIN(Register!$Q873,MAX(0,MIN(E$4,IF(Register!$U873="",$D$2,MIN($D$2,YEAR(Register!$U873)*12+MONTH(Register!$U873)-1)))-(YEAR(Register!$O873)*12+MONTH(Register!$O873))+1))/Register!$Q873,2)-ROUND((Register!$M873-Register!$R873)*MIN(Register!$Q873,MAX(0,MIN(E$4-1,IF(Register!$U873="",$D$2,MIN($D$2,YEAR(Register!$U873)*12+MONTH(Register!$U873)-1)))-(YEAR(Register!$O873)*12+MONTH(Register!$O873))+1))/Register!$Q873,2))</f>
        <v/>
      </c>
      <c r="F875" s="27">
        <f>IF(OR(Register!$N873&lt;&gt;"Yes",Register!$O873="",N(Register!$Q873)=0),0,ROUND((Register!$M873-Register!$R873)*MIN(Register!$Q873,MAX(0,MIN(F$4,IF(Register!$U873="",$D$2,MIN($D$2,YEAR(Register!$U873)*12+MONTH(Register!$U873)-1)))-(YEAR(Register!$O873)*12+MONTH(Register!$O873))+1))/Register!$Q873,2)-ROUND((Register!$M873-Register!$R873)*MIN(Register!$Q873,MAX(0,MIN(F$4-1,IF(Register!$U873="",$D$2,MIN($D$2,YEAR(Register!$U873)*12+MONTH(Register!$U873)-1)))-(YEAR(Register!$O873)*12+MONTH(Register!$O873))+1))/Register!$Q873,2))</f>
        <v/>
      </c>
      <c r="G875" s="27">
        <f>IF(OR(Register!$N873&lt;&gt;"Yes",Register!$O873="",N(Register!$Q873)=0),0,ROUND((Register!$M873-Register!$R873)*MIN(Register!$Q873,MAX(0,MIN(G$4,IF(Register!$U873="",$D$2,MIN($D$2,YEAR(Register!$U873)*12+MONTH(Register!$U873)-1)))-(YEAR(Register!$O873)*12+MONTH(Register!$O873))+1))/Register!$Q873,2)-ROUND((Register!$M873-Register!$R873)*MIN(Register!$Q873,MAX(0,MIN(G$4-1,IF(Register!$U873="",$D$2,MIN($D$2,YEAR(Register!$U873)*12+MONTH(Register!$U873)-1)))-(YEAR(Register!$O873)*12+MONTH(Register!$O873))+1))/Register!$Q873,2))</f>
        <v/>
      </c>
      <c r="H875" s="27">
        <f>IF(OR(Register!$N873&lt;&gt;"Yes",Register!$O873="",N(Register!$Q873)=0),0,ROUND((Register!$M873-Register!$R873)*MIN(Register!$Q873,MAX(0,MIN(H$4,IF(Register!$U873="",$D$2,MIN($D$2,YEAR(Register!$U873)*12+MONTH(Register!$U873)-1)))-(YEAR(Register!$O873)*12+MONTH(Register!$O873))+1))/Register!$Q873,2)-ROUND((Register!$M873-Register!$R873)*MIN(Register!$Q873,MAX(0,MIN(H$4-1,IF(Register!$U873="",$D$2,MIN($D$2,YEAR(Register!$U873)*12+MONTH(Register!$U873)-1)))-(YEAR(Register!$O873)*12+MONTH(Register!$O873))+1))/Register!$Q873,2))</f>
        <v/>
      </c>
      <c r="I875" s="27">
        <f>IF(OR(Register!$N873&lt;&gt;"Yes",Register!$O873="",N(Register!$Q873)=0),0,ROUND((Register!$M873-Register!$R873)*MIN(Register!$Q873,MAX(0,MIN(I$4,IF(Register!$U873="",$D$2,MIN($D$2,YEAR(Register!$U873)*12+MONTH(Register!$U873)-1)))-(YEAR(Register!$O873)*12+MONTH(Register!$O873))+1))/Register!$Q873,2)-ROUND((Register!$M873-Register!$R873)*MIN(Register!$Q873,MAX(0,MIN(I$4-1,IF(Register!$U873="",$D$2,MIN($D$2,YEAR(Register!$U873)*12+MONTH(Register!$U873)-1)))-(YEAR(Register!$O873)*12+MONTH(Register!$O873))+1))/Register!$Q873,2))</f>
        <v/>
      </c>
      <c r="J875" s="27">
        <f>IF(OR(Register!$N873&lt;&gt;"Yes",Register!$O873="",N(Register!$Q873)=0),0,ROUND((Register!$M873-Register!$R873)*MIN(Register!$Q873,MAX(0,MIN(J$4,IF(Register!$U873="",$D$2,MIN($D$2,YEAR(Register!$U873)*12+MONTH(Register!$U873)-1)))-(YEAR(Register!$O873)*12+MONTH(Register!$O873))+1))/Register!$Q873,2)-ROUND((Register!$M873-Register!$R873)*MIN(Register!$Q873,MAX(0,MIN(J$4-1,IF(Register!$U873="",$D$2,MIN($D$2,YEAR(Register!$U873)*12+MONTH(Register!$U873)-1)))-(YEAR(Register!$O873)*12+MONTH(Register!$O873))+1))/Register!$Q873,2))</f>
        <v/>
      </c>
      <c r="K875" s="27">
        <f>IF(OR(Register!$N873&lt;&gt;"Yes",Register!$O873="",N(Register!$Q873)=0),0,ROUND((Register!$M873-Register!$R873)*MIN(Register!$Q873,MAX(0,MIN(K$4,IF(Register!$U873="",$D$2,MIN($D$2,YEAR(Register!$U873)*12+MONTH(Register!$U873)-1)))-(YEAR(Register!$O873)*12+MONTH(Register!$O873))+1))/Register!$Q873,2)-ROUND((Register!$M873-Register!$R873)*MIN(Register!$Q873,MAX(0,MIN(K$4-1,IF(Register!$U873="",$D$2,MIN($D$2,YEAR(Register!$U873)*12+MONTH(Register!$U873)-1)))-(YEAR(Register!$O873)*12+MONTH(Register!$O873))+1))/Register!$Q873,2))</f>
        <v/>
      </c>
      <c r="L875" s="27">
        <f>IF(OR(Register!$N873&lt;&gt;"Yes",Register!$O873="",N(Register!$Q873)=0),0,ROUND((Register!$M873-Register!$R873)*MIN(Register!$Q873,MAX(0,MIN(L$4,IF(Register!$U873="",$D$2,MIN($D$2,YEAR(Register!$U873)*12+MONTH(Register!$U873)-1)))-(YEAR(Register!$O873)*12+MONTH(Register!$O873))+1))/Register!$Q873,2)-ROUND((Register!$M873-Register!$R873)*MIN(Register!$Q873,MAX(0,MIN(L$4-1,IF(Register!$U873="",$D$2,MIN($D$2,YEAR(Register!$U873)*12+MONTH(Register!$U873)-1)))-(YEAR(Register!$O873)*12+MONTH(Register!$O873))+1))/Register!$Q873,2))</f>
        <v/>
      </c>
      <c r="M875" s="27">
        <f>IF(OR(Register!$N873&lt;&gt;"Yes",Register!$O873="",N(Register!$Q873)=0),0,ROUND((Register!$M873-Register!$R873)*MIN(Register!$Q873,MAX(0,MIN(M$4,IF(Register!$U873="",$D$2,MIN($D$2,YEAR(Register!$U873)*12+MONTH(Register!$U873)-1)))-(YEAR(Register!$O873)*12+MONTH(Register!$O873))+1))/Register!$Q873,2)-ROUND((Register!$M873-Register!$R873)*MIN(Register!$Q873,MAX(0,MIN(M$4-1,IF(Register!$U873="",$D$2,MIN($D$2,YEAR(Register!$U873)*12+MONTH(Register!$U873)-1)))-(YEAR(Register!$O873)*12+MONTH(Register!$O873))+1))/Register!$Q873,2))</f>
        <v/>
      </c>
      <c r="N875" s="27">
        <f>IF(OR(Register!$N873&lt;&gt;"Yes",Register!$O873="",N(Register!$Q873)=0),0,ROUND((Register!$M873-Register!$R873)*MIN(Register!$Q873,MAX(0,MIN(N$4,IF(Register!$U873="",$D$2,MIN($D$2,YEAR(Register!$U873)*12+MONTH(Register!$U873)-1)))-(YEAR(Register!$O873)*12+MONTH(Register!$O873))+1))/Register!$Q873,2)-ROUND((Register!$M873-Register!$R873)*MIN(Register!$Q873,MAX(0,MIN(N$4-1,IF(Register!$U873="",$D$2,MIN($D$2,YEAR(Register!$U873)*12+MONTH(Register!$U873)-1)))-(YEAR(Register!$O873)*12+MONTH(Register!$O873))+1))/Register!$Q873,2))</f>
        <v/>
      </c>
      <c r="O875" s="27">
        <f>IF(OR(Register!$N873&lt;&gt;"Yes",Register!$O873="",N(Register!$Q873)=0),0,ROUND((Register!$M873-Register!$R873)*MIN(Register!$Q873,MAX(0,MIN(O$4,IF(Register!$U873="",$D$2,MIN($D$2,YEAR(Register!$U873)*12+MONTH(Register!$U873)-1)))-(YEAR(Register!$O873)*12+MONTH(Register!$O873))+1))/Register!$Q873,2)-ROUND((Register!$M873-Register!$R873)*MIN(Register!$Q873,MAX(0,MIN(O$4-1,IF(Register!$U873="",$D$2,MIN($D$2,YEAR(Register!$U873)*12+MONTH(Register!$U873)-1)))-(YEAR(Register!$O873)*12+MONTH(Register!$O873))+1))/Register!$Q873,2))</f>
        <v/>
      </c>
      <c r="P875" s="27">
        <f>IF(OR(Register!$N873&lt;&gt;"Yes",Register!$O873="",N(Register!$Q873)=0),0,ROUND((Register!$M873-Register!$R873)*MIN(Register!$Q873,MAX(0,MIN(P$4,IF(Register!$U873="",$D$2,MIN($D$2,YEAR(Register!$U873)*12+MONTH(Register!$U873)-1)))-(YEAR(Register!$O873)*12+MONTH(Register!$O873))+1))/Register!$Q873,2)-ROUND((Register!$M873-Register!$R873)*MIN(Register!$Q873,MAX(0,MIN(P$4-1,IF(Register!$U873="",$D$2,MIN($D$2,YEAR(Register!$U873)*12+MONTH(Register!$U873)-1)))-(YEAR(Register!$O873)*12+MONTH(Register!$O873))+1))/Register!$Q873,2))</f>
        <v/>
      </c>
      <c r="Q875" s="27">
        <f>E875+F875+G875+H875+I875+J875+K875+L875+M875+N875+O875+P875</f>
        <v/>
      </c>
    </row>
    <row r="876">
      <c r="A876" s="28">
        <f>IF(Register!$A874="","",Register!$A874)</f>
        <v/>
      </c>
      <c r="B876" s="28">
        <f>IF(Register!$D874="","",Register!$D874)</f>
        <v/>
      </c>
      <c r="C876" s="28">
        <f>IF(Register!$F874="","",Register!$F874)</f>
        <v/>
      </c>
      <c r="D876" s="28">
        <f>IF(C876="","",IF(C876=Settings!$A$9,Settings!$B$9,IF(C876=Settings!$A$10,Settings!$B$10,IF(C876=Settings!$A$11,Settings!$B$11,IF(C876=Settings!$A$12,Settings!$B$12,IF(C876=Settings!$A$13,Settings!$B$13,IF(C876=Settings!$A$14,Settings!$B$14,IF(C876=Settings!$A$15,Settings!$B$15,IF(C876=Settings!$A$16,Settings!$B$16,IF(C876=Settings!$A$17,Settings!$B$17,IF(C876=Settings!$A$18,Settings!$B$18,"")))))))))))</f>
        <v/>
      </c>
      <c r="E876" s="27">
        <f>IF(OR(Register!$N874&lt;&gt;"Yes",Register!$O874="",N(Register!$Q874)=0),0,ROUND((Register!$M874-Register!$R874)*MIN(Register!$Q874,MAX(0,MIN(E$4,IF(Register!$U874="",$D$2,MIN($D$2,YEAR(Register!$U874)*12+MONTH(Register!$U874)-1)))-(YEAR(Register!$O874)*12+MONTH(Register!$O874))+1))/Register!$Q874,2)-ROUND((Register!$M874-Register!$R874)*MIN(Register!$Q874,MAX(0,MIN(E$4-1,IF(Register!$U874="",$D$2,MIN($D$2,YEAR(Register!$U874)*12+MONTH(Register!$U874)-1)))-(YEAR(Register!$O874)*12+MONTH(Register!$O874))+1))/Register!$Q874,2))</f>
        <v/>
      </c>
      <c r="F876" s="27">
        <f>IF(OR(Register!$N874&lt;&gt;"Yes",Register!$O874="",N(Register!$Q874)=0),0,ROUND((Register!$M874-Register!$R874)*MIN(Register!$Q874,MAX(0,MIN(F$4,IF(Register!$U874="",$D$2,MIN($D$2,YEAR(Register!$U874)*12+MONTH(Register!$U874)-1)))-(YEAR(Register!$O874)*12+MONTH(Register!$O874))+1))/Register!$Q874,2)-ROUND((Register!$M874-Register!$R874)*MIN(Register!$Q874,MAX(0,MIN(F$4-1,IF(Register!$U874="",$D$2,MIN($D$2,YEAR(Register!$U874)*12+MONTH(Register!$U874)-1)))-(YEAR(Register!$O874)*12+MONTH(Register!$O874))+1))/Register!$Q874,2))</f>
        <v/>
      </c>
      <c r="G876" s="27">
        <f>IF(OR(Register!$N874&lt;&gt;"Yes",Register!$O874="",N(Register!$Q874)=0),0,ROUND((Register!$M874-Register!$R874)*MIN(Register!$Q874,MAX(0,MIN(G$4,IF(Register!$U874="",$D$2,MIN($D$2,YEAR(Register!$U874)*12+MONTH(Register!$U874)-1)))-(YEAR(Register!$O874)*12+MONTH(Register!$O874))+1))/Register!$Q874,2)-ROUND((Register!$M874-Register!$R874)*MIN(Register!$Q874,MAX(0,MIN(G$4-1,IF(Register!$U874="",$D$2,MIN($D$2,YEAR(Register!$U874)*12+MONTH(Register!$U874)-1)))-(YEAR(Register!$O874)*12+MONTH(Register!$O874))+1))/Register!$Q874,2))</f>
        <v/>
      </c>
      <c r="H876" s="27">
        <f>IF(OR(Register!$N874&lt;&gt;"Yes",Register!$O874="",N(Register!$Q874)=0),0,ROUND((Register!$M874-Register!$R874)*MIN(Register!$Q874,MAX(0,MIN(H$4,IF(Register!$U874="",$D$2,MIN($D$2,YEAR(Register!$U874)*12+MONTH(Register!$U874)-1)))-(YEAR(Register!$O874)*12+MONTH(Register!$O874))+1))/Register!$Q874,2)-ROUND((Register!$M874-Register!$R874)*MIN(Register!$Q874,MAX(0,MIN(H$4-1,IF(Register!$U874="",$D$2,MIN($D$2,YEAR(Register!$U874)*12+MONTH(Register!$U874)-1)))-(YEAR(Register!$O874)*12+MONTH(Register!$O874))+1))/Register!$Q874,2))</f>
        <v/>
      </c>
      <c r="I876" s="27">
        <f>IF(OR(Register!$N874&lt;&gt;"Yes",Register!$O874="",N(Register!$Q874)=0),0,ROUND((Register!$M874-Register!$R874)*MIN(Register!$Q874,MAX(0,MIN(I$4,IF(Register!$U874="",$D$2,MIN($D$2,YEAR(Register!$U874)*12+MONTH(Register!$U874)-1)))-(YEAR(Register!$O874)*12+MONTH(Register!$O874))+1))/Register!$Q874,2)-ROUND((Register!$M874-Register!$R874)*MIN(Register!$Q874,MAX(0,MIN(I$4-1,IF(Register!$U874="",$D$2,MIN($D$2,YEAR(Register!$U874)*12+MONTH(Register!$U874)-1)))-(YEAR(Register!$O874)*12+MONTH(Register!$O874))+1))/Register!$Q874,2))</f>
        <v/>
      </c>
      <c r="J876" s="27">
        <f>IF(OR(Register!$N874&lt;&gt;"Yes",Register!$O874="",N(Register!$Q874)=0),0,ROUND((Register!$M874-Register!$R874)*MIN(Register!$Q874,MAX(0,MIN(J$4,IF(Register!$U874="",$D$2,MIN($D$2,YEAR(Register!$U874)*12+MONTH(Register!$U874)-1)))-(YEAR(Register!$O874)*12+MONTH(Register!$O874))+1))/Register!$Q874,2)-ROUND((Register!$M874-Register!$R874)*MIN(Register!$Q874,MAX(0,MIN(J$4-1,IF(Register!$U874="",$D$2,MIN($D$2,YEAR(Register!$U874)*12+MONTH(Register!$U874)-1)))-(YEAR(Register!$O874)*12+MONTH(Register!$O874))+1))/Register!$Q874,2))</f>
        <v/>
      </c>
      <c r="K876" s="27">
        <f>IF(OR(Register!$N874&lt;&gt;"Yes",Register!$O874="",N(Register!$Q874)=0),0,ROUND((Register!$M874-Register!$R874)*MIN(Register!$Q874,MAX(0,MIN(K$4,IF(Register!$U874="",$D$2,MIN($D$2,YEAR(Register!$U874)*12+MONTH(Register!$U874)-1)))-(YEAR(Register!$O874)*12+MONTH(Register!$O874))+1))/Register!$Q874,2)-ROUND((Register!$M874-Register!$R874)*MIN(Register!$Q874,MAX(0,MIN(K$4-1,IF(Register!$U874="",$D$2,MIN($D$2,YEAR(Register!$U874)*12+MONTH(Register!$U874)-1)))-(YEAR(Register!$O874)*12+MONTH(Register!$O874))+1))/Register!$Q874,2))</f>
        <v/>
      </c>
      <c r="L876" s="27">
        <f>IF(OR(Register!$N874&lt;&gt;"Yes",Register!$O874="",N(Register!$Q874)=0),0,ROUND((Register!$M874-Register!$R874)*MIN(Register!$Q874,MAX(0,MIN(L$4,IF(Register!$U874="",$D$2,MIN($D$2,YEAR(Register!$U874)*12+MONTH(Register!$U874)-1)))-(YEAR(Register!$O874)*12+MONTH(Register!$O874))+1))/Register!$Q874,2)-ROUND((Register!$M874-Register!$R874)*MIN(Register!$Q874,MAX(0,MIN(L$4-1,IF(Register!$U874="",$D$2,MIN($D$2,YEAR(Register!$U874)*12+MONTH(Register!$U874)-1)))-(YEAR(Register!$O874)*12+MONTH(Register!$O874))+1))/Register!$Q874,2))</f>
        <v/>
      </c>
      <c r="M876" s="27">
        <f>IF(OR(Register!$N874&lt;&gt;"Yes",Register!$O874="",N(Register!$Q874)=0),0,ROUND((Register!$M874-Register!$R874)*MIN(Register!$Q874,MAX(0,MIN(M$4,IF(Register!$U874="",$D$2,MIN($D$2,YEAR(Register!$U874)*12+MONTH(Register!$U874)-1)))-(YEAR(Register!$O874)*12+MONTH(Register!$O874))+1))/Register!$Q874,2)-ROUND((Register!$M874-Register!$R874)*MIN(Register!$Q874,MAX(0,MIN(M$4-1,IF(Register!$U874="",$D$2,MIN($D$2,YEAR(Register!$U874)*12+MONTH(Register!$U874)-1)))-(YEAR(Register!$O874)*12+MONTH(Register!$O874))+1))/Register!$Q874,2))</f>
        <v/>
      </c>
      <c r="N876" s="27">
        <f>IF(OR(Register!$N874&lt;&gt;"Yes",Register!$O874="",N(Register!$Q874)=0),0,ROUND((Register!$M874-Register!$R874)*MIN(Register!$Q874,MAX(0,MIN(N$4,IF(Register!$U874="",$D$2,MIN($D$2,YEAR(Register!$U874)*12+MONTH(Register!$U874)-1)))-(YEAR(Register!$O874)*12+MONTH(Register!$O874))+1))/Register!$Q874,2)-ROUND((Register!$M874-Register!$R874)*MIN(Register!$Q874,MAX(0,MIN(N$4-1,IF(Register!$U874="",$D$2,MIN($D$2,YEAR(Register!$U874)*12+MONTH(Register!$U874)-1)))-(YEAR(Register!$O874)*12+MONTH(Register!$O874))+1))/Register!$Q874,2))</f>
        <v/>
      </c>
      <c r="O876" s="27">
        <f>IF(OR(Register!$N874&lt;&gt;"Yes",Register!$O874="",N(Register!$Q874)=0),0,ROUND((Register!$M874-Register!$R874)*MIN(Register!$Q874,MAX(0,MIN(O$4,IF(Register!$U874="",$D$2,MIN($D$2,YEAR(Register!$U874)*12+MONTH(Register!$U874)-1)))-(YEAR(Register!$O874)*12+MONTH(Register!$O874))+1))/Register!$Q874,2)-ROUND((Register!$M874-Register!$R874)*MIN(Register!$Q874,MAX(0,MIN(O$4-1,IF(Register!$U874="",$D$2,MIN($D$2,YEAR(Register!$U874)*12+MONTH(Register!$U874)-1)))-(YEAR(Register!$O874)*12+MONTH(Register!$O874))+1))/Register!$Q874,2))</f>
        <v/>
      </c>
      <c r="P876" s="27">
        <f>IF(OR(Register!$N874&lt;&gt;"Yes",Register!$O874="",N(Register!$Q874)=0),0,ROUND((Register!$M874-Register!$R874)*MIN(Register!$Q874,MAX(0,MIN(P$4,IF(Register!$U874="",$D$2,MIN($D$2,YEAR(Register!$U874)*12+MONTH(Register!$U874)-1)))-(YEAR(Register!$O874)*12+MONTH(Register!$O874))+1))/Register!$Q874,2)-ROUND((Register!$M874-Register!$R874)*MIN(Register!$Q874,MAX(0,MIN(P$4-1,IF(Register!$U874="",$D$2,MIN($D$2,YEAR(Register!$U874)*12+MONTH(Register!$U874)-1)))-(YEAR(Register!$O874)*12+MONTH(Register!$O874))+1))/Register!$Q874,2))</f>
        <v/>
      </c>
      <c r="Q876" s="27">
        <f>E876+F876+G876+H876+I876+J876+K876+L876+M876+N876+O876+P876</f>
        <v/>
      </c>
    </row>
    <row r="877">
      <c r="A877" s="28">
        <f>IF(Register!$A875="","",Register!$A875)</f>
        <v/>
      </c>
      <c r="B877" s="28">
        <f>IF(Register!$D875="","",Register!$D875)</f>
        <v/>
      </c>
      <c r="C877" s="28">
        <f>IF(Register!$F875="","",Register!$F875)</f>
        <v/>
      </c>
      <c r="D877" s="28">
        <f>IF(C877="","",IF(C877=Settings!$A$9,Settings!$B$9,IF(C877=Settings!$A$10,Settings!$B$10,IF(C877=Settings!$A$11,Settings!$B$11,IF(C877=Settings!$A$12,Settings!$B$12,IF(C877=Settings!$A$13,Settings!$B$13,IF(C877=Settings!$A$14,Settings!$B$14,IF(C877=Settings!$A$15,Settings!$B$15,IF(C877=Settings!$A$16,Settings!$B$16,IF(C877=Settings!$A$17,Settings!$B$17,IF(C877=Settings!$A$18,Settings!$B$18,"")))))))))))</f>
        <v/>
      </c>
      <c r="E877" s="27">
        <f>IF(OR(Register!$N875&lt;&gt;"Yes",Register!$O875="",N(Register!$Q875)=0),0,ROUND((Register!$M875-Register!$R875)*MIN(Register!$Q875,MAX(0,MIN(E$4,IF(Register!$U875="",$D$2,MIN($D$2,YEAR(Register!$U875)*12+MONTH(Register!$U875)-1)))-(YEAR(Register!$O875)*12+MONTH(Register!$O875))+1))/Register!$Q875,2)-ROUND((Register!$M875-Register!$R875)*MIN(Register!$Q875,MAX(0,MIN(E$4-1,IF(Register!$U875="",$D$2,MIN($D$2,YEAR(Register!$U875)*12+MONTH(Register!$U875)-1)))-(YEAR(Register!$O875)*12+MONTH(Register!$O875))+1))/Register!$Q875,2))</f>
        <v/>
      </c>
      <c r="F877" s="27">
        <f>IF(OR(Register!$N875&lt;&gt;"Yes",Register!$O875="",N(Register!$Q875)=0),0,ROUND((Register!$M875-Register!$R875)*MIN(Register!$Q875,MAX(0,MIN(F$4,IF(Register!$U875="",$D$2,MIN($D$2,YEAR(Register!$U875)*12+MONTH(Register!$U875)-1)))-(YEAR(Register!$O875)*12+MONTH(Register!$O875))+1))/Register!$Q875,2)-ROUND((Register!$M875-Register!$R875)*MIN(Register!$Q875,MAX(0,MIN(F$4-1,IF(Register!$U875="",$D$2,MIN($D$2,YEAR(Register!$U875)*12+MONTH(Register!$U875)-1)))-(YEAR(Register!$O875)*12+MONTH(Register!$O875))+1))/Register!$Q875,2))</f>
        <v/>
      </c>
      <c r="G877" s="27">
        <f>IF(OR(Register!$N875&lt;&gt;"Yes",Register!$O875="",N(Register!$Q875)=0),0,ROUND((Register!$M875-Register!$R875)*MIN(Register!$Q875,MAX(0,MIN(G$4,IF(Register!$U875="",$D$2,MIN($D$2,YEAR(Register!$U875)*12+MONTH(Register!$U875)-1)))-(YEAR(Register!$O875)*12+MONTH(Register!$O875))+1))/Register!$Q875,2)-ROUND((Register!$M875-Register!$R875)*MIN(Register!$Q875,MAX(0,MIN(G$4-1,IF(Register!$U875="",$D$2,MIN($D$2,YEAR(Register!$U875)*12+MONTH(Register!$U875)-1)))-(YEAR(Register!$O875)*12+MONTH(Register!$O875))+1))/Register!$Q875,2))</f>
        <v/>
      </c>
      <c r="H877" s="27">
        <f>IF(OR(Register!$N875&lt;&gt;"Yes",Register!$O875="",N(Register!$Q875)=0),0,ROUND((Register!$M875-Register!$R875)*MIN(Register!$Q875,MAX(0,MIN(H$4,IF(Register!$U875="",$D$2,MIN($D$2,YEAR(Register!$U875)*12+MONTH(Register!$U875)-1)))-(YEAR(Register!$O875)*12+MONTH(Register!$O875))+1))/Register!$Q875,2)-ROUND((Register!$M875-Register!$R875)*MIN(Register!$Q875,MAX(0,MIN(H$4-1,IF(Register!$U875="",$D$2,MIN($D$2,YEAR(Register!$U875)*12+MONTH(Register!$U875)-1)))-(YEAR(Register!$O875)*12+MONTH(Register!$O875))+1))/Register!$Q875,2))</f>
        <v/>
      </c>
      <c r="I877" s="27">
        <f>IF(OR(Register!$N875&lt;&gt;"Yes",Register!$O875="",N(Register!$Q875)=0),0,ROUND((Register!$M875-Register!$R875)*MIN(Register!$Q875,MAX(0,MIN(I$4,IF(Register!$U875="",$D$2,MIN($D$2,YEAR(Register!$U875)*12+MONTH(Register!$U875)-1)))-(YEAR(Register!$O875)*12+MONTH(Register!$O875))+1))/Register!$Q875,2)-ROUND((Register!$M875-Register!$R875)*MIN(Register!$Q875,MAX(0,MIN(I$4-1,IF(Register!$U875="",$D$2,MIN($D$2,YEAR(Register!$U875)*12+MONTH(Register!$U875)-1)))-(YEAR(Register!$O875)*12+MONTH(Register!$O875))+1))/Register!$Q875,2))</f>
        <v/>
      </c>
      <c r="J877" s="27">
        <f>IF(OR(Register!$N875&lt;&gt;"Yes",Register!$O875="",N(Register!$Q875)=0),0,ROUND((Register!$M875-Register!$R875)*MIN(Register!$Q875,MAX(0,MIN(J$4,IF(Register!$U875="",$D$2,MIN($D$2,YEAR(Register!$U875)*12+MONTH(Register!$U875)-1)))-(YEAR(Register!$O875)*12+MONTH(Register!$O875))+1))/Register!$Q875,2)-ROUND((Register!$M875-Register!$R875)*MIN(Register!$Q875,MAX(0,MIN(J$4-1,IF(Register!$U875="",$D$2,MIN($D$2,YEAR(Register!$U875)*12+MONTH(Register!$U875)-1)))-(YEAR(Register!$O875)*12+MONTH(Register!$O875))+1))/Register!$Q875,2))</f>
        <v/>
      </c>
      <c r="K877" s="27">
        <f>IF(OR(Register!$N875&lt;&gt;"Yes",Register!$O875="",N(Register!$Q875)=0),0,ROUND((Register!$M875-Register!$R875)*MIN(Register!$Q875,MAX(0,MIN(K$4,IF(Register!$U875="",$D$2,MIN($D$2,YEAR(Register!$U875)*12+MONTH(Register!$U875)-1)))-(YEAR(Register!$O875)*12+MONTH(Register!$O875))+1))/Register!$Q875,2)-ROUND((Register!$M875-Register!$R875)*MIN(Register!$Q875,MAX(0,MIN(K$4-1,IF(Register!$U875="",$D$2,MIN($D$2,YEAR(Register!$U875)*12+MONTH(Register!$U875)-1)))-(YEAR(Register!$O875)*12+MONTH(Register!$O875))+1))/Register!$Q875,2))</f>
        <v/>
      </c>
      <c r="L877" s="27">
        <f>IF(OR(Register!$N875&lt;&gt;"Yes",Register!$O875="",N(Register!$Q875)=0),0,ROUND((Register!$M875-Register!$R875)*MIN(Register!$Q875,MAX(0,MIN(L$4,IF(Register!$U875="",$D$2,MIN($D$2,YEAR(Register!$U875)*12+MONTH(Register!$U875)-1)))-(YEAR(Register!$O875)*12+MONTH(Register!$O875))+1))/Register!$Q875,2)-ROUND((Register!$M875-Register!$R875)*MIN(Register!$Q875,MAX(0,MIN(L$4-1,IF(Register!$U875="",$D$2,MIN($D$2,YEAR(Register!$U875)*12+MONTH(Register!$U875)-1)))-(YEAR(Register!$O875)*12+MONTH(Register!$O875))+1))/Register!$Q875,2))</f>
        <v/>
      </c>
      <c r="M877" s="27">
        <f>IF(OR(Register!$N875&lt;&gt;"Yes",Register!$O875="",N(Register!$Q875)=0),0,ROUND((Register!$M875-Register!$R875)*MIN(Register!$Q875,MAX(0,MIN(M$4,IF(Register!$U875="",$D$2,MIN($D$2,YEAR(Register!$U875)*12+MONTH(Register!$U875)-1)))-(YEAR(Register!$O875)*12+MONTH(Register!$O875))+1))/Register!$Q875,2)-ROUND((Register!$M875-Register!$R875)*MIN(Register!$Q875,MAX(0,MIN(M$4-1,IF(Register!$U875="",$D$2,MIN($D$2,YEAR(Register!$U875)*12+MONTH(Register!$U875)-1)))-(YEAR(Register!$O875)*12+MONTH(Register!$O875))+1))/Register!$Q875,2))</f>
        <v/>
      </c>
      <c r="N877" s="27">
        <f>IF(OR(Register!$N875&lt;&gt;"Yes",Register!$O875="",N(Register!$Q875)=0),0,ROUND((Register!$M875-Register!$R875)*MIN(Register!$Q875,MAX(0,MIN(N$4,IF(Register!$U875="",$D$2,MIN($D$2,YEAR(Register!$U875)*12+MONTH(Register!$U875)-1)))-(YEAR(Register!$O875)*12+MONTH(Register!$O875))+1))/Register!$Q875,2)-ROUND((Register!$M875-Register!$R875)*MIN(Register!$Q875,MAX(0,MIN(N$4-1,IF(Register!$U875="",$D$2,MIN($D$2,YEAR(Register!$U875)*12+MONTH(Register!$U875)-1)))-(YEAR(Register!$O875)*12+MONTH(Register!$O875))+1))/Register!$Q875,2))</f>
        <v/>
      </c>
      <c r="O877" s="27">
        <f>IF(OR(Register!$N875&lt;&gt;"Yes",Register!$O875="",N(Register!$Q875)=0),0,ROUND((Register!$M875-Register!$R875)*MIN(Register!$Q875,MAX(0,MIN(O$4,IF(Register!$U875="",$D$2,MIN($D$2,YEAR(Register!$U875)*12+MONTH(Register!$U875)-1)))-(YEAR(Register!$O875)*12+MONTH(Register!$O875))+1))/Register!$Q875,2)-ROUND((Register!$M875-Register!$R875)*MIN(Register!$Q875,MAX(0,MIN(O$4-1,IF(Register!$U875="",$D$2,MIN($D$2,YEAR(Register!$U875)*12+MONTH(Register!$U875)-1)))-(YEAR(Register!$O875)*12+MONTH(Register!$O875))+1))/Register!$Q875,2))</f>
        <v/>
      </c>
      <c r="P877" s="27">
        <f>IF(OR(Register!$N875&lt;&gt;"Yes",Register!$O875="",N(Register!$Q875)=0),0,ROUND((Register!$M875-Register!$R875)*MIN(Register!$Q875,MAX(0,MIN(P$4,IF(Register!$U875="",$D$2,MIN($D$2,YEAR(Register!$U875)*12+MONTH(Register!$U875)-1)))-(YEAR(Register!$O875)*12+MONTH(Register!$O875))+1))/Register!$Q875,2)-ROUND((Register!$M875-Register!$R875)*MIN(Register!$Q875,MAX(0,MIN(P$4-1,IF(Register!$U875="",$D$2,MIN($D$2,YEAR(Register!$U875)*12+MONTH(Register!$U875)-1)))-(YEAR(Register!$O875)*12+MONTH(Register!$O875))+1))/Register!$Q875,2))</f>
        <v/>
      </c>
      <c r="Q877" s="27">
        <f>E877+F877+G877+H877+I877+J877+K877+L877+M877+N877+O877+P877</f>
        <v/>
      </c>
    </row>
    <row r="878">
      <c r="A878" s="28">
        <f>IF(Register!$A876="","",Register!$A876)</f>
        <v/>
      </c>
      <c r="B878" s="28">
        <f>IF(Register!$D876="","",Register!$D876)</f>
        <v/>
      </c>
      <c r="C878" s="28">
        <f>IF(Register!$F876="","",Register!$F876)</f>
        <v/>
      </c>
      <c r="D878" s="28">
        <f>IF(C878="","",IF(C878=Settings!$A$9,Settings!$B$9,IF(C878=Settings!$A$10,Settings!$B$10,IF(C878=Settings!$A$11,Settings!$B$11,IF(C878=Settings!$A$12,Settings!$B$12,IF(C878=Settings!$A$13,Settings!$B$13,IF(C878=Settings!$A$14,Settings!$B$14,IF(C878=Settings!$A$15,Settings!$B$15,IF(C878=Settings!$A$16,Settings!$B$16,IF(C878=Settings!$A$17,Settings!$B$17,IF(C878=Settings!$A$18,Settings!$B$18,"")))))))))))</f>
        <v/>
      </c>
      <c r="E878" s="27">
        <f>IF(OR(Register!$N876&lt;&gt;"Yes",Register!$O876="",N(Register!$Q876)=0),0,ROUND((Register!$M876-Register!$R876)*MIN(Register!$Q876,MAX(0,MIN(E$4,IF(Register!$U876="",$D$2,MIN($D$2,YEAR(Register!$U876)*12+MONTH(Register!$U876)-1)))-(YEAR(Register!$O876)*12+MONTH(Register!$O876))+1))/Register!$Q876,2)-ROUND((Register!$M876-Register!$R876)*MIN(Register!$Q876,MAX(0,MIN(E$4-1,IF(Register!$U876="",$D$2,MIN($D$2,YEAR(Register!$U876)*12+MONTH(Register!$U876)-1)))-(YEAR(Register!$O876)*12+MONTH(Register!$O876))+1))/Register!$Q876,2))</f>
        <v/>
      </c>
      <c r="F878" s="27">
        <f>IF(OR(Register!$N876&lt;&gt;"Yes",Register!$O876="",N(Register!$Q876)=0),0,ROUND((Register!$M876-Register!$R876)*MIN(Register!$Q876,MAX(0,MIN(F$4,IF(Register!$U876="",$D$2,MIN($D$2,YEAR(Register!$U876)*12+MONTH(Register!$U876)-1)))-(YEAR(Register!$O876)*12+MONTH(Register!$O876))+1))/Register!$Q876,2)-ROUND((Register!$M876-Register!$R876)*MIN(Register!$Q876,MAX(0,MIN(F$4-1,IF(Register!$U876="",$D$2,MIN($D$2,YEAR(Register!$U876)*12+MONTH(Register!$U876)-1)))-(YEAR(Register!$O876)*12+MONTH(Register!$O876))+1))/Register!$Q876,2))</f>
        <v/>
      </c>
      <c r="G878" s="27">
        <f>IF(OR(Register!$N876&lt;&gt;"Yes",Register!$O876="",N(Register!$Q876)=0),0,ROUND((Register!$M876-Register!$R876)*MIN(Register!$Q876,MAX(0,MIN(G$4,IF(Register!$U876="",$D$2,MIN($D$2,YEAR(Register!$U876)*12+MONTH(Register!$U876)-1)))-(YEAR(Register!$O876)*12+MONTH(Register!$O876))+1))/Register!$Q876,2)-ROUND((Register!$M876-Register!$R876)*MIN(Register!$Q876,MAX(0,MIN(G$4-1,IF(Register!$U876="",$D$2,MIN($D$2,YEAR(Register!$U876)*12+MONTH(Register!$U876)-1)))-(YEAR(Register!$O876)*12+MONTH(Register!$O876))+1))/Register!$Q876,2))</f>
        <v/>
      </c>
      <c r="H878" s="27">
        <f>IF(OR(Register!$N876&lt;&gt;"Yes",Register!$O876="",N(Register!$Q876)=0),0,ROUND((Register!$M876-Register!$R876)*MIN(Register!$Q876,MAX(0,MIN(H$4,IF(Register!$U876="",$D$2,MIN($D$2,YEAR(Register!$U876)*12+MONTH(Register!$U876)-1)))-(YEAR(Register!$O876)*12+MONTH(Register!$O876))+1))/Register!$Q876,2)-ROUND((Register!$M876-Register!$R876)*MIN(Register!$Q876,MAX(0,MIN(H$4-1,IF(Register!$U876="",$D$2,MIN($D$2,YEAR(Register!$U876)*12+MONTH(Register!$U876)-1)))-(YEAR(Register!$O876)*12+MONTH(Register!$O876))+1))/Register!$Q876,2))</f>
        <v/>
      </c>
      <c r="I878" s="27">
        <f>IF(OR(Register!$N876&lt;&gt;"Yes",Register!$O876="",N(Register!$Q876)=0),0,ROUND((Register!$M876-Register!$R876)*MIN(Register!$Q876,MAX(0,MIN(I$4,IF(Register!$U876="",$D$2,MIN($D$2,YEAR(Register!$U876)*12+MONTH(Register!$U876)-1)))-(YEAR(Register!$O876)*12+MONTH(Register!$O876))+1))/Register!$Q876,2)-ROUND((Register!$M876-Register!$R876)*MIN(Register!$Q876,MAX(0,MIN(I$4-1,IF(Register!$U876="",$D$2,MIN($D$2,YEAR(Register!$U876)*12+MONTH(Register!$U876)-1)))-(YEAR(Register!$O876)*12+MONTH(Register!$O876))+1))/Register!$Q876,2))</f>
        <v/>
      </c>
      <c r="J878" s="27">
        <f>IF(OR(Register!$N876&lt;&gt;"Yes",Register!$O876="",N(Register!$Q876)=0),0,ROUND((Register!$M876-Register!$R876)*MIN(Register!$Q876,MAX(0,MIN(J$4,IF(Register!$U876="",$D$2,MIN($D$2,YEAR(Register!$U876)*12+MONTH(Register!$U876)-1)))-(YEAR(Register!$O876)*12+MONTH(Register!$O876))+1))/Register!$Q876,2)-ROUND((Register!$M876-Register!$R876)*MIN(Register!$Q876,MAX(0,MIN(J$4-1,IF(Register!$U876="",$D$2,MIN($D$2,YEAR(Register!$U876)*12+MONTH(Register!$U876)-1)))-(YEAR(Register!$O876)*12+MONTH(Register!$O876))+1))/Register!$Q876,2))</f>
        <v/>
      </c>
      <c r="K878" s="27">
        <f>IF(OR(Register!$N876&lt;&gt;"Yes",Register!$O876="",N(Register!$Q876)=0),0,ROUND((Register!$M876-Register!$R876)*MIN(Register!$Q876,MAX(0,MIN(K$4,IF(Register!$U876="",$D$2,MIN($D$2,YEAR(Register!$U876)*12+MONTH(Register!$U876)-1)))-(YEAR(Register!$O876)*12+MONTH(Register!$O876))+1))/Register!$Q876,2)-ROUND((Register!$M876-Register!$R876)*MIN(Register!$Q876,MAX(0,MIN(K$4-1,IF(Register!$U876="",$D$2,MIN($D$2,YEAR(Register!$U876)*12+MONTH(Register!$U876)-1)))-(YEAR(Register!$O876)*12+MONTH(Register!$O876))+1))/Register!$Q876,2))</f>
        <v/>
      </c>
      <c r="L878" s="27">
        <f>IF(OR(Register!$N876&lt;&gt;"Yes",Register!$O876="",N(Register!$Q876)=0),0,ROUND((Register!$M876-Register!$R876)*MIN(Register!$Q876,MAX(0,MIN(L$4,IF(Register!$U876="",$D$2,MIN($D$2,YEAR(Register!$U876)*12+MONTH(Register!$U876)-1)))-(YEAR(Register!$O876)*12+MONTH(Register!$O876))+1))/Register!$Q876,2)-ROUND((Register!$M876-Register!$R876)*MIN(Register!$Q876,MAX(0,MIN(L$4-1,IF(Register!$U876="",$D$2,MIN($D$2,YEAR(Register!$U876)*12+MONTH(Register!$U876)-1)))-(YEAR(Register!$O876)*12+MONTH(Register!$O876))+1))/Register!$Q876,2))</f>
        <v/>
      </c>
      <c r="M878" s="27">
        <f>IF(OR(Register!$N876&lt;&gt;"Yes",Register!$O876="",N(Register!$Q876)=0),0,ROUND((Register!$M876-Register!$R876)*MIN(Register!$Q876,MAX(0,MIN(M$4,IF(Register!$U876="",$D$2,MIN($D$2,YEAR(Register!$U876)*12+MONTH(Register!$U876)-1)))-(YEAR(Register!$O876)*12+MONTH(Register!$O876))+1))/Register!$Q876,2)-ROUND((Register!$M876-Register!$R876)*MIN(Register!$Q876,MAX(0,MIN(M$4-1,IF(Register!$U876="",$D$2,MIN($D$2,YEAR(Register!$U876)*12+MONTH(Register!$U876)-1)))-(YEAR(Register!$O876)*12+MONTH(Register!$O876))+1))/Register!$Q876,2))</f>
        <v/>
      </c>
      <c r="N878" s="27">
        <f>IF(OR(Register!$N876&lt;&gt;"Yes",Register!$O876="",N(Register!$Q876)=0),0,ROUND((Register!$M876-Register!$R876)*MIN(Register!$Q876,MAX(0,MIN(N$4,IF(Register!$U876="",$D$2,MIN($D$2,YEAR(Register!$U876)*12+MONTH(Register!$U876)-1)))-(YEAR(Register!$O876)*12+MONTH(Register!$O876))+1))/Register!$Q876,2)-ROUND((Register!$M876-Register!$R876)*MIN(Register!$Q876,MAX(0,MIN(N$4-1,IF(Register!$U876="",$D$2,MIN($D$2,YEAR(Register!$U876)*12+MONTH(Register!$U876)-1)))-(YEAR(Register!$O876)*12+MONTH(Register!$O876))+1))/Register!$Q876,2))</f>
        <v/>
      </c>
      <c r="O878" s="27">
        <f>IF(OR(Register!$N876&lt;&gt;"Yes",Register!$O876="",N(Register!$Q876)=0),0,ROUND((Register!$M876-Register!$R876)*MIN(Register!$Q876,MAX(0,MIN(O$4,IF(Register!$U876="",$D$2,MIN($D$2,YEAR(Register!$U876)*12+MONTH(Register!$U876)-1)))-(YEAR(Register!$O876)*12+MONTH(Register!$O876))+1))/Register!$Q876,2)-ROUND((Register!$M876-Register!$R876)*MIN(Register!$Q876,MAX(0,MIN(O$4-1,IF(Register!$U876="",$D$2,MIN($D$2,YEAR(Register!$U876)*12+MONTH(Register!$U876)-1)))-(YEAR(Register!$O876)*12+MONTH(Register!$O876))+1))/Register!$Q876,2))</f>
        <v/>
      </c>
      <c r="P878" s="27">
        <f>IF(OR(Register!$N876&lt;&gt;"Yes",Register!$O876="",N(Register!$Q876)=0),0,ROUND((Register!$M876-Register!$R876)*MIN(Register!$Q876,MAX(0,MIN(P$4,IF(Register!$U876="",$D$2,MIN($D$2,YEAR(Register!$U876)*12+MONTH(Register!$U876)-1)))-(YEAR(Register!$O876)*12+MONTH(Register!$O876))+1))/Register!$Q876,2)-ROUND((Register!$M876-Register!$R876)*MIN(Register!$Q876,MAX(0,MIN(P$4-1,IF(Register!$U876="",$D$2,MIN($D$2,YEAR(Register!$U876)*12+MONTH(Register!$U876)-1)))-(YEAR(Register!$O876)*12+MONTH(Register!$O876))+1))/Register!$Q876,2))</f>
        <v/>
      </c>
      <c r="Q878" s="27">
        <f>E878+F878+G878+H878+I878+J878+K878+L878+M878+N878+O878+P878</f>
        <v/>
      </c>
    </row>
    <row r="879">
      <c r="A879" s="28">
        <f>IF(Register!$A877="","",Register!$A877)</f>
        <v/>
      </c>
      <c r="B879" s="28">
        <f>IF(Register!$D877="","",Register!$D877)</f>
        <v/>
      </c>
      <c r="C879" s="28">
        <f>IF(Register!$F877="","",Register!$F877)</f>
        <v/>
      </c>
      <c r="D879" s="28">
        <f>IF(C879="","",IF(C879=Settings!$A$9,Settings!$B$9,IF(C879=Settings!$A$10,Settings!$B$10,IF(C879=Settings!$A$11,Settings!$B$11,IF(C879=Settings!$A$12,Settings!$B$12,IF(C879=Settings!$A$13,Settings!$B$13,IF(C879=Settings!$A$14,Settings!$B$14,IF(C879=Settings!$A$15,Settings!$B$15,IF(C879=Settings!$A$16,Settings!$B$16,IF(C879=Settings!$A$17,Settings!$B$17,IF(C879=Settings!$A$18,Settings!$B$18,"")))))))))))</f>
        <v/>
      </c>
      <c r="E879" s="27">
        <f>IF(OR(Register!$N877&lt;&gt;"Yes",Register!$O877="",N(Register!$Q877)=0),0,ROUND((Register!$M877-Register!$R877)*MIN(Register!$Q877,MAX(0,MIN(E$4,IF(Register!$U877="",$D$2,MIN($D$2,YEAR(Register!$U877)*12+MONTH(Register!$U877)-1)))-(YEAR(Register!$O877)*12+MONTH(Register!$O877))+1))/Register!$Q877,2)-ROUND((Register!$M877-Register!$R877)*MIN(Register!$Q877,MAX(0,MIN(E$4-1,IF(Register!$U877="",$D$2,MIN($D$2,YEAR(Register!$U877)*12+MONTH(Register!$U877)-1)))-(YEAR(Register!$O877)*12+MONTH(Register!$O877))+1))/Register!$Q877,2))</f>
        <v/>
      </c>
      <c r="F879" s="27">
        <f>IF(OR(Register!$N877&lt;&gt;"Yes",Register!$O877="",N(Register!$Q877)=0),0,ROUND((Register!$M877-Register!$R877)*MIN(Register!$Q877,MAX(0,MIN(F$4,IF(Register!$U877="",$D$2,MIN($D$2,YEAR(Register!$U877)*12+MONTH(Register!$U877)-1)))-(YEAR(Register!$O877)*12+MONTH(Register!$O877))+1))/Register!$Q877,2)-ROUND((Register!$M877-Register!$R877)*MIN(Register!$Q877,MAX(0,MIN(F$4-1,IF(Register!$U877="",$D$2,MIN($D$2,YEAR(Register!$U877)*12+MONTH(Register!$U877)-1)))-(YEAR(Register!$O877)*12+MONTH(Register!$O877))+1))/Register!$Q877,2))</f>
        <v/>
      </c>
      <c r="G879" s="27">
        <f>IF(OR(Register!$N877&lt;&gt;"Yes",Register!$O877="",N(Register!$Q877)=0),0,ROUND((Register!$M877-Register!$R877)*MIN(Register!$Q877,MAX(0,MIN(G$4,IF(Register!$U877="",$D$2,MIN($D$2,YEAR(Register!$U877)*12+MONTH(Register!$U877)-1)))-(YEAR(Register!$O877)*12+MONTH(Register!$O877))+1))/Register!$Q877,2)-ROUND((Register!$M877-Register!$R877)*MIN(Register!$Q877,MAX(0,MIN(G$4-1,IF(Register!$U877="",$D$2,MIN($D$2,YEAR(Register!$U877)*12+MONTH(Register!$U877)-1)))-(YEAR(Register!$O877)*12+MONTH(Register!$O877))+1))/Register!$Q877,2))</f>
        <v/>
      </c>
      <c r="H879" s="27">
        <f>IF(OR(Register!$N877&lt;&gt;"Yes",Register!$O877="",N(Register!$Q877)=0),0,ROUND((Register!$M877-Register!$R877)*MIN(Register!$Q877,MAX(0,MIN(H$4,IF(Register!$U877="",$D$2,MIN($D$2,YEAR(Register!$U877)*12+MONTH(Register!$U877)-1)))-(YEAR(Register!$O877)*12+MONTH(Register!$O877))+1))/Register!$Q877,2)-ROUND((Register!$M877-Register!$R877)*MIN(Register!$Q877,MAX(0,MIN(H$4-1,IF(Register!$U877="",$D$2,MIN($D$2,YEAR(Register!$U877)*12+MONTH(Register!$U877)-1)))-(YEAR(Register!$O877)*12+MONTH(Register!$O877))+1))/Register!$Q877,2))</f>
        <v/>
      </c>
      <c r="I879" s="27">
        <f>IF(OR(Register!$N877&lt;&gt;"Yes",Register!$O877="",N(Register!$Q877)=0),0,ROUND((Register!$M877-Register!$R877)*MIN(Register!$Q877,MAX(0,MIN(I$4,IF(Register!$U877="",$D$2,MIN($D$2,YEAR(Register!$U877)*12+MONTH(Register!$U877)-1)))-(YEAR(Register!$O877)*12+MONTH(Register!$O877))+1))/Register!$Q877,2)-ROUND((Register!$M877-Register!$R877)*MIN(Register!$Q877,MAX(0,MIN(I$4-1,IF(Register!$U877="",$D$2,MIN($D$2,YEAR(Register!$U877)*12+MONTH(Register!$U877)-1)))-(YEAR(Register!$O877)*12+MONTH(Register!$O877))+1))/Register!$Q877,2))</f>
        <v/>
      </c>
      <c r="J879" s="27">
        <f>IF(OR(Register!$N877&lt;&gt;"Yes",Register!$O877="",N(Register!$Q877)=0),0,ROUND((Register!$M877-Register!$R877)*MIN(Register!$Q877,MAX(0,MIN(J$4,IF(Register!$U877="",$D$2,MIN($D$2,YEAR(Register!$U877)*12+MONTH(Register!$U877)-1)))-(YEAR(Register!$O877)*12+MONTH(Register!$O877))+1))/Register!$Q877,2)-ROUND((Register!$M877-Register!$R877)*MIN(Register!$Q877,MAX(0,MIN(J$4-1,IF(Register!$U877="",$D$2,MIN($D$2,YEAR(Register!$U877)*12+MONTH(Register!$U877)-1)))-(YEAR(Register!$O877)*12+MONTH(Register!$O877))+1))/Register!$Q877,2))</f>
        <v/>
      </c>
      <c r="K879" s="27">
        <f>IF(OR(Register!$N877&lt;&gt;"Yes",Register!$O877="",N(Register!$Q877)=0),0,ROUND((Register!$M877-Register!$R877)*MIN(Register!$Q877,MAX(0,MIN(K$4,IF(Register!$U877="",$D$2,MIN($D$2,YEAR(Register!$U877)*12+MONTH(Register!$U877)-1)))-(YEAR(Register!$O877)*12+MONTH(Register!$O877))+1))/Register!$Q877,2)-ROUND((Register!$M877-Register!$R877)*MIN(Register!$Q877,MAX(0,MIN(K$4-1,IF(Register!$U877="",$D$2,MIN($D$2,YEAR(Register!$U877)*12+MONTH(Register!$U877)-1)))-(YEAR(Register!$O877)*12+MONTH(Register!$O877))+1))/Register!$Q877,2))</f>
        <v/>
      </c>
      <c r="L879" s="27">
        <f>IF(OR(Register!$N877&lt;&gt;"Yes",Register!$O877="",N(Register!$Q877)=0),0,ROUND((Register!$M877-Register!$R877)*MIN(Register!$Q877,MAX(0,MIN(L$4,IF(Register!$U877="",$D$2,MIN($D$2,YEAR(Register!$U877)*12+MONTH(Register!$U877)-1)))-(YEAR(Register!$O877)*12+MONTH(Register!$O877))+1))/Register!$Q877,2)-ROUND((Register!$M877-Register!$R877)*MIN(Register!$Q877,MAX(0,MIN(L$4-1,IF(Register!$U877="",$D$2,MIN($D$2,YEAR(Register!$U877)*12+MONTH(Register!$U877)-1)))-(YEAR(Register!$O877)*12+MONTH(Register!$O877))+1))/Register!$Q877,2))</f>
        <v/>
      </c>
      <c r="M879" s="27">
        <f>IF(OR(Register!$N877&lt;&gt;"Yes",Register!$O877="",N(Register!$Q877)=0),0,ROUND((Register!$M877-Register!$R877)*MIN(Register!$Q877,MAX(0,MIN(M$4,IF(Register!$U877="",$D$2,MIN($D$2,YEAR(Register!$U877)*12+MONTH(Register!$U877)-1)))-(YEAR(Register!$O877)*12+MONTH(Register!$O877))+1))/Register!$Q877,2)-ROUND((Register!$M877-Register!$R877)*MIN(Register!$Q877,MAX(0,MIN(M$4-1,IF(Register!$U877="",$D$2,MIN($D$2,YEAR(Register!$U877)*12+MONTH(Register!$U877)-1)))-(YEAR(Register!$O877)*12+MONTH(Register!$O877))+1))/Register!$Q877,2))</f>
        <v/>
      </c>
      <c r="N879" s="27">
        <f>IF(OR(Register!$N877&lt;&gt;"Yes",Register!$O877="",N(Register!$Q877)=0),0,ROUND((Register!$M877-Register!$R877)*MIN(Register!$Q877,MAX(0,MIN(N$4,IF(Register!$U877="",$D$2,MIN($D$2,YEAR(Register!$U877)*12+MONTH(Register!$U877)-1)))-(YEAR(Register!$O877)*12+MONTH(Register!$O877))+1))/Register!$Q877,2)-ROUND((Register!$M877-Register!$R877)*MIN(Register!$Q877,MAX(0,MIN(N$4-1,IF(Register!$U877="",$D$2,MIN($D$2,YEAR(Register!$U877)*12+MONTH(Register!$U877)-1)))-(YEAR(Register!$O877)*12+MONTH(Register!$O877))+1))/Register!$Q877,2))</f>
        <v/>
      </c>
      <c r="O879" s="27">
        <f>IF(OR(Register!$N877&lt;&gt;"Yes",Register!$O877="",N(Register!$Q877)=0),0,ROUND((Register!$M877-Register!$R877)*MIN(Register!$Q877,MAX(0,MIN(O$4,IF(Register!$U877="",$D$2,MIN($D$2,YEAR(Register!$U877)*12+MONTH(Register!$U877)-1)))-(YEAR(Register!$O877)*12+MONTH(Register!$O877))+1))/Register!$Q877,2)-ROUND((Register!$M877-Register!$R877)*MIN(Register!$Q877,MAX(0,MIN(O$4-1,IF(Register!$U877="",$D$2,MIN($D$2,YEAR(Register!$U877)*12+MONTH(Register!$U877)-1)))-(YEAR(Register!$O877)*12+MONTH(Register!$O877))+1))/Register!$Q877,2))</f>
        <v/>
      </c>
      <c r="P879" s="27">
        <f>IF(OR(Register!$N877&lt;&gt;"Yes",Register!$O877="",N(Register!$Q877)=0),0,ROUND((Register!$M877-Register!$R877)*MIN(Register!$Q877,MAX(0,MIN(P$4,IF(Register!$U877="",$D$2,MIN($D$2,YEAR(Register!$U877)*12+MONTH(Register!$U877)-1)))-(YEAR(Register!$O877)*12+MONTH(Register!$O877))+1))/Register!$Q877,2)-ROUND((Register!$M877-Register!$R877)*MIN(Register!$Q877,MAX(0,MIN(P$4-1,IF(Register!$U877="",$D$2,MIN($D$2,YEAR(Register!$U877)*12+MONTH(Register!$U877)-1)))-(YEAR(Register!$O877)*12+MONTH(Register!$O877))+1))/Register!$Q877,2))</f>
        <v/>
      </c>
      <c r="Q879" s="27">
        <f>E879+F879+G879+H879+I879+J879+K879+L879+M879+N879+O879+P879</f>
        <v/>
      </c>
    </row>
    <row r="880">
      <c r="A880" s="28">
        <f>IF(Register!$A878="","",Register!$A878)</f>
        <v/>
      </c>
      <c r="B880" s="28">
        <f>IF(Register!$D878="","",Register!$D878)</f>
        <v/>
      </c>
      <c r="C880" s="28">
        <f>IF(Register!$F878="","",Register!$F878)</f>
        <v/>
      </c>
      <c r="D880" s="28">
        <f>IF(C880="","",IF(C880=Settings!$A$9,Settings!$B$9,IF(C880=Settings!$A$10,Settings!$B$10,IF(C880=Settings!$A$11,Settings!$B$11,IF(C880=Settings!$A$12,Settings!$B$12,IF(C880=Settings!$A$13,Settings!$B$13,IF(C880=Settings!$A$14,Settings!$B$14,IF(C880=Settings!$A$15,Settings!$B$15,IF(C880=Settings!$A$16,Settings!$B$16,IF(C880=Settings!$A$17,Settings!$B$17,IF(C880=Settings!$A$18,Settings!$B$18,"")))))))))))</f>
        <v/>
      </c>
      <c r="E880" s="27">
        <f>IF(OR(Register!$N878&lt;&gt;"Yes",Register!$O878="",N(Register!$Q878)=0),0,ROUND((Register!$M878-Register!$R878)*MIN(Register!$Q878,MAX(0,MIN(E$4,IF(Register!$U878="",$D$2,MIN($D$2,YEAR(Register!$U878)*12+MONTH(Register!$U878)-1)))-(YEAR(Register!$O878)*12+MONTH(Register!$O878))+1))/Register!$Q878,2)-ROUND((Register!$M878-Register!$R878)*MIN(Register!$Q878,MAX(0,MIN(E$4-1,IF(Register!$U878="",$D$2,MIN($D$2,YEAR(Register!$U878)*12+MONTH(Register!$U878)-1)))-(YEAR(Register!$O878)*12+MONTH(Register!$O878))+1))/Register!$Q878,2))</f>
        <v/>
      </c>
      <c r="F880" s="27">
        <f>IF(OR(Register!$N878&lt;&gt;"Yes",Register!$O878="",N(Register!$Q878)=0),0,ROUND((Register!$M878-Register!$R878)*MIN(Register!$Q878,MAX(0,MIN(F$4,IF(Register!$U878="",$D$2,MIN($D$2,YEAR(Register!$U878)*12+MONTH(Register!$U878)-1)))-(YEAR(Register!$O878)*12+MONTH(Register!$O878))+1))/Register!$Q878,2)-ROUND((Register!$M878-Register!$R878)*MIN(Register!$Q878,MAX(0,MIN(F$4-1,IF(Register!$U878="",$D$2,MIN($D$2,YEAR(Register!$U878)*12+MONTH(Register!$U878)-1)))-(YEAR(Register!$O878)*12+MONTH(Register!$O878))+1))/Register!$Q878,2))</f>
        <v/>
      </c>
      <c r="G880" s="27">
        <f>IF(OR(Register!$N878&lt;&gt;"Yes",Register!$O878="",N(Register!$Q878)=0),0,ROUND((Register!$M878-Register!$R878)*MIN(Register!$Q878,MAX(0,MIN(G$4,IF(Register!$U878="",$D$2,MIN($D$2,YEAR(Register!$U878)*12+MONTH(Register!$U878)-1)))-(YEAR(Register!$O878)*12+MONTH(Register!$O878))+1))/Register!$Q878,2)-ROUND((Register!$M878-Register!$R878)*MIN(Register!$Q878,MAX(0,MIN(G$4-1,IF(Register!$U878="",$D$2,MIN($D$2,YEAR(Register!$U878)*12+MONTH(Register!$U878)-1)))-(YEAR(Register!$O878)*12+MONTH(Register!$O878))+1))/Register!$Q878,2))</f>
        <v/>
      </c>
      <c r="H880" s="27">
        <f>IF(OR(Register!$N878&lt;&gt;"Yes",Register!$O878="",N(Register!$Q878)=0),0,ROUND((Register!$M878-Register!$R878)*MIN(Register!$Q878,MAX(0,MIN(H$4,IF(Register!$U878="",$D$2,MIN($D$2,YEAR(Register!$U878)*12+MONTH(Register!$U878)-1)))-(YEAR(Register!$O878)*12+MONTH(Register!$O878))+1))/Register!$Q878,2)-ROUND((Register!$M878-Register!$R878)*MIN(Register!$Q878,MAX(0,MIN(H$4-1,IF(Register!$U878="",$D$2,MIN($D$2,YEAR(Register!$U878)*12+MONTH(Register!$U878)-1)))-(YEAR(Register!$O878)*12+MONTH(Register!$O878))+1))/Register!$Q878,2))</f>
        <v/>
      </c>
      <c r="I880" s="27">
        <f>IF(OR(Register!$N878&lt;&gt;"Yes",Register!$O878="",N(Register!$Q878)=0),0,ROUND((Register!$M878-Register!$R878)*MIN(Register!$Q878,MAX(0,MIN(I$4,IF(Register!$U878="",$D$2,MIN($D$2,YEAR(Register!$U878)*12+MONTH(Register!$U878)-1)))-(YEAR(Register!$O878)*12+MONTH(Register!$O878))+1))/Register!$Q878,2)-ROUND((Register!$M878-Register!$R878)*MIN(Register!$Q878,MAX(0,MIN(I$4-1,IF(Register!$U878="",$D$2,MIN($D$2,YEAR(Register!$U878)*12+MONTH(Register!$U878)-1)))-(YEAR(Register!$O878)*12+MONTH(Register!$O878))+1))/Register!$Q878,2))</f>
        <v/>
      </c>
      <c r="J880" s="27">
        <f>IF(OR(Register!$N878&lt;&gt;"Yes",Register!$O878="",N(Register!$Q878)=0),0,ROUND((Register!$M878-Register!$R878)*MIN(Register!$Q878,MAX(0,MIN(J$4,IF(Register!$U878="",$D$2,MIN($D$2,YEAR(Register!$U878)*12+MONTH(Register!$U878)-1)))-(YEAR(Register!$O878)*12+MONTH(Register!$O878))+1))/Register!$Q878,2)-ROUND((Register!$M878-Register!$R878)*MIN(Register!$Q878,MAX(0,MIN(J$4-1,IF(Register!$U878="",$D$2,MIN($D$2,YEAR(Register!$U878)*12+MONTH(Register!$U878)-1)))-(YEAR(Register!$O878)*12+MONTH(Register!$O878))+1))/Register!$Q878,2))</f>
        <v/>
      </c>
      <c r="K880" s="27">
        <f>IF(OR(Register!$N878&lt;&gt;"Yes",Register!$O878="",N(Register!$Q878)=0),0,ROUND((Register!$M878-Register!$R878)*MIN(Register!$Q878,MAX(0,MIN(K$4,IF(Register!$U878="",$D$2,MIN($D$2,YEAR(Register!$U878)*12+MONTH(Register!$U878)-1)))-(YEAR(Register!$O878)*12+MONTH(Register!$O878))+1))/Register!$Q878,2)-ROUND((Register!$M878-Register!$R878)*MIN(Register!$Q878,MAX(0,MIN(K$4-1,IF(Register!$U878="",$D$2,MIN($D$2,YEAR(Register!$U878)*12+MONTH(Register!$U878)-1)))-(YEAR(Register!$O878)*12+MONTH(Register!$O878))+1))/Register!$Q878,2))</f>
        <v/>
      </c>
      <c r="L880" s="27">
        <f>IF(OR(Register!$N878&lt;&gt;"Yes",Register!$O878="",N(Register!$Q878)=0),0,ROUND((Register!$M878-Register!$R878)*MIN(Register!$Q878,MAX(0,MIN(L$4,IF(Register!$U878="",$D$2,MIN($D$2,YEAR(Register!$U878)*12+MONTH(Register!$U878)-1)))-(YEAR(Register!$O878)*12+MONTH(Register!$O878))+1))/Register!$Q878,2)-ROUND((Register!$M878-Register!$R878)*MIN(Register!$Q878,MAX(0,MIN(L$4-1,IF(Register!$U878="",$D$2,MIN($D$2,YEAR(Register!$U878)*12+MONTH(Register!$U878)-1)))-(YEAR(Register!$O878)*12+MONTH(Register!$O878))+1))/Register!$Q878,2))</f>
        <v/>
      </c>
      <c r="M880" s="27">
        <f>IF(OR(Register!$N878&lt;&gt;"Yes",Register!$O878="",N(Register!$Q878)=0),0,ROUND((Register!$M878-Register!$R878)*MIN(Register!$Q878,MAX(0,MIN(M$4,IF(Register!$U878="",$D$2,MIN($D$2,YEAR(Register!$U878)*12+MONTH(Register!$U878)-1)))-(YEAR(Register!$O878)*12+MONTH(Register!$O878))+1))/Register!$Q878,2)-ROUND((Register!$M878-Register!$R878)*MIN(Register!$Q878,MAX(0,MIN(M$4-1,IF(Register!$U878="",$D$2,MIN($D$2,YEAR(Register!$U878)*12+MONTH(Register!$U878)-1)))-(YEAR(Register!$O878)*12+MONTH(Register!$O878))+1))/Register!$Q878,2))</f>
        <v/>
      </c>
      <c r="N880" s="27">
        <f>IF(OR(Register!$N878&lt;&gt;"Yes",Register!$O878="",N(Register!$Q878)=0),0,ROUND((Register!$M878-Register!$R878)*MIN(Register!$Q878,MAX(0,MIN(N$4,IF(Register!$U878="",$D$2,MIN($D$2,YEAR(Register!$U878)*12+MONTH(Register!$U878)-1)))-(YEAR(Register!$O878)*12+MONTH(Register!$O878))+1))/Register!$Q878,2)-ROUND((Register!$M878-Register!$R878)*MIN(Register!$Q878,MAX(0,MIN(N$4-1,IF(Register!$U878="",$D$2,MIN($D$2,YEAR(Register!$U878)*12+MONTH(Register!$U878)-1)))-(YEAR(Register!$O878)*12+MONTH(Register!$O878))+1))/Register!$Q878,2))</f>
        <v/>
      </c>
      <c r="O880" s="27">
        <f>IF(OR(Register!$N878&lt;&gt;"Yes",Register!$O878="",N(Register!$Q878)=0),0,ROUND((Register!$M878-Register!$R878)*MIN(Register!$Q878,MAX(0,MIN(O$4,IF(Register!$U878="",$D$2,MIN($D$2,YEAR(Register!$U878)*12+MONTH(Register!$U878)-1)))-(YEAR(Register!$O878)*12+MONTH(Register!$O878))+1))/Register!$Q878,2)-ROUND((Register!$M878-Register!$R878)*MIN(Register!$Q878,MAX(0,MIN(O$4-1,IF(Register!$U878="",$D$2,MIN($D$2,YEAR(Register!$U878)*12+MONTH(Register!$U878)-1)))-(YEAR(Register!$O878)*12+MONTH(Register!$O878))+1))/Register!$Q878,2))</f>
        <v/>
      </c>
      <c r="P880" s="27">
        <f>IF(OR(Register!$N878&lt;&gt;"Yes",Register!$O878="",N(Register!$Q878)=0),0,ROUND((Register!$M878-Register!$R878)*MIN(Register!$Q878,MAX(0,MIN(P$4,IF(Register!$U878="",$D$2,MIN($D$2,YEAR(Register!$U878)*12+MONTH(Register!$U878)-1)))-(YEAR(Register!$O878)*12+MONTH(Register!$O878))+1))/Register!$Q878,2)-ROUND((Register!$M878-Register!$R878)*MIN(Register!$Q878,MAX(0,MIN(P$4-1,IF(Register!$U878="",$D$2,MIN($D$2,YEAR(Register!$U878)*12+MONTH(Register!$U878)-1)))-(YEAR(Register!$O878)*12+MONTH(Register!$O878))+1))/Register!$Q878,2))</f>
        <v/>
      </c>
      <c r="Q880" s="27">
        <f>E880+F880+G880+H880+I880+J880+K880+L880+M880+N880+O880+P880</f>
        <v/>
      </c>
    </row>
    <row r="881">
      <c r="A881" s="28">
        <f>IF(Register!$A879="","",Register!$A879)</f>
        <v/>
      </c>
      <c r="B881" s="28">
        <f>IF(Register!$D879="","",Register!$D879)</f>
        <v/>
      </c>
      <c r="C881" s="28">
        <f>IF(Register!$F879="","",Register!$F879)</f>
        <v/>
      </c>
      <c r="D881" s="28">
        <f>IF(C881="","",IF(C881=Settings!$A$9,Settings!$B$9,IF(C881=Settings!$A$10,Settings!$B$10,IF(C881=Settings!$A$11,Settings!$B$11,IF(C881=Settings!$A$12,Settings!$B$12,IF(C881=Settings!$A$13,Settings!$B$13,IF(C881=Settings!$A$14,Settings!$B$14,IF(C881=Settings!$A$15,Settings!$B$15,IF(C881=Settings!$A$16,Settings!$B$16,IF(C881=Settings!$A$17,Settings!$B$17,IF(C881=Settings!$A$18,Settings!$B$18,"")))))))))))</f>
        <v/>
      </c>
      <c r="E881" s="27">
        <f>IF(OR(Register!$N879&lt;&gt;"Yes",Register!$O879="",N(Register!$Q879)=0),0,ROUND((Register!$M879-Register!$R879)*MIN(Register!$Q879,MAX(0,MIN(E$4,IF(Register!$U879="",$D$2,MIN($D$2,YEAR(Register!$U879)*12+MONTH(Register!$U879)-1)))-(YEAR(Register!$O879)*12+MONTH(Register!$O879))+1))/Register!$Q879,2)-ROUND((Register!$M879-Register!$R879)*MIN(Register!$Q879,MAX(0,MIN(E$4-1,IF(Register!$U879="",$D$2,MIN($D$2,YEAR(Register!$U879)*12+MONTH(Register!$U879)-1)))-(YEAR(Register!$O879)*12+MONTH(Register!$O879))+1))/Register!$Q879,2))</f>
        <v/>
      </c>
      <c r="F881" s="27">
        <f>IF(OR(Register!$N879&lt;&gt;"Yes",Register!$O879="",N(Register!$Q879)=0),0,ROUND((Register!$M879-Register!$R879)*MIN(Register!$Q879,MAX(0,MIN(F$4,IF(Register!$U879="",$D$2,MIN($D$2,YEAR(Register!$U879)*12+MONTH(Register!$U879)-1)))-(YEAR(Register!$O879)*12+MONTH(Register!$O879))+1))/Register!$Q879,2)-ROUND((Register!$M879-Register!$R879)*MIN(Register!$Q879,MAX(0,MIN(F$4-1,IF(Register!$U879="",$D$2,MIN($D$2,YEAR(Register!$U879)*12+MONTH(Register!$U879)-1)))-(YEAR(Register!$O879)*12+MONTH(Register!$O879))+1))/Register!$Q879,2))</f>
        <v/>
      </c>
      <c r="G881" s="27">
        <f>IF(OR(Register!$N879&lt;&gt;"Yes",Register!$O879="",N(Register!$Q879)=0),0,ROUND((Register!$M879-Register!$R879)*MIN(Register!$Q879,MAX(0,MIN(G$4,IF(Register!$U879="",$D$2,MIN($D$2,YEAR(Register!$U879)*12+MONTH(Register!$U879)-1)))-(YEAR(Register!$O879)*12+MONTH(Register!$O879))+1))/Register!$Q879,2)-ROUND((Register!$M879-Register!$R879)*MIN(Register!$Q879,MAX(0,MIN(G$4-1,IF(Register!$U879="",$D$2,MIN($D$2,YEAR(Register!$U879)*12+MONTH(Register!$U879)-1)))-(YEAR(Register!$O879)*12+MONTH(Register!$O879))+1))/Register!$Q879,2))</f>
        <v/>
      </c>
      <c r="H881" s="27">
        <f>IF(OR(Register!$N879&lt;&gt;"Yes",Register!$O879="",N(Register!$Q879)=0),0,ROUND((Register!$M879-Register!$R879)*MIN(Register!$Q879,MAX(0,MIN(H$4,IF(Register!$U879="",$D$2,MIN($D$2,YEAR(Register!$U879)*12+MONTH(Register!$U879)-1)))-(YEAR(Register!$O879)*12+MONTH(Register!$O879))+1))/Register!$Q879,2)-ROUND((Register!$M879-Register!$R879)*MIN(Register!$Q879,MAX(0,MIN(H$4-1,IF(Register!$U879="",$D$2,MIN($D$2,YEAR(Register!$U879)*12+MONTH(Register!$U879)-1)))-(YEAR(Register!$O879)*12+MONTH(Register!$O879))+1))/Register!$Q879,2))</f>
        <v/>
      </c>
      <c r="I881" s="27">
        <f>IF(OR(Register!$N879&lt;&gt;"Yes",Register!$O879="",N(Register!$Q879)=0),0,ROUND((Register!$M879-Register!$R879)*MIN(Register!$Q879,MAX(0,MIN(I$4,IF(Register!$U879="",$D$2,MIN($D$2,YEAR(Register!$U879)*12+MONTH(Register!$U879)-1)))-(YEAR(Register!$O879)*12+MONTH(Register!$O879))+1))/Register!$Q879,2)-ROUND((Register!$M879-Register!$R879)*MIN(Register!$Q879,MAX(0,MIN(I$4-1,IF(Register!$U879="",$D$2,MIN($D$2,YEAR(Register!$U879)*12+MONTH(Register!$U879)-1)))-(YEAR(Register!$O879)*12+MONTH(Register!$O879))+1))/Register!$Q879,2))</f>
        <v/>
      </c>
      <c r="J881" s="27">
        <f>IF(OR(Register!$N879&lt;&gt;"Yes",Register!$O879="",N(Register!$Q879)=0),0,ROUND((Register!$M879-Register!$R879)*MIN(Register!$Q879,MAX(0,MIN(J$4,IF(Register!$U879="",$D$2,MIN($D$2,YEAR(Register!$U879)*12+MONTH(Register!$U879)-1)))-(YEAR(Register!$O879)*12+MONTH(Register!$O879))+1))/Register!$Q879,2)-ROUND((Register!$M879-Register!$R879)*MIN(Register!$Q879,MAX(0,MIN(J$4-1,IF(Register!$U879="",$D$2,MIN($D$2,YEAR(Register!$U879)*12+MONTH(Register!$U879)-1)))-(YEAR(Register!$O879)*12+MONTH(Register!$O879))+1))/Register!$Q879,2))</f>
        <v/>
      </c>
      <c r="K881" s="27">
        <f>IF(OR(Register!$N879&lt;&gt;"Yes",Register!$O879="",N(Register!$Q879)=0),0,ROUND((Register!$M879-Register!$R879)*MIN(Register!$Q879,MAX(0,MIN(K$4,IF(Register!$U879="",$D$2,MIN($D$2,YEAR(Register!$U879)*12+MONTH(Register!$U879)-1)))-(YEAR(Register!$O879)*12+MONTH(Register!$O879))+1))/Register!$Q879,2)-ROUND((Register!$M879-Register!$R879)*MIN(Register!$Q879,MAX(0,MIN(K$4-1,IF(Register!$U879="",$D$2,MIN($D$2,YEAR(Register!$U879)*12+MONTH(Register!$U879)-1)))-(YEAR(Register!$O879)*12+MONTH(Register!$O879))+1))/Register!$Q879,2))</f>
        <v/>
      </c>
      <c r="L881" s="27">
        <f>IF(OR(Register!$N879&lt;&gt;"Yes",Register!$O879="",N(Register!$Q879)=0),0,ROUND((Register!$M879-Register!$R879)*MIN(Register!$Q879,MAX(0,MIN(L$4,IF(Register!$U879="",$D$2,MIN($D$2,YEAR(Register!$U879)*12+MONTH(Register!$U879)-1)))-(YEAR(Register!$O879)*12+MONTH(Register!$O879))+1))/Register!$Q879,2)-ROUND((Register!$M879-Register!$R879)*MIN(Register!$Q879,MAX(0,MIN(L$4-1,IF(Register!$U879="",$D$2,MIN($D$2,YEAR(Register!$U879)*12+MONTH(Register!$U879)-1)))-(YEAR(Register!$O879)*12+MONTH(Register!$O879))+1))/Register!$Q879,2))</f>
        <v/>
      </c>
      <c r="M881" s="27">
        <f>IF(OR(Register!$N879&lt;&gt;"Yes",Register!$O879="",N(Register!$Q879)=0),0,ROUND((Register!$M879-Register!$R879)*MIN(Register!$Q879,MAX(0,MIN(M$4,IF(Register!$U879="",$D$2,MIN($D$2,YEAR(Register!$U879)*12+MONTH(Register!$U879)-1)))-(YEAR(Register!$O879)*12+MONTH(Register!$O879))+1))/Register!$Q879,2)-ROUND((Register!$M879-Register!$R879)*MIN(Register!$Q879,MAX(0,MIN(M$4-1,IF(Register!$U879="",$D$2,MIN($D$2,YEAR(Register!$U879)*12+MONTH(Register!$U879)-1)))-(YEAR(Register!$O879)*12+MONTH(Register!$O879))+1))/Register!$Q879,2))</f>
        <v/>
      </c>
      <c r="N881" s="27">
        <f>IF(OR(Register!$N879&lt;&gt;"Yes",Register!$O879="",N(Register!$Q879)=0),0,ROUND((Register!$M879-Register!$R879)*MIN(Register!$Q879,MAX(0,MIN(N$4,IF(Register!$U879="",$D$2,MIN($D$2,YEAR(Register!$U879)*12+MONTH(Register!$U879)-1)))-(YEAR(Register!$O879)*12+MONTH(Register!$O879))+1))/Register!$Q879,2)-ROUND((Register!$M879-Register!$R879)*MIN(Register!$Q879,MAX(0,MIN(N$4-1,IF(Register!$U879="",$D$2,MIN($D$2,YEAR(Register!$U879)*12+MONTH(Register!$U879)-1)))-(YEAR(Register!$O879)*12+MONTH(Register!$O879))+1))/Register!$Q879,2))</f>
        <v/>
      </c>
      <c r="O881" s="27">
        <f>IF(OR(Register!$N879&lt;&gt;"Yes",Register!$O879="",N(Register!$Q879)=0),0,ROUND((Register!$M879-Register!$R879)*MIN(Register!$Q879,MAX(0,MIN(O$4,IF(Register!$U879="",$D$2,MIN($D$2,YEAR(Register!$U879)*12+MONTH(Register!$U879)-1)))-(YEAR(Register!$O879)*12+MONTH(Register!$O879))+1))/Register!$Q879,2)-ROUND((Register!$M879-Register!$R879)*MIN(Register!$Q879,MAX(0,MIN(O$4-1,IF(Register!$U879="",$D$2,MIN($D$2,YEAR(Register!$U879)*12+MONTH(Register!$U879)-1)))-(YEAR(Register!$O879)*12+MONTH(Register!$O879))+1))/Register!$Q879,2))</f>
        <v/>
      </c>
      <c r="P881" s="27">
        <f>IF(OR(Register!$N879&lt;&gt;"Yes",Register!$O879="",N(Register!$Q879)=0),0,ROUND((Register!$M879-Register!$R879)*MIN(Register!$Q879,MAX(0,MIN(P$4,IF(Register!$U879="",$D$2,MIN($D$2,YEAR(Register!$U879)*12+MONTH(Register!$U879)-1)))-(YEAR(Register!$O879)*12+MONTH(Register!$O879))+1))/Register!$Q879,2)-ROUND((Register!$M879-Register!$R879)*MIN(Register!$Q879,MAX(0,MIN(P$4-1,IF(Register!$U879="",$D$2,MIN($D$2,YEAR(Register!$U879)*12+MONTH(Register!$U879)-1)))-(YEAR(Register!$O879)*12+MONTH(Register!$O879))+1))/Register!$Q879,2))</f>
        <v/>
      </c>
      <c r="Q881" s="27">
        <f>E881+F881+G881+H881+I881+J881+K881+L881+M881+N881+O881+P881</f>
        <v/>
      </c>
    </row>
    <row r="882">
      <c r="A882" s="28">
        <f>IF(Register!$A880="","",Register!$A880)</f>
        <v/>
      </c>
      <c r="B882" s="28">
        <f>IF(Register!$D880="","",Register!$D880)</f>
        <v/>
      </c>
      <c r="C882" s="28">
        <f>IF(Register!$F880="","",Register!$F880)</f>
        <v/>
      </c>
      <c r="D882" s="28">
        <f>IF(C882="","",IF(C882=Settings!$A$9,Settings!$B$9,IF(C882=Settings!$A$10,Settings!$B$10,IF(C882=Settings!$A$11,Settings!$B$11,IF(C882=Settings!$A$12,Settings!$B$12,IF(C882=Settings!$A$13,Settings!$B$13,IF(C882=Settings!$A$14,Settings!$B$14,IF(C882=Settings!$A$15,Settings!$B$15,IF(C882=Settings!$A$16,Settings!$B$16,IF(C882=Settings!$A$17,Settings!$B$17,IF(C882=Settings!$A$18,Settings!$B$18,"")))))))))))</f>
        <v/>
      </c>
      <c r="E882" s="27">
        <f>IF(OR(Register!$N880&lt;&gt;"Yes",Register!$O880="",N(Register!$Q880)=0),0,ROUND((Register!$M880-Register!$R880)*MIN(Register!$Q880,MAX(0,MIN(E$4,IF(Register!$U880="",$D$2,MIN($D$2,YEAR(Register!$U880)*12+MONTH(Register!$U880)-1)))-(YEAR(Register!$O880)*12+MONTH(Register!$O880))+1))/Register!$Q880,2)-ROUND((Register!$M880-Register!$R880)*MIN(Register!$Q880,MAX(0,MIN(E$4-1,IF(Register!$U880="",$D$2,MIN($D$2,YEAR(Register!$U880)*12+MONTH(Register!$U880)-1)))-(YEAR(Register!$O880)*12+MONTH(Register!$O880))+1))/Register!$Q880,2))</f>
        <v/>
      </c>
      <c r="F882" s="27">
        <f>IF(OR(Register!$N880&lt;&gt;"Yes",Register!$O880="",N(Register!$Q880)=0),0,ROUND((Register!$M880-Register!$R880)*MIN(Register!$Q880,MAX(0,MIN(F$4,IF(Register!$U880="",$D$2,MIN($D$2,YEAR(Register!$U880)*12+MONTH(Register!$U880)-1)))-(YEAR(Register!$O880)*12+MONTH(Register!$O880))+1))/Register!$Q880,2)-ROUND((Register!$M880-Register!$R880)*MIN(Register!$Q880,MAX(0,MIN(F$4-1,IF(Register!$U880="",$D$2,MIN($D$2,YEAR(Register!$U880)*12+MONTH(Register!$U880)-1)))-(YEAR(Register!$O880)*12+MONTH(Register!$O880))+1))/Register!$Q880,2))</f>
        <v/>
      </c>
      <c r="G882" s="27">
        <f>IF(OR(Register!$N880&lt;&gt;"Yes",Register!$O880="",N(Register!$Q880)=0),0,ROUND((Register!$M880-Register!$R880)*MIN(Register!$Q880,MAX(0,MIN(G$4,IF(Register!$U880="",$D$2,MIN($D$2,YEAR(Register!$U880)*12+MONTH(Register!$U880)-1)))-(YEAR(Register!$O880)*12+MONTH(Register!$O880))+1))/Register!$Q880,2)-ROUND((Register!$M880-Register!$R880)*MIN(Register!$Q880,MAX(0,MIN(G$4-1,IF(Register!$U880="",$D$2,MIN($D$2,YEAR(Register!$U880)*12+MONTH(Register!$U880)-1)))-(YEAR(Register!$O880)*12+MONTH(Register!$O880))+1))/Register!$Q880,2))</f>
        <v/>
      </c>
      <c r="H882" s="27">
        <f>IF(OR(Register!$N880&lt;&gt;"Yes",Register!$O880="",N(Register!$Q880)=0),0,ROUND((Register!$M880-Register!$R880)*MIN(Register!$Q880,MAX(0,MIN(H$4,IF(Register!$U880="",$D$2,MIN($D$2,YEAR(Register!$U880)*12+MONTH(Register!$U880)-1)))-(YEAR(Register!$O880)*12+MONTH(Register!$O880))+1))/Register!$Q880,2)-ROUND((Register!$M880-Register!$R880)*MIN(Register!$Q880,MAX(0,MIN(H$4-1,IF(Register!$U880="",$D$2,MIN($D$2,YEAR(Register!$U880)*12+MONTH(Register!$U880)-1)))-(YEAR(Register!$O880)*12+MONTH(Register!$O880))+1))/Register!$Q880,2))</f>
        <v/>
      </c>
      <c r="I882" s="27">
        <f>IF(OR(Register!$N880&lt;&gt;"Yes",Register!$O880="",N(Register!$Q880)=0),0,ROUND((Register!$M880-Register!$R880)*MIN(Register!$Q880,MAX(0,MIN(I$4,IF(Register!$U880="",$D$2,MIN($D$2,YEAR(Register!$U880)*12+MONTH(Register!$U880)-1)))-(YEAR(Register!$O880)*12+MONTH(Register!$O880))+1))/Register!$Q880,2)-ROUND((Register!$M880-Register!$R880)*MIN(Register!$Q880,MAX(0,MIN(I$4-1,IF(Register!$U880="",$D$2,MIN($D$2,YEAR(Register!$U880)*12+MONTH(Register!$U880)-1)))-(YEAR(Register!$O880)*12+MONTH(Register!$O880))+1))/Register!$Q880,2))</f>
        <v/>
      </c>
      <c r="J882" s="27">
        <f>IF(OR(Register!$N880&lt;&gt;"Yes",Register!$O880="",N(Register!$Q880)=0),0,ROUND((Register!$M880-Register!$R880)*MIN(Register!$Q880,MAX(0,MIN(J$4,IF(Register!$U880="",$D$2,MIN($D$2,YEAR(Register!$U880)*12+MONTH(Register!$U880)-1)))-(YEAR(Register!$O880)*12+MONTH(Register!$O880))+1))/Register!$Q880,2)-ROUND((Register!$M880-Register!$R880)*MIN(Register!$Q880,MAX(0,MIN(J$4-1,IF(Register!$U880="",$D$2,MIN($D$2,YEAR(Register!$U880)*12+MONTH(Register!$U880)-1)))-(YEAR(Register!$O880)*12+MONTH(Register!$O880))+1))/Register!$Q880,2))</f>
        <v/>
      </c>
      <c r="K882" s="27">
        <f>IF(OR(Register!$N880&lt;&gt;"Yes",Register!$O880="",N(Register!$Q880)=0),0,ROUND((Register!$M880-Register!$R880)*MIN(Register!$Q880,MAX(0,MIN(K$4,IF(Register!$U880="",$D$2,MIN($D$2,YEAR(Register!$U880)*12+MONTH(Register!$U880)-1)))-(YEAR(Register!$O880)*12+MONTH(Register!$O880))+1))/Register!$Q880,2)-ROUND((Register!$M880-Register!$R880)*MIN(Register!$Q880,MAX(0,MIN(K$4-1,IF(Register!$U880="",$D$2,MIN($D$2,YEAR(Register!$U880)*12+MONTH(Register!$U880)-1)))-(YEAR(Register!$O880)*12+MONTH(Register!$O880))+1))/Register!$Q880,2))</f>
        <v/>
      </c>
      <c r="L882" s="27">
        <f>IF(OR(Register!$N880&lt;&gt;"Yes",Register!$O880="",N(Register!$Q880)=0),0,ROUND((Register!$M880-Register!$R880)*MIN(Register!$Q880,MAX(0,MIN(L$4,IF(Register!$U880="",$D$2,MIN($D$2,YEAR(Register!$U880)*12+MONTH(Register!$U880)-1)))-(YEAR(Register!$O880)*12+MONTH(Register!$O880))+1))/Register!$Q880,2)-ROUND((Register!$M880-Register!$R880)*MIN(Register!$Q880,MAX(0,MIN(L$4-1,IF(Register!$U880="",$D$2,MIN($D$2,YEAR(Register!$U880)*12+MONTH(Register!$U880)-1)))-(YEAR(Register!$O880)*12+MONTH(Register!$O880))+1))/Register!$Q880,2))</f>
        <v/>
      </c>
      <c r="M882" s="27">
        <f>IF(OR(Register!$N880&lt;&gt;"Yes",Register!$O880="",N(Register!$Q880)=0),0,ROUND((Register!$M880-Register!$R880)*MIN(Register!$Q880,MAX(0,MIN(M$4,IF(Register!$U880="",$D$2,MIN($D$2,YEAR(Register!$U880)*12+MONTH(Register!$U880)-1)))-(YEAR(Register!$O880)*12+MONTH(Register!$O880))+1))/Register!$Q880,2)-ROUND((Register!$M880-Register!$R880)*MIN(Register!$Q880,MAX(0,MIN(M$4-1,IF(Register!$U880="",$D$2,MIN($D$2,YEAR(Register!$U880)*12+MONTH(Register!$U880)-1)))-(YEAR(Register!$O880)*12+MONTH(Register!$O880))+1))/Register!$Q880,2))</f>
        <v/>
      </c>
      <c r="N882" s="27">
        <f>IF(OR(Register!$N880&lt;&gt;"Yes",Register!$O880="",N(Register!$Q880)=0),0,ROUND((Register!$M880-Register!$R880)*MIN(Register!$Q880,MAX(0,MIN(N$4,IF(Register!$U880="",$D$2,MIN($D$2,YEAR(Register!$U880)*12+MONTH(Register!$U880)-1)))-(YEAR(Register!$O880)*12+MONTH(Register!$O880))+1))/Register!$Q880,2)-ROUND((Register!$M880-Register!$R880)*MIN(Register!$Q880,MAX(0,MIN(N$4-1,IF(Register!$U880="",$D$2,MIN($D$2,YEAR(Register!$U880)*12+MONTH(Register!$U880)-1)))-(YEAR(Register!$O880)*12+MONTH(Register!$O880))+1))/Register!$Q880,2))</f>
        <v/>
      </c>
      <c r="O882" s="27">
        <f>IF(OR(Register!$N880&lt;&gt;"Yes",Register!$O880="",N(Register!$Q880)=0),0,ROUND((Register!$M880-Register!$R880)*MIN(Register!$Q880,MAX(0,MIN(O$4,IF(Register!$U880="",$D$2,MIN($D$2,YEAR(Register!$U880)*12+MONTH(Register!$U880)-1)))-(YEAR(Register!$O880)*12+MONTH(Register!$O880))+1))/Register!$Q880,2)-ROUND((Register!$M880-Register!$R880)*MIN(Register!$Q880,MAX(0,MIN(O$4-1,IF(Register!$U880="",$D$2,MIN($D$2,YEAR(Register!$U880)*12+MONTH(Register!$U880)-1)))-(YEAR(Register!$O880)*12+MONTH(Register!$O880))+1))/Register!$Q880,2))</f>
        <v/>
      </c>
      <c r="P882" s="27">
        <f>IF(OR(Register!$N880&lt;&gt;"Yes",Register!$O880="",N(Register!$Q880)=0),0,ROUND((Register!$M880-Register!$R880)*MIN(Register!$Q880,MAX(0,MIN(P$4,IF(Register!$U880="",$D$2,MIN($D$2,YEAR(Register!$U880)*12+MONTH(Register!$U880)-1)))-(YEAR(Register!$O880)*12+MONTH(Register!$O880))+1))/Register!$Q880,2)-ROUND((Register!$M880-Register!$R880)*MIN(Register!$Q880,MAX(0,MIN(P$4-1,IF(Register!$U880="",$D$2,MIN($D$2,YEAR(Register!$U880)*12+MONTH(Register!$U880)-1)))-(YEAR(Register!$O880)*12+MONTH(Register!$O880))+1))/Register!$Q880,2))</f>
        <v/>
      </c>
      <c r="Q882" s="27">
        <f>E882+F882+G882+H882+I882+J882+K882+L882+M882+N882+O882+P882</f>
        <v/>
      </c>
    </row>
    <row r="883">
      <c r="A883" s="28">
        <f>IF(Register!$A881="","",Register!$A881)</f>
        <v/>
      </c>
      <c r="B883" s="28">
        <f>IF(Register!$D881="","",Register!$D881)</f>
        <v/>
      </c>
      <c r="C883" s="28">
        <f>IF(Register!$F881="","",Register!$F881)</f>
        <v/>
      </c>
      <c r="D883" s="28">
        <f>IF(C883="","",IF(C883=Settings!$A$9,Settings!$B$9,IF(C883=Settings!$A$10,Settings!$B$10,IF(C883=Settings!$A$11,Settings!$B$11,IF(C883=Settings!$A$12,Settings!$B$12,IF(C883=Settings!$A$13,Settings!$B$13,IF(C883=Settings!$A$14,Settings!$B$14,IF(C883=Settings!$A$15,Settings!$B$15,IF(C883=Settings!$A$16,Settings!$B$16,IF(C883=Settings!$A$17,Settings!$B$17,IF(C883=Settings!$A$18,Settings!$B$18,"")))))))))))</f>
        <v/>
      </c>
      <c r="E883" s="27">
        <f>IF(OR(Register!$N881&lt;&gt;"Yes",Register!$O881="",N(Register!$Q881)=0),0,ROUND((Register!$M881-Register!$R881)*MIN(Register!$Q881,MAX(0,MIN(E$4,IF(Register!$U881="",$D$2,MIN($D$2,YEAR(Register!$U881)*12+MONTH(Register!$U881)-1)))-(YEAR(Register!$O881)*12+MONTH(Register!$O881))+1))/Register!$Q881,2)-ROUND((Register!$M881-Register!$R881)*MIN(Register!$Q881,MAX(0,MIN(E$4-1,IF(Register!$U881="",$D$2,MIN($D$2,YEAR(Register!$U881)*12+MONTH(Register!$U881)-1)))-(YEAR(Register!$O881)*12+MONTH(Register!$O881))+1))/Register!$Q881,2))</f>
        <v/>
      </c>
      <c r="F883" s="27">
        <f>IF(OR(Register!$N881&lt;&gt;"Yes",Register!$O881="",N(Register!$Q881)=0),0,ROUND((Register!$M881-Register!$R881)*MIN(Register!$Q881,MAX(0,MIN(F$4,IF(Register!$U881="",$D$2,MIN($D$2,YEAR(Register!$U881)*12+MONTH(Register!$U881)-1)))-(YEAR(Register!$O881)*12+MONTH(Register!$O881))+1))/Register!$Q881,2)-ROUND((Register!$M881-Register!$R881)*MIN(Register!$Q881,MAX(0,MIN(F$4-1,IF(Register!$U881="",$D$2,MIN($D$2,YEAR(Register!$U881)*12+MONTH(Register!$U881)-1)))-(YEAR(Register!$O881)*12+MONTH(Register!$O881))+1))/Register!$Q881,2))</f>
        <v/>
      </c>
      <c r="G883" s="27">
        <f>IF(OR(Register!$N881&lt;&gt;"Yes",Register!$O881="",N(Register!$Q881)=0),0,ROUND((Register!$M881-Register!$R881)*MIN(Register!$Q881,MAX(0,MIN(G$4,IF(Register!$U881="",$D$2,MIN($D$2,YEAR(Register!$U881)*12+MONTH(Register!$U881)-1)))-(YEAR(Register!$O881)*12+MONTH(Register!$O881))+1))/Register!$Q881,2)-ROUND((Register!$M881-Register!$R881)*MIN(Register!$Q881,MAX(0,MIN(G$4-1,IF(Register!$U881="",$D$2,MIN($D$2,YEAR(Register!$U881)*12+MONTH(Register!$U881)-1)))-(YEAR(Register!$O881)*12+MONTH(Register!$O881))+1))/Register!$Q881,2))</f>
        <v/>
      </c>
      <c r="H883" s="27">
        <f>IF(OR(Register!$N881&lt;&gt;"Yes",Register!$O881="",N(Register!$Q881)=0),0,ROUND((Register!$M881-Register!$R881)*MIN(Register!$Q881,MAX(0,MIN(H$4,IF(Register!$U881="",$D$2,MIN($D$2,YEAR(Register!$U881)*12+MONTH(Register!$U881)-1)))-(YEAR(Register!$O881)*12+MONTH(Register!$O881))+1))/Register!$Q881,2)-ROUND((Register!$M881-Register!$R881)*MIN(Register!$Q881,MAX(0,MIN(H$4-1,IF(Register!$U881="",$D$2,MIN($D$2,YEAR(Register!$U881)*12+MONTH(Register!$U881)-1)))-(YEAR(Register!$O881)*12+MONTH(Register!$O881))+1))/Register!$Q881,2))</f>
        <v/>
      </c>
      <c r="I883" s="27">
        <f>IF(OR(Register!$N881&lt;&gt;"Yes",Register!$O881="",N(Register!$Q881)=0),0,ROUND((Register!$M881-Register!$R881)*MIN(Register!$Q881,MAX(0,MIN(I$4,IF(Register!$U881="",$D$2,MIN($D$2,YEAR(Register!$U881)*12+MONTH(Register!$U881)-1)))-(YEAR(Register!$O881)*12+MONTH(Register!$O881))+1))/Register!$Q881,2)-ROUND((Register!$M881-Register!$R881)*MIN(Register!$Q881,MAX(0,MIN(I$4-1,IF(Register!$U881="",$D$2,MIN($D$2,YEAR(Register!$U881)*12+MONTH(Register!$U881)-1)))-(YEAR(Register!$O881)*12+MONTH(Register!$O881))+1))/Register!$Q881,2))</f>
        <v/>
      </c>
      <c r="J883" s="27">
        <f>IF(OR(Register!$N881&lt;&gt;"Yes",Register!$O881="",N(Register!$Q881)=0),0,ROUND((Register!$M881-Register!$R881)*MIN(Register!$Q881,MAX(0,MIN(J$4,IF(Register!$U881="",$D$2,MIN($D$2,YEAR(Register!$U881)*12+MONTH(Register!$U881)-1)))-(YEAR(Register!$O881)*12+MONTH(Register!$O881))+1))/Register!$Q881,2)-ROUND((Register!$M881-Register!$R881)*MIN(Register!$Q881,MAX(0,MIN(J$4-1,IF(Register!$U881="",$D$2,MIN($D$2,YEAR(Register!$U881)*12+MONTH(Register!$U881)-1)))-(YEAR(Register!$O881)*12+MONTH(Register!$O881))+1))/Register!$Q881,2))</f>
        <v/>
      </c>
      <c r="K883" s="27">
        <f>IF(OR(Register!$N881&lt;&gt;"Yes",Register!$O881="",N(Register!$Q881)=0),0,ROUND((Register!$M881-Register!$R881)*MIN(Register!$Q881,MAX(0,MIN(K$4,IF(Register!$U881="",$D$2,MIN($D$2,YEAR(Register!$U881)*12+MONTH(Register!$U881)-1)))-(YEAR(Register!$O881)*12+MONTH(Register!$O881))+1))/Register!$Q881,2)-ROUND((Register!$M881-Register!$R881)*MIN(Register!$Q881,MAX(0,MIN(K$4-1,IF(Register!$U881="",$D$2,MIN($D$2,YEAR(Register!$U881)*12+MONTH(Register!$U881)-1)))-(YEAR(Register!$O881)*12+MONTH(Register!$O881))+1))/Register!$Q881,2))</f>
        <v/>
      </c>
      <c r="L883" s="27">
        <f>IF(OR(Register!$N881&lt;&gt;"Yes",Register!$O881="",N(Register!$Q881)=0),0,ROUND((Register!$M881-Register!$R881)*MIN(Register!$Q881,MAX(0,MIN(L$4,IF(Register!$U881="",$D$2,MIN($D$2,YEAR(Register!$U881)*12+MONTH(Register!$U881)-1)))-(YEAR(Register!$O881)*12+MONTH(Register!$O881))+1))/Register!$Q881,2)-ROUND((Register!$M881-Register!$R881)*MIN(Register!$Q881,MAX(0,MIN(L$4-1,IF(Register!$U881="",$D$2,MIN($D$2,YEAR(Register!$U881)*12+MONTH(Register!$U881)-1)))-(YEAR(Register!$O881)*12+MONTH(Register!$O881))+1))/Register!$Q881,2))</f>
        <v/>
      </c>
      <c r="M883" s="27">
        <f>IF(OR(Register!$N881&lt;&gt;"Yes",Register!$O881="",N(Register!$Q881)=0),0,ROUND((Register!$M881-Register!$R881)*MIN(Register!$Q881,MAX(0,MIN(M$4,IF(Register!$U881="",$D$2,MIN($D$2,YEAR(Register!$U881)*12+MONTH(Register!$U881)-1)))-(YEAR(Register!$O881)*12+MONTH(Register!$O881))+1))/Register!$Q881,2)-ROUND((Register!$M881-Register!$R881)*MIN(Register!$Q881,MAX(0,MIN(M$4-1,IF(Register!$U881="",$D$2,MIN($D$2,YEAR(Register!$U881)*12+MONTH(Register!$U881)-1)))-(YEAR(Register!$O881)*12+MONTH(Register!$O881))+1))/Register!$Q881,2))</f>
        <v/>
      </c>
      <c r="N883" s="27">
        <f>IF(OR(Register!$N881&lt;&gt;"Yes",Register!$O881="",N(Register!$Q881)=0),0,ROUND((Register!$M881-Register!$R881)*MIN(Register!$Q881,MAX(0,MIN(N$4,IF(Register!$U881="",$D$2,MIN($D$2,YEAR(Register!$U881)*12+MONTH(Register!$U881)-1)))-(YEAR(Register!$O881)*12+MONTH(Register!$O881))+1))/Register!$Q881,2)-ROUND((Register!$M881-Register!$R881)*MIN(Register!$Q881,MAX(0,MIN(N$4-1,IF(Register!$U881="",$D$2,MIN($D$2,YEAR(Register!$U881)*12+MONTH(Register!$U881)-1)))-(YEAR(Register!$O881)*12+MONTH(Register!$O881))+1))/Register!$Q881,2))</f>
        <v/>
      </c>
      <c r="O883" s="27">
        <f>IF(OR(Register!$N881&lt;&gt;"Yes",Register!$O881="",N(Register!$Q881)=0),0,ROUND((Register!$M881-Register!$R881)*MIN(Register!$Q881,MAX(0,MIN(O$4,IF(Register!$U881="",$D$2,MIN($D$2,YEAR(Register!$U881)*12+MONTH(Register!$U881)-1)))-(YEAR(Register!$O881)*12+MONTH(Register!$O881))+1))/Register!$Q881,2)-ROUND((Register!$M881-Register!$R881)*MIN(Register!$Q881,MAX(0,MIN(O$4-1,IF(Register!$U881="",$D$2,MIN($D$2,YEAR(Register!$U881)*12+MONTH(Register!$U881)-1)))-(YEAR(Register!$O881)*12+MONTH(Register!$O881))+1))/Register!$Q881,2))</f>
        <v/>
      </c>
      <c r="P883" s="27">
        <f>IF(OR(Register!$N881&lt;&gt;"Yes",Register!$O881="",N(Register!$Q881)=0),0,ROUND((Register!$M881-Register!$R881)*MIN(Register!$Q881,MAX(0,MIN(P$4,IF(Register!$U881="",$D$2,MIN($D$2,YEAR(Register!$U881)*12+MONTH(Register!$U881)-1)))-(YEAR(Register!$O881)*12+MONTH(Register!$O881))+1))/Register!$Q881,2)-ROUND((Register!$M881-Register!$R881)*MIN(Register!$Q881,MAX(0,MIN(P$4-1,IF(Register!$U881="",$D$2,MIN($D$2,YEAR(Register!$U881)*12+MONTH(Register!$U881)-1)))-(YEAR(Register!$O881)*12+MONTH(Register!$O881))+1))/Register!$Q881,2))</f>
        <v/>
      </c>
      <c r="Q883" s="27">
        <f>E883+F883+G883+H883+I883+J883+K883+L883+M883+N883+O883+P883</f>
        <v/>
      </c>
    </row>
    <row r="884">
      <c r="A884" s="28">
        <f>IF(Register!$A882="","",Register!$A882)</f>
        <v/>
      </c>
      <c r="B884" s="28">
        <f>IF(Register!$D882="","",Register!$D882)</f>
        <v/>
      </c>
      <c r="C884" s="28">
        <f>IF(Register!$F882="","",Register!$F882)</f>
        <v/>
      </c>
      <c r="D884" s="28">
        <f>IF(C884="","",IF(C884=Settings!$A$9,Settings!$B$9,IF(C884=Settings!$A$10,Settings!$B$10,IF(C884=Settings!$A$11,Settings!$B$11,IF(C884=Settings!$A$12,Settings!$B$12,IF(C884=Settings!$A$13,Settings!$B$13,IF(C884=Settings!$A$14,Settings!$B$14,IF(C884=Settings!$A$15,Settings!$B$15,IF(C884=Settings!$A$16,Settings!$B$16,IF(C884=Settings!$A$17,Settings!$B$17,IF(C884=Settings!$A$18,Settings!$B$18,"")))))))))))</f>
        <v/>
      </c>
      <c r="E884" s="27">
        <f>IF(OR(Register!$N882&lt;&gt;"Yes",Register!$O882="",N(Register!$Q882)=0),0,ROUND((Register!$M882-Register!$R882)*MIN(Register!$Q882,MAX(0,MIN(E$4,IF(Register!$U882="",$D$2,MIN($D$2,YEAR(Register!$U882)*12+MONTH(Register!$U882)-1)))-(YEAR(Register!$O882)*12+MONTH(Register!$O882))+1))/Register!$Q882,2)-ROUND((Register!$M882-Register!$R882)*MIN(Register!$Q882,MAX(0,MIN(E$4-1,IF(Register!$U882="",$D$2,MIN($D$2,YEAR(Register!$U882)*12+MONTH(Register!$U882)-1)))-(YEAR(Register!$O882)*12+MONTH(Register!$O882))+1))/Register!$Q882,2))</f>
        <v/>
      </c>
      <c r="F884" s="27">
        <f>IF(OR(Register!$N882&lt;&gt;"Yes",Register!$O882="",N(Register!$Q882)=0),0,ROUND((Register!$M882-Register!$R882)*MIN(Register!$Q882,MAX(0,MIN(F$4,IF(Register!$U882="",$D$2,MIN($D$2,YEAR(Register!$U882)*12+MONTH(Register!$U882)-1)))-(YEAR(Register!$O882)*12+MONTH(Register!$O882))+1))/Register!$Q882,2)-ROUND((Register!$M882-Register!$R882)*MIN(Register!$Q882,MAX(0,MIN(F$4-1,IF(Register!$U882="",$D$2,MIN($D$2,YEAR(Register!$U882)*12+MONTH(Register!$U882)-1)))-(YEAR(Register!$O882)*12+MONTH(Register!$O882))+1))/Register!$Q882,2))</f>
        <v/>
      </c>
      <c r="G884" s="27">
        <f>IF(OR(Register!$N882&lt;&gt;"Yes",Register!$O882="",N(Register!$Q882)=0),0,ROUND((Register!$M882-Register!$R882)*MIN(Register!$Q882,MAX(0,MIN(G$4,IF(Register!$U882="",$D$2,MIN($D$2,YEAR(Register!$U882)*12+MONTH(Register!$U882)-1)))-(YEAR(Register!$O882)*12+MONTH(Register!$O882))+1))/Register!$Q882,2)-ROUND((Register!$M882-Register!$R882)*MIN(Register!$Q882,MAX(0,MIN(G$4-1,IF(Register!$U882="",$D$2,MIN($D$2,YEAR(Register!$U882)*12+MONTH(Register!$U882)-1)))-(YEAR(Register!$O882)*12+MONTH(Register!$O882))+1))/Register!$Q882,2))</f>
        <v/>
      </c>
      <c r="H884" s="27">
        <f>IF(OR(Register!$N882&lt;&gt;"Yes",Register!$O882="",N(Register!$Q882)=0),0,ROUND((Register!$M882-Register!$R882)*MIN(Register!$Q882,MAX(0,MIN(H$4,IF(Register!$U882="",$D$2,MIN($D$2,YEAR(Register!$U882)*12+MONTH(Register!$U882)-1)))-(YEAR(Register!$O882)*12+MONTH(Register!$O882))+1))/Register!$Q882,2)-ROUND((Register!$M882-Register!$R882)*MIN(Register!$Q882,MAX(0,MIN(H$4-1,IF(Register!$U882="",$D$2,MIN($D$2,YEAR(Register!$U882)*12+MONTH(Register!$U882)-1)))-(YEAR(Register!$O882)*12+MONTH(Register!$O882))+1))/Register!$Q882,2))</f>
        <v/>
      </c>
      <c r="I884" s="27">
        <f>IF(OR(Register!$N882&lt;&gt;"Yes",Register!$O882="",N(Register!$Q882)=0),0,ROUND((Register!$M882-Register!$R882)*MIN(Register!$Q882,MAX(0,MIN(I$4,IF(Register!$U882="",$D$2,MIN($D$2,YEAR(Register!$U882)*12+MONTH(Register!$U882)-1)))-(YEAR(Register!$O882)*12+MONTH(Register!$O882))+1))/Register!$Q882,2)-ROUND((Register!$M882-Register!$R882)*MIN(Register!$Q882,MAX(0,MIN(I$4-1,IF(Register!$U882="",$D$2,MIN($D$2,YEAR(Register!$U882)*12+MONTH(Register!$U882)-1)))-(YEAR(Register!$O882)*12+MONTH(Register!$O882))+1))/Register!$Q882,2))</f>
        <v/>
      </c>
      <c r="J884" s="27">
        <f>IF(OR(Register!$N882&lt;&gt;"Yes",Register!$O882="",N(Register!$Q882)=0),0,ROUND((Register!$M882-Register!$R882)*MIN(Register!$Q882,MAX(0,MIN(J$4,IF(Register!$U882="",$D$2,MIN($D$2,YEAR(Register!$U882)*12+MONTH(Register!$U882)-1)))-(YEAR(Register!$O882)*12+MONTH(Register!$O882))+1))/Register!$Q882,2)-ROUND((Register!$M882-Register!$R882)*MIN(Register!$Q882,MAX(0,MIN(J$4-1,IF(Register!$U882="",$D$2,MIN($D$2,YEAR(Register!$U882)*12+MONTH(Register!$U882)-1)))-(YEAR(Register!$O882)*12+MONTH(Register!$O882))+1))/Register!$Q882,2))</f>
        <v/>
      </c>
      <c r="K884" s="27">
        <f>IF(OR(Register!$N882&lt;&gt;"Yes",Register!$O882="",N(Register!$Q882)=0),0,ROUND((Register!$M882-Register!$R882)*MIN(Register!$Q882,MAX(0,MIN(K$4,IF(Register!$U882="",$D$2,MIN($D$2,YEAR(Register!$U882)*12+MONTH(Register!$U882)-1)))-(YEAR(Register!$O882)*12+MONTH(Register!$O882))+1))/Register!$Q882,2)-ROUND((Register!$M882-Register!$R882)*MIN(Register!$Q882,MAX(0,MIN(K$4-1,IF(Register!$U882="",$D$2,MIN($D$2,YEAR(Register!$U882)*12+MONTH(Register!$U882)-1)))-(YEAR(Register!$O882)*12+MONTH(Register!$O882))+1))/Register!$Q882,2))</f>
        <v/>
      </c>
      <c r="L884" s="27">
        <f>IF(OR(Register!$N882&lt;&gt;"Yes",Register!$O882="",N(Register!$Q882)=0),0,ROUND((Register!$M882-Register!$R882)*MIN(Register!$Q882,MAX(0,MIN(L$4,IF(Register!$U882="",$D$2,MIN($D$2,YEAR(Register!$U882)*12+MONTH(Register!$U882)-1)))-(YEAR(Register!$O882)*12+MONTH(Register!$O882))+1))/Register!$Q882,2)-ROUND((Register!$M882-Register!$R882)*MIN(Register!$Q882,MAX(0,MIN(L$4-1,IF(Register!$U882="",$D$2,MIN($D$2,YEAR(Register!$U882)*12+MONTH(Register!$U882)-1)))-(YEAR(Register!$O882)*12+MONTH(Register!$O882))+1))/Register!$Q882,2))</f>
        <v/>
      </c>
      <c r="M884" s="27">
        <f>IF(OR(Register!$N882&lt;&gt;"Yes",Register!$O882="",N(Register!$Q882)=0),0,ROUND((Register!$M882-Register!$R882)*MIN(Register!$Q882,MAX(0,MIN(M$4,IF(Register!$U882="",$D$2,MIN($D$2,YEAR(Register!$U882)*12+MONTH(Register!$U882)-1)))-(YEAR(Register!$O882)*12+MONTH(Register!$O882))+1))/Register!$Q882,2)-ROUND((Register!$M882-Register!$R882)*MIN(Register!$Q882,MAX(0,MIN(M$4-1,IF(Register!$U882="",$D$2,MIN($D$2,YEAR(Register!$U882)*12+MONTH(Register!$U882)-1)))-(YEAR(Register!$O882)*12+MONTH(Register!$O882))+1))/Register!$Q882,2))</f>
        <v/>
      </c>
      <c r="N884" s="27">
        <f>IF(OR(Register!$N882&lt;&gt;"Yes",Register!$O882="",N(Register!$Q882)=0),0,ROUND((Register!$M882-Register!$R882)*MIN(Register!$Q882,MAX(0,MIN(N$4,IF(Register!$U882="",$D$2,MIN($D$2,YEAR(Register!$U882)*12+MONTH(Register!$U882)-1)))-(YEAR(Register!$O882)*12+MONTH(Register!$O882))+1))/Register!$Q882,2)-ROUND((Register!$M882-Register!$R882)*MIN(Register!$Q882,MAX(0,MIN(N$4-1,IF(Register!$U882="",$D$2,MIN($D$2,YEAR(Register!$U882)*12+MONTH(Register!$U882)-1)))-(YEAR(Register!$O882)*12+MONTH(Register!$O882))+1))/Register!$Q882,2))</f>
        <v/>
      </c>
      <c r="O884" s="27">
        <f>IF(OR(Register!$N882&lt;&gt;"Yes",Register!$O882="",N(Register!$Q882)=0),0,ROUND((Register!$M882-Register!$R882)*MIN(Register!$Q882,MAX(0,MIN(O$4,IF(Register!$U882="",$D$2,MIN($D$2,YEAR(Register!$U882)*12+MONTH(Register!$U882)-1)))-(YEAR(Register!$O882)*12+MONTH(Register!$O882))+1))/Register!$Q882,2)-ROUND((Register!$M882-Register!$R882)*MIN(Register!$Q882,MAX(0,MIN(O$4-1,IF(Register!$U882="",$D$2,MIN($D$2,YEAR(Register!$U882)*12+MONTH(Register!$U882)-1)))-(YEAR(Register!$O882)*12+MONTH(Register!$O882))+1))/Register!$Q882,2))</f>
        <v/>
      </c>
      <c r="P884" s="27">
        <f>IF(OR(Register!$N882&lt;&gt;"Yes",Register!$O882="",N(Register!$Q882)=0),0,ROUND((Register!$M882-Register!$R882)*MIN(Register!$Q882,MAX(0,MIN(P$4,IF(Register!$U882="",$D$2,MIN($D$2,YEAR(Register!$U882)*12+MONTH(Register!$U882)-1)))-(YEAR(Register!$O882)*12+MONTH(Register!$O882))+1))/Register!$Q882,2)-ROUND((Register!$M882-Register!$R882)*MIN(Register!$Q882,MAX(0,MIN(P$4-1,IF(Register!$U882="",$D$2,MIN($D$2,YEAR(Register!$U882)*12+MONTH(Register!$U882)-1)))-(YEAR(Register!$O882)*12+MONTH(Register!$O882))+1))/Register!$Q882,2))</f>
        <v/>
      </c>
      <c r="Q884" s="27">
        <f>E884+F884+G884+H884+I884+J884+K884+L884+M884+N884+O884+P884</f>
        <v/>
      </c>
    </row>
    <row r="885">
      <c r="A885" s="28">
        <f>IF(Register!$A883="","",Register!$A883)</f>
        <v/>
      </c>
      <c r="B885" s="28">
        <f>IF(Register!$D883="","",Register!$D883)</f>
        <v/>
      </c>
      <c r="C885" s="28">
        <f>IF(Register!$F883="","",Register!$F883)</f>
        <v/>
      </c>
      <c r="D885" s="28">
        <f>IF(C885="","",IF(C885=Settings!$A$9,Settings!$B$9,IF(C885=Settings!$A$10,Settings!$B$10,IF(C885=Settings!$A$11,Settings!$B$11,IF(C885=Settings!$A$12,Settings!$B$12,IF(C885=Settings!$A$13,Settings!$B$13,IF(C885=Settings!$A$14,Settings!$B$14,IF(C885=Settings!$A$15,Settings!$B$15,IF(C885=Settings!$A$16,Settings!$B$16,IF(C885=Settings!$A$17,Settings!$B$17,IF(C885=Settings!$A$18,Settings!$B$18,"")))))))))))</f>
        <v/>
      </c>
      <c r="E885" s="27">
        <f>IF(OR(Register!$N883&lt;&gt;"Yes",Register!$O883="",N(Register!$Q883)=0),0,ROUND((Register!$M883-Register!$R883)*MIN(Register!$Q883,MAX(0,MIN(E$4,IF(Register!$U883="",$D$2,MIN($D$2,YEAR(Register!$U883)*12+MONTH(Register!$U883)-1)))-(YEAR(Register!$O883)*12+MONTH(Register!$O883))+1))/Register!$Q883,2)-ROUND((Register!$M883-Register!$R883)*MIN(Register!$Q883,MAX(0,MIN(E$4-1,IF(Register!$U883="",$D$2,MIN($D$2,YEAR(Register!$U883)*12+MONTH(Register!$U883)-1)))-(YEAR(Register!$O883)*12+MONTH(Register!$O883))+1))/Register!$Q883,2))</f>
        <v/>
      </c>
      <c r="F885" s="27">
        <f>IF(OR(Register!$N883&lt;&gt;"Yes",Register!$O883="",N(Register!$Q883)=0),0,ROUND((Register!$M883-Register!$R883)*MIN(Register!$Q883,MAX(0,MIN(F$4,IF(Register!$U883="",$D$2,MIN($D$2,YEAR(Register!$U883)*12+MONTH(Register!$U883)-1)))-(YEAR(Register!$O883)*12+MONTH(Register!$O883))+1))/Register!$Q883,2)-ROUND((Register!$M883-Register!$R883)*MIN(Register!$Q883,MAX(0,MIN(F$4-1,IF(Register!$U883="",$D$2,MIN($D$2,YEAR(Register!$U883)*12+MONTH(Register!$U883)-1)))-(YEAR(Register!$O883)*12+MONTH(Register!$O883))+1))/Register!$Q883,2))</f>
        <v/>
      </c>
      <c r="G885" s="27">
        <f>IF(OR(Register!$N883&lt;&gt;"Yes",Register!$O883="",N(Register!$Q883)=0),0,ROUND((Register!$M883-Register!$R883)*MIN(Register!$Q883,MAX(0,MIN(G$4,IF(Register!$U883="",$D$2,MIN($D$2,YEAR(Register!$U883)*12+MONTH(Register!$U883)-1)))-(YEAR(Register!$O883)*12+MONTH(Register!$O883))+1))/Register!$Q883,2)-ROUND((Register!$M883-Register!$R883)*MIN(Register!$Q883,MAX(0,MIN(G$4-1,IF(Register!$U883="",$D$2,MIN($D$2,YEAR(Register!$U883)*12+MONTH(Register!$U883)-1)))-(YEAR(Register!$O883)*12+MONTH(Register!$O883))+1))/Register!$Q883,2))</f>
        <v/>
      </c>
      <c r="H885" s="27">
        <f>IF(OR(Register!$N883&lt;&gt;"Yes",Register!$O883="",N(Register!$Q883)=0),0,ROUND((Register!$M883-Register!$R883)*MIN(Register!$Q883,MAX(0,MIN(H$4,IF(Register!$U883="",$D$2,MIN($D$2,YEAR(Register!$U883)*12+MONTH(Register!$U883)-1)))-(YEAR(Register!$O883)*12+MONTH(Register!$O883))+1))/Register!$Q883,2)-ROUND((Register!$M883-Register!$R883)*MIN(Register!$Q883,MAX(0,MIN(H$4-1,IF(Register!$U883="",$D$2,MIN($D$2,YEAR(Register!$U883)*12+MONTH(Register!$U883)-1)))-(YEAR(Register!$O883)*12+MONTH(Register!$O883))+1))/Register!$Q883,2))</f>
        <v/>
      </c>
      <c r="I885" s="27">
        <f>IF(OR(Register!$N883&lt;&gt;"Yes",Register!$O883="",N(Register!$Q883)=0),0,ROUND((Register!$M883-Register!$R883)*MIN(Register!$Q883,MAX(0,MIN(I$4,IF(Register!$U883="",$D$2,MIN($D$2,YEAR(Register!$U883)*12+MONTH(Register!$U883)-1)))-(YEAR(Register!$O883)*12+MONTH(Register!$O883))+1))/Register!$Q883,2)-ROUND((Register!$M883-Register!$R883)*MIN(Register!$Q883,MAX(0,MIN(I$4-1,IF(Register!$U883="",$D$2,MIN($D$2,YEAR(Register!$U883)*12+MONTH(Register!$U883)-1)))-(YEAR(Register!$O883)*12+MONTH(Register!$O883))+1))/Register!$Q883,2))</f>
        <v/>
      </c>
      <c r="J885" s="27">
        <f>IF(OR(Register!$N883&lt;&gt;"Yes",Register!$O883="",N(Register!$Q883)=0),0,ROUND((Register!$M883-Register!$R883)*MIN(Register!$Q883,MAX(0,MIN(J$4,IF(Register!$U883="",$D$2,MIN($D$2,YEAR(Register!$U883)*12+MONTH(Register!$U883)-1)))-(YEAR(Register!$O883)*12+MONTH(Register!$O883))+1))/Register!$Q883,2)-ROUND((Register!$M883-Register!$R883)*MIN(Register!$Q883,MAX(0,MIN(J$4-1,IF(Register!$U883="",$D$2,MIN($D$2,YEAR(Register!$U883)*12+MONTH(Register!$U883)-1)))-(YEAR(Register!$O883)*12+MONTH(Register!$O883))+1))/Register!$Q883,2))</f>
        <v/>
      </c>
      <c r="K885" s="27">
        <f>IF(OR(Register!$N883&lt;&gt;"Yes",Register!$O883="",N(Register!$Q883)=0),0,ROUND((Register!$M883-Register!$R883)*MIN(Register!$Q883,MAX(0,MIN(K$4,IF(Register!$U883="",$D$2,MIN($D$2,YEAR(Register!$U883)*12+MONTH(Register!$U883)-1)))-(YEAR(Register!$O883)*12+MONTH(Register!$O883))+1))/Register!$Q883,2)-ROUND((Register!$M883-Register!$R883)*MIN(Register!$Q883,MAX(0,MIN(K$4-1,IF(Register!$U883="",$D$2,MIN($D$2,YEAR(Register!$U883)*12+MONTH(Register!$U883)-1)))-(YEAR(Register!$O883)*12+MONTH(Register!$O883))+1))/Register!$Q883,2))</f>
        <v/>
      </c>
      <c r="L885" s="27">
        <f>IF(OR(Register!$N883&lt;&gt;"Yes",Register!$O883="",N(Register!$Q883)=0),0,ROUND((Register!$M883-Register!$R883)*MIN(Register!$Q883,MAX(0,MIN(L$4,IF(Register!$U883="",$D$2,MIN($D$2,YEAR(Register!$U883)*12+MONTH(Register!$U883)-1)))-(YEAR(Register!$O883)*12+MONTH(Register!$O883))+1))/Register!$Q883,2)-ROUND((Register!$M883-Register!$R883)*MIN(Register!$Q883,MAX(0,MIN(L$4-1,IF(Register!$U883="",$D$2,MIN($D$2,YEAR(Register!$U883)*12+MONTH(Register!$U883)-1)))-(YEAR(Register!$O883)*12+MONTH(Register!$O883))+1))/Register!$Q883,2))</f>
        <v/>
      </c>
      <c r="M885" s="27">
        <f>IF(OR(Register!$N883&lt;&gt;"Yes",Register!$O883="",N(Register!$Q883)=0),0,ROUND((Register!$M883-Register!$R883)*MIN(Register!$Q883,MAX(0,MIN(M$4,IF(Register!$U883="",$D$2,MIN($D$2,YEAR(Register!$U883)*12+MONTH(Register!$U883)-1)))-(YEAR(Register!$O883)*12+MONTH(Register!$O883))+1))/Register!$Q883,2)-ROUND((Register!$M883-Register!$R883)*MIN(Register!$Q883,MAX(0,MIN(M$4-1,IF(Register!$U883="",$D$2,MIN($D$2,YEAR(Register!$U883)*12+MONTH(Register!$U883)-1)))-(YEAR(Register!$O883)*12+MONTH(Register!$O883))+1))/Register!$Q883,2))</f>
        <v/>
      </c>
      <c r="N885" s="27">
        <f>IF(OR(Register!$N883&lt;&gt;"Yes",Register!$O883="",N(Register!$Q883)=0),0,ROUND((Register!$M883-Register!$R883)*MIN(Register!$Q883,MAX(0,MIN(N$4,IF(Register!$U883="",$D$2,MIN($D$2,YEAR(Register!$U883)*12+MONTH(Register!$U883)-1)))-(YEAR(Register!$O883)*12+MONTH(Register!$O883))+1))/Register!$Q883,2)-ROUND((Register!$M883-Register!$R883)*MIN(Register!$Q883,MAX(0,MIN(N$4-1,IF(Register!$U883="",$D$2,MIN($D$2,YEAR(Register!$U883)*12+MONTH(Register!$U883)-1)))-(YEAR(Register!$O883)*12+MONTH(Register!$O883))+1))/Register!$Q883,2))</f>
        <v/>
      </c>
      <c r="O885" s="27">
        <f>IF(OR(Register!$N883&lt;&gt;"Yes",Register!$O883="",N(Register!$Q883)=0),0,ROUND((Register!$M883-Register!$R883)*MIN(Register!$Q883,MAX(0,MIN(O$4,IF(Register!$U883="",$D$2,MIN($D$2,YEAR(Register!$U883)*12+MONTH(Register!$U883)-1)))-(YEAR(Register!$O883)*12+MONTH(Register!$O883))+1))/Register!$Q883,2)-ROUND((Register!$M883-Register!$R883)*MIN(Register!$Q883,MAX(0,MIN(O$4-1,IF(Register!$U883="",$D$2,MIN($D$2,YEAR(Register!$U883)*12+MONTH(Register!$U883)-1)))-(YEAR(Register!$O883)*12+MONTH(Register!$O883))+1))/Register!$Q883,2))</f>
        <v/>
      </c>
      <c r="P885" s="27">
        <f>IF(OR(Register!$N883&lt;&gt;"Yes",Register!$O883="",N(Register!$Q883)=0),0,ROUND((Register!$M883-Register!$R883)*MIN(Register!$Q883,MAX(0,MIN(P$4,IF(Register!$U883="",$D$2,MIN($D$2,YEAR(Register!$U883)*12+MONTH(Register!$U883)-1)))-(YEAR(Register!$O883)*12+MONTH(Register!$O883))+1))/Register!$Q883,2)-ROUND((Register!$M883-Register!$R883)*MIN(Register!$Q883,MAX(0,MIN(P$4-1,IF(Register!$U883="",$D$2,MIN($D$2,YEAR(Register!$U883)*12+MONTH(Register!$U883)-1)))-(YEAR(Register!$O883)*12+MONTH(Register!$O883))+1))/Register!$Q883,2))</f>
        <v/>
      </c>
      <c r="Q885" s="27">
        <f>E885+F885+G885+H885+I885+J885+K885+L885+M885+N885+O885+P885</f>
        <v/>
      </c>
    </row>
    <row r="886">
      <c r="A886" s="28">
        <f>IF(Register!$A884="","",Register!$A884)</f>
        <v/>
      </c>
      <c r="B886" s="28">
        <f>IF(Register!$D884="","",Register!$D884)</f>
        <v/>
      </c>
      <c r="C886" s="28">
        <f>IF(Register!$F884="","",Register!$F884)</f>
        <v/>
      </c>
      <c r="D886" s="28">
        <f>IF(C886="","",IF(C886=Settings!$A$9,Settings!$B$9,IF(C886=Settings!$A$10,Settings!$B$10,IF(C886=Settings!$A$11,Settings!$B$11,IF(C886=Settings!$A$12,Settings!$B$12,IF(C886=Settings!$A$13,Settings!$B$13,IF(C886=Settings!$A$14,Settings!$B$14,IF(C886=Settings!$A$15,Settings!$B$15,IF(C886=Settings!$A$16,Settings!$B$16,IF(C886=Settings!$A$17,Settings!$B$17,IF(C886=Settings!$A$18,Settings!$B$18,"")))))))))))</f>
        <v/>
      </c>
      <c r="E886" s="27">
        <f>IF(OR(Register!$N884&lt;&gt;"Yes",Register!$O884="",N(Register!$Q884)=0),0,ROUND((Register!$M884-Register!$R884)*MIN(Register!$Q884,MAX(0,MIN(E$4,IF(Register!$U884="",$D$2,MIN($D$2,YEAR(Register!$U884)*12+MONTH(Register!$U884)-1)))-(YEAR(Register!$O884)*12+MONTH(Register!$O884))+1))/Register!$Q884,2)-ROUND((Register!$M884-Register!$R884)*MIN(Register!$Q884,MAX(0,MIN(E$4-1,IF(Register!$U884="",$D$2,MIN($D$2,YEAR(Register!$U884)*12+MONTH(Register!$U884)-1)))-(YEAR(Register!$O884)*12+MONTH(Register!$O884))+1))/Register!$Q884,2))</f>
        <v/>
      </c>
      <c r="F886" s="27">
        <f>IF(OR(Register!$N884&lt;&gt;"Yes",Register!$O884="",N(Register!$Q884)=0),0,ROUND((Register!$M884-Register!$R884)*MIN(Register!$Q884,MAX(0,MIN(F$4,IF(Register!$U884="",$D$2,MIN($D$2,YEAR(Register!$U884)*12+MONTH(Register!$U884)-1)))-(YEAR(Register!$O884)*12+MONTH(Register!$O884))+1))/Register!$Q884,2)-ROUND((Register!$M884-Register!$R884)*MIN(Register!$Q884,MAX(0,MIN(F$4-1,IF(Register!$U884="",$D$2,MIN($D$2,YEAR(Register!$U884)*12+MONTH(Register!$U884)-1)))-(YEAR(Register!$O884)*12+MONTH(Register!$O884))+1))/Register!$Q884,2))</f>
        <v/>
      </c>
      <c r="G886" s="27">
        <f>IF(OR(Register!$N884&lt;&gt;"Yes",Register!$O884="",N(Register!$Q884)=0),0,ROUND((Register!$M884-Register!$R884)*MIN(Register!$Q884,MAX(0,MIN(G$4,IF(Register!$U884="",$D$2,MIN($D$2,YEAR(Register!$U884)*12+MONTH(Register!$U884)-1)))-(YEAR(Register!$O884)*12+MONTH(Register!$O884))+1))/Register!$Q884,2)-ROUND((Register!$M884-Register!$R884)*MIN(Register!$Q884,MAX(0,MIN(G$4-1,IF(Register!$U884="",$D$2,MIN($D$2,YEAR(Register!$U884)*12+MONTH(Register!$U884)-1)))-(YEAR(Register!$O884)*12+MONTH(Register!$O884))+1))/Register!$Q884,2))</f>
        <v/>
      </c>
      <c r="H886" s="27">
        <f>IF(OR(Register!$N884&lt;&gt;"Yes",Register!$O884="",N(Register!$Q884)=0),0,ROUND((Register!$M884-Register!$R884)*MIN(Register!$Q884,MAX(0,MIN(H$4,IF(Register!$U884="",$D$2,MIN($D$2,YEAR(Register!$U884)*12+MONTH(Register!$U884)-1)))-(YEAR(Register!$O884)*12+MONTH(Register!$O884))+1))/Register!$Q884,2)-ROUND((Register!$M884-Register!$R884)*MIN(Register!$Q884,MAX(0,MIN(H$4-1,IF(Register!$U884="",$D$2,MIN($D$2,YEAR(Register!$U884)*12+MONTH(Register!$U884)-1)))-(YEAR(Register!$O884)*12+MONTH(Register!$O884))+1))/Register!$Q884,2))</f>
        <v/>
      </c>
      <c r="I886" s="27">
        <f>IF(OR(Register!$N884&lt;&gt;"Yes",Register!$O884="",N(Register!$Q884)=0),0,ROUND((Register!$M884-Register!$R884)*MIN(Register!$Q884,MAX(0,MIN(I$4,IF(Register!$U884="",$D$2,MIN($D$2,YEAR(Register!$U884)*12+MONTH(Register!$U884)-1)))-(YEAR(Register!$O884)*12+MONTH(Register!$O884))+1))/Register!$Q884,2)-ROUND((Register!$M884-Register!$R884)*MIN(Register!$Q884,MAX(0,MIN(I$4-1,IF(Register!$U884="",$D$2,MIN($D$2,YEAR(Register!$U884)*12+MONTH(Register!$U884)-1)))-(YEAR(Register!$O884)*12+MONTH(Register!$O884))+1))/Register!$Q884,2))</f>
        <v/>
      </c>
      <c r="J886" s="27">
        <f>IF(OR(Register!$N884&lt;&gt;"Yes",Register!$O884="",N(Register!$Q884)=0),0,ROUND((Register!$M884-Register!$R884)*MIN(Register!$Q884,MAX(0,MIN(J$4,IF(Register!$U884="",$D$2,MIN($D$2,YEAR(Register!$U884)*12+MONTH(Register!$U884)-1)))-(YEAR(Register!$O884)*12+MONTH(Register!$O884))+1))/Register!$Q884,2)-ROUND((Register!$M884-Register!$R884)*MIN(Register!$Q884,MAX(0,MIN(J$4-1,IF(Register!$U884="",$D$2,MIN($D$2,YEAR(Register!$U884)*12+MONTH(Register!$U884)-1)))-(YEAR(Register!$O884)*12+MONTH(Register!$O884))+1))/Register!$Q884,2))</f>
        <v/>
      </c>
      <c r="K886" s="27">
        <f>IF(OR(Register!$N884&lt;&gt;"Yes",Register!$O884="",N(Register!$Q884)=0),0,ROUND((Register!$M884-Register!$R884)*MIN(Register!$Q884,MAX(0,MIN(K$4,IF(Register!$U884="",$D$2,MIN($D$2,YEAR(Register!$U884)*12+MONTH(Register!$U884)-1)))-(YEAR(Register!$O884)*12+MONTH(Register!$O884))+1))/Register!$Q884,2)-ROUND((Register!$M884-Register!$R884)*MIN(Register!$Q884,MAX(0,MIN(K$4-1,IF(Register!$U884="",$D$2,MIN($D$2,YEAR(Register!$U884)*12+MONTH(Register!$U884)-1)))-(YEAR(Register!$O884)*12+MONTH(Register!$O884))+1))/Register!$Q884,2))</f>
        <v/>
      </c>
      <c r="L886" s="27">
        <f>IF(OR(Register!$N884&lt;&gt;"Yes",Register!$O884="",N(Register!$Q884)=0),0,ROUND((Register!$M884-Register!$R884)*MIN(Register!$Q884,MAX(0,MIN(L$4,IF(Register!$U884="",$D$2,MIN($D$2,YEAR(Register!$U884)*12+MONTH(Register!$U884)-1)))-(YEAR(Register!$O884)*12+MONTH(Register!$O884))+1))/Register!$Q884,2)-ROUND((Register!$M884-Register!$R884)*MIN(Register!$Q884,MAX(0,MIN(L$4-1,IF(Register!$U884="",$D$2,MIN($D$2,YEAR(Register!$U884)*12+MONTH(Register!$U884)-1)))-(YEAR(Register!$O884)*12+MONTH(Register!$O884))+1))/Register!$Q884,2))</f>
        <v/>
      </c>
      <c r="M886" s="27">
        <f>IF(OR(Register!$N884&lt;&gt;"Yes",Register!$O884="",N(Register!$Q884)=0),0,ROUND((Register!$M884-Register!$R884)*MIN(Register!$Q884,MAX(0,MIN(M$4,IF(Register!$U884="",$D$2,MIN($D$2,YEAR(Register!$U884)*12+MONTH(Register!$U884)-1)))-(YEAR(Register!$O884)*12+MONTH(Register!$O884))+1))/Register!$Q884,2)-ROUND((Register!$M884-Register!$R884)*MIN(Register!$Q884,MAX(0,MIN(M$4-1,IF(Register!$U884="",$D$2,MIN($D$2,YEAR(Register!$U884)*12+MONTH(Register!$U884)-1)))-(YEAR(Register!$O884)*12+MONTH(Register!$O884))+1))/Register!$Q884,2))</f>
        <v/>
      </c>
      <c r="N886" s="27">
        <f>IF(OR(Register!$N884&lt;&gt;"Yes",Register!$O884="",N(Register!$Q884)=0),0,ROUND((Register!$M884-Register!$R884)*MIN(Register!$Q884,MAX(0,MIN(N$4,IF(Register!$U884="",$D$2,MIN($D$2,YEAR(Register!$U884)*12+MONTH(Register!$U884)-1)))-(YEAR(Register!$O884)*12+MONTH(Register!$O884))+1))/Register!$Q884,2)-ROUND((Register!$M884-Register!$R884)*MIN(Register!$Q884,MAX(0,MIN(N$4-1,IF(Register!$U884="",$D$2,MIN($D$2,YEAR(Register!$U884)*12+MONTH(Register!$U884)-1)))-(YEAR(Register!$O884)*12+MONTH(Register!$O884))+1))/Register!$Q884,2))</f>
        <v/>
      </c>
      <c r="O886" s="27">
        <f>IF(OR(Register!$N884&lt;&gt;"Yes",Register!$O884="",N(Register!$Q884)=0),0,ROUND((Register!$M884-Register!$R884)*MIN(Register!$Q884,MAX(0,MIN(O$4,IF(Register!$U884="",$D$2,MIN($D$2,YEAR(Register!$U884)*12+MONTH(Register!$U884)-1)))-(YEAR(Register!$O884)*12+MONTH(Register!$O884))+1))/Register!$Q884,2)-ROUND((Register!$M884-Register!$R884)*MIN(Register!$Q884,MAX(0,MIN(O$4-1,IF(Register!$U884="",$D$2,MIN($D$2,YEAR(Register!$U884)*12+MONTH(Register!$U884)-1)))-(YEAR(Register!$O884)*12+MONTH(Register!$O884))+1))/Register!$Q884,2))</f>
        <v/>
      </c>
      <c r="P886" s="27">
        <f>IF(OR(Register!$N884&lt;&gt;"Yes",Register!$O884="",N(Register!$Q884)=0),0,ROUND((Register!$M884-Register!$R884)*MIN(Register!$Q884,MAX(0,MIN(P$4,IF(Register!$U884="",$D$2,MIN($D$2,YEAR(Register!$U884)*12+MONTH(Register!$U884)-1)))-(YEAR(Register!$O884)*12+MONTH(Register!$O884))+1))/Register!$Q884,2)-ROUND((Register!$M884-Register!$R884)*MIN(Register!$Q884,MAX(0,MIN(P$4-1,IF(Register!$U884="",$D$2,MIN($D$2,YEAR(Register!$U884)*12+MONTH(Register!$U884)-1)))-(YEAR(Register!$O884)*12+MONTH(Register!$O884))+1))/Register!$Q884,2))</f>
        <v/>
      </c>
      <c r="Q886" s="27">
        <f>E886+F886+G886+H886+I886+J886+K886+L886+M886+N886+O886+P886</f>
        <v/>
      </c>
    </row>
    <row r="887">
      <c r="A887" s="28">
        <f>IF(Register!$A885="","",Register!$A885)</f>
        <v/>
      </c>
      <c r="B887" s="28">
        <f>IF(Register!$D885="","",Register!$D885)</f>
        <v/>
      </c>
      <c r="C887" s="28">
        <f>IF(Register!$F885="","",Register!$F885)</f>
        <v/>
      </c>
      <c r="D887" s="28">
        <f>IF(C887="","",IF(C887=Settings!$A$9,Settings!$B$9,IF(C887=Settings!$A$10,Settings!$B$10,IF(C887=Settings!$A$11,Settings!$B$11,IF(C887=Settings!$A$12,Settings!$B$12,IF(C887=Settings!$A$13,Settings!$B$13,IF(C887=Settings!$A$14,Settings!$B$14,IF(C887=Settings!$A$15,Settings!$B$15,IF(C887=Settings!$A$16,Settings!$B$16,IF(C887=Settings!$A$17,Settings!$B$17,IF(C887=Settings!$A$18,Settings!$B$18,"")))))))))))</f>
        <v/>
      </c>
      <c r="E887" s="27">
        <f>IF(OR(Register!$N885&lt;&gt;"Yes",Register!$O885="",N(Register!$Q885)=0),0,ROUND((Register!$M885-Register!$R885)*MIN(Register!$Q885,MAX(0,MIN(E$4,IF(Register!$U885="",$D$2,MIN($D$2,YEAR(Register!$U885)*12+MONTH(Register!$U885)-1)))-(YEAR(Register!$O885)*12+MONTH(Register!$O885))+1))/Register!$Q885,2)-ROUND((Register!$M885-Register!$R885)*MIN(Register!$Q885,MAX(0,MIN(E$4-1,IF(Register!$U885="",$D$2,MIN($D$2,YEAR(Register!$U885)*12+MONTH(Register!$U885)-1)))-(YEAR(Register!$O885)*12+MONTH(Register!$O885))+1))/Register!$Q885,2))</f>
        <v/>
      </c>
      <c r="F887" s="27">
        <f>IF(OR(Register!$N885&lt;&gt;"Yes",Register!$O885="",N(Register!$Q885)=0),0,ROUND((Register!$M885-Register!$R885)*MIN(Register!$Q885,MAX(0,MIN(F$4,IF(Register!$U885="",$D$2,MIN($D$2,YEAR(Register!$U885)*12+MONTH(Register!$U885)-1)))-(YEAR(Register!$O885)*12+MONTH(Register!$O885))+1))/Register!$Q885,2)-ROUND((Register!$M885-Register!$R885)*MIN(Register!$Q885,MAX(0,MIN(F$4-1,IF(Register!$U885="",$D$2,MIN($D$2,YEAR(Register!$U885)*12+MONTH(Register!$U885)-1)))-(YEAR(Register!$O885)*12+MONTH(Register!$O885))+1))/Register!$Q885,2))</f>
        <v/>
      </c>
      <c r="G887" s="27">
        <f>IF(OR(Register!$N885&lt;&gt;"Yes",Register!$O885="",N(Register!$Q885)=0),0,ROUND((Register!$M885-Register!$R885)*MIN(Register!$Q885,MAX(0,MIN(G$4,IF(Register!$U885="",$D$2,MIN($D$2,YEAR(Register!$U885)*12+MONTH(Register!$U885)-1)))-(YEAR(Register!$O885)*12+MONTH(Register!$O885))+1))/Register!$Q885,2)-ROUND((Register!$M885-Register!$R885)*MIN(Register!$Q885,MAX(0,MIN(G$4-1,IF(Register!$U885="",$D$2,MIN($D$2,YEAR(Register!$U885)*12+MONTH(Register!$U885)-1)))-(YEAR(Register!$O885)*12+MONTH(Register!$O885))+1))/Register!$Q885,2))</f>
        <v/>
      </c>
      <c r="H887" s="27">
        <f>IF(OR(Register!$N885&lt;&gt;"Yes",Register!$O885="",N(Register!$Q885)=0),0,ROUND((Register!$M885-Register!$R885)*MIN(Register!$Q885,MAX(0,MIN(H$4,IF(Register!$U885="",$D$2,MIN($D$2,YEAR(Register!$U885)*12+MONTH(Register!$U885)-1)))-(YEAR(Register!$O885)*12+MONTH(Register!$O885))+1))/Register!$Q885,2)-ROUND((Register!$M885-Register!$R885)*MIN(Register!$Q885,MAX(0,MIN(H$4-1,IF(Register!$U885="",$D$2,MIN($D$2,YEAR(Register!$U885)*12+MONTH(Register!$U885)-1)))-(YEAR(Register!$O885)*12+MONTH(Register!$O885))+1))/Register!$Q885,2))</f>
        <v/>
      </c>
      <c r="I887" s="27">
        <f>IF(OR(Register!$N885&lt;&gt;"Yes",Register!$O885="",N(Register!$Q885)=0),0,ROUND((Register!$M885-Register!$R885)*MIN(Register!$Q885,MAX(0,MIN(I$4,IF(Register!$U885="",$D$2,MIN($D$2,YEAR(Register!$U885)*12+MONTH(Register!$U885)-1)))-(YEAR(Register!$O885)*12+MONTH(Register!$O885))+1))/Register!$Q885,2)-ROUND((Register!$M885-Register!$R885)*MIN(Register!$Q885,MAX(0,MIN(I$4-1,IF(Register!$U885="",$D$2,MIN($D$2,YEAR(Register!$U885)*12+MONTH(Register!$U885)-1)))-(YEAR(Register!$O885)*12+MONTH(Register!$O885))+1))/Register!$Q885,2))</f>
        <v/>
      </c>
      <c r="J887" s="27">
        <f>IF(OR(Register!$N885&lt;&gt;"Yes",Register!$O885="",N(Register!$Q885)=0),0,ROUND((Register!$M885-Register!$R885)*MIN(Register!$Q885,MAX(0,MIN(J$4,IF(Register!$U885="",$D$2,MIN($D$2,YEAR(Register!$U885)*12+MONTH(Register!$U885)-1)))-(YEAR(Register!$O885)*12+MONTH(Register!$O885))+1))/Register!$Q885,2)-ROUND((Register!$M885-Register!$R885)*MIN(Register!$Q885,MAX(0,MIN(J$4-1,IF(Register!$U885="",$D$2,MIN($D$2,YEAR(Register!$U885)*12+MONTH(Register!$U885)-1)))-(YEAR(Register!$O885)*12+MONTH(Register!$O885))+1))/Register!$Q885,2))</f>
        <v/>
      </c>
      <c r="K887" s="27">
        <f>IF(OR(Register!$N885&lt;&gt;"Yes",Register!$O885="",N(Register!$Q885)=0),0,ROUND((Register!$M885-Register!$R885)*MIN(Register!$Q885,MAX(0,MIN(K$4,IF(Register!$U885="",$D$2,MIN($D$2,YEAR(Register!$U885)*12+MONTH(Register!$U885)-1)))-(YEAR(Register!$O885)*12+MONTH(Register!$O885))+1))/Register!$Q885,2)-ROUND((Register!$M885-Register!$R885)*MIN(Register!$Q885,MAX(0,MIN(K$4-1,IF(Register!$U885="",$D$2,MIN($D$2,YEAR(Register!$U885)*12+MONTH(Register!$U885)-1)))-(YEAR(Register!$O885)*12+MONTH(Register!$O885))+1))/Register!$Q885,2))</f>
        <v/>
      </c>
      <c r="L887" s="27">
        <f>IF(OR(Register!$N885&lt;&gt;"Yes",Register!$O885="",N(Register!$Q885)=0),0,ROUND((Register!$M885-Register!$R885)*MIN(Register!$Q885,MAX(0,MIN(L$4,IF(Register!$U885="",$D$2,MIN($D$2,YEAR(Register!$U885)*12+MONTH(Register!$U885)-1)))-(YEAR(Register!$O885)*12+MONTH(Register!$O885))+1))/Register!$Q885,2)-ROUND((Register!$M885-Register!$R885)*MIN(Register!$Q885,MAX(0,MIN(L$4-1,IF(Register!$U885="",$D$2,MIN($D$2,YEAR(Register!$U885)*12+MONTH(Register!$U885)-1)))-(YEAR(Register!$O885)*12+MONTH(Register!$O885))+1))/Register!$Q885,2))</f>
        <v/>
      </c>
      <c r="M887" s="27">
        <f>IF(OR(Register!$N885&lt;&gt;"Yes",Register!$O885="",N(Register!$Q885)=0),0,ROUND((Register!$M885-Register!$R885)*MIN(Register!$Q885,MAX(0,MIN(M$4,IF(Register!$U885="",$D$2,MIN($D$2,YEAR(Register!$U885)*12+MONTH(Register!$U885)-1)))-(YEAR(Register!$O885)*12+MONTH(Register!$O885))+1))/Register!$Q885,2)-ROUND((Register!$M885-Register!$R885)*MIN(Register!$Q885,MAX(0,MIN(M$4-1,IF(Register!$U885="",$D$2,MIN($D$2,YEAR(Register!$U885)*12+MONTH(Register!$U885)-1)))-(YEAR(Register!$O885)*12+MONTH(Register!$O885))+1))/Register!$Q885,2))</f>
        <v/>
      </c>
      <c r="N887" s="27">
        <f>IF(OR(Register!$N885&lt;&gt;"Yes",Register!$O885="",N(Register!$Q885)=0),0,ROUND((Register!$M885-Register!$R885)*MIN(Register!$Q885,MAX(0,MIN(N$4,IF(Register!$U885="",$D$2,MIN($D$2,YEAR(Register!$U885)*12+MONTH(Register!$U885)-1)))-(YEAR(Register!$O885)*12+MONTH(Register!$O885))+1))/Register!$Q885,2)-ROUND((Register!$M885-Register!$R885)*MIN(Register!$Q885,MAX(0,MIN(N$4-1,IF(Register!$U885="",$D$2,MIN($D$2,YEAR(Register!$U885)*12+MONTH(Register!$U885)-1)))-(YEAR(Register!$O885)*12+MONTH(Register!$O885))+1))/Register!$Q885,2))</f>
        <v/>
      </c>
      <c r="O887" s="27">
        <f>IF(OR(Register!$N885&lt;&gt;"Yes",Register!$O885="",N(Register!$Q885)=0),0,ROUND((Register!$M885-Register!$R885)*MIN(Register!$Q885,MAX(0,MIN(O$4,IF(Register!$U885="",$D$2,MIN($D$2,YEAR(Register!$U885)*12+MONTH(Register!$U885)-1)))-(YEAR(Register!$O885)*12+MONTH(Register!$O885))+1))/Register!$Q885,2)-ROUND((Register!$M885-Register!$R885)*MIN(Register!$Q885,MAX(0,MIN(O$4-1,IF(Register!$U885="",$D$2,MIN($D$2,YEAR(Register!$U885)*12+MONTH(Register!$U885)-1)))-(YEAR(Register!$O885)*12+MONTH(Register!$O885))+1))/Register!$Q885,2))</f>
        <v/>
      </c>
      <c r="P887" s="27">
        <f>IF(OR(Register!$N885&lt;&gt;"Yes",Register!$O885="",N(Register!$Q885)=0),0,ROUND((Register!$M885-Register!$R885)*MIN(Register!$Q885,MAX(0,MIN(P$4,IF(Register!$U885="",$D$2,MIN($D$2,YEAR(Register!$U885)*12+MONTH(Register!$U885)-1)))-(YEAR(Register!$O885)*12+MONTH(Register!$O885))+1))/Register!$Q885,2)-ROUND((Register!$M885-Register!$R885)*MIN(Register!$Q885,MAX(0,MIN(P$4-1,IF(Register!$U885="",$D$2,MIN($D$2,YEAR(Register!$U885)*12+MONTH(Register!$U885)-1)))-(YEAR(Register!$O885)*12+MONTH(Register!$O885))+1))/Register!$Q885,2))</f>
        <v/>
      </c>
      <c r="Q887" s="27">
        <f>E887+F887+G887+H887+I887+J887+K887+L887+M887+N887+O887+P887</f>
        <v/>
      </c>
    </row>
    <row r="888">
      <c r="A888" s="28">
        <f>IF(Register!$A886="","",Register!$A886)</f>
        <v/>
      </c>
      <c r="B888" s="28">
        <f>IF(Register!$D886="","",Register!$D886)</f>
        <v/>
      </c>
      <c r="C888" s="28">
        <f>IF(Register!$F886="","",Register!$F886)</f>
        <v/>
      </c>
      <c r="D888" s="28">
        <f>IF(C888="","",IF(C888=Settings!$A$9,Settings!$B$9,IF(C888=Settings!$A$10,Settings!$B$10,IF(C888=Settings!$A$11,Settings!$B$11,IF(C888=Settings!$A$12,Settings!$B$12,IF(C888=Settings!$A$13,Settings!$B$13,IF(C888=Settings!$A$14,Settings!$B$14,IF(C888=Settings!$A$15,Settings!$B$15,IF(C888=Settings!$A$16,Settings!$B$16,IF(C888=Settings!$A$17,Settings!$B$17,IF(C888=Settings!$A$18,Settings!$B$18,"")))))))))))</f>
        <v/>
      </c>
      <c r="E888" s="27">
        <f>IF(OR(Register!$N886&lt;&gt;"Yes",Register!$O886="",N(Register!$Q886)=0),0,ROUND((Register!$M886-Register!$R886)*MIN(Register!$Q886,MAX(0,MIN(E$4,IF(Register!$U886="",$D$2,MIN($D$2,YEAR(Register!$U886)*12+MONTH(Register!$U886)-1)))-(YEAR(Register!$O886)*12+MONTH(Register!$O886))+1))/Register!$Q886,2)-ROUND((Register!$M886-Register!$R886)*MIN(Register!$Q886,MAX(0,MIN(E$4-1,IF(Register!$U886="",$D$2,MIN($D$2,YEAR(Register!$U886)*12+MONTH(Register!$U886)-1)))-(YEAR(Register!$O886)*12+MONTH(Register!$O886))+1))/Register!$Q886,2))</f>
        <v/>
      </c>
      <c r="F888" s="27">
        <f>IF(OR(Register!$N886&lt;&gt;"Yes",Register!$O886="",N(Register!$Q886)=0),0,ROUND((Register!$M886-Register!$R886)*MIN(Register!$Q886,MAX(0,MIN(F$4,IF(Register!$U886="",$D$2,MIN($D$2,YEAR(Register!$U886)*12+MONTH(Register!$U886)-1)))-(YEAR(Register!$O886)*12+MONTH(Register!$O886))+1))/Register!$Q886,2)-ROUND((Register!$M886-Register!$R886)*MIN(Register!$Q886,MAX(0,MIN(F$4-1,IF(Register!$U886="",$D$2,MIN($D$2,YEAR(Register!$U886)*12+MONTH(Register!$U886)-1)))-(YEAR(Register!$O886)*12+MONTH(Register!$O886))+1))/Register!$Q886,2))</f>
        <v/>
      </c>
      <c r="G888" s="27">
        <f>IF(OR(Register!$N886&lt;&gt;"Yes",Register!$O886="",N(Register!$Q886)=0),0,ROUND((Register!$M886-Register!$R886)*MIN(Register!$Q886,MAX(0,MIN(G$4,IF(Register!$U886="",$D$2,MIN($D$2,YEAR(Register!$U886)*12+MONTH(Register!$U886)-1)))-(YEAR(Register!$O886)*12+MONTH(Register!$O886))+1))/Register!$Q886,2)-ROUND((Register!$M886-Register!$R886)*MIN(Register!$Q886,MAX(0,MIN(G$4-1,IF(Register!$U886="",$D$2,MIN($D$2,YEAR(Register!$U886)*12+MONTH(Register!$U886)-1)))-(YEAR(Register!$O886)*12+MONTH(Register!$O886))+1))/Register!$Q886,2))</f>
        <v/>
      </c>
      <c r="H888" s="27">
        <f>IF(OR(Register!$N886&lt;&gt;"Yes",Register!$O886="",N(Register!$Q886)=0),0,ROUND((Register!$M886-Register!$R886)*MIN(Register!$Q886,MAX(0,MIN(H$4,IF(Register!$U886="",$D$2,MIN($D$2,YEAR(Register!$U886)*12+MONTH(Register!$U886)-1)))-(YEAR(Register!$O886)*12+MONTH(Register!$O886))+1))/Register!$Q886,2)-ROUND((Register!$M886-Register!$R886)*MIN(Register!$Q886,MAX(0,MIN(H$4-1,IF(Register!$U886="",$D$2,MIN($D$2,YEAR(Register!$U886)*12+MONTH(Register!$U886)-1)))-(YEAR(Register!$O886)*12+MONTH(Register!$O886))+1))/Register!$Q886,2))</f>
        <v/>
      </c>
      <c r="I888" s="27">
        <f>IF(OR(Register!$N886&lt;&gt;"Yes",Register!$O886="",N(Register!$Q886)=0),0,ROUND((Register!$M886-Register!$R886)*MIN(Register!$Q886,MAX(0,MIN(I$4,IF(Register!$U886="",$D$2,MIN($D$2,YEAR(Register!$U886)*12+MONTH(Register!$U886)-1)))-(YEAR(Register!$O886)*12+MONTH(Register!$O886))+1))/Register!$Q886,2)-ROUND((Register!$M886-Register!$R886)*MIN(Register!$Q886,MAX(0,MIN(I$4-1,IF(Register!$U886="",$D$2,MIN($D$2,YEAR(Register!$U886)*12+MONTH(Register!$U886)-1)))-(YEAR(Register!$O886)*12+MONTH(Register!$O886))+1))/Register!$Q886,2))</f>
        <v/>
      </c>
      <c r="J888" s="27">
        <f>IF(OR(Register!$N886&lt;&gt;"Yes",Register!$O886="",N(Register!$Q886)=0),0,ROUND((Register!$M886-Register!$R886)*MIN(Register!$Q886,MAX(0,MIN(J$4,IF(Register!$U886="",$D$2,MIN($D$2,YEAR(Register!$U886)*12+MONTH(Register!$U886)-1)))-(YEAR(Register!$O886)*12+MONTH(Register!$O886))+1))/Register!$Q886,2)-ROUND((Register!$M886-Register!$R886)*MIN(Register!$Q886,MAX(0,MIN(J$4-1,IF(Register!$U886="",$D$2,MIN($D$2,YEAR(Register!$U886)*12+MONTH(Register!$U886)-1)))-(YEAR(Register!$O886)*12+MONTH(Register!$O886))+1))/Register!$Q886,2))</f>
        <v/>
      </c>
      <c r="K888" s="27">
        <f>IF(OR(Register!$N886&lt;&gt;"Yes",Register!$O886="",N(Register!$Q886)=0),0,ROUND((Register!$M886-Register!$R886)*MIN(Register!$Q886,MAX(0,MIN(K$4,IF(Register!$U886="",$D$2,MIN($D$2,YEAR(Register!$U886)*12+MONTH(Register!$U886)-1)))-(YEAR(Register!$O886)*12+MONTH(Register!$O886))+1))/Register!$Q886,2)-ROUND((Register!$M886-Register!$R886)*MIN(Register!$Q886,MAX(0,MIN(K$4-1,IF(Register!$U886="",$D$2,MIN($D$2,YEAR(Register!$U886)*12+MONTH(Register!$U886)-1)))-(YEAR(Register!$O886)*12+MONTH(Register!$O886))+1))/Register!$Q886,2))</f>
        <v/>
      </c>
      <c r="L888" s="27">
        <f>IF(OR(Register!$N886&lt;&gt;"Yes",Register!$O886="",N(Register!$Q886)=0),0,ROUND((Register!$M886-Register!$R886)*MIN(Register!$Q886,MAX(0,MIN(L$4,IF(Register!$U886="",$D$2,MIN($D$2,YEAR(Register!$U886)*12+MONTH(Register!$U886)-1)))-(YEAR(Register!$O886)*12+MONTH(Register!$O886))+1))/Register!$Q886,2)-ROUND((Register!$M886-Register!$R886)*MIN(Register!$Q886,MAX(0,MIN(L$4-1,IF(Register!$U886="",$D$2,MIN($D$2,YEAR(Register!$U886)*12+MONTH(Register!$U886)-1)))-(YEAR(Register!$O886)*12+MONTH(Register!$O886))+1))/Register!$Q886,2))</f>
        <v/>
      </c>
      <c r="M888" s="27">
        <f>IF(OR(Register!$N886&lt;&gt;"Yes",Register!$O886="",N(Register!$Q886)=0),0,ROUND((Register!$M886-Register!$R886)*MIN(Register!$Q886,MAX(0,MIN(M$4,IF(Register!$U886="",$D$2,MIN($D$2,YEAR(Register!$U886)*12+MONTH(Register!$U886)-1)))-(YEAR(Register!$O886)*12+MONTH(Register!$O886))+1))/Register!$Q886,2)-ROUND((Register!$M886-Register!$R886)*MIN(Register!$Q886,MAX(0,MIN(M$4-1,IF(Register!$U886="",$D$2,MIN($D$2,YEAR(Register!$U886)*12+MONTH(Register!$U886)-1)))-(YEAR(Register!$O886)*12+MONTH(Register!$O886))+1))/Register!$Q886,2))</f>
        <v/>
      </c>
      <c r="N888" s="27">
        <f>IF(OR(Register!$N886&lt;&gt;"Yes",Register!$O886="",N(Register!$Q886)=0),0,ROUND((Register!$M886-Register!$R886)*MIN(Register!$Q886,MAX(0,MIN(N$4,IF(Register!$U886="",$D$2,MIN($D$2,YEAR(Register!$U886)*12+MONTH(Register!$U886)-1)))-(YEAR(Register!$O886)*12+MONTH(Register!$O886))+1))/Register!$Q886,2)-ROUND((Register!$M886-Register!$R886)*MIN(Register!$Q886,MAX(0,MIN(N$4-1,IF(Register!$U886="",$D$2,MIN($D$2,YEAR(Register!$U886)*12+MONTH(Register!$U886)-1)))-(YEAR(Register!$O886)*12+MONTH(Register!$O886))+1))/Register!$Q886,2))</f>
        <v/>
      </c>
      <c r="O888" s="27">
        <f>IF(OR(Register!$N886&lt;&gt;"Yes",Register!$O886="",N(Register!$Q886)=0),0,ROUND((Register!$M886-Register!$R886)*MIN(Register!$Q886,MAX(0,MIN(O$4,IF(Register!$U886="",$D$2,MIN($D$2,YEAR(Register!$U886)*12+MONTH(Register!$U886)-1)))-(YEAR(Register!$O886)*12+MONTH(Register!$O886))+1))/Register!$Q886,2)-ROUND((Register!$M886-Register!$R886)*MIN(Register!$Q886,MAX(0,MIN(O$4-1,IF(Register!$U886="",$D$2,MIN($D$2,YEAR(Register!$U886)*12+MONTH(Register!$U886)-1)))-(YEAR(Register!$O886)*12+MONTH(Register!$O886))+1))/Register!$Q886,2))</f>
        <v/>
      </c>
      <c r="P888" s="27">
        <f>IF(OR(Register!$N886&lt;&gt;"Yes",Register!$O886="",N(Register!$Q886)=0),0,ROUND((Register!$M886-Register!$R886)*MIN(Register!$Q886,MAX(0,MIN(P$4,IF(Register!$U886="",$D$2,MIN($D$2,YEAR(Register!$U886)*12+MONTH(Register!$U886)-1)))-(YEAR(Register!$O886)*12+MONTH(Register!$O886))+1))/Register!$Q886,2)-ROUND((Register!$M886-Register!$R886)*MIN(Register!$Q886,MAX(0,MIN(P$4-1,IF(Register!$U886="",$D$2,MIN($D$2,YEAR(Register!$U886)*12+MONTH(Register!$U886)-1)))-(YEAR(Register!$O886)*12+MONTH(Register!$O886))+1))/Register!$Q886,2))</f>
        <v/>
      </c>
      <c r="Q888" s="27">
        <f>E888+F888+G888+H888+I888+J888+K888+L888+M888+N888+O888+P888</f>
        <v/>
      </c>
    </row>
    <row r="889">
      <c r="A889" s="28">
        <f>IF(Register!$A887="","",Register!$A887)</f>
        <v/>
      </c>
      <c r="B889" s="28">
        <f>IF(Register!$D887="","",Register!$D887)</f>
        <v/>
      </c>
      <c r="C889" s="28">
        <f>IF(Register!$F887="","",Register!$F887)</f>
        <v/>
      </c>
      <c r="D889" s="28">
        <f>IF(C889="","",IF(C889=Settings!$A$9,Settings!$B$9,IF(C889=Settings!$A$10,Settings!$B$10,IF(C889=Settings!$A$11,Settings!$B$11,IF(C889=Settings!$A$12,Settings!$B$12,IF(C889=Settings!$A$13,Settings!$B$13,IF(C889=Settings!$A$14,Settings!$B$14,IF(C889=Settings!$A$15,Settings!$B$15,IF(C889=Settings!$A$16,Settings!$B$16,IF(C889=Settings!$A$17,Settings!$B$17,IF(C889=Settings!$A$18,Settings!$B$18,"")))))))))))</f>
        <v/>
      </c>
      <c r="E889" s="27">
        <f>IF(OR(Register!$N887&lt;&gt;"Yes",Register!$O887="",N(Register!$Q887)=0),0,ROUND((Register!$M887-Register!$R887)*MIN(Register!$Q887,MAX(0,MIN(E$4,IF(Register!$U887="",$D$2,MIN($D$2,YEAR(Register!$U887)*12+MONTH(Register!$U887)-1)))-(YEAR(Register!$O887)*12+MONTH(Register!$O887))+1))/Register!$Q887,2)-ROUND((Register!$M887-Register!$R887)*MIN(Register!$Q887,MAX(0,MIN(E$4-1,IF(Register!$U887="",$D$2,MIN($D$2,YEAR(Register!$U887)*12+MONTH(Register!$U887)-1)))-(YEAR(Register!$O887)*12+MONTH(Register!$O887))+1))/Register!$Q887,2))</f>
        <v/>
      </c>
      <c r="F889" s="27">
        <f>IF(OR(Register!$N887&lt;&gt;"Yes",Register!$O887="",N(Register!$Q887)=0),0,ROUND((Register!$M887-Register!$R887)*MIN(Register!$Q887,MAX(0,MIN(F$4,IF(Register!$U887="",$D$2,MIN($D$2,YEAR(Register!$U887)*12+MONTH(Register!$U887)-1)))-(YEAR(Register!$O887)*12+MONTH(Register!$O887))+1))/Register!$Q887,2)-ROUND((Register!$M887-Register!$R887)*MIN(Register!$Q887,MAX(0,MIN(F$4-1,IF(Register!$U887="",$D$2,MIN($D$2,YEAR(Register!$U887)*12+MONTH(Register!$U887)-1)))-(YEAR(Register!$O887)*12+MONTH(Register!$O887))+1))/Register!$Q887,2))</f>
        <v/>
      </c>
      <c r="G889" s="27">
        <f>IF(OR(Register!$N887&lt;&gt;"Yes",Register!$O887="",N(Register!$Q887)=0),0,ROUND((Register!$M887-Register!$R887)*MIN(Register!$Q887,MAX(0,MIN(G$4,IF(Register!$U887="",$D$2,MIN($D$2,YEAR(Register!$U887)*12+MONTH(Register!$U887)-1)))-(YEAR(Register!$O887)*12+MONTH(Register!$O887))+1))/Register!$Q887,2)-ROUND((Register!$M887-Register!$R887)*MIN(Register!$Q887,MAX(0,MIN(G$4-1,IF(Register!$U887="",$D$2,MIN($D$2,YEAR(Register!$U887)*12+MONTH(Register!$U887)-1)))-(YEAR(Register!$O887)*12+MONTH(Register!$O887))+1))/Register!$Q887,2))</f>
        <v/>
      </c>
      <c r="H889" s="27">
        <f>IF(OR(Register!$N887&lt;&gt;"Yes",Register!$O887="",N(Register!$Q887)=0),0,ROUND((Register!$M887-Register!$R887)*MIN(Register!$Q887,MAX(0,MIN(H$4,IF(Register!$U887="",$D$2,MIN($D$2,YEAR(Register!$U887)*12+MONTH(Register!$U887)-1)))-(YEAR(Register!$O887)*12+MONTH(Register!$O887))+1))/Register!$Q887,2)-ROUND((Register!$M887-Register!$R887)*MIN(Register!$Q887,MAX(0,MIN(H$4-1,IF(Register!$U887="",$D$2,MIN($D$2,YEAR(Register!$U887)*12+MONTH(Register!$U887)-1)))-(YEAR(Register!$O887)*12+MONTH(Register!$O887))+1))/Register!$Q887,2))</f>
        <v/>
      </c>
      <c r="I889" s="27">
        <f>IF(OR(Register!$N887&lt;&gt;"Yes",Register!$O887="",N(Register!$Q887)=0),0,ROUND((Register!$M887-Register!$R887)*MIN(Register!$Q887,MAX(0,MIN(I$4,IF(Register!$U887="",$D$2,MIN($D$2,YEAR(Register!$U887)*12+MONTH(Register!$U887)-1)))-(YEAR(Register!$O887)*12+MONTH(Register!$O887))+1))/Register!$Q887,2)-ROUND((Register!$M887-Register!$R887)*MIN(Register!$Q887,MAX(0,MIN(I$4-1,IF(Register!$U887="",$D$2,MIN($D$2,YEAR(Register!$U887)*12+MONTH(Register!$U887)-1)))-(YEAR(Register!$O887)*12+MONTH(Register!$O887))+1))/Register!$Q887,2))</f>
        <v/>
      </c>
      <c r="J889" s="27">
        <f>IF(OR(Register!$N887&lt;&gt;"Yes",Register!$O887="",N(Register!$Q887)=0),0,ROUND((Register!$M887-Register!$R887)*MIN(Register!$Q887,MAX(0,MIN(J$4,IF(Register!$U887="",$D$2,MIN($D$2,YEAR(Register!$U887)*12+MONTH(Register!$U887)-1)))-(YEAR(Register!$O887)*12+MONTH(Register!$O887))+1))/Register!$Q887,2)-ROUND((Register!$M887-Register!$R887)*MIN(Register!$Q887,MAX(0,MIN(J$4-1,IF(Register!$U887="",$D$2,MIN($D$2,YEAR(Register!$U887)*12+MONTH(Register!$U887)-1)))-(YEAR(Register!$O887)*12+MONTH(Register!$O887))+1))/Register!$Q887,2))</f>
        <v/>
      </c>
      <c r="K889" s="27">
        <f>IF(OR(Register!$N887&lt;&gt;"Yes",Register!$O887="",N(Register!$Q887)=0),0,ROUND((Register!$M887-Register!$R887)*MIN(Register!$Q887,MAX(0,MIN(K$4,IF(Register!$U887="",$D$2,MIN($D$2,YEAR(Register!$U887)*12+MONTH(Register!$U887)-1)))-(YEAR(Register!$O887)*12+MONTH(Register!$O887))+1))/Register!$Q887,2)-ROUND((Register!$M887-Register!$R887)*MIN(Register!$Q887,MAX(0,MIN(K$4-1,IF(Register!$U887="",$D$2,MIN($D$2,YEAR(Register!$U887)*12+MONTH(Register!$U887)-1)))-(YEAR(Register!$O887)*12+MONTH(Register!$O887))+1))/Register!$Q887,2))</f>
        <v/>
      </c>
      <c r="L889" s="27">
        <f>IF(OR(Register!$N887&lt;&gt;"Yes",Register!$O887="",N(Register!$Q887)=0),0,ROUND((Register!$M887-Register!$R887)*MIN(Register!$Q887,MAX(0,MIN(L$4,IF(Register!$U887="",$D$2,MIN($D$2,YEAR(Register!$U887)*12+MONTH(Register!$U887)-1)))-(YEAR(Register!$O887)*12+MONTH(Register!$O887))+1))/Register!$Q887,2)-ROUND((Register!$M887-Register!$R887)*MIN(Register!$Q887,MAX(0,MIN(L$4-1,IF(Register!$U887="",$D$2,MIN($D$2,YEAR(Register!$U887)*12+MONTH(Register!$U887)-1)))-(YEAR(Register!$O887)*12+MONTH(Register!$O887))+1))/Register!$Q887,2))</f>
        <v/>
      </c>
      <c r="M889" s="27">
        <f>IF(OR(Register!$N887&lt;&gt;"Yes",Register!$O887="",N(Register!$Q887)=0),0,ROUND((Register!$M887-Register!$R887)*MIN(Register!$Q887,MAX(0,MIN(M$4,IF(Register!$U887="",$D$2,MIN($D$2,YEAR(Register!$U887)*12+MONTH(Register!$U887)-1)))-(YEAR(Register!$O887)*12+MONTH(Register!$O887))+1))/Register!$Q887,2)-ROUND((Register!$M887-Register!$R887)*MIN(Register!$Q887,MAX(0,MIN(M$4-1,IF(Register!$U887="",$D$2,MIN($D$2,YEAR(Register!$U887)*12+MONTH(Register!$U887)-1)))-(YEAR(Register!$O887)*12+MONTH(Register!$O887))+1))/Register!$Q887,2))</f>
        <v/>
      </c>
      <c r="N889" s="27">
        <f>IF(OR(Register!$N887&lt;&gt;"Yes",Register!$O887="",N(Register!$Q887)=0),0,ROUND((Register!$M887-Register!$R887)*MIN(Register!$Q887,MAX(0,MIN(N$4,IF(Register!$U887="",$D$2,MIN($D$2,YEAR(Register!$U887)*12+MONTH(Register!$U887)-1)))-(YEAR(Register!$O887)*12+MONTH(Register!$O887))+1))/Register!$Q887,2)-ROUND((Register!$M887-Register!$R887)*MIN(Register!$Q887,MAX(0,MIN(N$4-1,IF(Register!$U887="",$D$2,MIN($D$2,YEAR(Register!$U887)*12+MONTH(Register!$U887)-1)))-(YEAR(Register!$O887)*12+MONTH(Register!$O887))+1))/Register!$Q887,2))</f>
        <v/>
      </c>
      <c r="O889" s="27">
        <f>IF(OR(Register!$N887&lt;&gt;"Yes",Register!$O887="",N(Register!$Q887)=0),0,ROUND((Register!$M887-Register!$R887)*MIN(Register!$Q887,MAX(0,MIN(O$4,IF(Register!$U887="",$D$2,MIN($D$2,YEAR(Register!$U887)*12+MONTH(Register!$U887)-1)))-(YEAR(Register!$O887)*12+MONTH(Register!$O887))+1))/Register!$Q887,2)-ROUND((Register!$M887-Register!$R887)*MIN(Register!$Q887,MAX(0,MIN(O$4-1,IF(Register!$U887="",$D$2,MIN($D$2,YEAR(Register!$U887)*12+MONTH(Register!$U887)-1)))-(YEAR(Register!$O887)*12+MONTH(Register!$O887))+1))/Register!$Q887,2))</f>
        <v/>
      </c>
      <c r="P889" s="27">
        <f>IF(OR(Register!$N887&lt;&gt;"Yes",Register!$O887="",N(Register!$Q887)=0),0,ROUND((Register!$M887-Register!$R887)*MIN(Register!$Q887,MAX(0,MIN(P$4,IF(Register!$U887="",$D$2,MIN($D$2,YEAR(Register!$U887)*12+MONTH(Register!$U887)-1)))-(YEAR(Register!$O887)*12+MONTH(Register!$O887))+1))/Register!$Q887,2)-ROUND((Register!$M887-Register!$R887)*MIN(Register!$Q887,MAX(0,MIN(P$4-1,IF(Register!$U887="",$D$2,MIN($D$2,YEAR(Register!$U887)*12+MONTH(Register!$U887)-1)))-(YEAR(Register!$O887)*12+MONTH(Register!$O887))+1))/Register!$Q887,2))</f>
        <v/>
      </c>
      <c r="Q889" s="27">
        <f>E889+F889+G889+H889+I889+J889+K889+L889+M889+N889+O889+P889</f>
        <v/>
      </c>
    </row>
    <row r="890">
      <c r="A890" s="28">
        <f>IF(Register!$A888="","",Register!$A888)</f>
        <v/>
      </c>
      <c r="B890" s="28">
        <f>IF(Register!$D888="","",Register!$D888)</f>
        <v/>
      </c>
      <c r="C890" s="28">
        <f>IF(Register!$F888="","",Register!$F888)</f>
        <v/>
      </c>
      <c r="D890" s="28">
        <f>IF(C890="","",IF(C890=Settings!$A$9,Settings!$B$9,IF(C890=Settings!$A$10,Settings!$B$10,IF(C890=Settings!$A$11,Settings!$B$11,IF(C890=Settings!$A$12,Settings!$B$12,IF(C890=Settings!$A$13,Settings!$B$13,IF(C890=Settings!$A$14,Settings!$B$14,IF(C890=Settings!$A$15,Settings!$B$15,IF(C890=Settings!$A$16,Settings!$B$16,IF(C890=Settings!$A$17,Settings!$B$17,IF(C890=Settings!$A$18,Settings!$B$18,"")))))))))))</f>
        <v/>
      </c>
      <c r="E890" s="27">
        <f>IF(OR(Register!$N888&lt;&gt;"Yes",Register!$O888="",N(Register!$Q888)=0),0,ROUND((Register!$M888-Register!$R888)*MIN(Register!$Q888,MAX(0,MIN(E$4,IF(Register!$U888="",$D$2,MIN($D$2,YEAR(Register!$U888)*12+MONTH(Register!$U888)-1)))-(YEAR(Register!$O888)*12+MONTH(Register!$O888))+1))/Register!$Q888,2)-ROUND((Register!$M888-Register!$R888)*MIN(Register!$Q888,MAX(0,MIN(E$4-1,IF(Register!$U888="",$D$2,MIN($D$2,YEAR(Register!$U888)*12+MONTH(Register!$U888)-1)))-(YEAR(Register!$O888)*12+MONTH(Register!$O888))+1))/Register!$Q888,2))</f>
        <v/>
      </c>
      <c r="F890" s="27">
        <f>IF(OR(Register!$N888&lt;&gt;"Yes",Register!$O888="",N(Register!$Q888)=0),0,ROUND((Register!$M888-Register!$R888)*MIN(Register!$Q888,MAX(0,MIN(F$4,IF(Register!$U888="",$D$2,MIN($D$2,YEAR(Register!$U888)*12+MONTH(Register!$U888)-1)))-(YEAR(Register!$O888)*12+MONTH(Register!$O888))+1))/Register!$Q888,2)-ROUND((Register!$M888-Register!$R888)*MIN(Register!$Q888,MAX(0,MIN(F$4-1,IF(Register!$U888="",$D$2,MIN($D$2,YEAR(Register!$U888)*12+MONTH(Register!$U888)-1)))-(YEAR(Register!$O888)*12+MONTH(Register!$O888))+1))/Register!$Q888,2))</f>
        <v/>
      </c>
      <c r="G890" s="27">
        <f>IF(OR(Register!$N888&lt;&gt;"Yes",Register!$O888="",N(Register!$Q888)=0),0,ROUND((Register!$M888-Register!$R888)*MIN(Register!$Q888,MAX(0,MIN(G$4,IF(Register!$U888="",$D$2,MIN($D$2,YEAR(Register!$U888)*12+MONTH(Register!$U888)-1)))-(YEAR(Register!$O888)*12+MONTH(Register!$O888))+1))/Register!$Q888,2)-ROUND((Register!$M888-Register!$R888)*MIN(Register!$Q888,MAX(0,MIN(G$4-1,IF(Register!$U888="",$D$2,MIN($D$2,YEAR(Register!$U888)*12+MONTH(Register!$U888)-1)))-(YEAR(Register!$O888)*12+MONTH(Register!$O888))+1))/Register!$Q888,2))</f>
        <v/>
      </c>
      <c r="H890" s="27">
        <f>IF(OR(Register!$N888&lt;&gt;"Yes",Register!$O888="",N(Register!$Q888)=0),0,ROUND((Register!$M888-Register!$R888)*MIN(Register!$Q888,MAX(0,MIN(H$4,IF(Register!$U888="",$D$2,MIN($D$2,YEAR(Register!$U888)*12+MONTH(Register!$U888)-1)))-(YEAR(Register!$O888)*12+MONTH(Register!$O888))+1))/Register!$Q888,2)-ROUND((Register!$M888-Register!$R888)*MIN(Register!$Q888,MAX(0,MIN(H$4-1,IF(Register!$U888="",$D$2,MIN($D$2,YEAR(Register!$U888)*12+MONTH(Register!$U888)-1)))-(YEAR(Register!$O888)*12+MONTH(Register!$O888))+1))/Register!$Q888,2))</f>
        <v/>
      </c>
      <c r="I890" s="27">
        <f>IF(OR(Register!$N888&lt;&gt;"Yes",Register!$O888="",N(Register!$Q888)=0),0,ROUND((Register!$M888-Register!$R888)*MIN(Register!$Q888,MAX(0,MIN(I$4,IF(Register!$U888="",$D$2,MIN($D$2,YEAR(Register!$U888)*12+MONTH(Register!$U888)-1)))-(YEAR(Register!$O888)*12+MONTH(Register!$O888))+1))/Register!$Q888,2)-ROUND((Register!$M888-Register!$R888)*MIN(Register!$Q888,MAX(0,MIN(I$4-1,IF(Register!$U888="",$D$2,MIN($D$2,YEAR(Register!$U888)*12+MONTH(Register!$U888)-1)))-(YEAR(Register!$O888)*12+MONTH(Register!$O888))+1))/Register!$Q888,2))</f>
        <v/>
      </c>
      <c r="J890" s="27">
        <f>IF(OR(Register!$N888&lt;&gt;"Yes",Register!$O888="",N(Register!$Q888)=0),0,ROUND((Register!$M888-Register!$R888)*MIN(Register!$Q888,MAX(0,MIN(J$4,IF(Register!$U888="",$D$2,MIN($D$2,YEAR(Register!$U888)*12+MONTH(Register!$U888)-1)))-(YEAR(Register!$O888)*12+MONTH(Register!$O888))+1))/Register!$Q888,2)-ROUND((Register!$M888-Register!$R888)*MIN(Register!$Q888,MAX(0,MIN(J$4-1,IF(Register!$U888="",$D$2,MIN($D$2,YEAR(Register!$U888)*12+MONTH(Register!$U888)-1)))-(YEAR(Register!$O888)*12+MONTH(Register!$O888))+1))/Register!$Q888,2))</f>
        <v/>
      </c>
      <c r="K890" s="27">
        <f>IF(OR(Register!$N888&lt;&gt;"Yes",Register!$O888="",N(Register!$Q888)=0),0,ROUND((Register!$M888-Register!$R888)*MIN(Register!$Q888,MAX(0,MIN(K$4,IF(Register!$U888="",$D$2,MIN($D$2,YEAR(Register!$U888)*12+MONTH(Register!$U888)-1)))-(YEAR(Register!$O888)*12+MONTH(Register!$O888))+1))/Register!$Q888,2)-ROUND((Register!$M888-Register!$R888)*MIN(Register!$Q888,MAX(0,MIN(K$4-1,IF(Register!$U888="",$D$2,MIN($D$2,YEAR(Register!$U888)*12+MONTH(Register!$U888)-1)))-(YEAR(Register!$O888)*12+MONTH(Register!$O888))+1))/Register!$Q888,2))</f>
        <v/>
      </c>
      <c r="L890" s="27">
        <f>IF(OR(Register!$N888&lt;&gt;"Yes",Register!$O888="",N(Register!$Q888)=0),0,ROUND((Register!$M888-Register!$R888)*MIN(Register!$Q888,MAX(0,MIN(L$4,IF(Register!$U888="",$D$2,MIN($D$2,YEAR(Register!$U888)*12+MONTH(Register!$U888)-1)))-(YEAR(Register!$O888)*12+MONTH(Register!$O888))+1))/Register!$Q888,2)-ROUND((Register!$M888-Register!$R888)*MIN(Register!$Q888,MAX(0,MIN(L$4-1,IF(Register!$U888="",$D$2,MIN($D$2,YEAR(Register!$U888)*12+MONTH(Register!$U888)-1)))-(YEAR(Register!$O888)*12+MONTH(Register!$O888))+1))/Register!$Q888,2))</f>
        <v/>
      </c>
      <c r="M890" s="27">
        <f>IF(OR(Register!$N888&lt;&gt;"Yes",Register!$O888="",N(Register!$Q888)=0),0,ROUND((Register!$M888-Register!$R888)*MIN(Register!$Q888,MAX(0,MIN(M$4,IF(Register!$U888="",$D$2,MIN($D$2,YEAR(Register!$U888)*12+MONTH(Register!$U888)-1)))-(YEAR(Register!$O888)*12+MONTH(Register!$O888))+1))/Register!$Q888,2)-ROUND((Register!$M888-Register!$R888)*MIN(Register!$Q888,MAX(0,MIN(M$4-1,IF(Register!$U888="",$D$2,MIN($D$2,YEAR(Register!$U888)*12+MONTH(Register!$U888)-1)))-(YEAR(Register!$O888)*12+MONTH(Register!$O888))+1))/Register!$Q888,2))</f>
        <v/>
      </c>
      <c r="N890" s="27">
        <f>IF(OR(Register!$N888&lt;&gt;"Yes",Register!$O888="",N(Register!$Q888)=0),0,ROUND((Register!$M888-Register!$R888)*MIN(Register!$Q888,MAX(0,MIN(N$4,IF(Register!$U888="",$D$2,MIN($D$2,YEAR(Register!$U888)*12+MONTH(Register!$U888)-1)))-(YEAR(Register!$O888)*12+MONTH(Register!$O888))+1))/Register!$Q888,2)-ROUND((Register!$M888-Register!$R888)*MIN(Register!$Q888,MAX(0,MIN(N$4-1,IF(Register!$U888="",$D$2,MIN($D$2,YEAR(Register!$U888)*12+MONTH(Register!$U888)-1)))-(YEAR(Register!$O888)*12+MONTH(Register!$O888))+1))/Register!$Q888,2))</f>
        <v/>
      </c>
      <c r="O890" s="27">
        <f>IF(OR(Register!$N888&lt;&gt;"Yes",Register!$O888="",N(Register!$Q888)=0),0,ROUND((Register!$M888-Register!$R888)*MIN(Register!$Q888,MAX(0,MIN(O$4,IF(Register!$U888="",$D$2,MIN($D$2,YEAR(Register!$U888)*12+MONTH(Register!$U888)-1)))-(YEAR(Register!$O888)*12+MONTH(Register!$O888))+1))/Register!$Q888,2)-ROUND((Register!$M888-Register!$R888)*MIN(Register!$Q888,MAX(0,MIN(O$4-1,IF(Register!$U888="",$D$2,MIN($D$2,YEAR(Register!$U888)*12+MONTH(Register!$U888)-1)))-(YEAR(Register!$O888)*12+MONTH(Register!$O888))+1))/Register!$Q888,2))</f>
        <v/>
      </c>
      <c r="P890" s="27">
        <f>IF(OR(Register!$N888&lt;&gt;"Yes",Register!$O888="",N(Register!$Q888)=0),0,ROUND((Register!$M888-Register!$R888)*MIN(Register!$Q888,MAX(0,MIN(P$4,IF(Register!$U888="",$D$2,MIN($D$2,YEAR(Register!$U888)*12+MONTH(Register!$U888)-1)))-(YEAR(Register!$O888)*12+MONTH(Register!$O888))+1))/Register!$Q888,2)-ROUND((Register!$M888-Register!$R888)*MIN(Register!$Q888,MAX(0,MIN(P$4-1,IF(Register!$U888="",$D$2,MIN($D$2,YEAR(Register!$U888)*12+MONTH(Register!$U888)-1)))-(YEAR(Register!$O888)*12+MONTH(Register!$O888))+1))/Register!$Q888,2))</f>
        <v/>
      </c>
      <c r="Q890" s="27">
        <f>E890+F890+G890+H890+I890+J890+K890+L890+M890+N890+O890+P890</f>
        <v/>
      </c>
    </row>
    <row r="891">
      <c r="A891" s="28">
        <f>IF(Register!$A889="","",Register!$A889)</f>
        <v/>
      </c>
      <c r="B891" s="28">
        <f>IF(Register!$D889="","",Register!$D889)</f>
        <v/>
      </c>
      <c r="C891" s="28">
        <f>IF(Register!$F889="","",Register!$F889)</f>
        <v/>
      </c>
      <c r="D891" s="28">
        <f>IF(C891="","",IF(C891=Settings!$A$9,Settings!$B$9,IF(C891=Settings!$A$10,Settings!$B$10,IF(C891=Settings!$A$11,Settings!$B$11,IF(C891=Settings!$A$12,Settings!$B$12,IF(C891=Settings!$A$13,Settings!$B$13,IF(C891=Settings!$A$14,Settings!$B$14,IF(C891=Settings!$A$15,Settings!$B$15,IF(C891=Settings!$A$16,Settings!$B$16,IF(C891=Settings!$A$17,Settings!$B$17,IF(C891=Settings!$A$18,Settings!$B$18,"")))))))))))</f>
        <v/>
      </c>
      <c r="E891" s="27">
        <f>IF(OR(Register!$N889&lt;&gt;"Yes",Register!$O889="",N(Register!$Q889)=0),0,ROUND((Register!$M889-Register!$R889)*MIN(Register!$Q889,MAX(0,MIN(E$4,IF(Register!$U889="",$D$2,MIN($D$2,YEAR(Register!$U889)*12+MONTH(Register!$U889)-1)))-(YEAR(Register!$O889)*12+MONTH(Register!$O889))+1))/Register!$Q889,2)-ROUND((Register!$M889-Register!$R889)*MIN(Register!$Q889,MAX(0,MIN(E$4-1,IF(Register!$U889="",$D$2,MIN($D$2,YEAR(Register!$U889)*12+MONTH(Register!$U889)-1)))-(YEAR(Register!$O889)*12+MONTH(Register!$O889))+1))/Register!$Q889,2))</f>
        <v/>
      </c>
      <c r="F891" s="27">
        <f>IF(OR(Register!$N889&lt;&gt;"Yes",Register!$O889="",N(Register!$Q889)=0),0,ROUND((Register!$M889-Register!$R889)*MIN(Register!$Q889,MAX(0,MIN(F$4,IF(Register!$U889="",$D$2,MIN($D$2,YEAR(Register!$U889)*12+MONTH(Register!$U889)-1)))-(YEAR(Register!$O889)*12+MONTH(Register!$O889))+1))/Register!$Q889,2)-ROUND((Register!$M889-Register!$R889)*MIN(Register!$Q889,MAX(0,MIN(F$4-1,IF(Register!$U889="",$D$2,MIN($D$2,YEAR(Register!$U889)*12+MONTH(Register!$U889)-1)))-(YEAR(Register!$O889)*12+MONTH(Register!$O889))+1))/Register!$Q889,2))</f>
        <v/>
      </c>
      <c r="G891" s="27">
        <f>IF(OR(Register!$N889&lt;&gt;"Yes",Register!$O889="",N(Register!$Q889)=0),0,ROUND((Register!$M889-Register!$R889)*MIN(Register!$Q889,MAX(0,MIN(G$4,IF(Register!$U889="",$D$2,MIN($D$2,YEAR(Register!$U889)*12+MONTH(Register!$U889)-1)))-(YEAR(Register!$O889)*12+MONTH(Register!$O889))+1))/Register!$Q889,2)-ROUND((Register!$M889-Register!$R889)*MIN(Register!$Q889,MAX(0,MIN(G$4-1,IF(Register!$U889="",$D$2,MIN($D$2,YEAR(Register!$U889)*12+MONTH(Register!$U889)-1)))-(YEAR(Register!$O889)*12+MONTH(Register!$O889))+1))/Register!$Q889,2))</f>
        <v/>
      </c>
      <c r="H891" s="27">
        <f>IF(OR(Register!$N889&lt;&gt;"Yes",Register!$O889="",N(Register!$Q889)=0),0,ROUND((Register!$M889-Register!$R889)*MIN(Register!$Q889,MAX(0,MIN(H$4,IF(Register!$U889="",$D$2,MIN($D$2,YEAR(Register!$U889)*12+MONTH(Register!$U889)-1)))-(YEAR(Register!$O889)*12+MONTH(Register!$O889))+1))/Register!$Q889,2)-ROUND((Register!$M889-Register!$R889)*MIN(Register!$Q889,MAX(0,MIN(H$4-1,IF(Register!$U889="",$D$2,MIN($D$2,YEAR(Register!$U889)*12+MONTH(Register!$U889)-1)))-(YEAR(Register!$O889)*12+MONTH(Register!$O889))+1))/Register!$Q889,2))</f>
        <v/>
      </c>
      <c r="I891" s="27">
        <f>IF(OR(Register!$N889&lt;&gt;"Yes",Register!$O889="",N(Register!$Q889)=0),0,ROUND((Register!$M889-Register!$R889)*MIN(Register!$Q889,MAX(0,MIN(I$4,IF(Register!$U889="",$D$2,MIN($D$2,YEAR(Register!$U889)*12+MONTH(Register!$U889)-1)))-(YEAR(Register!$O889)*12+MONTH(Register!$O889))+1))/Register!$Q889,2)-ROUND((Register!$M889-Register!$R889)*MIN(Register!$Q889,MAX(0,MIN(I$4-1,IF(Register!$U889="",$D$2,MIN($D$2,YEAR(Register!$U889)*12+MONTH(Register!$U889)-1)))-(YEAR(Register!$O889)*12+MONTH(Register!$O889))+1))/Register!$Q889,2))</f>
        <v/>
      </c>
      <c r="J891" s="27">
        <f>IF(OR(Register!$N889&lt;&gt;"Yes",Register!$O889="",N(Register!$Q889)=0),0,ROUND((Register!$M889-Register!$R889)*MIN(Register!$Q889,MAX(0,MIN(J$4,IF(Register!$U889="",$D$2,MIN($D$2,YEAR(Register!$U889)*12+MONTH(Register!$U889)-1)))-(YEAR(Register!$O889)*12+MONTH(Register!$O889))+1))/Register!$Q889,2)-ROUND((Register!$M889-Register!$R889)*MIN(Register!$Q889,MAX(0,MIN(J$4-1,IF(Register!$U889="",$D$2,MIN($D$2,YEAR(Register!$U889)*12+MONTH(Register!$U889)-1)))-(YEAR(Register!$O889)*12+MONTH(Register!$O889))+1))/Register!$Q889,2))</f>
        <v/>
      </c>
      <c r="K891" s="27">
        <f>IF(OR(Register!$N889&lt;&gt;"Yes",Register!$O889="",N(Register!$Q889)=0),0,ROUND((Register!$M889-Register!$R889)*MIN(Register!$Q889,MAX(0,MIN(K$4,IF(Register!$U889="",$D$2,MIN($D$2,YEAR(Register!$U889)*12+MONTH(Register!$U889)-1)))-(YEAR(Register!$O889)*12+MONTH(Register!$O889))+1))/Register!$Q889,2)-ROUND((Register!$M889-Register!$R889)*MIN(Register!$Q889,MAX(0,MIN(K$4-1,IF(Register!$U889="",$D$2,MIN($D$2,YEAR(Register!$U889)*12+MONTH(Register!$U889)-1)))-(YEAR(Register!$O889)*12+MONTH(Register!$O889))+1))/Register!$Q889,2))</f>
        <v/>
      </c>
      <c r="L891" s="27">
        <f>IF(OR(Register!$N889&lt;&gt;"Yes",Register!$O889="",N(Register!$Q889)=0),0,ROUND((Register!$M889-Register!$R889)*MIN(Register!$Q889,MAX(0,MIN(L$4,IF(Register!$U889="",$D$2,MIN($D$2,YEAR(Register!$U889)*12+MONTH(Register!$U889)-1)))-(YEAR(Register!$O889)*12+MONTH(Register!$O889))+1))/Register!$Q889,2)-ROUND((Register!$M889-Register!$R889)*MIN(Register!$Q889,MAX(0,MIN(L$4-1,IF(Register!$U889="",$D$2,MIN($D$2,YEAR(Register!$U889)*12+MONTH(Register!$U889)-1)))-(YEAR(Register!$O889)*12+MONTH(Register!$O889))+1))/Register!$Q889,2))</f>
        <v/>
      </c>
      <c r="M891" s="27">
        <f>IF(OR(Register!$N889&lt;&gt;"Yes",Register!$O889="",N(Register!$Q889)=0),0,ROUND((Register!$M889-Register!$R889)*MIN(Register!$Q889,MAX(0,MIN(M$4,IF(Register!$U889="",$D$2,MIN($D$2,YEAR(Register!$U889)*12+MONTH(Register!$U889)-1)))-(YEAR(Register!$O889)*12+MONTH(Register!$O889))+1))/Register!$Q889,2)-ROUND((Register!$M889-Register!$R889)*MIN(Register!$Q889,MAX(0,MIN(M$4-1,IF(Register!$U889="",$D$2,MIN($D$2,YEAR(Register!$U889)*12+MONTH(Register!$U889)-1)))-(YEAR(Register!$O889)*12+MONTH(Register!$O889))+1))/Register!$Q889,2))</f>
        <v/>
      </c>
      <c r="N891" s="27">
        <f>IF(OR(Register!$N889&lt;&gt;"Yes",Register!$O889="",N(Register!$Q889)=0),0,ROUND((Register!$M889-Register!$R889)*MIN(Register!$Q889,MAX(0,MIN(N$4,IF(Register!$U889="",$D$2,MIN($D$2,YEAR(Register!$U889)*12+MONTH(Register!$U889)-1)))-(YEAR(Register!$O889)*12+MONTH(Register!$O889))+1))/Register!$Q889,2)-ROUND((Register!$M889-Register!$R889)*MIN(Register!$Q889,MAX(0,MIN(N$4-1,IF(Register!$U889="",$D$2,MIN($D$2,YEAR(Register!$U889)*12+MONTH(Register!$U889)-1)))-(YEAR(Register!$O889)*12+MONTH(Register!$O889))+1))/Register!$Q889,2))</f>
        <v/>
      </c>
      <c r="O891" s="27">
        <f>IF(OR(Register!$N889&lt;&gt;"Yes",Register!$O889="",N(Register!$Q889)=0),0,ROUND((Register!$M889-Register!$R889)*MIN(Register!$Q889,MAX(0,MIN(O$4,IF(Register!$U889="",$D$2,MIN($D$2,YEAR(Register!$U889)*12+MONTH(Register!$U889)-1)))-(YEAR(Register!$O889)*12+MONTH(Register!$O889))+1))/Register!$Q889,2)-ROUND((Register!$M889-Register!$R889)*MIN(Register!$Q889,MAX(0,MIN(O$4-1,IF(Register!$U889="",$D$2,MIN($D$2,YEAR(Register!$U889)*12+MONTH(Register!$U889)-1)))-(YEAR(Register!$O889)*12+MONTH(Register!$O889))+1))/Register!$Q889,2))</f>
        <v/>
      </c>
      <c r="P891" s="27">
        <f>IF(OR(Register!$N889&lt;&gt;"Yes",Register!$O889="",N(Register!$Q889)=0),0,ROUND((Register!$M889-Register!$R889)*MIN(Register!$Q889,MAX(0,MIN(P$4,IF(Register!$U889="",$D$2,MIN($D$2,YEAR(Register!$U889)*12+MONTH(Register!$U889)-1)))-(YEAR(Register!$O889)*12+MONTH(Register!$O889))+1))/Register!$Q889,2)-ROUND((Register!$M889-Register!$R889)*MIN(Register!$Q889,MAX(0,MIN(P$4-1,IF(Register!$U889="",$D$2,MIN($D$2,YEAR(Register!$U889)*12+MONTH(Register!$U889)-1)))-(YEAR(Register!$O889)*12+MONTH(Register!$O889))+1))/Register!$Q889,2))</f>
        <v/>
      </c>
      <c r="Q891" s="27">
        <f>E891+F891+G891+H891+I891+J891+K891+L891+M891+N891+O891+P891</f>
        <v/>
      </c>
    </row>
    <row r="892">
      <c r="A892" s="28">
        <f>IF(Register!$A890="","",Register!$A890)</f>
        <v/>
      </c>
      <c r="B892" s="28">
        <f>IF(Register!$D890="","",Register!$D890)</f>
        <v/>
      </c>
      <c r="C892" s="28">
        <f>IF(Register!$F890="","",Register!$F890)</f>
        <v/>
      </c>
      <c r="D892" s="28">
        <f>IF(C892="","",IF(C892=Settings!$A$9,Settings!$B$9,IF(C892=Settings!$A$10,Settings!$B$10,IF(C892=Settings!$A$11,Settings!$B$11,IF(C892=Settings!$A$12,Settings!$B$12,IF(C892=Settings!$A$13,Settings!$B$13,IF(C892=Settings!$A$14,Settings!$B$14,IF(C892=Settings!$A$15,Settings!$B$15,IF(C892=Settings!$A$16,Settings!$B$16,IF(C892=Settings!$A$17,Settings!$B$17,IF(C892=Settings!$A$18,Settings!$B$18,"")))))))))))</f>
        <v/>
      </c>
      <c r="E892" s="27">
        <f>IF(OR(Register!$N890&lt;&gt;"Yes",Register!$O890="",N(Register!$Q890)=0),0,ROUND((Register!$M890-Register!$R890)*MIN(Register!$Q890,MAX(0,MIN(E$4,IF(Register!$U890="",$D$2,MIN($D$2,YEAR(Register!$U890)*12+MONTH(Register!$U890)-1)))-(YEAR(Register!$O890)*12+MONTH(Register!$O890))+1))/Register!$Q890,2)-ROUND((Register!$M890-Register!$R890)*MIN(Register!$Q890,MAX(0,MIN(E$4-1,IF(Register!$U890="",$D$2,MIN($D$2,YEAR(Register!$U890)*12+MONTH(Register!$U890)-1)))-(YEAR(Register!$O890)*12+MONTH(Register!$O890))+1))/Register!$Q890,2))</f>
        <v/>
      </c>
      <c r="F892" s="27">
        <f>IF(OR(Register!$N890&lt;&gt;"Yes",Register!$O890="",N(Register!$Q890)=0),0,ROUND((Register!$M890-Register!$R890)*MIN(Register!$Q890,MAX(0,MIN(F$4,IF(Register!$U890="",$D$2,MIN($D$2,YEAR(Register!$U890)*12+MONTH(Register!$U890)-1)))-(YEAR(Register!$O890)*12+MONTH(Register!$O890))+1))/Register!$Q890,2)-ROUND((Register!$M890-Register!$R890)*MIN(Register!$Q890,MAX(0,MIN(F$4-1,IF(Register!$U890="",$D$2,MIN($D$2,YEAR(Register!$U890)*12+MONTH(Register!$U890)-1)))-(YEAR(Register!$O890)*12+MONTH(Register!$O890))+1))/Register!$Q890,2))</f>
        <v/>
      </c>
      <c r="G892" s="27">
        <f>IF(OR(Register!$N890&lt;&gt;"Yes",Register!$O890="",N(Register!$Q890)=0),0,ROUND((Register!$M890-Register!$R890)*MIN(Register!$Q890,MAX(0,MIN(G$4,IF(Register!$U890="",$D$2,MIN($D$2,YEAR(Register!$U890)*12+MONTH(Register!$U890)-1)))-(YEAR(Register!$O890)*12+MONTH(Register!$O890))+1))/Register!$Q890,2)-ROUND((Register!$M890-Register!$R890)*MIN(Register!$Q890,MAX(0,MIN(G$4-1,IF(Register!$U890="",$D$2,MIN($D$2,YEAR(Register!$U890)*12+MONTH(Register!$U890)-1)))-(YEAR(Register!$O890)*12+MONTH(Register!$O890))+1))/Register!$Q890,2))</f>
        <v/>
      </c>
      <c r="H892" s="27">
        <f>IF(OR(Register!$N890&lt;&gt;"Yes",Register!$O890="",N(Register!$Q890)=0),0,ROUND((Register!$M890-Register!$R890)*MIN(Register!$Q890,MAX(0,MIN(H$4,IF(Register!$U890="",$D$2,MIN($D$2,YEAR(Register!$U890)*12+MONTH(Register!$U890)-1)))-(YEAR(Register!$O890)*12+MONTH(Register!$O890))+1))/Register!$Q890,2)-ROUND((Register!$M890-Register!$R890)*MIN(Register!$Q890,MAX(0,MIN(H$4-1,IF(Register!$U890="",$D$2,MIN($D$2,YEAR(Register!$U890)*12+MONTH(Register!$U890)-1)))-(YEAR(Register!$O890)*12+MONTH(Register!$O890))+1))/Register!$Q890,2))</f>
        <v/>
      </c>
      <c r="I892" s="27">
        <f>IF(OR(Register!$N890&lt;&gt;"Yes",Register!$O890="",N(Register!$Q890)=0),0,ROUND((Register!$M890-Register!$R890)*MIN(Register!$Q890,MAX(0,MIN(I$4,IF(Register!$U890="",$D$2,MIN($D$2,YEAR(Register!$U890)*12+MONTH(Register!$U890)-1)))-(YEAR(Register!$O890)*12+MONTH(Register!$O890))+1))/Register!$Q890,2)-ROUND((Register!$M890-Register!$R890)*MIN(Register!$Q890,MAX(0,MIN(I$4-1,IF(Register!$U890="",$D$2,MIN($D$2,YEAR(Register!$U890)*12+MONTH(Register!$U890)-1)))-(YEAR(Register!$O890)*12+MONTH(Register!$O890))+1))/Register!$Q890,2))</f>
        <v/>
      </c>
      <c r="J892" s="27">
        <f>IF(OR(Register!$N890&lt;&gt;"Yes",Register!$O890="",N(Register!$Q890)=0),0,ROUND((Register!$M890-Register!$R890)*MIN(Register!$Q890,MAX(0,MIN(J$4,IF(Register!$U890="",$D$2,MIN($D$2,YEAR(Register!$U890)*12+MONTH(Register!$U890)-1)))-(YEAR(Register!$O890)*12+MONTH(Register!$O890))+1))/Register!$Q890,2)-ROUND((Register!$M890-Register!$R890)*MIN(Register!$Q890,MAX(0,MIN(J$4-1,IF(Register!$U890="",$D$2,MIN($D$2,YEAR(Register!$U890)*12+MONTH(Register!$U890)-1)))-(YEAR(Register!$O890)*12+MONTH(Register!$O890))+1))/Register!$Q890,2))</f>
        <v/>
      </c>
      <c r="K892" s="27">
        <f>IF(OR(Register!$N890&lt;&gt;"Yes",Register!$O890="",N(Register!$Q890)=0),0,ROUND((Register!$M890-Register!$R890)*MIN(Register!$Q890,MAX(0,MIN(K$4,IF(Register!$U890="",$D$2,MIN($D$2,YEAR(Register!$U890)*12+MONTH(Register!$U890)-1)))-(YEAR(Register!$O890)*12+MONTH(Register!$O890))+1))/Register!$Q890,2)-ROUND((Register!$M890-Register!$R890)*MIN(Register!$Q890,MAX(0,MIN(K$4-1,IF(Register!$U890="",$D$2,MIN($D$2,YEAR(Register!$U890)*12+MONTH(Register!$U890)-1)))-(YEAR(Register!$O890)*12+MONTH(Register!$O890))+1))/Register!$Q890,2))</f>
        <v/>
      </c>
      <c r="L892" s="27">
        <f>IF(OR(Register!$N890&lt;&gt;"Yes",Register!$O890="",N(Register!$Q890)=0),0,ROUND((Register!$M890-Register!$R890)*MIN(Register!$Q890,MAX(0,MIN(L$4,IF(Register!$U890="",$D$2,MIN($D$2,YEAR(Register!$U890)*12+MONTH(Register!$U890)-1)))-(YEAR(Register!$O890)*12+MONTH(Register!$O890))+1))/Register!$Q890,2)-ROUND((Register!$M890-Register!$R890)*MIN(Register!$Q890,MAX(0,MIN(L$4-1,IF(Register!$U890="",$D$2,MIN($D$2,YEAR(Register!$U890)*12+MONTH(Register!$U890)-1)))-(YEAR(Register!$O890)*12+MONTH(Register!$O890))+1))/Register!$Q890,2))</f>
        <v/>
      </c>
      <c r="M892" s="27">
        <f>IF(OR(Register!$N890&lt;&gt;"Yes",Register!$O890="",N(Register!$Q890)=0),0,ROUND((Register!$M890-Register!$R890)*MIN(Register!$Q890,MAX(0,MIN(M$4,IF(Register!$U890="",$D$2,MIN($D$2,YEAR(Register!$U890)*12+MONTH(Register!$U890)-1)))-(YEAR(Register!$O890)*12+MONTH(Register!$O890))+1))/Register!$Q890,2)-ROUND((Register!$M890-Register!$R890)*MIN(Register!$Q890,MAX(0,MIN(M$4-1,IF(Register!$U890="",$D$2,MIN($D$2,YEAR(Register!$U890)*12+MONTH(Register!$U890)-1)))-(YEAR(Register!$O890)*12+MONTH(Register!$O890))+1))/Register!$Q890,2))</f>
        <v/>
      </c>
      <c r="N892" s="27">
        <f>IF(OR(Register!$N890&lt;&gt;"Yes",Register!$O890="",N(Register!$Q890)=0),0,ROUND((Register!$M890-Register!$R890)*MIN(Register!$Q890,MAX(0,MIN(N$4,IF(Register!$U890="",$D$2,MIN($D$2,YEAR(Register!$U890)*12+MONTH(Register!$U890)-1)))-(YEAR(Register!$O890)*12+MONTH(Register!$O890))+1))/Register!$Q890,2)-ROUND((Register!$M890-Register!$R890)*MIN(Register!$Q890,MAX(0,MIN(N$4-1,IF(Register!$U890="",$D$2,MIN($D$2,YEAR(Register!$U890)*12+MONTH(Register!$U890)-1)))-(YEAR(Register!$O890)*12+MONTH(Register!$O890))+1))/Register!$Q890,2))</f>
        <v/>
      </c>
      <c r="O892" s="27">
        <f>IF(OR(Register!$N890&lt;&gt;"Yes",Register!$O890="",N(Register!$Q890)=0),0,ROUND((Register!$M890-Register!$R890)*MIN(Register!$Q890,MAX(0,MIN(O$4,IF(Register!$U890="",$D$2,MIN($D$2,YEAR(Register!$U890)*12+MONTH(Register!$U890)-1)))-(YEAR(Register!$O890)*12+MONTH(Register!$O890))+1))/Register!$Q890,2)-ROUND((Register!$M890-Register!$R890)*MIN(Register!$Q890,MAX(0,MIN(O$4-1,IF(Register!$U890="",$D$2,MIN($D$2,YEAR(Register!$U890)*12+MONTH(Register!$U890)-1)))-(YEAR(Register!$O890)*12+MONTH(Register!$O890))+1))/Register!$Q890,2))</f>
        <v/>
      </c>
      <c r="P892" s="27">
        <f>IF(OR(Register!$N890&lt;&gt;"Yes",Register!$O890="",N(Register!$Q890)=0),0,ROUND((Register!$M890-Register!$R890)*MIN(Register!$Q890,MAX(0,MIN(P$4,IF(Register!$U890="",$D$2,MIN($D$2,YEAR(Register!$U890)*12+MONTH(Register!$U890)-1)))-(YEAR(Register!$O890)*12+MONTH(Register!$O890))+1))/Register!$Q890,2)-ROUND((Register!$M890-Register!$R890)*MIN(Register!$Q890,MAX(0,MIN(P$4-1,IF(Register!$U890="",$D$2,MIN($D$2,YEAR(Register!$U890)*12+MONTH(Register!$U890)-1)))-(YEAR(Register!$O890)*12+MONTH(Register!$O890))+1))/Register!$Q890,2))</f>
        <v/>
      </c>
      <c r="Q892" s="27">
        <f>E892+F892+G892+H892+I892+J892+K892+L892+M892+N892+O892+P892</f>
        <v/>
      </c>
    </row>
    <row r="893">
      <c r="A893" s="28">
        <f>IF(Register!$A891="","",Register!$A891)</f>
        <v/>
      </c>
      <c r="B893" s="28">
        <f>IF(Register!$D891="","",Register!$D891)</f>
        <v/>
      </c>
      <c r="C893" s="28">
        <f>IF(Register!$F891="","",Register!$F891)</f>
        <v/>
      </c>
      <c r="D893" s="28">
        <f>IF(C893="","",IF(C893=Settings!$A$9,Settings!$B$9,IF(C893=Settings!$A$10,Settings!$B$10,IF(C893=Settings!$A$11,Settings!$B$11,IF(C893=Settings!$A$12,Settings!$B$12,IF(C893=Settings!$A$13,Settings!$B$13,IF(C893=Settings!$A$14,Settings!$B$14,IF(C893=Settings!$A$15,Settings!$B$15,IF(C893=Settings!$A$16,Settings!$B$16,IF(C893=Settings!$A$17,Settings!$B$17,IF(C893=Settings!$A$18,Settings!$B$18,"")))))))))))</f>
        <v/>
      </c>
      <c r="E893" s="27">
        <f>IF(OR(Register!$N891&lt;&gt;"Yes",Register!$O891="",N(Register!$Q891)=0),0,ROUND((Register!$M891-Register!$R891)*MIN(Register!$Q891,MAX(0,MIN(E$4,IF(Register!$U891="",$D$2,MIN($D$2,YEAR(Register!$U891)*12+MONTH(Register!$U891)-1)))-(YEAR(Register!$O891)*12+MONTH(Register!$O891))+1))/Register!$Q891,2)-ROUND((Register!$M891-Register!$R891)*MIN(Register!$Q891,MAX(0,MIN(E$4-1,IF(Register!$U891="",$D$2,MIN($D$2,YEAR(Register!$U891)*12+MONTH(Register!$U891)-1)))-(YEAR(Register!$O891)*12+MONTH(Register!$O891))+1))/Register!$Q891,2))</f>
        <v/>
      </c>
      <c r="F893" s="27">
        <f>IF(OR(Register!$N891&lt;&gt;"Yes",Register!$O891="",N(Register!$Q891)=0),0,ROUND((Register!$M891-Register!$R891)*MIN(Register!$Q891,MAX(0,MIN(F$4,IF(Register!$U891="",$D$2,MIN($D$2,YEAR(Register!$U891)*12+MONTH(Register!$U891)-1)))-(YEAR(Register!$O891)*12+MONTH(Register!$O891))+1))/Register!$Q891,2)-ROUND((Register!$M891-Register!$R891)*MIN(Register!$Q891,MAX(0,MIN(F$4-1,IF(Register!$U891="",$D$2,MIN($D$2,YEAR(Register!$U891)*12+MONTH(Register!$U891)-1)))-(YEAR(Register!$O891)*12+MONTH(Register!$O891))+1))/Register!$Q891,2))</f>
        <v/>
      </c>
      <c r="G893" s="27">
        <f>IF(OR(Register!$N891&lt;&gt;"Yes",Register!$O891="",N(Register!$Q891)=0),0,ROUND((Register!$M891-Register!$R891)*MIN(Register!$Q891,MAX(0,MIN(G$4,IF(Register!$U891="",$D$2,MIN($D$2,YEAR(Register!$U891)*12+MONTH(Register!$U891)-1)))-(YEAR(Register!$O891)*12+MONTH(Register!$O891))+1))/Register!$Q891,2)-ROUND((Register!$M891-Register!$R891)*MIN(Register!$Q891,MAX(0,MIN(G$4-1,IF(Register!$U891="",$D$2,MIN($D$2,YEAR(Register!$U891)*12+MONTH(Register!$U891)-1)))-(YEAR(Register!$O891)*12+MONTH(Register!$O891))+1))/Register!$Q891,2))</f>
        <v/>
      </c>
      <c r="H893" s="27">
        <f>IF(OR(Register!$N891&lt;&gt;"Yes",Register!$O891="",N(Register!$Q891)=0),0,ROUND((Register!$M891-Register!$R891)*MIN(Register!$Q891,MAX(0,MIN(H$4,IF(Register!$U891="",$D$2,MIN($D$2,YEAR(Register!$U891)*12+MONTH(Register!$U891)-1)))-(YEAR(Register!$O891)*12+MONTH(Register!$O891))+1))/Register!$Q891,2)-ROUND((Register!$M891-Register!$R891)*MIN(Register!$Q891,MAX(0,MIN(H$4-1,IF(Register!$U891="",$D$2,MIN($D$2,YEAR(Register!$U891)*12+MONTH(Register!$U891)-1)))-(YEAR(Register!$O891)*12+MONTH(Register!$O891))+1))/Register!$Q891,2))</f>
        <v/>
      </c>
      <c r="I893" s="27">
        <f>IF(OR(Register!$N891&lt;&gt;"Yes",Register!$O891="",N(Register!$Q891)=0),0,ROUND((Register!$M891-Register!$R891)*MIN(Register!$Q891,MAX(0,MIN(I$4,IF(Register!$U891="",$D$2,MIN($D$2,YEAR(Register!$U891)*12+MONTH(Register!$U891)-1)))-(YEAR(Register!$O891)*12+MONTH(Register!$O891))+1))/Register!$Q891,2)-ROUND((Register!$M891-Register!$R891)*MIN(Register!$Q891,MAX(0,MIN(I$4-1,IF(Register!$U891="",$D$2,MIN($D$2,YEAR(Register!$U891)*12+MONTH(Register!$U891)-1)))-(YEAR(Register!$O891)*12+MONTH(Register!$O891))+1))/Register!$Q891,2))</f>
        <v/>
      </c>
      <c r="J893" s="27">
        <f>IF(OR(Register!$N891&lt;&gt;"Yes",Register!$O891="",N(Register!$Q891)=0),0,ROUND((Register!$M891-Register!$R891)*MIN(Register!$Q891,MAX(0,MIN(J$4,IF(Register!$U891="",$D$2,MIN($D$2,YEAR(Register!$U891)*12+MONTH(Register!$U891)-1)))-(YEAR(Register!$O891)*12+MONTH(Register!$O891))+1))/Register!$Q891,2)-ROUND((Register!$M891-Register!$R891)*MIN(Register!$Q891,MAX(0,MIN(J$4-1,IF(Register!$U891="",$D$2,MIN($D$2,YEAR(Register!$U891)*12+MONTH(Register!$U891)-1)))-(YEAR(Register!$O891)*12+MONTH(Register!$O891))+1))/Register!$Q891,2))</f>
        <v/>
      </c>
      <c r="K893" s="27">
        <f>IF(OR(Register!$N891&lt;&gt;"Yes",Register!$O891="",N(Register!$Q891)=0),0,ROUND((Register!$M891-Register!$R891)*MIN(Register!$Q891,MAX(0,MIN(K$4,IF(Register!$U891="",$D$2,MIN($D$2,YEAR(Register!$U891)*12+MONTH(Register!$U891)-1)))-(YEAR(Register!$O891)*12+MONTH(Register!$O891))+1))/Register!$Q891,2)-ROUND((Register!$M891-Register!$R891)*MIN(Register!$Q891,MAX(0,MIN(K$4-1,IF(Register!$U891="",$D$2,MIN($D$2,YEAR(Register!$U891)*12+MONTH(Register!$U891)-1)))-(YEAR(Register!$O891)*12+MONTH(Register!$O891))+1))/Register!$Q891,2))</f>
        <v/>
      </c>
      <c r="L893" s="27">
        <f>IF(OR(Register!$N891&lt;&gt;"Yes",Register!$O891="",N(Register!$Q891)=0),0,ROUND((Register!$M891-Register!$R891)*MIN(Register!$Q891,MAX(0,MIN(L$4,IF(Register!$U891="",$D$2,MIN($D$2,YEAR(Register!$U891)*12+MONTH(Register!$U891)-1)))-(YEAR(Register!$O891)*12+MONTH(Register!$O891))+1))/Register!$Q891,2)-ROUND((Register!$M891-Register!$R891)*MIN(Register!$Q891,MAX(0,MIN(L$4-1,IF(Register!$U891="",$D$2,MIN($D$2,YEAR(Register!$U891)*12+MONTH(Register!$U891)-1)))-(YEAR(Register!$O891)*12+MONTH(Register!$O891))+1))/Register!$Q891,2))</f>
        <v/>
      </c>
      <c r="M893" s="27">
        <f>IF(OR(Register!$N891&lt;&gt;"Yes",Register!$O891="",N(Register!$Q891)=0),0,ROUND((Register!$M891-Register!$R891)*MIN(Register!$Q891,MAX(0,MIN(M$4,IF(Register!$U891="",$D$2,MIN($D$2,YEAR(Register!$U891)*12+MONTH(Register!$U891)-1)))-(YEAR(Register!$O891)*12+MONTH(Register!$O891))+1))/Register!$Q891,2)-ROUND((Register!$M891-Register!$R891)*MIN(Register!$Q891,MAX(0,MIN(M$4-1,IF(Register!$U891="",$D$2,MIN($D$2,YEAR(Register!$U891)*12+MONTH(Register!$U891)-1)))-(YEAR(Register!$O891)*12+MONTH(Register!$O891))+1))/Register!$Q891,2))</f>
        <v/>
      </c>
      <c r="N893" s="27">
        <f>IF(OR(Register!$N891&lt;&gt;"Yes",Register!$O891="",N(Register!$Q891)=0),0,ROUND((Register!$M891-Register!$R891)*MIN(Register!$Q891,MAX(0,MIN(N$4,IF(Register!$U891="",$D$2,MIN($D$2,YEAR(Register!$U891)*12+MONTH(Register!$U891)-1)))-(YEAR(Register!$O891)*12+MONTH(Register!$O891))+1))/Register!$Q891,2)-ROUND((Register!$M891-Register!$R891)*MIN(Register!$Q891,MAX(0,MIN(N$4-1,IF(Register!$U891="",$D$2,MIN($D$2,YEAR(Register!$U891)*12+MONTH(Register!$U891)-1)))-(YEAR(Register!$O891)*12+MONTH(Register!$O891))+1))/Register!$Q891,2))</f>
        <v/>
      </c>
      <c r="O893" s="27">
        <f>IF(OR(Register!$N891&lt;&gt;"Yes",Register!$O891="",N(Register!$Q891)=0),0,ROUND((Register!$M891-Register!$R891)*MIN(Register!$Q891,MAX(0,MIN(O$4,IF(Register!$U891="",$D$2,MIN($D$2,YEAR(Register!$U891)*12+MONTH(Register!$U891)-1)))-(YEAR(Register!$O891)*12+MONTH(Register!$O891))+1))/Register!$Q891,2)-ROUND((Register!$M891-Register!$R891)*MIN(Register!$Q891,MAX(0,MIN(O$4-1,IF(Register!$U891="",$D$2,MIN($D$2,YEAR(Register!$U891)*12+MONTH(Register!$U891)-1)))-(YEAR(Register!$O891)*12+MONTH(Register!$O891))+1))/Register!$Q891,2))</f>
        <v/>
      </c>
      <c r="P893" s="27">
        <f>IF(OR(Register!$N891&lt;&gt;"Yes",Register!$O891="",N(Register!$Q891)=0),0,ROUND((Register!$M891-Register!$R891)*MIN(Register!$Q891,MAX(0,MIN(P$4,IF(Register!$U891="",$D$2,MIN($D$2,YEAR(Register!$U891)*12+MONTH(Register!$U891)-1)))-(YEAR(Register!$O891)*12+MONTH(Register!$O891))+1))/Register!$Q891,2)-ROUND((Register!$M891-Register!$R891)*MIN(Register!$Q891,MAX(0,MIN(P$4-1,IF(Register!$U891="",$D$2,MIN($D$2,YEAR(Register!$U891)*12+MONTH(Register!$U891)-1)))-(YEAR(Register!$O891)*12+MONTH(Register!$O891))+1))/Register!$Q891,2))</f>
        <v/>
      </c>
      <c r="Q893" s="27">
        <f>E893+F893+G893+H893+I893+J893+K893+L893+M893+N893+O893+P893</f>
        <v/>
      </c>
    </row>
    <row r="894">
      <c r="A894" s="28">
        <f>IF(Register!$A892="","",Register!$A892)</f>
        <v/>
      </c>
      <c r="B894" s="28">
        <f>IF(Register!$D892="","",Register!$D892)</f>
        <v/>
      </c>
      <c r="C894" s="28">
        <f>IF(Register!$F892="","",Register!$F892)</f>
        <v/>
      </c>
      <c r="D894" s="28">
        <f>IF(C894="","",IF(C894=Settings!$A$9,Settings!$B$9,IF(C894=Settings!$A$10,Settings!$B$10,IF(C894=Settings!$A$11,Settings!$B$11,IF(C894=Settings!$A$12,Settings!$B$12,IF(C894=Settings!$A$13,Settings!$B$13,IF(C894=Settings!$A$14,Settings!$B$14,IF(C894=Settings!$A$15,Settings!$B$15,IF(C894=Settings!$A$16,Settings!$B$16,IF(C894=Settings!$A$17,Settings!$B$17,IF(C894=Settings!$A$18,Settings!$B$18,"")))))))))))</f>
        <v/>
      </c>
      <c r="E894" s="27">
        <f>IF(OR(Register!$N892&lt;&gt;"Yes",Register!$O892="",N(Register!$Q892)=0),0,ROUND((Register!$M892-Register!$R892)*MIN(Register!$Q892,MAX(0,MIN(E$4,IF(Register!$U892="",$D$2,MIN($D$2,YEAR(Register!$U892)*12+MONTH(Register!$U892)-1)))-(YEAR(Register!$O892)*12+MONTH(Register!$O892))+1))/Register!$Q892,2)-ROUND((Register!$M892-Register!$R892)*MIN(Register!$Q892,MAX(0,MIN(E$4-1,IF(Register!$U892="",$D$2,MIN($D$2,YEAR(Register!$U892)*12+MONTH(Register!$U892)-1)))-(YEAR(Register!$O892)*12+MONTH(Register!$O892))+1))/Register!$Q892,2))</f>
        <v/>
      </c>
      <c r="F894" s="27">
        <f>IF(OR(Register!$N892&lt;&gt;"Yes",Register!$O892="",N(Register!$Q892)=0),0,ROUND((Register!$M892-Register!$R892)*MIN(Register!$Q892,MAX(0,MIN(F$4,IF(Register!$U892="",$D$2,MIN($D$2,YEAR(Register!$U892)*12+MONTH(Register!$U892)-1)))-(YEAR(Register!$O892)*12+MONTH(Register!$O892))+1))/Register!$Q892,2)-ROUND((Register!$M892-Register!$R892)*MIN(Register!$Q892,MAX(0,MIN(F$4-1,IF(Register!$U892="",$D$2,MIN($D$2,YEAR(Register!$U892)*12+MONTH(Register!$U892)-1)))-(YEAR(Register!$O892)*12+MONTH(Register!$O892))+1))/Register!$Q892,2))</f>
        <v/>
      </c>
      <c r="G894" s="27">
        <f>IF(OR(Register!$N892&lt;&gt;"Yes",Register!$O892="",N(Register!$Q892)=0),0,ROUND((Register!$M892-Register!$R892)*MIN(Register!$Q892,MAX(0,MIN(G$4,IF(Register!$U892="",$D$2,MIN($D$2,YEAR(Register!$U892)*12+MONTH(Register!$U892)-1)))-(YEAR(Register!$O892)*12+MONTH(Register!$O892))+1))/Register!$Q892,2)-ROUND((Register!$M892-Register!$R892)*MIN(Register!$Q892,MAX(0,MIN(G$4-1,IF(Register!$U892="",$D$2,MIN($D$2,YEAR(Register!$U892)*12+MONTH(Register!$U892)-1)))-(YEAR(Register!$O892)*12+MONTH(Register!$O892))+1))/Register!$Q892,2))</f>
        <v/>
      </c>
      <c r="H894" s="27">
        <f>IF(OR(Register!$N892&lt;&gt;"Yes",Register!$O892="",N(Register!$Q892)=0),0,ROUND((Register!$M892-Register!$R892)*MIN(Register!$Q892,MAX(0,MIN(H$4,IF(Register!$U892="",$D$2,MIN($D$2,YEAR(Register!$U892)*12+MONTH(Register!$U892)-1)))-(YEAR(Register!$O892)*12+MONTH(Register!$O892))+1))/Register!$Q892,2)-ROUND((Register!$M892-Register!$R892)*MIN(Register!$Q892,MAX(0,MIN(H$4-1,IF(Register!$U892="",$D$2,MIN($D$2,YEAR(Register!$U892)*12+MONTH(Register!$U892)-1)))-(YEAR(Register!$O892)*12+MONTH(Register!$O892))+1))/Register!$Q892,2))</f>
        <v/>
      </c>
      <c r="I894" s="27">
        <f>IF(OR(Register!$N892&lt;&gt;"Yes",Register!$O892="",N(Register!$Q892)=0),0,ROUND((Register!$M892-Register!$R892)*MIN(Register!$Q892,MAX(0,MIN(I$4,IF(Register!$U892="",$D$2,MIN($D$2,YEAR(Register!$U892)*12+MONTH(Register!$U892)-1)))-(YEAR(Register!$O892)*12+MONTH(Register!$O892))+1))/Register!$Q892,2)-ROUND((Register!$M892-Register!$R892)*MIN(Register!$Q892,MAX(0,MIN(I$4-1,IF(Register!$U892="",$D$2,MIN($D$2,YEAR(Register!$U892)*12+MONTH(Register!$U892)-1)))-(YEAR(Register!$O892)*12+MONTH(Register!$O892))+1))/Register!$Q892,2))</f>
        <v/>
      </c>
      <c r="J894" s="27">
        <f>IF(OR(Register!$N892&lt;&gt;"Yes",Register!$O892="",N(Register!$Q892)=0),0,ROUND((Register!$M892-Register!$R892)*MIN(Register!$Q892,MAX(0,MIN(J$4,IF(Register!$U892="",$D$2,MIN($D$2,YEAR(Register!$U892)*12+MONTH(Register!$U892)-1)))-(YEAR(Register!$O892)*12+MONTH(Register!$O892))+1))/Register!$Q892,2)-ROUND((Register!$M892-Register!$R892)*MIN(Register!$Q892,MAX(0,MIN(J$4-1,IF(Register!$U892="",$D$2,MIN($D$2,YEAR(Register!$U892)*12+MONTH(Register!$U892)-1)))-(YEAR(Register!$O892)*12+MONTH(Register!$O892))+1))/Register!$Q892,2))</f>
        <v/>
      </c>
      <c r="K894" s="27">
        <f>IF(OR(Register!$N892&lt;&gt;"Yes",Register!$O892="",N(Register!$Q892)=0),0,ROUND((Register!$M892-Register!$R892)*MIN(Register!$Q892,MAX(0,MIN(K$4,IF(Register!$U892="",$D$2,MIN($D$2,YEAR(Register!$U892)*12+MONTH(Register!$U892)-1)))-(YEAR(Register!$O892)*12+MONTH(Register!$O892))+1))/Register!$Q892,2)-ROUND((Register!$M892-Register!$R892)*MIN(Register!$Q892,MAX(0,MIN(K$4-1,IF(Register!$U892="",$D$2,MIN($D$2,YEAR(Register!$U892)*12+MONTH(Register!$U892)-1)))-(YEAR(Register!$O892)*12+MONTH(Register!$O892))+1))/Register!$Q892,2))</f>
        <v/>
      </c>
      <c r="L894" s="27">
        <f>IF(OR(Register!$N892&lt;&gt;"Yes",Register!$O892="",N(Register!$Q892)=0),0,ROUND((Register!$M892-Register!$R892)*MIN(Register!$Q892,MAX(0,MIN(L$4,IF(Register!$U892="",$D$2,MIN($D$2,YEAR(Register!$U892)*12+MONTH(Register!$U892)-1)))-(YEAR(Register!$O892)*12+MONTH(Register!$O892))+1))/Register!$Q892,2)-ROUND((Register!$M892-Register!$R892)*MIN(Register!$Q892,MAX(0,MIN(L$4-1,IF(Register!$U892="",$D$2,MIN($D$2,YEAR(Register!$U892)*12+MONTH(Register!$U892)-1)))-(YEAR(Register!$O892)*12+MONTH(Register!$O892))+1))/Register!$Q892,2))</f>
        <v/>
      </c>
      <c r="M894" s="27">
        <f>IF(OR(Register!$N892&lt;&gt;"Yes",Register!$O892="",N(Register!$Q892)=0),0,ROUND((Register!$M892-Register!$R892)*MIN(Register!$Q892,MAX(0,MIN(M$4,IF(Register!$U892="",$D$2,MIN($D$2,YEAR(Register!$U892)*12+MONTH(Register!$U892)-1)))-(YEAR(Register!$O892)*12+MONTH(Register!$O892))+1))/Register!$Q892,2)-ROUND((Register!$M892-Register!$R892)*MIN(Register!$Q892,MAX(0,MIN(M$4-1,IF(Register!$U892="",$D$2,MIN($D$2,YEAR(Register!$U892)*12+MONTH(Register!$U892)-1)))-(YEAR(Register!$O892)*12+MONTH(Register!$O892))+1))/Register!$Q892,2))</f>
        <v/>
      </c>
      <c r="N894" s="27">
        <f>IF(OR(Register!$N892&lt;&gt;"Yes",Register!$O892="",N(Register!$Q892)=0),0,ROUND((Register!$M892-Register!$R892)*MIN(Register!$Q892,MAX(0,MIN(N$4,IF(Register!$U892="",$D$2,MIN($D$2,YEAR(Register!$U892)*12+MONTH(Register!$U892)-1)))-(YEAR(Register!$O892)*12+MONTH(Register!$O892))+1))/Register!$Q892,2)-ROUND((Register!$M892-Register!$R892)*MIN(Register!$Q892,MAX(0,MIN(N$4-1,IF(Register!$U892="",$D$2,MIN($D$2,YEAR(Register!$U892)*12+MONTH(Register!$U892)-1)))-(YEAR(Register!$O892)*12+MONTH(Register!$O892))+1))/Register!$Q892,2))</f>
        <v/>
      </c>
      <c r="O894" s="27">
        <f>IF(OR(Register!$N892&lt;&gt;"Yes",Register!$O892="",N(Register!$Q892)=0),0,ROUND((Register!$M892-Register!$R892)*MIN(Register!$Q892,MAX(0,MIN(O$4,IF(Register!$U892="",$D$2,MIN($D$2,YEAR(Register!$U892)*12+MONTH(Register!$U892)-1)))-(YEAR(Register!$O892)*12+MONTH(Register!$O892))+1))/Register!$Q892,2)-ROUND((Register!$M892-Register!$R892)*MIN(Register!$Q892,MAX(0,MIN(O$4-1,IF(Register!$U892="",$D$2,MIN($D$2,YEAR(Register!$U892)*12+MONTH(Register!$U892)-1)))-(YEAR(Register!$O892)*12+MONTH(Register!$O892))+1))/Register!$Q892,2))</f>
        <v/>
      </c>
      <c r="P894" s="27">
        <f>IF(OR(Register!$N892&lt;&gt;"Yes",Register!$O892="",N(Register!$Q892)=0),0,ROUND((Register!$M892-Register!$R892)*MIN(Register!$Q892,MAX(0,MIN(P$4,IF(Register!$U892="",$D$2,MIN($D$2,YEAR(Register!$U892)*12+MONTH(Register!$U892)-1)))-(YEAR(Register!$O892)*12+MONTH(Register!$O892))+1))/Register!$Q892,2)-ROUND((Register!$M892-Register!$R892)*MIN(Register!$Q892,MAX(0,MIN(P$4-1,IF(Register!$U892="",$D$2,MIN($D$2,YEAR(Register!$U892)*12+MONTH(Register!$U892)-1)))-(YEAR(Register!$O892)*12+MONTH(Register!$O892))+1))/Register!$Q892,2))</f>
        <v/>
      </c>
      <c r="Q894" s="27">
        <f>E894+F894+G894+H894+I894+J894+K894+L894+M894+N894+O894+P894</f>
        <v/>
      </c>
    </row>
    <row r="895">
      <c r="A895" s="28">
        <f>IF(Register!$A893="","",Register!$A893)</f>
        <v/>
      </c>
      <c r="B895" s="28">
        <f>IF(Register!$D893="","",Register!$D893)</f>
        <v/>
      </c>
      <c r="C895" s="28">
        <f>IF(Register!$F893="","",Register!$F893)</f>
        <v/>
      </c>
      <c r="D895" s="28">
        <f>IF(C895="","",IF(C895=Settings!$A$9,Settings!$B$9,IF(C895=Settings!$A$10,Settings!$B$10,IF(C895=Settings!$A$11,Settings!$B$11,IF(C895=Settings!$A$12,Settings!$B$12,IF(C895=Settings!$A$13,Settings!$B$13,IF(C895=Settings!$A$14,Settings!$B$14,IF(C895=Settings!$A$15,Settings!$B$15,IF(C895=Settings!$A$16,Settings!$B$16,IF(C895=Settings!$A$17,Settings!$B$17,IF(C895=Settings!$A$18,Settings!$B$18,"")))))))))))</f>
        <v/>
      </c>
      <c r="E895" s="27">
        <f>IF(OR(Register!$N893&lt;&gt;"Yes",Register!$O893="",N(Register!$Q893)=0),0,ROUND((Register!$M893-Register!$R893)*MIN(Register!$Q893,MAX(0,MIN(E$4,IF(Register!$U893="",$D$2,MIN($D$2,YEAR(Register!$U893)*12+MONTH(Register!$U893)-1)))-(YEAR(Register!$O893)*12+MONTH(Register!$O893))+1))/Register!$Q893,2)-ROUND((Register!$M893-Register!$R893)*MIN(Register!$Q893,MAX(0,MIN(E$4-1,IF(Register!$U893="",$D$2,MIN($D$2,YEAR(Register!$U893)*12+MONTH(Register!$U893)-1)))-(YEAR(Register!$O893)*12+MONTH(Register!$O893))+1))/Register!$Q893,2))</f>
        <v/>
      </c>
      <c r="F895" s="27">
        <f>IF(OR(Register!$N893&lt;&gt;"Yes",Register!$O893="",N(Register!$Q893)=0),0,ROUND((Register!$M893-Register!$R893)*MIN(Register!$Q893,MAX(0,MIN(F$4,IF(Register!$U893="",$D$2,MIN($D$2,YEAR(Register!$U893)*12+MONTH(Register!$U893)-1)))-(YEAR(Register!$O893)*12+MONTH(Register!$O893))+1))/Register!$Q893,2)-ROUND((Register!$M893-Register!$R893)*MIN(Register!$Q893,MAX(0,MIN(F$4-1,IF(Register!$U893="",$D$2,MIN($D$2,YEAR(Register!$U893)*12+MONTH(Register!$U893)-1)))-(YEAR(Register!$O893)*12+MONTH(Register!$O893))+1))/Register!$Q893,2))</f>
        <v/>
      </c>
      <c r="G895" s="27">
        <f>IF(OR(Register!$N893&lt;&gt;"Yes",Register!$O893="",N(Register!$Q893)=0),0,ROUND((Register!$M893-Register!$R893)*MIN(Register!$Q893,MAX(0,MIN(G$4,IF(Register!$U893="",$D$2,MIN($D$2,YEAR(Register!$U893)*12+MONTH(Register!$U893)-1)))-(YEAR(Register!$O893)*12+MONTH(Register!$O893))+1))/Register!$Q893,2)-ROUND((Register!$M893-Register!$R893)*MIN(Register!$Q893,MAX(0,MIN(G$4-1,IF(Register!$U893="",$D$2,MIN($D$2,YEAR(Register!$U893)*12+MONTH(Register!$U893)-1)))-(YEAR(Register!$O893)*12+MONTH(Register!$O893))+1))/Register!$Q893,2))</f>
        <v/>
      </c>
      <c r="H895" s="27">
        <f>IF(OR(Register!$N893&lt;&gt;"Yes",Register!$O893="",N(Register!$Q893)=0),0,ROUND((Register!$M893-Register!$R893)*MIN(Register!$Q893,MAX(0,MIN(H$4,IF(Register!$U893="",$D$2,MIN($D$2,YEAR(Register!$U893)*12+MONTH(Register!$U893)-1)))-(YEAR(Register!$O893)*12+MONTH(Register!$O893))+1))/Register!$Q893,2)-ROUND((Register!$M893-Register!$R893)*MIN(Register!$Q893,MAX(0,MIN(H$4-1,IF(Register!$U893="",$D$2,MIN($D$2,YEAR(Register!$U893)*12+MONTH(Register!$U893)-1)))-(YEAR(Register!$O893)*12+MONTH(Register!$O893))+1))/Register!$Q893,2))</f>
        <v/>
      </c>
      <c r="I895" s="27">
        <f>IF(OR(Register!$N893&lt;&gt;"Yes",Register!$O893="",N(Register!$Q893)=0),0,ROUND((Register!$M893-Register!$R893)*MIN(Register!$Q893,MAX(0,MIN(I$4,IF(Register!$U893="",$D$2,MIN($D$2,YEAR(Register!$U893)*12+MONTH(Register!$U893)-1)))-(YEAR(Register!$O893)*12+MONTH(Register!$O893))+1))/Register!$Q893,2)-ROUND((Register!$M893-Register!$R893)*MIN(Register!$Q893,MAX(0,MIN(I$4-1,IF(Register!$U893="",$D$2,MIN($D$2,YEAR(Register!$U893)*12+MONTH(Register!$U893)-1)))-(YEAR(Register!$O893)*12+MONTH(Register!$O893))+1))/Register!$Q893,2))</f>
        <v/>
      </c>
      <c r="J895" s="27">
        <f>IF(OR(Register!$N893&lt;&gt;"Yes",Register!$O893="",N(Register!$Q893)=0),0,ROUND((Register!$M893-Register!$R893)*MIN(Register!$Q893,MAX(0,MIN(J$4,IF(Register!$U893="",$D$2,MIN($D$2,YEAR(Register!$U893)*12+MONTH(Register!$U893)-1)))-(YEAR(Register!$O893)*12+MONTH(Register!$O893))+1))/Register!$Q893,2)-ROUND((Register!$M893-Register!$R893)*MIN(Register!$Q893,MAX(0,MIN(J$4-1,IF(Register!$U893="",$D$2,MIN($D$2,YEAR(Register!$U893)*12+MONTH(Register!$U893)-1)))-(YEAR(Register!$O893)*12+MONTH(Register!$O893))+1))/Register!$Q893,2))</f>
        <v/>
      </c>
      <c r="K895" s="27">
        <f>IF(OR(Register!$N893&lt;&gt;"Yes",Register!$O893="",N(Register!$Q893)=0),0,ROUND((Register!$M893-Register!$R893)*MIN(Register!$Q893,MAX(0,MIN(K$4,IF(Register!$U893="",$D$2,MIN($D$2,YEAR(Register!$U893)*12+MONTH(Register!$U893)-1)))-(YEAR(Register!$O893)*12+MONTH(Register!$O893))+1))/Register!$Q893,2)-ROUND((Register!$M893-Register!$R893)*MIN(Register!$Q893,MAX(0,MIN(K$4-1,IF(Register!$U893="",$D$2,MIN($D$2,YEAR(Register!$U893)*12+MONTH(Register!$U893)-1)))-(YEAR(Register!$O893)*12+MONTH(Register!$O893))+1))/Register!$Q893,2))</f>
        <v/>
      </c>
      <c r="L895" s="27">
        <f>IF(OR(Register!$N893&lt;&gt;"Yes",Register!$O893="",N(Register!$Q893)=0),0,ROUND((Register!$M893-Register!$R893)*MIN(Register!$Q893,MAX(0,MIN(L$4,IF(Register!$U893="",$D$2,MIN($D$2,YEAR(Register!$U893)*12+MONTH(Register!$U893)-1)))-(YEAR(Register!$O893)*12+MONTH(Register!$O893))+1))/Register!$Q893,2)-ROUND((Register!$M893-Register!$R893)*MIN(Register!$Q893,MAX(0,MIN(L$4-1,IF(Register!$U893="",$D$2,MIN($D$2,YEAR(Register!$U893)*12+MONTH(Register!$U893)-1)))-(YEAR(Register!$O893)*12+MONTH(Register!$O893))+1))/Register!$Q893,2))</f>
        <v/>
      </c>
      <c r="M895" s="27">
        <f>IF(OR(Register!$N893&lt;&gt;"Yes",Register!$O893="",N(Register!$Q893)=0),0,ROUND((Register!$M893-Register!$R893)*MIN(Register!$Q893,MAX(0,MIN(M$4,IF(Register!$U893="",$D$2,MIN($D$2,YEAR(Register!$U893)*12+MONTH(Register!$U893)-1)))-(YEAR(Register!$O893)*12+MONTH(Register!$O893))+1))/Register!$Q893,2)-ROUND((Register!$M893-Register!$R893)*MIN(Register!$Q893,MAX(0,MIN(M$4-1,IF(Register!$U893="",$D$2,MIN($D$2,YEAR(Register!$U893)*12+MONTH(Register!$U893)-1)))-(YEAR(Register!$O893)*12+MONTH(Register!$O893))+1))/Register!$Q893,2))</f>
        <v/>
      </c>
      <c r="N895" s="27">
        <f>IF(OR(Register!$N893&lt;&gt;"Yes",Register!$O893="",N(Register!$Q893)=0),0,ROUND((Register!$M893-Register!$R893)*MIN(Register!$Q893,MAX(0,MIN(N$4,IF(Register!$U893="",$D$2,MIN($D$2,YEAR(Register!$U893)*12+MONTH(Register!$U893)-1)))-(YEAR(Register!$O893)*12+MONTH(Register!$O893))+1))/Register!$Q893,2)-ROUND((Register!$M893-Register!$R893)*MIN(Register!$Q893,MAX(0,MIN(N$4-1,IF(Register!$U893="",$D$2,MIN($D$2,YEAR(Register!$U893)*12+MONTH(Register!$U893)-1)))-(YEAR(Register!$O893)*12+MONTH(Register!$O893))+1))/Register!$Q893,2))</f>
        <v/>
      </c>
      <c r="O895" s="27">
        <f>IF(OR(Register!$N893&lt;&gt;"Yes",Register!$O893="",N(Register!$Q893)=0),0,ROUND((Register!$M893-Register!$R893)*MIN(Register!$Q893,MAX(0,MIN(O$4,IF(Register!$U893="",$D$2,MIN($D$2,YEAR(Register!$U893)*12+MONTH(Register!$U893)-1)))-(YEAR(Register!$O893)*12+MONTH(Register!$O893))+1))/Register!$Q893,2)-ROUND((Register!$M893-Register!$R893)*MIN(Register!$Q893,MAX(0,MIN(O$4-1,IF(Register!$U893="",$D$2,MIN($D$2,YEAR(Register!$U893)*12+MONTH(Register!$U893)-1)))-(YEAR(Register!$O893)*12+MONTH(Register!$O893))+1))/Register!$Q893,2))</f>
        <v/>
      </c>
      <c r="P895" s="27">
        <f>IF(OR(Register!$N893&lt;&gt;"Yes",Register!$O893="",N(Register!$Q893)=0),0,ROUND((Register!$M893-Register!$R893)*MIN(Register!$Q893,MAX(0,MIN(P$4,IF(Register!$U893="",$D$2,MIN($D$2,YEAR(Register!$U893)*12+MONTH(Register!$U893)-1)))-(YEAR(Register!$O893)*12+MONTH(Register!$O893))+1))/Register!$Q893,2)-ROUND((Register!$M893-Register!$R893)*MIN(Register!$Q893,MAX(0,MIN(P$4-1,IF(Register!$U893="",$D$2,MIN($D$2,YEAR(Register!$U893)*12+MONTH(Register!$U893)-1)))-(YEAR(Register!$O893)*12+MONTH(Register!$O893))+1))/Register!$Q893,2))</f>
        <v/>
      </c>
      <c r="Q895" s="27">
        <f>E895+F895+G895+H895+I895+J895+K895+L895+M895+N895+O895+P895</f>
        <v/>
      </c>
    </row>
    <row r="896">
      <c r="A896" s="28">
        <f>IF(Register!$A894="","",Register!$A894)</f>
        <v/>
      </c>
      <c r="B896" s="28">
        <f>IF(Register!$D894="","",Register!$D894)</f>
        <v/>
      </c>
      <c r="C896" s="28">
        <f>IF(Register!$F894="","",Register!$F894)</f>
        <v/>
      </c>
      <c r="D896" s="28">
        <f>IF(C896="","",IF(C896=Settings!$A$9,Settings!$B$9,IF(C896=Settings!$A$10,Settings!$B$10,IF(C896=Settings!$A$11,Settings!$B$11,IF(C896=Settings!$A$12,Settings!$B$12,IF(C896=Settings!$A$13,Settings!$B$13,IF(C896=Settings!$A$14,Settings!$B$14,IF(C896=Settings!$A$15,Settings!$B$15,IF(C896=Settings!$A$16,Settings!$B$16,IF(C896=Settings!$A$17,Settings!$B$17,IF(C896=Settings!$A$18,Settings!$B$18,"")))))))))))</f>
        <v/>
      </c>
      <c r="E896" s="27">
        <f>IF(OR(Register!$N894&lt;&gt;"Yes",Register!$O894="",N(Register!$Q894)=0),0,ROUND((Register!$M894-Register!$R894)*MIN(Register!$Q894,MAX(0,MIN(E$4,IF(Register!$U894="",$D$2,MIN($D$2,YEAR(Register!$U894)*12+MONTH(Register!$U894)-1)))-(YEAR(Register!$O894)*12+MONTH(Register!$O894))+1))/Register!$Q894,2)-ROUND((Register!$M894-Register!$R894)*MIN(Register!$Q894,MAX(0,MIN(E$4-1,IF(Register!$U894="",$D$2,MIN($D$2,YEAR(Register!$U894)*12+MONTH(Register!$U894)-1)))-(YEAR(Register!$O894)*12+MONTH(Register!$O894))+1))/Register!$Q894,2))</f>
        <v/>
      </c>
      <c r="F896" s="27">
        <f>IF(OR(Register!$N894&lt;&gt;"Yes",Register!$O894="",N(Register!$Q894)=0),0,ROUND((Register!$M894-Register!$R894)*MIN(Register!$Q894,MAX(0,MIN(F$4,IF(Register!$U894="",$D$2,MIN($D$2,YEAR(Register!$U894)*12+MONTH(Register!$U894)-1)))-(YEAR(Register!$O894)*12+MONTH(Register!$O894))+1))/Register!$Q894,2)-ROUND((Register!$M894-Register!$R894)*MIN(Register!$Q894,MAX(0,MIN(F$4-1,IF(Register!$U894="",$D$2,MIN($D$2,YEAR(Register!$U894)*12+MONTH(Register!$U894)-1)))-(YEAR(Register!$O894)*12+MONTH(Register!$O894))+1))/Register!$Q894,2))</f>
        <v/>
      </c>
      <c r="G896" s="27">
        <f>IF(OR(Register!$N894&lt;&gt;"Yes",Register!$O894="",N(Register!$Q894)=0),0,ROUND((Register!$M894-Register!$R894)*MIN(Register!$Q894,MAX(0,MIN(G$4,IF(Register!$U894="",$D$2,MIN($D$2,YEAR(Register!$U894)*12+MONTH(Register!$U894)-1)))-(YEAR(Register!$O894)*12+MONTH(Register!$O894))+1))/Register!$Q894,2)-ROUND((Register!$M894-Register!$R894)*MIN(Register!$Q894,MAX(0,MIN(G$4-1,IF(Register!$U894="",$D$2,MIN($D$2,YEAR(Register!$U894)*12+MONTH(Register!$U894)-1)))-(YEAR(Register!$O894)*12+MONTH(Register!$O894))+1))/Register!$Q894,2))</f>
        <v/>
      </c>
      <c r="H896" s="27">
        <f>IF(OR(Register!$N894&lt;&gt;"Yes",Register!$O894="",N(Register!$Q894)=0),0,ROUND((Register!$M894-Register!$R894)*MIN(Register!$Q894,MAX(0,MIN(H$4,IF(Register!$U894="",$D$2,MIN($D$2,YEAR(Register!$U894)*12+MONTH(Register!$U894)-1)))-(YEAR(Register!$O894)*12+MONTH(Register!$O894))+1))/Register!$Q894,2)-ROUND((Register!$M894-Register!$R894)*MIN(Register!$Q894,MAX(0,MIN(H$4-1,IF(Register!$U894="",$D$2,MIN($D$2,YEAR(Register!$U894)*12+MONTH(Register!$U894)-1)))-(YEAR(Register!$O894)*12+MONTH(Register!$O894))+1))/Register!$Q894,2))</f>
        <v/>
      </c>
      <c r="I896" s="27">
        <f>IF(OR(Register!$N894&lt;&gt;"Yes",Register!$O894="",N(Register!$Q894)=0),0,ROUND((Register!$M894-Register!$R894)*MIN(Register!$Q894,MAX(0,MIN(I$4,IF(Register!$U894="",$D$2,MIN($D$2,YEAR(Register!$U894)*12+MONTH(Register!$U894)-1)))-(YEAR(Register!$O894)*12+MONTH(Register!$O894))+1))/Register!$Q894,2)-ROUND((Register!$M894-Register!$R894)*MIN(Register!$Q894,MAX(0,MIN(I$4-1,IF(Register!$U894="",$D$2,MIN($D$2,YEAR(Register!$U894)*12+MONTH(Register!$U894)-1)))-(YEAR(Register!$O894)*12+MONTH(Register!$O894))+1))/Register!$Q894,2))</f>
        <v/>
      </c>
      <c r="J896" s="27">
        <f>IF(OR(Register!$N894&lt;&gt;"Yes",Register!$O894="",N(Register!$Q894)=0),0,ROUND((Register!$M894-Register!$R894)*MIN(Register!$Q894,MAX(0,MIN(J$4,IF(Register!$U894="",$D$2,MIN($D$2,YEAR(Register!$U894)*12+MONTH(Register!$U894)-1)))-(YEAR(Register!$O894)*12+MONTH(Register!$O894))+1))/Register!$Q894,2)-ROUND((Register!$M894-Register!$R894)*MIN(Register!$Q894,MAX(0,MIN(J$4-1,IF(Register!$U894="",$D$2,MIN($D$2,YEAR(Register!$U894)*12+MONTH(Register!$U894)-1)))-(YEAR(Register!$O894)*12+MONTH(Register!$O894))+1))/Register!$Q894,2))</f>
        <v/>
      </c>
      <c r="K896" s="27">
        <f>IF(OR(Register!$N894&lt;&gt;"Yes",Register!$O894="",N(Register!$Q894)=0),0,ROUND((Register!$M894-Register!$R894)*MIN(Register!$Q894,MAX(0,MIN(K$4,IF(Register!$U894="",$D$2,MIN($D$2,YEAR(Register!$U894)*12+MONTH(Register!$U894)-1)))-(YEAR(Register!$O894)*12+MONTH(Register!$O894))+1))/Register!$Q894,2)-ROUND((Register!$M894-Register!$R894)*MIN(Register!$Q894,MAX(0,MIN(K$4-1,IF(Register!$U894="",$D$2,MIN($D$2,YEAR(Register!$U894)*12+MONTH(Register!$U894)-1)))-(YEAR(Register!$O894)*12+MONTH(Register!$O894))+1))/Register!$Q894,2))</f>
        <v/>
      </c>
      <c r="L896" s="27">
        <f>IF(OR(Register!$N894&lt;&gt;"Yes",Register!$O894="",N(Register!$Q894)=0),0,ROUND((Register!$M894-Register!$R894)*MIN(Register!$Q894,MAX(0,MIN(L$4,IF(Register!$U894="",$D$2,MIN($D$2,YEAR(Register!$U894)*12+MONTH(Register!$U894)-1)))-(YEAR(Register!$O894)*12+MONTH(Register!$O894))+1))/Register!$Q894,2)-ROUND((Register!$M894-Register!$R894)*MIN(Register!$Q894,MAX(0,MIN(L$4-1,IF(Register!$U894="",$D$2,MIN($D$2,YEAR(Register!$U894)*12+MONTH(Register!$U894)-1)))-(YEAR(Register!$O894)*12+MONTH(Register!$O894))+1))/Register!$Q894,2))</f>
        <v/>
      </c>
      <c r="M896" s="27">
        <f>IF(OR(Register!$N894&lt;&gt;"Yes",Register!$O894="",N(Register!$Q894)=0),0,ROUND((Register!$M894-Register!$R894)*MIN(Register!$Q894,MAX(0,MIN(M$4,IF(Register!$U894="",$D$2,MIN($D$2,YEAR(Register!$U894)*12+MONTH(Register!$U894)-1)))-(YEAR(Register!$O894)*12+MONTH(Register!$O894))+1))/Register!$Q894,2)-ROUND((Register!$M894-Register!$R894)*MIN(Register!$Q894,MAX(0,MIN(M$4-1,IF(Register!$U894="",$D$2,MIN($D$2,YEAR(Register!$U894)*12+MONTH(Register!$U894)-1)))-(YEAR(Register!$O894)*12+MONTH(Register!$O894))+1))/Register!$Q894,2))</f>
        <v/>
      </c>
      <c r="N896" s="27">
        <f>IF(OR(Register!$N894&lt;&gt;"Yes",Register!$O894="",N(Register!$Q894)=0),0,ROUND((Register!$M894-Register!$R894)*MIN(Register!$Q894,MAX(0,MIN(N$4,IF(Register!$U894="",$D$2,MIN($D$2,YEAR(Register!$U894)*12+MONTH(Register!$U894)-1)))-(YEAR(Register!$O894)*12+MONTH(Register!$O894))+1))/Register!$Q894,2)-ROUND((Register!$M894-Register!$R894)*MIN(Register!$Q894,MAX(0,MIN(N$4-1,IF(Register!$U894="",$D$2,MIN($D$2,YEAR(Register!$U894)*12+MONTH(Register!$U894)-1)))-(YEAR(Register!$O894)*12+MONTH(Register!$O894))+1))/Register!$Q894,2))</f>
        <v/>
      </c>
      <c r="O896" s="27">
        <f>IF(OR(Register!$N894&lt;&gt;"Yes",Register!$O894="",N(Register!$Q894)=0),0,ROUND((Register!$M894-Register!$R894)*MIN(Register!$Q894,MAX(0,MIN(O$4,IF(Register!$U894="",$D$2,MIN($D$2,YEAR(Register!$U894)*12+MONTH(Register!$U894)-1)))-(YEAR(Register!$O894)*12+MONTH(Register!$O894))+1))/Register!$Q894,2)-ROUND((Register!$M894-Register!$R894)*MIN(Register!$Q894,MAX(0,MIN(O$4-1,IF(Register!$U894="",$D$2,MIN($D$2,YEAR(Register!$U894)*12+MONTH(Register!$U894)-1)))-(YEAR(Register!$O894)*12+MONTH(Register!$O894))+1))/Register!$Q894,2))</f>
        <v/>
      </c>
      <c r="P896" s="27">
        <f>IF(OR(Register!$N894&lt;&gt;"Yes",Register!$O894="",N(Register!$Q894)=0),0,ROUND((Register!$M894-Register!$R894)*MIN(Register!$Q894,MAX(0,MIN(P$4,IF(Register!$U894="",$D$2,MIN($D$2,YEAR(Register!$U894)*12+MONTH(Register!$U894)-1)))-(YEAR(Register!$O894)*12+MONTH(Register!$O894))+1))/Register!$Q894,2)-ROUND((Register!$M894-Register!$R894)*MIN(Register!$Q894,MAX(0,MIN(P$4-1,IF(Register!$U894="",$D$2,MIN($D$2,YEAR(Register!$U894)*12+MONTH(Register!$U894)-1)))-(YEAR(Register!$O894)*12+MONTH(Register!$O894))+1))/Register!$Q894,2))</f>
        <v/>
      </c>
      <c r="Q896" s="27">
        <f>E896+F896+G896+H896+I896+J896+K896+L896+M896+N896+O896+P896</f>
        <v/>
      </c>
    </row>
    <row r="897">
      <c r="A897" s="28">
        <f>IF(Register!$A895="","",Register!$A895)</f>
        <v/>
      </c>
      <c r="B897" s="28">
        <f>IF(Register!$D895="","",Register!$D895)</f>
        <v/>
      </c>
      <c r="C897" s="28">
        <f>IF(Register!$F895="","",Register!$F895)</f>
        <v/>
      </c>
      <c r="D897" s="28">
        <f>IF(C897="","",IF(C897=Settings!$A$9,Settings!$B$9,IF(C897=Settings!$A$10,Settings!$B$10,IF(C897=Settings!$A$11,Settings!$B$11,IF(C897=Settings!$A$12,Settings!$B$12,IF(C897=Settings!$A$13,Settings!$B$13,IF(C897=Settings!$A$14,Settings!$B$14,IF(C897=Settings!$A$15,Settings!$B$15,IF(C897=Settings!$A$16,Settings!$B$16,IF(C897=Settings!$A$17,Settings!$B$17,IF(C897=Settings!$A$18,Settings!$B$18,"")))))))))))</f>
        <v/>
      </c>
      <c r="E897" s="27">
        <f>IF(OR(Register!$N895&lt;&gt;"Yes",Register!$O895="",N(Register!$Q895)=0),0,ROUND((Register!$M895-Register!$R895)*MIN(Register!$Q895,MAX(0,MIN(E$4,IF(Register!$U895="",$D$2,MIN($D$2,YEAR(Register!$U895)*12+MONTH(Register!$U895)-1)))-(YEAR(Register!$O895)*12+MONTH(Register!$O895))+1))/Register!$Q895,2)-ROUND((Register!$M895-Register!$R895)*MIN(Register!$Q895,MAX(0,MIN(E$4-1,IF(Register!$U895="",$D$2,MIN($D$2,YEAR(Register!$U895)*12+MONTH(Register!$U895)-1)))-(YEAR(Register!$O895)*12+MONTH(Register!$O895))+1))/Register!$Q895,2))</f>
        <v/>
      </c>
      <c r="F897" s="27">
        <f>IF(OR(Register!$N895&lt;&gt;"Yes",Register!$O895="",N(Register!$Q895)=0),0,ROUND((Register!$M895-Register!$R895)*MIN(Register!$Q895,MAX(0,MIN(F$4,IF(Register!$U895="",$D$2,MIN($D$2,YEAR(Register!$U895)*12+MONTH(Register!$U895)-1)))-(YEAR(Register!$O895)*12+MONTH(Register!$O895))+1))/Register!$Q895,2)-ROUND((Register!$M895-Register!$R895)*MIN(Register!$Q895,MAX(0,MIN(F$4-1,IF(Register!$U895="",$D$2,MIN($D$2,YEAR(Register!$U895)*12+MONTH(Register!$U895)-1)))-(YEAR(Register!$O895)*12+MONTH(Register!$O895))+1))/Register!$Q895,2))</f>
        <v/>
      </c>
      <c r="G897" s="27">
        <f>IF(OR(Register!$N895&lt;&gt;"Yes",Register!$O895="",N(Register!$Q895)=0),0,ROUND((Register!$M895-Register!$R895)*MIN(Register!$Q895,MAX(0,MIN(G$4,IF(Register!$U895="",$D$2,MIN($D$2,YEAR(Register!$U895)*12+MONTH(Register!$U895)-1)))-(YEAR(Register!$O895)*12+MONTH(Register!$O895))+1))/Register!$Q895,2)-ROUND((Register!$M895-Register!$R895)*MIN(Register!$Q895,MAX(0,MIN(G$4-1,IF(Register!$U895="",$D$2,MIN($D$2,YEAR(Register!$U895)*12+MONTH(Register!$U895)-1)))-(YEAR(Register!$O895)*12+MONTH(Register!$O895))+1))/Register!$Q895,2))</f>
        <v/>
      </c>
      <c r="H897" s="27">
        <f>IF(OR(Register!$N895&lt;&gt;"Yes",Register!$O895="",N(Register!$Q895)=0),0,ROUND((Register!$M895-Register!$R895)*MIN(Register!$Q895,MAX(0,MIN(H$4,IF(Register!$U895="",$D$2,MIN($D$2,YEAR(Register!$U895)*12+MONTH(Register!$U895)-1)))-(YEAR(Register!$O895)*12+MONTH(Register!$O895))+1))/Register!$Q895,2)-ROUND((Register!$M895-Register!$R895)*MIN(Register!$Q895,MAX(0,MIN(H$4-1,IF(Register!$U895="",$D$2,MIN($D$2,YEAR(Register!$U895)*12+MONTH(Register!$U895)-1)))-(YEAR(Register!$O895)*12+MONTH(Register!$O895))+1))/Register!$Q895,2))</f>
        <v/>
      </c>
      <c r="I897" s="27">
        <f>IF(OR(Register!$N895&lt;&gt;"Yes",Register!$O895="",N(Register!$Q895)=0),0,ROUND((Register!$M895-Register!$R895)*MIN(Register!$Q895,MAX(0,MIN(I$4,IF(Register!$U895="",$D$2,MIN($D$2,YEAR(Register!$U895)*12+MONTH(Register!$U895)-1)))-(YEAR(Register!$O895)*12+MONTH(Register!$O895))+1))/Register!$Q895,2)-ROUND((Register!$M895-Register!$R895)*MIN(Register!$Q895,MAX(0,MIN(I$4-1,IF(Register!$U895="",$D$2,MIN($D$2,YEAR(Register!$U895)*12+MONTH(Register!$U895)-1)))-(YEAR(Register!$O895)*12+MONTH(Register!$O895))+1))/Register!$Q895,2))</f>
        <v/>
      </c>
      <c r="J897" s="27">
        <f>IF(OR(Register!$N895&lt;&gt;"Yes",Register!$O895="",N(Register!$Q895)=0),0,ROUND((Register!$M895-Register!$R895)*MIN(Register!$Q895,MAX(0,MIN(J$4,IF(Register!$U895="",$D$2,MIN($D$2,YEAR(Register!$U895)*12+MONTH(Register!$U895)-1)))-(YEAR(Register!$O895)*12+MONTH(Register!$O895))+1))/Register!$Q895,2)-ROUND((Register!$M895-Register!$R895)*MIN(Register!$Q895,MAX(0,MIN(J$4-1,IF(Register!$U895="",$D$2,MIN($D$2,YEAR(Register!$U895)*12+MONTH(Register!$U895)-1)))-(YEAR(Register!$O895)*12+MONTH(Register!$O895))+1))/Register!$Q895,2))</f>
        <v/>
      </c>
      <c r="K897" s="27">
        <f>IF(OR(Register!$N895&lt;&gt;"Yes",Register!$O895="",N(Register!$Q895)=0),0,ROUND((Register!$M895-Register!$R895)*MIN(Register!$Q895,MAX(0,MIN(K$4,IF(Register!$U895="",$D$2,MIN($D$2,YEAR(Register!$U895)*12+MONTH(Register!$U895)-1)))-(YEAR(Register!$O895)*12+MONTH(Register!$O895))+1))/Register!$Q895,2)-ROUND((Register!$M895-Register!$R895)*MIN(Register!$Q895,MAX(0,MIN(K$4-1,IF(Register!$U895="",$D$2,MIN($D$2,YEAR(Register!$U895)*12+MONTH(Register!$U895)-1)))-(YEAR(Register!$O895)*12+MONTH(Register!$O895))+1))/Register!$Q895,2))</f>
        <v/>
      </c>
      <c r="L897" s="27">
        <f>IF(OR(Register!$N895&lt;&gt;"Yes",Register!$O895="",N(Register!$Q895)=0),0,ROUND((Register!$M895-Register!$R895)*MIN(Register!$Q895,MAX(0,MIN(L$4,IF(Register!$U895="",$D$2,MIN($D$2,YEAR(Register!$U895)*12+MONTH(Register!$U895)-1)))-(YEAR(Register!$O895)*12+MONTH(Register!$O895))+1))/Register!$Q895,2)-ROUND((Register!$M895-Register!$R895)*MIN(Register!$Q895,MAX(0,MIN(L$4-1,IF(Register!$U895="",$D$2,MIN($D$2,YEAR(Register!$U895)*12+MONTH(Register!$U895)-1)))-(YEAR(Register!$O895)*12+MONTH(Register!$O895))+1))/Register!$Q895,2))</f>
        <v/>
      </c>
      <c r="M897" s="27">
        <f>IF(OR(Register!$N895&lt;&gt;"Yes",Register!$O895="",N(Register!$Q895)=0),0,ROUND((Register!$M895-Register!$R895)*MIN(Register!$Q895,MAX(0,MIN(M$4,IF(Register!$U895="",$D$2,MIN($D$2,YEAR(Register!$U895)*12+MONTH(Register!$U895)-1)))-(YEAR(Register!$O895)*12+MONTH(Register!$O895))+1))/Register!$Q895,2)-ROUND((Register!$M895-Register!$R895)*MIN(Register!$Q895,MAX(0,MIN(M$4-1,IF(Register!$U895="",$D$2,MIN($D$2,YEAR(Register!$U895)*12+MONTH(Register!$U895)-1)))-(YEAR(Register!$O895)*12+MONTH(Register!$O895))+1))/Register!$Q895,2))</f>
        <v/>
      </c>
      <c r="N897" s="27">
        <f>IF(OR(Register!$N895&lt;&gt;"Yes",Register!$O895="",N(Register!$Q895)=0),0,ROUND((Register!$M895-Register!$R895)*MIN(Register!$Q895,MAX(0,MIN(N$4,IF(Register!$U895="",$D$2,MIN($D$2,YEAR(Register!$U895)*12+MONTH(Register!$U895)-1)))-(YEAR(Register!$O895)*12+MONTH(Register!$O895))+1))/Register!$Q895,2)-ROUND((Register!$M895-Register!$R895)*MIN(Register!$Q895,MAX(0,MIN(N$4-1,IF(Register!$U895="",$D$2,MIN($D$2,YEAR(Register!$U895)*12+MONTH(Register!$U895)-1)))-(YEAR(Register!$O895)*12+MONTH(Register!$O895))+1))/Register!$Q895,2))</f>
        <v/>
      </c>
      <c r="O897" s="27">
        <f>IF(OR(Register!$N895&lt;&gt;"Yes",Register!$O895="",N(Register!$Q895)=0),0,ROUND((Register!$M895-Register!$R895)*MIN(Register!$Q895,MAX(0,MIN(O$4,IF(Register!$U895="",$D$2,MIN($D$2,YEAR(Register!$U895)*12+MONTH(Register!$U895)-1)))-(YEAR(Register!$O895)*12+MONTH(Register!$O895))+1))/Register!$Q895,2)-ROUND((Register!$M895-Register!$R895)*MIN(Register!$Q895,MAX(0,MIN(O$4-1,IF(Register!$U895="",$D$2,MIN($D$2,YEAR(Register!$U895)*12+MONTH(Register!$U895)-1)))-(YEAR(Register!$O895)*12+MONTH(Register!$O895))+1))/Register!$Q895,2))</f>
        <v/>
      </c>
      <c r="P897" s="27">
        <f>IF(OR(Register!$N895&lt;&gt;"Yes",Register!$O895="",N(Register!$Q895)=0),0,ROUND((Register!$M895-Register!$R895)*MIN(Register!$Q895,MAX(0,MIN(P$4,IF(Register!$U895="",$D$2,MIN($D$2,YEAR(Register!$U895)*12+MONTH(Register!$U895)-1)))-(YEAR(Register!$O895)*12+MONTH(Register!$O895))+1))/Register!$Q895,2)-ROUND((Register!$M895-Register!$R895)*MIN(Register!$Q895,MAX(0,MIN(P$4-1,IF(Register!$U895="",$D$2,MIN($D$2,YEAR(Register!$U895)*12+MONTH(Register!$U895)-1)))-(YEAR(Register!$O895)*12+MONTH(Register!$O895))+1))/Register!$Q895,2))</f>
        <v/>
      </c>
      <c r="Q897" s="27">
        <f>E897+F897+G897+H897+I897+J897+K897+L897+M897+N897+O897+P897</f>
        <v/>
      </c>
    </row>
    <row r="898">
      <c r="A898" s="28">
        <f>IF(Register!$A896="","",Register!$A896)</f>
        <v/>
      </c>
      <c r="B898" s="28">
        <f>IF(Register!$D896="","",Register!$D896)</f>
        <v/>
      </c>
      <c r="C898" s="28">
        <f>IF(Register!$F896="","",Register!$F896)</f>
        <v/>
      </c>
      <c r="D898" s="28">
        <f>IF(C898="","",IF(C898=Settings!$A$9,Settings!$B$9,IF(C898=Settings!$A$10,Settings!$B$10,IF(C898=Settings!$A$11,Settings!$B$11,IF(C898=Settings!$A$12,Settings!$B$12,IF(C898=Settings!$A$13,Settings!$B$13,IF(C898=Settings!$A$14,Settings!$B$14,IF(C898=Settings!$A$15,Settings!$B$15,IF(C898=Settings!$A$16,Settings!$B$16,IF(C898=Settings!$A$17,Settings!$B$17,IF(C898=Settings!$A$18,Settings!$B$18,"")))))))))))</f>
        <v/>
      </c>
      <c r="E898" s="27">
        <f>IF(OR(Register!$N896&lt;&gt;"Yes",Register!$O896="",N(Register!$Q896)=0),0,ROUND((Register!$M896-Register!$R896)*MIN(Register!$Q896,MAX(0,MIN(E$4,IF(Register!$U896="",$D$2,MIN($D$2,YEAR(Register!$U896)*12+MONTH(Register!$U896)-1)))-(YEAR(Register!$O896)*12+MONTH(Register!$O896))+1))/Register!$Q896,2)-ROUND((Register!$M896-Register!$R896)*MIN(Register!$Q896,MAX(0,MIN(E$4-1,IF(Register!$U896="",$D$2,MIN($D$2,YEAR(Register!$U896)*12+MONTH(Register!$U896)-1)))-(YEAR(Register!$O896)*12+MONTH(Register!$O896))+1))/Register!$Q896,2))</f>
        <v/>
      </c>
      <c r="F898" s="27">
        <f>IF(OR(Register!$N896&lt;&gt;"Yes",Register!$O896="",N(Register!$Q896)=0),0,ROUND((Register!$M896-Register!$R896)*MIN(Register!$Q896,MAX(0,MIN(F$4,IF(Register!$U896="",$D$2,MIN($D$2,YEAR(Register!$U896)*12+MONTH(Register!$U896)-1)))-(YEAR(Register!$O896)*12+MONTH(Register!$O896))+1))/Register!$Q896,2)-ROUND((Register!$M896-Register!$R896)*MIN(Register!$Q896,MAX(0,MIN(F$4-1,IF(Register!$U896="",$D$2,MIN($D$2,YEAR(Register!$U896)*12+MONTH(Register!$U896)-1)))-(YEAR(Register!$O896)*12+MONTH(Register!$O896))+1))/Register!$Q896,2))</f>
        <v/>
      </c>
      <c r="G898" s="27">
        <f>IF(OR(Register!$N896&lt;&gt;"Yes",Register!$O896="",N(Register!$Q896)=0),0,ROUND((Register!$M896-Register!$R896)*MIN(Register!$Q896,MAX(0,MIN(G$4,IF(Register!$U896="",$D$2,MIN($D$2,YEAR(Register!$U896)*12+MONTH(Register!$U896)-1)))-(YEAR(Register!$O896)*12+MONTH(Register!$O896))+1))/Register!$Q896,2)-ROUND((Register!$M896-Register!$R896)*MIN(Register!$Q896,MAX(0,MIN(G$4-1,IF(Register!$U896="",$D$2,MIN($D$2,YEAR(Register!$U896)*12+MONTH(Register!$U896)-1)))-(YEAR(Register!$O896)*12+MONTH(Register!$O896))+1))/Register!$Q896,2))</f>
        <v/>
      </c>
      <c r="H898" s="27">
        <f>IF(OR(Register!$N896&lt;&gt;"Yes",Register!$O896="",N(Register!$Q896)=0),0,ROUND((Register!$M896-Register!$R896)*MIN(Register!$Q896,MAX(0,MIN(H$4,IF(Register!$U896="",$D$2,MIN($D$2,YEAR(Register!$U896)*12+MONTH(Register!$U896)-1)))-(YEAR(Register!$O896)*12+MONTH(Register!$O896))+1))/Register!$Q896,2)-ROUND((Register!$M896-Register!$R896)*MIN(Register!$Q896,MAX(0,MIN(H$4-1,IF(Register!$U896="",$D$2,MIN($D$2,YEAR(Register!$U896)*12+MONTH(Register!$U896)-1)))-(YEAR(Register!$O896)*12+MONTH(Register!$O896))+1))/Register!$Q896,2))</f>
        <v/>
      </c>
      <c r="I898" s="27">
        <f>IF(OR(Register!$N896&lt;&gt;"Yes",Register!$O896="",N(Register!$Q896)=0),0,ROUND((Register!$M896-Register!$R896)*MIN(Register!$Q896,MAX(0,MIN(I$4,IF(Register!$U896="",$D$2,MIN($D$2,YEAR(Register!$U896)*12+MONTH(Register!$U896)-1)))-(YEAR(Register!$O896)*12+MONTH(Register!$O896))+1))/Register!$Q896,2)-ROUND((Register!$M896-Register!$R896)*MIN(Register!$Q896,MAX(0,MIN(I$4-1,IF(Register!$U896="",$D$2,MIN($D$2,YEAR(Register!$U896)*12+MONTH(Register!$U896)-1)))-(YEAR(Register!$O896)*12+MONTH(Register!$O896))+1))/Register!$Q896,2))</f>
        <v/>
      </c>
      <c r="J898" s="27">
        <f>IF(OR(Register!$N896&lt;&gt;"Yes",Register!$O896="",N(Register!$Q896)=0),0,ROUND((Register!$M896-Register!$R896)*MIN(Register!$Q896,MAX(0,MIN(J$4,IF(Register!$U896="",$D$2,MIN($D$2,YEAR(Register!$U896)*12+MONTH(Register!$U896)-1)))-(YEAR(Register!$O896)*12+MONTH(Register!$O896))+1))/Register!$Q896,2)-ROUND((Register!$M896-Register!$R896)*MIN(Register!$Q896,MAX(0,MIN(J$4-1,IF(Register!$U896="",$D$2,MIN($D$2,YEAR(Register!$U896)*12+MONTH(Register!$U896)-1)))-(YEAR(Register!$O896)*12+MONTH(Register!$O896))+1))/Register!$Q896,2))</f>
        <v/>
      </c>
      <c r="K898" s="27">
        <f>IF(OR(Register!$N896&lt;&gt;"Yes",Register!$O896="",N(Register!$Q896)=0),0,ROUND((Register!$M896-Register!$R896)*MIN(Register!$Q896,MAX(0,MIN(K$4,IF(Register!$U896="",$D$2,MIN($D$2,YEAR(Register!$U896)*12+MONTH(Register!$U896)-1)))-(YEAR(Register!$O896)*12+MONTH(Register!$O896))+1))/Register!$Q896,2)-ROUND((Register!$M896-Register!$R896)*MIN(Register!$Q896,MAX(0,MIN(K$4-1,IF(Register!$U896="",$D$2,MIN($D$2,YEAR(Register!$U896)*12+MONTH(Register!$U896)-1)))-(YEAR(Register!$O896)*12+MONTH(Register!$O896))+1))/Register!$Q896,2))</f>
        <v/>
      </c>
      <c r="L898" s="27">
        <f>IF(OR(Register!$N896&lt;&gt;"Yes",Register!$O896="",N(Register!$Q896)=0),0,ROUND((Register!$M896-Register!$R896)*MIN(Register!$Q896,MAX(0,MIN(L$4,IF(Register!$U896="",$D$2,MIN($D$2,YEAR(Register!$U896)*12+MONTH(Register!$U896)-1)))-(YEAR(Register!$O896)*12+MONTH(Register!$O896))+1))/Register!$Q896,2)-ROUND((Register!$M896-Register!$R896)*MIN(Register!$Q896,MAX(0,MIN(L$4-1,IF(Register!$U896="",$D$2,MIN($D$2,YEAR(Register!$U896)*12+MONTH(Register!$U896)-1)))-(YEAR(Register!$O896)*12+MONTH(Register!$O896))+1))/Register!$Q896,2))</f>
        <v/>
      </c>
      <c r="M898" s="27">
        <f>IF(OR(Register!$N896&lt;&gt;"Yes",Register!$O896="",N(Register!$Q896)=0),0,ROUND((Register!$M896-Register!$R896)*MIN(Register!$Q896,MAX(0,MIN(M$4,IF(Register!$U896="",$D$2,MIN($D$2,YEAR(Register!$U896)*12+MONTH(Register!$U896)-1)))-(YEAR(Register!$O896)*12+MONTH(Register!$O896))+1))/Register!$Q896,2)-ROUND((Register!$M896-Register!$R896)*MIN(Register!$Q896,MAX(0,MIN(M$4-1,IF(Register!$U896="",$D$2,MIN($D$2,YEAR(Register!$U896)*12+MONTH(Register!$U896)-1)))-(YEAR(Register!$O896)*12+MONTH(Register!$O896))+1))/Register!$Q896,2))</f>
        <v/>
      </c>
      <c r="N898" s="27">
        <f>IF(OR(Register!$N896&lt;&gt;"Yes",Register!$O896="",N(Register!$Q896)=0),0,ROUND((Register!$M896-Register!$R896)*MIN(Register!$Q896,MAX(0,MIN(N$4,IF(Register!$U896="",$D$2,MIN($D$2,YEAR(Register!$U896)*12+MONTH(Register!$U896)-1)))-(YEAR(Register!$O896)*12+MONTH(Register!$O896))+1))/Register!$Q896,2)-ROUND((Register!$M896-Register!$R896)*MIN(Register!$Q896,MAX(0,MIN(N$4-1,IF(Register!$U896="",$D$2,MIN($D$2,YEAR(Register!$U896)*12+MONTH(Register!$U896)-1)))-(YEAR(Register!$O896)*12+MONTH(Register!$O896))+1))/Register!$Q896,2))</f>
        <v/>
      </c>
      <c r="O898" s="27">
        <f>IF(OR(Register!$N896&lt;&gt;"Yes",Register!$O896="",N(Register!$Q896)=0),0,ROUND((Register!$M896-Register!$R896)*MIN(Register!$Q896,MAX(0,MIN(O$4,IF(Register!$U896="",$D$2,MIN($D$2,YEAR(Register!$U896)*12+MONTH(Register!$U896)-1)))-(YEAR(Register!$O896)*12+MONTH(Register!$O896))+1))/Register!$Q896,2)-ROUND((Register!$M896-Register!$R896)*MIN(Register!$Q896,MAX(0,MIN(O$4-1,IF(Register!$U896="",$D$2,MIN($D$2,YEAR(Register!$U896)*12+MONTH(Register!$U896)-1)))-(YEAR(Register!$O896)*12+MONTH(Register!$O896))+1))/Register!$Q896,2))</f>
        <v/>
      </c>
      <c r="P898" s="27">
        <f>IF(OR(Register!$N896&lt;&gt;"Yes",Register!$O896="",N(Register!$Q896)=0),0,ROUND((Register!$M896-Register!$R896)*MIN(Register!$Q896,MAX(0,MIN(P$4,IF(Register!$U896="",$D$2,MIN($D$2,YEAR(Register!$U896)*12+MONTH(Register!$U896)-1)))-(YEAR(Register!$O896)*12+MONTH(Register!$O896))+1))/Register!$Q896,2)-ROUND((Register!$M896-Register!$R896)*MIN(Register!$Q896,MAX(0,MIN(P$4-1,IF(Register!$U896="",$D$2,MIN($D$2,YEAR(Register!$U896)*12+MONTH(Register!$U896)-1)))-(YEAR(Register!$O896)*12+MONTH(Register!$O896))+1))/Register!$Q896,2))</f>
        <v/>
      </c>
      <c r="Q898" s="27">
        <f>E898+F898+G898+H898+I898+J898+K898+L898+M898+N898+O898+P898</f>
        <v/>
      </c>
    </row>
    <row r="899">
      <c r="A899" s="28">
        <f>IF(Register!$A897="","",Register!$A897)</f>
        <v/>
      </c>
      <c r="B899" s="28">
        <f>IF(Register!$D897="","",Register!$D897)</f>
        <v/>
      </c>
      <c r="C899" s="28">
        <f>IF(Register!$F897="","",Register!$F897)</f>
        <v/>
      </c>
      <c r="D899" s="28">
        <f>IF(C899="","",IF(C899=Settings!$A$9,Settings!$B$9,IF(C899=Settings!$A$10,Settings!$B$10,IF(C899=Settings!$A$11,Settings!$B$11,IF(C899=Settings!$A$12,Settings!$B$12,IF(C899=Settings!$A$13,Settings!$B$13,IF(C899=Settings!$A$14,Settings!$B$14,IF(C899=Settings!$A$15,Settings!$B$15,IF(C899=Settings!$A$16,Settings!$B$16,IF(C899=Settings!$A$17,Settings!$B$17,IF(C899=Settings!$A$18,Settings!$B$18,"")))))))))))</f>
        <v/>
      </c>
      <c r="E899" s="27">
        <f>IF(OR(Register!$N897&lt;&gt;"Yes",Register!$O897="",N(Register!$Q897)=0),0,ROUND((Register!$M897-Register!$R897)*MIN(Register!$Q897,MAX(0,MIN(E$4,IF(Register!$U897="",$D$2,MIN($D$2,YEAR(Register!$U897)*12+MONTH(Register!$U897)-1)))-(YEAR(Register!$O897)*12+MONTH(Register!$O897))+1))/Register!$Q897,2)-ROUND((Register!$M897-Register!$R897)*MIN(Register!$Q897,MAX(0,MIN(E$4-1,IF(Register!$U897="",$D$2,MIN($D$2,YEAR(Register!$U897)*12+MONTH(Register!$U897)-1)))-(YEAR(Register!$O897)*12+MONTH(Register!$O897))+1))/Register!$Q897,2))</f>
        <v/>
      </c>
      <c r="F899" s="27">
        <f>IF(OR(Register!$N897&lt;&gt;"Yes",Register!$O897="",N(Register!$Q897)=0),0,ROUND((Register!$M897-Register!$R897)*MIN(Register!$Q897,MAX(0,MIN(F$4,IF(Register!$U897="",$D$2,MIN($D$2,YEAR(Register!$U897)*12+MONTH(Register!$U897)-1)))-(YEAR(Register!$O897)*12+MONTH(Register!$O897))+1))/Register!$Q897,2)-ROUND((Register!$M897-Register!$R897)*MIN(Register!$Q897,MAX(0,MIN(F$4-1,IF(Register!$U897="",$D$2,MIN($D$2,YEAR(Register!$U897)*12+MONTH(Register!$U897)-1)))-(YEAR(Register!$O897)*12+MONTH(Register!$O897))+1))/Register!$Q897,2))</f>
        <v/>
      </c>
      <c r="G899" s="27">
        <f>IF(OR(Register!$N897&lt;&gt;"Yes",Register!$O897="",N(Register!$Q897)=0),0,ROUND((Register!$M897-Register!$R897)*MIN(Register!$Q897,MAX(0,MIN(G$4,IF(Register!$U897="",$D$2,MIN($D$2,YEAR(Register!$U897)*12+MONTH(Register!$U897)-1)))-(YEAR(Register!$O897)*12+MONTH(Register!$O897))+1))/Register!$Q897,2)-ROUND((Register!$M897-Register!$R897)*MIN(Register!$Q897,MAX(0,MIN(G$4-1,IF(Register!$U897="",$D$2,MIN($D$2,YEAR(Register!$U897)*12+MONTH(Register!$U897)-1)))-(YEAR(Register!$O897)*12+MONTH(Register!$O897))+1))/Register!$Q897,2))</f>
        <v/>
      </c>
      <c r="H899" s="27">
        <f>IF(OR(Register!$N897&lt;&gt;"Yes",Register!$O897="",N(Register!$Q897)=0),0,ROUND((Register!$M897-Register!$R897)*MIN(Register!$Q897,MAX(0,MIN(H$4,IF(Register!$U897="",$D$2,MIN($D$2,YEAR(Register!$U897)*12+MONTH(Register!$U897)-1)))-(YEAR(Register!$O897)*12+MONTH(Register!$O897))+1))/Register!$Q897,2)-ROUND((Register!$M897-Register!$R897)*MIN(Register!$Q897,MAX(0,MIN(H$4-1,IF(Register!$U897="",$D$2,MIN($D$2,YEAR(Register!$U897)*12+MONTH(Register!$U897)-1)))-(YEAR(Register!$O897)*12+MONTH(Register!$O897))+1))/Register!$Q897,2))</f>
        <v/>
      </c>
      <c r="I899" s="27">
        <f>IF(OR(Register!$N897&lt;&gt;"Yes",Register!$O897="",N(Register!$Q897)=0),0,ROUND((Register!$M897-Register!$R897)*MIN(Register!$Q897,MAX(0,MIN(I$4,IF(Register!$U897="",$D$2,MIN($D$2,YEAR(Register!$U897)*12+MONTH(Register!$U897)-1)))-(YEAR(Register!$O897)*12+MONTH(Register!$O897))+1))/Register!$Q897,2)-ROUND((Register!$M897-Register!$R897)*MIN(Register!$Q897,MAX(0,MIN(I$4-1,IF(Register!$U897="",$D$2,MIN($D$2,YEAR(Register!$U897)*12+MONTH(Register!$U897)-1)))-(YEAR(Register!$O897)*12+MONTH(Register!$O897))+1))/Register!$Q897,2))</f>
        <v/>
      </c>
      <c r="J899" s="27">
        <f>IF(OR(Register!$N897&lt;&gt;"Yes",Register!$O897="",N(Register!$Q897)=0),0,ROUND((Register!$M897-Register!$R897)*MIN(Register!$Q897,MAX(0,MIN(J$4,IF(Register!$U897="",$D$2,MIN($D$2,YEAR(Register!$U897)*12+MONTH(Register!$U897)-1)))-(YEAR(Register!$O897)*12+MONTH(Register!$O897))+1))/Register!$Q897,2)-ROUND((Register!$M897-Register!$R897)*MIN(Register!$Q897,MAX(0,MIN(J$4-1,IF(Register!$U897="",$D$2,MIN($D$2,YEAR(Register!$U897)*12+MONTH(Register!$U897)-1)))-(YEAR(Register!$O897)*12+MONTH(Register!$O897))+1))/Register!$Q897,2))</f>
        <v/>
      </c>
      <c r="K899" s="27">
        <f>IF(OR(Register!$N897&lt;&gt;"Yes",Register!$O897="",N(Register!$Q897)=0),0,ROUND((Register!$M897-Register!$R897)*MIN(Register!$Q897,MAX(0,MIN(K$4,IF(Register!$U897="",$D$2,MIN($D$2,YEAR(Register!$U897)*12+MONTH(Register!$U897)-1)))-(YEAR(Register!$O897)*12+MONTH(Register!$O897))+1))/Register!$Q897,2)-ROUND((Register!$M897-Register!$R897)*MIN(Register!$Q897,MAX(0,MIN(K$4-1,IF(Register!$U897="",$D$2,MIN($D$2,YEAR(Register!$U897)*12+MONTH(Register!$U897)-1)))-(YEAR(Register!$O897)*12+MONTH(Register!$O897))+1))/Register!$Q897,2))</f>
        <v/>
      </c>
      <c r="L899" s="27">
        <f>IF(OR(Register!$N897&lt;&gt;"Yes",Register!$O897="",N(Register!$Q897)=0),0,ROUND((Register!$M897-Register!$R897)*MIN(Register!$Q897,MAX(0,MIN(L$4,IF(Register!$U897="",$D$2,MIN($D$2,YEAR(Register!$U897)*12+MONTH(Register!$U897)-1)))-(YEAR(Register!$O897)*12+MONTH(Register!$O897))+1))/Register!$Q897,2)-ROUND((Register!$M897-Register!$R897)*MIN(Register!$Q897,MAX(0,MIN(L$4-1,IF(Register!$U897="",$D$2,MIN($D$2,YEAR(Register!$U897)*12+MONTH(Register!$U897)-1)))-(YEAR(Register!$O897)*12+MONTH(Register!$O897))+1))/Register!$Q897,2))</f>
        <v/>
      </c>
      <c r="M899" s="27">
        <f>IF(OR(Register!$N897&lt;&gt;"Yes",Register!$O897="",N(Register!$Q897)=0),0,ROUND((Register!$M897-Register!$R897)*MIN(Register!$Q897,MAX(0,MIN(M$4,IF(Register!$U897="",$D$2,MIN($D$2,YEAR(Register!$U897)*12+MONTH(Register!$U897)-1)))-(YEAR(Register!$O897)*12+MONTH(Register!$O897))+1))/Register!$Q897,2)-ROUND((Register!$M897-Register!$R897)*MIN(Register!$Q897,MAX(0,MIN(M$4-1,IF(Register!$U897="",$D$2,MIN($D$2,YEAR(Register!$U897)*12+MONTH(Register!$U897)-1)))-(YEAR(Register!$O897)*12+MONTH(Register!$O897))+1))/Register!$Q897,2))</f>
        <v/>
      </c>
      <c r="N899" s="27">
        <f>IF(OR(Register!$N897&lt;&gt;"Yes",Register!$O897="",N(Register!$Q897)=0),0,ROUND((Register!$M897-Register!$R897)*MIN(Register!$Q897,MAX(0,MIN(N$4,IF(Register!$U897="",$D$2,MIN($D$2,YEAR(Register!$U897)*12+MONTH(Register!$U897)-1)))-(YEAR(Register!$O897)*12+MONTH(Register!$O897))+1))/Register!$Q897,2)-ROUND((Register!$M897-Register!$R897)*MIN(Register!$Q897,MAX(0,MIN(N$4-1,IF(Register!$U897="",$D$2,MIN($D$2,YEAR(Register!$U897)*12+MONTH(Register!$U897)-1)))-(YEAR(Register!$O897)*12+MONTH(Register!$O897))+1))/Register!$Q897,2))</f>
        <v/>
      </c>
      <c r="O899" s="27">
        <f>IF(OR(Register!$N897&lt;&gt;"Yes",Register!$O897="",N(Register!$Q897)=0),0,ROUND((Register!$M897-Register!$R897)*MIN(Register!$Q897,MAX(0,MIN(O$4,IF(Register!$U897="",$D$2,MIN($D$2,YEAR(Register!$U897)*12+MONTH(Register!$U897)-1)))-(YEAR(Register!$O897)*12+MONTH(Register!$O897))+1))/Register!$Q897,2)-ROUND((Register!$M897-Register!$R897)*MIN(Register!$Q897,MAX(0,MIN(O$4-1,IF(Register!$U897="",$D$2,MIN($D$2,YEAR(Register!$U897)*12+MONTH(Register!$U897)-1)))-(YEAR(Register!$O897)*12+MONTH(Register!$O897))+1))/Register!$Q897,2))</f>
        <v/>
      </c>
      <c r="P899" s="27">
        <f>IF(OR(Register!$N897&lt;&gt;"Yes",Register!$O897="",N(Register!$Q897)=0),0,ROUND((Register!$M897-Register!$R897)*MIN(Register!$Q897,MAX(0,MIN(P$4,IF(Register!$U897="",$D$2,MIN($D$2,YEAR(Register!$U897)*12+MONTH(Register!$U897)-1)))-(YEAR(Register!$O897)*12+MONTH(Register!$O897))+1))/Register!$Q897,2)-ROUND((Register!$M897-Register!$R897)*MIN(Register!$Q897,MAX(0,MIN(P$4-1,IF(Register!$U897="",$D$2,MIN($D$2,YEAR(Register!$U897)*12+MONTH(Register!$U897)-1)))-(YEAR(Register!$O897)*12+MONTH(Register!$O897))+1))/Register!$Q897,2))</f>
        <v/>
      </c>
      <c r="Q899" s="27">
        <f>E899+F899+G899+H899+I899+J899+K899+L899+M899+N899+O899+P899</f>
        <v/>
      </c>
    </row>
    <row r="900">
      <c r="A900" s="28">
        <f>IF(Register!$A898="","",Register!$A898)</f>
        <v/>
      </c>
      <c r="B900" s="28">
        <f>IF(Register!$D898="","",Register!$D898)</f>
        <v/>
      </c>
      <c r="C900" s="28">
        <f>IF(Register!$F898="","",Register!$F898)</f>
        <v/>
      </c>
      <c r="D900" s="28">
        <f>IF(C900="","",IF(C900=Settings!$A$9,Settings!$B$9,IF(C900=Settings!$A$10,Settings!$B$10,IF(C900=Settings!$A$11,Settings!$B$11,IF(C900=Settings!$A$12,Settings!$B$12,IF(C900=Settings!$A$13,Settings!$B$13,IF(C900=Settings!$A$14,Settings!$B$14,IF(C900=Settings!$A$15,Settings!$B$15,IF(C900=Settings!$A$16,Settings!$B$16,IF(C900=Settings!$A$17,Settings!$B$17,IF(C900=Settings!$A$18,Settings!$B$18,"")))))))))))</f>
        <v/>
      </c>
      <c r="E900" s="27">
        <f>IF(OR(Register!$N898&lt;&gt;"Yes",Register!$O898="",N(Register!$Q898)=0),0,ROUND((Register!$M898-Register!$R898)*MIN(Register!$Q898,MAX(0,MIN(E$4,IF(Register!$U898="",$D$2,MIN($D$2,YEAR(Register!$U898)*12+MONTH(Register!$U898)-1)))-(YEAR(Register!$O898)*12+MONTH(Register!$O898))+1))/Register!$Q898,2)-ROUND((Register!$M898-Register!$R898)*MIN(Register!$Q898,MAX(0,MIN(E$4-1,IF(Register!$U898="",$D$2,MIN($D$2,YEAR(Register!$U898)*12+MONTH(Register!$U898)-1)))-(YEAR(Register!$O898)*12+MONTH(Register!$O898))+1))/Register!$Q898,2))</f>
        <v/>
      </c>
      <c r="F900" s="27">
        <f>IF(OR(Register!$N898&lt;&gt;"Yes",Register!$O898="",N(Register!$Q898)=0),0,ROUND((Register!$M898-Register!$R898)*MIN(Register!$Q898,MAX(0,MIN(F$4,IF(Register!$U898="",$D$2,MIN($D$2,YEAR(Register!$U898)*12+MONTH(Register!$U898)-1)))-(YEAR(Register!$O898)*12+MONTH(Register!$O898))+1))/Register!$Q898,2)-ROUND((Register!$M898-Register!$R898)*MIN(Register!$Q898,MAX(0,MIN(F$4-1,IF(Register!$U898="",$D$2,MIN($D$2,YEAR(Register!$U898)*12+MONTH(Register!$U898)-1)))-(YEAR(Register!$O898)*12+MONTH(Register!$O898))+1))/Register!$Q898,2))</f>
        <v/>
      </c>
      <c r="G900" s="27">
        <f>IF(OR(Register!$N898&lt;&gt;"Yes",Register!$O898="",N(Register!$Q898)=0),0,ROUND((Register!$M898-Register!$R898)*MIN(Register!$Q898,MAX(0,MIN(G$4,IF(Register!$U898="",$D$2,MIN($D$2,YEAR(Register!$U898)*12+MONTH(Register!$U898)-1)))-(YEAR(Register!$O898)*12+MONTH(Register!$O898))+1))/Register!$Q898,2)-ROUND((Register!$M898-Register!$R898)*MIN(Register!$Q898,MAX(0,MIN(G$4-1,IF(Register!$U898="",$D$2,MIN($D$2,YEAR(Register!$U898)*12+MONTH(Register!$U898)-1)))-(YEAR(Register!$O898)*12+MONTH(Register!$O898))+1))/Register!$Q898,2))</f>
        <v/>
      </c>
      <c r="H900" s="27">
        <f>IF(OR(Register!$N898&lt;&gt;"Yes",Register!$O898="",N(Register!$Q898)=0),0,ROUND((Register!$M898-Register!$R898)*MIN(Register!$Q898,MAX(0,MIN(H$4,IF(Register!$U898="",$D$2,MIN($D$2,YEAR(Register!$U898)*12+MONTH(Register!$U898)-1)))-(YEAR(Register!$O898)*12+MONTH(Register!$O898))+1))/Register!$Q898,2)-ROUND((Register!$M898-Register!$R898)*MIN(Register!$Q898,MAX(0,MIN(H$4-1,IF(Register!$U898="",$D$2,MIN($D$2,YEAR(Register!$U898)*12+MONTH(Register!$U898)-1)))-(YEAR(Register!$O898)*12+MONTH(Register!$O898))+1))/Register!$Q898,2))</f>
        <v/>
      </c>
      <c r="I900" s="27">
        <f>IF(OR(Register!$N898&lt;&gt;"Yes",Register!$O898="",N(Register!$Q898)=0),0,ROUND((Register!$M898-Register!$R898)*MIN(Register!$Q898,MAX(0,MIN(I$4,IF(Register!$U898="",$D$2,MIN($D$2,YEAR(Register!$U898)*12+MONTH(Register!$U898)-1)))-(YEAR(Register!$O898)*12+MONTH(Register!$O898))+1))/Register!$Q898,2)-ROUND((Register!$M898-Register!$R898)*MIN(Register!$Q898,MAX(0,MIN(I$4-1,IF(Register!$U898="",$D$2,MIN($D$2,YEAR(Register!$U898)*12+MONTH(Register!$U898)-1)))-(YEAR(Register!$O898)*12+MONTH(Register!$O898))+1))/Register!$Q898,2))</f>
        <v/>
      </c>
      <c r="J900" s="27">
        <f>IF(OR(Register!$N898&lt;&gt;"Yes",Register!$O898="",N(Register!$Q898)=0),0,ROUND((Register!$M898-Register!$R898)*MIN(Register!$Q898,MAX(0,MIN(J$4,IF(Register!$U898="",$D$2,MIN($D$2,YEAR(Register!$U898)*12+MONTH(Register!$U898)-1)))-(YEAR(Register!$O898)*12+MONTH(Register!$O898))+1))/Register!$Q898,2)-ROUND((Register!$M898-Register!$R898)*MIN(Register!$Q898,MAX(0,MIN(J$4-1,IF(Register!$U898="",$D$2,MIN($D$2,YEAR(Register!$U898)*12+MONTH(Register!$U898)-1)))-(YEAR(Register!$O898)*12+MONTH(Register!$O898))+1))/Register!$Q898,2))</f>
        <v/>
      </c>
      <c r="K900" s="27">
        <f>IF(OR(Register!$N898&lt;&gt;"Yes",Register!$O898="",N(Register!$Q898)=0),0,ROUND((Register!$M898-Register!$R898)*MIN(Register!$Q898,MAX(0,MIN(K$4,IF(Register!$U898="",$D$2,MIN($D$2,YEAR(Register!$U898)*12+MONTH(Register!$U898)-1)))-(YEAR(Register!$O898)*12+MONTH(Register!$O898))+1))/Register!$Q898,2)-ROUND((Register!$M898-Register!$R898)*MIN(Register!$Q898,MAX(0,MIN(K$4-1,IF(Register!$U898="",$D$2,MIN($D$2,YEAR(Register!$U898)*12+MONTH(Register!$U898)-1)))-(YEAR(Register!$O898)*12+MONTH(Register!$O898))+1))/Register!$Q898,2))</f>
        <v/>
      </c>
      <c r="L900" s="27">
        <f>IF(OR(Register!$N898&lt;&gt;"Yes",Register!$O898="",N(Register!$Q898)=0),0,ROUND((Register!$M898-Register!$R898)*MIN(Register!$Q898,MAX(0,MIN(L$4,IF(Register!$U898="",$D$2,MIN($D$2,YEAR(Register!$U898)*12+MONTH(Register!$U898)-1)))-(YEAR(Register!$O898)*12+MONTH(Register!$O898))+1))/Register!$Q898,2)-ROUND((Register!$M898-Register!$R898)*MIN(Register!$Q898,MAX(0,MIN(L$4-1,IF(Register!$U898="",$D$2,MIN($D$2,YEAR(Register!$U898)*12+MONTH(Register!$U898)-1)))-(YEAR(Register!$O898)*12+MONTH(Register!$O898))+1))/Register!$Q898,2))</f>
        <v/>
      </c>
      <c r="M900" s="27">
        <f>IF(OR(Register!$N898&lt;&gt;"Yes",Register!$O898="",N(Register!$Q898)=0),0,ROUND((Register!$M898-Register!$R898)*MIN(Register!$Q898,MAX(0,MIN(M$4,IF(Register!$U898="",$D$2,MIN($D$2,YEAR(Register!$U898)*12+MONTH(Register!$U898)-1)))-(YEAR(Register!$O898)*12+MONTH(Register!$O898))+1))/Register!$Q898,2)-ROUND((Register!$M898-Register!$R898)*MIN(Register!$Q898,MAX(0,MIN(M$4-1,IF(Register!$U898="",$D$2,MIN($D$2,YEAR(Register!$U898)*12+MONTH(Register!$U898)-1)))-(YEAR(Register!$O898)*12+MONTH(Register!$O898))+1))/Register!$Q898,2))</f>
        <v/>
      </c>
      <c r="N900" s="27">
        <f>IF(OR(Register!$N898&lt;&gt;"Yes",Register!$O898="",N(Register!$Q898)=0),0,ROUND((Register!$M898-Register!$R898)*MIN(Register!$Q898,MAX(0,MIN(N$4,IF(Register!$U898="",$D$2,MIN($D$2,YEAR(Register!$U898)*12+MONTH(Register!$U898)-1)))-(YEAR(Register!$O898)*12+MONTH(Register!$O898))+1))/Register!$Q898,2)-ROUND((Register!$M898-Register!$R898)*MIN(Register!$Q898,MAX(0,MIN(N$4-1,IF(Register!$U898="",$D$2,MIN($D$2,YEAR(Register!$U898)*12+MONTH(Register!$U898)-1)))-(YEAR(Register!$O898)*12+MONTH(Register!$O898))+1))/Register!$Q898,2))</f>
        <v/>
      </c>
      <c r="O900" s="27">
        <f>IF(OR(Register!$N898&lt;&gt;"Yes",Register!$O898="",N(Register!$Q898)=0),0,ROUND((Register!$M898-Register!$R898)*MIN(Register!$Q898,MAX(0,MIN(O$4,IF(Register!$U898="",$D$2,MIN($D$2,YEAR(Register!$U898)*12+MONTH(Register!$U898)-1)))-(YEAR(Register!$O898)*12+MONTH(Register!$O898))+1))/Register!$Q898,2)-ROUND((Register!$M898-Register!$R898)*MIN(Register!$Q898,MAX(0,MIN(O$4-1,IF(Register!$U898="",$D$2,MIN($D$2,YEAR(Register!$U898)*12+MONTH(Register!$U898)-1)))-(YEAR(Register!$O898)*12+MONTH(Register!$O898))+1))/Register!$Q898,2))</f>
        <v/>
      </c>
      <c r="P900" s="27">
        <f>IF(OR(Register!$N898&lt;&gt;"Yes",Register!$O898="",N(Register!$Q898)=0),0,ROUND((Register!$M898-Register!$R898)*MIN(Register!$Q898,MAX(0,MIN(P$4,IF(Register!$U898="",$D$2,MIN($D$2,YEAR(Register!$U898)*12+MONTH(Register!$U898)-1)))-(YEAR(Register!$O898)*12+MONTH(Register!$O898))+1))/Register!$Q898,2)-ROUND((Register!$M898-Register!$R898)*MIN(Register!$Q898,MAX(0,MIN(P$4-1,IF(Register!$U898="",$D$2,MIN($D$2,YEAR(Register!$U898)*12+MONTH(Register!$U898)-1)))-(YEAR(Register!$O898)*12+MONTH(Register!$O898))+1))/Register!$Q898,2))</f>
        <v/>
      </c>
      <c r="Q900" s="27">
        <f>E900+F900+G900+H900+I900+J900+K900+L900+M900+N900+O900+P900</f>
        <v/>
      </c>
    </row>
    <row r="901">
      <c r="A901" s="28">
        <f>IF(Register!$A899="","",Register!$A899)</f>
        <v/>
      </c>
      <c r="B901" s="28">
        <f>IF(Register!$D899="","",Register!$D899)</f>
        <v/>
      </c>
      <c r="C901" s="28">
        <f>IF(Register!$F899="","",Register!$F899)</f>
        <v/>
      </c>
      <c r="D901" s="28">
        <f>IF(C901="","",IF(C901=Settings!$A$9,Settings!$B$9,IF(C901=Settings!$A$10,Settings!$B$10,IF(C901=Settings!$A$11,Settings!$B$11,IF(C901=Settings!$A$12,Settings!$B$12,IF(C901=Settings!$A$13,Settings!$B$13,IF(C901=Settings!$A$14,Settings!$B$14,IF(C901=Settings!$A$15,Settings!$B$15,IF(C901=Settings!$A$16,Settings!$B$16,IF(C901=Settings!$A$17,Settings!$B$17,IF(C901=Settings!$A$18,Settings!$B$18,"")))))))))))</f>
        <v/>
      </c>
      <c r="E901" s="27">
        <f>IF(OR(Register!$N899&lt;&gt;"Yes",Register!$O899="",N(Register!$Q899)=0),0,ROUND((Register!$M899-Register!$R899)*MIN(Register!$Q899,MAX(0,MIN(E$4,IF(Register!$U899="",$D$2,MIN($D$2,YEAR(Register!$U899)*12+MONTH(Register!$U899)-1)))-(YEAR(Register!$O899)*12+MONTH(Register!$O899))+1))/Register!$Q899,2)-ROUND((Register!$M899-Register!$R899)*MIN(Register!$Q899,MAX(0,MIN(E$4-1,IF(Register!$U899="",$D$2,MIN($D$2,YEAR(Register!$U899)*12+MONTH(Register!$U899)-1)))-(YEAR(Register!$O899)*12+MONTH(Register!$O899))+1))/Register!$Q899,2))</f>
        <v/>
      </c>
      <c r="F901" s="27">
        <f>IF(OR(Register!$N899&lt;&gt;"Yes",Register!$O899="",N(Register!$Q899)=0),0,ROUND((Register!$M899-Register!$R899)*MIN(Register!$Q899,MAX(0,MIN(F$4,IF(Register!$U899="",$D$2,MIN($D$2,YEAR(Register!$U899)*12+MONTH(Register!$U899)-1)))-(YEAR(Register!$O899)*12+MONTH(Register!$O899))+1))/Register!$Q899,2)-ROUND((Register!$M899-Register!$R899)*MIN(Register!$Q899,MAX(0,MIN(F$4-1,IF(Register!$U899="",$D$2,MIN($D$2,YEAR(Register!$U899)*12+MONTH(Register!$U899)-1)))-(YEAR(Register!$O899)*12+MONTH(Register!$O899))+1))/Register!$Q899,2))</f>
        <v/>
      </c>
      <c r="G901" s="27">
        <f>IF(OR(Register!$N899&lt;&gt;"Yes",Register!$O899="",N(Register!$Q899)=0),0,ROUND((Register!$M899-Register!$R899)*MIN(Register!$Q899,MAX(0,MIN(G$4,IF(Register!$U899="",$D$2,MIN($D$2,YEAR(Register!$U899)*12+MONTH(Register!$U899)-1)))-(YEAR(Register!$O899)*12+MONTH(Register!$O899))+1))/Register!$Q899,2)-ROUND((Register!$M899-Register!$R899)*MIN(Register!$Q899,MAX(0,MIN(G$4-1,IF(Register!$U899="",$D$2,MIN($D$2,YEAR(Register!$U899)*12+MONTH(Register!$U899)-1)))-(YEAR(Register!$O899)*12+MONTH(Register!$O899))+1))/Register!$Q899,2))</f>
        <v/>
      </c>
      <c r="H901" s="27">
        <f>IF(OR(Register!$N899&lt;&gt;"Yes",Register!$O899="",N(Register!$Q899)=0),0,ROUND((Register!$M899-Register!$R899)*MIN(Register!$Q899,MAX(0,MIN(H$4,IF(Register!$U899="",$D$2,MIN($D$2,YEAR(Register!$U899)*12+MONTH(Register!$U899)-1)))-(YEAR(Register!$O899)*12+MONTH(Register!$O899))+1))/Register!$Q899,2)-ROUND((Register!$M899-Register!$R899)*MIN(Register!$Q899,MAX(0,MIN(H$4-1,IF(Register!$U899="",$D$2,MIN($D$2,YEAR(Register!$U899)*12+MONTH(Register!$U899)-1)))-(YEAR(Register!$O899)*12+MONTH(Register!$O899))+1))/Register!$Q899,2))</f>
        <v/>
      </c>
      <c r="I901" s="27">
        <f>IF(OR(Register!$N899&lt;&gt;"Yes",Register!$O899="",N(Register!$Q899)=0),0,ROUND((Register!$M899-Register!$R899)*MIN(Register!$Q899,MAX(0,MIN(I$4,IF(Register!$U899="",$D$2,MIN($D$2,YEAR(Register!$U899)*12+MONTH(Register!$U899)-1)))-(YEAR(Register!$O899)*12+MONTH(Register!$O899))+1))/Register!$Q899,2)-ROUND((Register!$M899-Register!$R899)*MIN(Register!$Q899,MAX(0,MIN(I$4-1,IF(Register!$U899="",$D$2,MIN($D$2,YEAR(Register!$U899)*12+MONTH(Register!$U899)-1)))-(YEAR(Register!$O899)*12+MONTH(Register!$O899))+1))/Register!$Q899,2))</f>
        <v/>
      </c>
      <c r="J901" s="27">
        <f>IF(OR(Register!$N899&lt;&gt;"Yes",Register!$O899="",N(Register!$Q899)=0),0,ROUND((Register!$M899-Register!$R899)*MIN(Register!$Q899,MAX(0,MIN(J$4,IF(Register!$U899="",$D$2,MIN($D$2,YEAR(Register!$U899)*12+MONTH(Register!$U899)-1)))-(YEAR(Register!$O899)*12+MONTH(Register!$O899))+1))/Register!$Q899,2)-ROUND((Register!$M899-Register!$R899)*MIN(Register!$Q899,MAX(0,MIN(J$4-1,IF(Register!$U899="",$D$2,MIN($D$2,YEAR(Register!$U899)*12+MONTH(Register!$U899)-1)))-(YEAR(Register!$O899)*12+MONTH(Register!$O899))+1))/Register!$Q899,2))</f>
        <v/>
      </c>
      <c r="K901" s="27">
        <f>IF(OR(Register!$N899&lt;&gt;"Yes",Register!$O899="",N(Register!$Q899)=0),0,ROUND((Register!$M899-Register!$R899)*MIN(Register!$Q899,MAX(0,MIN(K$4,IF(Register!$U899="",$D$2,MIN($D$2,YEAR(Register!$U899)*12+MONTH(Register!$U899)-1)))-(YEAR(Register!$O899)*12+MONTH(Register!$O899))+1))/Register!$Q899,2)-ROUND((Register!$M899-Register!$R899)*MIN(Register!$Q899,MAX(0,MIN(K$4-1,IF(Register!$U899="",$D$2,MIN($D$2,YEAR(Register!$U899)*12+MONTH(Register!$U899)-1)))-(YEAR(Register!$O899)*12+MONTH(Register!$O899))+1))/Register!$Q899,2))</f>
        <v/>
      </c>
      <c r="L901" s="27">
        <f>IF(OR(Register!$N899&lt;&gt;"Yes",Register!$O899="",N(Register!$Q899)=0),0,ROUND((Register!$M899-Register!$R899)*MIN(Register!$Q899,MAX(0,MIN(L$4,IF(Register!$U899="",$D$2,MIN($D$2,YEAR(Register!$U899)*12+MONTH(Register!$U899)-1)))-(YEAR(Register!$O899)*12+MONTH(Register!$O899))+1))/Register!$Q899,2)-ROUND((Register!$M899-Register!$R899)*MIN(Register!$Q899,MAX(0,MIN(L$4-1,IF(Register!$U899="",$D$2,MIN($D$2,YEAR(Register!$U899)*12+MONTH(Register!$U899)-1)))-(YEAR(Register!$O899)*12+MONTH(Register!$O899))+1))/Register!$Q899,2))</f>
        <v/>
      </c>
      <c r="M901" s="27">
        <f>IF(OR(Register!$N899&lt;&gt;"Yes",Register!$O899="",N(Register!$Q899)=0),0,ROUND((Register!$M899-Register!$R899)*MIN(Register!$Q899,MAX(0,MIN(M$4,IF(Register!$U899="",$D$2,MIN($D$2,YEAR(Register!$U899)*12+MONTH(Register!$U899)-1)))-(YEAR(Register!$O899)*12+MONTH(Register!$O899))+1))/Register!$Q899,2)-ROUND((Register!$M899-Register!$R899)*MIN(Register!$Q899,MAX(0,MIN(M$4-1,IF(Register!$U899="",$D$2,MIN($D$2,YEAR(Register!$U899)*12+MONTH(Register!$U899)-1)))-(YEAR(Register!$O899)*12+MONTH(Register!$O899))+1))/Register!$Q899,2))</f>
        <v/>
      </c>
      <c r="N901" s="27">
        <f>IF(OR(Register!$N899&lt;&gt;"Yes",Register!$O899="",N(Register!$Q899)=0),0,ROUND((Register!$M899-Register!$R899)*MIN(Register!$Q899,MAX(0,MIN(N$4,IF(Register!$U899="",$D$2,MIN($D$2,YEAR(Register!$U899)*12+MONTH(Register!$U899)-1)))-(YEAR(Register!$O899)*12+MONTH(Register!$O899))+1))/Register!$Q899,2)-ROUND((Register!$M899-Register!$R899)*MIN(Register!$Q899,MAX(0,MIN(N$4-1,IF(Register!$U899="",$D$2,MIN($D$2,YEAR(Register!$U899)*12+MONTH(Register!$U899)-1)))-(YEAR(Register!$O899)*12+MONTH(Register!$O899))+1))/Register!$Q899,2))</f>
        <v/>
      </c>
      <c r="O901" s="27">
        <f>IF(OR(Register!$N899&lt;&gt;"Yes",Register!$O899="",N(Register!$Q899)=0),0,ROUND((Register!$M899-Register!$R899)*MIN(Register!$Q899,MAX(0,MIN(O$4,IF(Register!$U899="",$D$2,MIN($D$2,YEAR(Register!$U899)*12+MONTH(Register!$U899)-1)))-(YEAR(Register!$O899)*12+MONTH(Register!$O899))+1))/Register!$Q899,2)-ROUND((Register!$M899-Register!$R899)*MIN(Register!$Q899,MAX(0,MIN(O$4-1,IF(Register!$U899="",$D$2,MIN($D$2,YEAR(Register!$U899)*12+MONTH(Register!$U899)-1)))-(YEAR(Register!$O899)*12+MONTH(Register!$O899))+1))/Register!$Q899,2))</f>
        <v/>
      </c>
      <c r="P901" s="27">
        <f>IF(OR(Register!$N899&lt;&gt;"Yes",Register!$O899="",N(Register!$Q899)=0),0,ROUND((Register!$M899-Register!$R899)*MIN(Register!$Q899,MAX(0,MIN(P$4,IF(Register!$U899="",$D$2,MIN($D$2,YEAR(Register!$U899)*12+MONTH(Register!$U899)-1)))-(YEAR(Register!$O899)*12+MONTH(Register!$O899))+1))/Register!$Q899,2)-ROUND((Register!$M899-Register!$R899)*MIN(Register!$Q899,MAX(0,MIN(P$4-1,IF(Register!$U899="",$D$2,MIN($D$2,YEAR(Register!$U899)*12+MONTH(Register!$U899)-1)))-(YEAR(Register!$O899)*12+MONTH(Register!$O899))+1))/Register!$Q899,2))</f>
        <v/>
      </c>
      <c r="Q901" s="27">
        <f>E901+F901+G901+H901+I901+J901+K901+L901+M901+N901+O901+P901</f>
        <v/>
      </c>
    </row>
    <row r="902">
      <c r="A902" s="28">
        <f>IF(Register!$A900="","",Register!$A900)</f>
        <v/>
      </c>
      <c r="B902" s="28">
        <f>IF(Register!$D900="","",Register!$D900)</f>
        <v/>
      </c>
      <c r="C902" s="28">
        <f>IF(Register!$F900="","",Register!$F900)</f>
        <v/>
      </c>
      <c r="D902" s="28">
        <f>IF(C902="","",IF(C902=Settings!$A$9,Settings!$B$9,IF(C902=Settings!$A$10,Settings!$B$10,IF(C902=Settings!$A$11,Settings!$B$11,IF(C902=Settings!$A$12,Settings!$B$12,IF(C902=Settings!$A$13,Settings!$B$13,IF(C902=Settings!$A$14,Settings!$B$14,IF(C902=Settings!$A$15,Settings!$B$15,IF(C902=Settings!$A$16,Settings!$B$16,IF(C902=Settings!$A$17,Settings!$B$17,IF(C902=Settings!$A$18,Settings!$B$18,"")))))))))))</f>
        <v/>
      </c>
      <c r="E902" s="27">
        <f>IF(OR(Register!$N900&lt;&gt;"Yes",Register!$O900="",N(Register!$Q900)=0),0,ROUND((Register!$M900-Register!$R900)*MIN(Register!$Q900,MAX(0,MIN(E$4,IF(Register!$U900="",$D$2,MIN($D$2,YEAR(Register!$U900)*12+MONTH(Register!$U900)-1)))-(YEAR(Register!$O900)*12+MONTH(Register!$O900))+1))/Register!$Q900,2)-ROUND((Register!$M900-Register!$R900)*MIN(Register!$Q900,MAX(0,MIN(E$4-1,IF(Register!$U900="",$D$2,MIN($D$2,YEAR(Register!$U900)*12+MONTH(Register!$U900)-1)))-(YEAR(Register!$O900)*12+MONTH(Register!$O900))+1))/Register!$Q900,2))</f>
        <v/>
      </c>
      <c r="F902" s="27">
        <f>IF(OR(Register!$N900&lt;&gt;"Yes",Register!$O900="",N(Register!$Q900)=0),0,ROUND((Register!$M900-Register!$R900)*MIN(Register!$Q900,MAX(0,MIN(F$4,IF(Register!$U900="",$D$2,MIN($D$2,YEAR(Register!$U900)*12+MONTH(Register!$U900)-1)))-(YEAR(Register!$O900)*12+MONTH(Register!$O900))+1))/Register!$Q900,2)-ROUND((Register!$M900-Register!$R900)*MIN(Register!$Q900,MAX(0,MIN(F$4-1,IF(Register!$U900="",$D$2,MIN($D$2,YEAR(Register!$U900)*12+MONTH(Register!$U900)-1)))-(YEAR(Register!$O900)*12+MONTH(Register!$O900))+1))/Register!$Q900,2))</f>
        <v/>
      </c>
      <c r="G902" s="27">
        <f>IF(OR(Register!$N900&lt;&gt;"Yes",Register!$O900="",N(Register!$Q900)=0),0,ROUND((Register!$M900-Register!$R900)*MIN(Register!$Q900,MAX(0,MIN(G$4,IF(Register!$U900="",$D$2,MIN($D$2,YEAR(Register!$U900)*12+MONTH(Register!$U900)-1)))-(YEAR(Register!$O900)*12+MONTH(Register!$O900))+1))/Register!$Q900,2)-ROUND((Register!$M900-Register!$R900)*MIN(Register!$Q900,MAX(0,MIN(G$4-1,IF(Register!$U900="",$D$2,MIN($D$2,YEAR(Register!$U900)*12+MONTH(Register!$U900)-1)))-(YEAR(Register!$O900)*12+MONTH(Register!$O900))+1))/Register!$Q900,2))</f>
        <v/>
      </c>
      <c r="H902" s="27">
        <f>IF(OR(Register!$N900&lt;&gt;"Yes",Register!$O900="",N(Register!$Q900)=0),0,ROUND((Register!$M900-Register!$R900)*MIN(Register!$Q900,MAX(0,MIN(H$4,IF(Register!$U900="",$D$2,MIN($D$2,YEAR(Register!$U900)*12+MONTH(Register!$U900)-1)))-(YEAR(Register!$O900)*12+MONTH(Register!$O900))+1))/Register!$Q900,2)-ROUND((Register!$M900-Register!$R900)*MIN(Register!$Q900,MAX(0,MIN(H$4-1,IF(Register!$U900="",$D$2,MIN($D$2,YEAR(Register!$U900)*12+MONTH(Register!$U900)-1)))-(YEAR(Register!$O900)*12+MONTH(Register!$O900))+1))/Register!$Q900,2))</f>
        <v/>
      </c>
      <c r="I902" s="27">
        <f>IF(OR(Register!$N900&lt;&gt;"Yes",Register!$O900="",N(Register!$Q900)=0),0,ROUND((Register!$M900-Register!$R900)*MIN(Register!$Q900,MAX(0,MIN(I$4,IF(Register!$U900="",$D$2,MIN($D$2,YEAR(Register!$U900)*12+MONTH(Register!$U900)-1)))-(YEAR(Register!$O900)*12+MONTH(Register!$O900))+1))/Register!$Q900,2)-ROUND((Register!$M900-Register!$R900)*MIN(Register!$Q900,MAX(0,MIN(I$4-1,IF(Register!$U900="",$D$2,MIN($D$2,YEAR(Register!$U900)*12+MONTH(Register!$U900)-1)))-(YEAR(Register!$O900)*12+MONTH(Register!$O900))+1))/Register!$Q900,2))</f>
        <v/>
      </c>
      <c r="J902" s="27">
        <f>IF(OR(Register!$N900&lt;&gt;"Yes",Register!$O900="",N(Register!$Q900)=0),0,ROUND((Register!$M900-Register!$R900)*MIN(Register!$Q900,MAX(0,MIN(J$4,IF(Register!$U900="",$D$2,MIN($D$2,YEAR(Register!$U900)*12+MONTH(Register!$U900)-1)))-(YEAR(Register!$O900)*12+MONTH(Register!$O900))+1))/Register!$Q900,2)-ROUND((Register!$M900-Register!$R900)*MIN(Register!$Q900,MAX(0,MIN(J$4-1,IF(Register!$U900="",$D$2,MIN($D$2,YEAR(Register!$U900)*12+MONTH(Register!$U900)-1)))-(YEAR(Register!$O900)*12+MONTH(Register!$O900))+1))/Register!$Q900,2))</f>
        <v/>
      </c>
      <c r="K902" s="27">
        <f>IF(OR(Register!$N900&lt;&gt;"Yes",Register!$O900="",N(Register!$Q900)=0),0,ROUND((Register!$M900-Register!$R900)*MIN(Register!$Q900,MAX(0,MIN(K$4,IF(Register!$U900="",$D$2,MIN($D$2,YEAR(Register!$U900)*12+MONTH(Register!$U900)-1)))-(YEAR(Register!$O900)*12+MONTH(Register!$O900))+1))/Register!$Q900,2)-ROUND((Register!$M900-Register!$R900)*MIN(Register!$Q900,MAX(0,MIN(K$4-1,IF(Register!$U900="",$D$2,MIN($D$2,YEAR(Register!$U900)*12+MONTH(Register!$U900)-1)))-(YEAR(Register!$O900)*12+MONTH(Register!$O900))+1))/Register!$Q900,2))</f>
        <v/>
      </c>
      <c r="L902" s="27">
        <f>IF(OR(Register!$N900&lt;&gt;"Yes",Register!$O900="",N(Register!$Q900)=0),0,ROUND((Register!$M900-Register!$R900)*MIN(Register!$Q900,MAX(0,MIN(L$4,IF(Register!$U900="",$D$2,MIN($D$2,YEAR(Register!$U900)*12+MONTH(Register!$U900)-1)))-(YEAR(Register!$O900)*12+MONTH(Register!$O900))+1))/Register!$Q900,2)-ROUND((Register!$M900-Register!$R900)*MIN(Register!$Q900,MAX(0,MIN(L$4-1,IF(Register!$U900="",$D$2,MIN($D$2,YEAR(Register!$U900)*12+MONTH(Register!$U900)-1)))-(YEAR(Register!$O900)*12+MONTH(Register!$O900))+1))/Register!$Q900,2))</f>
        <v/>
      </c>
      <c r="M902" s="27">
        <f>IF(OR(Register!$N900&lt;&gt;"Yes",Register!$O900="",N(Register!$Q900)=0),0,ROUND((Register!$M900-Register!$R900)*MIN(Register!$Q900,MAX(0,MIN(M$4,IF(Register!$U900="",$D$2,MIN($D$2,YEAR(Register!$U900)*12+MONTH(Register!$U900)-1)))-(YEAR(Register!$O900)*12+MONTH(Register!$O900))+1))/Register!$Q900,2)-ROUND((Register!$M900-Register!$R900)*MIN(Register!$Q900,MAX(0,MIN(M$4-1,IF(Register!$U900="",$D$2,MIN($D$2,YEAR(Register!$U900)*12+MONTH(Register!$U900)-1)))-(YEAR(Register!$O900)*12+MONTH(Register!$O900))+1))/Register!$Q900,2))</f>
        <v/>
      </c>
      <c r="N902" s="27">
        <f>IF(OR(Register!$N900&lt;&gt;"Yes",Register!$O900="",N(Register!$Q900)=0),0,ROUND((Register!$M900-Register!$R900)*MIN(Register!$Q900,MAX(0,MIN(N$4,IF(Register!$U900="",$D$2,MIN($D$2,YEAR(Register!$U900)*12+MONTH(Register!$U900)-1)))-(YEAR(Register!$O900)*12+MONTH(Register!$O900))+1))/Register!$Q900,2)-ROUND((Register!$M900-Register!$R900)*MIN(Register!$Q900,MAX(0,MIN(N$4-1,IF(Register!$U900="",$D$2,MIN($D$2,YEAR(Register!$U900)*12+MONTH(Register!$U900)-1)))-(YEAR(Register!$O900)*12+MONTH(Register!$O900))+1))/Register!$Q900,2))</f>
        <v/>
      </c>
      <c r="O902" s="27">
        <f>IF(OR(Register!$N900&lt;&gt;"Yes",Register!$O900="",N(Register!$Q900)=0),0,ROUND((Register!$M900-Register!$R900)*MIN(Register!$Q900,MAX(0,MIN(O$4,IF(Register!$U900="",$D$2,MIN($D$2,YEAR(Register!$U900)*12+MONTH(Register!$U900)-1)))-(YEAR(Register!$O900)*12+MONTH(Register!$O900))+1))/Register!$Q900,2)-ROUND((Register!$M900-Register!$R900)*MIN(Register!$Q900,MAX(0,MIN(O$4-1,IF(Register!$U900="",$D$2,MIN($D$2,YEAR(Register!$U900)*12+MONTH(Register!$U900)-1)))-(YEAR(Register!$O900)*12+MONTH(Register!$O900))+1))/Register!$Q900,2))</f>
        <v/>
      </c>
      <c r="P902" s="27">
        <f>IF(OR(Register!$N900&lt;&gt;"Yes",Register!$O900="",N(Register!$Q900)=0),0,ROUND((Register!$M900-Register!$R900)*MIN(Register!$Q900,MAX(0,MIN(P$4,IF(Register!$U900="",$D$2,MIN($D$2,YEAR(Register!$U900)*12+MONTH(Register!$U900)-1)))-(YEAR(Register!$O900)*12+MONTH(Register!$O900))+1))/Register!$Q900,2)-ROUND((Register!$M900-Register!$R900)*MIN(Register!$Q900,MAX(0,MIN(P$4-1,IF(Register!$U900="",$D$2,MIN($D$2,YEAR(Register!$U900)*12+MONTH(Register!$U900)-1)))-(YEAR(Register!$O900)*12+MONTH(Register!$O900))+1))/Register!$Q900,2))</f>
        <v/>
      </c>
      <c r="Q902" s="27">
        <f>E902+F902+G902+H902+I902+J902+K902+L902+M902+N902+O902+P902</f>
        <v/>
      </c>
    </row>
    <row r="903">
      <c r="A903" s="28">
        <f>IF(Register!$A901="","",Register!$A901)</f>
        <v/>
      </c>
      <c r="B903" s="28">
        <f>IF(Register!$D901="","",Register!$D901)</f>
        <v/>
      </c>
      <c r="C903" s="28">
        <f>IF(Register!$F901="","",Register!$F901)</f>
        <v/>
      </c>
      <c r="D903" s="28">
        <f>IF(C903="","",IF(C903=Settings!$A$9,Settings!$B$9,IF(C903=Settings!$A$10,Settings!$B$10,IF(C903=Settings!$A$11,Settings!$B$11,IF(C903=Settings!$A$12,Settings!$B$12,IF(C903=Settings!$A$13,Settings!$B$13,IF(C903=Settings!$A$14,Settings!$B$14,IF(C903=Settings!$A$15,Settings!$B$15,IF(C903=Settings!$A$16,Settings!$B$16,IF(C903=Settings!$A$17,Settings!$B$17,IF(C903=Settings!$A$18,Settings!$B$18,"")))))))))))</f>
        <v/>
      </c>
      <c r="E903" s="27">
        <f>IF(OR(Register!$N901&lt;&gt;"Yes",Register!$O901="",N(Register!$Q901)=0),0,ROUND((Register!$M901-Register!$R901)*MIN(Register!$Q901,MAX(0,MIN(E$4,IF(Register!$U901="",$D$2,MIN($D$2,YEAR(Register!$U901)*12+MONTH(Register!$U901)-1)))-(YEAR(Register!$O901)*12+MONTH(Register!$O901))+1))/Register!$Q901,2)-ROUND((Register!$M901-Register!$R901)*MIN(Register!$Q901,MAX(0,MIN(E$4-1,IF(Register!$U901="",$D$2,MIN($D$2,YEAR(Register!$U901)*12+MONTH(Register!$U901)-1)))-(YEAR(Register!$O901)*12+MONTH(Register!$O901))+1))/Register!$Q901,2))</f>
        <v/>
      </c>
      <c r="F903" s="27">
        <f>IF(OR(Register!$N901&lt;&gt;"Yes",Register!$O901="",N(Register!$Q901)=0),0,ROUND((Register!$M901-Register!$R901)*MIN(Register!$Q901,MAX(0,MIN(F$4,IF(Register!$U901="",$D$2,MIN($D$2,YEAR(Register!$U901)*12+MONTH(Register!$U901)-1)))-(YEAR(Register!$O901)*12+MONTH(Register!$O901))+1))/Register!$Q901,2)-ROUND((Register!$M901-Register!$R901)*MIN(Register!$Q901,MAX(0,MIN(F$4-1,IF(Register!$U901="",$D$2,MIN($D$2,YEAR(Register!$U901)*12+MONTH(Register!$U901)-1)))-(YEAR(Register!$O901)*12+MONTH(Register!$O901))+1))/Register!$Q901,2))</f>
        <v/>
      </c>
      <c r="G903" s="27">
        <f>IF(OR(Register!$N901&lt;&gt;"Yes",Register!$O901="",N(Register!$Q901)=0),0,ROUND((Register!$M901-Register!$R901)*MIN(Register!$Q901,MAX(0,MIN(G$4,IF(Register!$U901="",$D$2,MIN($D$2,YEAR(Register!$U901)*12+MONTH(Register!$U901)-1)))-(YEAR(Register!$O901)*12+MONTH(Register!$O901))+1))/Register!$Q901,2)-ROUND((Register!$M901-Register!$R901)*MIN(Register!$Q901,MAX(0,MIN(G$4-1,IF(Register!$U901="",$D$2,MIN($D$2,YEAR(Register!$U901)*12+MONTH(Register!$U901)-1)))-(YEAR(Register!$O901)*12+MONTH(Register!$O901))+1))/Register!$Q901,2))</f>
        <v/>
      </c>
      <c r="H903" s="27">
        <f>IF(OR(Register!$N901&lt;&gt;"Yes",Register!$O901="",N(Register!$Q901)=0),0,ROUND((Register!$M901-Register!$R901)*MIN(Register!$Q901,MAX(0,MIN(H$4,IF(Register!$U901="",$D$2,MIN($D$2,YEAR(Register!$U901)*12+MONTH(Register!$U901)-1)))-(YEAR(Register!$O901)*12+MONTH(Register!$O901))+1))/Register!$Q901,2)-ROUND((Register!$M901-Register!$R901)*MIN(Register!$Q901,MAX(0,MIN(H$4-1,IF(Register!$U901="",$D$2,MIN($D$2,YEAR(Register!$U901)*12+MONTH(Register!$U901)-1)))-(YEAR(Register!$O901)*12+MONTH(Register!$O901))+1))/Register!$Q901,2))</f>
        <v/>
      </c>
      <c r="I903" s="27">
        <f>IF(OR(Register!$N901&lt;&gt;"Yes",Register!$O901="",N(Register!$Q901)=0),0,ROUND((Register!$M901-Register!$R901)*MIN(Register!$Q901,MAX(0,MIN(I$4,IF(Register!$U901="",$D$2,MIN($D$2,YEAR(Register!$U901)*12+MONTH(Register!$U901)-1)))-(YEAR(Register!$O901)*12+MONTH(Register!$O901))+1))/Register!$Q901,2)-ROUND((Register!$M901-Register!$R901)*MIN(Register!$Q901,MAX(0,MIN(I$4-1,IF(Register!$U901="",$D$2,MIN($D$2,YEAR(Register!$U901)*12+MONTH(Register!$U901)-1)))-(YEAR(Register!$O901)*12+MONTH(Register!$O901))+1))/Register!$Q901,2))</f>
        <v/>
      </c>
      <c r="J903" s="27">
        <f>IF(OR(Register!$N901&lt;&gt;"Yes",Register!$O901="",N(Register!$Q901)=0),0,ROUND((Register!$M901-Register!$R901)*MIN(Register!$Q901,MAX(0,MIN(J$4,IF(Register!$U901="",$D$2,MIN($D$2,YEAR(Register!$U901)*12+MONTH(Register!$U901)-1)))-(YEAR(Register!$O901)*12+MONTH(Register!$O901))+1))/Register!$Q901,2)-ROUND((Register!$M901-Register!$R901)*MIN(Register!$Q901,MAX(0,MIN(J$4-1,IF(Register!$U901="",$D$2,MIN($D$2,YEAR(Register!$U901)*12+MONTH(Register!$U901)-1)))-(YEAR(Register!$O901)*12+MONTH(Register!$O901))+1))/Register!$Q901,2))</f>
        <v/>
      </c>
      <c r="K903" s="27">
        <f>IF(OR(Register!$N901&lt;&gt;"Yes",Register!$O901="",N(Register!$Q901)=0),0,ROUND((Register!$M901-Register!$R901)*MIN(Register!$Q901,MAX(0,MIN(K$4,IF(Register!$U901="",$D$2,MIN($D$2,YEAR(Register!$U901)*12+MONTH(Register!$U901)-1)))-(YEAR(Register!$O901)*12+MONTH(Register!$O901))+1))/Register!$Q901,2)-ROUND((Register!$M901-Register!$R901)*MIN(Register!$Q901,MAX(0,MIN(K$4-1,IF(Register!$U901="",$D$2,MIN($D$2,YEAR(Register!$U901)*12+MONTH(Register!$U901)-1)))-(YEAR(Register!$O901)*12+MONTH(Register!$O901))+1))/Register!$Q901,2))</f>
        <v/>
      </c>
      <c r="L903" s="27">
        <f>IF(OR(Register!$N901&lt;&gt;"Yes",Register!$O901="",N(Register!$Q901)=0),0,ROUND((Register!$M901-Register!$R901)*MIN(Register!$Q901,MAX(0,MIN(L$4,IF(Register!$U901="",$D$2,MIN($D$2,YEAR(Register!$U901)*12+MONTH(Register!$U901)-1)))-(YEAR(Register!$O901)*12+MONTH(Register!$O901))+1))/Register!$Q901,2)-ROUND((Register!$M901-Register!$R901)*MIN(Register!$Q901,MAX(0,MIN(L$4-1,IF(Register!$U901="",$D$2,MIN($D$2,YEAR(Register!$U901)*12+MONTH(Register!$U901)-1)))-(YEAR(Register!$O901)*12+MONTH(Register!$O901))+1))/Register!$Q901,2))</f>
        <v/>
      </c>
      <c r="M903" s="27">
        <f>IF(OR(Register!$N901&lt;&gt;"Yes",Register!$O901="",N(Register!$Q901)=0),0,ROUND((Register!$M901-Register!$R901)*MIN(Register!$Q901,MAX(0,MIN(M$4,IF(Register!$U901="",$D$2,MIN($D$2,YEAR(Register!$U901)*12+MONTH(Register!$U901)-1)))-(YEAR(Register!$O901)*12+MONTH(Register!$O901))+1))/Register!$Q901,2)-ROUND((Register!$M901-Register!$R901)*MIN(Register!$Q901,MAX(0,MIN(M$4-1,IF(Register!$U901="",$D$2,MIN($D$2,YEAR(Register!$U901)*12+MONTH(Register!$U901)-1)))-(YEAR(Register!$O901)*12+MONTH(Register!$O901))+1))/Register!$Q901,2))</f>
        <v/>
      </c>
      <c r="N903" s="27">
        <f>IF(OR(Register!$N901&lt;&gt;"Yes",Register!$O901="",N(Register!$Q901)=0),0,ROUND((Register!$M901-Register!$R901)*MIN(Register!$Q901,MAX(0,MIN(N$4,IF(Register!$U901="",$D$2,MIN($D$2,YEAR(Register!$U901)*12+MONTH(Register!$U901)-1)))-(YEAR(Register!$O901)*12+MONTH(Register!$O901))+1))/Register!$Q901,2)-ROUND((Register!$M901-Register!$R901)*MIN(Register!$Q901,MAX(0,MIN(N$4-1,IF(Register!$U901="",$D$2,MIN($D$2,YEAR(Register!$U901)*12+MONTH(Register!$U901)-1)))-(YEAR(Register!$O901)*12+MONTH(Register!$O901))+1))/Register!$Q901,2))</f>
        <v/>
      </c>
      <c r="O903" s="27">
        <f>IF(OR(Register!$N901&lt;&gt;"Yes",Register!$O901="",N(Register!$Q901)=0),0,ROUND((Register!$M901-Register!$R901)*MIN(Register!$Q901,MAX(0,MIN(O$4,IF(Register!$U901="",$D$2,MIN($D$2,YEAR(Register!$U901)*12+MONTH(Register!$U901)-1)))-(YEAR(Register!$O901)*12+MONTH(Register!$O901))+1))/Register!$Q901,2)-ROUND((Register!$M901-Register!$R901)*MIN(Register!$Q901,MAX(0,MIN(O$4-1,IF(Register!$U901="",$D$2,MIN($D$2,YEAR(Register!$U901)*12+MONTH(Register!$U901)-1)))-(YEAR(Register!$O901)*12+MONTH(Register!$O901))+1))/Register!$Q901,2))</f>
        <v/>
      </c>
      <c r="P903" s="27">
        <f>IF(OR(Register!$N901&lt;&gt;"Yes",Register!$O901="",N(Register!$Q901)=0),0,ROUND((Register!$M901-Register!$R901)*MIN(Register!$Q901,MAX(0,MIN(P$4,IF(Register!$U901="",$D$2,MIN($D$2,YEAR(Register!$U901)*12+MONTH(Register!$U901)-1)))-(YEAR(Register!$O901)*12+MONTH(Register!$O901))+1))/Register!$Q901,2)-ROUND((Register!$M901-Register!$R901)*MIN(Register!$Q901,MAX(0,MIN(P$4-1,IF(Register!$U901="",$D$2,MIN($D$2,YEAR(Register!$U901)*12+MONTH(Register!$U901)-1)))-(YEAR(Register!$O901)*12+MONTH(Register!$O901))+1))/Register!$Q901,2))</f>
        <v/>
      </c>
      <c r="Q903" s="27">
        <f>E903+F903+G903+H903+I903+J903+K903+L903+M903+N903+O903+P903</f>
        <v/>
      </c>
    </row>
    <row r="904">
      <c r="A904" s="28">
        <f>IF(Register!$A902="","",Register!$A902)</f>
        <v/>
      </c>
      <c r="B904" s="28">
        <f>IF(Register!$D902="","",Register!$D902)</f>
        <v/>
      </c>
      <c r="C904" s="28">
        <f>IF(Register!$F902="","",Register!$F902)</f>
        <v/>
      </c>
      <c r="D904" s="28">
        <f>IF(C904="","",IF(C904=Settings!$A$9,Settings!$B$9,IF(C904=Settings!$A$10,Settings!$B$10,IF(C904=Settings!$A$11,Settings!$B$11,IF(C904=Settings!$A$12,Settings!$B$12,IF(C904=Settings!$A$13,Settings!$B$13,IF(C904=Settings!$A$14,Settings!$B$14,IF(C904=Settings!$A$15,Settings!$B$15,IF(C904=Settings!$A$16,Settings!$B$16,IF(C904=Settings!$A$17,Settings!$B$17,IF(C904=Settings!$A$18,Settings!$B$18,"")))))))))))</f>
        <v/>
      </c>
      <c r="E904" s="27">
        <f>IF(OR(Register!$N902&lt;&gt;"Yes",Register!$O902="",N(Register!$Q902)=0),0,ROUND((Register!$M902-Register!$R902)*MIN(Register!$Q902,MAX(0,MIN(E$4,IF(Register!$U902="",$D$2,MIN($D$2,YEAR(Register!$U902)*12+MONTH(Register!$U902)-1)))-(YEAR(Register!$O902)*12+MONTH(Register!$O902))+1))/Register!$Q902,2)-ROUND((Register!$M902-Register!$R902)*MIN(Register!$Q902,MAX(0,MIN(E$4-1,IF(Register!$U902="",$D$2,MIN($D$2,YEAR(Register!$U902)*12+MONTH(Register!$U902)-1)))-(YEAR(Register!$O902)*12+MONTH(Register!$O902))+1))/Register!$Q902,2))</f>
        <v/>
      </c>
      <c r="F904" s="27">
        <f>IF(OR(Register!$N902&lt;&gt;"Yes",Register!$O902="",N(Register!$Q902)=0),0,ROUND((Register!$M902-Register!$R902)*MIN(Register!$Q902,MAX(0,MIN(F$4,IF(Register!$U902="",$D$2,MIN($D$2,YEAR(Register!$U902)*12+MONTH(Register!$U902)-1)))-(YEAR(Register!$O902)*12+MONTH(Register!$O902))+1))/Register!$Q902,2)-ROUND((Register!$M902-Register!$R902)*MIN(Register!$Q902,MAX(0,MIN(F$4-1,IF(Register!$U902="",$D$2,MIN($D$2,YEAR(Register!$U902)*12+MONTH(Register!$U902)-1)))-(YEAR(Register!$O902)*12+MONTH(Register!$O902))+1))/Register!$Q902,2))</f>
        <v/>
      </c>
      <c r="G904" s="27">
        <f>IF(OR(Register!$N902&lt;&gt;"Yes",Register!$O902="",N(Register!$Q902)=0),0,ROUND((Register!$M902-Register!$R902)*MIN(Register!$Q902,MAX(0,MIN(G$4,IF(Register!$U902="",$D$2,MIN($D$2,YEAR(Register!$U902)*12+MONTH(Register!$U902)-1)))-(YEAR(Register!$O902)*12+MONTH(Register!$O902))+1))/Register!$Q902,2)-ROUND((Register!$M902-Register!$R902)*MIN(Register!$Q902,MAX(0,MIN(G$4-1,IF(Register!$U902="",$D$2,MIN($D$2,YEAR(Register!$U902)*12+MONTH(Register!$U902)-1)))-(YEAR(Register!$O902)*12+MONTH(Register!$O902))+1))/Register!$Q902,2))</f>
        <v/>
      </c>
      <c r="H904" s="27">
        <f>IF(OR(Register!$N902&lt;&gt;"Yes",Register!$O902="",N(Register!$Q902)=0),0,ROUND((Register!$M902-Register!$R902)*MIN(Register!$Q902,MAX(0,MIN(H$4,IF(Register!$U902="",$D$2,MIN($D$2,YEAR(Register!$U902)*12+MONTH(Register!$U902)-1)))-(YEAR(Register!$O902)*12+MONTH(Register!$O902))+1))/Register!$Q902,2)-ROUND((Register!$M902-Register!$R902)*MIN(Register!$Q902,MAX(0,MIN(H$4-1,IF(Register!$U902="",$D$2,MIN($D$2,YEAR(Register!$U902)*12+MONTH(Register!$U902)-1)))-(YEAR(Register!$O902)*12+MONTH(Register!$O902))+1))/Register!$Q902,2))</f>
        <v/>
      </c>
      <c r="I904" s="27">
        <f>IF(OR(Register!$N902&lt;&gt;"Yes",Register!$O902="",N(Register!$Q902)=0),0,ROUND((Register!$M902-Register!$R902)*MIN(Register!$Q902,MAX(0,MIN(I$4,IF(Register!$U902="",$D$2,MIN($D$2,YEAR(Register!$U902)*12+MONTH(Register!$U902)-1)))-(YEAR(Register!$O902)*12+MONTH(Register!$O902))+1))/Register!$Q902,2)-ROUND((Register!$M902-Register!$R902)*MIN(Register!$Q902,MAX(0,MIN(I$4-1,IF(Register!$U902="",$D$2,MIN($D$2,YEAR(Register!$U902)*12+MONTH(Register!$U902)-1)))-(YEAR(Register!$O902)*12+MONTH(Register!$O902))+1))/Register!$Q902,2))</f>
        <v/>
      </c>
      <c r="J904" s="27">
        <f>IF(OR(Register!$N902&lt;&gt;"Yes",Register!$O902="",N(Register!$Q902)=0),0,ROUND((Register!$M902-Register!$R902)*MIN(Register!$Q902,MAX(0,MIN(J$4,IF(Register!$U902="",$D$2,MIN($D$2,YEAR(Register!$U902)*12+MONTH(Register!$U902)-1)))-(YEAR(Register!$O902)*12+MONTH(Register!$O902))+1))/Register!$Q902,2)-ROUND((Register!$M902-Register!$R902)*MIN(Register!$Q902,MAX(0,MIN(J$4-1,IF(Register!$U902="",$D$2,MIN($D$2,YEAR(Register!$U902)*12+MONTH(Register!$U902)-1)))-(YEAR(Register!$O902)*12+MONTH(Register!$O902))+1))/Register!$Q902,2))</f>
        <v/>
      </c>
      <c r="K904" s="27">
        <f>IF(OR(Register!$N902&lt;&gt;"Yes",Register!$O902="",N(Register!$Q902)=0),0,ROUND((Register!$M902-Register!$R902)*MIN(Register!$Q902,MAX(0,MIN(K$4,IF(Register!$U902="",$D$2,MIN($D$2,YEAR(Register!$U902)*12+MONTH(Register!$U902)-1)))-(YEAR(Register!$O902)*12+MONTH(Register!$O902))+1))/Register!$Q902,2)-ROUND((Register!$M902-Register!$R902)*MIN(Register!$Q902,MAX(0,MIN(K$4-1,IF(Register!$U902="",$D$2,MIN($D$2,YEAR(Register!$U902)*12+MONTH(Register!$U902)-1)))-(YEAR(Register!$O902)*12+MONTH(Register!$O902))+1))/Register!$Q902,2))</f>
        <v/>
      </c>
      <c r="L904" s="27">
        <f>IF(OR(Register!$N902&lt;&gt;"Yes",Register!$O902="",N(Register!$Q902)=0),0,ROUND((Register!$M902-Register!$R902)*MIN(Register!$Q902,MAX(0,MIN(L$4,IF(Register!$U902="",$D$2,MIN($D$2,YEAR(Register!$U902)*12+MONTH(Register!$U902)-1)))-(YEAR(Register!$O902)*12+MONTH(Register!$O902))+1))/Register!$Q902,2)-ROUND((Register!$M902-Register!$R902)*MIN(Register!$Q902,MAX(0,MIN(L$4-1,IF(Register!$U902="",$D$2,MIN($D$2,YEAR(Register!$U902)*12+MONTH(Register!$U902)-1)))-(YEAR(Register!$O902)*12+MONTH(Register!$O902))+1))/Register!$Q902,2))</f>
        <v/>
      </c>
      <c r="M904" s="27">
        <f>IF(OR(Register!$N902&lt;&gt;"Yes",Register!$O902="",N(Register!$Q902)=0),0,ROUND((Register!$M902-Register!$R902)*MIN(Register!$Q902,MAX(0,MIN(M$4,IF(Register!$U902="",$D$2,MIN($D$2,YEAR(Register!$U902)*12+MONTH(Register!$U902)-1)))-(YEAR(Register!$O902)*12+MONTH(Register!$O902))+1))/Register!$Q902,2)-ROUND((Register!$M902-Register!$R902)*MIN(Register!$Q902,MAX(0,MIN(M$4-1,IF(Register!$U902="",$D$2,MIN($D$2,YEAR(Register!$U902)*12+MONTH(Register!$U902)-1)))-(YEAR(Register!$O902)*12+MONTH(Register!$O902))+1))/Register!$Q902,2))</f>
        <v/>
      </c>
      <c r="N904" s="27">
        <f>IF(OR(Register!$N902&lt;&gt;"Yes",Register!$O902="",N(Register!$Q902)=0),0,ROUND((Register!$M902-Register!$R902)*MIN(Register!$Q902,MAX(0,MIN(N$4,IF(Register!$U902="",$D$2,MIN($D$2,YEAR(Register!$U902)*12+MONTH(Register!$U902)-1)))-(YEAR(Register!$O902)*12+MONTH(Register!$O902))+1))/Register!$Q902,2)-ROUND((Register!$M902-Register!$R902)*MIN(Register!$Q902,MAX(0,MIN(N$4-1,IF(Register!$U902="",$D$2,MIN($D$2,YEAR(Register!$U902)*12+MONTH(Register!$U902)-1)))-(YEAR(Register!$O902)*12+MONTH(Register!$O902))+1))/Register!$Q902,2))</f>
        <v/>
      </c>
      <c r="O904" s="27">
        <f>IF(OR(Register!$N902&lt;&gt;"Yes",Register!$O902="",N(Register!$Q902)=0),0,ROUND((Register!$M902-Register!$R902)*MIN(Register!$Q902,MAX(0,MIN(O$4,IF(Register!$U902="",$D$2,MIN($D$2,YEAR(Register!$U902)*12+MONTH(Register!$U902)-1)))-(YEAR(Register!$O902)*12+MONTH(Register!$O902))+1))/Register!$Q902,2)-ROUND((Register!$M902-Register!$R902)*MIN(Register!$Q902,MAX(0,MIN(O$4-1,IF(Register!$U902="",$D$2,MIN($D$2,YEAR(Register!$U902)*12+MONTH(Register!$U902)-1)))-(YEAR(Register!$O902)*12+MONTH(Register!$O902))+1))/Register!$Q902,2))</f>
        <v/>
      </c>
      <c r="P904" s="27">
        <f>IF(OR(Register!$N902&lt;&gt;"Yes",Register!$O902="",N(Register!$Q902)=0),0,ROUND((Register!$M902-Register!$R902)*MIN(Register!$Q902,MAX(0,MIN(P$4,IF(Register!$U902="",$D$2,MIN($D$2,YEAR(Register!$U902)*12+MONTH(Register!$U902)-1)))-(YEAR(Register!$O902)*12+MONTH(Register!$O902))+1))/Register!$Q902,2)-ROUND((Register!$M902-Register!$R902)*MIN(Register!$Q902,MAX(0,MIN(P$4-1,IF(Register!$U902="",$D$2,MIN($D$2,YEAR(Register!$U902)*12+MONTH(Register!$U902)-1)))-(YEAR(Register!$O902)*12+MONTH(Register!$O902))+1))/Register!$Q902,2))</f>
        <v/>
      </c>
      <c r="Q904" s="27">
        <f>E904+F904+G904+H904+I904+J904+K904+L904+M904+N904+O904+P904</f>
        <v/>
      </c>
    </row>
    <row r="905">
      <c r="A905" s="28">
        <f>IF(Register!$A903="","",Register!$A903)</f>
        <v/>
      </c>
      <c r="B905" s="28">
        <f>IF(Register!$D903="","",Register!$D903)</f>
        <v/>
      </c>
      <c r="C905" s="28">
        <f>IF(Register!$F903="","",Register!$F903)</f>
        <v/>
      </c>
      <c r="D905" s="28">
        <f>IF(C905="","",IF(C905=Settings!$A$9,Settings!$B$9,IF(C905=Settings!$A$10,Settings!$B$10,IF(C905=Settings!$A$11,Settings!$B$11,IF(C905=Settings!$A$12,Settings!$B$12,IF(C905=Settings!$A$13,Settings!$B$13,IF(C905=Settings!$A$14,Settings!$B$14,IF(C905=Settings!$A$15,Settings!$B$15,IF(C905=Settings!$A$16,Settings!$B$16,IF(C905=Settings!$A$17,Settings!$B$17,IF(C905=Settings!$A$18,Settings!$B$18,"")))))))))))</f>
        <v/>
      </c>
      <c r="E905" s="27">
        <f>IF(OR(Register!$N903&lt;&gt;"Yes",Register!$O903="",N(Register!$Q903)=0),0,ROUND((Register!$M903-Register!$R903)*MIN(Register!$Q903,MAX(0,MIN(E$4,IF(Register!$U903="",$D$2,MIN($D$2,YEAR(Register!$U903)*12+MONTH(Register!$U903)-1)))-(YEAR(Register!$O903)*12+MONTH(Register!$O903))+1))/Register!$Q903,2)-ROUND((Register!$M903-Register!$R903)*MIN(Register!$Q903,MAX(0,MIN(E$4-1,IF(Register!$U903="",$D$2,MIN($D$2,YEAR(Register!$U903)*12+MONTH(Register!$U903)-1)))-(YEAR(Register!$O903)*12+MONTH(Register!$O903))+1))/Register!$Q903,2))</f>
        <v/>
      </c>
      <c r="F905" s="27">
        <f>IF(OR(Register!$N903&lt;&gt;"Yes",Register!$O903="",N(Register!$Q903)=0),0,ROUND((Register!$M903-Register!$R903)*MIN(Register!$Q903,MAX(0,MIN(F$4,IF(Register!$U903="",$D$2,MIN($D$2,YEAR(Register!$U903)*12+MONTH(Register!$U903)-1)))-(YEAR(Register!$O903)*12+MONTH(Register!$O903))+1))/Register!$Q903,2)-ROUND((Register!$M903-Register!$R903)*MIN(Register!$Q903,MAX(0,MIN(F$4-1,IF(Register!$U903="",$D$2,MIN($D$2,YEAR(Register!$U903)*12+MONTH(Register!$U903)-1)))-(YEAR(Register!$O903)*12+MONTH(Register!$O903))+1))/Register!$Q903,2))</f>
        <v/>
      </c>
      <c r="G905" s="27">
        <f>IF(OR(Register!$N903&lt;&gt;"Yes",Register!$O903="",N(Register!$Q903)=0),0,ROUND((Register!$M903-Register!$R903)*MIN(Register!$Q903,MAX(0,MIN(G$4,IF(Register!$U903="",$D$2,MIN($D$2,YEAR(Register!$U903)*12+MONTH(Register!$U903)-1)))-(YEAR(Register!$O903)*12+MONTH(Register!$O903))+1))/Register!$Q903,2)-ROUND((Register!$M903-Register!$R903)*MIN(Register!$Q903,MAX(0,MIN(G$4-1,IF(Register!$U903="",$D$2,MIN($D$2,YEAR(Register!$U903)*12+MONTH(Register!$U903)-1)))-(YEAR(Register!$O903)*12+MONTH(Register!$O903))+1))/Register!$Q903,2))</f>
        <v/>
      </c>
      <c r="H905" s="27">
        <f>IF(OR(Register!$N903&lt;&gt;"Yes",Register!$O903="",N(Register!$Q903)=0),0,ROUND((Register!$M903-Register!$R903)*MIN(Register!$Q903,MAX(0,MIN(H$4,IF(Register!$U903="",$D$2,MIN($D$2,YEAR(Register!$U903)*12+MONTH(Register!$U903)-1)))-(YEAR(Register!$O903)*12+MONTH(Register!$O903))+1))/Register!$Q903,2)-ROUND((Register!$M903-Register!$R903)*MIN(Register!$Q903,MAX(0,MIN(H$4-1,IF(Register!$U903="",$D$2,MIN($D$2,YEAR(Register!$U903)*12+MONTH(Register!$U903)-1)))-(YEAR(Register!$O903)*12+MONTH(Register!$O903))+1))/Register!$Q903,2))</f>
        <v/>
      </c>
      <c r="I905" s="27">
        <f>IF(OR(Register!$N903&lt;&gt;"Yes",Register!$O903="",N(Register!$Q903)=0),0,ROUND((Register!$M903-Register!$R903)*MIN(Register!$Q903,MAX(0,MIN(I$4,IF(Register!$U903="",$D$2,MIN($D$2,YEAR(Register!$U903)*12+MONTH(Register!$U903)-1)))-(YEAR(Register!$O903)*12+MONTH(Register!$O903))+1))/Register!$Q903,2)-ROUND((Register!$M903-Register!$R903)*MIN(Register!$Q903,MAX(0,MIN(I$4-1,IF(Register!$U903="",$D$2,MIN($D$2,YEAR(Register!$U903)*12+MONTH(Register!$U903)-1)))-(YEAR(Register!$O903)*12+MONTH(Register!$O903))+1))/Register!$Q903,2))</f>
        <v/>
      </c>
      <c r="J905" s="27">
        <f>IF(OR(Register!$N903&lt;&gt;"Yes",Register!$O903="",N(Register!$Q903)=0),0,ROUND((Register!$M903-Register!$R903)*MIN(Register!$Q903,MAX(0,MIN(J$4,IF(Register!$U903="",$D$2,MIN($D$2,YEAR(Register!$U903)*12+MONTH(Register!$U903)-1)))-(YEAR(Register!$O903)*12+MONTH(Register!$O903))+1))/Register!$Q903,2)-ROUND((Register!$M903-Register!$R903)*MIN(Register!$Q903,MAX(0,MIN(J$4-1,IF(Register!$U903="",$D$2,MIN($D$2,YEAR(Register!$U903)*12+MONTH(Register!$U903)-1)))-(YEAR(Register!$O903)*12+MONTH(Register!$O903))+1))/Register!$Q903,2))</f>
        <v/>
      </c>
      <c r="K905" s="27">
        <f>IF(OR(Register!$N903&lt;&gt;"Yes",Register!$O903="",N(Register!$Q903)=0),0,ROUND((Register!$M903-Register!$R903)*MIN(Register!$Q903,MAX(0,MIN(K$4,IF(Register!$U903="",$D$2,MIN($D$2,YEAR(Register!$U903)*12+MONTH(Register!$U903)-1)))-(YEAR(Register!$O903)*12+MONTH(Register!$O903))+1))/Register!$Q903,2)-ROUND((Register!$M903-Register!$R903)*MIN(Register!$Q903,MAX(0,MIN(K$4-1,IF(Register!$U903="",$D$2,MIN($D$2,YEAR(Register!$U903)*12+MONTH(Register!$U903)-1)))-(YEAR(Register!$O903)*12+MONTH(Register!$O903))+1))/Register!$Q903,2))</f>
        <v/>
      </c>
      <c r="L905" s="27">
        <f>IF(OR(Register!$N903&lt;&gt;"Yes",Register!$O903="",N(Register!$Q903)=0),0,ROUND((Register!$M903-Register!$R903)*MIN(Register!$Q903,MAX(0,MIN(L$4,IF(Register!$U903="",$D$2,MIN($D$2,YEAR(Register!$U903)*12+MONTH(Register!$U903)-1)))-(YEAR(Register!$O903)*12+MONTH(Register!$O903))+1))/Register!$Q903,2)-ROUND((Register!$M903-Register!$R903)*MIN(Register!$Q903,MAX(0,MIN(L$4-1,IF(Register!$U903="",$D$2,MIN($D$2,YEAR(Register!$U903)*12+MONTH(Register!$U903)-1)))-(YEAR(Register!$O903)*12+MONTH(Register!$O903))+1))/Register!$Q903,2))</f>
        <v/>
      </c>
      <c r="M905" s="27">
        <f>IF(OR(Register!$N903&lt;&gt;"Yes",Register!$O903="",N(Register!$Q903)=0),0,ROUND((Register!$M903-Register!$R903)*MIN(Register!$Q903,MAX(0,MIN(M$4,IF(Register!$U903="",$D$2,MIN($D$2,YEAR(Register!$U903)*12+MONTH(Register!$U903)-1)))-(YEAR(Register!$O903)*12+MONTH(Register!$O903))+1))/Register!$Q903,2)-ROUND((Register!$M903-Register!$R903)*MIN(Register!$Q903,MAX(0,MIN(M$4-1,IF(Register!$U903="",$D$2,MIN($D$2,YEAR(Register!$U903)*12+MONTH(Register!$U903)-1)))-(YEAR(Register!$O903)*12+MONTH(Register!$O903))+1))/Register!$Q903,2))</f>
        <v/>
      </c>
      <c r="N905" s="27">
        <f>IF(OR(Register!$N903&lt;&gt;"Yes",Register!$O903="",N(Register!$Q903)=0),0,ROUND((Register!$M903-Register!$R903)*MIN(Register!$Q903,MAX(0,MIN(N$4,IF(Register!$U903="",$D$2,MIN($D$2,YEAR(Register!$U903)*12+MONTH(Register!$U903)-1)))-(YEAR(Register!$O903)*12+MONTH(Register!$O903))+1))/Register!$Q903,2)-ROUND((Register!$M903-Register!$R903)*MIN(Register!$Q903,MAX(0,MIN(N$4-1,IF(Register!$U903="",$D$2,MIN($D$2,YEAR(Register!$U903)*12+MONTH(Register!$U903)-1)))-(YEAR(Register!$O903)*12+MONTH(Register!$O903))+1))/Register!$Q903,2))</f>
        <v/>
      </c>
      <c r="O905" s="27">
        <f>IF(OR(Register!$N903&lt;&gt;"Yes",Register!$O903="",N(Register!$Q903)=0),0,ROUND((Register!$M903-Register!$R903)*MIN(Register!$Q903,MAX(0,MIN(O$4,IF(Register!$U903="",$D$2,MIN($D$2,YEAR(Register!$U903)*12+MONTH(Register!$U903)-1)))-(YEAR(Register!$O903)*12+MONTH(Register!$O903))+1))/Register!$Q903,2)-ROUND((Register!$M903-Register!$R903)*MIN(Register!$Q903,MAX(0,MIN(O$4-1,IF(Register!$U903="",$D$2,MIN($D$2,YEAR(Register!$U903)*12+MONTH(Register!$U903)-1)))-(YEAR(Register!$O903)*12+MONTH(Register!$O903))+1))/Register!$Q903,2))</f>
        <v/>
      </c>
      <c r="P905" s="27">
        <f>IF(OR(Register!$N903&lt;&gt;"Yes",Register!$O903="",N(Register!$Q903)=0),0,ROUND((Register!$M903-Register!$R903)*MIN(Register!$Q903,MAX(0,MIN(P$4,IF(Register!$U903="",$D$2,MIN($D$2,YEAR(Register!$U903)*12+MONTH(Register!$U903)-1)))-(YEAR(Register!$O903)*12+MONTH(Register!$O903))+1))/Register!$Q903,2)-ROUND((Register!$M903-Register!$R903)*MIN(Register!$Q903,MAX(0,MIN(P$4-1,IF(Register!$U903="",$D$2,MIN($D$2,YEAR(Register!$U903)*12+MONTH(Register!$U903)-1)))-(YEAR(Register!$O903)*12+MONTH(Register!$O903))+1))/Register!$Q903,2))</f>
        <v/>
      </c>
      <c r="Q905" s="27">
        <f>E905+F905+G905+H905+I905+J905+K905+L905+M905+N905+O905+P905</f>
        <v/>
      </c>
    </row>
    <row r="906">
      <c r="A906" s="28">
        <f>IF(Register!$A904="","",Register!$A904)</f>
        <v/>
      </c>
      <c r="B906" s="28">
        <f>IF(Register!$D904="","",Register!$D904)</f>
        <v/>
      </c>
      <c r="C906" s="28">
        <f>IF(Register!$F904="","",Register!$F904)</f>
        <v/>
      </c>
      <c r="D906" s="28">
        <f>IF(C906="","",IF(C906=Settings!$A$9,Settings!$B$9,IF(C906=Settings!$A$10,Settings!$B$10,IF(C906=Settings!$A$11,Settings!$B$11,IF(C906=Settings!$A$12,Settings!$B$12,IF(C906=Settings!$A$13,Settings!$B$13,IF(C906=Settings!$A$14,Settings!$B$14,IF(C906=Settings!$A$15,Settings!$B$15,IF(C906=Settings!$A$16,Settings!$B$16,IF(C906=Settings!$A$17,Settings!$B$17,IF(C906=Settings!$A$18,Settings!$B$18,"")))))))))))</f>
        <v/>
      </c>
      <c r="E906" s="27">
        <f>IF(OR(Register!$N904&lt;&gt;"Yes",Register!$O904="",N(Register!$Q904)=0),0,ROUND((Register!$M904-Register!$R904)*MIN(Register!$Q904,MAX(0,MIN(E$4,IF(Register!$U904="",$D$2,MIN($D$2,YEAR(Register!$U904)*12+MONTH(Register!$U904)-1)))-(YEAR(Register!$O904)*12+MONTH(Register!$O904))+1))/Register!$Q904,2)-ROUND((Register!$M904-Register!$R904)*MIN(Register!$Q904,MAX(0,MIN(E$4-1,IF(Register!$U904="",$D$2,MIN($D$2,YEAR(Register!$U904)*12+MONTH(Register!$U904)-1)))-(YEAR(Register!$O904)*12+MONTH(Register!$O904))+1))/Register!$Q904,2))</f>
        <v/>
      </c>
      <c r="F906" s="27">
        <f>IF(OR(Register!$N904&lt;&gt;"Yes",Register!$O904="",N(Register!$Q904)=0),0,ROUND((Register!$M904-Register!$R904)*MIN(Register!$Q904,MAX(0,MIN(F$4,IF(Register!$U904="",$D$2,MIN($D$2,YEAR(Register!$U904)*12+MONTH(Register!$U904)-1)))-(YEAR(Register!$O904)*12+MONTH(Register!$O904))+1))/Register!$Q904,2)-ROUND((Register!$M904-Register!$R904)*MIN(Register!$Q904,MAX(0,MIN(F$4-1,IF(Register!$U904="",$D$2,MIN($D$2,YEAR(Register!$U904)*12+MONTH(Register!$U904)-1)))-(YEAR(Register!$O904)*12+MONTH(Register!$O904))+1))/Register!$Q904,2))</f>
        <v/>
      </c>
      <c r="G906" s="27">
        <f>IF(OR(Register!$N904&lt;&gt;"Yes",Register!$O904="",N(Register!$Q904)=0),0,ROUND((Register!$M904-Register!$R904)*MIN(Register!$Q904,MAX(0,MIN(G$4,IF(Register!$U904="",$D$2,MIN($D$2,YEAR(Register!$U904)*12+MONTH(Register!$U904)-1)))-(YEAR(Register!$O904)*12+MONTH(Register!$O904))+1))/Register!$Q904,2)-ROUND((Register!$M904-Register!$R904)*MIN(Register!$Q904,MAX(0,MIN(G$4-1,IF(Register!$U904="",$D$2,MIN($D$2,YEAR(Register!$U904)*12+MONTH(Register!$U904)-1)))-(YEAR(Register!$O904)*12+MONTH(Register!$O904))+1))/Register!$Q904,2))</f>
        <v/>
      </c>
      <c r="H906" s="27">
        <f>IF(OR(Register!$N904&lt;&gt;"Yes",Register!$O904="",N(Register!$Q904)=0),0,ROUND((Register!$M904-Register!$R904)*MIN(Register!$Q904,MAX(0,MIN(H$4,IF(Register!$U904="",$D$2,MIN($D$2,YEAR(Register!$U904)*12+MONTH(Register!$U904)-1)))-(YEAR(Register!$O904)*12+MONTH(Register!$O904))+1))/Register!$Q904,2)-ROUND((Register!$M904-Register!$R904)*MIN(Register!$Q904,MAX(0,MIN(H$4-1,IF(Register!$U904="",$D$2,MIN($D$2,YEAR(Register!$U904)*12+MONTH(Register!$U904)-1)))-(YEAR(Register!$O904)*12+MONTH(Register!$O904))+1))/Register!$Q904,2))</f>
        <v/>
      </c>
      <c r="I906" s="27">
        <f>IF(OR(Register!$N904&lt;&gt;"Yes",Register!$O904="",N(Register!$Q904)=0),0,ROUND((Register!$M904-Register!$R904)*MIN(Register!$Q904,MAX(0,MIN(I$4,IF(Register!$U904="",$D$2,MIN($D$2,YEAR(Register!$U904)*12+MONTH(Register!$U904)-1)))-(YEAR(Register!$O904)*12+MONTH(Register!$O904))+1))/Register!$Q904,2)-ROUND((Register!$M904-Register!$R904)*MIN(Register!$Q904,MAX(0,MIN(I$4-1,IF(Register!$U904="",$D$2,MIN($D$2,YEAR(Register!$U904)*12+MONTH(Register!$U904)-1)))-(YEAR(Register!$O904)*12+MONTH(Register!$O904))+1))/Register!$Q904,2))</f>
        <v/>
      </c>
      <c r="J906" s="27">
        <f>IF(OR(Register!$N904&lt;&gt;"Yes",Register!$O904="",N(Register!$Q904)=0),0,ROUND((Register!$M904-Register!$R904)*MIN(Register!$Q904,MAX(0,MIN(J$4,IF(Register!$U904="",$D$2,MIN($D$2,YEAR(Register!$U904)*12+MONTH(Register!$U904)-1)))-(YEAR(Register!$O904)*12+MONTH(Register!$O904))+1))/Register!$Q904,2)-ROUND((Register!$M904-Register!$R904)*MIN(Register!$Q904,MAX(0,MIN(J$4-1,IF(Register!$U904="",$D$2,MIN($D$2,YEAR(Register!$U904)*12+MONTH(Register!$U904)-1)))-(YEAR(Register!$O904)*12+MONTH(Register!$O904))+1))/Register!$Q904,2))</f>
        <v/>
      </c>
      <c r="K906" s="27">
        <f>IF(OR(Register!$N904&lt;&gt;"Yes",Register!$O904="",N(Register!$Q904)=0),0,ROUND((Register!$M904-Register!$R904)*MIN(Register!$Q904,MAX(0,MIN(K$4,IF(Register!$U904="",$D$2,MIN($D$2,YEAR(Register!$U904)*12+MONTH(Register!$U904)-1)))-(YEAR(Register!$O904)*12+MONTH(Register!$O904))+1))/Register!$Q904,2)-ROUND((Register!$M904-Register!$R904)*MIN(Register!$Q904,MAX(0,MIN(K$4-1,IF(Register!$U904="",$D$2,MIN($D$2,YEAR(Register!$U904)*12+MONTH(Register!$U904)-1)))-(YEAR(Register!$O904)*12+MONTH(Register!$O904))+1))/Register!$Q904,2))</f>
        <v/>
      </c>
      <c r="L906" s="27">
        <f>IF(OR(Register!$N904&lt;&gt;"Yes",Register!$O904="",N(Register!$Q904)=0),0,ROUND((Register!$M904-Register!$R904)*MIN(Register!$Q904,MAX(0,MIN(L$4,IF(Register!$U904="",$D$2,MIN($D$2,YEAR(Register!$U904)*12+MONTH(Register!$U904)-1)))-(YEAR(Register!$O904)*12+MONTH(Register!$O904))+1))/Register!$Q904,2)-ROUND((Register!$M904-Register!$R904)*MIN(Register!$Q904,MAX(0,MIN(L$4-1,IF(Register!$U904="",$D$2,MIN($D$2,YEAR(Register!$U904)*12+MONTH(Register!$U904)-1)))-(YEAR(Register!$O904)*12+MONTH(Register!$O904))+1))/Register!$Q904,2))</f>
        <v/>
      </c>
      <c r="M906" s="27">
        <f>IF(OR(Register!$N904&lt;&gt;"Yes",Register!$O904="",N(Register!$Q904)=0),0,ROUND((Register!$M904-Register!$R904)*MIN(Register!$Q904,MAX(0,MIN(M$4,IF(Register!$U904="",$D$2,MIN($D$2,YEAR(Register!$U904)*12+MONTH(Register!$U904)-1)))-(YEAR(Register!$O904)*12+MONTH(Register!$O904))+1))/Register!$Q904,2)-ROUND((Register!$M904-Register!$R904)*MIN(Register!$Q904,MAX(0,MIN(M$4-1,IF(Register!$U904="",$D$2,MIN($D$2,YEAR(Register!$U904)*12+MONTH(Register!$U904)-1)))-(YEAR(Register!$O904)*12+MONTH(Register!$O904))+1))/Register!$Q904,2))</f>
        <v/>
      </c>
      <c r="N906" s="27">
        <f>IF(OR(Register!$N904&lt;&gt;"Yes",Register!$O904="",N(Register!$Q904)=0),0,ROUND((Register!$M904-Register!$R904)*MIN(Register!$Q904,MAX(0,MIN(N$4,IF(Register!$U904="",$D$2,MIN($D$2,YEAR(Register!$U904)*12+MONTH(Register!$U904)-1)))-(YEAR(Register!$O904)*12+MONTH(Register!$O904))+1))/Register!$Q904,2)-ROUND((Register!$M904-Register!$R904)*MIN(Register!$Q904,MAX(0,MIN(N$4-1,IF(Register!$U904="",$D$2,MIN($D$2,YEAR(Register!$U904)*12+MONTH(Register!$U904)-1)))-(YEAR(Register!$O904)*12+MONTH(Register!$O904))+1))/Register!$Q904,2))</f>
        <v/>
      </c>
      <c r="O906" s="27">
        <f>IF(OR(Register!$N904&lt;&gt;"Yes",Register!$O904="",N(Register!$Q904)=0),0,ROUND((Register!$M904-Register!$R904)*MIN(Register!$Q904,MAX(0,MIN(O$4,IF(Register!$U904="",$D$2,MIN($D$2,YEAR(Register!$U904)*12+MONTH(Register!$U904)-1)))-(YEAR(Register!$O904)*12+MONTH(Register!$O904))+1))/Register!$Q904,2)-ROUND((Register!$M904-Register!$R904)*MIN(Register!$Q904,MAX(0,MIN(O$4-1,IF(Register!$U904="",$D$2,MIN($D$2,YEAR(Register!$U904)*12+MONTH(Register!$U904)-1)))-(YEAR(Register!$O904)*12+MONTH(Register!$O904))+1))/Register!$Q904,2))</f>
        <v/>
      </c>
      <c r="P906" s="27">
        <f>IF(OR(Register!$N904&lt;&gt;"Yes",Register!$O904="",N(Register!$Q904)=0),0,ROUND((Register!$M904-Register!$R904)*MIN(Register!$Q904,MAX(0,MIN(P$4,IF(Register!$U904="",$D$2,MIN($D$2,YEAR(Register!$U904)*12+MONTH(Register!$U904)-1)))-(YEAR(Register!$O904)*12+MONTH(Register!$O904))+1))/Register!$Q904,2)-ROUND((Register!$M904-Register!$R904)*MIN(Register!$Q904,MAX(0,MIN(P$4-1,IF(Register!$U904="",$D$2,MIN($D$2,YEAR(Register!$U904)*12+MONTH(Register!$U904)-1)))-(YEAR(Register!$O904)*12+MONTH(Register!$O904))+1))/Register!$Q904,2))</f>
        <v/>
      </c>
      <c r="Q906" s="27">
        <f>E906+F906+G906+H906+I906+J906+K906+L906+M906+N906+O906+P906</f>
        <v/>
      </c>
    </row>
    <row r="907">
      <c r="A907" s="28">
        <f>IF(Register!$A905="","",Register!$A905)</f>
        <v/>
      </c>
      <c r="B907" s="28">
        <f>IF(Register!$D905="","",Register!$D905)</f>
        <v/>
      </c>
      <c r="C907" s="28">
        <f>IF(Register!$F905="","",Register!$F905)</f>
        <v/>
      </c>
      <c r="D907" s="28">
        <f>IF(C907="","",IF(C907=Settings!$A$9,Settings!$B$9,IF(C907=Settings!$A$10,Settings!$B$10,IF(C907=Settings!$A$11,Settings!$B$11,IF(C907=Settings!$A$12,Settings!$B$12,IF(C907=Settings!$A$13,Settings!$B$13,IF(C907=Settings!$A$14,Settings!$B$14,IF(C907=Settings!$A$15,Settings!$B$15,IF(C907=Settings!$A$16,Settings!$B$16,IF(C907=Settings!$A$17,Settings!$B$17,IF(C907=Settings!$A$18,Settings!$B$18,"")))))))))))</f>
        <v/>
      </c>
      <c r="E907" s="27">
        <f>IF(OR(Register!$N905&lt;&gt;"Yes",Register!$O905="",N(Register!$Q905)=0),0,ROUND((Register!$M905-Register!$R905)*MIN(Register!$Q905,MAX(0,MIN(E$4,IF(Register!$U905="",$D$2,MIN($D$2,YEAR(Register!$U905)*12+MONTH(Register!$U905)-1)))-(YEAR(Register!$O905)*12+MONTH(Register!$O905))+1))/Register!$Q905,2)-ROUND((Register!$M905-Register!$R905)*MIN(Register!$Q905,MAX(0,MIN(E$4-1,IF(Register!$U905="",$D$2,MIN($D$2,YEAR(Register!$U905)*12+MONTH(Register!$U905)-1)))-(YEAR(Register!$O905)*12+MONTH(Register!$O905))+1))/Register!$Q905,2))</f>
        <v/>
      </c>
      <c r="F907" s="27">
        <f>IF(OR(Register!$N905&lt;&gt;"Yes",Register!$O905="",N(Register!$Q905)=0),0,ROUND((Register!$M905-Register!$R905)*MIN(Register!$Q905,MAX(0,MIN(F$4,IF(Register!$U905="",$D$2,MIN($D$2,YEAR(Register!$U905)*12+MONTH(Register!$U905)-1)))-(YEAR(Register!$O905)*12+MONTH(Register!$O905))+1))/Register!$Q905,2)-ROUND((Register!$M905-Register!$R905)*MIN(Register!$Q905,MAX(0,MIN(F$4-1,IF(Register!$U905="",$D$2,MIN($D$2,YEAR(Register!$U905)*12+MONTH(Register!$U905)-1)))-(YEAR(Register!$O905)*12+MONTH(Register!$O905))+1))/Register!$Q905,2))</f>
        <v/>
      </c>
      <c r="G907" s="27">
        <f>IF(OR(Register!$N905&lt;&gt;"Yes",Register!$O905="",N(Register!$Q905)=0),0,ROUND((Register!$M905-Register!$R905)*MIN(Register!$Q905,MAX(0,MIN(G$4,IF(Register!$U905="",$D$2,MIN($D$2,YEAR(Register!$U905)*12+MONTH(Register!$U905)-1)))-(YEAR(Register!$O905)*12+MONTH(Register!$O905))+1))/Register!$Q905,2)-ROUND((Register!$M905-Register!$R905)*MIN(Register!$Q905,MAX(0,MIN(G$4-1,IF(Register!$U905="",$D$2,MIN($D$2,YEAR(Register!$U905)*12+MONTH(Register!$U905)-1)))-(YEAR(Register!$O905)*12+MONTH(Register!$O905))+1))/Register!$Q905,2))</f>
        <v/>
      </c>
      <c r="H907" s="27">
        <f>IF(OR(Register!$N905&lt;&gt;"Yes",Register!$O905="",N(Register!$Q905)=0),0,ROUND((Register!$M905-Register!$R905)*MIN(Register!$Q905,MAX(0,MIN(H$4,IF(Register!$U905="",$D$2,MIN($D$2,YEAR(Register!$U905)*12+MONTH(Register!$U905)-1)))-(YEAR(Register!$O905)*12+MONTH(Register!$O905))+1))/Register!$Q905,2)-ROUND((Register!$M905-Register!$R905)*MIN(Register!$Q905,MAX(0,MIN(H$4-1,IF(Register!$U905="",$D$2,MIN($D$2,YEAR(Register!$U905)*12+MONTH(Register!$U905)-1)))-(YEAR(Register!$O905)*12+MONTH(Register!$O905))+1))/Register!$Q905,2))</f>
        <v/>
      </c>
      <c r="I907" s="27">
        <f>IF(OR(Register!$N905&lt;&gt;"Yes",Register!$O905="",N(Register!$Q905)=0),0,ROUND((Register!$M905-Register!$R905)*MIN(Register!$Q905,MAX(0,MIN(I$4,IF(Register!$U905="",$D$2,MIN($D$2,YEAR(Register!$U905)*12+MONTH(Register!$U905)-1)))-(YEAR(Register!$O905)*12+MONTH(Register!$O905))+1))/Register!$Q905,2)-ROUND((Register!$M905-Register!$R905)*MIN(Register!$Q905,MAX(0,MIN(I$4-1,IF(Register!$U905="",$D$2,MIN($D$2,YEAR(Register!$U905)*12+MONTH(Register!$U905)-1)))-(YEAR(Register!$O905)*12+MONTH(Register!$O905))+1))/Register!$Q905,2))</f>
        <v/>
      </c>
      <c r="J907" s="27">
        <f>IF(OR(Register!$N905&lt;&gt;"Yes",Register!$O905="",N(Register!$Q905)=0),0,ROUND((Register!$M905-Register!$R905)*MIN(Register!$Q905,MAX(0,MIN(J$4,IF(Register!$U905="",$D$2,MIN($D$2,YEAR(Register!$U905)*12+MONTH(Register!$U905)-1)))-(YEAR(Register!$O905)*12+MONTH(Register!$O905))+1))/Register!$Q905,2)-ROUND((Register!$M905-Register!$R905)*MIN(Register!$Q905,MAX(0,MIN(J$4-1,IF(Register!$U905="",$D$2,MIN($D$2,YEAR(Register!$U905)*12+MONTH(Register!$U905)-1)))-(YEAR(Register!$O905)*12+MONTH(Register!$O905))+1))/Register!$Q905,2))</f>
        <v/>
      </c>
      <c r="K907" s="27">
        <f>IF(OR(Register!$N905&lt;&gt;"Yes",Register!$O905="",N(Register!$Q905)=0),0,ROUND((Register!$M905-Register!$R905)*MIN(Register!$Q905,MAX(0,MIN(K$4,IF(Register!$U905="",$D$2,MIN($D$2,YEAR(Register!$U905)*12+MONTH(Register!$U905)-1)))-(YEAR(Register!$O905)*12+MONTH(Register!$O905))+1))/Register!$Q905,2)-ROUND((Register!$M905-Register!$R905)*MIN(Register!$Q905,MAX(0,MIN(K$4-1,IF(Register!$U905="",$D$2,MIN($D$2,YEAR(Register!$U905)*12+MONTH(Register!$U905)-1)))-(YEAR(Register!$O905)*12+MONTH(Register!$O905))+1))/Register!$Q905,2))</f>
        <v/>
      </c>
      <c r="L907" s="27">
        <f>IF(OR(Register!$N905&lt;&gt;"Yes",Register!$O905="",N(Register!$Q905)=0),0,ROUND((Register!$M905-Register!$R905)*MIN(Register!$Q905,MAX(0,MIN(L$4,IF(Register!$U905="",$D$2,MIN($D$2,YEAR(Register!$U905)*12+MONTH(Register!$U905)-1)))-(YEAR(Register!$O905)*12+MONTH(Register!$O905))+1))/Register!$Q905,2)-ROUND((Register!$M905-Register!$R905)*MIN(Register!$Q905,MAX(0,MIN(L$4-1,IF(Register!$U905="",$D$2,MIN($D$2,YEAR(Register!$U905)*12+MONTH(Register!$U905)-1)))-(YEAR(Register!$O905)*12+MONTH(Register!$O905))+1))/Register!$Q905,2))</f>
        <v/>
      </c>
      <c r="M907" s="27">
        <f>IF(OR(Register!$N905&lt;&gt;"Yes",Register!$O905="",N(Register!$Q905)=0),0,ROUND((Register!$M905-Register!$R905)*MIN(Register!$Q905,MAX(0,MIN(M$4,IF(Register!$U905="",$D$2,MIN($D$2,YEAR(Register!$U905)*12+MONTH(Register!$U905)-1)))-(YEAR(Register!$O905)*12+MONTH(Register!$O905))+1))/Register!$Q905,2)-ROUND((Register!$M905-Register!$R905)*MIN(Register!$Q905,MAX(0,MIN(M$4-1,IF(Register!$U905="",$D$2,MIN($D$2,YEAR(Register!$U905)*12+MONTH(Register!$U905)-1)))-(YEAR(Register!$O905)*12+MONTH(Register!$O905))+1))/Register!$Q905,2))</f>
        <v/>
      </c>
      <c r="N907" s="27">
        <f>IF(OR(Register!$N905&lt;&gt;"Yes",Register!$O905="",N(Register!$Q905)=0),0,ROUND((Register!$M905-Register!$R905)*MIN(Register!$Q905,MAX(0,MIN(N$4,IF(Register!$U905="",$D$2,MIN($D$2,YEAR(Register!$U905)*12+MONTH(Register!$U905)-1)))-(YEAR(Register!$O905)*12+MONTH(Register!$O905))+1))/Register!$Q905,2)-ROUND((Register!$M905-Register!$R905)*MIN(Register!$Q905,MAX(0,MIN(N$4-1,IF(Register!$U905="",$D$2,MIN($D$2,YEAR(Register!$U905)*12+MONTH(Register!$U905)-1)))-(YEAR(Register!$O905)*12+MONTH(Register!$O905))+1))/Register!$Q905,2))</f>
        <v/>
      </c>
      <c r="O907" s="27">
        <f>IF(OR(Register!$N905&lt;&gt;"Yes",Register!$O905="",N(Register!$Q905)=0),0,ROUND((Register!$M905-Register!$R905)*MIN(Register!$Q905,MAX(0,MIN(O$4,IF(Register!$U905="",$D$2,MIN($D$2,YEAR(Register!$U905)*12+MONTH(Register!$U905)-1)))-(YEAR(Register!$O905)*12+MONTH(Register!$O905))+1))/Register!$Q905,2)-ROUND((Register!$M905-Register!$R905)*MIN(Register!$Q905,MAX(0,MIN(O$4-1,IF(Register!$U905="",$D$2,MIN($D$2,YEAR(Register!$U905)*12+MONTH(Register!$U905)-1)))-(YEAR(Register!$O905)*12+MONTH(Register!$O905))+1))/Register!$Q905,2))</f>
        <v/>
      </c>
      <c r="P907" s="27">
        <f>IF(OR(Register!$N905&lt;&gt;"Yes",Register!$O905="",N(Register!$Q905)=0),0,ROUND((Register!$M905-Register!$R905)*MIN(Register!$Q905,MAX(0,MIN(P$4,IF(Register!$U905="",$D$2,MIN($D$2,YEAR(Register!$U905)*12+MONTH(Register!$U905)-1)))-(YEAR(Register!$O905)*12+MONTH(Register!$O905))+1))/Register!$Q905,2)-ROUND((Register!$M905-Register!$R905)*MIN(Register!$Q905,MAX(0,MIN(P$4-1,IF(Register!$U905="",$D$2,MIN($D$2,YEAR(Register!$U905)*12+MONTH(Register!$U905)-1)))-(YEAR(Register!$O905)*12+MONTH(Register!$O905))+1))/Register!$Q905,2))</f>
        <v/>
      </c>
      <c r="Q907" s="27">
        <f>E907+F907+G907+H907+I907+J907+K907+L907+M907+N907+O907+P907</f>
        <v/>
      </c>
    </row>
    <row r="908">
      <c r="A908" s="28">
        <f>IF(Register!$A906="","",Register!$A906)</f>
        <v/>
      </c>
      <c r="B908" s="28">
        <f>IF(Register!$D906="","",Register!$D906)</f>
        <v/>
      </c>
      <c r="C908" s="28">
        <f>IF(Register!$F906="","",Register!$F906)</f>
        <v/>
      </c>
      <c r="D908" s="28">
        <f>IF(C908="","",IF(C908=Settings!$A$9,Settings!$B$9,IF(C908=Settings!$A$10,Settings!$B$10,IF(C908=Settings!$A$11,Settings!$B$11,IF(C908=Settings!$A$12,Settings!$B$12,IF(C908=Settings!$A$13,Settings!$B$13,IF(C908=Settings!$A$14,Settings!$B$14,IF(C908=Settings!$A$15,Settings!$B$15,IF(C908=Settings!$A$16,Settings!$B$16,IF(C908=Settings!$A$17,Settings!$B$17,IF(C908=Settings!$A$18,Settings!$B$18,"")))))))))))</f>
        <v/>
      </c>
      <c r="E908" s="27">
        <f>IF(OR(Register!$N906&lt;&gt;"Yes",Register!$O906="",N(Register!$Q906)=0),0,ROUND((Register!$M906-Register!$R906)*MIN(Register!$Q906,MAX(0,MIN(E$4,IF(Register!$U906="",$D$2,MIN($D$2,YEAR(Register!$U906)*12+MONTH(Register!$U906)-1)))-(YEAR(Register!$O906)*12+MONTH(Register!$O906))+1))/Register!$Q906,2)-ROUND((Register!$M906-Register!$R906)*MIN(Register!$Q906,MAX(0,MIN(E$4-1,IF(Register!$U906="",$D$2,MIN($D$2,YEAR(Register!$U906)*12+MONTH(Register!$U906)-1)))-(YEAR(Register!$O906)*12+MONTH(Register!$O906))+1))/Register!$Q906,2))</f>
        <v/>
      </c>
      <c r="F908" s="27">
        <f>IF(OR(Register!$N906&lt;&gt;"Yes",Register!$O906="",N(Register!$Q906)=0),0,ROUND((Register!$M906-Register!$R906)*MIN(Register!$Q906,MAX(0,MIN(F$4,IF(Register!$U906="",$D$2,MIN($D$2,YEAR(Register!$U906)*12+MONTH(Register!$U906)-1)))-(YEAR(Register!$O906)*12+MONTH(Register!$O906))+1))/Register!$Q906,2)-ROUND((Register!$M906-Register!$R906)*MIN(Register!$Q906,MAX(0,MIN(F$4-1,IF(Register!$U906="",$D$2,MIN($D$2,YEAR(Register!$U906)*12+MONTH(Register!$U906)-1)))-(YEAR(Register!$O906)*12+MONTH(Register!$O906))+1))/Register!$Q906,2))</f>
        <v/>
      </c>
      <c r="G908" s="27">
        <f>IF(OR(Register!$N906&lt;&gt;"Yes",Register!$O906="",N(Register!$Q906)=0),0,ROUND((Register!$M906-Register!$R906)*MIN(Register!$Q906,MAX(0,MIN(G$4,IF(Register!$U906="",$D$2,MIN($D$2,YEAR(Register!$U906)*12+MONTH(Register!$U906)-1)))-(YEAR(Register!$O906)*12+MONTH(Register!$O906))+1))/Register!$Q906,2)-ROUND((Register!$M906-Register!$R906)*MIN(Register!$Q906,MAX(0,MIN(G$4-1,IF(Register!$U906="",$D$2,MIN($D$2,YEAR(Register!$U906)*12+MONTH(Register!$U906)-1)))-(YEAR(Register!$O906)*12+MONTH(Register!$O906))+1))/Register!$Q906,2))</f>
        <v/>
      </c>
      <c r="H908" s="27">
        <f>IF(OR(Register!$N906&lt;&gt;"Yes",Register!$O906="",N(Register!$Q906)=0),0,ROUND((Register!$M906-Register!$R906)*MIN(Register!$Q906,MAX(0,MIN(H$4,IF(Register!$U906="",$D$2,MIN($D$2,YEAR(Register!$U906)*12+MONTH(Register!$U906)-1)))-(YEAR(Register!$O906)*12+MONTH(Register!$O906))+1))/Register!$Q906,2)-ROUND((Register!$M906-Register!$R906)*MIN(Register!$Q906,MAX(0,MIN(H$4-1,IF(Register!$U906="",$D$2,MIN($D$2,YEAR(Register!$U906)*12+MONTH(Register!$U906)-1)))-(YEAR(Register!$O906)*12+MONTH(Register!$O906))+1))/Register!$Q906,2))</f>
        <v/>
      </c>
      <c r="I908" s="27">
        <f>IF(OR(Register!$N906&lt;&gt;"Yes",Register!$O906="",N(Register!$Q906)=0),0,ROUND((Register!$M906-Register!$R906)*MIN(Register!$Q906,MAX(0,MIN(I$4,IF(Register!$U906="",$D$2,MIN($D$2,YEAR(Register!$U906)*12+MONTH(Register!$U906)-1)))-(YEAR(Register!$O906)*12+MONTH(Register!$O906))+1))/Register!$Q906,2)-ROUND((Register!$M906-Register!$R906)*MIN(Register!$Q906,MAX(0,MIN(I$4-1,IF(Register!$U906="",$D$2,MIN($D$2,YEAR(Register!$U906)*12+MONTH(Register!$U906)-1)))-(YEAR(Register!$O906)*12+MONTH(Register!$O906))+1))/Register!$Q906,2))</f>
        <v/>
      </c>
      <c r="J908" s="27">
        <f>IF(OR(Register!$N906&lt;&gt;"Yes",Register!$O906="",N(Register!$Q906)=0),0,ROUND((Register!$M906-Register!$R906)*MIN(Register!$Q906,MAX(0,MIN(J$4,IF(Register!$U906="",$D$2,MIN($D$2,YEAR(Register!$U906)*12+MONTH(Register!$U906)-1)))-(YEAR(Register!$O906)*12+MONTH(Register!$O906))+1))/Register!$Q906,2)-ROUND((Register!$M906-Register!$R906)*MIN(Register!$Q906,MAX(0,MIN(J$4-1,IF(Register!$U906="",$D$2,MIN($D$2,YEAR(Register!$U906)*12+MONTH(Register!$U906)-1)))-(YEAR(Register!$O906)*12+MONTH(Register!$O906))+1))/Register!$Q906,2))</f>
        <v/>
      </c>
      <c r="K908" s="27">
        <f>IF(OR(Register!$N906&lt;&gt;"Yes",Register!$O906="",N(Register!$Q906)=0),0,ROUND((Register!$M906-Register!$R906)*MIN(Register!$Q906,MAX(0,MIN(K$4,IF(Register!$U906="",$D$2,MIN($D$2,YEAR(Register!$U906)*12+MONTH(Register!$U906)-1)))-(YEAR(Register!$O906)*12+MONTH(Register!$O906))+1))/Register!$Q906,2)-ROUND((Register!$M906-Register!$R906)*MIN(Register!$Q906,MAX(0,MIN(K$4-1,IF(Register!$U906="",$D$2,MIN($D$2,YEAR(Register!$U906)*12+MONTH(Register!$U906)-1)))-(YEAR(Register!$O906)*12+MONTH(Register!$O906))+1))/Register!$Q906,2))</f>
        <v/>
      </c>
      <c r="L908" s="27">
        <f>IF(OR(Register!$N906&lt;&gt;"Yes",Register!$O906="",N(Register!$Q906)=0),0,ROUND((Register!$M906-Register!$R906)*MIN(Register!$Q906,MAX(0,MIN(L$4,IF(Register!$U906="",$D$2,MIN($D$2,YEAR(Register!$U906)*12+MONTH(Register!$U906)-1)))-(YEAR(Register!$O906)*12+MONTH(Register!$O906))+1))/Register!$Q906,2)-ROUND((Register!$M906-Register!$R906)*MIN(Register!$Q906,MAX(0,MIN(L$4-1,IF(Register!$U906="",$D$2,MIN($D$2,YEAR(Register!$U906)*12+MONTH(Register!$U906)-1)))-(YEAR(Register!$O906)*12+MONTH(Register!$O906))+1))/Register!$Q906,2))</f>
        <v/>
      </c>
      <c r="M908" s="27">
        <f>IF(OR(Register!$N906&lt;&gt;"Yes",Register!$O906="",N(Register!$Q906)=0),0,ROUND((Register!$M906-Register!$R906)*MIN(Register!$Q906,MAX(0,MIN(M$4,IF(Register!$U906="",$D$2,MIN($D$2,YEAR(Register!$U906)*12+MONTH(Register!$U906)-1)))-(YEAR(Register!$O906)*12+MONTH(Register!$O906))+1))/Register!$Q906,2)-ROUND((Register!$M906-Register!$R906)*MIN(Register!$Q906,MAX(0,MIN(M$4-1,IF(Register!$U906="",$D$2,MIN($D$2,YEAR(Register!$U906)*12+MONTH(Register!$U906)-1)))-(YEAR(Register!$O906)*12+MONTH(Register!$O906))+1))/Register!$Q906,2))</f>
        <v/>
      </c>
      <c r="N908" s="27">
        <f>IF(OR(Register!$N906&lt;&gt;"Yes",Register!$O906="",N(Register!$Q906)=0),0,ROUND((Register!$M906-Register!$R906)*MIN(Register!$Q906,MAX(0,MIN(N$4,IF(Register!$U906="",$D$2,MIN($D$2,YEAR(Register!$U906)*12+MONTH(Register!$U906)-1)))-(YEAR(Register!$O906)*12+MONTH(Register!$O906))+1))/Register!$Q906,2)-ROUND((Register!$M906-Register!$R906)*MIN(Register!$Q906,MAX(0,MIN(N$4-1,IF(Register!$U906="",$D$2,MIN($D$2,YEAR(Register!$U906)*12+MONTH(Register!$U906)-1)))-(YEAR(Register!$O906)*12+MONTH(Register!$O906))+1))/Register!$Q906,2))</f>
        <v/>
      </c>
      <c r="O908" s="27">
        <f>IF(OR(Register!$N906&lt;&gt;"Yes",Register!$O906="",N(Register!$Q906)=0),0,ROUND((Register!$M906-Register!$R906)*MIN(Register!$Q906,MAX(0,MIN(O$4,IF(Register!$U906="",$D$2,MIN($D$2,YEAR(Register!$U906)*12+MONTH(Register!$U906)-1)))-(YEAR(Register!$O906)*12+MONTH(Register!$O906))+1))/Register!$Q906,2)-ROUND((Register!$M906-Register!$R906)*MIN(Register!$Q906,MAX(0,MIN(O$4-1,IF(Register!$U906="",$D$2,MIN($D$2,YEAR(Register!$U906)*12+MONTH(Register!$U906)-1)))-(YEAR(Register!$O906)*12+MONTH(Register!$O906))+1))/Register!$Q906,2))</f>
        <v/>
      </c>
      <c r="P908" s="27">
        <f>IF(OR(Register!$N906&lt;&gt;"Yes",Register!$O906="",N(Register!$Q906)=0),0,ROUND((Register!$M906-Register!$R906)*MIN(Register!$Q906,MAX(0,MIN(P$4,IF(Register!$U906="",$D$2,MIN($D$2,YEAR(Register!$U906)*12+MONTH(Register!$U906)-1)))-(YEAR(Register!$O906)*12+MONTH(Register!$O906))+1))/Register!$Q906,2)-ROUND((Register!$M906-Register!$R906)*MIN(Register!$Q906,MAX(0,MIN(P$4-1,IF(Register!$U906="",$D$2,MIN($D$2,YEAR(Register!$U906)*12+MONTH(Register!$U906)-1)))-(YEAR(Register!$O906)*12+MONTH(Register!$O906))+1))/Register!$Q906,2))</f>
        <v/>
      </c>
      <c r="Q908" s="27">
        <f>E908+F908+G908+H908+I908+J908+K908+L908+M908+N908+O908+P908</f>
        <v/>
      </c>
    </row>
    <row r="909">
      <c r="A909" s="28">
        <f>IF(Register!$A907="","",Register!$A907)</f>
        <v/>
      </c>
      <c r="B909" s="28">
        <f>IF(Register!$D907="","",Register!$D907)</f>
        <v/>
      </c>
      <c r="C909" s="28">
        <f>IF(Register!$F907="","",Register!$F907)</f>
        <v/>
      </c>
      <c r="D909" s="28">
        <f>IF(C909="","",IF(C909=Settings!$A$9,Settings!$B$9,IF(C909=Settings!$A$10,Settings!$B$10,IF(C909=Settings!$A$11,Settings!$B$11,IF(C909=Settings!$A$12,Settings!$B$12,IF(C909=Settings!$A$13,Settings!$B$13,IF(C909=Settings!$A$14,Settings!$B$14,IF(C909=Settings!$A$15,Settings!$B$15,IF(C909=Settings!$A$16,Settings!$B$16,IF(C909=Settings!$A$17,Settings!$B$17,IF(C909=Settings!$A$18,Settings!$B$18,"")))))))))))</f>
        <v/>
      </c>
      <c r="E909" s="27">
        <f>IF(OR(Register!$N907&lt;&gt;"Yes",Register!$O907="",N(Register!$Q907)=0),0,ROUND((Register!$M907-Register!$R907)*MIN(Register!$Q907,MAX(0,MIN(E$4,IF(Register!$U907="",$D$2,MIN($D$2,YEAR(Register!$U907)*12+MONTH(Register!$U907)-1)))-(YEAR(Register!$O907)*12+MONTH(Register!$O907))+1))/Register!$Q907,2)-ROUND((Register!$M907-Register!$R907)*MIN(Register!$Q907,MAX(0,MIN(E$4-1,IF(Register!$U907="",$D$2,MIN($D$2,YEAR(Register!$U907)*12+MONTH(Register!$U907)-1)))-(YEAR(Register!$O907)*12+MONTH(Register!$O907))+1))/Register!$Q907,2))</f>
        <v/>
      </c>
      <c r="F909" s="27">
        <f>IF(OR(Register!$N907&lt;&gt;"Yes",Register!$O907="",N(Register!$Q907)=0),0,ROUND((Register!$M907-Register!$R907)*MIN(Register!$Q907,MAX(0,MIN(F$4,IF(Register!$U907="",$D$2,MIN($D$2,YEAR(Register!$U907)*12+MONTH(Register!$U907)-1)))-(YEAR(Register!$O907)*12+MONTH(Register!$O907))+1))/Register!$Q907,2)-ROUND((Register!$M907-Register!$R907)*MIN(Register!$Q907,MAX(0,MIN(F$4-1,IF(Register!$U907="",$D$2,MIN($D$2,YEAR(Register!$U907)*12+MONTH(Register!$U907)-1)))-(YEAR(Register!$O907)*12+MONTH(Register!$O907))+1))/Register!$Q907,2))</f>
        <v/>
      </c>
      <c r="G909" s="27">
        <f>IF(OR(Register!$N907&lt;&gt;"Yes",Register!$O907="",N(Register!$Q907)=0),0,ROUND((Register!$M907-Register!$R907)*MIN(Register!$Q907,MAX(0,MIN(G$4,IF(Register!$U907="",$D$2,MIN($D$2,YEAR(Register!$U907)*12+MONTH(Register!$U907)-1)))-(YEAR(Register!$O907)*12+MONTH(Register!$O907))+1))/Register!$Q907,2)-ROUND((Register!$M907-Register!$R907)*MIN(Register!$Q907,MAX(0,MIN(G$4-1,IF(Register!$U907="",$D$2,MIN($D$2,YEAR(Register!$U907)*12+MONTH(Register!$U907)-1)))-(YEAR(Register!$O907)*12+MONTH(Register!$O907))+1))/Register!$Q907,2))</f>
        <v/>
      </c>
      <c r="H909" s="27">
        <f>IF(OR(Register!$N907&lt;&gt;"Yes",Register!$O907="",N(Register!$Q907)=0),0,ROUND((Register!$M907-Register!$R907)*MIN(Register!$Q907,MAX(0,MIN(H$4,IF(Register!$U907="",$D$2,MIN($D$2,YEAR(Register!$U907)*12+MONTH(Register!$U907)-1)))-(YEAR(Register!$O907)*12+MONTH(Register!$O907))+1))/Register!$Q907,2)-ROUND((Register!$M907-Register!$R907)*MIN(Register!$Q907,MAX(0,MIN(H$4-1,IF(Register!$U907="",$D$2,MIN($D$2,YEAR(Register!$U907)*12+MONTH(Register!$U907)-1)))-(YEAR(Register!$O907)*12+MONTH(Register!$O907))+1))/Register!$Q907,2))</f>
        <v/>
      </c>
      <c r="I909" s="27">
        <f>IF(OR(Register!$N907&lt;&gt;"Yes",Register!$O907="",N(Register!$Q907)=0),0,ROUND((Register!$M907-Register!$R907)*MIN(Register!$Q907,MAX(0,MIN(I$4,IF(Register!$U907="",$D$2,MIN($D$2,YEAR(Register!$U907)*12+MONTH(Register!$U907)-1)))-(YEAR(Register!$O907)*12+MONTH(Register!$O907))+1))/Register!$Q907,2)-ROUND((Register!$M907-Register!$R907)*MIN(Register!$Q907,MAX(0,MIN(I$4-1,IF(Register!$U907="",$D$2,MIN($D$2,YEAR(Register!$U907)*12+MONTH(Register!$U907)-1)))-(YEAR(Register!$O907)*12+MONTH(Register!$O907))+1))/Register!$Q907,2))</f>
        <v/>
      </c>
      <c r="J909" s="27">
        <f>IF(OR(Register!$N907&lt;&gt;"Yes",Register!$O907="",N(Register!$Q907)=0),0,ROUND((Register!$M907-Register!$R907)*MIN(Register!$Q907,MAX(0,MIN(J$4,IF(Register!$U907="",$D$2,MIN($D$2,YEAR(Register!$U907)*12+MONTH(Register!$U907)-1)))-(YEAR(Register!$O907)*12+MONTH(Register!$O907))+1))/Register!$Q907,2)-ROUND((Register!$M907-Register!$R907)*MIN(Register!$Q907,MAX(0,MIN(J$4-1,IF(Register!$U907="",$D$2,MIN($D$2,YEAR(Register!$U907)*12+MONTH(Register!$U907)-1)))-(YEAR(Register!$O907)*12+MONTH(Register!$O907))+1))/Register!$Q907,2))</f>
        <v/>
      </c>
      <c r="K909" s="27">
        <f>IF(OR(Register!$N907&lt;&gt;"Yes",Register!$O907="",N(Register!$Q907)=0),0,ROUND((Register!$M907-Register!$R907)*MIN(Register!$Q907,MAX(0,MIN(K$4,IF(Register!$U907="",$D$2,MIN($D$2,YEAR(Register!$U907)*12+MONTH(Register!$U907)-1)))-(YEAR(Register!$O907)*12+MONTH(Register!$O907))+1))/Register!$Q907,2)-ROUND((Register!$M907-Register!$R907)*MIN(Register!$Q907,MAX(0,MIN(K$4-1,IF(Register!$U907="",$D$2,MIN($D$2,YEAR(Register!$U907)*12+MONTH(Register!$U907)-1)))-(YEAR(Register!$O907)*12+MONTH(Register!$O907))+1))/Register!$Q907,2))</f>
        <v/>
      </c>
      <c r="L909" s="27">
        <f>IF(OR(Register!$N907&lt;&gt;"Yes",Register!$O907="",N(Register!$Q907)=0),0,ROUND((Register!$M907-Register!$R907)*MIN(Register!$Q907,MAX(0,MIN(L$4,IF(Register!$U907="",$D$2,MIN($D$2,YEAR(Register!$U907)*12+MONTH(Register!$U907)-1)))-(YEAR(Register!$O907)*12+MONTH(Register!$O907))+1))/Register!$Q907,2)-ROUND((Register!$M907-Register!$R907)*MIN(Register!$Q907,MAX(0,MIN(L$4-1,IF(Register!$U907="",$D$2,MIN($D$2,YEAR(Register!$U907)*12+MONTH(Register!$U907)-1)))-(YEAR(Register!$O907)*12+MONTH(Register!$O907))+1))/Register!$Q907,2))</f>
        <v/>
      </c>
      <c r="M909" s="27">
        <f>IF(OR(Register!$N907&lt;&gt;"Yes",Register!$O907="",N(Register!$Q907)=0),0,ROUND((Register!$M907-Register!$R907)*MIN(Register!$Q907,MAX(0,MIN(M$4,IF(Register!$U907="",$D$2,MIN($D$2,YEAR(Register!$U907)*12+MONTH(Register!$U907)-1)))-(YEAR(Register!$O907)*12+MONTH(Register!$O907))+1))/Register!$Q907,2)-ROUND((Register!$M907-Register!$R907)*MIN(Register!$Q907,MAX(0,MIN(M$4-1,IF(Register!$U907="",$D$2,MIN($D$2,YEAR(Register!$U907)*12+MONTH(Register!$U907)-1)))-(YEAR(Register!$O907)*12+MONTH(Register!$O907))+1))/Register!$Q907,2))</f>
        <v/>
      </c>
      <c r="N909" s="27">
        <f>IF(OR(Register!$N907&lt;&gt;"Yes",Register!$O907="",N(Register!$Q907)=0),0,ROUND((Register!$M907-Register!$R907)*MIN(Register!$Q907,MAX(0,MIN(N$4,IF(Register!$U907="",$D$2,MIN($D$2,YEAR(Register!$U907)*12+MONTH(Register!$U907)-1)))-(YEAR(Register!$O907)*12+MONTH(Register!$O907))+1))/Register!$Q907,2)-ROUND((Register!$M907-Register!$R907)*MIN(Register!$Q907,MAX(0,MIN(N$4-1,IF(Register!$U907="",$D$2,MIN($D$2,YEAR(Register!$U907)*12+MONTH(Register!$U907)-1)))-(YEAR(Register!$O907)*12+MONTH(Register!$O907))+1))/Register!$Q907,2))</f>
        <v/>
      </c>
      <c r="O909" s="27">
        <f>IF(OR(Register!$N907&lt;&gt;"Yes",Register!$O907="",N(Register!$Q907)=0),0,ROUND((Register!$M907-Register!$R907)*MIN(Register!$Q907,MAX(0,MIN(O$4,IF(Register!$U907="",$D$2,MIN($D$2,YEAR(Register!$U907)*12+MONTH(Register!$U907)-1)))-(YEAR(Register!$O907)*12+MONTH(Register!$O907))+1))/Register!$Q907,2)-ROUND((Register!$M907-Register!$R907)*MIN(Register!$Q907,MAX(0,MIN(O$4-1,IF(Register!$U907="",$D$2,MIN($D$2,YEAR(Register!$U907)*12+MONTH(Register!$U907)-1)))-(YEAR(Register!$O907)*12+MONTH(Register!$O907))+1))/Register!$Q907,2))</f>
        <v/>
      </c>
      <c r="P909" s="27">
        <f>IF(OR(Register!$N907&lt;&gt;"Yes",Register!$O907="",N(Register!$Q907)=0),0,ROUND((Register!$M907-Register!$R907)*MIN(Register!$Q907,MAX(0,MIN(P$4,IF(Register!$U907="",$D$2,MIN($D$2,YEAR(Register!$U907)*12+MONTH(Register!$U907)-1)))-(YEAR(Register!$O907)*12+MONTH(Register!$O907))+1))/Register!$Q907,2)-ROUND((Register!$M907-Register!$R907)*MIN(Register!$Q907,MAX(0,MIN(P$4-1,IF(Register!$U907="",$D$2,MIN($D$2,YEAR(Register!$U907)*12+MONTH(Register!$U907)-1)))-(YEAR(Register!$O907)*12+MONTH(Register!$O907))+1))/Register!$Q907,2))</f>
        <v/>
      </c>
      <c r="Q909" s="27">
        <f>E909+F909+G909+H909+I909+J909+K909+L909+M909+N909+O909+P909</f>
        <v/>
      </c>
    </row>
    <row r="910">
      <c r="A910" s="28">
        <f>IF(Register!$A908="","",Register!$A908)</f>
        <v/>
      </c>
      <c r="B910" s="28">
        <f>IF(Register!$D908="","",Register!$D908)</f>
        <v/>
      </c>
      <c r="C910" s="28">
        <f>IF(Register!$F908="","",Register!$F908)</f>
        <v/>
      </c>
      <c r="D910" s="28">
        <f>IF(C910="","",IF(C910=Settings!$A$9,Settings!$B$9,IF(C910=Settings!$A$10,Settings!$B$10,IF(C910=Settings!$A$11,Settings!$B$11,IF(C910=Settings!$A$12,Settings!$B$12,IF(C910=Settings!$A$13,Settings!$B$13,IF(C910=Settings!$A$14,Settings!$B$14,IF(C910=Settings!$A$15,Settings!$B$15,IF(C910=Settings!$A$16,Settings!$B$16,IF(C910=Settings!$A$17,Settings!$B$17,IF(C910=Settings!$A$18,Settings!$B$18,"")))))))))))</f>
        <v/>
      </c>
      <c r="E910" s="27">
        <f>IF(OR(Register!$N908&lt;&gt;"Yes",Register!$O908="",N(Register!$Q908)=0),0,ROUND((Register!$M908-Register!$R908)*MIN(Register!$Q908,MAX(0,MIN(E$4,IF(Register!$U908="",$D$2,MIN($D$2,YEAR(Register!$U908)*12+MONTH(Register!$U908)-1)))-(YEAR(Register!$O908)*12+MONTH(Register!$O908))+1))/Register!$Q908,2)-ROUND((Register!$M908-Register!$R908)*MIN(Register!$Q908,MAX(0,MIN(E$4-1,IF(Register!$U908="",$D$2,MIN($D$2,YEAR(Register!$U908)*12+MONTH(Register!$U908)-1)))-(YEAR(Register!$O908)*12+MONTH(Register!$O908))+1))/Register!$Q908,2))</f>
        <v/>
      </c>
      <c r="F910" s="27">
        <f>IF(OR(Register!$N908&lt;&gt;"Yes",Register!$O908="",N(Register!$Q908)=0),0,ROUND((Register!$M908-Register!$R908)*MIN(Register!$Q908,MAX(0,MIN(F$4,IF(Register!$U908="",$D$2,MIN($D$2,YEAR(Register!$U908)*12+MONTH(Register!$U908)-1)))-(YEAR(Register!$O908)*12+MONTH(Register!$O908))+1))/Register!$Q908,2)-ROUND((Register!$M908-Register!$R908)*MIN(Register!$Q908,MAX(0,MIN(F$4-1,IF(Register!$U908="",$D$2,MIN($D$2,YEAR(Register!$U908)*12+MONTH(Register!$U908)-1)))-(YEAR(Register!$O908)*12+MONTH(Register!$O908))+1))/Register!$Q908,2))</f>
        <v/>
      </c>
      <c r="G910" s="27">
        <f>IF(OR(Register!$N908&lt;&gt;"Yes",Register!$O908="",N(Register!$Q908)=0),0,ROUND((Register!$M908-Register!$R908)*MIN(Register!$Q908,MAX(0,MIN(G$4,IF(Register!$U908="",$D$2,MIN($D$2,YEAR(Register!$U908)*12+MONTH(Register!$U908)-1)))-(YEAR(Register!$O908)*12+MONTH(Register!$O908))+1))/Register!$Q908,2)-ROUND((Register!$M908-Register!$R908)*MIN(Register!$Q908,MAX(0,MIN(G$4-1,IF(Register!$U908="",$D$2,MIN($D$2,YEAR(Register!$U908)*12+MONTH(Register!$U908)-1)))-(YEAR(Register!$O908)*12+MONTH(Register!$O908))+1))/Register!$Q908,2))</f>
        <v/>
      </c>
      <c r="H910" s="27">
        <f>IF(OR(Register!$N908&lt;&gt;"Yes",Register!$O908="",N(Register!$Q908)=0),0,ROUND((Register!$M908-Register!$R908)*MIN(Register!$Q908,MAX(0,MIN(H$4,IF(Register!$U908="",$D$2,MIN($D$2,YEAR(Register!$U908)*12+MONTH(Register!$U908)-1)))-(YEAR(Register!$O908)*12+MONTH(Register!$O908))+1))/Register!$Q908,2)-ROUND((Register!$M908-Register!$R908)*MIN(Register!$Q908,MAX(0,MIN(H$4-1,IF(Register!$U908="",$D$2,MIN($D$2,YEAR(Register!$U908)*12+MONTH(Register!$U908)-1)))-(YEAR(Register!$O908)*12+MONTH(Register!$O908))+1))/Register!$Q908,2))</f>
        <v/>
      </c>
      <c r="I910" s="27">
        <f>IF(OR(Register!$N908&lt;&gt;"Yes",Register!$O908="",N(Register!$Q908)=0),0,ROUND((Register!$M908-Register!$R908)*MIN(Register!$Q908,MAX(0,MIN(I$4,IF(Register!$U908="",$D$2,MIN($D$2,YEAR(Register!$U908)*12+MONTH(Register!$U908)-1)))-(YEAR(Register!$O908)*12+MONTH(Register!$O908))+1))/Register!$Q908,2)-ROUND((Register!$M908-Register!$R908)*MIN(Register!$Q908,MAX(0,MIN(I$4-1,IF(Register!$U908="",$D$2,MIN($D$2,YEAR(Register!$U908)*12+MONTH(Register!$U908)-1)))-(YEAR(Register!$O908)*12+MONTH(Register!$O908))+1))/Register!$Q908,2))</f>
        <v/>
      </c>
      <c r="J910" s="27">
        <f>IF(OR(Register!$N908&lt;&gt;"Yes",Register!$O908="",N(Register!$Q908)=0),0,ROUND((Register!$M908-Register!$R908)*MIN(Register!$Q908,MAX(0,MIN(J$4,IF(Register!$U908="",$D$2,MIN($D$2,YEAR(Register!$U908)*12+MONTH(Register!$U908)-1)))-(YEAR(Register!$O908)*12+MONTH(Register!$O908))+1))/Register!$Q908,2)-ROUND((Register!$M908-Register!$R908)*MIN(Register!$Q908,MAX(0,MIN(J$4-1,IF(Register!$U908="",$D$2,MIN($D$2,YEAR(Register!$U908)*12+MONTH(Register!$U908)-1)))-(YEAR(Register!$O908)*12+MONTH(Register!$O908))+1))/Register!$Q908,2))</f>
        <v/>
      </c>
      <c r="K910" s="27">
        <f>IF(OR(Register!$N908&lt;&gt;"Yes",Register!$O908="",N(Register!$Q908)=0),0,ROUND((Register!$M908-Register!$R908)*MIN(Register!$Q908,MAX(0,MIN(K$4,IF(Register!$U908="",$D$2,MIN($D$2,YEAR(Register!$U908)*12+MONTH(Register!$U908)-1)))-(YEAR(Register!$O908)*12+MONTH(Register!$O908))+1))/Register!$Q908,2)-ROUND((Register!$M908-Register!$R908)*MIN(Register!$Q908,MAX(0,MIN(K$4-1,IF(Register!$U908="",$D$2,MIN($D$2,YEAR(Register!$U908)*12+MONTH(Register!$U908)-1)))-(YEAR(Register!$O908)*12+MONTH(Register!$O908))+1))/Register!$Q908,2))</f>
        <v/>
      </c>
      <c r="L910" s="27">
        <f>IF(OR(Register!$N908&lt;&gt;"Yes",Register!$O908="",N(Register!$Q908)=0),0,ROUND((Register!$M908-Register!$R908)*MIN(Register!$Q908,MAX(0,MIN(L$4,IF(Register!$U908="",$D$2,MIN($D$2,YEAR(Register!$U908)*12+MONTH(Register!$U908)-1)))-(YEAR(Register!$O908)*12+MONTH(Register!$O908))+1))/Register!$Q908,2)-ROUND((Register!$M908-Register!$R908)*MIN(Register!$Q908,MAX(0,MIN(L$4-1,IF(Register!$U908="",$D$2,MIN($D$2,YEAR(Register!$U908)*12+MONTH(Register!$U908)-1)))-(YEAR(Register!$O908)*12+MONTH(Register!$O908))+1))/Register!$Q908,2))</f>
        <v/>
      </c>
      <c r="M910" s="27">
        <f>IF(OR(Register!$N908&lt;&gt;"Yes",Register!$O908="",N(Register!$Q908)=0),0,ROUND((Register!$M908-Register!$R908)*MIN(Register!$Q908,MAX(0,MIN(M$4,IF(Register!$U908="",$D$2,MIN($D$2,YEAR(Register!$U908)*12+MONTH(Register!$U908)-1)))-(YEAR(Register!$O908)*12+MONTH(Register!$O908))+1))/Register!$Q908,2)-ROUND((Register!$M908-Register!$R908)*MIN(Register!$Q908,MAX(0,MIN(M$4-1,IF(Register!$U908="",$D$2,MIN($D$2,YEAR(Register!$U908)*12+MONTH(Register!$U908)-1)))-(YEAR(Register!$O908)*12+MONTH(Register!$O908))+1))/Register!$Q908,2))</f>
        <v/>
      </c>
      <c r="N910" s="27">
        <f>IF(OR(Register!$N908&lt;&gt;"Yes",Register!$O908="",N(Register!$Q908)=0),0,ROUND((Register!$M908-Register!$R908)*MIN(Register!$Q908,MAX(0,MIN(N$4,IF(Register!$U908="",$D$2,MIN($D$2,YEAR(Register!$U908)*12+MONTH(Register!$U908)-1)))-(YEAR(Register!$O908)*12+MONTH(Register!$O908))+1))/Register!$Q908,2)-ROUND((Register!$M908-Register!$R908)*MIN(Register!$Q908,MAX(0,MIN(N$4-1,IF(Register!$U908="",$D$2,MIN($D$2,YEAR(Register!$U908)*12+MONTH(Register!$U908)-1)))-(YEAR(Register!$O908)*12+MONTH(Register!$O908))+1))/Register!$Q908,2))</f>
        <v/>
      </c>
      <c r="O910" s="27">
        <f>IF(OR(Register!$N908&lt;&gt;"Yes",Register!$O908="",N(Register!$Q908)=0),0,ROUND((Register!$M908-Register!$R908)*MIN(Register!$Q908,MAX(0,MIN(O$4,IF(Register!$U908="",$D$2,MIN($D$2,YEAR(Register!$U908)*12+MONTH(Register!$U908)-1)))-(YEAR(Register!$O908)*12+MONTH(Register!$O908))+1))/Register!$Q908,2)-ROUND((Register!$M908-Register!$R908)*MIN(Register!$Q908,MAX(0,MIN(O$4-1,IF(Register!$U908="",$D$2,MIN($D$2,YEAR(Register!$U908)*12+MONTH(Register!$U908)-1)))-(YEAR(Register!$O908)*12+MONTH(Register!$O908))+1))/Register!$Q908,2))</f>
        <v/>
      </c>
      <c r="P910" s="27">
        <f>IF(OR(Register!$N908&lt;&gt;"Yes",Register!$O908="",N(Register!$Q908)=0),0,ROUND((Register!$M908-Register!$R908)*MIN(Register!$Q908,MAX(0,MIN(P$4,IF(Register!$U908="",$D$2,MIN($D$2,YEAR(Register!$U908)*12+MONTH(Register!$U908)-1)))-(YEAR(Register!$O908)*12+MONTH(Register!$O908))+1))/Register!$Q908,2)-ROUND((Register!$M908-Register!$R908)*MIN(Register!$Q908,MAX(0,MIN(P$4-1,IF(Register!$U908="",$D$2,MIN($D$2,YEAR(Register!$U908)*12+MONTH(Register!$U908)-1)))-(YEAR(Register!$O908)*12+MONTH(Register!$O908))+1))/Register!$Q908,2))</f>
        <v/>
      </c>
      <c r="Q910" s="27">
        <f>E910+F910+G910+H910+I910+J910+K910+L910+M910+N910+O910+P910</f>
        <v/>
      </c>
    </row>
    <row r="911">
      <c r="A911" s="28">
        <f>IF(Register!$A909="","",Register!$A909)</f>
        <v/>
      </c>
      <c r="B911" s="28">
        <f>IF(Register!$D909="","",Register!$D909)</f>
        <v/>
      </c>
      <c r="C911" s="28">
        <f>IF(Register!$F909="","",Register!$F909)</f>
        <v/>
      </c>
      <c r="D911" s="28">
        <f>IF(C911="","",IF(C911=Settings!$A$9,Settings!$B$9,IF(C911=Settings!$A$10,Settings!$B$10,IF(C911=Settings!$A$11,Settings!$B$11,IF(C911=Settings!$A$12,Settings!$B$12,IF(C911=Settings!$A$13,Settings!$B$13,IF(C911=Settings!$A$14,Settings!$B$14,IF(C911=Settings!$A$15,Settings!$B$15,IF(C911=Settings!$A$16,Settings!$B$16,IF(C911=Settings!$A$17,Settings!$B$17,IF(C911=Settings!$A$18,Settings!$B$18,"")))))))))))</f>
        <v/>
      </c>
      <c r="E911" s="27">
        <f>IF(OR(Register!$N909&lt;&gt;"Yes",Register!$O909="",N(Register!$Q909)=0),0,ROUND((Register!$M909-Register!$R909)*MIN(Register!$Q909,MAX(0,MIN(E$4,IF(Register!$U909="",$D$2,MIN($D$2,YEAR(Register!$U909)*12+MONTH(Register!$U909)-1)))-(YEAR(Register!$O909)*12+MONTH(Register!$O909))+1))/Register!$Q909,2)-ROUND((Register!$M909-Register!$R909)*MIN(Register!$Q909,MAX(0,MIN(E$4-1,IF(Register!$U909="",$D$2,MIN($D$2,YEAR(Register!$U909)*12+MONTH(Register!$U909)-1)))-(YEAR(Register!$O909)*12+MONTH(Register!$O909))+1))/Register!$Q909,2))</f>
        <v/>
      </c>
      <c r="F911" s="27">
        <f>IF(OR(Register!$N909&lt;&gt;"Yes",Register!$O909="",N(Register!$Q909)=0),0,ROUND((Register!$M909-Register!$R909)*MIN(Register!$Q909,MAX(0,MIN(F$4,IF(Register!$U909="",$D$2,MIN($D$2,YEAR(Register!$U909)*12+MONTH(Register!$U909)-1)))-(YEAR(Register!$O909)*12+MONTH(Register!$O909))+1))/Register!$Q909,2)-ROUND((Register!$M909-Register!$R909)*MIN(Register!$Q909,MAX(0,MIN(F$4-1,IF(Register!$U909="",$D$2,MIN($D$2,YEAR(Register!$U909)*12+MONTH(Register!$U909)-1)))-(YEAR(Register!$O909)*12+MONTH(Register!$O909))+1))/Register!$Q909,2))</f>
        <v/>
      </c>
      <c r="G911" s="27">
        <f>IF(OR(Register!$N909&lt;&gt;"Yes",Register!$O909="",N(Register!$Q909)=0),0,ROUND((Register!$M909-Register!$R909)*MIN(Register!$Q909,MAX(0,MIN(G$4,IF(Register!$U909="",$D$2,MIN($D$2,YEAR(Register!$U909)*12+MONTH(Register!$U909)-1)))-(YEAR(Register!$O909)*12+MONTH(Register!$O909))+1))/Register!$Q909,2)-ROUND((Register!$M909-Register!$R909)*MIN(Register!$Q909,MAX(0,MIN(G$4-1,IF(Register!$U909="",$D$2,MIN($D$2,YEAR(Register!$U909)*12+MONTH(Register!$U909)-1)))-(YEAR(Register!$O909)*12+MONTH(Register!$O909))+1))/Register!$Q909,2))</f>
        <v/>
      </c>
      <c r="H911" s="27">
        <f>IF(OR(Register!$N909&lt;&gt;"Yes",Register!$O909="",N(Register!$Q909)=0),0,ROUND((Register!$M909-Register!$R909)*MIN(Register!$Q909,MAX(0,MIN(H$4,IF(Register!$U909="",$D$2,MIN($D$2,YEAR(Register!$U909)*12+MONTH(Register!$U909)-1)))-(YEAR(Register!$O909)*12+MONTH(Register!$O909))+1))/Register!$Q909,2)-ROUND((Register!$M909-Register!$R909)*MIN(Register!$Q909,MAX(0,MIN(H$4-1,IF(Register!$U909="",$D$2,MIN($D$2,YEAR(Register!$U909)*12+MONTH(Register!$U909)-1)))-(YEAR(Register!$O909)*12+MONTH(Register!$O909))+1))/Register!$Q909,2))</f>
        <v/>
      </c>
      <c r="I911" s="27">
        <f>IF(OR(Register!$N909&lt;&gt;"Yes",Register!$O909="",N(Register!$Q909)=0),0,ROUND((Register!$M909-Register!$R909)*MIN(Register!$Q909,MAX(0,MIN(I$4,IF(Register!$U909="",$D$2,MIN($D$2,YEAR(Register!$U909)*12+MONTH(Register!$U909)-1)))-(YEAR(Register!$O909)*12+MONTH(Register!$O909))+1))/Register!$Q909,2)-ROUND((Register!$M909-Register!$R909)*MIN(Register!$Q909,MAX(0,MIN(I$4-1,IF(Register!$U909="",$D$2,MIN($D$2,YEAR(Register!$U909)*12+MONTH(Register!$U909)-1)))-(YEAR(Register!$O909)*12+MONTH(Register!$O909))+1))/Register!$Q909,2))</f>
        <v/>
      </c>
      <c r="J911" s="27">
        <f>IF(OR(Register!$N909&lt;&gt;"Yes",Register!$O909="",N(Register!$Q909)=0),0,ROUND((Register!$M909-Register!$R909)*MIN(Register!$Q909,MAX(0,MIN(J$4,IF(Register!$U909="",$D$2,MIN($D$2,YEAR(Register!$U909)*12+MONTH(Register!$U909)-1)))-(YEAR(Register!$O909)*12+MONTH(Register!$O909))+1))/Register!$Q909,2)-ROUND((Register!$M909-Register!$R909)*MIN(Register!$Q909,MAX(0,MIN(J$4-1,IF(Register!$U909="",$D$2,MIN($D$2,YEAR(Register!$U909)*12+MONTH(Register!$U909)-1)))-(YEAR(Register!$O909)*12+MONTH(Register!$O909))+1))/Register!$Q909,2))</f>
        <v/>
      </c>
      <c r="K911" s="27">
        <f>IF(OR(Register!$N909&lt;&gt;"Yes",Register!$O909="",N(Register!$Q909)=0),0,ROUND((Register!$M909-Register!$R909)*MIN(Register!$Q909,MAX(0,MIN(K$4,IF(Register!$U909="",$D$2,MIN($D$2,YEAR(Register!$U909)*12+MONTH(Register!$U909)-1)))-(YEAR(Register!$O909)*12+MONTH(Register!$O909))+1))/Register!$Q909,2)-ROUND((Register!$M909-Register!$R909)*MIN(Register!$Q909,MAX(0,MIN(K$4-1,IF(Register!$U909="",$D$2,MIN($D$2,YEAR(Register!$U909)*12+MONTH(Register!$U909)-1)))-(YEAR(Register!$O909)*12+MONTH(Register!$O909))+1))/Register!$Q909,2))</f>
        <v/>
      </c>
      <c r="L911" s="27">
        <f>IF(OR(Register!$N909&lt;&gt;"Yes",Register!$O909="",N(Register!$Q909)=0),0,ROUND((Register!$M909-Register!$R909)*MIN(Register!$Q909,MAX(0,MIN(L$4,IF(Register!$U909="",$D$2,MIN($D$2,YEAR(Register!$U909)*12+MONTH(Register!$U909)-1)))-(YEAR(Register!$O909)*12+MONTH(Register!$O909))+1))/Register!$Q909,2)-ROUND((Register!$M909-Register!$R909)*MIN(Register!$Q909,MAX(0,MIN(L$4-1,IF(Register!$U909="",$D$2,MIN($D$2,YEAR(Register!$U909)*12+MONTH(Register!$U909)-1)))-(YEAR(Register!$O909)*12+MONTH(Register!$O909))+1))/Register!$Q909,2))</f>
        <v/>
      </c>
      <c r="M911" s="27">
        <f>IF(OR(Register!$N909&lt;&gt;"Yes",Register!$O909="",N(Register!$Q909)=0),0,ROUND((Register!$M909-Register!$R909)*MIN(Register!$Q909,MAX(0,MIN(M$4,IF(Register!$U909="",$D$2,MIN($D$2,YEAR(Register!$U909)*12+MONTH(Register!$U909)-1)))-(YEAR(Register!$O909)*12+MONTH(Register!$O909))+1))/Register!$Q909,2)-ROUND((Register!$M909-Register!$R909)*MIN(Register!$Q909,MAX(0,MIN(M$4-1,IF(Register!$U909="",$D$2,MIN($D$2,YEAR(Register!$U909)*12+MONTH(Register!$U909)-1)))-(YEAR(Register!$O909)*12+MONTH(Register!$O909))+1))/Register!$Q909,2))</f>
        <v/>
      </c>
      <c r="N911" s="27">
        <f>IF(OR(Register!$N909&lt;&gt;"Yes",Register!$O909="",N(Register!$Q909)=0),0,ROUND((Register!$M909-Register!$R909)*MIN(Register!$Q909,MAX(0,MIN(N$4,IF(Register!$U909="",$D$2,MIN($D$2,YEAR(Register!$U909)*12+MONTH(Register!$U909)-1)))-(YEAR(Register!$O909)*12+MONTH(Register!$O909))+1))/Register!$Q909,2)-ROUND((Register!$M909-Register!$R909)*MIN(Register!$Q909,MAX(0,MIN(N$4-1,IF(Register!$U909="",$D$2,MIN($D$2,YEAR(Register!$U909)*12+MONTH(Register!$U909)-1)))-(YEAR(Register!$O909)*12+MONTH(Register!$O909))+1))/Register!$Q909,2))</f>
        <v/>
      </c>
      <c r="O911" s="27">
        <f>IF(OR(Register!$N909&lt;&gt;"Yes",Register!$O909="",N(Register!$Q909)=0),0,ROUND((Register!$M909-Register!$R909)*MIN(Register!$Q909,MAX(0,MIN(O$4,IF(Register!$U909="",$D$2,MIN($D$2,YEAR(Register!$U909)*12+MONTH(Register!$U909)-1)))-(YEAR(Register!$O909)*12+MONTH(Register!$O909))+1))/Register!$Q909,2)-ROUND((Register!$M909-Register!$R909)*MIN(Register!$Q909,MAX(0,MIN(O$4-1,IF(Register!$U909="",$D$2,MIN($D$2,YEAR(Register!$U909)*12+MONTH(Register!$U909)-1)))-(YEAR(Register!$O909)*12+MONTH(Register!$O909))+1))/Register!$Q909,2))</f>
        <v/>
      </c>
      <c r="P911" s="27">
        <f>IF(OR(Register!$N909&lt;&gt;"Yes",Register!$O909="",N(Register!$Q909)=0),0,ROUND((Register!$M909-Register!$R909)*MIN(Register!$Q909,MAX(0,MIN(P$4,IF(Register!$U909="",$D$2,MIN($D$2,YEAR(Register!$U909)*12+MONTH(Register!$U909)-1)))-(YEAR(Register!$O909)*12+MONTH(Register!$O909))+1))/Register!$Q909,2)-ROUND((Register!$M909-Register!$R909)*MIN(Register!$Q909,MAX(0,MIN(P$4-1,IF(Register!$U909="",$D$2,MIN($D$2,YEAR(Register!$U909)*12+MONTH(Register!$U909)-1)))-(YEAR(Register!$O909)*12+MONTH(Register!$O909))+1))/Register!$Q909,2))</f>
        <v/>
      </c>
      <c r="Q911" s="27">
        <f>E911+F911+G911+H911+I911+J911+K911+L911+M911+N911+O911+P911</f>
        <v/>
      </c>
    </row>
    <row r="912">
      <c r="A912" s="28">
        <f>IF(Register!$A910="","",Register!$A910)</f>
        <v/>
      </c>
      <c r="B912" s="28">
        <f>IF(Register!$D910="","",Register!$D910)</f>
        <v/>
      </c>
      <c r="C912" s="28">
        <f>IF(Register!$F910="","",Register!$F910)</f>
        <v/>
      </c>
      <c r="D912" s="28">
        <f>IF(C912="","",IF(C912=Settings!$A$9,Settings!$B$9,IF(C912=Settings!$A$10,Settings!$B$10,IF(C912=Settings!$A$11,Settings!$B$11,IF(C912=Settings!$A$12,Settings!$B$12,IF(C912=Settings!$A$13,Settings!$B$13,IF(C912=Settings!$A$14,Settings!$B$14,IF(C912=Settings!$A$15,Settings!$B$15,IF(C912=Settings!$A$16,Settings!$B$16,IF(C912=Settings!$A$17,Settings!$B$17,IF(C912=Settings!$A$18,Settings!$B$18,"")))))))))))</f>
        <v/>
      </c>
      <c r="E912" s="27">
        <f>IF(OR(Register!$N910&lt;&gt;"Yes",Register!$O910="",N(Register!$Q910)=0),0,ROUND((Register!$M910-Register!$R910)*MIN(Register!$Q910,MAX(0,MIN(E$4,IF(Register!$U910="",$D$2,MIN($D$2,YEAR(Register!$U910)*12+MONTH(Register!$U910)-1)))-(YEAR(Register!$O910)*12+MONTH(Register!$O910))+1))/Register!$Q910,2)-ROUND((Register!$M910-Register!$R910)*MIN(Register!$Q910,MAX(0,MIN(E$4-1,IF(Register!$U910="",$D$2,MIN($D$2,YEAR(Register!$U910)*12+MONTH(Register!$U910)-1)))-(YEAR(Register!$O910)*12+MONTH(Register!$O910))+1))/Register!$Q910,2))</f>
        <v/>
      </c>
      <c r="F912" s="27">
        <f>IF(OR(Register!$N910&lt;&gt;"Yes",Register!$O910="",N(Register!$Q910)=0),0,ROUND((Register!$M910-Register!$R910)*MIN(Register!$Q910,MAX(0,MIN(F$4,IF(Register!$U910="",$D$2,MIN($D$2,YEAR(Register!$U910)*12+MONTH(Register!$U910)-1)))-(YEAR(Register!$O910)*12+MONTH(Register!$O910))+1))/Register!$Q910,2)-ROUND((Register!$M910-Register!$R910)*MIN(Register!$Q910,MAX(0,MIN(F$4-1,IF(Register!$U910="",$D$2,MIN($D$2,YEAR(Register!$U910)*12+MONTH(Register!$U910)-1)))-(YEAR(Register!$O910)*12+MONTH(Register!$O910))+1))/Register!$Q910,2))</f>
        <v/>
      </c>
      <c r="G912" s="27">
        <f>IF(OR(Register!$N910&lt;&gt;"Yes",Register!$O910="",N(Register!$Q910)=0),0,ROUND((Register!$M910-Register!$R910)*MIN(Register!$Q910,MAX(0,MIN(G$4,IF(Register!$U910="",$D$2,MIN($D$2,YEAR(Register!$U910)*12+MONTH(Register!$U910)-1)))-(YEAR(Register!$O910)*12+MONTH(Register!$O910))+1))/Register!$Q910,2)-ROUND((Register!$M910-Register!$R910)*MIN(Register!$Q910,MAX(0,MIN(G$4-1,IF(Register!$U910="",$D$2,MIN($D$2,YEAR(Register!$U910)*12+MONTH(Register!$U910)-1)))-(YEAR(Register!$O910)*12+MONTH(Register!$O910))+1))/Register!$Q910,2))</f>
        <v/>
      </c>
      <c r="H912" s="27">
        <f>IF(OR(Register!$N910&lt;&gt;"Yes",Register!$O910="",N(Register!$Q910)=0),0,ROUND((Register!$M910-Register!$R910)*MIN(Register!$Q910,MAX(0,MIN(H$4,IF(Register!$U910="",$D$2,MIN($D$2,YEAR(Register!$U910)*12+MONTH(Register!$U910)-1)))-(YEAR(Register!$O910)*12+MONTH(Register!$O910))+1))/Register!$Q910,2)-ROUND((Register!$M910-Register!$R910)*MIN(Register!$Q910,MAX(0,MIN(H$4-1,IF(Register!$U910="",$D$2,MIN($D$2,YEAR(Register!$U910)*12+MONTH(Register!$U910)-1)))-(YEAR(Register!$O910)*12+MONTH(Register!$O910))+1))/Register!$Q910,2))</f>
        <v/>
      </c>
      <c r="I912" s="27">
        <f>IF(OR(Register!$N910&lt;&gt;"Yes",Register!$O910="",N(Register!$Q910)=0),0,ROUND((Register!$M910-Register!$R910)*MIN(Register!$Q910,MAX(0,MIN(I$4,IF(Register!$U910="",$D$2,MIN($D$2,YEAR(Register!$U910)*12+MONTH(Register!$U910)-1)))-(YEAR(Register!$O910)*12+MONTH(Register!$O910))+1))/Register!$Q910,2)-ROUND((Register!$M910-Register!$R910)*MIN(Register!$Q910,MAX(0,MIN(I$4-1,IF(Register!$U910="",$D$2,MIN($D$2,YEAR(Register!$U910)*12+MONTH(Register!$U910)-1)))-(YEAR(Register!$O910)*12+MONTH(Register!$O910))+1))/Register!$Q910,2))</f>
        <v/>
      </c>
      <c r="J912" s="27">
        <f>IF(OR(Register!$N910&lt;&gt;"Yes",Register!$O910="",N(Register!$Q910)=0),0,ROUND((Register!$M910-Register!$R910)*MIN(Register!$Q910,MAX(0,MIN(J$4,IF(Register!$U910="",$D$2,MIN($D$2,YEAR(Register!$U910)*12+MONTH(Register!$U910)-1)))-(YEAR(Register!$O910)*12+MONTH(Register!$O910))+1))/Register!$Q910,2)-ROUND((Register!$M910-Register!$R910)*MIN(Register!$Q910,MAX(0,MIN(J$4-1,IF(Register!$U910="",$D$2,MIN($D$2,YEAR(Register!$U910)*12+MONTH(Register!$U910)-1)))-(YEAR(Register!$O910)*12+MONTH(Register!$O910))+1))/Register!$Q910,2))</f>
        <v/>
      </c>
      <c r="K912" s="27">
        <f>IF(OR(Register!$N910&lt;&gt;"Yes",Register!$O910="",N(Register!$Q910)=0),0,ROUND((Register!$M910-Register!$R910)*MIN(Register!$Q910,MAX(0,MIN(K$4,IF(Register!$U910="",$D$2,MIN($D$2,YEAR(Register!$U910)*12+MONTH(Register!$U910)-1)))-(YEAR(Register!$O910)*12+MONTH(Register!$O910))+1))/Register!$Q910,2)-ROUND((Register!$M910-Register!$R910)*MIN(Register!$Q910,MAX(0,MIN(K$4-1,IF(Register!$U910="",$D$2,MIN($D$2,YEAR(Register!$U910)*12+MONTH(Register!$U910)-1)))-(YEAR(Register!$O910)*12+MONTH(Register!$O910))+1))/Register!$Q910,2))</f>
        <v/>
      </c>
      <c r="L912" s="27">
        <f>IF(OR(Register!$N910&lt;&gt;"Yes",Register!$O910="",N(Register!$Q910)=0),0,ROUND((Register!$M910-Register!$R910)*MIN(Register!$Q910,MAX(0,MIN(L$4,IF(Register!$U910="",$D$2,MIN($D$2,YEAR(Register!$U910)*12+MONTH(Register!$U910)-1)))-(YEAR(Register!$O910)*12+MONTH(Register!$O910))+1))/Register!$Q910,2)-ROUND((Register!$M910-Register!$R910)*MIN(Register!$Q910,MAX(0,MIN(L$4-1,IF(Register!$U910="",$D$2,MIN($D$2,YEAR(Register!$U910)*12+MONTH(Register!$U910)-1)))-(YEAR(Register!$O910)*12+MONTH(Register!$O910))+1))/Register!$Q910,2))</f>
        <v/>
      </c>
      <c r="M912" s="27">
        <f>IF(OR(Register!$N910&lt;&gt;"Yes",Register!$O910="",N(Register!$Q910)=0),0,ROUND((Register!$M910-Register!$R910)*MIN(Register!$Q910,MAX(0,MIN(M$4,IF(Register!$U910="",$D$2,MIN($D$2,YEAR(Register!$U910)*12+MONTH(Register!$U910)-1)))-(YEAR(Register!$O910)*12+MONTH(Register!$O910))+1))/Register!$Q910,2)-ROUND((Register!$M910-Register!$R910)*MIN(Register!$Q910,MAX(0,MIN(M$4-1,IF(Register!$U910="",$D$2,MIN($D$2,YEAR(Register!$U910)*12+MONTH(Register!$U910)-1)))-(YEAR(Register!$O910)*12+MONTH(Register!$O910))+1))/Register!$Q910,2))</f>
        <v/>
      </c>
      <c r="N912" s="27">
        <f>IF(OR(Register!$N910&lt;&gt;"Yes",Register!$O910="",N(Register!$Q910)=0),0,ROUND((Register!$M910-Register!$R910)*MIN(Register!$Q910,MAX(0,MIN(N$4,IF(Register!$U910="",$D$2,MIN($D$2,YEAR(Register!$U910)*12+MONTH(Register!$U910)-1)))-(YEAR(Register!$O910)*12+MONTH(Register!$O910))+1))/Register!$Q910,2)-ROUND((Register!$M910-Register!$R910)*MIN(Register!$Q910,MAX(0,MIN(N$4-1,IF(Register!$U910="",$D$2,MIN($D$2,YEAR(Register!$U910)*12+MONTH(Register!$U910)-1)))-(YEAR(Register!$O910)*12+MONTH(Register!$O910))+1))/Register!$Q910,2))</f>
        <v/>
      </c>
      <c r="O912" s="27">
        <f>IF(OR(Register!$N910&lt;&gt;"Yes",Register!$O910="",N(Register!$Q910)=0),0,ROUND((Register!$M910-Register!$R910)*MIN(Register!$Q910,MAX(0,MIN(O$4,IF(Register!$U910="",$D$2,MIN($D$2,YEAR(Register!$U910)*12+MONTH(Register!$U910)-1)))-(YEAR(Register!$O910)*12+MONTH(Register!$O910))+1))/Register!$Q910,2)-ROUND((Register!$M910-Register!$R910)*MIN(Register!$Q910,MAX(0,MIN(O$4-1,IF(Register!$U910="",$D$2,MIN($D$2,YEAR(Register!$U910)*12+MONTH(Register!$U910)-1)))-(YEAR(Register!$O910)*12+MONTH(Register!$O910))+1))/Register!$Q910,2))</f>
        <v/>
      </c>
      <c r="P912" s="27">
        <f>IF(OR(Register!$N910&lt;&gt;"Yes",Register!$O910="",N(Register!$Q910)=0),0,ROUND((Register!$M910-Register!$R910)*MIN(Register!$Q910,MAX(0,MIN(P$4,IF(Register!$U910="",$D$2,MIN($D$2,YEAR(Register!$U910)*12+MONTH(Register!$U910)-1)))-(YEAR(Register!$O910)*12+MONTH(Register!$O910))+1))/Register!$Q910,2)-ROUND((Register!$M910-Register!$R910)*MIN(Register!$Q910,MAX(0,MIN(P$4-1,IF(Register!$U910="",$D$2,MIN($D$2,YEAR(Register!$U910)*12+MONTH(Register!$U910)-1)))-(YEAR(Register!$O910)*12+MONTH(Register!$O910))+1))/Register!$Q910,2))</f>
        <v/>
      </c>
      <c r="Q912" s="27">
        <f>E912+F912+G912+H912+I912+J912+K912+L912+M912+N912+O912+P912</f>
        <v/>
      </c>
    </row>
    <row r="913">
      <c r="A913" s="28">
        <f>IF(Register!$A911="","",Register!$A911)</f>
        <v/>
      </c>
      <c r="B913" s="28">
        <f>IF(Register!$D911="","",Register!$D911)</f>
        <v/>
      </c>
      <c r="C913" s="28">
        <f>IF(Register!$F911="","",Register!$F911)</f>
        <v/>
      </c>
      <c r="D913" s="28">
        <f>IF(C913="","",IF(C913=Settings!$A$9,Settings!$B$9,IF(C913=Settings!$A$10,Settings!$B$10,IF(C913=Settings!$A$11,Settings!$B$11,IF(C913=Settings!$A$12,Settings!$B$12,IF(C913=Settings!$A$13,Settings!$B$13,IF(C913=Settings!$A$14,Settings!$B$14,IF(C913=Settings!$A$15,Settings!$B$15,IF(C913=Settings!$A$16,Settings!$B$16,IF(C913=Settings!$A$17,Settings!$B$17,IF(C913=Settings!$A$18,Settings!$B$18,"")))))))))))</f>
        <v/>
      </c>
      <c r="E913" s="27">
        <f>IF(OR(Register!$N911&lt;&gt;"Yes",Register!$O911="",N(Register!$Q911)=0),0,ROUND((Register!$M911-Register!$R911)*MIN(Register!$Q911,MAX(0,MIN(E$4,IF(Register!$U911="",$D$2,MIN($D$2,YEAR(Register!$U911)*12+MONTH(Register!$U911)-1)))-(YEAR(Register!$O911)*12+MONTH(Register!$O911))+1))/Register!$Q911,2)-ROUND((Register!$M911-Register!$R911)*MIN(Register!$Q911,MAX(0,MIN(E$4-1,IF(Register!$U911="",$D$2,MIN($D$2,YEAR(Register!$U911)*12+MONTH(Register!$U911)-1)))-(YEAR(Register!$O911)*12+MONTH(Register!$O911))+1))/Register!$Q911,2))</f>
        <v/>
      </c>
      <c r="F913" s="27">
        <f>IF(OR(Register!$N911&lt;&gt;"Yes",Register!$O911="",N(Register!$Q911)=0),0,ROUND((Register!$M911-Register!$R911)*MIN(Register!$Q911,MAX(0,MIN(F$4,IF(Register!$U911="",$D$2,MIN($D$2,YEAR(Register!$U911)*12+MONTH(Register!$U911)-1)))-(YEAR(Register!$O911)*12+MONTH(Register!$O911))+1))/Register!$Q911,2)-ROUND((Register!$M911-Register!$R911)*MIN(Register!$Q911,MAX(0,MIN(F$4-1,IF(Register!$U911="",$D$2,MIN($D$2,YEAR(Register!$U911)*12+MONTH(Register!$U911)-1)))-(YEAR(Register!$O911)*12+MONTH(Register!$O911))+1))/Register!$Q911,2))</f>
        <v/>
      </c>
      <c r="G913" s="27">
        <f>IF(OR(Register!$N911&lt;&gt;"Yes",Register!$O911="",N(Register!$Q911)=0),0,ROUND((Register!$M911-Register!$R911)*MIN(Register!$Q911,MAX(0,MIN(G$4,IF(Register!$U911="",$D$2,MIN($D$2,YEAR(Register!$U911)*12+MONTH(Register!$U911)-1)))-(YEAR(Register!$O911)*12+MONTH(Register!$O911))+1))/Register!$Q911,2)-ROUND((Register!$M911-Register!$R911)*MIN(Register!$Q911,MAX(0,MIN(G$4-1,IF(Register!$U911="",$D$2,MIN($D$2,YEAR(Register!$U911)*12+MONTH(Register!$U911)-1)))-(YEAR(Register!$O911)*12+MONTH(Register!$O911))+1))/Register!$Q911,2))</f>
        <v/>
      </c>
      <c r="H913" s="27">
        <f>IF(OR(Register!$N911&lt;&gt;"Yes",Register!$O911="",N(Register!$Q911)=0),0,ROUND((Register!$M911-Register!$R911)*MIN(Register!$Q911,MAX(0,MIN(H$4,IF(Register!$U911="",$D$2,MIN($D$2,YEAR(Register!$U911)*12+MONTH(Register!$U911)-1)))-(YEAR(Register!$O911)*12+MONTH(Register!$O911))+1))/Register!$Q911,2)-ROUND((Register!$M911-Register!$R911)*MIN(Register!$Q911,MAX(0,MIN(H$4-1,IF(Register!$U911="",$D$2,MIN($D$2,YEAR(Register!$U911)*12+MONTH(Register!$U911)-1)))-(YEAR(Register!$O911)*12+MONTH(Register!$O911))+1))/Register!$Q911,2))</f>
        <v/>
      </c>
      <c r="I913" s="27">
        <f>IF(OR(Register!$N911&lt;&gt;"Yes",Register!$O911="",N(Register!$Q911)=0),0,ROUND((Register!$M911-Register!$R911)*MIN(Register!$Q911,MAX(0,MIN(I$4,IF(Register!$U911="",$D$2,MIN($D$2,YEAR(Register!$U911)*12+MONTH(Register!$U911)-1)))-(YEAR(Register!$O911)*12+MONTH(Register!$O911))+1))/Register!$Q911,2)-ROUND((Register!$M911-Register!$R911)*MIN(Register!$Q911,MAX(0,MIN(I$4-1,IF(Register!$U911="",$D$2,MIN($D$2,YEAR(Register!$U911)*12+MONTH(Register!$U911)-1)))-(YEAR(Register!$O911)*12+MONTH(Register!$O911))+1))/Register!$Q911,2))</f>
        <v/>
      </c>
      <c r="J913" s="27">
        <f>IF(OR(Register!$N911&lt;&gt;"Yes",Register!$O911="",N(Register!$Q911)=0),0,ROUND((Register!$M911-Register!$R911)*MIN(Register!$Q911,MAX(0,MIN(J$4,IF(Register!$U911="",$D$2,MIN($D$2,YEAR(Register!$U911)*12+MONTH(Register!$U911)-1)))-(YEAR(Register!$O911)*12+MONTH(Register!$O911))+1))/Register!$Q911,2)-ROUND((Register!$M911-Register!$R911)*MIN(Register!$Q911,MAX(0,MIN(J$4-1,IF(Register!$U911="",$D$2,MIN($D$2,YEAR(Register!$U911)*12+MONTH(Register!$U911)-1)))-(YEAR(Register!$O911)*12+MONTH(Register!$O911))+1))/Register!$Q911,2))</f>
        <v/>
      </c>
      <c r="K913" s="27">
        <f>IF(OR(Register!$N911&lt;&gt;"Yes",Register!$O911="",N(Register!$Q911)=0),0,ROUND((Register!$M911-Register!$R911)*MIN(Register!$Q911,MAX(0,MIN(K$4,IF(Register!$U911="",$D$2,MIN($D$2,YEAR(Register!$U911)*12+MONTH(Register!$U911)-1)))-(YEAR(Register!$O911)*12+MONTH(Register!$O911))+1))/Register!$Q911,2)-ROUND((Register!$M911-Register!$R911)*MIN(Register!$Q911,MAX(0,MIN(K$4-1,IF(Register!$U911="",$D$2,MIN($D$2,YEAR(Register!$U911)*12+MONTH(Register!$U911)-1)))-(YEAR(Register!$O911)*12+MONTH(Register!$O911))+1))/Register!$Q911,2))</f>
        <v/>
      </c>
      <c r="L913" s="27">
        <f>IF(OR(Register!$N911&lt;&gt;"Yes",Register!$O911="",N(Register!$Q911)=0),0,ROUND((Register!$M911-Register!$R911)*MIN(Register!$Q911,MAX(0,MIN(L$4,IF(Register!$U911="",$D$2,MIN($D$2,YEAR(Register!$U911)*12+MONTH(Register!$U911)-1)))-(YEAR(Register!$O911)*12+MONTH(Register!$O911))+1))/Register!$Q911,2)-ROUND((Register!$M911-Register!$R911)*MIN(Register!$Q911,MAX(0,MIN(L$4-1,IF(Register!$U911="",$D$2,MIN($D$2,YEAR(Register!$U911)*12+MONTH(Register!$U911)-1)))-(YEAR(Register!$O911)*12+MONTH(Register!$O911))+1))/Register!$Q911,2))</f>
        <v/>
      </c>
      <c r="M913" s="27">
        <f>IF(OR(Register!$N911&lt;&gt;"Yes",Register!$O911="",N(Register!$Q911)=0),0,ROUND((Register!$M911-Register!$R911)*MIN(Register!$Q911,MAX(0,MIN(M$4,IF(Register!$U911="",$D$2,MIN($D$2,YEAR(Register!$U911)*12+MONTH(Register!$U911)-1)))-(YEAR(Register!$O911)*12+MONTH(Register!$O911))+1))/Register!$Q911,2)-ROUND((Register!$M911-Register!$R911)*MIN(Register!$Q911,MAX(0,MIN(M$4-1,IF(Register!$U911="",$D$2,MIN($D$2,YEAR(Register!$U911)*12+MONTH(Register!$U911)-1)))-(YEAR(Register!$O911)*12+MONTH(Register!$O911))+1))/Register!$Q911,2))</f>
        <v/>
      </c>
      <c r="N913" s="27">
        <f>IF(OR(Register!$N911&lt;&gt;"Yes",Register!$O911="",N(Register!$Q911)=0),0,ROUND((Register!$M911-Register!$R911)*MIN(Register!$Q911,MAX(0,MIN(N$4,IF(Register!$U911="",$D$2,MIN($D$2,YEAR(Register!$U911)*12+MONTH(Register!$U911)-1)))-(YEAR(Register!$O911)*12+MONTH(Register!$O911))+1))/Register!$Q911,2)-ROUND((Register!$M911-Register!$R911)*MIN(Register!$Q911,MAX(0,MIN(N$4-1,IF(Register!$U911="",$D$2,MIN($D$2,YEAR(Register!$U911)*12+MONTH(Register!$U911)-1)))-(YEAR(Register!$O911)*12+MONTH(Register!$O911))+1))/Register!$Q911,2))</f>
        <v/>
      </c>
      <c r="O913" s="27">
        <f>IF(OR(Register!$N911&lt;&gt;"Yes",Register!$O911="",N(Register!$Q911)=0),0,ROUND((Register!$M911-Register!$R911)*MIN(Register!$Q911,MAX(0,MIN(O$4,IF(Register!$U911="",$D$2,MIN($D$2,YEAR(Register!$U911)*12+MONTH(Register!$U911)-1)))-(YEAR(Register!$O911)*12+MONTH(Register!$O911))+1))/Register!$Q911,2)-ROUND((Register!$M911-Register!$R911)*MIN(Register!$Q911,MAX(0,MIN(O$4-1,IF(Register!$U911="",$D$2,MIN($D$2,YEAR(Register!$U911)*12+MONTH(Register!$U911)-1)))-(YEAR(Register!$O911)*12+MONTH(Register!$O911))+1))/Register!$Q911,2))</f>
        <v/>
      </c>
      <c r="P913" s="27">
        <f>IF(OR(Register!$N911&lt;&gt;"Yes",Register!$O911="",N(Register!$Q911)=0),0,ROUND((Register!$M911-Register!$R911)*MIN(Register!$Q911,MAX(0,MIN(P$4,IF(Register!$U911="",$D$2,MIN($D$2,YEAR(Register!$U911)*12+MONTH(Register!$U911)-1)))-(YEAR(Register!$O911)*12+MONTH(Register!$O911))+1))/Register!$Q911,2)-ROUND((Register!$M911-Register!$R911)*MIN(Register!$Q911,MAX(0,MIN(P$4-1,IF(Register!$U911="",$D$2,MIN($D$2,YEAR(Register!$U911)*12+MONTH(Register!$U911)-1)))-(YEAR(Register!$O911)*12+MONTH(Register!$O911))+1))/Register!$Q911,2))</f>
        <v/>
      </c>
      <c r="Q913" s="27">
        <f>E913+F913+G913+H913+I913+J913+K913+L913+M913+N913+O913+P913</f>
        <v/>
      </c>
    </row>
    <row r="914">
      <c r="A914" s="28">
        <f>IF(Register!$A912="","",Register!$A912)</f>
        <v/>
      </c>
      <c r="B914" s="28">
        <f>IF(Register!$D912="","",Register!$D912)</f>
        <v/>
      </c>
      <c r="C914" s="28">
        <f>IF(Register!$F912="","",Register!$F912)</f>
        <v/>
      </c>
      <c r="D914" s="28">
        <f>IF(C914="","",IF(C914=Settings!$A$9,Settings!$B$9,IF(C914=Settings!$A$10,Settings!$B$10,IF(C914=Settings!$A$11,Settings!$B$11,IF(C914=Settings!$A$12,Settings!$B$12,IF(C914=Settings!$A$13,Settings!$B$13,IF(C914=Settings!$A$14,Settings!$B$14,IF(C914=Settings!$A$15,Settings!$B$15,IF(C914=Settings!$A$16,Settings!$B$16,IF(C914=Settings!$A$17,Settings!$B$17,IF(C914=Settings!$A$18,Settings!$B$18,"")))))))))))</f>
        <v/>
      </c>
      <c r="E914" s="27">
        <f>IF(OR(Register!$N912&lt;&gt;"Yes",Register!$O912="",N(Register!$Q912)=0),0,ROUND((Register!$M912-Register!$R912)*MIN(Register!$Q912,MAX(0,MIN(E$4,IF(Register!$U912="",$D$2,MIN($D$2,YEAR(Register!$U912)*12+MONTH(Register!$U912)-1)))-(YEAR(Register!$O912)*12+MONTH(Register!$O912))+1))/Register!$Q912,2)-ROUND((Register!$M912-Register!$R912)*MIN(Register!$Q912,MAX(0,MIN(E$4-1,IF(Register!$U912="",$D$2,MIN($D$2,YEAR(Register!$U912)*12+MONTH(Register!$U912)-1)))-(YEAR(Register!$O912)*12+MONTH(Register!$O912))+1))/Register!$Q912,2))</f>
        <v/>
      </c>
      <c r="F914" s="27">
        <f>IF(OR(Register!$N912&lt;&gt;"Yes",Register!$O912="",N(Register!$Q912)=0),0,ROUND((Register!$M912-Register!$R912)*MIN(Register!$Q912,MAX(0,MIN(F$4,IF(Register!$U912="",$D$2,MIN($D$2,YEAR(Register!$U912)*12+MONTH(Register!$U912)-1)))-(YEAR(Register!$O912)*12+MONTH(Register!$O912))+1))/Register!$Q912,2)-ROUND((Register!$M912-Register!$R912)*MIN(Register!$Q912,MAX(0,MIN(F$4-1,IF(Register!$U912="",$D$2,MIN($D$2,YEAR(Register!$U912)*12+MONTH(Register!$U912)-1)))-(YEAR(Register!$O912)*12+MONTH(Register!$O912))+1))/Register!$Q912,2))</f>
        <v/>
      </c>
      <c r="G914" s="27">
        <f>IF(OR(Register!$N912&lt;&gt;"Yes",Register!$O912="",N(Register!$Q912)=0),0,ROUND((Register!$M912-Register!$R912)*MIN(Register!$Q912,MAX(0,MIN(G$4,IF(Register!$U912="",$D$2,MIN($D$2,YEAR(Register!$U912)*12+MONTH(Register!$U912)-1)))-(YEAR(Register!$O912)*12+MONTH(Register!$O912))+1))/Register!$Q912,2)-ROUND((Register!$M912-Register!$R912)*MIN(Register!$Q912,MAX(0,MIN(G$4-1,IF(Register!$U912="",$D$2,MIN($D$2,YEAR(Register!$U912)*12+MONTH(Register!$U912)-1)))-(YEAR(Register!$O912)*12+MONTH(Register!$O912))+1))/Register!$Q912,2))</f>
        <v/>
      </c>
      <c r="H914" s="27">
        <f>IF(OR(Register!$N912&lt;&gt;"Yes",Register!$O912="",N(Register!$Q912)=0),0,ROUND((Register!$M912-Register!$R912)*MIN(Register!$Q912,MAX(0,MIN(H$4,IF(Register!$U912="",$D$2,MIN($D$2,YEAR(Register!$U912)*12+MONTH(Register!$U912)-1)))-(YEAR(Register!$O912)*12+MONTH(Register!$O912))+1))/Register!$Q912,2)-ROUND((Register!$M912-Register!$R912)*MIN(Register!$Q912,MAX(0,MIN(H$4-1,IF(Register!$U912="",$D$2,MIN($D$2,YEAR(Register!$U912)*12+MONTH(Register!$U912)-1)))-(YEAR(Register!$O912)*12+MONTH(Register!$O912))+1))/Register!$Q912,2))</f>
        <v/>
      </c>
      <c r="I914" s="27">
        <f>IF(OR(Register!$N912&lt;&gt;"Yes",Register!$O912="",N(Register!$Q912)=0),0,ROUND((Register!$M912-Register!$R912)*MIN(Register!$Q912,MAX(0,MIN(I$4,IF(Register!$U912="",$D$2,MIN($D$2,YEAR(Register!$U912)*12+MONTH(Register!$U912)-1)))-(YEAR(Register!$O912)*12+MONTH(Register!$O912))+1))/Register!$Q912,2)-ROUND((Register!$M912-Register!$R912)*MIN(Register!$Q912,MAX(0,MIN(I$4-1,IF(Register!$U912="",$D$2,MIN($D$2,YEAR(Register!$U912)*12+MONTH(Register!$U912)-1)))-(YEAR(Register!$O912)*12+MONTH(Register!$O912))+1))/Register!$Q912,2))</f>
        <v/>
      </c>
      <c r="J914" s="27">
        <f>IF(OR(Register!$N912&lt;&gt;"Yes",Register!$O912="",N(Register!$Q912)=0),0,ROUND((Register!$M912-Register!$R912)*MIN(Register!$Q912,MAX(0,MIN(J$4,IF(Register!$U912="",$D$2,MIN($D$2,YEAR(Register!$U912)*12+MONTH(Register!$U912)-1)))-(YEAR(Register!$O912)*12+MONTH(Register!$O912))+1))/Register!$Q912,2)-ROUND((Register!$M912-Register!$R912)*MIN(Register!$Q912,MAX(0,MIN(J$4-1,IF(Register!$U912="",$D$2,MIN($D$2,YEAR(Register!$U912)*12+MONTH(Register!$U912)-1)))-(YEAR(Register!$O912)*12+MONTH(Register!$O912))+1))/Register!$Q912,2))</f>
        <v/>
      </c>
      <c r="K914" s="27">
        <f>IF(OR(Register!$N912&lt;&gt;"Yes",Register!$O912="",N(Register!$Q912)=0),0,ROUND((Register!$M912-Register!$R912)*MIN(Register!$Q912,MAX(0,MIN(K$4,IF(Register!$U912="",$D$2,MIN($D$2,YEAR(Register!$U912)*12+MONTH(Register!$U912)-1)))-(YEAR(Register!$O912)*12+MONTH(Register!$O912))+1))/Register!$Q912,2)-ROUND((Register!$M912-Register!$R912)*MIN(Register!$Q912,MAX(0,MIN(K$4-1,IF(Register!$U912="",$D$2,MIN($D$2,YEAR(Register!$U912)*12+MONTH(Register!$U912)-1)))-(YEAR(Register!$O912)*12+MONTH(Register!$O912))+1))/Register!$Q912,2))</f>
        <v/>
      </c>
      <c r="L914" s="27">
        <f>IF(OR(Register!$N912&lt;&gt;"Yes",Register!$O912="",N(Register!$Q912)=0),0,ROUND((Register!$M912-Register!$R912)*MIN(Register!$Q912,MAX(0,MIN(L$4,IF(Register!$U912="",$D$2,MIN($D$2,YEAR(Register!$U912)*12+MONTH(Register!$U912)-1)))-(YEAR(Register!$O912)*12+MONTH(Register!$O912))+1))/Register!$Q912,2)-ROUND((Register!$M912-Register!$R912)*MIN(Register!$Q912,MAX(0,MIN(L$4-1,IF(Register!$U912="",$D$2,MIN($D$2,YEAR(Register!$U912)*12+MONTH(Register!$U912)-1)))-(YEAR(Register!$O912)*12+MONTH(Register!$O912))+1))/Register!$Q912,2))</f>
        <v/>
      </c>
      <c r="M914" s="27">
        <f>IF(OR(Register!$N912&lt;&gt;"Yes",Register!$O912="",N(Register!$Q912)=0),0,ROUND((Register!$M912-Register!$R912)*MIN(Register!$Q912,MAX(0,MIN(M$4,IF(Register!$U912="",$D$2,MIN($D$2,YEAR(Register!$U912)*12+MONTH(Register!$U912)-1)))-(YEAR(Register!$O912)*12+MONTH(Register!$O912))+1))/Register!$Q912,2)-ROUND((Register!$M912-Register!$R912)*MIN(Register!$Q912,MAX(0,MIN(M$4-1,IF(Register!$U912="",$D$2,MIN($D$2,YEAR(Register!$U912)*12+MONTH(Register!$U912)-1)))-(YEAR(Register!$O912)*12+MONTH(Register!$O912))+1))/Register!$Q912,2))</f>
        <v/>
      </c>
      <c r="N914" s="27">
        <f>IF(OR(Register!$N912&lt;&gt;"Yes",Register!$O912="",N(Register!$Q912)=0),0,ROUND((Register!$M912-Register!$R912)*MIN(Register!$Q912,MAX(0,MIN(N$4,IF(Register!$U912="",$D$2,MIN($D$2,YEAR(Register!$U912)*12+MONTH(Register!$U912)-1)))-(YEAR(Register!$O912)*12+MONTH(Register!$O912))+1))/Register!$Q912,2)-ROUND((Register!$M912-Register!$R912)*MIN(Register!$Q912,MAX(0,MIN(N$4-1,IF(Register!$U912="",$D$2,MIN($D$2,YEAR(Register!$U912)*12+MONTH(Register!$U912)-1)))-(YEAR(Register!$O912)*12+MONTH(Register!$O912))+1))/Register!$Q912,2))</f>
        <v/>
      </c>
      <c r="O914" s="27">
        <f>IF(OR(Register!$N912&lt;&gt;"Yes",Register!$O912="",N(Register!$Q912)=0),0,ROUND((Register!$M912-Register!$R912)*MIN(Register!$Q912,MAX(0,MIN(O$4,IF(Register!$U912="",$D$2,MIN($D$2,YEAR(Register!$U912)*12+MONTH(Register!$U912)-1)))-(YEAR(Register!$O912)*12+MONTH(Register!$O912))+1))/Register!$Q912,2)-ROUND((Register!$M912-Register!$R912)*MIN(Register!$Q912,MAX(0,MIN(O$4-1,IF(Register!$U912="",$D$2,MIN($D$2,YEAR(Register!$U912)*12+MONTH(Register!$U912)-1)))-(YEAR(Register!$O912)*12+MONTH(Register!$O912))+1))/Register!$Q912,2))</f>
        <v/>
      </c>
      <c r="P914" s="27">
        <f>IF(OR(Register!$N912&lt;&gt;"Yes",Register!$O912="",N(Register!$Q912)=0),0,ROUND((Register!$M912-Register!$R912)*MIN(Register!$Q912,MAX(0,MIN(P$4,IF(Register!$U912="",$D$2,MIN($D$2,YEAR(Register!$U912)*12+MONTH(Register!$U912)-1)))-(YEAR(Register!$O912)*12+MONTH(Register!$O912))+1))/Register!$Q912,2)-ROUND((Register!$M912-Register!$R912)*MIN(Register!$Q912,MAX(0,MIN(P$4-1,IF(Register!$U912="",$D$2,MIN($D$2,YEAR(Register!$U912)*12+MONTH(Register!$U912)-1)))-(YEAR(Register!$O912)*12+MONTH(Register!$O912))+1))/Register!$Q912,2))</f>
        <v/>
      </c>
      <c r="Q914" s="27">
        <f>E914+F914+G914+H914+I914+J914+K914+L914+M914+N914+O914+P914</f>
        <v/>
      </c>
    </row>
    <row r="915">
      <c r="A915" s="28">
        <f>IF(Register!$A913="","",Register!$A913)</f>
        <v/>
      </c>
      <c r="B915" s="28">
        <f>IF(Register!$D913="","",Register!$D913)</f>
        <v/>
      </c>
      <c r="C915" s="28">
        <f>IF(Register!$F913="","",Register!$F913)</f>
        <v/>
      </c>
      <c r="D915" s="28">
        <f>IF(C915="","",IF(C915=Settings!$A$9,Settings!$B$9,IF(C915=Settings!$A$10,Settings!$B$10,IF(C915=Settings!$A$11,Settings!$B$11,IF(C915=Settings!$A$12,Settings!$B$12,IF(C915=Settings!$A$13,Settings!$B$13,IF(C915=Settings!$A$14,Settings!$B$14,IF(C915=Settings!$A$15,Settings!$B$15,IF(C915=Settings!$A$16,Settings!$B$16,IF(C915=Settings!$A$17,Settings!$B$17,IF(C915=Settings!$A$18,Settings!$B$18,"")))))))))))</f>
        <v/>
      </c>
      <c r="E915" s="27">
        <f>IF(OR(Register!$N913&lt;&gt;"Yes",Register!$O913="",N(Register!$Q913)=0),0,ROUND((Register!$M913-Register!$R913)*MIN(Register!$Q913,MAX(0,MIN(E$4,IF(Register!$U913="",$D$2,MIN($D$2,YEAR(Register!$U913)*12+MONTH(Register!$U913)-1)))-(YEAR(Register!$O913)*12+MONTH(Register!$O913))+1))/Register!$Q913,2)-ROUND((Register!$M913-Register!$R913)*MIN(Register!$Q913,MAX(0,MIN(E$4-1,IF(Register!$U913="",$D$2,MIN($D$2,YEAR(Register!$U913)*12+MONTH(Register!$U913)-1)))-(YEAR(Register!$O913)*12+MONTH(Register!$O913))+1))/Register!$Q913,2))</f>
        <v/>
      </c>
      <c r="F915" s="27">
        <f>IF(OR(Register!$N913&lt;&gt;"Yes",Register!$O913="",N(Register!$Q913)=0),0,ROUND((Register!$M913-Register!$R913)*MIN(Register!$Q913,MAX(0,MIN(F$4,IF(Register!$U913="",$D$2,MIN($D$2,YEAR(Register!$U913)*12+MONTH(Register!$U913)-1)))-(YEAR(Register!$O913)*12+MONTH(Register!$O913))+1))/Register!$Q913,2)-ROUND((Register!$M913-Register!$R913)*MIN(Register!$Q913,MAX(0,MIN(F$4-1,IF(Register!$U913="",$D$2,MIN($D$2,YEAR(Register!$U913)*12+MONTH(Register!$U913)-1)))-(YEAR(Register!$O913)*12+MONTH(Register!$O913))+1))/Register!$Q913,2))</f>
        <v/>
      </c>
      <c r="G915" s="27">
        <f>IF(OR(Register!$N913&lt;&gt;"Yes",Register!$O913="",N(Register!$Q913)=0),0,ROUND((Register!$M913-Register!$R913)*MIN(Register!$Q913,MAX(0,MIN(G$4,IF(Register!$U913="",$D$2,MIN($D$2,YEAR(Register!$U913)*12+MONTH(Register!$U913)-1)))-(YEAR(Register!$O913)*12+MONTH(Register!$O913))+1))/Register!$Q913,2)-ROUND((Register!$M913-Register!$R913)*MIN(Register!$Q913,MAX(0,MIN(G$4-1,IF(Register!$U913="",$D$2,MIN($D$2,YEAR(Register!$U913)*12+MONTH(Register!$U913)-1)))-(YEAR(Register!$O913)*12+MONTH(Register!$O913))+1))/Register!$Q913,2))</f>
        <v/>
      </c>
      <c r="H915" s="27">
        <f>IF(OR(Register!$N913&lt;&gt;"Yes",Register!$O913="",N(Register!$Q913)=0),0,ROUND((Register!$M913-Register!$R913)*MIN(Register!$Q913,MAX(0,MIN(H$4,IF(Register!$U913="",$D$2,MIN($D$2,YEAR(Register!$U913)*12+MONTH(Register!$U913)-1)))-(YEAR(Register!$O913)*12+MONTH(Register!$O913))+1))/Register!$Q913,2)-ROUND((Register!$M913-Register!$R913)*MIN(Register!$Q913,MAX(0,MIN(H$4-1,IF(Register!$U913="",$D$2,MIN($D$2,YEAR(Register!$U913)*12+MONTH(Register!$U913)-1)))-(YEAR(Register!$O913)*12+MONTH(Register!$O913))+1))/Register!$Q913,2))</f>
        <v/>
      </c>
      <c r="I915" s="27">
        <f>IF(OR(Register!$N913&lt;&gt;"Yes",Register!$O913="",N(Register!$Q913)=0),0,ROUND((Register!$M913-Register!$R913)*MIN(Register!$Q913,MAX(0,MIN(I$4,IF(Register!$U913="",$D$2,MIN($D$2,YEAR(Register!$U913)*12+MONTH(Register!$U913)-1)))-(YEAR(Register!$O913)*12+MONTH(Register!$O913))+1))/Register!$Q913,2)-ROUND((Register!$M913-Register!$R913)*MIN(Register!$Q913,MAX(0,MIN(I$4-1,IF(Register!$U913="",$D$2,MIN($D$2,YEAR(Register!$U913)*12+MONTH(Register!$U913)-1)))-(YEAR(Register!$O913)*12+MONTH(Register!$O913))+1))/Register!$Q913,2))</f>
        <v/>
      </c>
      <c r="J915" s="27">
        <f>IF(OR(Register!$N913&lt;&gt;"Yes",Register!$O913="",N(Register!$Q913)=0),0,ROUND((Register!$M913-Register!$R913)*MIN(Register!$Q913,MAX(0,MIN(J$4,IF(Register!$U913="",$D$2,MIN($D$2,YEAR(Register!$U913)*12+MONTH(Register!$U913)-1)))-(YEAR(Register!$O913)*12+MONTH(Register!$O913))+1))/Register!$Q913,2)-ROUND((Register!$M913-Register!$R913)*MIN(Register!$Q913,MAX(0,MIN(J$4-1,IF(Register!$U913="",$D$2,MIN($D$2,YEAR(Register!$U913)*12+MONTH(Register!$U913)-1)))-(YEAR(Register!$O913)*12+MONTH(Register!$O913))+1))/Register!$Q913,2))</f>
        <v/>
      </c>
      <c r="K915" s="27">
        <f>IF(OR(Register!$N913&lt;&gt;"Yes",Register!$O913="",N(Register!$Q913)=0),0,ROUND((Register!$M913-Register!$R913)*MIN(Register!$Q913,MAX(0,MIN(K$4,IF(Register!$U913="",$D$2,MIN($D$2,YEAR(Register!$U913)*12+MONTH(Register!$U913)-1)))-(YEAR(Register!$O913)*12+MONTH(Register!$O913))+1))/Register!$Q913,2)-ROUND((Register!$M913-Register!$R913)*MIN(Register!$Q913,MAX(0,MIN(K$4-1,IF(Register!$U913="",$D$2,MIN($D$2,YEAR(Register!$U913)*12+MONTH(Register!$U913)-1)))-(YEAR(Register!$O913)*12+MONTH(Register!$O913))+1))/Register!$Q913,2))</f>
        <v/>
      </c>
      <c r="L915" s="27">
        <f>IF(OR(Register!$N913&lt;&gt;"Yes",Register!$O913="",N(Register!$Q913)=0),0,ROUND((Register!$M913-Register!$R913)*MIN(Register!$Q913,MAX(0,MIN(L$4,IF(Register!$U913="",$D$2,MIN($D$2,YEAR(Register!$U913)*12+MONTH(Register!$U913)-1)))-(YEAR(Register!$O913)*12+MONTH(Register!$O913))+1))/Register!$Q913,2)-ROUND((Register!$M913-Register!$R913)*MIN(Register!$Q913,MAX(0,MIN(L$4-1,IF(Register!$U913="",$D$2,MIN($D$2,YEAR(Register!$U913)*12+MONTH(Register!$U913)-1)))-(YEAR(Register!$O913)*12+MONTH(Register!$O913))+1))/Register!$Q913,2))</f>
        <v/>
      </c>
      <c r="M915" s="27">
        <f>IF(OR(Register!$N913&lt;&gt;"Yes",Register!$O913="",N(Register!$Q913)=0),0,ROUND((Register!$M913-Register!$R913)*MIN(Register!$Q913,MAX(0,MIN(M$4,IF(Register!$U913="",$D$2,MIN($D$2,YEAR(Register!$U913)*12+MONTH(Register!$U913)-1)))-(YEAR(Register!$O913)*12+MONTH(Register!$O913))+1))/Register!$Q913,2)-ROUND((Register!$M913-Register!$R913)*MIN(Register!$Q913,MAX(0,MIN(M$4-1,IF(Register!$U913="",$D$2,MIN($D$2,YEAR(Register!$U913)*12+MONTH(Register!$U913)-1)))-(YEAR(Register!$O913)*12+MONTH(Register!$O913))+1))/Register!$Q913,2))</f>
        <v/>
      </c>
      <c r="N915" s="27">
        <f>IF(OR(Register!$N913&lt;&gt;"Yes",Register!$O913="",N(Register!$Q913)=0),0,ROUND((Register!$M913-Register!$R913)*MIN(Register!$Q913,MAX(0,MIN(N$4,IF(Register!$U913="",$D$2,MIN($D$2,YEAR(Register!$U913)*12+MONTH(Register!$U913)-1)))-(YEAR(Register!$O913)*12+MONTH(Register!$O913))+1))/Register!$Q913,2)-ROUND((Register!$M913-Register!$R913)*MIN(Register!$Q913,MAX(0,MIN(N$4-1,IF(Register!$U913="",$D$2,MIN($D$2,YEAR(Register!$U913)*12+MONTH(Register!$U913)-1)))-(YEAR(Register!$O913)*12+MONTH(Register!$O913))+1))/Register!$Q913,2))</f>
        <v/>
      </c>
      <c r="O915" s="27">
        <f>IF(OR(Register!$N913&lt;&gt;"Yes",Register!$O913="",N(Register!$Q913)=0),0,ROUND((Register!$M913-Register!$R913)*MIN(Register!$Q913,MAX(0,MIN(O$4,IF(Register!$U913="",$D$2,MIN($D$2,YEAR(Register!$U913)*12+MONTH(Register!$U913)-1)))-(YEAR(Register!$O913)*12+MONTH(Register!$O913))+1))/Register!$Q913,2)-ROUND((Register!$M913-Register!$R913)*MIN(Register!$Q913,MAX(0,MIN(O$4-1,IF(Register!$U913="",$D$2,MIN($D$2,YEAR(Register!$U913)*12+MONTH(Register!$U913)-1)))-(YEAR(Register!$O913)*12+MONTH(Register!$O913))+1))/Register!$Q913,2))</f>
        <v/>
      </c>
      <c r="P915" s="27">
        <f>IF(OR(Register!$N913&lt;&gt;"Yes",Register!$O913="",N(Register!$Q913)=0),0,ROUND((Register!$M913-Register!$R913)*MIN(Register!$Q913,MAX(0,MIN(P$4,IF(Register!$U913="",$D$2,MIN($D$2,YEAR(Register!$U913)*12+MONTH(Register!$U913)-1)))-(YEAR(Register!$O913)*12+MONTH(Register!$O913))+1))/Register!$Q913,2)-ROUND((Register!$M913-Register!$R913)*MIN(Register!$Q913,MAX(0,MIN(P$4-1,IF(Register!$U913="",$D$2,MIN($D$2,YEAR(Register!$U913)*12+MONTH(Register!$U913)-1)))-(YEAR(Register!$O913)*12+MONTH(Register!$O913))+1))/Register!$Q913,2))</f>
        <v/>
      </c>
      <c r="Q915" s="27">
        <f>E915+F915+G915+H915+I915+J915+K915+L915+M915+N915+O915+P915</f>
        <v/>
      </c>
    </row>
    <row r="916">
      <c r="A916" s="28">
        <f>IF(Register!$A914="","",Register!$A914)</f>
        <v/>
      </c>
      <c r="B916" s="28">
        <f>IF(Register!$D914="","",Register!$D914)</f>
        <v/>
      </c>
      <c r="C916" s="28">
        <f>IF(Register!$F914="","",Register!$F914)</f>
        <v/>
      </c>
      <c r="D916" s="28">
        <f>IF(C916="","",IF(C916=Settings!$A$9,Settings!$B$9,IF(C916=Settings!$A$10,Settings!$B$10,IF(C916=Settings!$A$11,Settings!$B$11,IF(C916=Settings!$A$12,Settings!$B$12,IF(C916=Settings!$A$13,Settings!$B$13,IF(C916=Settings!$A$14,Settings!$B$14,IF(C916=Settings!$A$15,Settings!$B$15,IF(C916=Settings!$A$16,Settings!$B$16,IF(C916=Settings!$A$17,Settings!$B$17,IF(C916=Settings!$A$18,Settings!$B$18,"")))))))))))</f>
        <v/>
      </c>
      <c r="E916" s="27">
        <f>IF(OR(Register!$N914&lt;&gt;"Yes",Register!$O914="",N(Register!$Q914)=0),0,ROUND((Register!$M914-Register!$R914)*MIN(Register!$Q914,MAX(0,MIN(E$4,IF(Register!$U914="",$D$2,MIN($D$2,YEAR(Register!$U914)*12+MONTH(Register!$U914)-1)))-(YEAR(Register!$O914)*12+MONTH(Register!$O914))+1))/Register!$Q914,2)-ROUND((Register!$M914-Register!$R914)*MIN(Register!$Q914,MAX(0,MIN(E$4-1,IF(Register!$U914="",$D$2,MIN($D$2,YEAR(Register!$U914)*12+MONTH(Register!$U914)-1)))-(YEAR(Register!$O914)*12+MONTH(Register!$O914))+1))/Register!$Q914,2))</f>
        <v/>
      </c>
      <c r="F916" s="27">
        <f>IF(OR(Register!$N914&lt;&gt;"Yes",Register!$O914="",N(Register!$Q914)=0),0,ROUND((Register!$M914-Register!$R914)*MIN(Register!$Q914,MAX(0,MIN(F$4,IF(Register!$U914="",$D$2,MIN($D$2,YEAR(Register!$U914)*12+MONTH(Register!$U914)-1)))-(YEAR(Register!$O914)*12+MONTH(Register!$O914))+1))/Register!$Q914,2)-ROUND((Register!$M914-Register!$R914)*MIN(Register!$Q914,MAX(0,MIN(F$4-1,IF(Register!$U914="",$D$2,MIN($D$2,YEAR(Register!$U914)*12+MONTH(Register!$U914)-1)))-(YEAR(Register!$O914)*12+MONTH(Register!$O914))+1))/Register!$Q914,2))</f>
        <v/>
      </c>
      <c r="G916" s="27">
        <f>IF(OR(Register!$N914&lt;&gt;"Yes",Register!$O914="",N(Register!$Q914)=0),0,ROUND((Register!$M914-Register!$R914)*MIN(Register!$Q914,MAX(0,MIN(G$4,IF(Register!$U914="",$D$2,MIN($D$2,YEAR(Register!$U914)*12+MONTH(Register!$U914)-1)))-(YEAR(Register!$O914)*12+MONTH(Register!$O914))+1))/Register!$Q914,2)-ROUND((Register!$M914-Register!$R914)*MIN(Register!$Q914,MAX(0,MIN(G$4-1,IF(Register!$U914="",$D$2,MIN($D$2,YEAR(Register!$U914)*12+MONTH(Register!$U914)-1)))-(YEAR(Register!$O914)*12+MONTH(Register!$O914))+1))/Register!$Q914,2))</f>
        <v/>
      </c>
      <c r="H916" s="27">
        <f>IF(OR(Register!$N914&lt;&gt;"Yes",Register!$O914="",N(Register!$Q914)=0),0,ROUND((Register!$M914-Register!$R914)*MIN(Register!$Q914,MAX(0,MIN(H$4,IF(Register!$U914="",$D$2,MIN($D$2,YEAR(Register!$U914)*12+MONTH(Register!$U914)-1)))-(YEAR(Register!$O914)*12+MONTH(Register!$O914))+1))/Register!$Q914,2)-ROUND((Register!$M914-Register!$R914)*MIN(Register!$Q914,MAX(0,MIN(H$4-1,IF(Register!$U914="",$D$2,MIN($D$2,YEAR(Register!$U914)*12+MONTH(Register!$U914)-1)))-(YEAR(Register!$O914)*12+MONTH(Register!$O914))+1))/Register!$Q914,2))</f>
        <v/>
      </c>
      <c r="I916" s="27">
        <f>IF(OR(Register!$N914&lt;&gt;"Yes",Register!$O914="",N(Register!$Q914)=0),0,ROUND((Register!$M914-Register!$R914)*MIN(Register!$Q914,MAX(0,MIN(I$4,IF(Register!$U914="",$D$2,MIN($D$2,YEAR(Register!$U914)*12+MONTH(Register!$U914)-1)))-(YEAR(Register!$O914)*12+MONTH(Register!$O914))+1))/Register!$Q914,2)-ROUND((Register!$M914-Register!$R914)*MIN(Register!$Q914,MAX(0,MIN(I$4-1,IF(Register!$U914="",$D$2,MIN($D$2,YEAR(Register!$U914)*12+MONTH(Register!$U914)-1)))-(YEAR(Register!$O914)*12+MONTH(Register!$O914))+1))/Register!$Q914,2))</f>
        <v/>
      </c>
      <c r="J916" s="27">
        <f>IF(OR(Register!$N914&lt;&gt;"Yes",Register!$O914="",N(Register!$Q914)=0),0,ROUND((Register!$M914-Register!$R914)*MIN(Register!$Q914,MAX(0,MIN(J$4,IF(Register!$U914="",$D$2,MIN($D$2,YEAR(Register!$U914)*12+MONTH(Register!$U914)-1)))-(YEAR(Register!$O914)*12+MONTH(Register!$O914))+1))/Register!$Q914,2)-ROUND((Register!$M914-Register!$R914)*MIN(Register!$Q914,MAX(0,MIN(J$4-1,IF(Register!$U914="",$D$2,MIN($D$2,YEAR(Register!$U914)*12+MONTH(Register!$U914)-1)))-(YEAR(Register!$O914)*12+MONTH(Register!$O914))+1))/Register!$Q914,2))</f>
        <v/>
      </c>
      <c r="K916" s="27">
        <f>IF(OR(Register!$N914&lt;&gt;"Yes",Register!$O914="",N(Register!$Q914)=0),0,ROUND((Register!$M914-Register!$R914)*MIN(Register!$Q914,MAX(0,MIN(K$4,IF(Register!$U914="",$D$2,MIN($D$2,YEAR(Register!$U914)*12+MONTH(Register!$U914)-1)))-(YEAR(Register!$O914)*12+MONTH(Register!$O914))+1))/Register!$Q914,2)-ROUND((Register!$M914-Register!$R914)*MIN(Register!$Q914,MAX(0,MIN(K$4-1,IF(Register!$U914="",$D$2,MIN($D$2,YEAR(Register!$U914)*12+MONTH(Register!$U914)-1)))-(YEAR(Register!$O914)*12+MONTH(Register!$O914))+1))/Register!$Q914,2))</f>
        <v/>
      </c>
      <c r="L916" s="27">
        <f>IF(OR(Register!$N914&lt;&gt;"Yes",Register!$O914="",N(Register!$Q914)=0),0,ROUND((Register!$M914-Register!$R914)*MIN(Register!$Q914,MAX(0,MIN(L$4,IF(Register!$U914="",$D$2,MIN($D$2,YEAR(Register!$U914)*12+MONTH(Register!$U914)-1)))-(YEAR(Register!$O914)*12+MONTH(Register!$O914))+1))/Register!$Q914,2)-ROUND((Register!$M914-Register!$R914)*MIN(Register!$Q914,MAX(0,MIN(L$4-1,IF(Register!$U914="",$D$2,MIN($D$2,YEAR(Register!$U914)*12+MONTH(Register!$U914)-1)))-(YEAR(Register!$O914)*12+MONTH(Register!$O914))+1))/Register!$Q914,2))</f>
        <v/>
      </c>
      <c r="M916" s="27">
        <f>IF(OR(Register!$N914&lt;&gt;"Yes",Register!$O914="",N(Register!$Q914)=0),0,ROUND((Register!$M914-Register!$R914)*MIN(Register!$Q914,MAX(0,MIN(M$4,IF(Register!$U914="",$D$2,MIN($D$2,YEAR(Register!$U914)*12+MONTH(Register!$U914)-1)))-(YEAR(Register!$O914)*12+MONTH(Register!$O914))+1))/Register!$Q914,2)-ROUND((Register!$M914-Register!$R914)*MIN(Register!$Q914,MAX(0,MIN(M$4-1,IF(Register!$U914="",$D$2,MIN($D$2,YEAR(Register!$U914)*12+MONTH(Register!$U914)-1)))-(YEAR(Register!$O914)*12+MONTH(Register!$O914))+1))/Register!$Q914,2))</f>
        <v/>
      </c>
      <c r="N916" s="27">
        <f>IF(OR(Register!$N914&lt;&gt;"Yes",Register!$O914="",N(Register!$Q914)=0),0,ROUND((Register!$M914-Register!$R914)*MIN(Register!$Q914,MAX(0,MIN(N$4,IF(Register!$U914="",$D$2,MIN($D$2,YEAR(Register!$U914)*12+MONTH(Register!$U914)-1)))-(YEAR(Register!$O914)*12+MONTH(Register!$O914))+1))/Register!$Q914,2)-ROUND((Register!$M914-Register!$R914)*MIN(Register!$Q914,MAX(0,MIN(N$4-1,IF(Register!$U914="",$D$2,MIN($D$2,YEAR(Register!$U914)*12+MONTH(Register!$U914)-1)))-(YEAR(Register!$O914)*12+MONTH(Register!$O914))+1))/Register!$Q914,2))</f>
        <v/>
      </c>
      <c r="O916" s="27">
        <f>IF(OR(Register!$N914&lt;&gt;"Yes",Register!$O914="",N(Register!$Q914)=0),0,ROUND((Register!$M914-Register!$R914)*MIN(Register!$Q914,MAX(0,MIN(O$4,IF(Register!$U914="",$D$2,MIN($D$2,YEAR(Register!$U914)*12+MONTH(Register!$U914)-1)))-(YEAR(Register!$O914)*12+MONTH(Register!$O914))+1))/Register!$Q914,2)-ROUND((Register!$M914-Register!$R914)*MIN(Register!$Q914,MAX(0,MIN(O$4-1,IF(Register!$U914="",$D$2,MIN($D$2,YEAR(Register!$U914)*12+MONTH(Register!$U914)-1)))-(YEAR(Register!$O914)*12+MONTH(Register!$O914))+1))/Register!$Q914,2))</f>
        <v/>
      </c>
      <c r="P916" s="27">
        <f>IF(OR(Register!$N914&lt;&gt;"Yes",Register!$O914="",N(Register!$Q914)=0),0,ROUND((Register!$M914-Register!$R914)*MIN(Register!$Q914,MAX(0,MIN(P$4,IF(Register!$U914="",$D$2,MIN($D$2,YEAR(Register!$U914)*12+MONTH(Register!$U914)-1)))-(YEAR(Register!$O914)*12+MONTH(Register!$O914))+1))/Register!$Q914,2)-ROUND((Register!$M914-Register!$R914)*MIN(Register!$Q914,MAX(0,MIN(P$4-1,IF(Register!$U914="",$D$2,MIN($D$2,YEAR(Register!$U914)*12+MONTH(Register!$U914)-1)))-(YEAR(Register!$O914)*12+MONTH(Register!$O914))+1))/Register!$Q914,2))</f>
        <v/>
      </c>
      <c r="Q916" s="27">
        <f>E916+F916+G916+H916+I916+J916+K916+L916+M916+N916+O916+P916</f>
        <v/>
      </c>
    </row>
    <row r="917">
      <c r="A917" s="28">
        <f>IF(Register!$A915="","",Register!$A915)</f>
        <v/>
      </c>
      <c r="B917" s="28">
        <f>IF(Register!$D915="","",Register!$D915)</f>
        <v/>
      </c>
      <c r="C917" s="28">
        <f>IF(Register!$F915="","",Register!$F915)</f>
        <v/>
      </c>
      <c r="D917" s="28">
        <f>IF(C917="","",IF(C917=Settings!$A$9,Settings!$B$9,IF(C917=Settings!$A$10,Settings!$B$10,IF(C917=Settings!$A$11,Settings!$B$11,IF(C917=Settings!$A$12,Settings!$B$12,IF(C917=Settings!$A$13,Settings!$B$13,IF(C917=Settings!$A$14,Settings!$B$14,IF(C917=Settings!$A$15,Settings!$B$15,IF(C917=Settings!$A$16,Settings!$B$16,IF(C917=Settings!$A$17,Settings!$B$17,IF(C917=Settings!$A$18,Settings!$B$18,"")))))))))))</f>
        <v/>
      </c>
      <c r="E917" s="27">
        <f>IF(OR(Register!$N915&lt;&gt;"Yes",Register!$O915="",N(Register!$Q915)=0),0,ROUND((Register!$M915-Register!$R915)*MIN(Register!$Q915,MAX(0,MIN(E$4,IF(Register!$U915="",$D$2,MIN($D$2,YEAR(Register!$U915)*12+MONTH(Register!$U915)-1)))-(YEAR(Register!$O915)*12+MONTH(Register!$O915))+1))/Register!$Q915,2)-ROUND((Register!$M915-Register!$R915)*MIN(Register!$Q915,MAX(0,MIN(E$4-1,IF(Register!$U915="",$D$2,MIN($D$2,YEAR(Register!$U915)*12+MONTH(Register!$U915)-1)))-(YEAR(Register!$O915)*12+MONTH(Register!$O915))+1))/Register!$Q915,2))</f>
        <v/>
      </c>
      <c r="F917" s="27">
        <f>IF(OR(Register!$N915&lt;&gt;"Yes",Register!$O915="",N(Register!$Q915)=0),0,ROUND((Register!$M915-Register!$R915)*MIN(Register!$Q915,MAX(0,MIN(F$4,IF(Register!$U915="",$D$2,MIN($D$2,YEAR(Register!$U915)*12+MONTH(Register!$U915)-1)))-(YEAR(Register!$O915)*12+MONTH(Register!$O915))+1))/Register!$Q915,2)-ROUND((Register!$M915-Register!$R915)*MIN(Register!$Q915,MAX(0,MIN(F$4-1,IF(Register!$U915="",$D$2,MIN($D$2,YEAR(Register!$U915)*12+MONTH(Register!$U915)-1)))-(YEAR(Register!$O915)*12+MONTH(Register!$O915))+1))/Register!$Q915,2))</f>
        <v/>
      </c>
      <c r="G917" s="27">
        <f>IF(OR(Register!$N915&lt;&gt;"Yes",Register!$O915="",N(Register!$Q915)=0),0,ROUND((Register!$M915-Register!$R915)*MIN(Register!$Q915,MAX(0,MIN(G$4,IF(Register!$U915="",$D$2,MIN($D$2,YEAR(Register!$U915)*12+MONTH(Register!$U915)-1)))-(YEAR(Register!$O915)*12+MONTH(Register!$O915))+1))/Register!$Q915,2)-ROUND((Register!$M915-Register!$R915)*MIN(Register!$Q915,MAX(0,MIN(G$4-1,IF(Register!$U915="",$D$2,MIN($D$2,YEAR(Register!$U915)*12+MONTH(Register!$U915)-1)))-(YEAR(Register!$O915)*12+MONTH(Register!$O915))+1))/Register!$Q915,2))</f>
        <v/>
      </c>
      <c r="H917" s="27">
        <f>IF(OR(Register!$N915&lt;&gt;"Yes",Register!$O915="",N(Register!$Q915)=0),0,ROUND((Register!$M915-Register!$R915)*MIN(Register!$Q915,MAX(0,MIN(H$4,IF(Register!$U915="",$D$2,MIN($D$2,YEAR(Register!$U915)*12+MONTH(Register!$U915)-1)))-(YEAR(Register!$O915)*12+MONTH(Register!$O915))+1))/Register!$Q915,2)-ROUND((Register!$M915-Register!$R915)*MIN(Register!$Q915,MAX(0,MIN(H$4-1,IF(Register!$U915="",$D$2,MIN($D$2,YEAR(Register!$U915)*12+MONTH(Register!$U915)-1)))-(YEAR(Register!$O915)*12+MONTH(Register!$O915))+1))/Register!$Q915,2))</f>
        <v/>
      </c>
      <c r="I917" s="27">
        <f>IF(OR(Register!$N915&lt;&gt;"Yes",Register!$O915="",N(Register!$Q915)=0),0,ROUND((Register!$M915-Register!$R915)*MIN(Register!$Q915,MAX(0,MIN(I$4,IF(Register!$U915="",$D$2,MIN($D$2,YEAR(Register!$U915)*12+MONTH(Register!$U915)-1)))-(YEAR(Register!$O915)*12+MONTH(Register!$O915))+1))/Register!$Q915,2)-ROUND((Register!$M915-Register!$R915)*MIN(Register!$Q915,MAX(0,MIN(I$4-1,IF(Register!$U915="",$D$2,MIN($D$2,YEAR(Register!$U915)*12+MONTH(Register!$U915)-1)))-(YEAR(Register!$O915)*12+MONTH(Register!$O915))+1))/Register!$Q915,2))</f>
        <v/>
      </c>
      <c r="J917" s="27">
        <f>IF(OR(Register!$N915&lt;&gt;"Yes",Register!$O915="",N(Register!$Q915)=0),0,ROUND((Register!$M915-Register!$R915)*MIN(Register!$Q915,MAX(0,MIN(J$4,IF(Register!$U915="",$D$2,MIN($D$2,YEAR(Register!$U915)*12+MONTH(Register!$U915)-1)))-(YEAR(Register!$O915)*12+MONTH(Register!$O915))+1))/Register!$Q915,2)-ROUND((Register!$M915-Register!$R915)*MIN(Register!$Q915,MAX(0,MIN(J$4-1,IF(Register!$U915="",$D$2,MIN($D$2,YEAR(Register!$U915)*12+MONTH(Register!$U915)-1)))-(YEAR(Register!$O915)*12+MONTH(Register!$O915))+1))/Register!$Q915,2))</f>
        <v/>
      </c>
      <c r="K917" s="27">
        <f>IF(OR(Register!$N915&lt;&gt;"Yes",Register!$O915="",N(Register!$Q915)=0),0,ROUND((Register!$M915-Register!$R915)*MIN(Register!$Q915,MAX(0,MIN(K$4,IF(Register!$U915="",$D$2,MIN($D$2,YEAR(Register!$U915)*12+MONTH(Register!$U915)-1)))-(YEAR(Register!$O915)*12+MONTH(Register!$O915))+1))/Register!$Q915,2)-ROUND((Register!$M915-Register!$R915)*MIN(Register!$Q915,MAX(0,MIN(K$4-1,IF(Register!$U915="",$D$2,MIN($D$2,YEAR(Register!$U915)*12+MONTH(Register!$U915)-1)))-(YEAR(Register!$O915)*12+MONTH(Register!$O915))+1))/Register!$Q915,2))</f>
        <v/>
      </c>
      <c r="L917" s="27">
        <f>IF(OR(Register!$N915&lt;&gt;"Yes",Register!$O915="",N(Register!$Q915)=0),0,ROUND((Register!$M915-Register!$R915)*MIN(Register!$Q915,MAX(0,MIN(L$4,IF(Register!$U915="",$D$2,MIN($D$2,YEAR(Register!$U915)*12+MONTH(Register!$U915)-1)))-(YEAR(Register!$O915)*12+MONTH(Register!$O915))+1))/Register!$Q915,2)-ROUND((Register!$M915-Register!$R915)*MIN(Register!$Q915,MAX(0,MIN(L$4-1,IF(Register!$U915="",$D$2,MIN($D$2,YEAR(Register!$U915)*12+MONTH(Register!$U915)-1)))-(YEAR(Register!$O915)*12+MONTH(Register!$O915))+1))/Register!$Q915,2))</f>
        <v/>
      </c>
      <c r="M917" s="27">
        <f>IF(OR(Register!$N915&lt;&gt;"Yes",Register!$O915="",N(Register!$Q915)=0),0,ROUND((Register!$M915-Register!$R915)*MIN(Register!$Q915,MAX(0,MIN(M$4,IF(Register!$U915="",$D$2,MIN($D$2,YEAR(Register!$U915)*12+MONTH(Register!$U915)-1)))-(YEAR(Register!$O915)*12+MONTH(Register!$O915))+1))/Register!$Q915,2)-ROUND((Register!$M915-Register!$R915)*MIN(Register!$Q915,MAX(0,MIN(M$4-1,IF(Register!$U915="",$D$2,MIN($D$2,YEAR(Register!$U915)*12+MONTH(Register!$U915)-1)))-(YEAR(Register!$O915)*12+MONTH(Register!$O915))+1))/Register!$Q915,2))</f>
        <v/>
      </c>
      <c r="N917" s="27">
        <f>IF(OR(Register!$N915&lt;&gt;"Yes",Register!$O915="",N(Register!$Q915)=0),0,ROUND((Register!$M915-Register!$R915)*MIN(Register!$Q915,MAX(0,MIN(N$4,IF(Register!$U915="",$D$2,MIN($D$2,YEAR(Register!$U915)*12+MONTH(Register!$U915)-1)))-(YEAR(Register!$O915)*12+MONTH(Register!$O915))+1))/Register!$Q915,2)-ROUND((Register!$M915-Register!$R915)*MIN(Register!$Q915,MAX(0,MIN(N$4-1,IF(Register!$U915="",$D$2,MIN($D$2,YEAR(Register!$U915)*12+MONTH(Register!$U915)-1)))-(YEAR(Register!$O915)*12+MONTH(Register!$O915))+1))/Register!$Q915,2))</f>
        <v/>
      </c>
      <c r="O917" s="27">
        <f>IF(OR(Register!$N915&lt;&gt;"Yes",Register!$O915="",N(Register!$Q915)=0),0,ROUND((Register!$M915-Register!$R915)*MIN(Register!$Q915,MAX(0,MIN(O$4,IF(Register!$U915="",$D$2,MIN($D$2,YEAR(Register!$U915)*12+MONTH(Register!$U915)-1)))-(YEAR(Register!$O915)*12+MONTH(Register!$O915))+1))/Register!$Q915,2)-ROUND((Register!$M915-Register!$R915)*MIN(Register!$Q915,MAX(0,MIN(O$4-1,IF(Register!$U915="",$D$2,MIN($D$2,YEAR(Register!$U915)*12+MONTH(Register!$U915)-1)))-(YEAR(Register!$O915)*12+MONTH(Register!$O915))+1))/Register!$Q915,2))</f>
        <v/>
      </c>
      <c r="P917" s="27">
        <f>IF(OR(Register!$N915&lt;&gt;"Yes",Register!$O915="",N(Register!$Q915)=0),0,ROUND((Register!$M915-Register!$R915)*MIN(Register!$Q915,MAX(0,MIN(P$4,IF(Register!$U915="",$D$2,MIN($D$2,YEAR(Register!$U915)*12+MONTH(Register!$U915)-1)))-(YEAR(Register!$O915)*12+MONTH(Register!$O915))+1))/Register!$Q915,2)-ROUND((Register!$M915-Register!$R915)*MIN(Register!$Q915,MAX(0,MIN(P$4-1,IF(Register!$U915="",$D$2,MIN($D$2,YEAR(Register!$U915)*12+MONTH(Register!$U915)-1)))-(YEAR(Register!$O915)*12+MONTH(Register!$O915))+1))/Register!$Q915,2))</f>
        <v/>
      </c>
      <c r="Q917" s="27">
        <f>E917+F917+G917+H917+I917+J917+K917+L917+M917+N917+O917+P917</f>
        <v/>
      </c>
    </row>
    <row r="918">
      <c r="A918" s="28">
        <f>IF(Register!$A916="","",Register!$A916)</f>
        <v/>
      </c>
      <c r="B918" s="28">
        <f>IF(Register!$D916="","",Register!$D916)</f>
        <v/>
      </c>
      <c r="C918" s="28">
        <f>IF(Register!$F916="","",Register!$F916)</f>
        <v/>
      </c>
      <c r="D918" s="28">
        <f>IF(C918="","",IF(C918=Settings!$A$9,Settings!$B$9,IF(C918=Settings!$A$10,Settings!$B$10,IF(C918=Settings!$A$11,Settings!$B$11,IF(C918=Settings!$A$12,Settings!$B$12,IF(C918=Settings!$A$13,Settings!$B$13,IF(C918=Settings!$A$14,Settings!$B$14,IF(C918=Settings!$A$15,Settings!$B$15,IF(C918=Settings!$A$16,Settings!$B$16,IF(C918=Settings!$A$17,Settings!$B$17,IF(C918=Settings!$A$18,Settings!$B$18,"")))))))))))</f>
        <v/>
      </c>
      <c r="E918" s="27">
        <f>IF(OR(Register!$N916&lt;&gt;"Yes",Register!$O916="",N(Register!$Q916)=0),0,ROUND((Register!$M916-Register!$R916)*MIN(Register!$Q916,MAX(0,MIN(E$4,IF(Register!$U916="",$D$2,MIN($D$2,YEAR(Register!$U916)*12+MONTH(Register!$U916)-1)))-(YEAR(Register!$O916)*12+MONTH(Register!$O916))+1))/Register!$Q916,2)-ROUND((Register!$M916-Register!$R916)*MIN(Register!$Q916,MAX(0,MIN(E$4-1,IF(Register!$U916="",$D$2,MIN($D$2,YEAR(Register!$U916)*12+MONTH(Register!$U916)-1)))-(YEAR(Register!$O916)*12+MONTH(Register!$O916))+1))/Register!$Q916,2))</f>
        <v/>
      </c>
      <c r="F918" s="27">
        <f>IF(OR(Register!$N916&lt;&gt;"Yes",Register!$O916="",N(Register!$Q916)=0),0,ROUND((Register!$M916-Register!$R916)*MIN(Register!$Q916,MAX(0,MIN(F$4,IF(Register!$U916="",$D$2,MIN($D$2,YEAR(Register!$U916)*12+MONTH(Register!$U916)-1)))-(YEAR(Register!$O916)*12+MONTH(Register!$O916))+1))/Register!$Q916,2)-ROUND((Register!$M916-Register!$R916)*MIN(Register!$Q916,MAX(0,MIN(F$4-1,IF(Register!$U916="",$D$2,MIN($D$2,YEAR(Register!$U916)*12+MONTH(Register!$U916)-1)))-(YEAR(Register!$O916)*12+MONTH(Register!$O916))+1))/Register!$Q916,2))</f>
        <v/>
      </c>
      <c r="G918" s="27">
        <f>IF(OR(Register!$N916&lt;&gt;"Yes",Register!$O916="",N(Register!$Q916)=0),0,ROUND((Register!$M916-Register!$R916)*MIN(Register!$Q916,MAX(0,MIN(G$4,IF(Register!$U916="",$D$2,MIN($D$2,YEAR(Register!$U916)*12+MONTH(Register!$U916)-1)))-(YEAR(Register!$O916)*12+MONTH(Register!$O916))+1))/Register!$Q916,2)-ROUND((Register!$M916-Register!$R916)*MIN(Register!$Q916,MAX(0,MIN(G$4-1,IF(Register!$U916="",$D$2,MIN($D$2,YEAR(Register!$U916)*12+MONTH(Register!$U916)-1)))-(YEAR(Register!$O916)*12+MONTH(Register!$O916))+1))/Register!$Q916,2))</f>
        <v/>
      </c>
      <c r="H918" s="27">
        <f>IF(OR(Register!$N916&lt;&gt;"Yes",Register!$O916="",N(Register!$Q916)=0),0,ROUND((Register!$M916-Register!$R916)*MIN(Register!$Q916,MAX(0,MIN(H$4,IF(Register!$U916="",$D$2,MIN($D$2,YEAR(Register!$U916)*12+MONTH(Register!$U916)-1)))-(YEAR(Register!$O916)*12+MONTH(Register!$O916))+1))/Register!$Q916,2)-ROUND((Register!$M916-Register!$R916)*MIN(Register!$Q916,MAX(0,MIN(H$4-1,IF(Register!$U916="",$D$2,MIN($D$2,YEAR(Register!$U916)*12+MONTH(Register!$U916)-1)))-(YEAR(Register!$O916)*12+MONTH(Register!$O916))+1))/Register!$Q916,2))</f>
        <v/>
      </c>
      <c r="I918" s="27">
        <f>IF(OR(Register!$N916&lt;&gt;"Yes",Register!$O916="",N(Register!$Q916)=0),0,ROUND((Register!$M916-Register!$R916)*MIN(Register!$Q916,MAX(0,MIN(I$4,IF(Register!$U916="",$D$2,MIN($D$2,YEAR(Register!$U916)*12+MONTH(Register!$U916)-1)))-(YEAR(Register!$O916)*12+MONTH(Register!$O916))+1))/Register!$Q916,2)-ROUND((Register!$M916-Register!$R916)*MIN(Register!$Q916,MAX(0,MIN(I$4-1,IF(Register!$U916="",$D$2,MIN($D$2,YEAR(Register!$U916)*12+MONTH(Register!$U916)-1)))-(YEAR(Register!$O916)*12+MONTH(Register!$O916))+1))/Register!$Q916,2))</f>
        <v/>
      </c>
      <c r="J918" s="27">
        <f>IF(OR(Register!$N916&lt;&gt;"Yes",Register!$O916="",N(Register!$Q916)=0),0,ROUND((Register!$M916-Register!$R916)*MIN(Register!$Q916,MAX(0,MIN(J$4,IF(Register!$U916="",$D$2,MIN($D$2,YEAR(Register!$U916)*12+MONTH(Register!$U916)-1)))-(YEAR(Register!$O916)*12+MONTH(Register!$O916))+1))/Register!$Q916,2)-ROUND((Register!$M916-Register!$R916)*MIN(Register!$Q916,MAX(0,MIN(J$4-1,IF(Register!$U916="",$D$2,MIN($D$2,YEAR(Register!$U916)*12+MONTH(Register!$U916)-1)))-(YEAR(Register!$O916)*12+MONTH(Register!$O916))+1))/Register!$Q916,2))</f>
        <v/>
      </c>
      <c r="K918" s="27">
        <f>IF(OR(Register!$N916&lt;&gt;"Yes",Register!$O916="",N(Register!$Q916)=0),0,ROUND((Register!$M916-Register!$R916)*MIN(Register!$Q916,MAX(0,MIN(K$4,IF(Register!$U916="",$D$2,MIN($D$2,YEAR(Register!$U916)*12+MONTH(Register!$U916)-1)))-(YEAR(Register!$O916)*12+MONTH(Register!$O916))+1))/Register!$Q916,2)-ROUND((Register!$M916-Register!$R916)*MIN(Register!$Q916,MAX(0,MIN(K$4-1,IF(Register!$U916="",$D$2,MIN($D$2,YEAR(Register!$U916)*12+MONTH(Register!$U916)-1)))-(YEAR(Register!$O916)*12+MONTH(Register!$O916))+1))/Register!$Q916,2))</f>
        <v/>
      </c>
      <c r="L918" s="27">
        <f>IF(OR(Register!$N916&lt;&gt;"Yes",Register!$O916="",N(Register!$Q916)=0),0,ROUND((Register!$M916-Register!$R916)*MIN(Register!$Q916,MAX(0,MIN(L$4,IF(Register!$U916="",$D$2,MIN($D$2,YEAR(Register!$U916)*12+MONTH(Register!$U916)-1)))-(YEAR(Register!$O916)*12+MONTH(Register!$O916))+1))/Register!$Q916,2)-ROUND((Register!$M916-Register!$R916)*MIN(Register!$Q916,MAX(0,MIN(L$4-1,IF(Register!$U916="",$D$2,MIN($D$2,YEAR(Register!$U916)*12+MONTH(Register!$U916)-1)))-(YEAR(Register!$O916)*12+MONTH(Register!$O916))+1))/Register!$Q916,2))</f>
        <v/>
      </c>
      <c r="M918" s="27">
        <f>IF(OR(Register!$N916&lt;&gt;"Yes",Register!$O916="",N(Register!$Q916)=0),0,ROUND((Register!$M916-Register!$R916)*MIN(Register!$Q916,MAX(0,MIN(M$4,IF(Register!$U916="",$D$2,MIN($D$2,YEAR(Register!$U916)*12+MONTH(Register!$U916)-1)))-(YEAR(Register!$O916)*12+MONTH(Register!$O916))+1))/Register!$Q916,2)-ROUND((Register!$M916-Register!$R916)*MIN(Register!$Q916,MAX(0,MIN(M$4-1,IF(Register!$U916="",$D$2,MIN($D$2,YEAR(Register!$U916)*12+MONTH(Register!$U916)-1)))-(YEAR(Register!$O916)*12+MONTH(Register!$O916))+1))/Register!$Q916,2))</f>
        <v/>
      </c>
      <c r="N918" s="27">
        <f>IF(OR(Register!$N916&lt;&gt;"Yes",Register!$O916="",N(Register!$Q916)=0),0,ROUND((Register!$M916-Register!$R916)*MIN(Register!$Q916,MAX(0,MIN(N$4,IF(Register!$U916="",$D$2,MIN($D$2,YEAR(Register!$U916)*12+MONTH(Register!$U916)-1)))-(YEAR(Register!$O916)*12+MONTH(Register!$O916))+1))/Register!$Q916,2)-ROUND((Register!$M916-Register!$R916)*MIN(Register!$Q916,MAX(0,MIN(N$4-1,IF(Register!$U916="",$D$2,MIN($D$2,YEAR(Register!$U916)*12+MONTH(Register!$U916)-1)))-(YEAR(Register!$O916)*12+MONTH(Register!$O916))+1))/Register!$Q916,2))</f>
        <v/>
      </c>
      <c r="O918" s="27">
        <f>IF(OR(Register!$N916&lt;&gt;"Yes",Register!$O916="",N(Register!$Q916)=0),0,ROUND((Register!$M916-Register!$R916)*MIN(Register!$Q916,MAX(0,MIN(O$4,IF(Register!$U916="",$D$2,MIN($D$2,YEAR(Register!$U916)*12+MONTH(Register!$U916)-1)))-(YEAR(Register!$O916)*12+MONTH(Register!$O916))+1))/Register!$Q916,2)-ROUND((Register!$M916-Register!$R916)*MIN(Register!$Q916,MAX(0,MIN(O$4-1,IF(Register!$U916="",$D$2,MIN($D$2,YEAR(Register!$U916)*12+MONTH(Register!$U916)-1)))-(YEAR(Register!$O916)*12+MONTH(Register!$O916))+1))/Register!$Q916,2))</f>
        <v/>
      </c>
      <c r="P918" s="27">
        <f>IF(OR(Register!$N916&lt;&gt;"Yes",Register!$O916="",N(Register!$Q916)=0),0,ROUND((Register!$M916-Register!$R916)*MIN(Register!$Q916,MAX(0,MIN(P$4,IF(Register!$U916="",$D$2,MIN($D$2,YEAR(Register!$U916)*12+MONTH(Register!$U916)-1)))-(YEAR(Register!$O916)*12+MONTH(Register!$O916))+1))/Register!$Q916,2)-ROUND((Register!$M916-Register!$R916)*MIN(Register!$Q916,MAX(0,MIN(P$4-1,IF(Register!$U916="",$D$2,MIN($D$2,YEAR(Register!$U916)*12+MONTH(Register!$U916)-1)))-(YEAR(Register!$O916)*12+MONTH(Register!$O916))+1))/Register!$Q916,2))</f>
        <v/>
      </c>
      <c r="Q918" s="27">
        <f>E918+F918+G918+H918+I918+J918+K918+L918+M918+N918+O918+P918</f>
        <v/>
      </c>
    </row>
    <row r="919">
      <c r="A919" s="28">
        <f>IF(Register!$A917="","",Register!$A917)</f>
        <v/>
      </c>
      <c r="B919" s="28">
        <f>IF(Register!$D917="","",Register!$D917)</f>
        <v/>
      </c>
      <c r="C919" s="28">
        <f>IF(Register!$F917="","",Register!$F917)</f>
        <v/>
      </c>
      <c r="D919" s="28">
        <f>IF(C919="","",IF(C919=Settings!$A$9,Settings!$B$9,IF(C919=Settings!$A$10,Settings!$B$10,IF(C919=Settings!$A$11,Settings!$B$11,IF(C919=Settings!$A$12,Settings!$B$12,IF(C919=Settings!$A$13,Settings!$B$13,IF(C919=Settings!$A$14,Settings!$B$14,IF(C919=Settings!$A$15,Settings!$B$15,IF(C919=Settings!$A$16,Settings!$B$16,IF(C919=Settings!$A$17,Settings!$B$17,IF(C919=Settings!$A$18,Settings!$B$18,"")))))))))))</f>
        <v/>
      </c>
      <c r="E919" s="27">
        <f>IF(OR(Register!$N917&lt;&gt;"Yes",Register!$O917="",N(Register!$Q917)=0),0,ROUND((Register!$M917-Register!$R917)*MIN(Register!$Q917,MAX(0,MIN(E$4,IF(Register!$U917="",$D$2,MIN($D$2,YEAR(Register!$U917)*12+MONTH(Register!$U917)-1)))-(YEAR(Register!$O917)*12+MONTH(Register!$O917))+1))/Register!$Q917,2)-ROUND((Register!$M917-Register!$R917)*MIN(Register!$Q917,MAX(0,MIN(E$4-1,IF(Register!$U917="",$D$2,MIN($D$2,YEAR(Register!$U917)*12+MONTH(Register!$U917)-1)))-(YEAR(Register!$O917)*12+MONTH(Register!$O917))+1))/Register!$Q917,2))</f>
        <v/>
      </c>
      <c r="F919" s="27">
        <f>IF(OR(Register!$N917&lt;&gt;"Yes",Register!$O917="",N(Register!$Q917)=0),0,ROUND((Register!$M917-Register!$R917)*MIN(Register!$Q917,MAX(0,MIN(F$4,IF(Register!$U917="",$D$2,MIN($D$2,YEAR(Register!$U917)*12+MONTH(Register!$U917)-1)))-(YEAR(Register!$O917)*12+MONTH(Register!$O917))+1))/Register!$Q917,2)-ROUND((Register!$M917-Register!$R917)*MIN(Register!$Q917,MAX(0,MIN(F$4-1,IF(Register!$U917="",$D$2,MIN($D$2,YEAR(Register!$U917)*12+MONTH(Register!$U917)-1)))-(YEAR(Register!$O917)*12+MONTH(Register!$O917))+1))/Register!$Q917,2))</f>
        <v/>
      </c>
      <c r="G919" s="27">
        <f>IF(OR(Register!$N917&lt;&gt;"Yes",Register!$O917="",N(Register!$Q917)=0),0,ROUND((Register!$M917-Register!$R917)*MIN(Register!$Q917,MAX(0,MIN(G$4,IF(Register!$U917="",$D$2,MIN($D$2,YEAR(Register!$U917)*12+MONTH(Register!$U917)-1)))-(YEAR(Register!$O917)*12+MONTH(Register!$O917))+1))/Register!$Q917,2)-ROUND((Register!$M917-Register!$R917)*MIN(Register!$Q917,MAX(0,MIN(G$4-1,IF(Register!$U917="",$D$2,MIN($D$2,YEAR(Register!$U917)*12+MONTH(Register!$U917)-1)))-(YEAR(Register!$O917)*12+MONTH(Register!$O917))+1))/Register!$Q917,2))</f>
        <v/>
      </c>
      <c r="H919" s="27">
        <f>IF(OR(Register!$N917&lt;&gt;"Yes",Register!$O917="",N(Register!$Q917)=0),0,ROUND((Register!$M917-Register!$R917)*MIN(Register!$Q917,MAX(0,MIN(H$4,IF(Register!$U917="",$D$2,MIN($D$2,YEAR(Register!$U917)*12+MONTH(Register!$U917)-1)))-(YEAR(Register!$O917)*12+MONTH(Register!$O917))+1))/Register!$Q917,2)-ROUND((Register!$M917-Register!$R917)*MIN(Register!$Q917,MAX(0,MIN(H$4-1,IF(Register!$U917="",$D$2,MIN($D$2,YEAR(Register!$U917)*12+MONTH(Register!$U917)-1)))-(YEAR(Register!$O917)*12+MONTH(Register!$O917))+1))/Register!$Q917,2))</f>
        <v/>
      </c>
      <c r="I919" s="27">
        <f>IF(OR(Register!$N917&lt;&gt;"Yes",Register!$O917="",N(Register!$Q917)=0),0,ROUND((Register!$M917-Register!$R917)*MIN(Register!$Q917,MAX(0,MIN(I$4,IF(Register!$U917="",$D$2,MIN($D$2,YEAR(Register!$U917)*12+MONTH(Register!$U917)-1)))-(YEAR(Register!$O917)*12+MONTH(Register!$O917))+1))/Register!$Q917,2)-ROUND((Register!$M917-Register!$R917)*MIN(Register!$Q917,MAX(0,MIN(I$4-1,IF(Register!$U917="",$D$2,MIN($D$2,YEAR(Register!$U917)*12+MONTH(Register!$U917)-1)))-(YEAR(Register!$O917)*12+MONTH(Register!$O917))+1))/Register!$Q917,2))</f>
        <v/>
      </c>
      <c r="J919" s="27">
        <f>IF(OR(Register!$N917&lt;&gt;"Yes",Register!$O917="",N(Register!$Q917)=0),0,ROUND((Register!$M917-Register!$R917)*MIN(Register!$Q917,MAX(0,MIN(J$4,IF(Register!$U917="",$D$2,MIN($D$2,YEAR(Register!$U917)*12+MONTH(Register!$U917)-1)))-(YEAR(Register!$O917)*12+MONTH(Register!$O917))+1))/Register!$Q917,2)-ROUND((Register!$M917-Register!$R917)*MIN(Register!$Q917,MAX(0,MIN(J$4-1,IF(Register!$U917="",$D$2,MIN($D$2,YEAR(Register!$U917)*12+MONTH(Register!$U917)-1)))-(YEAR(Register!$O917)*12+MONTH(Register!$O917))+1))/Register!$Q917,2))</f>
        <v/>
      </c>
      <c r="K919" s="27">
        <f>IF(OR(Register!$N917&lt;&gt;"Yes",Register!$O917="",N(Register!$Q917)=0),0,ROUND((Register!$M917-Register!$R917)*MIN(Register!$Q917,MAX(0,MIN(K$4,IF(Register!$U917="",$D$2,MIN($D$2,YEAR(Register!$U917)*12+MONTH(Register!$U917)-1)))-(YEAR(Register!$O917)*12+MONTH(Register!$O917))+1))/Register!$Q917,2)-ROUND((Register!$M917-Register!$R917)*MIN(Register!$Q917,MAX(0,MIN(K$4-1,IF(Register!$U917="",$D$2,MIN($D$2,YEAR(Register!$U917)*12+MONTH(Register!$U917)-1)))-(YEAR(Register!$O917)*12+MONTH(Register!$O917))+1))/Register!$Q917,2))</f>
        <v/>
      </c>
      <c r="L919" s="27">
        <f>IF(OR(Register!$N917&lt;&gt;"Yes",Register!$O917="",N(Register!$Q917)=0),0,ROUND((Register!$M917-Register!$R917)*MIN(Register!$Q917,MAX(0,MIN(L$4,IF(Register!$U917="",$D$2,MIN($D$2,YEAR(Register!$U917)*12+MONTH(Register!$U917)-1)))-(YEAR(Register!$O917)*12+MONTH(Register!$O917))+1))/Register!$Q917,2)-ROUND((Register!$M917-Register!$R917)*MIN(Register!$Q917,MAX(0,MIN(L$4-1,IF(Register!$U917="",$D$2,MIN($D$2,YEAR(Register!$U917)*12+MONTH(Register!$U917)-1)))-(YEAR(Register!$O917)*12+MONTH(Register!$O917))+1))/Register!$Q917,2))</f>
        <v/>
      </c>
      <c r="M919" s="27">
        <f>IF(OR(Register!$N917&lt;&gt;"Yes",Register!$O917="",N(Register!$Q917)=0),0,ROUND((Register!$M917-Register!$R917)*MIN(Register!$Q917,MAX(0,MIN(M$4,IF(Register!$U917="",$D$2,MIN($D$2,YEAR(Register!$U917)*12+MONTH(Register!$U917)-1)))-(YEAR(Register!$O917)*12+MONTH(Register!$O917))+1))/Register!$Q917,2)-ROUND((Register!$M917-Register!$R917)*MIN(Register!$Q917,MAX(0,MIN(M$4-1,IF(Register!$U917="",$D$2,MIN($D$2,YEAR(Register!$U917)*12+MONTH(Register!$U917)-1)))-(YEAR(Register!$O917)*12+MONTH(Register!$O917))+1))/Register!$Q917,2))</f>
        <v/>
      </c>
      <c r="N919" s="27">
        <f>IF(OR(Register!$N917&lt;&gt;"Yes",Register!$O917="",N(Register!$Q917)=0),0,ROUND((Register!$M917-Register!$R917)*MIN(Register!$Q917,MAX(0,MIN(N$4,IF(Register!$U917="",$D$2,MIN($D$2,YEAR(Register!$U917)*12+MONTH(Register!$U917)-1)))-(YEAR(Register!$O917)*12+MONTH(Register!$O917))+1))/Register!$Q917,2)-ROUND((Register!$M917-Register!$R917)*MIN(Register!$Q917,MAX(0,MIN(N$4-1,IF(Register!$U917="",$D$2,MIN($D$2,YEAR(Register!$U917)*12+MONTH(Register!$U917)-1)))-(YEAR(Register!$O917)*12+MONTH(Register!$O917))+1))/Register!$Q917,2))</f>
        <v/>
      </c>
      <c r="O919" s="27">
        <f>IF(OR(Register!$N917&lt;&gt;"Yes",Register!$O917="",N(Register!$Q917)=0),0,ROUND((Register!$M917-Register!$R917)*MIN(Register!$Q917,MAX(0,MIN(O$4,IF(Register!$U917="",$D$2,MIN($D$2,YEAR(Register!$U917)*12+MONTH(Register!$U917)-1)))-(YEAR(Register!$O917)*12+MONTH(Register!$O917))+1))/Register!$Q917,2)-ROUND((Register!$M917-Register!$R917)*MIN(Register!$Q917,MAX(0,MIN(O$4-1,IF(Register!$U917="",$D$2,MIN($D$2,YEAR(Register!$U917)*12+MONTH(Register!$U917)-1)))-(YEAR(Register!$O917)*12+MONTH(Register!$O917))+1))/Register!$Q917,2))</f>
        <v/>
      </c>
      <c r="P919" s="27">
        <f>IF(OR(Register!$N917&lt;&gt;"Yes",Register!$O917="",N(Register!$Q917)=0),0,ROUND((Register!$M917-Register!$R917)*MIN(Register!$Q917,MAX(0,MIN(P$4,IF(Register!$U917="",$D$2,MIN($D$2,YEAR(Register!$U917)*12+MONTH(Register!$U917)-1)))-(YEAR(Register!$O917)*12+MONTH(Register!$O917))+1))/Register!$Q917,2)-ROUND((Register!$M917-Register!$R917)*MIN(Register!$Q917,MAX(0,MIN(P$4-1,IF(Register!$U917="",$D$2,MIN($D$2,YEAR(Register!$U917)*12+MONTH(Register!$U917)-1)))-(YEAR(Register!$O917)*12+MONTH(Register!$O917))+1))/Register!$Q917,2))</f>
        <v/>
      </c>
      <c r="Q919" s="27">
        <f>E919+F919+G919+H919+I919+J919+K919+L919+M919+N919+O919+P919</f>
        <v/>
      </c>
    </row>
    <row r="920">
      <c r="A920" s="28">
        <f>IF(Register!$A918="","",Register!$A918)</f>
        <v/>
      </c>
      <c r="B920" s="28">
        <f>IF(Register!$D918="","",Register!$D918)</f>
        <v/>
      </c>
      <c r="C920" s="28">
        <f>IF(Register!$F918="","",Register!$F918)</f>
        <v/>
      </c>
      <c r="D920" s="28">
        <f>IF(C920="","",IF(C920=Settings!$A$9,Settings!$B$9,IF(C920=Settings!$A$10,Settings!$B$10,IF(C920=Settings!$A$11,Settings!$B$11,IF(C920=Settings!$A$12,Settings!$B$12,IF(C920=Settings!$A$13,Settings!$B$13,IF(C920=Settings!$A$14,Settings!$B$14,IF(C920=Settings!$A$15,Settings!$B$15,IF(C920=Settings!$A$16,Settings!$B$16,IF(C920=Settings!$A$17,Settings!$B$17,IF(C920=Settings!$A$18,Settings!$B$18,"")))))))))))</f>
        <v/>
      </c>
      <c r="E920" s="27">
        <f>IF(OR(Register!$N918&lt;&gt;"Yes",Register!$O918="",N(Register!$Q918)=0),0,ROUND((Register!$M918-Register!$R918)*MIN(Register!$Q918,MAX(0,MIN(E$4,IF(Register!$U918="",$D$2,MIN($D$2,YEAR(Register!$U918)*12+MONTH(Register!$U918)-1)))-(YEAR(Register!$O918)*12+MONTH(Register!$O918))+1))/Register!$Q918,2)-ROUND((Register!$M918-Register!$R918)*MIN(Register!$Q918,MAX(0,MIN(E$4-1,IF(Register!$U918="",$D$2,MIN($D$2,YEAR(Register!$U918)*12+MONTH(Register!$U918)-1)))-(YEAR(Register!$O918)*12+MONTH(Register!$O918))+1))/Register!$Q918,2))</f>
        <v/>
      </c>
      <c r="F920" s="27">
        <f>IF(OR(Register!$N918&lt;&gt;"Yes",Register!$O918="",N(Register!$Q918)=0),0,ROUND((Register!$M918-Register!$R918)*MIN(Register!$Q918,MAX(0,MIN(F$4,IF(Register!$U918="",$D$2,MIN($D$2,YEAR(Register!$U918)*12+MONTH(Register!$U918)-1)))-(YEAR(Register!$O918)*12+MONTH(Register!$O918))+1))/Register!$Q918,2)-ROUND((Register!$M918-Register!$R918)*MIN(Register!$Q918,MAX(0,MIN(F$4-1,IF(Register!$U918="",$D$2,MIN($D$2,YEAR(Register!$U918)*12+MONTH(Register!$U918)-1)))-(YEAR(Register!$O918)*12+MONTH(Register!$O918))+1))/Register!$Q918,2))</f>
        <v/>
      </c>
      <c r="G920" s="27">
        <f>IF(OR(Register!$N918&lt;&gt;"Yes",Register!$O918="",N(Register!$Q918)=0),0,ROUND((Register!$M918-Register!$R918)*MIN(Register!$Q918,MAX(0,MIN(G$4,IF(Register!$U918="",$D$2,MIN($D$2,YEAR(Register!$U918)*12+MONTH(Register!$U918)-1)))-(YEAR(Register!$O918)*12+MONTH(Register!$O918))+1))/Register!$Q918,2)-ROUND((Register!$M918-Register!$R918)*MIN(Register!$Q918,MAX(0,MIN(G$4-1,IF(Register!$U918="",$D$2,MIN($D$2,YEAR(Register!$U918)*12+MONTH(Register!$U918)-1)))-(YEAR(Register!$O918)*12+MONTH(Register!$O918))+1))/Register!$Q918,2))</f>
        <v/>
      </c>
      <c r="H920" s="27">
        <f>IF(OR(Register!$N918&lt;&gt;"Yes",Register!$O918="",N(Register!$Q918)=0),0,ROUND((Register!$M918-Register!$R918)*MIN(Register!$Q918,MAX(0,MIN(H$4,IF(Register!$U918="",$D$2,MIN($D$2,YEAR(Register!$U918)*12+MONTH(Register!$U918)-1)))-(YEAR(Register!$O918)*12+MONTH(Register!$O918))+1))/Register!$Q918,2)-ROUND((Register!$M918-Register!$R918)*MIN(Register!$Q918,MAX(0,MIN(H$4-1,IF(Register!$U918="",$D$2,MIN($D$2,YEAR(Register!$U918)*12+MONTH(Register!$U918)-1)))-(YEAR(Register!$O918)*12+MONTH(Register!$O918))+1))/Register!$Q918,2))</f>
        <v/>
      </c>
      <c r="I920" s="27">
        <f>IF(OR(Register!$N918&lt;&gt;"Yes",Register!$O918="",N(Register!$Q918)=0),0,ROUND((Register!$M918-Register!$R918)*MIN(Register!$Q918,MAX(0,MIN(I$4,IF(Register!$U918="",$D$2,MIN($D$2,YEAR(Register!$U918)*12+MONTH(Register!$U918)-1)))-(YEAR(Register!$O918)*12+MONTH(Register!$O918))+1))/Register!$Q918,2)-ROUND((Register!$M918-Register!$R918)*MIN(Register!$Q918,MAX(0,MIN(I$4-1,IF(Register!$U918="",$D$2,MIN($D$2,YEAR(Register!$U918)*12+MONTH(Register!$U918)-1)))-(YEAR(Register!$O918)*12+MONTH(Register!$O918))+1))/Register!$Q918,2))</f>
        <v/>
      </c>
      <c r="J920" s="27">
        <f>IF(OR(Register!$N918&lt;&gt;"Yes",Register!$O918="",N(Register!$Q918)=0),0,ROUND((Register!$M918-Register!$R918)*MIN(Register!$Q918,MAX(0,MIN(J$4,IF(Register!$U918="",$D$2,MIN($D$2,YEAR(Register!$U918)*12+MONTH(Register!$U918)-1)))-(YEAR(Register!$O918)*12+MONTH(Register!$O918))+1))/Register!$Q918,2)-ROUND((Register!$M918-Register!$R918)*MIN(Register!$Q918,MAX(0,MIN(J$4-1,IF(Register!$U918="",$D$2,MIN($D$2,YEAR(Register!$U918)*12+MONTH(Register!$U918)-1)))-(YEAR(Register!$O918)*12+MONTH(Register!$O918))+1))/Register!$Q918,2))</f>
        <v/>
      </c>
      <c r="K920" s="27">
        <f>IF(OR(Register!$N918&lt;&gt;"Yes",Register!$O918="",N(Register!$Q918)=0),0,ROUND((Register!$M918-Register!$R918)*MIN(Register!$Q918,MAX(0,MIN(K$4,IF(Register!$U918="",$D$2,MIN($D$2,YEAR(Register!$U918)*12+MONTH(Register!$U918)-1)))-(YEAR(Register!$O918)*12+MONTH(Register!$O918))+1))/Register!$Q918,2)-ROUND((Register!$M918-Register!$R918)*MIN(Register!$Q918,MAX(0,MIN(K$4-1,IF(Register!$U918="",$D$2,MIN($D$2,YEAR(Register!$U918)*12+MONTH(Register!$U918)-1)))-(YEAR(Register!$O918)*12+MONTH(Register!$O918))+1))/Register!$Q918,2))</f>
        <v/>
      </c>
      <c r="L920" s="27">
        <f>IF(OR(Register!$N918&lt;&gt;"Yes",Register!$O918="",N(Register!$Q918)=0),0,ROUND((Register!$M918-Register!$R918)*MIN(Register!$Q918,MAX(0,MIN(L$4,IF(Register!$U918="",$D$2,MIN($D$2,YEAR(Register!$U918)*12+MONTH(Register!$U918)-1)))-(YEAR(Register!$O918)*12+MONTH(Register!$O918))+1))/Register!$Q918,2)-ROUND((Register!$M918-Register!$R918)*MIN(Register!$Q918,MAX(0,MIN(L$4-1,IF(Register!$U918="",$D$2,MIN($D$2,YEAR(Register!$U918)*12+MONTH(Register!$U918)-1)))-(YEAR(Register!$O918)*12+MONTH(Register!$O918))+1))/Register!$Q918,2))</f>
        <v/>
      </c>
      <c r="M920" s="27">
        <f>IF(OR(Register!$N918&lt;&gt;"Yes",Register!$O918="",N(Register!$Q918)=0),0,ROUND((Register!$M918-Register!$R918)*MIN(Register!$Q918,MAX(0,MIN(M$4,IF(Register!$U918="",$D$2,MIN($D$2,YEAR(Register!$U918)*12+MONTH(Register!$U918)-1)))-(YEAR(Register!$O918)*12+MONTH(Register!$O918))+1))/Register!$Q918,2)-ROUND((Register!$M918-Register!$R918)*MIN(Register!$Q918,MAX(0,MIN(M$4-1,IF(Register!$U918="",$D$2,MIN($D$2,YEAR(Register!$U918)*12+MONTH(Register!$U918)-1)))-(YEAR(Register!$O918)*12+MONTH(Register!$O918))+1))/Register!$Q918,2))</f>
        <v/>
      </c>
      <c r="N920" s="27">
        <f>IF(OR(Register!$N918&lt;&gt;"Yes",Register!$O918="",N(Register!$Q918)=0),0,ROUND((Register!$M918-Register!$R918)*MIN(Register!$Q918,MAX(0,MIN(N$4,IF(Register!$U918="",$D$2,MIN($D$2,YEAR(Register!$U918)*12+MONTH(Register!$U918)-1)))-(YEAR(Register!$O918)*12+MONTH(Register!$O918))+1))/Register!$Q918,2)-ROUND((Register!$M918-Register!$R918)*MIN(Register!$Q918,MAX(0,MIN(N$4-1,IF(Register!$U918="",$D$2,MIN($D$2,YEAR(Register!$U918)*12+MONTH(Register!$U918)-1)))-(YEAR(Register!$O918)*12+MONTH(Register!$O918))+1))/Register!$Q918,2))</f>
        <v/>
      </c>
      <c r="O920" s="27">
        <f>IF(OR(Register!$N918&lt;&gt;"Yes",Register!$O918="",N(Register!$Q918)=0),0,ROUND((Register!$M918-Register!$R918)*MIN(Register!$Q918,MAX(0,MIN(O$4,IF(Register!$U918="",$D$2,MIN($D$2,YEAR(Register!$U918)*12+MONTH(Register!$U918)-1)))-(YEAR(Register!$O918)*12+MONTH(Register!$O918))+1))/Register!$Q918,2)-ROUND((Register!$M918-Register!$R918)*MIN(Register!$Q918,MAX(0,MIN(O$4-1,IF(Register!$U918="",$D$2,MIN($D$2,YEAR(Register!$U918)*12+MONTH(Register!$U918)-1)))-(YEAR(Register!$O918)*12+MONTH(Register!$O918))+1))/Register!$Q918,2))</f>
        <v/>
      </c>
      <c r="P920" s="27">
        <f>IF(OR(Register!$N918&lt;&gt;"Yes",Register!$O918="",N(Register!$Q918)=0),0,ROUND((Register!$M918-Register!$R918)*MIN(Register!$Q918,MAX(0,MIN(P$4,IF(Register!$U918="",$D$2,MIN($D$2,YEAR(Register!$U918)*12+MONTH(Register!$U918)-1)))-(YEAR(Register!$O918)*12+MONTH(Register!$O918))+1))/Register!$Q918,2)-ROUND((Register!$M918-Register!$R918)*MIN(Register!$Q918,MAX(0,MIN(P$4-1,IF(Register!$U918="",$D$2,MIN($D$2,YEAR(Register!$U918)*12+MONTH(Register!$U918)-1)))-(YEAR(Register!$O918)*12+MONTH(Register!$O918))+1))/Register!$Q918,2))</f>
        <v/>
      </c>
      <c r="Q920" s="27">
        <f>E920+F920+G920+H920+I920+J920+K920+L920+M920+N920+O920+P920</f>
        <v/>
      </c>
    </row>
    <row r="921">
      <c r="A921" s="28">
        <f>IF(Register!$A919="","",Register!$A919)</f>
        <v/>
      </c>
      <c r="B921" s="28">
        <f>IF(Register!$D919="","",Register!$D919)</f>
        <v/>
      </c>
      <c r="C921" s="28">
        <f>IF(Register!$F919="","",Register!$F919)</f>
        <v/>
      </c>
      <c r="D921" s="28">
        <f>IF(C921="","",IF(C921=Settings!$A$9,Settings!$B$9,IF(C921=Settings!$A$10,Settings!$B$10,IF(C921=Settings!$A$11,Settings!$B$11,IF(C921=Settings!$A$12,Settings!$B$12,IF(C921=Settings!$A$13,Settings!$B$13,IF(C921=Settings!$A$14,Settings!$B$14,IF(C921=Settings!$A$15,Settings!$B$15,IF(C921=Settings!$A$16,Settings!$B$16,IF(C921=Settings!$A$17,Settings!$B$17,IF(C921=Settings!$A$18,Settings!$B$18,"")))))))))))</f>
        <v/>
      </c>
      <c r="E921" s="27">
        <f>IF(OR(Register!$N919&lt;&gt;"Yes",Register!$O919="",N(Register!$Q919)=0),0,ROUND((Register!$M919-Register!$R919)*MIN(Register!$Q919,MAX(0,MIN(E$4,IF(Register!$U919="",$D$2,MIN($D$2,YEAR(Register!$U919)*12+MONTH(Register!$U919)-1)))-(YEAR(Register!$O919)*12+MONTH(Register!$O919))+1))/Register!$Q919,2)-ROUND((Register!$M919-Register!$R919)*MIN(Register!$Q919,MAX(0,MIN(E$4-1,IF(Register!$U919="",$D$2,MIN($D$2,YEAR(Register!$U919)*12+MONTH(Register!$U919)-1)))-(YEAR(Register!$O919)*12+MONTH(Register!$O919))+1))/Register!$Q919,2))</f>
        <v/>
      </c>
      <c r="F921" s="27">
        <f>IF(OR(Register!$N919&lt;&gt;"Yes",Register!$O919="",N(Register!$Q919)=0),0,ROUND((Register!$M919-Register!$R919)*MIN(Register!$Q919,MAX(0,MIN(F$4,IF(Register!$U919="",$D$2,MIN($D$2,YEAR(Register!$U919)*12+MONTH(Register!$U919)-1)))-(YEAR(Register!$O919)*12+MONTH(Register!$O919))+1))/Register!$Q919,2)-ROUND((Register!$M919-Register!$R919)*MIN(Register!$Q919,MAX(0,MIN(F$4-1,IF(Register!$U919="",$D$2,MIN($D$2,YEAR(Register!$U919)*12+MONTH(Register!$U919)-1)))-(YEAR(Register!$O919)*12+MONTH(Register!$O919))+1))/Register!$Q919,2))</f>
        <v/>
      </c>
      <c r="G921" s="27">
        <f>IF(OR(Register!$N919&lt;&gt;"Yes",Register!$O919="",N(Register!$Q919)=0),0,ROUND((Register!$M919-Register!$R919)*MIN(Register!$Q919,MAX(0,MIN(G$4,IF(Register!$U919="",$D$2,MIN($D$2,YEAR(Register!$U919)*12+MONTH(Register!$U919)-1)))-(YEAR(Register!$O919)*12+MONTH(Register!$O919))+1))/Register!$Q919,2)-ROUND((Register!$M919-Register!$R919)*MIN(Register!$Q919,MAX(0,MIN(G$4-1,IF(Register!$U919="",$D$2,MIN($D$2,YEAR(Register!$U919)*12+MONTH(Register!$U919)-1)))-(YEAR(Register!$O919)*12+MONTH(Register!$O919))+1))/Register!$Q919,2))</f>
        <v/>
      </c>
      <c r="H921" s="27">
        <f>IF(OR(Register!$N919&lt;&gt;"Yes",Register!$O919="",N(Register!$Q919)=0),0,ROUND((Register!$M919-Register!$R919)*MIN(Register!$Q919,MAX(0,MIN(H$4,IF(Register!$U919="",$D$2,MIN($D$2,YEAR(Register!$U919)*12+MONTH(Register!$U919)-1)))-(YEAR(Register!$O919)*12+MONTH(Register!$O919))+1))/Register!$Q919,2)-ROUND((Register!$M919-Register!$R919)*MIN(Register!$Q919,MAX(0,MIN(H$4-1,IF(Register!$U919="",$D$2,MIN($D$2,YEAR(Register!$U919)*12+MONTH(Register!$U919)-1)))-(YEAR(Register!$O919)*12+MONTH(Register!$O919))+1))/Register!$Q919,2))</f>
        <v/>
      </c>
      <c r="I921" s="27">
        <f>IF(OR(Register!$N919&lt;&gt;"Yes",Register!$O919="",N(Register!$Q919)=0),0,ROUND((Register!$M919-Register!$R919)*MIN(Register!$Q919,MAX(0,MIN(I$4,IF(Register!$U919="",$D$2,MIN($D$2,YEAR(Register!$U919)*12+MONTH(Register!$U919)-1)))-(YEAR(Register!$O919)*12+MONTH(Register!$O919))+1))/Register!$Q919,2)-ROUND((Register!$M919-Register!$R919)*MIN(Register!$Q919,MAX(0,MIN(I$4-1,IF(Register!$U919="",$D$2,MIN($D$2,YEAR(Register!$U919)*12+MONTH(Register!$U919)-1)))-(YEAR(Register!$O919)*12+MONTH(Register!$O919))+1))/Register!$Q919,2))</f>
        <v/>
      </c>
      <c r="J921" s="27">
        <f>IF(OR(Register!$N919&lt;&gt;"Yes",Register!$O919="",N(Register!$Q919)=0),0,ROUND((Register!$M919-Register!$R919)*MIN(Register!$Q919,MAX(0,MIN(J$4,IF(Register!$U919="",$D$2,MIN($D$2,YEAR(Register!$U919)*12+MONTH(Register!$U919)-1)))-(YEAR(Register!$O919)*12+MONTH(Register!$O919))+1))/Register!$Q919,2)-ROUND((Register!$M919-Register!$R919)*MIN(Register!$Q919,MAX(0,MIN(J$4-1,IF(Register!$U919="",$D$2,MIN($D$2,YEAR(Register!$U919)*12+MONTH(Register!$U919)-1)))-(YEAR(Register!$O919)*12+MONTH(Register!$O919))+1))/Register!$Q919,2))</f>
        <v/>
      </c>
      <c r="K921" s="27">
        <f>IF(OR(Register!$N919&lt;&gt;"Yes",Register!$O919="",N(Register!$Q919)=0),0,ROUND((Register!$M919-Register!$R919)*MIN(Register!$Q919,MAX(0,MIN(K$4,IF(Register!$U919="",$D$2,MIN($D$2,YEAR(Register!$U919)*12+MONTH(Register!$U919)-1)))-(YEAR(Register!$O919)*12+MONTH(Register!$O919))+1))/Register!$Q919,2)-ROUND((Register!$M919-Register!$R919)*MIN(Register!$Q919,MAX(0,MIN(K$4-1,IF(Register!$U919="",$D$2,MIN($D$2,YEAR(Register!$U919)*12+MONTH(Register!$U919)-1)))-(YEAR(Register!$O919)*12+MONTH(Register!$O919))+1))/Register!$Q919,2))</f>
        <v/>
      </c>
      <c r="L921" s="27">
        <f>IF(OR(Register!$N919&lt;&gt;"Yes",Register!$O919="",N(Register!$Q919)=0),0,ROUND((Register!$M919-Register!$R919)*MIN(Register!$Q919,MAX(0,MIN(L$4,IF(Register!$U919="",$D$2,MIN($D$2,YEAR(Register!$U919)*12+MONTH(Register!$U919)-1)))-(YEAR(Register!$O919)*12+MONTH(Register!$O919))+1))/Register!$Q919,2)-ROUND((Register!$M919-Register!$R919)*MIN(Register!$Q919,MAX(0,MIN(L$4-1,IF(Register!$U919="",$D$2,MIN($D$2,YEAR(Register!$U919)*12+MONTH(Register!$U919)-1)))-(YEAR(Register!$O919)*12+MONTH(Register!$O919))+1))/Register!$Q919,2))</f>
        <v/>
      </c>
      <c r="M921" s="27">
        <f>IF(OR(Register!$N919&lt;&gt;"Yes",Register!$O919="",N(Register!$Q919)=0),0,ROUND((Register!$M919-Register!$R919)*MIN(Register!$Q919,MAX(0,MIN(M$4,IF(Register!$U919="",$D$2,MIN($D$2,YEAR(Register!$U919)*12+MONTH(Register!$U919)-1)))-(YEAR(Register!$O919)*12+MONTH(Register!$O919))+1))/Register!$Q919,2)-ROUND((Register!$M919-Register!$R919)*MIN(Register!$Q919,MAX(0,MIN(M$4-1,IF(Register!$U919="",$D$2,MIN($D$2,YEAR(Register!$U919)*12+MONTH(Register!$U919)-1)))-(YEAR(Register!$O919)*12+MONTH(Register!$O919))+1))/Register!$Q919,2))</f>
        <v/>
      </c>
      <c r="N921" s="27">
        <f>IF(OR(Register!$N919&lt;&gt;"Yes",Register!$O919="",N(Register!$Q919)=0),0,ROUND((Register!$M919-Register!$R919)*MIN(Register!$Q919,MAX(0,MIN(N$4,IF(Register!$U919="",$D$2,MIN($D$2,YEAR(Register!$U919)*12+MONTH(Register!$U919)-1)))-(YEAR(Register!$O919)*12+MONTH(Register!$O919))+1))/Register!$Q919,2)-ROUND((Register!$M919-Register!$R919)*MIN(Register!$Q919,MAX(0,MIN(N$4-1,IF(Register!$U919="",$D$2,MIN($D$2,YEAR(Register!$U919)*12+MONTH(Register!$U919)-1)))-(YEAR(Register!$O919)*12+MONTH(Register!$O919))+1))/Register!$Q919,2))</f>
        <v/>
      </c>
      <c r="O921" s="27">
        <f>IF(OR(Register!$N919&lt;&gt;"Yes",Register!$O919="",N(Register!$Q919)=0),0,ROUND((Register!$M919-Register!$R919)*MIN(Register!$Q919,MAX(0,MIN(O$4,IF(Register!$U919="",$D$2,MIN($D$2,YEAR(Register!$U919)*12+MONTH(Register!$U919)-1)))-(YEAR(Register!$O919)*12+MONTH(Register!$O919))+1))/Register!$Q919,2)-ROUND((Register!$M919-Register!$R919)*MIN(Register!$Q919,MAX(0,MIN(O$4-1,IF(Register!$U919="",$D$2,MIN($D$2,YEAR(Register!$U919)*12+MONTH(Register!$U919)-1)))-(YEAR(Register!$O919)*12+MONTH(Register!$O919))+1))/Register!$Q919,2))</f>
        <v/>
      </c>
      <c r="P921" s="27">
        <f>IF(OR(Register!$N919&lt;&gt;"Yes",Register!$O919="",N(Register!$Q919)=0),0,ROUND((Register!$M919-Register!$R919)*MIN(Register!$Q919,MAX(0,MIN(P$4,IF(Register!$U919="",$D$2,MIN($D$2,YEAR(Register!$U919)*12+MONTH(Register!$U919)-1)))-(YEAR(Register!$O919)*12+MONTH(Register!$O919))+1))/Register!$Q919,2)-ROUND((Register!$M919-Register!$R919)*MIN(Register!$Q919,MAX(0,MIN(P$4-1,IF(Register!$U919="",$D$2,MIN($D$2,YEAR(Register!$U919)*12+MONTH(Register!$U919)-1)))-(YEAR(Register!$O919)*12+MONTH(Register!$O919))+1))/Register!$Q919,2))</f>
        <v/>
      </c>
      <c r="Q921" s="27">
        <f>E921+F921+G921+H921+I921+J921+K921+L921+M921+N921+O921+P921</f>
        <v/>
      </c>
    </row>
    <row r="922">
      <c r="A922" s="28">
        <f>IF(Register!$A920="","",Register!$A920)</f>
        <v/>
      </c>
      <c r="B922" s="28">
        <f>IF(Register!$D920="","",Register!$D920)</f>
        <v/>
      </c>
      <c r="C922" s="28">
        <f>IF(Register!$F920="","",Register!$F920)</f>
        <v/>
      </c>
      <c r="D922" s="28">
        <f>IF(C922="","",IF(C922=Settings!$A$9,Settings!$B$9,IF(C922=Settings!$A$10,Settings!$B$10,IF(C922=Settings!$A$11,Settings!$B$11,IF(C922=Settings!$A$12,Settings!$B$12,IF(C922=Settings!$A$13,Settings!$B$13,IF(C922=Settings!$A$14,Settings!$B$14,IF(C922=Settings!$A$15,Settings!$B$15,IF(C922=Settings!$A$16,Settings!$B$16,IF(C922=Settings!$A$17,Settings!$B$17,IF(C922=Settings!$A$18,Settings!$B$18,"")))))))))))</f>
        <v/>
      </c>
      <c r="E922" s="27">
        <f>IF(OR(Register!$N920&lt;&gt;"Yes",Register!$O920="",N(Register!$Q920)=0),0,ROUND((Register!$M920-Register!$R920)*MIN(Register!$Q920,MAX(0,MIN(E$4,IF(Register!$U920="",$D$2,MIN($D$2,YEAR(Register!$U920)*12+MONTH(Register!$U920)-1)))-(YEAR(Register!$O920)*12+MONTH(Register!$O920))+1))/Register!$Q920,2)-ROUND((Register!$M920-Register!$R920)*MIN(Register!$Q920,MAX(0,MIN(E$4-1,IF(Register!$U920="",$D$2,MIN($D$2,YEAR(Register!$U920)*12+MONTH(Register!$U920)-1)))-(YEAR(Register!$O920)*12+MONTH(Register!$O920))+1))/Register!$Q920,2))</f>
        <v/>
      </c>
      <c r="F922" s="27">
        <f>IF(OR(Register!$N920&lt;&gt;"Yes",Register!$O920="",N(Register!$Q920)=0),0,ROUND((Register!$M920-Register!$R920)*MIN(Register!$Q920,MAX(0,MIN(F$4,IF(Register!$U920="",$D$2,MIN($D$2,YEAR(Register!$U920)*12+MONTH(Register!$U920)-1)))-(YEAR(Register!$O920)*12+MONTH(Register!$O920))+1))/Register!$Q920,2)-ROUND((Register!$M920-Register!$R920)*MIN(Register!$Q920,MAX(0,MIN(F$4-1,IF(Register!$U920="",$D$2,MIN($D$2,YEAR(Register!$U920)*12+MONTH(Register!$U920)-1)))-(YEAR(Register!$O920)*12+MONTH(Register!$O920))+1))/Register!$Q920,2))</f>
        <v/>
      </c>
      <c r="G922" s="27">
        <f>IF(OR(Register!$N920&lt;&gt;"Yes",Register!$O920="",N(Register!$Q920)=0),0,ROUND((Register!$M920-Register!$R920)*MIN(Register!$Q920,MAX(0,MIN(G$4,IF(Register!$U920="",$D$2,MIN($D$2,YEAR(Register!$U920)*12+MONTH(Register!$U920)-1)))-(YEAR(Register!$O920)*12+MONTH(Register!$O920))+1))/Register!$Q920,2)-ROUND((Register!$M920-Register!$R920)*MIN(Register!$Q920,MAX(0,MIN(G$4-1,IF(Register!$U920="",$D$2,MIN($D$2,YEAR(Register!$U920)*12+MONTH(Register!$U920)-1)))-(YEAR(Register!$O920)*12+MONTH(Register!$O920))+1))/Register!$Q920,2))</f>
        <v/>
      </c>
      <c r="H922" s="27">
        <f>IF(OR(Register!$N920&lt;&gt;"Yes",Register!$O920="",N(Register!$Q920)=0),0,ROUND((Register!$M920-Register!$R920)*MIN(Register!$Q920,MAX(0,MIN(H$4,IF(Register!$U920="",$D$2,MIN($D$2,YEAR(Register!$U920)*12+MONTH(Register!$U920)-1)))-(YEAR(Register!$O920)*12+MONTH(Register!$O920))+1))/Register!$Q920,2)-ROUND((Register!$M920-Register!$R920)*MIN(Register!$Q920,MAX(0,MIN(H$4-1,IF(Register!$U920="",$D$2,MIN($D$2,YEAR(Register!$U920)*12+MONTH(Register!$U920)-1)))-(YEAR(Register!$O920)*12+MONTH(Register!$O920))+1))/Register!$Q920,2))</f>
        <v/>
      </c>
      <c r="I922" s="27">
        <f>IF(OR(Register!$N920&lt;&gt;"Yes",Register!$O920="",N(Register!$Q920)=0),0,ROUND((Register!$M920-Register!$R920)*MIN(Register!$Q920,MAX(0,MIN(I$4,IF(Register!$U920="",$D$2,MIN($D$2,YEAR(Register!$U920)*12+MONTH(Register!$U920)-1)))-(YEAR(Register!$O920)*12+MONTH(Register!$O920))+1))/Register!$Q920,2)-ROUND((Register!$M920-Register!$R920)*MIN(Register!$Q920,MAX(0,MIN(I$4-1,IF(Register!$U920="",$D$2,MIN($D$2,YEAR(Register!$U920)*12+MONTH(Register!$U920)-1)))-(YEAR(Register!$O920)*12+MONTH(Register!$O920))+1))/Register!$Q920,2))</f>
        <v/>
      </c>
      <c r="J922" s="27">
        <f>IF(OR(Register!$N920&lt;&gt;"Yes",Register!$O920="",N(Register!$Q920)=0),0,ROUND((Register!$M920-Register!$R920)*MIN(Register!$Q920,MAX(0,MIN(J$4,IF(Register!$U920="",$D$2,MIN($D$2,YEAR(Register!$U920)*12+MONTH(Register!$U920)-1)))-(YEAR(Register!$O920)*12+MONTH(Register!$O920))+1))/Register!$Q920,2)-ROUND((Register!$M920-Register!$R920)*MIN(Register!$Q920,MAX(0,MIN(J$4-1,IF(Register!$U920="",$D$2,MIN($D$2,YEAR(Register!$U920)*12+MONTH(Register!$U920)-1)))-(YEAR(Register!$O920)*12+MONTH(Register!$O920))+1))/Register!$Q920,2))</f>
        <v/>
      </c>
      <c r="K922" s="27">
        <f>IF(OR(Register!$N920&lt;&gt;"Yes",Register!$O920="",N(Register!$Q920)=0),0,ROUND((Register!$M920-Register!$R920)*MIN(Register!$Q920,MAX(0,MIN(K$4,IF(Register!$U920="",$D$2,MIN($D$2,YEAR(Register!$U920)*12+MONTH(Register!$U920)-1)))-(YEAR(Register!$O920)*12+MONTH(Register!$O920))+1))/Register!$Q920,2)-ROUND((Register!$M920-Register!$R920)*MIN(Register!$Q920,MAX(0,MIN(K$4-1,IF(Register!$U920="",$D$2,MIN($D$2,YEAR(Register!$U920)*12+MONTH(Register!$U920)-1)))-(YEAR(Register!$O920)*12+MONTH(Register!$O920))+1))/Register!$Q920,2))</f>
        <v/>
      </c>
      <c r="L922" s="27">
        <f>IF(OR(Register!$N920&lt;&gt;"Yes",Register!$O920="",N(Register!$Q920)=0),0,ROUND((Register!$M920-Register!$R920)*MIN(Register!$Q920,MAX(0,MIN(L$4,IF(Register!$U920="",$D$2,MIN($D$2,YEAR(Register!$U920)*12+MONTH(Register!$U920)-1)))-(YEAR(Register!$O920)*12+MONTH(Register!$O920))+1))/Register!$Q920,2)-ROUND((Register!$M920-Register!$R920)*MIN(Register!$Q920,MAX(0,MIN(L$4-1,IF(Register!$U920="",$D$2,MIN($D$2,YEAR(Register!$U920)*12+MONTH(Register!$U920)-1)))-(YEAR(Register!$O920)*12+MONTH(Register!$O920))+1))/Register!$Q920,2))</f>
        <v/>
      </c>
      <c r="M922" s="27">
        <f>IF(OR(Register!$N920&lt;&gt;"Yes",Register!$O920="",N(Register!$Q920)=0),0,ROUND((Register!$M920-Register!$R920)*MIN(Register!$Q920,MAX(0,MIN(M$4,IF(Register!$U920="",$D$2,MIN($D$2,YEAR(Register!$U920)*12+MONTH(Register!$U920)-1)))-(YEAR(Register!$O920)*12+MONTH(Register!$O920))+1))/Register!$Q920,2)-ROUND((Register!$M920-Register!$R920)*MIN(Register!$Q920,MAX(0,MIN(M$4-1,IF(Register!$U920="",$D$2,MIN($D$2,YEAR(Register!$U920)*12+MONTH(Register!$U920)-1)))-(YEAR(Register!$O920)*12+MONTH(Register!$O920))+1))/Register!$Q920,2))</f>
        <v/>
      </c>
      <c r="N922" s="27">
        <f>IF(OR(Register!$N920&lt;&gt;"Yes",Register!$O920="",N(Register!$Q920)=0),0,ROUND((Register!$M920-Register!$R920)*MIN(Register!$Q920,MAX(0,MIN(N$4,IF(Register!$U920="",$D$2,MIN($D$2,YEAR(Register!$U920)*12+MONTH(Register!$U920)-1)))-(YEAR(Register!$O920)*12+MONTH(Register!$O920))+1))/Register!$Q920,2)-ROUND((Register!$M920-Register!$R920)*MIN(Register!$Q920,MAX(0,MIN(N$4-1,IF(Register!$U920="",$D$2,MIN($D$2,YEAR(Register!$U920)*12+MONTH(Register!$U920)-1)))-(YEAR(Register!$O920)*12+MONTH(Register!$O920))+1))/Register!$Q920,2))</f>
        <v/>
      </c>
      <c r="O922" s="27">
        <f>IF(OR(Register!$N920&lt;&gt;"Yes",Register!$O920="",N(Register!$Q920)=0),0,ROUND((Register!$M920-Register!$R920)*MIN(Register!$Q920,MAX(0,MIN(O$4,IF(Register!$U920="",$D$2,MIN($D$2,YEAR(Register!$U920)*12+MONTH(Register!$U920)-1)))-(YEAR(Register!$O920)*12+MONTH(Register!$O920))+1))/Register!$Q920,2)-ROUND((Register!$M920-Register!$R920)*MIN(Register!$Q920,MAX(0,MIN(O$4-1,IF(Register!$U920="",$D$2,MIN($D$2,YEAR(Register!$U920)*12+MONTH(Register!$U920)-1)))-(YEAR(Register!$O920)*12+MONTH(Register!$O920))+1))/Register!$Q920,2))</f>
        <v/>
      </c>
      <c r="P922" s="27">
        <f>IF(OR(Register!$N920&lt;&gt;"Yes",Register!$O920="",N(Register!$Q920)=0),0,ROUND((Register!$M920-Register!$R920)*MIN(Register!$Q920,MAX(0,MIN(P$4,IF(Register!$U920="",$D$2,MIN($D$2,YEAR(Register!$U920)*12+MONTH(Register!$U920)-1)))-(YEAR(Register!$O920)*12+MONTH(Register!$O920))+1))/Register!$Q920,2)-ROUND((Register!$M920-Register!$R920)*MIN(Register!$Q920,MAX(0,MIN(P$4-1,IF(Register!$U920="",$D$2,MIN($D$2,YEAR(Register!$U920)*12+MONTH(Register!$U920)-1)))-(YEAR(Register!$O920)*12+MONTH(Register!$O920))+1))/Register!$Q920,2))</f>
        <v/>
      </c>
      <c r="Q922" s="27">
        <f>E922+F922+G922+H922+I922+J922+K922+L922+M922+N922+O922+P922</f>
        <v/>
      </c>
    </row>
    <row r="923">
      <c r="A923" s="28">
        <f>IF(Register!$A921="","",Register!$A921)</f>
        <v/>
      </c>
      <c r="B923" s="28">
        <f>IF(Register!$D921="","",Register!$D921)</f>
        <v/>
      </c>
      <c r="C923" s="28">
        <f>IF(Register!$F921="","",Register!$F921)</f>
        <v/>
      </c>
      <c r="D923" s="28">
        <f>IF(C923="","",IF(C923=Settings!$A$9,Settings!$B$9,IF(C923=Settings!$A$10,Settings!$B$10,IF(C923=Settings!$A$11,Settings!$B$11,IF(C923=Settings!$A$12,Settings!$B$12,IF(C923=Settings!$A$13,Settings!$B$13,IF(C923=Settings!$A$14,Settings!$B$14,IF(C923=Settings!$A$15,Settings!$B$15,IF(C923=Settings!$A$16,Settings!$B$16,IF(C923=Settings!$A$17,Settings!$B$17,IF(C923=Settings!$A$18,Settings!$B$18,"")))))))))))</f>
        <v/>
      </c>
      <c r="E923" s="27">
        <f>IF(OR(Register!$N921&lt;&gt;"Yes",Register!$O921="",N(Register!$Q921)=0),0,ROUND((Register!$M921-Register!$R921)*MIN(Register!$Q921,MAX(0,MIN(E$4,IF(Register!$U921="",$D$2,MIN($D$2,YEAR(Register!$U921)*12+MONTH(Register!$U921)-1)))-(YEAR(Register!$O921)*12+MONTH(Register!$O921))+1))/Register!$Q921,2)-ROUND((Register!$M921-Register!$R921)*MIN(Register!$Q921,MAX(0,MIN(E$4-1,IF(Register!$U921="",$D$2,MIN($D$2,YEAR(Register!$U921)*12+MONTH(Register!$U921)-1)))-(YEAR(Register!$O921)*12+MONTH(Register!$O921))+1))/Register!$Q921,2))</f>
        <v/>
      </c>
      <c r="F923" s="27">
        <f>IF(OR(Register!$N921&lt;&gt;"Yes",Register!$O921="",N(Register!$Q921)=0),0,ROUND((Register!$M921-Register!$R921)*MIN(Register!$Q921,MAX(0,MIN(F$4,IF(Register!$U921="",$D$2,MIN($D$2,YEAR(Register!$U921)*12+MONTH(Register!$U921)-1)))-(YEAR(Register!$O921)*12+MONTH(Register!$O921))+1))/Register!$Q921,2)-ROUND((Register!$M921-Register!$R921)*MIN(Register!$Q921,MAX(0,MIN(F$4-1,IF(Register!$U921="",$D$2,MIN($D$2,YEAR(Register!$U921)*12+MONTH(Register!$U921)-1)))-(YEAR(Register!$O921)*12+MONTH(Register!$O921))+1))/Register!$Q921,2))</f>
        <v/>
      </c>
      <c r="G923" s="27">
        <f>IF(OR(Register!$N921&lt;&gt;"Yes",Register!$O921="",N(Register!$Q921)=0),0,ROUND((Register!$M921-Register!$R921)*MIN(Register!$Q921,MAX(0,MIN(G$4,IF(Register!$U921="",$D$2,MIN($D$2,YEAR(Register!$U921)*12+MONTH(Register!$U921)-1)))-(YEAR(Register!$O921)*12+MONTH(Register!$O921))+1))/Register!$Q921,2)-ROUND((Register!$M921-Register!$R921)*MIN(Register!$Q921,MAX(0,MIN(G$4-1,IF(Register!$U921="",$D$2,MIN($D$2,YEAR(Register!$U921)*12+MONTH(Register!$U921)-1)))-(YEAR(Register!$O921)*12+MONTH(Register!$O921))+1))/Register!$Q921,2))</f>
        <v/>
      </c>
      <c r="H923" s="27">
        <f>IF(OR(Register!$N921&lt;&gt;"Yes",Register!$O921="",N(Register!$Q921)=0),0,ROUND((Register!$M921-Register!$R921)*MIN(Register!$Q921,MAX(0,MIN(H$4,IF(Register!$U921="",$D$2,MIN($D$2,YEAR(Register!$U921)*12+MONTH(Register!$U921)-1)))-(YEAR(Register!$O921)*12+MONTH(Register!$O921))+1))/Register!$Q921,2)-ROUND((Register!$M921-Register!$R921)*MIN(Register!$Q921,MAX(0,MIN(H$4-1,IF(Register!$U921="",$D$2,MIN($D$2,YEAR(Register!$U921)*12+MONTH(Register!$U921)-1)))-(YEAR(Register!$O921)*12+MONTH(Register!$O921))+1))/Register!$Q921,2))</f>
        <v/>
      </c>
      <c r="I923" s="27">
        <f>IF(OR(Register!$N921&lt;&gt;"Yes",Register!$O921="",N(Register!$Q921)=0),0,ROUND((Register!$M921-Register!$R921)*MIN(Register!$Q921,MAX(0,MIN(I$4,IF(Register!$U921="",$D$2,MIN($D$2,YEAR(Register!$U921)*12+MONTH(Register!$U921)-1)))-(YEAR(Register!$O921)*12+MONTH(Register!$O921))+1))/Register!$Q921,2)-ROUND((Register!$M921-Register!$R921)*MIN(Register!$Q921,MAX(0,MIN(I$4-1,IF(Register!$U921="",$D$2,MIN($D$2,YEAR(Register!$U921)*12+MONTH(Register!$U921)-1)))-(YEAR(Register!$O921)*12+MONTH(Register!$O921))+1))/Register!$Q921,2))</f>
        <v/>
      </c>
      <c r="J923" s="27">
        <f>IF(OR(Register!$N921&lt;&gt;"Yes",Register!$O921="",N(Register!$Q921)=0),0,ROUND((Register!$M921-Register!$R921)*MIN(Register!$Q921,MAX(0,MIN(J$4,IF(Register!$U921="",$D$2,MIN($D$2,YEAR(Register!$U921)*12+MONTH(Register!$U921)-1)))-(YEAR(Register!$O921)*12+MONTH(Register!$O921))+1))/Register!$Q921,2)-ROUND((Register!$M921-Register!$R921)*MIN(Register!$Q921,MAX(0,MIN(J$4-1,IF(Register!$U921="",$D$2,MIN($D$2,YEAR(Register!$U921)*12+MONTH(Register!$U921)-1)))-(YEAR(Register!$O921)*12+MONTH(Register!$O921))+1))/Register!$Q921,2))</f>
        <v/>
      </c>
      <c r="K923" s="27">
        <f>IF(OR(Register!$N921&lt;&gt;"Yes",Register!$O921="",N(Register!$Q921)=0),0,ROUND((Register!$M921-Register!$R921)*MIN(Register!$Q921,MAX(0,MIN(K$4,IF(Register!$U921="",$D$2,MIN($D$2,YEAR(Register!$U921)*12+MONTH(Register!$U921)-1)))-(YEAR(Register!$O921)*12+MONTH(Register!$O921))+1))/Register!$Q921,2)-ROUND((Register!$M921-Register!$R921)*MIN(Register!$Q921,MAX(0,MIN(K$4-1,IF(Register!$U921="",$D$2,MIN($D$2,YEAR(Register!$U921)*12+MONTH(Register!$U921)-1)))-(YEAR(Register!$O921)*12+MONTH(Register!$O921))+1))/Register!$Q921,2))</f>
        <v/>
      </c>
      <c r="L923" s="27">
        <f>IF(OR(Register!$N921&lt;&gt;"Yes",Register!$O921="",N(Register!$Q921)=0),0,ROUND((Register!$M921-Register!$R921)*MIN(Register!$Q921,MAX(0,MIN(L$4,IF(Register!$U921="",$D$2,MIN($D$2,YEAR(Register!$U921)*12+MONTH(Register!$U921)-1)))-(YEAR(Register!$O921)*12+MONTH(Register!$O921))+1))/Register!$Q921,2)-ROUND((Register!$M921-Register!$R921)*MIN(Register!$Q921,MAX(0,MIN(L$4-1,IF(Register!$U921="",$D$2,MIN($D$2,YEAR(Register!$U921)*12+MONTH(Register!$U921)-1)))-(YEAR(Register!$O921)*12+MONTH(Register!$O921))+1))/Register!$Q921,2))</f>
        <v/>
      </c>
      <c r="M923" s="27">
        <f>IF(OR(Register!$N921&lt;&gt;"Yes",Register!$O921="",N(Register!$Q921)=0),0,ROUND((Register!$M921-Register!$R921)*MIN(Register!$Q921,MAX(0,MIN(M$4,IF(Register!$U921="",$D$2,MIN($D$2,YEAR(Register!$U921)*12+MONTH(Register!$U921)-1)))-(YEAR(Register!$O921)*12+MONTH(Register!$O921))+1))/Register!$Q921,2)-ROUND((Register!$M921-Register!$R921)*MIN(Register!$Q921,MAX(0,MIN(M$4-1,IF(Register!$U921="",$D$2,MIN($D$2,YEAR(Register!$U921)*12+MONTH(Register!$U921)-1)))-(YEAR(Register!$O921)*12+MONTH(Register!$O921))+1))/Register!$Q921,2))</f>
        <v/>
      </c>
      <c r="N923" s="27">
        <f>IF(OR(Register!$N921&lt;&gt;"Yes",Register!$O921="",N(Register!$Q921)=0),0,ROUND((Register!$M921-Register!$R921)*MIN(Register!$Q921,MAX(0,MIN(N$4,IF(Register!$U921="",$D$2,MIN($D$2,YEAR(Register!$U921)*12+MONTH(Register!$U921)-1)))-(YEAR(Register!$O921)*12+MONTH(Register!$O921))+1))/Register!$Q921,2)-ROUND((Register!$M921-Register!$R921)*MIN(Register!$Q921,MAX(0,MIN(N$4-1,IF(Register!$U921="",$D$2,MIN($D$2,YEAR(Register!$U921)*12+MONTH(Register!$U921)-1)))-(YEAR(Register!$O921)*12+MONTH(Register!$O921))+1))/Register!$Q921,2))</f>
        <v/>
      </c>
      <c r="O923" s="27">
        <f>IF(OR(Register!$N921&lt;&gt;"Yes",Register!$O921="",N(Register!$Q921)=0),0,ROUND((Register!$M921-Register!$R921)*MIN(Register!$Q921,MAX(0,MIN(O$4,IF(Register!$U921="",$D$2,MIN($D$2,YEAR(Register!$U921)*12+MONTH(Register!$U921)-1)))-(YEAR(Register!$O921)*12+MONTH(Register!$O921))+1))/Register!$Q921,2)-ROUND((Register!$M921-Register!$R921)*MIN(Register!$Q921,MAX(0,MIN(O$4-1,IF(Register!$U921="",$D$2,MIN($D$2,YEAR(Register!$U921)*12+MONTH(Register!$U921)-1)))-(YEAR(Register!$O921)*12+MONTH(Register!$O921))+1))/Register!$Q921,2))</f>
        <v/>
      </c>
      <c r="P923" s="27">
        <f>IF(OR(Register!$N921&lt;&gt;"Yes",Register!$O921="",N(Register!$Q921)=0),0,ROUND((Register!$M921-Register!$R921)*MIN(Register!$Q921,MAX(0,MIN(P$4,IF(Register!$U921="",$D$2,MIN($D$2,YEAR(Register!$U921)*12+MONTH(Register!$U921)-1)))-(YEAR(Register!$O921)*12+MONTH(Register!$O921))+1))/Register!$Q921,2)-ROUND((Register!$M921-Register!$R921)*MIN(Register!$Q921,MAX(0,MIN(P$4-1,IF(Register!$U921="",$D$2,MIN($D$2,YEAR(Register!$U921)*12+MONTH(Register!$U921)-1)))-(YEAR(Register!$O921)*12+MONTH(Register!$O921))+1))/Register!$Q921,2))</f>
        <v/>
      </c>
      <c r="Q923" s="27">
        <f>E923+F923+G923+H923+I923+J923+K923+L923+M923+N923+O923+P923</f>
        <v/>
      </c>
    </row>
    <row r="924">
      <c r="A924" s="28">
        <f>IF(Register!$A922="","",Register!$A922)</f>
        <v/>
      </c>
      <c r="B924" s="28">
        <f>IF(Register!$D922="","",Register!$D922)</f>
        <v/>
      </c>
      <c r="C924" s="28">
        <f>IF(Register!$F922="","",Register!$F922)</f>
        <v/>
      </c>
      <c r="D924" s="28">
        <f>IF(C924="","",IF(C924=Settings!$A$9,Settings!$B$9,IF(C924=Settings!$A$10,Settings!$B$10,IF(C924=Settings!$A$11,Settings!$B$11,IF(C924=Settings!$A$12,Settings!$B$12,IF(C924=Settings!$A$13,Settings!$B$13,IF(C924=Settings!$A$14,Settings!$B$14,IF(C924=Settings!$A$15,Settings!$B$15,IF(C924=Settings!$A$16,Settings!$B$16,IF(C924=Settings!$A$17,Settings!$B$17,IF(C924=Settings!$A$18,Settings!$B$18,"")))))))))))</f>
        <v/>
      </c>
      <c r="E924" s="27">
        <f>IF(OR(Register!$N922&lt;&gt;"Yes",Register!$O922="",N(Register!$Q922)=0),0,ROUND((Register!$M922-Register!$R922)*MIN(Register!$Q922,MAX(0,MIN(E$4,IF(Register!$U922="",$D$2,MIN($D$2,YEAR(Register!$U922)*12+MONTH(Register!$U922)-1)))-(YEAR(Register!$O922)*12+MONTH(Register!$O922))+1))/Register!$Q922,2)-ROUND((Register!$M922-Register!$R922)*MIN(Register!$Q922,MAX(0,MIN(E$4-1,IF(Register!$U922="",$D$2,MIN($D$2,YEAR(Register!$U922)*12+MONTH(Register!$U922)-1)))-(YEAR(Register!$O922)*12+MONTH(Register!$O922))+1))/Register!$Q922,2))</f>
        <v/>
      </c>
      <c r="F924" s="27">
        <f>IF(OR(Register!$N922&lt;&gt;"Yes",Register!$O922="",N(Register!$Q922)=0),0,ROUND((Register!$M922-Register!$R922)*MIN(Register!$Q922,MAX(0,MIN(F$4,IF(Register!$U922="",$D$2,MIN($D$2,YEAR(Register!$U922)*12+MONTH(Register!$U922)-1)))-(YEAR(Register!$O922)*12+MONTH(Register!$O922))+1))/Register!$Q922,2)-ROUND((Register!$M922-Register!$R922)*MIN(Register!$Q922,MAX(0,MIN(F$4-1,IF(Register!$U922="",$D$2,MIN($D$2,YEAR(Register!$U922)*12+MONTH(Register!$U922)-1)))-(YEAR(Register!$O922)*12+MONTH(Register!$O922))+1))/Register!$Q922,2))</f>
        <v/>
      </c>
      <c r="G924" s="27">
        <f>IF(OR(Register!$N922&lt;&gt;"Yes",Register!$O922="",N(Register!$Q922)=0),0,ROUND((Register!$M922-Register!$R922)*MIN(Register!$Q922,MAX(0,MIN(G$4,IF(Register!$U922="",$D$2,MIN($D$2,YEAR(Register!$U922)*12+MONTH(Register!$U922)-1)))-(YEAR(Register!$O922)*12+MONTH(Register!$O922))+1))/Register!$Q922,2)-ROUND((Register!$M922-Register!$R922)*MIN(Register!$Q922,MAX(0,MIN(G$4-1,IF(Register!$U922="",$D$2,MIN($D$2,YEAR(Register!$U922)*12+MONTH(Register!$U922)-1)))-(YEAR(Register!$O922)*12+MONTH(Register!$O922))+1))/Register!$Q922,2))</f>
        <v/>
      </c>
      <c r="H924" s="27">
        <f>IF(OR(Register!$N922&lt;&gt;"Yes",Register!$O922="",N(Register!$Q922)=0),0,ROUND((Register!$M922-Register!$R922)*MIN(Register!$Q922,MAX(0,MIN(H$4,IF(Register!$U922="",$D$2,MIN($D$2,YEAR(Register!$U922)*12+MONTH(Register!$U922)-1)))-(YEAR(Register!$O922)*12+MONTH(Register!$O922))+1))/Register!$Q922,2)-ROUND((Register!$M922-Register!$R922)*MIN(Register!$Q922,MAX(0,MIN(H$4-1,IF(Register!$U922="",$D$2,MIN($D$2,YEAR(Register!$U922)*12+MONTH(Register!$U922)-1)))-(YEAR(Register!$O922)*12+MONTH(Register!$O922))+1))/Register!$Q922,2))</f>
        <v/>
      </c>
      <c r="I924" s="27">
        <f>IF(OR(Register!$N922&lt;&gt;"Yes",Register!$O922="",N(Register!$Q922)=0),0,ROUND((Register!$M922-Register!$R922)*MIN(Register!$Q922,MAX(0,MIN(I$4,IF(Register!$U922="",$D$2,MIN($D$2,YEAR(Register!$U922)*12+MONTH(Register!$U922)-1)))-(YEAR(Register!$O922)*12+MONTH(Register!$O922))+1))/Register!$Q922,2)-ROUND((Register!$M922-Register!$R922)*MIN(Register!$Q922,MAX(0,MIN(I$4-1,IF(Register!$U922="",$D$2,MIN($D$2,YEAR(Register!$U922)*12+MONTH(Register!$U922)-1)))-(YEAR(Register!$O922)*12+MONTH(Register!$O922))+1))/Register!$Q922,2))</f>
        <v/>
      </c>
      <c r="J924" s="27">
        <f>IF(OR(Register!$N922&lt;&gt;"Yes",Register!$O922="",N(Register!$Q922)=0),0,ROUND((Register!$M922-Register!$R922)*MIN(Register!$Q922,MAX(0,MIN(J$4,IF(Register!$U922="",$D$2,MIN($D$2,YEAR(Register!$U922)*12+MONTH(Register!$U922)-1)))-(YEAR(Register!$O922)*12+MONTH(Register!$O922))+1))/Register!$Q922,2)-ROUND((Register!$M922-Register!$R922)*MIN(Register!$Q922,MAX(0,MIN(J$4-1,IF(Register!$U922="",$D$2,MIN($D$2,YEAR(Register!$U922)*12+MONTH(Register!$U922)-1)))-(YEAR(Register!$O922)*12+MONTH(Register!$O922))+1))/Register!$Q922,2))</f>
        <v/>
      </c>
      <c r="K924" s="27">
        <f>IF(OR(Register!$N922&lt;&gt;"Yes",Register!$O922="",N(Register!$Q922)=0),0,ROUND((Register!$M922-Register!$R922)*MIN(Register!$Q922,MAX(0,MIN(K$4,IF(Register!$U922="",$D$2,MIN($D$2,YEAR(Register!$U922)*12+MONTH(Register!$U922)-1)))-(YEAR(Register!$O922)*12+MONTH(Register!$O922))+1))/Register!$Q922,2)-ROUND((Register!$M922-Register!$R922)*MIN(Register!$Q922,MAX(0,MIN(K$4-1,IF(Register!$U922="",$D$2,MIN($D$2,YEAR(Register!$U922)*12+MONTH(Register!$U922)-1)))-(YEAR(Register!$O922)*12+MONTH(Register!$O922))+1))/Register!$Q922,2))</f>
        <v/>
      </c>
      <c r="L924" s="27">
        <f>IF(OR(Register!$N922&lt;&gt;"Yes",Register!$O922="",N(Register!$Q922)=0),0,ROUND((Register!$M922-Register!$R922)*MIN(Register!$Q922,MAX(0,MIN(L$4,IF(Register!$U922="",$D$2,MIN($D$2,YEAR(Register!$U922)*12+MONTH(Register!$U922)-1)))-(YEAR(Register!$O922)*12+MONTH(Register!$O922))+1))/Register!$Q922,2)-ROUND((Register!$M922-Register!$R922)*MIN(Register!$Q922,MAX(0,MIN(L$4-1,IF(Register!$U922="",$D$2,MIN($D$2,YEAR(Register!$U922)*12+MONTH(Register!$U922)-1)))-(YEAR(Register!$O922)*12+MONTH(Register!$O922))+1))/Register!$Q922,2))</f>
        <v/>
      </c>
      <c r="M924" s="27">
        <f>IF(OR(Register!$N922&lt;&gt;"Yes",Register!$O922="",N(Register!$Q922)=0),0,ROUND((Register!$M922-Register!$R922)*MIN(Register!$Q922,MAX(0,MIN(M$4,IF(Register!$U922="",$D$2,MIN($D$2,YEAR(Register!$U922)*12+MONTH(Register!$U922)-1)))-(YEAR(Register!$O922)*12+MONTH(Register!$O922))+1))/Register!$Q922,2)-ROUND((Register!$M922-Register!$R922)*MIN(Register!$Q922,MAX(0,MIN(M$4-1,IF(Register!$U922="",$D$2,MIN($D$2,YEAR(Register!$U922)*12+MONTH(Register!$U922)-1)))-(YEAR(Register!$O922)*12+MONTH(Register!$O922))+1))/Register!$Q922,2))</f>
        <v/>
      </c>
      <c r="N924" s="27">
        <f>IF(OR(Register!$N922&lt;&gt;"Yes",Register!$O922="",N(Register!$Q922)=0),0,ROUND((Register!$M922-Register!$R922)*MIN(Register!$Q922,MAX(0,MIN(N$4,IF(Register!$U922="",$D$2,MIN($D$2,YEAR(Register!$U922)*12+MONTH(Register!$U922)-1)))-(YEAR(Register!$O922)*12+MONTH(Register!$O922))+1))/Register!$Q922,2)-ROUND((Register!$M922-Register!$R922)*MIN(Register!$Q922,MAX(0,MIN(N$4-1,IF(Register!$U922="",$D$2,MIN($D$2,YEAR(Register!$U922)*12+MONTH(Register!$U922)-1)))-(YEAR(Register!$O922)*12+MONTH(Register!$O922))+1))/Register!$Q922,2))</f>
        <v/>
      </c>
      <c r="O924" s="27">
        <f>IF(OR(Register!$N922&lt;&gt;"Yes",Register!$O922="",N(Register!$Q922)=0),0,ROUND((Register!$M922-Register!$R922)*MIN(Register!$Q922,MAX(0,MIN(O$4,IF(Register!$U922="",$D$2,MIN($D$2,YEAR(Register!$U922)*12+MONTH(Register!$U922)-1)))-(YEAR(Register!$O922)*12+MONTH(Register!$O922))+1))/Register!$Q922,2)-ROUND((Register!$M922-Register!$R922)*MIN(Register!$Q922,MAX(0,MIN(O$4-1,IF(Register!$U922="",$D$2,MIN($D$2,YEAR(Register!$U922)*12+MONTH(Register!$U922)-1)))-(YEAR(Register!$O922)*12+MONTH(Register!$O922))+1))/Register!$Q922,2))</f>
        <v/>
      </c>
      <c r="P924" s="27">
        <f>IF(OR(Register!$N922&lt;&gt;"Yes",Register!$O922="",N(Register!$Q922)=0),0,ROUND((Register!$M922-Register!$R922)*MIN(Register!$Q922,MAX(0,MIN(P$4,IF(Register!$U922="",$D$2,MIN($D$2,YEAR(Register!$U922)*12+MONTH(Register!$U922)-1)))-(YEAR(Register!$O922)*12+MONTH(Register!$O922))+1))/Register!$Q922,2)-ROUND((Register!$M922-Register!$R922)*MIN(Register!$Q922,MAX(0,MIN(P$4-1,IF(Register!$U922="",$D$2,MIN($D$2,YEAR(Register!$U922)*12+MONTH(Register!$U922)-1)))-(YEAR(Register!$O922)*12+MONTH(Register!$O922))+1))/Register!$Q922,2))</f>
        <v/>
      </c>
      <c r="Q924" s="27">
        <f>E924+F924+G924+H924+I924+J924+K924+L924+M924+N924+O924+P924</f>
        <v/>
      </c>
    </row>
    <row r="925">
      <c r="A925" s="28">
        <f>IF(Register!$A923="","",Register!$A923)</f>
        <v/>
      </c>
      <c r="B925" s="28">
        <f>IF(Register!$D923="","",Register!$D923)</f>
        <v/>
      </c>
      <c r="C925" s="28">
        <f>IF(Register!$F923="","",Register!$F923)</f>
        <v/>
      </c>
      <c r="D925" s="28">
        <f>IF(C925="","",IF(C925=Settings!$A$9,Settings!$B$9,IF(C925=Settings!$A$10,Settings!$B$10,IF(C925=Settings!$A$11,Settings!$B$11,IF(C925=Settings!$A$12,Settings!$B$12,IF(C925=Settings!$A$13,Settings!$B$13,IF(C925=Settings!$A$14,Settings!$B$14,IF(C925=Settings!$A$15,Settings!$B$15,IF(C925=Settings!$A$16,Settings!$B$16,IF(C925=Settings!$A$17,Settings!$B$17,IF(C925=Settings!$A$18,Settings!$B$18,"")))))))))))</f>
        <v/>
      </c>
      <c r="E925" s="27">
        <f>IF(OR(Register!$N923&lt;&gt;"Yes",Register!$O923="",N(Register!$Q923)=0),0,ROUND((Register!$M923-Register!$R923)*MIN(Register!$Q923,MAX(0,MIN(E$4,IF(Register!$U923="",$D$2,MIN($D$2,YEAR(Register!$U923)*12+MONTH(Register!$U923)-1)))-(YEAR(Register!$O923)*12+MONTH(Register!$O923))+1))/Register!$Q923,2)-ROUND((Register!$M923-Register!$R923)*MIN(Register!$Q923,MAX(0,MIN(E$4-1,IF(Register!$U923="",$D$2,MIN($D$2,YEAR(Register!$U923)*12+MONTH(Register!$U923)-1)))-(YEAR(Register!$O923)*12+MONTH(Register!$O923))+1))/Register!$Q923,2))</f>
        <v/>
      </c>
      <c r="F925" s="27">
        <f>IF(OR(Register!$N923&lt;&gt;"Yes",Register!$O923="",N(Register!$Q923)=0),0,ROUND((Register!$M923-Register!$R923)*MIN(Register!$Q923,MAX(0,MIN(F$4,IF(Register!$U923="",$D$2,MIN($D$2,YEAR(Register!$U923)*12+MONTH(Register!$U923)-1)))-(YEAR(Register!$O923)*12+MONTH(Register!$O923))+1))/Register!$Q923,2)-ROUND((Register!$M923-Register!$R923)*MIN(Register!$Q923,MAX(0,MIN(F$4-1,IF(Register!$U923="",$D$2,MIN($D$2,YEAR(Register!$U923)*12+MONTH(Register!$U923)-1)))-(YEAR(Register!$O923)*12+MONTH(Register!$O923))+1))/Register!$Q923,2))</f>
        <v/>
      </c>
      <c r="G925" s="27">
        <f>IF(OR(Register!$N923&lt;&gt;"Yes",Register!$O923="",N(Register!$Q923)=0),0,ROUND((Register!$M923-Register!$R923)*MIN(Register!$Q923,MAX(0,MIN(G$4,IF(Register!$U923="",$D$2,MIN($D$2,YEAR(Register!$U923)*12+MONTH(Register!$U923)-1)))-(YEAR(Register!$O923)*12+MONTH(Register!$O923))+1))/Register!$Q923,2)-ROUND((Register!$M923-Register!$R923)*MIN(Register!$Q923,MAX(0,MIN(G$4-1,IF(Register!$U923="",$D$2,MIN($D$2,YEAR(Register!$U923)*12+MONTH(Register!$U923)-1)))-(YEAR(Register!$O923)*12+MONTH(Register!$O923))+1))/Register!$Q923,2))</f>
        <v/>
      </c>
      <c r="H925" s="27">
        <f>IF(OR(Register!$N923&lt;&gt;"Yes",Register!$O923="",N(Register!$Q923)=0),0,ROUND((Register!$M923-Register!$R923)*MIN(Register!$Q923,MAX(0,MIN(H$4,IF(Register!$U923="",$D$2,MIN($D$2,YEAR(Register!$U923)*12+MONTH(Register!$U923)-1)))-(YEAR(Register!$O923)*12+MONTH(Register!$O923))+1))/Register!$Q923,2)-ROUND((Register!$M923-Register!$R923)*MIN(Register!$Q923,MAX(0,MIN(H$4-1,IF(Register!$U923="",$D$2,MIN($D$2,YEAR(Register!$U923)*12+MONTH(Register!$U923)-1)))-(YEAR(Register!$O923)*12+MONTH(Register!$O923))+1))/Register!$Q923,2))</f>
        <v/>
      </c>
      <c r="I925" s="27">
        <f>IF(OR(Register!$N923&lt;&gt;"Yes",Register!$O923="",N(Register!$Q923)=0),0,ROUND((Register!$M923-Register!$R923)*MIN(Register!$Q923,MAX(0,MIN(I$4,IF(Register!$U923="",$D$2,MIN($D$2,YEAR(Register!$U923)*12+MONTH(Register!$U923)-1)))-(YEAR(Register!$O923)*12+MONTH(Register!$O923))+1))/Register!$Q923,2)-ROUND((Register!$M923-Register!$R923)*MIN(Register!$Q923,MAX(0,MIN(I$4-1,IF(Register!$U923="",$D$2,MIN($D$2,YEAR(Register!$U923)*12+MONTH(Register!$U923)-1)))-(YEAR(Register!$O923)*12+MONTH(Register!$O923))+1))/Register!$Q923,2))</f>
        <v/>
      </c>
      <c r="J925" s="27">
        <f>IF(OR(Register!$N923&lt;&gt;"Yes",Register!$O923="",N(Register!$Q923)=0),0,ROUND((Register!$M923-Register!$R923)*MIN(Register!$Q923,MAX(0,MIN(J$4,IF(Register!$U923="",$D$2,MIN($D$2,YEAR(Register!$U923)*12+MONTH(Register!$U923)-1)))-(YEAR(Register!$O923)*12+MONTH(Register!$O923))+1))/Register!$Q923,2)-ROUND((Register!$M923-Register!$R923)*MIN(Register!$Q923,MAX(0,MIN(J$4-1,IF(Register!$U923="",$D$2,MIN($D$2,YEAR(Register!$U923)*12+MONTH(Register!$U923)-1)))-(YEAR(Register!$O923)*12+MONTH(Register!$O923))+1))/Register!$Q923,2))</f>
        <v/>
      </c>
      <c r="K925" s="27">
        <f>IF(OR(Register!$N923&lt;&gt;"Yes",Register!$O923="",N(Register!$Q923)=0),0,ROUND((Register!$M923-Register!$R923)*MIN(Register!$Q923,MAX(0,MIN(K$4,IF(Register!$U923="",$D$2,MIN($D$2,YEAR(Register!$U923)*12+MONTH(Register!$U923)-1)))-(YEAR(Register!$O923)*12+MONTH(Register!$O923))+1))/Register!$Q923,2)-ROUND((Register!$M923-Register!$R923)*MIN(Register!$Q923,MAX(0,MIN(K$4-1,IF(Register!$U923="",$D$2,MIN($D$2,YEAR(Register!$U923)*12+MONTH(Register!$U923)-1)))-(YEAR(Register!$O923)*12+MONTH(Register!$O923))+1))/Register!$Q923,2))</f>
        <v/>
      </c>
      <c r="L925" s="27">
        <f>IF(OR(Register!$N923&lt;&gt;"Yes",Register!$O923="",N(Register!$Q923)=0),0,ROUND((Register!$M923-Register!$R923)*MIN(Register!$Q923,MAX(0,MIN(L$4,IF(Register!$U923="",$D$2,MIN($D$2,YEAR(Register!$U923)*12+MONTH(Register!$U923)-1)))-(YEAR(Register!$O923)*12+MONTH(Register!$O923))+1))/Register!$Q923,2)-ROUND((Register!$M923-Register!$R923)*MIN(Register!$Q923,MAX(0,MIN(L$4-1,IF(Register!$U923="",$D$2,MIN($D$2,YEAR(Register!$U923)*12+MONTH(Register!$U923)-1)))-(YEAR(Register!$O923)*12+MONTH(Register!$O923))+1))/Register!$Q923,2))</f>
        <v/>
      </c>
      <c r="M925" s="27">
        <f>IF(OR(Register!$N923&lt;&gt;"Yes",Register!$O923="",N(Register!$Q923)=0),0,ROUND((Register!$M923-Register!$R923)*MIN(Register!$Q923,MAX(0,MIN(M$4,IF(Register!$U923="",$D$2,MIN($D$2,YEAR(Register!$U923)*12+MONTH(Register!$U923)-1)))-(YEAR(Register!$O923)*12+MONTH(Register!$O923))+1))/Register!$Q923,2)-ROUND((Register!$M923-Register!$R923)*MIN(Register!$Q923,MAX(0,MIN(M$4-1,IF(Register!$U923="",$D$2,MIN($D$2,YEAR(Register!$U923)*12+MONTH(Register!$U923)-1)))-(YEAR(Register!$O923)*12+MONTH(Register!$O923))+1))/Register!$Q923,2))</f>
        <v/>
      </c>
      <c r="N925" s="27">
        <f>IF(OR(Register!$N923&lt;&gt;"Yes",Register!$O923="",N(Register!$Q923)=0),0,ROUND((Register!$M923-Register!$R923)*MIN(Register!$Q923,MAX(0,MIN(N$4,IF(Register!$U923="",$D$2,MIN($D$2,YEAR(Register!$U923)*12+MONTH(Register!$U923)-1)))-(YEAR(Register!$O923)*12+MONTH(Register!$O923))+1))/Register!$Q923,2)-ROUND((Register!$M923-Register!$R923)*MIN(Register!$Q923,MAX(0,MIN(N$4-1,IF(Register!$U923="",$D$2,MIN($D$2,YEAR(Register!$U923)*12+MONTH(Register!$U923)-1)))-(YEAR(Register!$O923)*12+MONTH(Register!$O923))+1))/Register!$Q923,2))</f>
        <v/>
      </c>
      <c r="O925" s="27">
        <f>IF(OR(Register!$N923&lt;&gt;"Yes",Register!$O923="",N(Register!$Q923)=0),0,ROUND((Register!$M923-Register!$R923)*MIN(Register!$Q923,MAX(0,MIN(O$4,IF(Register!$U923="",$D$2,MIN($D$2,YEAR(Register!$U923)*12+MONTH(Register!$U923)-1)))-(YEAR(Register!$O923)*12+MONTH(Register!$O923))+1))/Register!$Q923,2)-ROUND((Register!$M923-Register!$R923)*MIN(Register!$Q923,MAX(0,MIN(O$4-1,IF(Register!$U923="",$D$2,MIN($D$2,YEAR(Register!$U923)*12+MONTH(Register!$U923)-1)))-(YEAR(Register!$O923)*12+MONTH(Register!$O923))+1))/Register!$Q923,2))</f>
        <v/>
      </c>
      <c r="P925" s="27">
        <f>IF(OR(Register!$N923&lt;&gt;"Yes",Register!$O923="",N(Register!$Q923)=0),0,ROUND((Register!$M923-Register!$R923)*MIN(Register!$Q923,MAX(0,MIN(P$4,IF(Register!$U923="",$D$2,MIN($D$2,YEAR(Register!$U923)*12+MONTH(Register!$U923)-1)))-(YEAR(Register!$O923)*12+MONTH(Register!$O923))+1))/Register!$Q923,2)-ROUND((Register!$M923-Register!$R923)*MIN(Register!$Q923,MAX(0,MIN(P$4-1,IF(Register!$U923="",$D$2,MIN($D$2,YEAR(Register!$U923)*12+MONTH(Register!$U923)-1)))-(YEAR(Register!$O923)*12+MONTH(Register!$O923))+1))/Register!$Q923,2))</f>
        <v/>
      </c>
      <c r="Q925" s="27">
        <f>E925+F925+G925+H925+I925+J925+K925+L925+M925+N925+O925+P925</f>
        <v/>
      </c>
    </row>
    <row r="926">
      <c r="A926" s="28">
        <f>IF(Register!$A924="","",Register!$A924)</f>
        <v/>
      </c>
      <c r="B926" s="28">
        <f>IF(Register!$D924="","",Register!$D924)</f>
        <v/>
      </c>
      <c r="C926" s="28">
        <f>IF(Register!$F924="","",Register!$F924)</f>
        <v/>
      </c>
      <c r="D926" s="28">
        <f>IF(C926="","",IF(C926=Settings!$A$9,Settings!$B$9,IF(C926=Settings!$A$10,Settings!$B$10,IF(C926=Settings!$A$11,Settings!$B$11,IF(C926=Settings!$A$12,Settings!$B$12,IF(C926=Settings!$A$13,Settings!$B$13,IF(C926=Settings!$A$14,Settings!$B$14,IF(C926=Settings!$A$15,Settings!$B$15,IF(C926=Settings!$A$16,Settings!$B$16,IF(C926=Settings!$A$17,Settings!$B$17,IF(C926=Settings!$A$18,Settings!$B$18,"")))))))))))</f>
        <v/>
      </c>
      <c r="E926" s="27">
        <f>IF(OR(Register!$N924&lt;&gt;"Yes",Register!$O924="",N(Register!$Q924)=0),0,ROUND((Register!$M924-Register!$R924)*MIN(Register!$Q924,MAX(0,MIN(E$4,IF(Register!$U924="",$D$2,MIN($D$2,YEAR(Register!$U924)*12+MONTH(Register!$U924)-1)))-(YEAR(Register!$O924)*12+MONTH(Register!$O924))+1))/Register!$Q924,2)-ROUND((Register!$M924-Register!$R924)*MIN(Register!$Q924,MAX(0,MIN(E$4-1,IF(Register!$U924="",$D$2,MIN($D$2,YEAR(Register!$U924)*12+MONTH(Register!$U924)-1)))-(YEAR(Register!$O924)*12+MONTH(Register!$O924))+1))/Register!$Q924,2))</f>
        <v/>
      </c>
      <c r="F926" s="27">
        <f>IF(OR(Register!$N924&lt;&gt;"Yes",Register!$O924="",N(Register!$Q924)=0),0,ROUND((Register!$M924-Register!$R924)*MIN(Register!$Q924,MAX(0,MIN(F$4,IF(Register!$U924="",$D$2,MIN($D$2,YEAR(Register!$U924)*12+MONTH(Register!$U924)-1)))-(YEAR(Register!$O924)*12+MONTH(Register!$O924))+1))/Register!$Q924,2)-ROUND((Register!$M924-Register!$R924)*MIN(Register!$Q924,MAX(0,MIN(F$4-1,IF(Register!$U924="",$D$2,MIN($D$2,YEAR(Register!$U924)*12+MONTH(Register!$U924)-1)))-(YEAR(Register!$O924)*12+MONTH(Register!$O924))+1))/Register!$Q924,2))</f>
        <v/>
      </c>
      <c r="G926" s="27">
        <f>IF(OR(Register!$N924&lt;&gt;"Yes",Register!$O924="",N(Register!$Q924)=0),0,ROUND((Register!$M924-Register!$R924)*MIN(Register!$Q924,MAX(0,MIN(G$4,IF(Register!$U924="",$D$2,MIN($D$2,YEAR(Register!$U924)*12+MONTH(Register!$U924)-1)))-(YEAR(Register!$O924)*12+MONTH(Register!$O924))+1))/Register!$Q924,2)-ROUND((Register!$M924-Register!$R924)*MIN(Register!$Q924,MAX(0,MIN(G$4-1,IF(Register!$U924="",$D$2,MIN($D$2,YEAR(Register!$U924)*12+MONTH(Register!$U924)-1)))-(YEAR(Register!$O924)*12+MONTH(Register!$O924))+1))/Register!$Q924,2))</f>
        <v/>
      </c>
      <c r="H926" s="27">
        <f>IF(OR(Register!$N924&lt;&gt;"Yes",Register!$O924="",N(Register!$Q924)=0),0,ROUND((Register!$M924-Register!$R924)*MIN(Register!$Q924,MAX(0,MIN(H$4,IF(Register!$U924="",$D$2,MIN($D$2,YEAR(Register!$U924)*12+MONTH(Register!$U924)-1)))-(YEAR(Register!$O924)*12+MONTH(Register!$O924))+1))/Register!$Q924,2)-ROUND((Register!$M924-Register!$R924)*MIN(Register!$Q924,MAX(0,MIN(H$4-1,IF(Register!$U924="",$D$2,MIN($D$2,YEAR(Register!$U924)*12+MONTH(Register!$U924)-1)))-(YEAR(Register!$O924)*12+MONTH(Register!$O924))+1))/Register!$Q924,2))</f>
        <v/>
      </c>
      <c r="I926" s="27">
        <f>IF(OR(Register!$N924&lt;&gt;"Yes",Register!$O924="",N(Register!$Q924)=0),0,ROUND((Register!$M924-Register!$R924)*MIN(Register!$Q924,MAX(0,MIN(I$4,IF(Register!$U924="",$D$2,MIN($D$2,YEAR(Register!$U924)*12+MONTH(Register!$U924)-1)))-(YEAR(Register!$O924)*12+MONTH(Register!$O924))+1))/Register!$Q924,2)-ROUND((Register!$M924-Register!$R924)*MIN(Register!$Q924,MAX(0,MIN(I$4-1,IF(Register!$U924="",$D$2,MIN($D$2,YEAR(Register!$U924)*12+MONTH(Register!$U924)-1)))-(YEAR(Register!$O924)*12+MONTH(Register!$O924))+1))/Register!$Q924,2))</f>
        <v/>
      </c>
      <c r="J926" s="27">
        <f>IF(OR(Register!$N924&lt;&gt;"Yes",Register!$O924="",N(Register!$Q924)=0),0,ROUND((Register!$M924-Register!$R924)*MIN(Register!$Q924,MAX(0,MIN(J$4,IF(Register!$U924="",$D$2,MIN($D$2,YEAR(Register!$U924)*12+MONTH(Register!$U924)-1)))-(YEAR(Register!$O924)*12+MONTH(Register!$O924))+1))/Register!$Q924,2)-ROUND((Register!$M924-Register!$R924)*MIN(Register!$Q924,MAX(0,MIN(J$4-1,IF(Register!$U924="",$D$2,MIN($D$2,YEAR(Register!$U924)*12+MONTH(Register!$U924)-1)))-(YEAR(Register!$O924)*12+MONTH(Register!$O924))+1))/Register!$Q924,2))</f>
        <v/>
      </c>
      <c r="K926" s="27">
        <f>IF(OR(Register!$N924&lt;&gt;"Yes",Register!$O924="",N(Register!$Q924)=0),0,ROUND((Register!$M924-Register!$R924)*MIN(Register!$Q924,MAX(0,MIN(K$4,IF(Register!$U924="",$D$2,MIN($D$2,YEAR(Register!$U924)*12+MONTH(Register!$U924)-1)))-(YEAR(Register!$O924)*12+MONTH(Register!$O924))+1))/Register!$Q924,2)-ROUND((Register!$M924-Register!$R924)*MIN(Register!$Q924,MAX(0,MIN(K$4-1,IF(Register!$U924="",$D$2,MIN($D$2,YEAR(Register!$U924)*12+MONTH(Register!$U924)-1)))-(YEAR(Register!$O924)*12+MONTH(Register!$O924))+1))/Register!$Q924,2))</f>
        <v/>
      </c>
      <c r="L926" s="27">
        <f>IF(OR(Register!$N924&lt;&gt;"Yes",Register!$O924="",N(Register!$Q924)=0),0,ROUND((Register!$M924-Register!$R924)*MIN(Register!$Q924,MAX(0,MIN(L$4,IF(Register!$U924="",$D$2,MIN($D$2,YEAR(Register!$U924)*12+MONTH(Register!$U924)-1)))-(YEAR(Register!$O924)*12+MONTH(Register!$O924))+1))/Register!$Q924,2)-ROUND((Register!$M924-Register!$R924)*MIN(Register!$Q924,MAX(0,MIN(L$4-1,IF(Register!$U924="",$D$2,MIN($D$2,YEAR(Register!$U924)*12+MONTH(Register!$U924)-1)))-(YEAR(Register!$O924)*12+MONTH(Register!$O924))+1))/Register!$Q924,2))</f>
        <v/>
      </c>
      <c r="M926" s="27">
        <f>IF(OR(Register!$N924&lt;&gt;"Yes",Register!$O924="",N(Register!$Q924)=0),0,ROUND((Register!$M924-Register!$R924)*MIN(Register!$Q924,MAX(0,MIN(M$4,IF(Register!$U924="",$D$2,MIN($D$2,YEAR(Register!$U924)*12+MONTH(Register!$U924)-1)))-(YEAR(Register!$O924)*12+MONTH(Register!$O924))+1))/Register!$Q924,2)-ROUND((Register!$M924-Register!$R924)*MIN(Register!$Q924,MAX(0,MIN(M$4-1,IF(Register!$U924="",$D$2,MIN($D$2,YEAR(Register!$U924)*12+MONTH(Register!$U924)-1)))-(YEAR(Register!$O924)*12+MONTH(Register!$O924))+1))/Register!$Q924,2))</f>
        <v/>
      </c>
      <c r="N926" s="27">
        <f>IF(OR(Register!$N924&lt;&gt;"Yes",Register!$O924="",N(Register!$Q924)=0),0,ROUND((Register!$M924-Register!$R924)*MIN(Register!$Q924,MAX(0,MIN(N$4,IF(Register!$U924="",$D$2,MIN($D$2,YEAR(Register!$U924)*12+MONTH(Register!$U924)-1)))-(YEAR(Register!$O924)*12+MONTH(Register!$O924))+1))/Register!$Q924,2)-ROUND((Register!$M924-Register!$R924)*MIN(Register!$Q924,MAX(0,MIN(N$4-1,IF(Register!$U924="",$D$2,MIN($D$2,YEAR(Register!$U924)*12+MONTH(Register!$U924)-1)))-(YEAR(Register!$O924)*12+MONTH(Register!$O924))+1))/Register!$Q924,2))</f>
        <v/>
      </c>
      <c r="O926" s="27">
        <f>IF(OR(Register!$N924&lt;&gt;"Yes",Register!$O924="",N(Register!$Q924)=0),0,ROUND((Register!$M924-Register!$R924)*MIN(Register!$Q924,MAX(0,MIN(O$4,IF(Register!$U924="",$D$2,MIN($D$2,YEAR(Register!$U924)*12+MONTH(Register!$U924)-1)))-(YEAR(Register!$O924)*12+MONTH(Register!$O924))+1))/Register!$Q924,2)-ROUND((Register!$M924-Register!$R924)*MIN(Register!$Q924,MAX(0,MIN(O$4-1,IF(Register!$U924="",$D$2,MIN($D$2,YEAR(Register!$U924)*12+MONTH(Register!$U924)-1)))-(YEAR(Register!$O924)*12+MONTH(Register!$O924))+1))/Register!$Q924,2))</f>
        <v/>
      </c>
      <c r="P926" s="27">
        <f>IF(OR(Register!$N924&lt;&gt;"Yes",Register!$O924="",N(Register!$Q924)=0),0,ROUND((Register!$M924-Register!$R924)*MIN(Register!$Q924,MAX(0,MIN(P$4,IF(Register!$U924="",$D$2,MIN($D$2,YEAR(Register!$U924)*12+MONTH(Register!$U924)-1)))-(YEAR(Register!$O924)*12+MONTH(Register!$O924))+1))/Register!$Q924,2)-ROUND((Register!$M924-Register!$R924)*MIN(Register!$Q924,MAX(0,MIN(P$4-1,IF(Register!$U924="",$D$2,MIN($D$2,YEAR(Register!$U924)*12+MONTH(Register!$U924)-1)))-(YEAR(Register!$O924)*12+MONTH(Register!$O924))+1))/Register!$Q924,2))</f>
        <v/>
      </c>
      <c r="Q926" s="27">
        <f>E926+F926+G926+H926+I926+J926+K926+L926+M926+N926+O926+P926</f>
        <v/>
      </c>
    </row>
    <row r="927">
      <c r="A927" s="28">
        <f>IF(Register!$A925="","",Register!$A925)</f>
        <v/>
      </c>
      <c r="B927" s="28">
        <f>IF(Register!$D925="","",Register!$D925)</f>
        <v/>
      </c>
      <c r="C927" s="28">
        <f>IF(Register!$F925="","",Register!$F925)</f>
        <v/>
      </c>
      <c r="D927" s="28">
        <f>IF(C927="","",IF(C927=Settings!$A$9,Settings!$B$9,IF(C927=Settings!$A$10,Settings!$B$10,IF(C927=Settings!$A$11,Settings!$B$11,IF(C927=Settings!$A$12,Settings!$B$12,IF(C927=Settings!$A$13,Settings!$B$13,IF(C927=Settings!$A$14,Settings!$B$14,IF(C927=Settings!$A$15,Settings!$B$15,IF(C927=Settings!$A$16,Settings!$B$16,IF(C927=Settings!$A$17,Settings!$B$17,IF(C927=Settings!$A$18,Settings!$B$18,"")))))))))))</f>
        <v/>
      </c>
      <c r="E927" s="27">
        <f>IF(OR(Register!$N925&lt;&gt;"Yes",Register!$O925="",N(Register!$Q925)=0),0,ROUND((Register!$M925-Register!$R925)*MIN(Register!$Q925,MAX(0,MIN(E$4,IF(Register!$U925="",$D$2,MIN($D$2,YEAR(Register!$U925)*12+MONTH(Register!$U925)-1)))-(YEAR(Register!$O925)*12+MONTH(Register!$O925))+1))/Register!$Q925,2)-ROUND((Register!$M925-Register!$R925)*MIN(Register!$Q925,MAX(0,MIN(E$4-1,IF(Register!$U925="",$D$2,MIN($D$2,YEAR(Register!$U925)*12+MONTH(Register!$U925)-1)))-(YEAR(Register!$O925)*12+MONTH(Register!$O925))+1))/Register!$Q925,2))</f>
        <v/>
      </c>
      <c r="F927" s="27">
        <f>IF(OR(Register!$N925&lt;&gt;"Yes",Register!$O925="",N(Register!$Q925)=0),0,ROUND((Register!$M925-Register!$R925)*MIN(Register!$Q925,MAX(0,MIN(F$4,IF(Register!$U925="",$D$2,MIN($D$2,YEAR(Register!$U925)*12+MONTH(Register!$U925)-1)))-(YEAR(Register!$O925)*12+MONTH(Register!$O925))+1))/Register!$Q925,2)-ROUND((Register!$M925-Register!$R925)*MIN(Register!$Q925,MAX(0,MIN(F$4-1,IF(Register!$U925="",$D$2,MIN($D$2,YEAR(Register!$U925)*12+MONTH(Register!$U925)-1)))-(YEAR(Register!$O925)*12+MONTH(Register!$O925))+1))/Register!$Q925,2))</f>
        <v/>
      </c>
      <c r="G927" s="27">
        <f>IF(OR(Register!$N925&lt;&gt;"Yes",Register!$O925="",N(Register!$Q925)=0),0,ROUND((Register!$M925-Register!$R925)*MIN(Register!$Q925,MAX(0,MIN(G$4,IF(Register!$U925="",$D$2,MIN($D$2,YEAR(Register!$U925)*12+MONTH(Register!$U925)-1)))-(YEAR(Register!$O925)*12+MONTH(Register!$O925))+1))/Register!$Q925,2)-ROUND((Register!$M925-Register!$R925)*MIN(Register!$Q925,MAX(0,MIN(G$4-1,IF(Register!$U925="",$D$2,MIN($D$2,YEAR(Register!$U925)*12+MONTH(Register!$U925)-1)))-(YEAR(Register!$O925)*12+MONTH(Register!$O925))+1))/Register!$Q925,2))</f>
        <v/>
      </c>
      <c r="H927" s="27">
        <f>IF(OR(Register!$N925&lt;&gt;"Yes",Register!$O925="",N(Register!$Q925)=0),0,ROUND((Register!$M925-Register!$R925)*MIN(Register!$Q925,MAX(0,MIN(H$4,IF(Register!$U925="",$D$2,MIN($D$2,YEAR(Register!$U925)*12+MONTH(Register!$U925)-1)))-(YEAR(Register!$O925)*12+MONTH(Register!$O925))+1))/Register!$Q925,2)-ROUND((Register!$M925-Register!$R925)*MIN(Register!$Q925,MAX(0,MIN(H$4-1,IF(Register!$U925="",$D$2,MIN($D$2,YEAR(Register!$U925)*12+MONTH(Register!$U925)-1)))-(YEAR(Register!$O925)*12+MONTH(Register!$O925))+1))/Register!$Q925,2))</f>
        <v/>
      </c>
      <c r="I927" s="27">
        <f>IF(OR(Register!$N925&lt;&gt;"Yes",Register!$O925="",N(Register!$Q925)=0),0,ROUND((Register!$M925-Register!$R925)*MIN(Register!$Q925,MAX(0,MIN(I$4,IF(Register!$U925="",$D$2,MIN($D$2,YEAR(Register!$U925)*12+MONTH(Register!$U925)-1)))-(YEAR(Register!$O925)*12+MONTH(Register!$O925))+1))/Register!$Q925,2)-ROUND((Register!$M925-Register!$R925)*MIN(Register!$Q925,MAX(0,MIN(I$4-1,IF(Register!$U925="",$D$2,MIN($D$2,YEAR(Register!$U925)*12+MONTH(Register!$U925)-1)))-(YEAR(Register!$O925)*12+MONTH(Register!$O925))+1))/Register!$Q925,2))</f>
        <v/>
      </c>
      <c r="J927" s="27">
        <f>IF(OR(Register!$N925&lt;&gt;"Yes",Register!$O925="",N(Register!$Q925)=0),0,ROUND((Register!$M925-Register!$R925)*MIN(Register!$Q925,MAX(0,MIN(J$4,IF(Register!$U925="",$D$2,MIN($D$2,YEAR(Register!$U925)*12+MONTH(Register!$U925)-1)))-(YEAR(Register!$O925)*12+MONTH(Register!$O925))+1))/Register!$Q925,2)-ROUND((Register!$M925-Register!$R925)*MIN(Register!$Q925,MAX(0,MIN(J$4-1,IF(Register!$U925="",$D$2,MIN($D$2,YEAR(Register!$U925)*12+MONTH(Register!$U925)-1)))-(YEAR(Register!$O925)*12+MONTH(Register!$O925))+1))/Register!$Q925,2))</f>
        <v/>
      </c>
      <c r="K927" s="27">
        <f>IF(OR(Register!$N925&lt;&gt;"Yes",Register!$O925="",N(Register!$Q925)=0),0,ROUND((Register!$M925-Register!$R925)*MIN(Register!$Q925,MAX(0,MIN(K$4,IF(Register!$U925="",$D$2,MIN($D$2,YEAR(Register!$U925)*12+MONTH(Register!$U925)-1)))-(YEAR(Register!$O925)*12+MONTH(Register!$O925))+1))/Register!$Q925,2)-ROUND((Register!$M925-Register!$R925)*MIN(Register!$Q925,MAX(0,MIN(K$4-1,IF(Register!$U925="",$D$2,MIN($D$2,YEAR(Register!$U925)*12+MONTH(Register!$U925)-1)))-(YEAR(Register!$O925)*12+MONTH(Register!$O925))+1))/Register!$Q925,2))</f>
        <v/>
      </c>
      <c r="L927" s="27">
        <f>IF(OR(Register!$N925&lt;&gt;"Yes",Register!$O925="",N(Register!$Q925)=0),0,ROUND((Register!$M925-Register!$R925)*MIN(Register!$Q925,MAX(0,MIN(L$4,IF(Register!$U925="",$D$2,MIN($D$2,YEAR(Register!$U925)*12+MONTH(Register!$U925)-1)))-(YEAR(Register!$O925)*12+MONTH(Register!$O925))+1))/Register!$Q925,2)-ROUND((Register!$M925-Register!$R925)*MIN(Register!$Q925,MAX(0,MIN(L$4-1,IF(Register!$U925="",$D$2,MIN($D$2,YEAR(Register!$U925)*12+MONTH(Register!$U925)-1)))-(YEAR(Register!$O925)*12+MONTH(Register!$O925))+1))/Register!$Q925,2))</f>
        <v/>
      </c>
      <c r="M927" s="27">
        <f>IF(OR(Register!$N925&lt;&gt;"Yes",Register!$O925="",N(Register!$Q925)=0),0,ROUND((Register!$M925-Register!$R925)*MIN(Register!$Q925,MAX(0,MIN(M$4,IF(Register!$U925="",$D$2,MIN($D$2,YEAR(Register!$U925)*12+MONTH(Register!$U925)-1)))-(YEAR(Register!$O925)*12+MONTH(Register!$O925))+1))/Register!$Q925,2)-ROUND((Register!$M925-Register!$R925)*MIN(Register!$Q925,MAX(0,MIN(M$4-1,IF(Register!$U925="",$D$2,MIN($D$2,YEAR(Register!$U925)*12+MONTH(Register!$U925)-1)))-(YEAR(Register!$O925)*12+MONTH(Register!$O925))+1))/Register!$Q925,2))</f>
        <v/>
      </c>
      <c r="N927" s="27">
        <f>IF(OR(Register!$N925&lt;&gt;"Yes",Register!$O925="",N(Register!$Q925)=0),0,ROUND((Register!$M925-Register!$R925)*MIN(Register!$Q925,MAX(0,MIN(N$4,IF(Register!$U925="",$D$2,MIN($D$2,YEAR(Register!$U925)*12+MONTH(Register!$U925)-1)))-(YEAR(Register!$O925)*12+MONTH(Register!$O925))+1))/Register!$Q925,2)-ROUND((Register!$M925-Register!$R925)*MIN(Register!$Q925,MAX(0,MIN(N$4-1,IF(Register!$U925="",$D$2,MIN($D$2,YEAR(Register!$U925)*12+MONTH(Register!$U925)-1)))-(YEAR(Register!$O925)*12+MONTH(Register!$O925))+1))/Register!$Q925,2))</f>
        <v/>
      </c>
      <c r="O927" s="27">
        <f>IF(OR(Register!$N925&lt;&gt;"Yes",Register!$O925="",N(Register!$Q925)=0),0,ROUND((Register!$M925-Register!$R925)*MIN(Register!$Q925,MAX(0,MIN(O$4,IF(Register!$U925="",$D$2,MIN($D$2,YEAR(Register!$U925)*12+MONTH(Register!$U925)-1)))-(YEAR(Register!$O925)*12+MONTH(Register!$O925))+1))/Register!$Q925,2)-ROUND((Register!$M925-Register!$R925)*MIN(Register!$Q925,MAX(0,MIN(O$4-1,IF(Register!$U925="",$D$2,MIN($D$2,YEAR(Register!$U925)*12+MONTH(Register!$U925)-1)))-(YEAR(Register!$O925)*12+MONTH(Register!$O925))+1))/Register!$Q925,2))</f>
        <v/>
      </c>
      <c r="P927" s="27">
        <f>IF(OR(Register!$N925&lt;&gt;"Yes",Register!$O925="",N(Register!$Q925)=0),0,ROUND((Register!$M925-Register!$R925)*MIN(Register!$Q925,MAX(0,MIN(P$4,IF(Register!$U925="",$D$2,MIN($D$2,YEAR(Register!$U925)*12+MONTH(Register!$U925)-1)))-(YEAR(Register!$O925)*12+MONTH(Register!$O925))+1))/Register!$Q925,2)-ROUND((Register!$M925-Register!$R925)*MIN(Register!$Q925,MAX(0,MIN(P$4-1,IF(Register!$U925="",$D$2,MIN($D$2,YEAR(Register!$U925)*12+MONTH(Register!$U925)-1)))-(YEAR(Register!$O925)*12+MONTH(Register!$O925))+1))/Register!$Q925,2))</f>
        <v/>
      </c>
      <c r="Q927" s="27">
        <f>E927+F927+G927+H927+I927+J927+K927+L927+M927+N927+O927+P927</f>
        <v/>
      </c>
    </row>
    <row r="928">
      <c r="A928" s="28">
        <f>IF(Register!$A926="","",Register!$A926)</f>
        <v/>
      </c>
      <c r="B928" s="28">
        <f>IF(Register!$D926="","",Register!$D926)</f>
        <v/>
      </c>
      <c r="C928" s="28">
        <f>IF(Register!$F926="","",Register!$F926)</f>
        <v/>
      </c>
      <c r="D928" s="28">
        <f>IF(C928="","",IF(C928=Settings!$A$9,Settings!$B$9,IF(C928=Settings!$A$10,Settings!$B$10,IF(C928=Settings!$A$11,Settings!$B$11,IF(C928=Settings!$A$12,Settings!$B$12,IF(C928=Settings!$A$13,Settings!$B$13,IF(C928=Settings!$A$14,Settings!$B$14,IF(C928=Settings!$A$15,Settings!$B$15,IF(C928=Settings!$A$16,Settings!$B$16,IF(C928=Settings!$A$17,Settings!$B$17,IF(C928=Settings!$A$18,Settings!$B$18,"")))))))))))</f>
        <v/>
      </c>
      <c r="E928" s="27">
        <f>IF(OR(Register!$N926&lt;&gt;"Yes",Register!$O926="",N(Register!$Q926)=0),0,ROUND((Register!$M926-Register!$R926)*MIN(Register!$Q926,MAX(0,MIN(E$4,IF(Register!$U926="",$D$2,MIN($D$2,YEAR(Register!$U926)*12+MONTH(Register!$U926)-1)))-(YEAR(Register!$O926)*12+MONTH(Register!$O926))+1))/Register!$Q926,2)-ROUND((Register!$M926-Register!$R926)*MIN(Register!$Q926,MAX(0,MIN(E$4-1,IF(Register!$U926="",$D$2,MIN($D$2,YEAR(Register!$U926)*12+MONTH(Register!$U926)-1)))-(YEAR(Register!$O926)*12+MONTH(Register!$O926))+1))/Register!$Q926,2))</f>
        <v/>
      </c>
      <c r="F928" s="27">
        <f>IF(OR(Register!$N926&lt;&gt;"Yes",Register!$O926="",N(Register!$Q926)=0),0,ROUND((Register!$M926-Register!$R926)*MIN(Register!$Q926,MAX(0,MIN(F$4,IF(Register!$U926="",$D$2,MIN($D$2,YEAR(Register!$U926)*12+MONTH(Register!$U926)-1)))-(YEAR(Register!$O926)*12+MONTH(Register!$O926))+1))/Register!$Q926,2)-ROUND((Register!$M926-Register!$R926)*MIN(Register!$Q926,MAX(0,MIN(F$4-1,IF(Register!$U926="",$D$2,MIN($D$2,YEAR(Register!$U926)*12+MONTH(Register!$U926)-1)))-(YEAR(Register!$O926)*12+MONTH(Register!$O926))+1))/Register!$Q926,2))</f>
        <v/>
      </c>
      <c r="G928" s="27">
        <f>IF(OR(Register!$N926&lt;&gt;"Yes",Register!$O926="",N(Register!$Q926)=0),0,ROUND((Register!$M926-Register!$R926)*MIN(Register!$Q926,MAX(0,MIN(G$4,IF(Register!$U926="",$D$2,MIN($D$2,YEAR(Register!$U926)*12+MONTH(Register!$U926)-1)))-(YEAR(Register!$O926)*12+MONTH(Register!$O926))+1))/Register!$Q926,2)-ROUND((Register!$M926-Register!$R926)*MIN(Register!$Q926,MAX(0,MIN(G$4-1,IF(Register!$U926="",$D$2,MIN($D$2,YEAR(Register!$U926)*12+MONTH(Register!$U926)-1)))-(YEAR(Register!$O926)*12+MONTH(Register!$O926))+1))/Register!$Q926,2))</f>
        <v/>
      </c>
      <c r="H928" s="27">
        <f>IF(OR(Register!$N926&lt;&gt;"Yes",Register!$O926="",N(Register!$Q926)=0),0,ROUND((Register!$M926-Register!$R926)*MIN(Register!$Q926,MAX(0,MIN(H$4,IF(Register!$U926="",$D$2,MIN($D$2,YEAR(Register!$U926)*12+MONTH(Register!$U926)-1)))-(YEAR(Register!$O926)*12+MONTH(Register!$O926))+1))/Register!$Q926,2)-ROUND((Register!$M926-Register!$R926)*MIN(Register!$Q926,MAX(0,MIN(H$4-1,IF(Register!$U926="",$D$2,MIN($D$2,YEAR(Register!$U926)*12+MONTH(Register!$U926)-1)))-(YEAR(Register!$O926)*12+MONTH(Register!$O926))+1))/Register!$Q926,2))</f>
        <v/>
      </c>
      <c r="I928" s="27">
        <f>IF(OR(Register!$N926&lt;&gt;"Yes",Register!$O926="",N(Register!$Q926)=0),0,ROUND((Register!$M926-Register!$R926)*MIN(Register!$Q926,MAX(0,MIN(I$4,IF(Register!$U926="",$D$2,MIN($D$2,YEAR(Register!$U926)*12+MONTH(Register!$U926)-1)))-(YEAR(Register!$O926)*12+MONTH(Register!$O926))+1))/Register!$Q926,2)-ROUND((Register!$M926-Register!$R926)*MIN(Register!$Q926,MAX(0,MIN(I$4-1,IF(Register!$U926="",$D$2,MIN($D$2,YEAR(Register!$U926)*12+MONTH(Register!$U926)-1)))-(YEAR(Register!$O926)*12+MONTH(Register!$O926))+1))/Register!$Q926,2))</f>
        <v/>
      </c>
      <c r="J928" s="27">
        <f>IF(OR(Register!$N926&lt;&gt;"Yes",Register!$O926="",N(Register!$Q926)=0),0,ROUND((Register!$M926-Register!$R926)*MIN(Register!$Q926,MAX(0,MIN(J$4,IF(Register!$U926="",$D$2,MIN($D$2,YEAR(Register!$U926)*12+MONTH(Register!$U926)-1)))-(YEAR(Register!$O926)*12+MONTH(Register!$O926))+1))/Register!$Q926,2)-ROUND((Register!$M926-Register!$R926)*MIN(Register!$Q926,MAX(0,MIN(J$4-1,IF(Register!$U926="",$D$2,MIN($D$2,YEAR(Register!$U926)*12+MONTH(Register!$U926)-1)))-(YEAR(Register!$O926)*12+MONTH(Register!$O926))+1))/Register!$Q926,2))</f>
        <v/>
      </c>
      <c r="K928" s="27">
        <f>IF(OR(Register!$N926&lt;&gt;"Yes",Register!$O926="",N(Register!$Q926)=0),0,ROUND((Register!$M926-Register!$R926)*MIN(Register!$Q926,MAX(0,MIN(K$4,IF(Register!$U926="",$D$2,MIN($D$2,YEAR(Register!$U926)*12+MONTH(Register!$U926)-1)))-(YEAR(Register!$O926)*12+MONTH(Register!$O926))+1))/Register!$Q926,2)-ROUND((Register!$M926-Register!$R926)*MIN(Register!$Q926,MAX(0,MIN(K$4-1,IF(Register!$U926="",$D$2,MIN($D$2,YEAR(Register!$U926)*12+MONTH(Register!$U926)-1)))-(YEAR(Register!$O926)*12+MONTH(Register!$O926))+1))/Register!$Q926,2))</f>
        <v/>
      </c>
      <c r="L928" s="27">
        <f>IF(OR(Register!$N926&lt;&gt;"Yes",Register!$O926="",N(Register!$Q926)=0),0,ROUND((Register!$M926-Register!$R926)*MIN(Register!$Q926,MAX(0,MIN(L$4,IF(Register!$U926="",$D$2,MIN($D$2,YEAR(Register!$U926)*12+MONTH(Register!$U926)-1)))-(YEAR(Register!$O926)*12+MONTH(Register!$O926))+1))/Register!$Q926,2)-ROUND((Register!$M926-Register!$R926)*MIN(Register!$Q926,MAX(0,MIN(L$4-1,IF(Register!$U926="",$D$2,MIN($D$2,YEAR(Register!$U926)*12+MONTH(Register!$U926)-1)))-(YEAR(Register!$O926)*12+MONTH(Register!$O926))+1))/Register!$Q926,2))</f>
        <v/>
      </c>
      <c r="M928" s="27">
        <f>IF(OR(Register!$N926&lt;&gt;"Yes",Register!$O926="",N(Register!$Q926)=0),0,ROUND((Register!$M926-Register!$R926)*MIN(Register!$Q926,MAX(0,MIN(M$4,IF(Register!$U926="",$D$2,MIN($D$2,YEAR(Register!$U926)*12+MONTH(Register!$U926)-1)))-(YEAR(Register!$O926)*12+MONTH(Register!$O926))+1))/Register!$Q926,2)-ROUND((Register!$M926-Register!$R926)*MIN(Register!$Q926,MAX(0,MIN(M$4-1,IF(Register!$U926="",$D$2,MIN($D$2,YEAR(Register!$U926)*12+MONTH(Register!$U926)-1)))-(YEAR(Register!$O926)*12+MONTH(Register!$O926))+1))/Register!$Q926,2))</f>
        <v/>
      </c>
      <c r="N928" s="27">
        <f>IF(OR(Register!$N926&lt;&gt;"Yes",Register!$O926="",N(Register!$Q926)=0),0,ROUND((Register!$M926-Register!$R926)*MIN(Register!$Q926,MAX(0,MIN(N$4,IF(Register!$U926="",$D$2,MIN($D$2,YEAR(Register!$U926)*12+MONTH(Register!$U926)-1)))-(YEAR(Register!$O926)*12+MONTH(Register!$O926))+1))/Register!$Q926,2)-ROUND((Register!$M926-Register!$R926)*MIN(Register!$Q926,MAX(0,MIN(N$4-1,IF(Register!$U926="",$D$2,MIN($D$2,YEAR(Register!$U926)*12+MONTH(Register!$U926)-1)))-(YEAR(Register!$O926)*12+MONTH(Register!$O926))+1))/Register!$Q926,2))</f>
        <v/>
      </c>
      <c r="O928" s="27">
        <f>IF(OR(Register!$N926&lt;&gt;"Yes",Register!$O926="",N(Register!$Q926)=0),0,ROUND((Register!$M926-Register!$R926)*MIN(Register!$Q926,MAX(0,MIN(O$4,IF(Register!$U926="",$D$2,MIN($D$2,YEAR(Register!$U926)*12+MONTH(Register!$U926)-1)))-(YEAR(Register!$O926)*12+MONTH(Register!$O926))+1))/Register!$Q926,2)-ROUND((Register!$M926-Register!$R926)*MIN(Register!$Q926,MAX(0,MIN(O$4-1,IF(Register!$U926="",$D$2,MIN($D$2,YEAR(Register!$U926)*12+MONTH(Register!$U926)-1)))-(YEAR(Register!$O926)*12+MONTH(Register!$O926))+1))/Register!$Q926,2))</f>
        <v/>
      </c>
      <c r="P928" s="27">
        <f>IF(OR(Register!$N926&lt;&gt;"Yes",Register!$O926="",N(Register!$Q926)=0),0,ROUND((Register!$M926-Register!$R926)*MIN(Register!$Q926,MAX(0,MIN(P$4,IF(Register!$U926="",$D$2,MIN($D$2,YEAR(Register!$U926)*12+MONTH(Register!$U926)-1)))-(YEAR(Register!$O926)*12+MONTH(Register!$O926))+1))/Register!$Q926,2)-ROUND((Register!$M926-Register!$R926)*MIN(Register!$Q926,MAX(0,MIN(P$4-1,IF(Register!$U926="",$D$2,MIN($D$2,YEAR(Register!$U926)*12+MONTH(Register!$U926)-1)))-(YEAR(Register!$O926)*12+MONTH(Register!$O926))+1))/Register!$Q926,2))</f>
        <v/>
      </c>
      <c r="Q928" s="27">
        <f>E928+F928+G928+H928+I928+J928+K928+L928+M928+N928+O928+P928</f>
        <v/>
      </c>
    </row>
    <row r="929">
      <c r="A929" s="28">
        <f>IF(Register!$A927="","",Register!$A927)</f>
        <v/>
      </c>
      <c r="B929" s="28">
        <f>IF(Register!$D927="","",Register!$D927)</f>
        <v/>
      </c>
      <c r="C929" s="28">
        <f>IF(Register!$F927="","",Register!$F927)</f>
        <v/>
      </c>
      <c r="D929" s="28">
        <f>IF(C929="","",IF(C929=Settings!$A$9,Settings!$B$9,IF(C929=Settings!$A$10,Settings!$B$10,IF(C929=Settings!$A$11,Settings!$B$11,IF(C929=Settings!$A$12,Settings!$B$12,IF(C929=Settings!$A$13,Settings!$B$13,IF(C929=Settings!$A$14,Settings!$B$14,IF(C929=Settings!$A$15,Settings!$B$15,IF(C929=Settings!$A$16,Settings!$B$16,IF(C929=Settings!$A$17,Settings!$B$17,IF(C929=Settings!$A$18,Settings!$B$18,"")))))))))))</f>
        <v/>
      </c>
      <c r="E929" s="27">
        <f>IF(OR(Register!$N927&lt;&gt;"Yes",Register!$O927="",N(Register!$Q927)=0),0,ROUND((Register!$M927-Register!$R927)*MIN(Register!$Q927,MAX(0,MIN(E$4,IF(Register!$U927="",$D$2,MIN($D$2,YEAR(Register!$U927)*12+MONTH(Register!$U927)-1)))-(YEAR(Register!$O927)*12+MONTH(Register!$O927))+1))/Register!$Q927,2)-ROUND((Register!$M927-Register!$R927)*MIN(Register!$Q927,MAX(0,MIN(E$4-1,IF(Register!$U927="",$D$2,MIN($D$2,YEAR(Register!$U927)*12+MONTH(Register!$U927)-1)))-(YEAR(Register!$O927)*12+MONTH(Register!$O927))+1))/Register!$Q927,2))</f>
        <v/>
      </c>
      <c r="F929" s="27">
        <f>IF(OR(Register!$N927&lt;&gt;"Yes",Register!$O927="",N(Register!$Q927)=0),0,ROUND((Register!$M927-Register!$R927)*MIN(Register!$Q927,MAX(0,MIN(F$4,IF(Register!$U927="",$D$2,MIN($D$2,YEAR(Register!$U927)*12+MONTH(Register!$U927)-1)))-(YEAR(Register!$O927)*12+MONTH(Register!$O927))+1))/Register!$Q927,2)-ROUND((Register!$M927-Register!$R927)*MIN(Register!$Q927,MAX(0,MIN(F$4-1,IF(Register!$U927="",$D$2,MIN($D$2,YEAR(Register!$U927)*12+MONTH(Register!$U927)-1)))-(YEAR(Register!$O927)*12+MONTH(Register!$O927))+1))/Register!$Q927,2))</f>
        <v/>
      </c>
      <c r="G929" s="27">
        <f>IF(OR(Register!$N927&lt;&gt;"Yes",Register!$O927="",N(Register!$Q927)=0),0,ROUND((Register!$M927-Register!$R927)*MIN(Register!$Q927,MAX(0,MIN(G$4,IF(Register!$U927="",$D$2,MIN($D$2,YEAR(Register!$U927)*12+MONTH(Register!$U927)-1)))-(YEAR(Register!$O927)*12+MONTH(Register!$O927))+1))/Register!$Q927,2)-ROUND((Register!$M927-Register!$R927)*MIN(Register!$Q927,MAX(0,MIN(G$4-1,IF(Register!$U927="",$D$2,MIN($D$2,YEAR(Register!$U927)*12+MONTH(Register!$U927)-1)))-(YEAR(Register!$O927)*12+MONTH(Register!$O927))+1))/Register!$Q927,2))</f>
        <v/>
      </c>
      <c r="H929" s="27">
        <f>IF(OR(Register!$N927&lt;&gt;"Yes",Register!$O927="",N(Register!$Q927)=0),0,ROUND((Register!$M927-Register!$R927)*MIN(Register!$Q927,MAX(0,MIN(H$4,IF(Register!$U927="",$D$2,MIN($D$2,YEAR(Register!$U927)*12+MONTH(Register!$U927)-1)))-(YEAR(Register!$O927)*12+MONTH(Register!$O927))+1))/Register!$Q927,2)-ROUND((Register!$M927-Register!$R927)*MIN(Register!$Q927,MAX(0,MIN(H$4-1,IF(Register!$U927="",$D$2,MIN($D$2,YEAR(Register!$U927)*12+MONTH(Register!$U927)-1)))-(YEAR(Register!$O927)*12+MONTH(Register!$O927))+1))/Register!$Q927,2))</f>
        <v/>
      </c>
      <c r="I929" s="27">
        <f>IF(OR(Register!$N927&lt;&gt;"Yes",Register!$O927="",N(Register!$Q927)=0),0,ROUND((Register!$M927-Register!$R927)*MIN(Register!$Q927,MAX(0,MIN(I$4,IF(Register!$U927="",$D$2,MIN($D$2,YEAR(Register!$U927)*12+MONTH(Register!$U927)-1)))-(YEAR(Register!$O927)*12+MONTH(Register!$O927))+1))/Register!$Q927,2)-ROUND((Register!$M927-Register!$R927)*MIN(Register!$Q927,MAX(0,MIN(I$4-1,IF(Register!$U927="",$D$2,MIN($D$2,YEAR(Register!$U927)*12+MONTH(Register!$U927)-1)))-(YEAR(Register!$O927)*12+MONTH(Register!$O927))+1))/Register!$Q927,2))</f>
        <v/>
      </c>
      <c r="J929" s="27">
        <f>IF(OR(Register!$N927&lt;&gt;"Yes",Register!$O927="",N(Register!$Q927)=0),0,ROUND((Register!$M927-Register!$R927)*MIN(Register!$Q927,MAX(0,MIN(J$4,IF(Register!$U927="",$D$2,MIN($D$2,YEAR(Register!$U927)*12+MONTH(Register!$U927)-1)))-(YEAR(Register!$O927)*12+MONTH(Register!$O927))+1))/Register!$Q927,2)-ROUND((Register!$M927-Register!$R927)*MIN(Register!$Q927,MAX(0,MIN(J$4-1,IF(Register!$U927="",$D$2,MIN($D$2,YEAR(Register!$U927)*12+MONTH(Register!$U927)-1)))-(YEAR(Register!$O927)*12+MONTH(Register!$O927))+1))/Register!$Q927,2))</f>
        <v/>
      </c>
      <c r="K929" s="27">
        <f>IF(OR(Register!$N927&lt;&gt;"Yes",Register!$O927="",N(Register!$Q927)=0),0,ROUND((Register!$M927-Register!$R927)*MIN(Register!$Q927,MAX(0,MIN(K$4,IF(Register!$U927="",$D$2,MIN($D$2,YEAR(Register!$U927)*12+MONTH(Register!$U927)-1)))-(YEAR(Register!$O927)*12+MONTH(Register!$O927))+1))/Register!$Q927,2)-ROUND((Register!$M927-Register!$R927)*MIN(Register!$Q927,MAX(0,MIN(K$4-1,IF(Register!$U927="",$D$2,MIN($D$2,YEAR(Register!$U927)*12+MONTH(Register!$U927)-1)))-(YEAR(Register!$O927)*12+MONTH(Register!$O927))+1))/Register!$Q927,2))</f>
        <v/>
      </c>
      <c r="L929" s="27">
        <f>IF(OR(Register!$N927&lt;&gt;"Yes",Register!$O927="",N(Register!$Q927)=0),0,ROUND((Register!$M927-Register!$R927)*MIN(Register!$Q927,MAX(0,MIN(L$4,IF(Register!$U927="",$D$2,MIN($D$2,YEAR(Register!$U927)*12+MONTH(Register!$U927)-1)))-(YEAR(Register!$O927)*12+MONTH(Register!$O927))+1))/Register!$Q927,2)-ROUND((Register!$M927-Register!$R927)*MIN(Register!$Q927,MAX(0,MIN(L$4-1,IF(Register!$U927="",$D$2,MIN($D$2,YEAR(Register!$U927)*12+MONTH(Register!$U927)-1)))-(YEAR(Register!$O927)*12+MONTH(Register!$O927))+1))/Register!$Q927,2))</f>
        <v/>
      </c>
      <c r="M929" s="27">
        <f>IF(OR(Register!$N927&lt;&gt;"Yes",Register!$O927="",N(Register!$Q927)=0),0,ROUND((Register!$M927-Register!$R927)*MIN(Register!$Q927,MAX(0,MIN(M$4,IF(Register!$U927="",$D$2,MIN($D$2,YEAR(Register!$U927)*12+MONTH(Register!$U927)-1)))-(YEAR(Register!$O927)*12+MONTH(Register!$O927))+1))/Register!$Q927,2)-ROUND((Register!$M927-Register!$R927)*MIN(Register!$Q927,MAX(0,MIN(M$4-1,IF(Register!$U927="",$D$2,MIN($D$2,YEAR(Register!$U927)*12+MONTH(Register!$U927)-1)))-(YEAR(Register!$O927)*12+MONTH(Register!$O927))+1))/Register!$Q927,2))</f>
        <v/>
      </c>
      <c r="N929" s="27">
        <f>IF(OR(Register!$N927&lt;&gt;"Yes",Register!$O927="",N(Register!$Q927)=0),0,ROUND((Register!$M927-Register!$R927)*MIN(Register!$Q927,MAX(0,MIN(N$4,IF(Register!$U927="",$D$2,MIN($D$2,YEAR(Register!$U927)*12+MONTH(Register!$U927)-1)))-(YEAR(Register!$O927)*12+MONTH(Register!$O927))+1))/Register!$Q927,2)-ROUND((Register!$M927-Register!$R927)*MIN(Register!$Q927,MAX(0,MIN(N$4-1,IF(Register!$U927="",$D$2,MIN($D$2,YEAR(Register!$U927)*12+MONTH(Register!$U927)-1)))-(YEAR(Register!$O927)*12+MONTH(Register!$O927))+1))/Register!$Q927,2))</f>
        <v/>
      </c>
      <c r="O929" s="27">
        <f>IF(OR(Register!$N927&lt;&gt;"Yes",Register!$O927="",N(Register!$Q927)=0),0,ROUND((Register!$M927-Register!$R927)*MIN(Register!$Q927,MAX(0,MIN(O$4,IF(Register!$U927="",$D$2,MIN($D$2,YEAR(Register!$U927)*12+MONTH(Register!$U927)-1)))-(YEAR(Register!$O927)*12+MONTH(Register!$O927))+1))/Register!$Q927,2)-ROUND((Register!$M927-Register!$R927)*MIN(Register!$Q927,MAX(0,MIN(O$4-1,IF(Register!$U927="",$D$2,MIN($D$2,YEAR(Register!$U927)*12+MONTH(Register!$U927)-1)))-(YEAR(Register!$O927)*12+MONTH(Register!$O927))+1))/Register!$Q927,2))</f>
        <v/>
      </c>
      <c r="P929" s="27">
        <f>IF(OR(Register!$N927&lt;&gt;"Yes",Register!$O927="",N(Register!$Q927)=0),0,ROUND((Register!$M927-Register!$R927)*MIN(Register!$Q927,MAX(0,MIN(P$4,IF(Register!$U927="",$D$2,MIN($D$2,YEAR(Register!$U927)*12+MONTH(Register!$U927)-1)))-(YEAR(Register!$O927)*12+MONTH(Register!$O927))+1))/Register!$Q927,2)-ROUND((Register!$M927-Register!$R927)*MIN(Register!$Q927,MAX(0,MIN(P$4-1,IF(Register!$U927="",$D$2,MIN($D$2,YEAR(Register!$U927)*12+MONTH(Register!$U927)-1)))-(YEAR(Register!$O927)*12+MONTH(Register!$O927))+1))/Register!$Q927,2))</f>
        <v/>
      </c>
      <c r="Q929" s="27">
        <f>E929+F929+G929+H929+I929+J929+K929+L929+M929+N929+O929+P929</f>
        <v/>
      </c>
    </row>
    <row r="930">
      <c r="A930" s="28">
        <f>IF(Register!$A928="","",Register!$A928)</f>
        <v/>
      </c>
      <c r="B930" s="28">
        <f>IF(Register!$D928="","",Register!$D928)</f>
        <v/>
      </c>
      <c r="C930" s="28">
        <f>IF(Register!$F928="","",Register!$F928)</f>
        <v/>
      </c>
      <c r="D930" s="28">
        <f>IF(C930="","",IF(C930=Settings!$A$9,Settings!$B$9,IF(C930=Settings!$A$10,Settings!$B$10,IF(C930=Settings!$A$11,Settings!$B$11,IF(C930=Settings!$A$12,Settings!$B$12,IF(C930=Settings!$A$13,Settings!$B$13,IF(C930=Settings!$A$14,Settings!$B$14,IF(C930=Settings!$A$15,Settings!$B$15,IF(C930=Settings!$A$16,Settings!$B$16,IF(C930=Settings!$A$17,Settings!$B$17,IF(C930=Settings!$A$18,Settings!$B$18,"")))))))))))</f>
        <v/>
      </c>
      <c r="E930" s="27">
        <f>IF(OR(Register!$N928&lt;&gt;"Yes",Register!$O928="",N(Register!$Q928)=0),0,ROUND((Register!$M928-Register!$R928)*MIN(Register!$Q928,MAX(0,MIN(E$4,IF(Register!$U928="",$D$2,MIN($D$2,YEAR(Register!$U928)*12+MONTH(Register!$U928)-1)))-(YEAR(Register!$O928)*12+MONTH(Register!$O928))+1))/Register!$Q928,2)-ROUND((Register!$M928-Register!$R928)*MIN(Register!$Q928,MAX(0,MIN(E$4-1,IF(Register!$U928="",$D$2,MIN($D$2,YEAR(Register!$U928)*12+MONTH(Register!$U928)-1)))-(YEAR(Register!$O928)*12+MONTH(Register!$O928))+1))/Register!$Q928,2))</f>
        <v/>
      </c>
      <c r="F930" s="27">
        <f>IF(OR(Register!$N928&lt;&gt;"Yes",Register!$O928="",N(Register!$Q928)=0),0,ROUND((Register!$M928-Register!$R928)*MIN(Register!$Q928,MAX(0,MIN(F$4,IF(Register!$U928="",$D$2,MIN($D$2,YEAR(Register!$U928)*12+MONTH(Register!$U928)-1)))-(YEAR(Register!$O928)*12+MONTH(Register!$O928))+1))/Register!$Q928,2)-ROUND((Register!$M928-Register!$R928)*MIN(Register!$Q928,MAX(0,MIN(F$4-1,IF(Register!$U928="",$D$2,MIN($D$2,YEAR(Register!$U928)*12+MONTH(Register!$U928)-1)))-(YEAR(Register!$O928)*12+MONTH(Register!$O928))+1))/Register!$Q928,2))</f>
        <v/>
      </c>
      <c r="G930" s="27">
        <f>IF(OR(Register!$N928&lt;&gt;"Yes",Register!$O928="",N(Register!$Q928)=0),0,ROUND((Register!$M928-Register!$R928)*MIN(Register!$Q928,MAX(0,MIN(G$4,IF(Register!$U928="",$D$2,MIN($D$2,YEAR(Register!$U928)*12+MONTH(Register!$U928)-1)))-(YEAR(Register!$O928)*12+MONTH(Register!$O928))+1))/Register!$Q928,2)-ROUND((Register!$M928-Register!$R928)*MIN(Register!$Q928,MAX(0,MIN(G$4-1,IF(Register!$U928="",$D$2,MIN($D$2,YEAR(Register!$U928)*12+MONTH(Register!$U928)-1)))-(YEAR(Register!$O928)*12+MONTH(Register!$O928))+1))/Register!$Q928,2))</f>
        <v/>
      </c>
      <c r="H930" s="27">
        <f>IF(OR(Register!$N928&lt;&gt;"Yes",Register!$O928="",N(Register!$Q928)=0),0,ROUND((Register!$M928-Register!$R928)*MIN(Register!$Q928,MAX(0,MIN(H$4,IF(Register!$U928="",$D$2,MIN($D$2,YEAR(Register!$U928)*12+MONTH(Register!$U928)-1)))-(YEAR(Register!$O928)*12+MONTH(Register!$O928))+1))/Register!$Q928,2)-ROUND((Register!$M928-Register!$R928)*MIN(Register!$Q928,MAX(0,MIN(H$4-1,IF(Register!$U928="",$D$2,MIN($D$2,YEAR(Register!$U928)*12+MONTH(Register!$U928)-1)))-(YEAR(Register!$O928)*12+MONTH(Register!$O928))+1))/Register!$Q928,2))</f>
        <v/>
      </c>
      <c r="I930" s="27">
        <f>IF(OR(Register!$N928&lt;&gt;"Yes",Register!$O928="",N(Register!$Q928)=0),0,ROUND((Register!$M928-Register!$R928)*MIN(Register!$Q928,MAX(0,MIN(I$4,IF(Register!$U928="",$D$2,MIN($D$2,YEAR(Register!$U928)*12+MONTH(Register!$U928)-1)))-(YEAR(Register!$O928)*12+MONTH(Register!$O928))+1))/Register!$Q928,2)-ROUND((Register!$M928-Register!$R928)*MIN(Register!$Q928,MAX(0,MIN(I$4-1,IF(Register!$U928="",$D$2,MIN($D$2,YEAR(Register!$U928)*12+MONTH(Register!$U928)-1)))-(YEAR(Register!$O928)*12+MONTH(Register!$O928))+1))/Register!$Q928,2))</f>
        <v/>
      </c>
      <c r="J930" s="27">
        <f>IF(OR(Register!$N928&lt;&gt;"Yes",Register!$O928="",N(Register!$Q928)=0),0,ROUND((Register!$M928-Register!$R928)*MIN(Register!$Q928,MAX(0,MIN(J$4,IF(Register!$U928="",$D$2,MIN($D$2,YEAR(Register!$U928)*12+MONTH(Register!$U928)-1)))-(YEAR(Register!$O928)*12+MONTH(Register!$O928))+1))/Register!$Q928,2)-ROUND((Register!$M928-Register!$R928)*MIN(Register!$Q928,MAX(0,MIN(J$4-1,IF(Register!$U928="",$D$2,MIN($D$2,YEAR(Register!$U928)*12+MONTH(Register!$U928)-1)))-(YEAR(Register!$O928)*12+MONTH(Register!$O928))+1))/Register!$Q928,2))</f>
        <v/>
      </c>
      <c r="K930" s="27">
        <f>IF(OR(Register!$N928&lt;&gt;"Yes",Register!$O928="",N(Register!$Q928)=0),0,ROUND((Register!$M928-Register!$R928)*MIN(Register!$Q928,MAX(0,MIN(K$4,IF(Register!$U928="",$D$2,MIN($D$2,YEAR(Register!$U928)*12+MONTH(Register!$U928)-1)))-(YEAR(Register!$O928)*12+MONTH(Register!$O928))+1))/Register!$Q928,2)-ROUND((Register!$M928-Register!$R928)*MIN(Register!$Q928,MAX(0,MIN(K$4-1,IF(Register!$U928="",$D$2,MIN($D$2,YEAR(Register!$U928)*12+MONTH(Register!$U928)-1)))-(YEAR(Register!$O928)*12+MONTH(Register!$O928))+1))/Register!$Q928,2))</f>
        <v/>
      </c>
      <c r="L930" s="27">
        <f>IF(OR(Register!$N928&lt;&gt;"Yes",Register!$O928="",N(Register!$Q928)=0),0,ROUND((Register!$M928-Register!$R928)*MIN(Register!$Q928,MAX(0,MIN(L$4,IF(Register!$U928="",$D$2,MIN($D$2,YEAR(Register!$U928)*12+MONTH(Register!$U928)-1)))-(YEAR(Register!$O928)*12+MONTH(Register!$O928))+1))/Register!$Q928,2)-ROUND((Register!$M928-Register!$R928)*MIN(Register!$Q928,MAX(0,MIN(L$4-1,IF(Register!$U928="",$D$2,MIN($D$2,YEAR(Register!$U928)*12+MONTH(Register!$U928)-1)))-(YEAR(Register!$O928)*12+MONTH(Register!$O928))+1))/Register!$Q928,2))</f>
        <v/>
      </c>
      <c r="M930" s="27">
        <f>IF(OR(Register!$N928&lt;&gt;"Yes",Register!$O928="",N(Register!$Q928)=0),0,ROUND((Register!$M928-Register!$R928)*MIN(Register!$Q928,MAX(0,MIN(M$4,IF(Register!$U928="",$D$2,MIN($D$2,YEAR(Register!$U928)*12+MONTH(Register!$U928)-1)))-(YEAR(Register!$O928)*12+MONTH(Register!$O928))+1))/Register!$Q928,2)-ROUND((Register!$M928-Register!$R928)*MIN(Register!$Q928,MAX(0,MIN(M$4-1,IF(Register!$U928="",$D$2,MIN($D$2,YEAR(Register!$U928)*12+MONTH(Register!$U928)-1)))-(YEAR(Register!$O928)*12+MONTH(Register!$O928))+1))/Register!$Q928,2))</f>
        <v/>
      </c>
      <c r="N930" s="27">
        <f>IF(OR(Register!$N928&lt;&gt;"Yes",Register!$O928="",N(Register!$Q928)=0),0,ROUND((Register!$M928-Register!$R928)*MIN(Register!$Q928,MAX(0,MIN(N$4,IF(Register!$U928="",$D$2,MIN($D$2,YEAR(Register!$U928)*12+MONTH(Register!$U928)-1)))-(YEAR(Register!$O928)*12+MONTH(Register!$O928))+1))/Register!$Q928,2)-ROUND((Register!$M928-Register!$R928)*MIN(Register!$Q928,MAX(0,MIN(N$4-1,IF(Register!$U928="",$D$2,MIN($D$2,YEAR(Register!$U928)*12+MONTH(Register!$U928)-1)))-(YEAR(Register!$O928)*12+MONTH(Register!$O928))+1))/Register!$Q928,2))</f>
        <v/>
      </c>
      <c r="O930" s="27">
        <f>IF(OR(Register!$N928&lt;&gt;"Yes",Register!$O928="",N(Register!$Q928)=0),0,ROUND((Register!$M928-Register!$R928)*MIN(Register!$Q928,MAX(0,MIN(O$4,IF(Register!$U928="",$D$2,MIN($D$2,YEAR(Register!$U928)*12+MONTH(Register!$U928)-1)))-(YEAR(Register!$O928)*12+MONTH(Register!$O928))+1))/Register!$Q928,2)-ROUND((Register!$M928-Register!$R928)*MIN(Register!$Q928,MAX(0,MIN(O$4-1,IF(Register!$U928="",$D$2,MIN($D$2,YEAR(Register!$U928)*12+MONTH(Register!$U928)-1)))-(YEAR(Register!$O928)*12+MONTH(Register!$O928))+1))/Register!$Q928,2))</f>
        <v/>
      </c>
      <c r="P930" s="27">
        <f>IF(OR(Register!$N928&lt;&gt;"Yes",Register!$O928="",N(Register!$Q928)=0),0,ROUND((Register!$M928-Register!$R928)*MIN(Register!$Q928,MAX(0,MIN(P$4,IF(Register!$U928="",$D$2,MIN($D$2,YEAR(Register!$U928)*12+MONTH(Register!$U928)-1)))-(YEAR(Register!$O928)*12+MONTH(Register!$O928))+1))/Register!$Q928,2)-ROUND((Register!$M928-Register!$R928)*MIN(Register!$Q928,MAX(0,MIN(P$4-1,IF(Register!$U928="",$D$2,MIN($D$2,YEAR(Register!$U928)*12+MONTH(Register!$U928)-1)))-(YEAR(Register!$O928)*12+MONTH(Register!$O928))+1))/Register!$Q928,2))</f>
        <v/>
      </c>
      <c r="Q930" s="27">
        <f>E930+F930+G930+H930+I930+J930+K930+L930+M930+N930+O930+P930</f>
        <v/>
      </c>
    </row>
    <row r="931">
      <c r="A931" s="28">
        <f>IF(Register!$A929="","",Register!$A929)</f>
        <v/>
      </c>
      <c r="B931" s="28">
        <f>IF(Register!$D929="","",Register!$D929)</f>
        <v/>
      </c>
      <c r="C931" s="28">
        <f>IF(Register!$F929="","",Register!$F929)</f>
        <v/>
      </c>
      <c r="D931" s="28">
        <f>IF(C931="","",IF(C931=Settings!$A$9,Settings!$B$9,IF(C931=Settings!$A$10,Settings!$B$10,IF(C931=Settings!$A$11,Settings!$B$11,IF(C931=Settings!$A$12,Settings!$B$12,IF(C931=Settings!$A$13,Settings!$B$13,IF(C931=Settings!$A$14,Settings!$B$14,IF(C931=Settings!$A$15,Settings!$B$15,IF(C931=Settings!$A$16,Settings!$B$16,IF(C931=Settings!$A$17,Settings!$B$17,IF(C931=Settings!$A$18,Settings!$B$18,"")))))))))))</f>
        <v/>
      </c>
      <c r="E931" s="27">
        <f>IF(OR(Register!$N929&lt;&gt;"Yes",Register!$O929="",N(Register!$Q929)=0),0,ROUND((Register!$M929-Register!$R929)*MIN(Register!$Q929,MAX(0,MIN(E$4,IF(Register!$U929="",$D$2,MIN($D$2,YEAR(Register!$U929)*12+MONTH(Register!$U929)-1)))-(YEAR(Register!$O929)*12+MONTH(Register!$O929))+1))/Register!$Q929,2)-ROUND((Register!$M929-Register!$R929)*MIN(Register!$Q929,MAX(0,MIN(E$4-1,IF(Register!$U929="",$D$2,MIN($D$2,YEAR(Register!$U929)*12+MONTH(Register!$U929)-1)))-(YEAR(Register!$O929)*12+MONTH(Register!$O929))+1))/Register!$Q929,2))</f>
        <v/>
      </c>
      <c r="F931" s="27">
        <f>IF(OR(Register!$N929&lt;&gt;"Yes",Register!$O929="",N(Register!$Q929)=0),0,ROUND((Register!$M929-Register!$R929)*MIN(Register!$Q929,MAX(0,MIN(F$4,IF(Register!$U929="",$D$2,MIN($D$2,YEAR(Register!$U929)*12+MONTH(Register!$U929)-1)))-(YEAR(Register!$O929)*12+MONTH(Register!$O929))+1))/Register!$Q929,2)-ROUND((Register!$M929-Register!$R929)*MIN(Register!$Q929,MAX(0,MIN(F$4-1,IF(Register!$U929="",$D$2,MIN($D$2,YEAR(Register!$U929)*12+MONTH(Register!$U929)-1)))-(YEAR(Register!$O929)*12+MONTH(Register!$O929))+1))/Register!$Q929,2))</f>
        <v/>
      </c>
      <c r="G931" s="27">
        <f>IF(OR(Register!$N929&lt;&gt;"Yes",Register!$O929="",N(Register!$Q929)=0),0,ROUND((Register!$M929-Register!$R929)*MIN(Register!$Q929,MAX(0,MIN(G$4,IF(Register!$U929="",$D$2,MIN($D$2,YEAR(Register!$U929)*12+MONTH(Register!$U929)-1)))-(YEAR(Register!$O929)*12+MONTH(Register!$O929))+1))/Register!$Q929,2)-ROUND((Register!$M929-Register!$R929)*MIN(Register!$Q929,MAX(0,MIN(G$4-1,IF(Register!$U929="",$D$2,MIN($D$2,YEAR(Register!$U929)*12+MONTH(Register!$U929)-1)))-(YEAR(Register!$O929)*12+MONTH(Register!$O929))+1))/Register!$Q929,2))</f>
        <v/>
      </c>
      <c r="H931" s="27">
        <f>IF(OR(Register!$N929&lt;&gt;"Yes",Register!$O929="",N(Register!$Q929)=0),0,ROUND((Register!$M929-Register!$R929)*MIN(Register!$Q929,MAX(0,MIN(H$4,IF(Register!$U929="",$D$2,MIN($D$2,YEAR(Register!$U929)*12+MONTH(Register!$U929)-1)))-(YEAR(Register!$O929)*12+MONTH(Register!$O929))+1))/Register!$Q929,2)-ROUND((Register!$M929-Register!$R929)*MIN(Register!$Q929,MAX(0,MIN(H$4-1,IF(Register!$U929="",$D$2,MIN($D$2,YEAR(Register!$U929)*12+MONTH(Register!$U929)-1)))-(YEAR(Register!$O929)*12+MONTH(Register!$O929))+1))/Register!$Q929,2))</f>
        <v/>
      </c>
      <c r="I931" s="27">
        <f>IF(OR(Register!$N929&lt;&gt;"Yes",Register!$O929="",N(Register!$Q929)=0),0,ROUND((Register!$M929-Register!$R929)*MIN(Register!$Q929,MAX(0,MIN(I$4,IF(Register!$U929="",$D$2,MIN($D$2,YEAR(Register!$U929)*12+MONTH(Register!$U929)-1)))-(YEAR(Register!$O929)*12+MONTH(Register!$O929))+1))/Register!$Q929,2)-ROUND((Register!$M929-Register!$R929)*MIN(Register!$Q929,MAX(0,MIN(I$4-1,IF(Register!$U929="",$D$2,MIN($D$2,YEAR(Register!$U929)*12+MONTH(Register!$U929)-1)))-(YEAR(Register!$O929)*12+MONTH(Register!$O929))+1))/Register!$Q929,2))</f>
        <v/>
      </c>
      <c r="J931" s="27">
        <f>IF(OR(Register!$N929&lt;&gt;"Yes",Register!$O929="",N(Register!$Q929)=0),0,ROUND((Register!$M929-Register!$R929)*MIN(Register!$Q929,MAX(0,MIN(J$4,IF(Register!$U929="",$D$2,MIN($D$2,YEAR(Register!$U929)*12+MONTH(Register!$U929)-1)))-(YEAR(Register!$O929)*12+MONTH(Register!$O929))+1))/Register!$Q929,2)-ROUND((Register!$M929-Register!$R929)*MIN(Register!$Q929,MAX(0,MIN(J$4-1,IF(Register!$U929="",$D$2,MIN($D$2,YEAR(Register!$U929)*12+MONTH(Register!$U929)-1)))-(YEAR(Register!$O929)*12+MONTH(Register!$O929))+1))/Register!$Q929,2))</f>
        <v/>
      </c>
      <c r="K931" s="27">
        <f>IF(OR(Register!$N929&lt;&gt;"Yes",Register!$O929="",N(Register!$Q929)=0),0,ROUND((Register!$M929-Register!$R929)*MIN(Register!$Q929,MAX(0,MIN(K$4,IF(Register!$U929="",$D$2,MIN($D$2,YEAR(Register!$U929)*12+MONTH(Register!$U929)-1)))-(YEAR(Register!$O929)*12+MONTH(Register!$O929))+1))/Register!$Q929,2)-ROUND((Register!$M929-Register!$R929)*MIN(Register!$Q929,MAX(0,MIN(K$4-1,IF(Register!$U929="",$D$2,MIN($D$2,YEAR(Register!$U929)*12+MONTH(Register!$U929)-1)))-(YEAR(Register!$O929)*12+MONTH(Register!$O929))+1))/Register!$Q929,2))</f>
        <v/>
      </c>
      <c r="L931" s="27">
        <f>IF(OR(Register!$N929&lt;&gt;"Yes",Register!$O929="",N(Register!$Q929)=0),0,ROUND((Register!$M929-Register!$R929)*MIN(Register!$Q929,MAX(0,MIN(L$4,IF(Register!$U929="",$D$2,MIN($D$2,YEAR(Register!$U929)*12+MONTH(Register!$U929)-1)))-(YEAR(Register!$O929)*12+MONTH(Register!$O929))+1))/Register!$Q929,2)-ROUND((Register!$M929-Register!$R929)*MIN(Register!$Q929,MAX(0,MIN(L$4-1,IF(Register!$U929="",$D$2,MIN($D$2,YEAR(Register!$U929)*12+MONTH(Register!$U929)-1)))-(YEAR(Register!$O929)*12+MONTH(Register!$O929))+1))/Register!$Q929,2))</f>
        <v/>
      </c>
      <c r="M931" s="27">
        <f>IF(OR(Register!$N929&lt;&gt;"Yes",Register!$O929="",N(Register!$Q929)=0),0,ROUND((Register!$M929-Register!$R929)*MIN(Register!$Q929,MAX(0,MIN(M$4,IF(Register!$U929="",$D$2,MIN($D$2,YEAR(Register!$U929)*12+MONTH(Register!$U929)-1)))-(YEAR(Register!$O929)*12+MONTH(Register!$O929))+1))/Register!$Q929,2)-ROUND((Register!$M929-Register!$R929)*MIN(Register!$Q929,MAX(0,MIN(M$4-1,IF(Register!$U929="",$D$2,MIN($D$2,YEAR(Register!$U929)*12+MONTH(Register!$U929)-1)))-(YEAR(Register!$O929)*12+MONTH(Register!$O929))+1))/Register!$Q929,2))</f>
        <v/>
      </c>
      <c r="N931" s="27">
        <f>IF(OR(Register!$N929&lt;&gt;"Yes",Register!$O929="",N(Register!$Q929)=0),0,ROUND((Register!$M929-Register!$R929)*MIN(Register!$Q929,MAX(0,MIN(N$4,IF(Register!$U929="",$D$2,MIN($D$2,YEAR(Register!$U929)*12+MONTH(Register!$U929)-1)))-(YEAR(Register!$O929)*12+MONTH(Register!$O929))+1))/Register!$Q929,2)-ROUND((Register!$M929-Register!$R929)*MIN(Register!$Q929,MAX(0,MIN(N$4-1,IF(Register!$U929="",$D$2,MIN($D$2,YEAR(Register!$U929)*12+MONTH(Register!$U929)-1)))-(YEAR(Register!$O929)*12+MONTH(Register!$O929))+1))/Register!$Q929,2))</f>
        <v/>
      </c>
      <c r="O931" s="27">
        <f>IF(OR(Register!$N929&lt;&gt;"Yes",Register!$O929="",N(Register!$Q929)=0),0,ROUND((Register!$M929-Register!$R929)*MIN(Register!$Q929,MAX(0,MIN(O$4,IF(Register!$U929="",$D$2,MIN($D$2,YEAR(Register!$U929)*12+MONTH(Register!$U929)-1)))-(YEAR(Register!$O929)*12+MONTH(Register!$O929))+1))/Register!$Q929,2)-ROUND((Register!$M929-Register!$R929)*MIN(Register!$Q929,MAX(0,MIN(O$4-1,IF(Register!$U929="",$D$2,MIN($D$2,YEAR(Register!$U929)*12+MONTH(Register!$U929)-1)))-(YEAR(Register!$O929)*12+MONTH(Register!$O929))+1))/Register!$Q929,2))</f>
        <v/>
      </c>
      <c r="P931" s="27">
        <f>IF(OR(Register!$N929&lt;&gt;"Yes",Register!$O929="",N(Register!$Q929)=0),0,ROUND((Register!$M929-Register!$R929)*MIN(Register!$Q929,MAX(0,MIN(P$4,IF(Register!$U929="",$D$2,MIN($D$2,YEAR(Register!$U929)*12+MONTH(Register!$U929)-1)))-(YEAR(Register!$O929)*12+MONTH(Register!$O929))+1))/Register!$Q929,2)-ROUND((Register!$M929-Register!$R929)*MIN(Register!$Q929,MAX(0,MIN(P$4-1,IF(Register!$U929="",$D$2,MIN($D$2,YEAR(Register!$U929)*12+MONTH(Register!$U929)-1)))-(YEAR(Register!$O929)*12+MONTH(Register!$O929))+1))/Register!$Q929,2))</f>
        <v/>
      </c>
      <c r="Q931" s="27">
        <f>E931+F931+G931+H931+I931+J931+K931+L931+M931+N931+O931+P931</f>
        <v/>
      </c>
    </row>
    <row r="932">
      <c r="A932" s="28">
        <f>IF(Register!$A930="","",Register!$A930)</f>
        <v/>
      </c>
      <c r="B932" s="28">
        <f>IF(Register!$D930="","",Register!$D930)</f>
        <v/>
      </c>
      <c r="C932" s="28">
        <f>IF(Register!$F930="","",Register!$F930)</f>
        <v/>
      </c>
      <c r="D932" s="28">
        <f>IF(C932="","",IF(C932=Settings!$A$9,Settings!$B$9,IF(C932=Settings!$A$10,Settings!$B$10,IF(C932=Settings!$A$11,Settings!$B$11,IF(C932=Settings!$A$12,Settings!$B$12,IF(C932=Settings!$A$13,Settings!$B$13,IF(C932=Settings!$A$14,Settings!$B$14,IF(C932=Settings!$A$15,Settings!$B$15,IF(C932=Settings!$A$16,Settings!$B$16,IF(C932=Settings!$A$17,Settings!$B$17,IF(C932=Settings!$A$18,Settings!$B$18,"")))))))))))</f>
        <v/>
      </c>
      <c r="E932" s="27">
        <f>IF(OR(Register!$N930&lt;&gt;"Yes",Register!$O930="",N(Register!$Q930)=0),0,ROUND((Register!$M930-Register!$R930)*MIN(Register!$Q930,MAX(0,MIN(E$4,IF(Register!$U930="",$D$2,MIN($D$2,YEAR(Register!$U930)*12+MONTH(Register!$U930)-1)))-(YEAR(Register!$O930)*12+MONTH(Register!$O930))+1))/Register!$Q930,2)-ROUND((Register!$M930-Register!$R930)*MIN(Register!$Q930,MAX(0,MIN(E$4-1,IF(Register!$U930="",$D$2,MIN($D$2,YEAR(Register!$U930)*12+MONTH(Register!$U930)-1)))-(YEAR(Register!$O930)*12+MONTH(Register!$O930))+1))/Register!$Q930,2))</f>
        <v/>
      </c>
      <c r="F932" s="27">
        <f>IF(OR(Register!$N930&lt;&gt;"Yes",Register!$O930="",N(Register!$Q930)=0),0,ROUND((Register!$M930-Register!$R930)*MIN(Register!$Q930,MAX(0,MIN(F$4,IF(Register!$U930="",$D$2,MIN($D$2,YEAR(Register!$U930)*12+MONTH(Register!$U930)-1)))-(YEAR(Register!$O930)*12+MONTH(Register!$O930))+1))/Register!$Q930,2)-ROUND((Register!$M930-Register!$R930)*MIN(Register!$Q930,MAX(0,MIN(F$4-1,IF(Register!$U930="",$D$2,MIN($D$2,YEAR(Register!$U930)*12+MONTH(Register!$U930)-1)))-(YEAR(Register!$O930)*12+MONTH(Register!$O930))+1))/Register!$Q930,2))</f>
        <v/>
      </c>
      <c r="G932" s="27">
        <f>IF(OR(Register!$N930&lt;&gt;"Yes",Register!$O930="",N(Register!$Q930)=0),0,ROUND((Register!$M930-Register!$R930)*MIN(Register!$Q930,MAX(0,MIN(G$4,IF(Register!$U930="",$D$2,MIN($D$2,YEAR(Register!$U930)*12+MONTH(Register!$U930)-1)))-(YEAR(Register!$O930)*12+MONTH(Register!$O930))+1))/Register!$Q930,2)-ROUND((Register!$M930-Register!$R930)*MIN(Register!$Q930,MAX(0,MIN(G$4-1,IF(Register!$U930="",$D$2,MIN($D$2,YEAR(Register!$U930)*12+MONTH(Register!$U930)-1)))-(YEAR(Register!$O930)*12+MONTH(Register!$O930))+1))/Register!$Q930,2))</f>
        <v/>
      </c>
      <c r="H932" s="27">
        <f>IF(OR(Register!$N930&lt;&gt;"Yes",Register!$O930="",N(Register!$Q930)=0),0,ROUND((Register!$M930-Register!$R930)*MIN(Register!$Q930,MAX(0,MIN(H$4,IF(Register!$U930="",$D$2,MIN($D$2,YEAR(Register!$U930)*12+MONTH(Register!$U930)-1)))-(YEAR(Register!$O930)*12+MONTH(Register!$O930))+1))/Register!$Q930,2)-ROUND((Register!$M930-Register!$R930)*MIN(Register!$Q930,MAX(0,MIN(H$4-1,IF(Register!$U930="",$D$2,MIN($D$2,YEAR(Register!$U930)*12+MONTH(Register!$U930)-1)))-(YEAR(Register!$O930)*12+MONTH(Register!$O930))+1))/Register!$Q930,2))</f>
        <v/>
      </c>
      <c r="I932" s="27">
        <f>IF(OR(Register!$N930&lt;&gt;"Yes",Register!$O930="",N(Register!$Q930)=0),0,ROUND((Register!$M930-Register!$R930)*MIN(Register!$Q930,MAX(0,MIN(I$4,IF(Register!$U930="",$D$2,MIN($D$2,YEAR(Register!$U930)*12+MONTH(Register!$U930)-1)))-(YEAR(Register!$O930)*12+MONTH(Register!$O930))+1))/Register!$Q930,2)-ROUND((Register!$M930-Register!$R930)*MIN(Register!$Q930,MAX(0,MIN(I$4-1,IF(Register!$U930="",$D$2,MIN($D$2,YEAR(Register!$U930)*12+MONTH(Register!$U930)-1)))-(YEAR(Register!$O930)*12+MONTH(Register!$O930))+1))/Register!$Q930,2))</f>
        <v/>
      </c>
      <c r="J932" s="27">
        <f>IF(OR(Register!$N930&lt;&gt;"Yes",Register!$O930="",N(Register!$Q930)=0),0,ROUND((Register!$M930-Register!$R930)*MIN(Register!$Q930,MAX(0,MIN(J$4,IF(Register!$U930="",$D$2,MIN($D$2,YEAR(Register!$U930)*12+MONTH(Register!$U930)-1)))-(YEAR(Register!$O930)*12+MONTH(Register!$O930))+1))/Register!$Q930,2)-ROUND((Register!$M930-Register!$R930)*MIN(Register!$Q930,MAX(0,MIN(J$4-1,IF(Register!$U930="",$D$2,MIN($D$2,YEAR(Register!$U930)*12+MONTH(Register!$U930)-1)))-(YEAR(Register!$O930)*12+MONTH(Register!$O930))+1))/Register!$Q930,2))</f>
        <v/>
      </c>
      <c r="K932" s="27">
        <f>IF(OR(Register!$N930&lt;&gt;"Yes",Register!$O930="",N(Register!$Q930)=0),0,ROUND((Register!$M930-Register!$R930)*MIN(Register!$Q930,MAX(0,MIN(K$4,IF(Register!$U930="",$D$2,MIN($D$2,YEAR(Register!$U930)*12+MONTH(Register!$U930)-1)))-(YEAR(Register!$O930)*12+MONTH(Register!$O930))+1))/Register!$Q930,2)-ROUND((Register!$M930-Register!$R930)*MIN(Register!$Q930,MAX(0,MIN(K$4-1,IF(Register!$U930="",$D$2,MIN($D$2,YEAR(Register!$U930)*12+MONTH(Register!$U930)-1)))-(YEAR(Register!$O930)*12+MONTH(Register!$O930))+1))/Register!$Q930,2))</f>
        <v/>
      </c>
      <c r="L932" s="27">
        <f>IF(OR(Register!$N930&lt;&gt;"Yes",Register!$O930="",N(Register!$Q930)=0),0,ROUND((Register!$M930-Register!$R930)*MIN(Register!$Q930,MAX(0,MIN(L$4,IF(Register!$U930="",$D$2,MIN($D$2,YEAR(Register!$U930)*12+MONTH(Register!$U930)-1)))-(YEAR(Register!$O930)*12+MONTH(Register!$O930))+1))/Register!$Q930,2)-ROUND((Register!$M930-Register!$R930)*MIN(Register!$Q930,MAX(0,MIN(L$4-1,IF(Register!$U930="",$D$2,MIN($D$2,YEAR(Register!$U930)*12+MONTH(Register!$U930)-1)))-(YEAR(Register!$O930)*12+MONTH(Register!$O930))+1))/Register!$Q930,2))</f>
        <v/>
      </c>
      <c r="M932" s="27">
        <f>IF(OR(Register!$N930&lt;&gt;"Yes",Register!$O930="",N(Register!$Q930)=0),0,ROUND((Register!$M930-Register!$R930)*MIN(Register!$Q930,MAX(0,MIN(M$4,IF(Register!$U930="",$D$2,MIN($D$2,YEAR(Register!$U930)*12+MONTH(Register!$U930)-1)))-(YEAR(Register!$O930)*12+MONTH(Register!$O930))+1))/Register!$Q930,2)-ROUND((Register!$M930-Register!$R930)*MIN(Register!$Q930,MAX(0,MIN(M$4-1,IF(Register!$U930="",$D$2,MIN($D$2,YEAR(Register!$U930)*12+MONTH(Register!$U930)-1)))-(YEAR(Register!$O930)*12+MONTH(Register!$O930))+1))/Register!$Q930,2))</f>
        <v/>
      </c>
      <c r="N932" s="27">
        <f>IF(OR(Register!$N930&lt;&gt;"Yes",Register!$O930="",N(Register!$Q930)=0),0,ROUND((Register!$M930-Register!$R930)*MIN(Register!$Q930,MAX(0,MIN(N$4,IF(Register!$U930="",$D$2,MIN($D$2,YEAR(Register!$U930)*12+MONTH(Register!$U930)-1)))-(YEAR(Register!$O930)*12+MONTH(Register!$O930))+1))/Register!$Q930,2)-ROUND((Register!$M930-Register!$R930)*MIN(Register!$Q930,MAX(0,MIN(N$4-1,IF(Register!$U930="",$D$2,MIN($D$2,YEAR(Register!$U930)*12+MONTH(Register!$U930)-1)))-(YEAR(Register!$O930)*12+MONTH(Register!$O930))+1))/Register!$Q930,2))</f>
        <v/>
      </c>
      <c r="O932" s="27">
        <f>IF(OR(Register!$N930&lt;&gt;"Yes",Register!$O930="",N(Register!$Q930)=0),0,ROUND((Register!$M930-Register!$R930)*MIN(Register!$Q930,MAX(0,MIN(O$4,IF(Register!$U930="",$D$2,MIN($D$2,YEAR(Register!$U930)*12+MONTH(Register!$U930)-1)))-(YEAR(Register!$O930)*12+MONTH(Register!$O930))+1))/Register!$Q930,2)-ROUND((Register!$M930-Register!$R930)*MIN(Register!$Q930,MAX(0,MIN(O$4-1,IF(Register!$U930="",$D$2,MIN($D$2,YEAR(Register!$U930)*12+MONTH(Register!$U930)-1)))-(YEAR(Register!$O930)*12+MONTH(Register!$O930))+1))/Register!$Q930,2))</f>
        <v/>
      </c>
      <c r="P932" s="27">
        <f>IF(OR(Register!$N930&lt;&gt;"Yes",Register!$O930="",N(Register!$Q930)=0),0,ROUND((Register!$M930-Register!$R930)*MIN(Register!$Q930,MAX(0,MIN(P$4,IF(Register!$U930="",$D$2,MIN($D$2,YEAR(Register!$U930)*12+MONTH(Register!$U930)-1)))-(YEAR(Register!$O930)*12+MONTH(Register!$O930))+1))/Register!$Q930,2)-ROUND((Register!$M930-Register!$R930)*MIN(Register!$Q930,MAX(0,MIN(P$4-1,IF(Register!$U930="",$D$2,MIN($D$2,YEAR(Register!$U930)*12+MONTH(Register!$U930)-1)))-(YEAR(Register!$O930)*12+MONTH(Register!$O930))+1))/Register!$Q930,2))</f>
        <v/>
      </c>
      <c r="Q932" s="27">
        <f>E932+F932+G932+H932+I932+J932+K932+L932+M932+N932+O932+P932</f>
        <v/>
      </c>
    </row>
    <row r="933">
      <c r="A933" s="28">
        <f>IF(Register!$A931="","",Register!$A931)</f>
        <v/>
      </c>
      <c r="B933" s="28">
        <f>IF(Register!$D931="","",Register!$D931)</f>
        <v/>
      </c>
      <c r="C933" s="28">
        <f>IF(Register!$F931="","",Register!$F931)</f>
        <v/>
      </c>
      <c r="D933" s="28">
        <f>IF(C933="","",IF(C933=Settings!$A$9,Settings!$B$9,IF(C933=Settings!$A$10,Settings!$B$10,IF(C933=Settings!$A$11,Settings!$B$11,IF(C933=Settings!$A$12,Settings!$B$12,IF(C933=Settings!$A$13,Settings!$B$13,IF(C933=Settings!$A$14,Settings!$B$14,IF(C933=Settings!$A$15,Settings!$B$15,IF(C933=Settings!$A$16,Settings!$B$16,IF(C933=Settings!$A$17,Settings!$B$17,IF(C933=Settings!$A$18,Settings!$B$18,"")))))))))))</f>
        <v/>
      </c>
      <c r="E933" s="27">
        <f>IF(OR(Register!$N931&lt;&gt;"Yes",Register!$O931="",N(Register!$Q931)=0),0,ROUND((Register!$M931-Register!$R931)*MIN(Register!$Q931,MAX(0,MIN(E$4,IF(Register!$U931="",$D$2,MIN($D$2,YEAR(Register!$U931)*12+MONTH(Register!$U931)-1)))-(YEAR(Register!$O931)*12+MONTH(Register!$O931))+1))/Register!$Q931,2)-ROUND((Register!$M931-Register!$R931)*MIN(Register!$Q931,MAX(0,MIN(E$4-1,IF(Register!$U931="",$D$2,MIN($D$2,YEAR(Register!$U931)*12+MONTH(Register!$U931)-1)))-(YEAR(Register!$O931)*12+MONTH(Register!$O931))+1))/Register!$Q931,2))</f>
        <v/>
      </c>
      <c r="F933" s="27">
        <f>IF(OR(Register!$N931&lt;&gt;"Yes",Register!$O931="",N(Register!$Q931)=0),0,ROUND((Register!$M931-Register!$R931)*MIN(Register!$Q931,MAX(0,MIN(F$4,IF(Register!$U931="",$D$2,MIN($D$2,YEAR(Register!$U931)*12+MONTH(Register!$U931)-1)))-(YEAR(Register!$O931)*12+MONTH(Register!$O931))+1))/Register!$Q931,2)-ROUND((Register!$M931-Register!$R931)*MIN(Register!$Q931,MAX(0,MIN(F$4-1,IF(Register!$U931="",$D$2,MIN($D$2,YEAR(Register!$U931)*12+MONTH(Register!$U931)-1)))-(YEAR(Register!$O931)*12+MONTH(Register!$O931))+1))/Register!$Q931,2))</f>
        <v/>
      </c>
      <c r="G933" s="27">
        <f>IF(OR(Register!$N931&lt;&gt;"Yes",Register!$O931="",N(Register!$Q931)=0),0,ROUND((Register!$M931-Register!$R931)*MIN(Register!$Q931,MAX(0,MIN(G$4,IF(Register!$U931="",$D$2,MIN($D$2,YEAR(Register!$U931)*12+MONTH(Register!$U931)-1)))-(YEAR(Register!$O931)*12+MONTH(Register!$O931))+1))/Register!$Q931,2)-ROUND((Register!$M931-Register!$R931)*MIN(Register!$Q931,MAX(0,MIN(G$4-1,IF(Register!$U931="",$D$2,MIN($D$2,YEAR(Register!$U931)*12+MONTH(Register!$U931)-1)))-(YEAR(Register!$O931)*12+MONTH(Register!$O931))+1))/Register!$Q931,2))</f>
        <v/>
      </c>
      <c r="H933" s="27">
        <f>IF(OR(Register!$N931&lt;&gt;"Yes",Register!$O931="",N(Register!$Q931)=0),0,ROUND((Register!$M931-Register!$R931)*MIN(Register!$Q931,MAX(0,MIN(H$4,IF(Register!$U931="",$D$2,MIN($D$2,YEAR(Register!$U931)*12+MONTH(Register!$U931)-1)))-(YEAR(Register!$O931)*12+MONTH(Register!$O931))+1))/Register!$Q931,2)-ROUND((Register!$M931-Register!$R931)*MIN(Register!$Q931,MAX(0,MIN(H$4-1,IF(Register!$U931="",$D$2,MIN($D$2,YEAR(Register!$U931)*12+MONTH(Register!$U931)-1)))-(YEAR(Register!$O931)*12+MONTH(Register!$O931))+1))/Register!$Q931,2))</f>
        <v/>
      </c>
      <c r="I933" s="27">
        <f>IF(OR(Register!$N931&lt;&gt;"Yes",Register!$O931="",N(Register!$Q931)=0),0,ROUND((Register!$M931-Register!$R931)*MIN(Register!$Q931,MAX(0,MIN(I$4,IF(Register!$U931="",$D$2,MIN($D$2,YEAR(Register!$U931)*12+MONTH(Register!$U931)-1)))-(YEAR(Register!$O931)*12+MONTH(Register!$O931))+1))/Register!$Q931,2)-ROUND((Register!$M931-Register!$R931)*MIN(Register!$Q931,MAX(0,MIN(I$4-1,IF(Register!$U931="",$D$2,MIN($D$2,YEAR(Register!$U931)*12+MONTH(Register!$U931)-1)))-(YEAR(Register!$O931)*12+MONTH(Register!$O931))+1))/Register!$Q931,2))</f>
        <v/>
      </c>
      <c r="J933" s="27">
        <f>IF(OR(Register!$N931&lt;&gt;"Yes",Register!$O931="",N(Register!$Q931)=0),0,ROUND((Register!$M931-Register!$R931)*MIN(Register!$Q931,MAX(0,MIN(J$4,IF(Register!$U931="",$D$2,MIN($D$2,YEAR(Register!$U931)*12+MONTH(Register!$U931)-1)))-(YEAR(Register!$O931)*12+MONTH(Register!$O931))+1))/Register!$Q931,2)-ROUND((Register!$M931-Register!$R931)*MIN(Register!$Q931,MAX(0,MIN(J$4-1,IF(Register!$U931="",$D$2,MIN($D$2,YEAR(Register!$U931)*12+MONTH(Register!$U931)-1)))-(YEAR(Register!$O931)*12+MONTH(Register!$O931))+1))/Register!$Q931,2))</f>
        <v/>
      </c>
      <c r="K933" s="27">
        <f>IF(OR(Register!$N931&lt;&gt;"Yes",Register!$O931="",N(Register!$Q931)=0),0,ROUND((Register!$M931-Register!$R931)*MIN(Register!$Q931,MAX(0,MIN(K$4,IF(Register!$U931="",$D$2,MIN($D$2,YEAR(Register!$U931)*12+MONTH(Register!$U931)-1)))-(YEAR(Register!$O931)*12+MONTH(Register!$O931))+1))/Register!$Q931,2)-ROUND((Register!$M931-Register!$R931)*MIN(Register!$Q931,MAX(0,MIN(K$4-1,IF(Register!$U931="",$D$2,MIN($D$2,YEAR(Register!$U931)*12+MONTH(Register!$U931)-1)))-(YEAR(Register!$O931)*12+MONTH(Register!$O931))+1))/Register!$Q931,2))</f>
        <v/>
      </c>
      <c r="L933" s="27">
        <f>IF(OR(Register!$N931&lt;&gt;"Yes",Register!$O931="",N(Register!$Q931)=0),0,ROUND((Register!$M931-Register!$R931)*MIN(Register!$Q931,MAX(0,MIN(L$4,IF(Register!$U931="",$D$2,MIN($D$2,YEAR(Register!$U931)*12+MONTH(Register!$U931)-1)))-(YEAR(Register!$O931)*12+MONTH(Register!$O931))+1))/Register!$Q931,2)-ROUND((Register!$M931-Register!$R931)*MIN(Register!$Q931,MAX(0,MIN(L$4-1,IF(Register!$U931="",$D$2,MIN($D$2,YEAR(Register!$U931)*12+MONTH(Register!$U931)-1)))-(YEAR(Register!$O931)*12+MONTH(Register!$O931))+1))/Register!$Q931,2))</f>
        <v/>
      </c>
      <c r="M933" s="27">
        <f>IF(OR(Register!$N931&lt;&gt;"Yes",Register!$O931="",N(Register!$Q931)=0),0,ROUND((Register!$M931-Register!$R931)*MIN(Register!$Q931,MAX(0,MIN(M$4,IF(Register!$U931="",$D$2,MIN($D$2,YEAR(Register!$U931)*12+MONTH(Register!$U931)-1)))-(YEAR(Register!$O931)*12+MONTH(Register!$O931))+1))/Register!$Q931,2)-ROUND((Register!$M931-Register!$R931)*MIN(Register!$Q931,MAX(0,MIN(M$4-1,IF(Register!$U931="",$D$2,MIN($D$2,YEAR(Register!$U931)*12+MONTH(Register!$U931)-1)))-(YEAR(Register!$O931)*12+MONTH(Register!$O931))+1))/Register!$Q931,2))</f>
        <v/>
      </c>
      <c r="N933" s="27">
        <f>IF(OR(Register!$N931&lt;&gt;"Yes",Register!$O931="",N(Register!$Q931)=0),0,ROUND((Register!$M931-Register!$R931)*MIN(Register!$Q931,MAX(0,MIN(N$4,IF(Register!$U931="",$D$2,MIN($D$2,YEAR(Register!$U931)*12+MONTH(Register!$U931)-1)))-(YEAR(Register!$O931)*12+MONTH(Register!$O931))+1))/Register!$Q931,2)-ROUND((Register!$M931-Register!$R931)*MIN(Register!$Q931,MAX(0,MIN(N$4-1,IF(Register!$U931="",$D$2,MIN($D$2,YEAR(Register!$U931)*12+MONTH(Register!$U931)-1)))-(YEAR(Register!$O931)*12+MONTH(Register!$O931))+1))/Register!$Q931,2))</f>
        <v/>
      </c>
      <c r="O933" s="27">
        <f>IF(OR(Register!$N931&lt;&gt;"Yes",Register!$O931="",N(Register!$Q931)=0),0,ROUND((Register!$M931-Register!$R931)*MIN(Register!$Q931,MAX(0,MIN(O$4,IF(Register!$U931="",$D$2,MIN($D$2,YEAR(Register!$U931)*12+MONTH(Register!$U931)-1)))-(YEAR(Register!$O931)*12+MONTH(Register!$O931))+1))/Register!$Q931,2)-ROUND((Register!$M931-Register!$R931)*MIN(Register!$Q931,MAX(0,MIN(O$4-1,IF(Register!$U931="",$D$2,MIN($D$2,YEAR(Register!$U931)*12+MONTH(Register!$U931)-1)))-(YEAR(Register!$O931)*12+MONTH(Register!$O931))+1))/Register!$Q931,2))</f>
        <v/>
      </c>
      <c r="P933" s="27">
        <f>IF(OR(Register!$N931&lt;&gt;"Yes",Register!$O931="",N(Register!$Q931)=0),0,ROUND((Register!$M931-Register!$R931)*MIN(Register!$Q931,MAX(0,MIN(P$4,IF(Register!$U931="",$D$2,MIN($D$2,YEAR(Register!$U931)*12+MONTH(Register!$U931)-1)))-(YEAR(Register!$O931)*12+MONTH(Register!$O931))+1))/Register!$Q931,2)-ROUND((Register!$M931-Register!$R931)*MIN(Register!$Q931,MAX(0,MIN(P$4-1,IF(Register!$U931="",$D$2,MIN($D$2,YEAR(Register!$U931)*12+MONTH(Register!$U931)-1)))-(YEAR(Register!$O931)*12+MONTH(Register!$O931))+1))/Register!$Q931,2))</f>
        <v/>
      </c>
      <c r="Q933" s="27">
        <f>E933+F933+G933+H933+I933+J933+K933+L933+M933+N933+O933+P933</f>
        <v/>
      </c>
    </row>
    <row r="934">
      <c r="A934" s="28">
        <f>IF(Register!$A932="","",Register!$A932)</f>
        <v/>
      </c>
      <c r="B934" s="28">
        <f>IF(Register!$D932="","",Register!$D932)</f>
        <v/>
      </c>
      <c r="C934" s="28">
        <f>IF(Register!$F932="","",Register!$F932)</f>
        <v/>
      </c>
      <c r="D934" s="28">
        <f>IF(C934="","",IF(C934=Settings!$A$9,Settings!$B$9,IF(C934=Settings!$A$10,Settings!$B$10,IF(C934=Settings!$A$11,Settings!$B$11,IF(C934=Settings!$A$12,Settings!$B$12,IF(C934=Settings!$A$13,Settings!$B$13,IF(C934=Settings!$A$14,Settings!$B$14,IF(C934=Settings!$A$15,Settings!$B$15,IF(C934=Settings!$A$16,Settings!$B$16,IF(C934=Settings!$A$17,Settings!$B$17,IF(C934=Settings!$A$18,Settings!$B$18,"")))))))))))</f>
        <v/>
      </c>
      <c r="E934" s="27">
        <f>IF(OR(Register!$N932&lt;&gt;"Yes",Register!$O932="",N(Register!$Q932)=0),0,ROUND((Register!$M932-Register!$R932)*MIN(Register!$Q932,MAX(0,MIN(E$4,IF(Register!$U932="",$D$2,MIN($D$2,YEAR(Register!$U932)*12+MONTH(Register!$U932)-1)))-(YEAR(Register!$O932)*12+MONTH(Register!$O932))+1))/Register!$Q932,2)-ROUND((Register!$M932-Register!$R932)*MIN(Register!$Q932,MAX(0,MIN(E$4-1,IF(Register!$U932="",$D$2,MIN($D$2,YEAR(Register!$U932)*12+MONTH(Register!$U932)-1)))-(YEAR(Register!$O932)*12+MONTH(Register!$O932))+1))/Register!$Q932,2))</f>
        <v/>
      </c>
      <c r="F934" s="27">
        <f>IF(OR(Register!$N932&lt;&gt;"Yes",Register!$O932="",N(Register!$Q932)=0),0,ROUND((Register!$M932-Register!$R932)*MIN(Register!$Q932,MAX(0,MIN(F$4,IF(Register!$U932="",$D$2,MIN($D$2,YEAR(Register!$U932)*12+MONTH(Register!$U932)-1)))-(YEAR(Register!$O932)*12+MONTH(Register!$O932))+1))/Register!$Q932,2)-ROUND((Register!$M932-Register!$R932)*MIN(Register!$Q932,MAX(0,MIN(F$4-1,IF(Register!$U932="",$D$2,MIN($D$2,YEAR(Register!$U932)*12+MONTH(Register!$U932)-1)))-(YEAR(Register!$O932)*12+MONTH(Register!$O932))+1))/Register!$Q932,2))</f>
        <v/>
      </c>
      <c r="G934" s="27">
        <f>IF(OR(Register!$N932&lt;&gt;"Yes",Register!$O932="",N(Register!$Q932)=0),0,ROUND((Register!$M932-Register!$R932)*MIN(Register!$Q932,MAX(0,MIN(G$4,IF(Register!$U932="",$D$2,MIN($D$2,YEAR(Register!$U932)*12+MONTH(Register!$U932)-1)))-(YEAR(Register!$O932)*12+MONTH(Register!$O932))+1))/Register!$Q932,2)-ROUND((Register!$M932-Register!$R932)*MIN(Register!$Q932,MAX(0,MIN(G$4-1,IF(Register!$U932="",$D$2,MIN($D$2,YEAR(Register!$U932)*12+MONTH(Register!$U932)-1)))-(YEAR(Register!$O932)*12+MONTH(Register!$O932))+1))/Register!$Q932,2))</f>
        <v/>
      </c>
      <c r="H934" s="27">
        <f>IF(OR(Register!$N932&lt;&gt;"Yes",Register!$O932="",N(Register!$Q932)=0),0,ROUND((Register!$M932-Register!$R932)*MIN(Register!$Q932,MAX(0,MIN(H$4,IF(Register!$U932="",$D$2,MIN($D$2,YEAR(Register!$U932)*12+MONTH(Register!$U932)-1)))-(YEAR(Register!$O932)*12+MONTH(Register!$O932))+1))/Register!$Q932,2)-ROUND((Register!$M932-Register!$R932)*MIN(Register!$Q932,MAX(0,MIN(H$4-1,IF(Register!$U932="",$D$2,MIN($D$2,YEAR(Register!$U932)*12+MONTH(Register!$U932)-1)))-(YEAR(Register!$O932)*12+MONTH(Register!$O932))+1))/Register!$Q932,2))</f>
        <v/>
      </c>
      <c r="I934" s="27">
        <f>IF(OR(Register!$N932&lt;&gt;"Yes",Register!$O932="",N(Register!$Q932)=0),0,ROUND((Register!$M932-Register!$R932)*MIN(Register!$Q932,MAX(0,MIN(I$4,IF(Register!$U932="",$D$2,MIN($D$2,YEAR(Register!$U932)*12+MONTH(Register!$U932)-1)))-(YEAR(Register!$O932)*12+MONTH(Register!$O932))+1))/Register!$Q932,2)-ROUND((Register!$M932-Register!$R932)*MIN(Register!$Q932,MAX(0,MIN(I$4-1,IF(Register!$U932="",$D$2,MIN($D$2,YEAR(Register!$U932)*12+MONTH(Register!$U932)-1)))-(YEAR(Register!$O932)*12+MONTH(Register!$O932))+1))/Register!$Q932,2))</f>
        <v/>
      </c>
      <c r="J934" s="27">
        <f>IF(OR(Register!$N932&lt;&gt;"Yes",Register!$O932="",N(Register!$Q932)=0),0,ROUND((Register!$M932-Register!$R932)*MIN(Register!$Q932,MAX(0,MIN(J$4,IF(Register!$U932="",$D$2,MIN($D$2,YEAR(Register!$U932)*12+MONTH(Register!$U932)-1)))-(YEAR(Register!$O932)*12+MONTH(Register!$O932))+1))/Register!$Q932,2)-ROUND((Register!$M932-Register!$R932)*MIN(Register!$Q932,MAX(0,MIN(J$4-1,IF(Register!$U932="",$D$2,MIN($D$2,YEAR(Register!$U932)*12+MONTH(Register!$U932)-1)))-(YEAR(Register!$O932)*12+MONTH(Register!$O932))+1))/Register!$Q932,2))</f>
        <v/>
      </c>
      <c r="K934" s="27">
        <f>IF(OR(Register!$N932&lt;&gt;"Yes",Register!$O932="",N(Register!$Q932)=0),0,ROUND((Register!$M932-Register!$R932)*MIN(Register!$Q932,MAX(0,MIN(K$4,IF(Register!$U932="",$D$2,MIN($D$2,YEAR(Register!$U932)*12+MONTH(Register!$U932)-1)))-(YEAR(Register!$O932)*12+MONTH(Register!$O932))+1))/Register!$Q932,2)-ROUND((Register!$M932-Register!$R932)*MIN(Register!$Q932,MAX(0,MIN(K$4-1,IF(Register!$U932="",$D$2,MIN($D$2,YEAR(Register!$U932)*12+MONTH(Register!$U932)-1)))-(YEAR(Register!$O932)*12+MONTH(Register!$O932))+1))/Register!$Q932,2))</f>
        <v/>
      </c>
      <c r="L934" s="27">
        <f>IF(OR(Register!$N932&lt;&gt;"Yes",Register!$O932="",N(Register!$Q932)=0),0,ROUND((Register!$M932-Register!$R932)*MIN(Register!$Q932,MAX(0,MIN(L$4,IF(Register!$U932="",$D$2,MIN($D$2,YEAR(Register!$U932)*12+MONTH(Register!$U932)-1)))-(YEAR(Register!$O932)*12+MONTH(Register!$O932))+1))/Register!$Q932,2)-ROUND((Register!$M932-Register!$R932)*MIN(Register!$Q932,MAX(0,MIN(L$4-1,IF(Register!$U932="",$D$2,MIN($D$2,YEAR(Register!$U932)*12+MONTH(Register!$U932)-1)))-(YEAR(Register!$O932)*12+MONTH(Register!$O932))+1))/Register!$Q932,2))</f>
        <v/>
      </c>
      <c r="M934" s="27">
        <f>IF(OR(Register!$N932&lt;&gt;"Yes",Register!$O932="",N(Register!$Q932)=0),0,ROUND((Register!$M932-Register!$R932)*MIN(Register!$Q932,MAX(0,MIN(M$4,IF(Register!$U932="",$D$2,MIN($D$2,YEAR(Register!$U932)*12+MONTH(Register!$U932)-1)))-(YEAR(Register!$O932)*12+MONTH(Register!$O932))+1))/Register!$Q932,2)-ROUND((Register!$M932-Register!$R932)*MIN(Register!$Q932,MAX(0,MIN(M$4-1,IF(Register!$U932="",$D$2,MIN($D$2,YEAR(Register!$U932)*12+MONTH(Register!$U932)-1)))-(YEAR(Register!$O932)*12+MONTH(Register!$O932))+1))/Register!$Q932,2))</f>
        <v/>
      </c>
      <c r="N934" s="27">
        <f>IF(OR(Register!$N932&lt;&gt;"Yes",Register!$O932="",N(Register!$Q932)=0),0,ROUND((Register!$M932-Register!$R932)*MIN(Register!$Q932,MAX(0,MIN(N$4,IF(Register!$U932="",$D$2,MIN($D$2,YEAR(Register!$U932)*12+MONTH(Register!$U932)-1)))-(YEAR(Register!$O932)*12+MONTH(Register!$O932))+1))/Register!$Q932,2)-ROUND((Register!$M932-Register!$R932)*MIN(Register!$Q932,MAX(0,MIN(N$4-1,IF(Register!$U932="",$D$2,MIN($D$2,YEAR(Register!$U932)*12+MONTH(Register!$U932)-1)))-(YEAR(Register!$O932)*12+MONTH(Register!$O932))+1))/Register!$Q932,2))</f>
        <v/>
      </c>
      <c r="O934" s="27">
        <f>IF(OR(Register!$N932&lt;&gt;"Yes",Register!$O932="",N(Register!$Q932)=0),0,ROUND((Register!$M932-Register!$R932)*MIN(Register!$Q932,MAX(0,MIN(O$4,IF(Register!$U932="",$D$2,MIN($D$2,YEAR(Register!$U932)*12+MONTH(Register!$U932)-1)))-(YEAR(Register!$O932)*12+MONTH(Register!$O932))+1))/Register!$Q932,2)-ROUND((Register!$M932-Register!$R932)*MIN(Register!$Q932,MAX(0,MIN(O$4-1,IF(Register!$U932="",$D$2,MIN($D$2,YEAR(Register!$U932)*12+MONTH(Register!$U932)-1)))-(YEAR(Register!$O932)*12+MONTH(Register!$O932))+1))/Register!$Q932,2))</f>
        <v/>
      </c>
      <c r="P934" s="27">
        <f>IF(OR(Register!$N932&lt;&gt;"Yes",Register!$O932="",N(Register!$Q932)=0),0,ROUND((Register!$M932-Register!$R932)*MIN(Register!$Q932,MAX(0,MIN(P$4,IF(Register!$U932="",$D$2,MIN($D$2,YEAR(Register!$U932)*12+MONTH(Register!$U932)-1)))-(YEAR(Register!$O932)*12+MONTH(Register!$O932))+1))/Register!$Q932,2)-ROUND((Register!$M932-Register!$R932)*MIN(Register!$Q932,MAX(0,MIN(P$4-1,IF(Register!$U932="",$D$2,MIN($D$2,YEAR(Register!$U932)*12+MONTH(Register!$U932)-1)))-(YEAR(Register!$O932)*12+MONTH(Register!$O932))+1))/Register!$Q932,2))</f>
        <v/>
      </c>
      <c r="Q934" s="27">
        <f>E934+F934+G934+H934+I934+J934+K934+L934+M934+N934+O934+P934</f>
        <v/>
      </c>
    </row>
    <row r="935">
      <c r="A935" s="28">
        <f>IF(Register!$A933="","",Register!$A933)</f>
        <v/>
      </c>
      <c r="B935" s="28">
        <f>IF(Register!$D933="","",Register!$D933)</f>
        <v/>
      </c>
      <c r="C935" s="28">
        <f>IF(Register!$F933="","",Register!$F933)</f>
        <v/>
      </c>
      <c r="D935" s="28">
        <f>IF(C935="","",IF(C935=Settings!$A$9,Settings!$B$9,IF(C935=Settings!$A$10,Settings!$B$10,IF(C935=Settings!$A$11,Settings!$B$11,IF(C935=Settings!$A$12,Settings!$B$12,IF(C935=Settings!$A$13,Settings!$B$13,IF(C935=Settings!$A$14,Settings!$B$14,IF(C935=Settings!$A$15,Settings!$B$15,IF(C935=Settings!$A$16,Settings!$B$16,IF(C935=Settings!$A$17,Settings!$B$17,IF(C935=Settings!$A$18,Settings!$B$18,"")))))))))))</f>
        <v/>
      </c>
      <c r="E935" s="27">
        <f>IF(OR(Register!$N933&lt;&gt;"Yes",Register!$O933="",N(Register!$Q933)=0),0,ROUND((Register!$M933-Register!$R933)*MIN(Register!$Q933,MAX(0,MIN(E$4,IF(Register!$U933="",$D$2,MIN($D$2,YEAR(Register!$U933)*12+MONTH(Register!$U933)-1)))-(YEAR(Register!$O933)*12+MONTH(Register!$O933))+1))/Register!$Q933,2)-ROUND((Register!$M933-Register!$R933)*MIN(Register!$Q933,MAX(0,MIN(E$4-1,IF(Register!$U933="",$D$2,MIN($D$2,YEAR(Register!$U933)*12+MONTH(Register!$U933)-1)))-(YEAR(Register!$O933)*12+MONTH(Register!$O933))+1))/Register!$Q933,2))</f>
        <v/>
      </c>
      <c r="F935" s="27">
        <f>IF(OR(Register!$N933&lt;&gt;"Yes",Register!$O933="",N(Register!$Q933)=0),0,ROUND((Register!$M933-Register!$R933)*MIN(Register!$Q933,MAX(0,MIN(F$4,IF(Register!$U933="",$D$2,MIN($D$2,YEAR(Register!$U933)*12+MONTH(Register!$U933)-1)))-(YEAR(Register!$O933)*12+MONTH(Register!$O933))+1))/Register!$Q933,2)-ROUND((Register!$M933-Register!$R933)*MIN(Register!$Q933,MAX(0,MIN(F$4-1,IF(Register!$U933="",$D$2,MIN($D$2,YEAR(Register!$U933)*12+MONTH(Register!$U933)-1)))-(YEAR(Register!$O933)*12+MONTH(Register!$O933))+1))/Register!$Q933,2))</f>
        <v/>
      </c>
      <c r="G935" s="27">
        <f>IF(OR(Register!$N933&lt;&gt;"Yes",Register!$O933="",N(Register!$Q933)=0),0,ROUND((Register!$M933-Register!$R933)*MIN(Register!$Q933,MAX(0,MIN(G$4,IF(Register!$U933="",$D$2,MIN($D$2,YEAR(Register!$U933)*12+MONTH(Register!$U933)-1)))-(YEAR(Register!$O933)*12+MONTH(Register!$O933))+1))/Register!$Q933,2)-ROUND((Register!$M933-Register!$R933)*MIN(Register!$Q933,MAX(0,MIN(G$4-1,IF(Register!$U933="",$D$2,MIN($D$2,YEAR(Register!$U933)*12+MONTH(Register!$U933)-1)))-(YEAR(Register!$O933)*12+MONTH(Register!$O933))+1))/Register!$Q933,2))</f>
        <v/>
      </c>
      <c r="H935" s="27">
        <f>IF(OR(Register!$N933&lt;&gt;"Yes",Register!$O933="",N(Register!$Q933)=0),0,ROUND((Register!$M933-Register!$R933)*MIN(Register!$Q933,MAX(0,MIN(H$4,IF(Register!$U933="",$D$2,MIN($D$2,YEAR(Register!$U933)*12+MONTH(Register!$U933)-1)))-(YEAR(Register!$O933)*12+MONTH(Register!$O933))+1))/Register!$Q933,2)-ROUND((Register!$M933-Register!$R933)*MIN(Register!$Q933,MAX(0,MIN(H$4-1,IF(Register!$U933="",$D$2,MIN($D$2,YEAR(Register!$U933)*12+MONTH(Register!$U933)-1)))-(YEAR(Register!$O933)*12+MONTH(Register!$O933))+1))/Register!$Q933,2))</f>
        <v/>
      </c>
      <c r="I935" s="27">
        <f>IF(OR(Register!$N933&lt;&gt;"Yes",Register!$O933="",N(Register!$Q933)=0),0,ROUND((Register!$M933-Register!$R933)*MIN(Register!$Q933,MAX(0,MIN(I$4,IF(Register!$U933="",$D$2,MIN($D$2,YEAR(Register!$U933)*12+MONTH(Register!$U933)-1)))-(YEAR(Register!$O933)*12+MONTH(Register!$O933))+1))/Register!$Q933,2)-ROUND((Register!$M933-Register!$R933)*MIN(Register!$Q933,MAX(0,MIN(I$4-1,IF(Register!$U933="",$D$2,MIN($D$2,YEAR(Register!$U933)*12+MONTH(Register!$U933)-1)))-(YEAR(Register!$O933)*12+MONTH(Register!$O933))+1))/Register!$Q933,2))</f>
        <v/>
      </c>
      <c r="J935" s="27">
        <f>IF(OR(Register!$N933&lt;&gt;"Yes",Register!$O933="",N(Register!$Q933)=0),0,ROUND((Register!$M933-Register!$R933)*MIN(Register!$Q933,MAX(0,MIN(J$4,IF(Register!$U933="",$D$2,MIN($D$2,YEAR(Register!$U933)*12+MONTH(Register!$U933)-1)))-(YEAR(Register!$O933)*12+MONTH(Register!$O933))+1))/Register!$Q933,2)-ROUND((Register!$M933-Register!$R933)*MIN(Register!$Q933,MAX(0,MIN(J$4-1,IF(Register!$U933="",$D$2,MIN($D$2,YEAR(Register!$U933)*12+MONTH(Register!$U933)-1)))-(YEAR(Register!$O933)*12+MONTH(Register!$O933))+1))/Register!$Q933,2))</f>
        <v/>
      </c>
      <c r="K935" s="27">
        <f>IF(OR(Register!$N933&lt;&gt;"Yes",Register!$O933="",N(Register!$Q933)=0),0,ROUND((Register!$M933-Register!$R933)*MIN(Register!$Q933,MAX(0,MIN(K$4,IF(Register!$U933="",$D$2,MIN($D$2,YEAR(Register!$U933)*12+MONTH(Register!$U933)-1)))-(YEAR(Register!$O933)*12+MONTH(Register!$O933))+1))/Register!$Q933,2)-ROUND((Register!$M933-Register!$R933)*MIN(Register!$Q933,MAX(0,MIN(K$4-1,IF(Register!$U933="",$D$2,MIN($D$2,YEAR(Register!$U933)*12+MONTH(Register!$U933)-1)))-(YEAR(Register!$O933)*12+MONTH(Register!$O933))+1))/Register!$Q933,2))</f>
        <v/>
      </c>
      <c r="L935" s="27">
        <f>IF(OR(Register!$N933&lt;&gt;"Yes",Register!$O933="",N(Register!$Q933)=0),0,ROUND((Register!$M933-Register!$R933)*MIN(Register!$Q933,MAX(0,MIN(L$4,IF(Register!$U933="",$D$2,MIN($D$2,YEAR(Register!$U933)*12+MONTH(Register!$U933)-1)))-(YEAR(Register!$O933)*12+MONTH(Register!$O933))+1))/Register!$Q933,2)-ROUND((Register!$M933-Register!$R933)*MIN(Register!$Q933,MAX(0,MIN(L$4-1,IF(Register!$U933="",$D$2,MIN($D$2,YEAR(Register!$U933)*12+MONTH(Register!$U933)-1)))-(YEAR(Register!$O933)*12+MONTH(Register!$O933))+1))/Register!$Q933,2))</f>
        <v/>
      </c>
      <c r="M935" s="27">
        <f>IF(OR(Register!$N933&lt;&gt;"Yes",Register!$O933="",N(Register!$Q933)=0),0,ROUND((Register!$M933-Register!$R933)*MIN(Register!$Q933,MAX(0,MIN(M$4,IF(Register!$U933="",$D$2,MIN($D$2,YEAR(Register!$U933)*12+MONTH(Register!$U933)-1)))-(YEAR(Register!$O933)*12+MONTH(Register!$O933))+1))/Register!$Q933,2)-ROUND((Register!$M933-Register!$R933)*MIN(Register!$Q933,MAX(0,MIN(M$4-1,IF(Register!$U933="",$D$2,MIN($D$2,YEAR(Register!$U933)*12+MONTH(Register!$U933)-1)))-(YEAR(Register!$O933)*12+MONTH(Register!$O933))+1))/Register!$Q933,2))</f>
        <v/>
      </c>
      <c r="N935" s="27">
        <f>IF(OR(Register!$N933&lt;&gt;"Yes",Register!$O933="",N(Register!$Q933)=0),0,ROUND((Register!$M933-Register!$R933)*MIN(Register!$Q933,MAX(0,MIN(N$4,IF(Register!$U933="",$D$2,MIN($D$2,YEAR(Register!$U933)*12+MONTH(Register!$U933)-1)))-(YEAR(Register!$O933)*12+MONTH(Register!$O933))+1))/Register!$Q933,2)-ROUND((Register!$M933-Register!$R933)*MIN(Register!$Q933,MAX(0,MIN(N$4-1,IF(Register!$U933="",$D$2,MIN($D$2,YEAR(Register!$U933)*12+MONTH(Register!$U933)-1)))-(YEAR(Register!$O933)*12+MONTH(Register!$O933))+1))/Register!$Q933,2))</f>
        <v/>
      </c>
      <c r="O935" s="27">
        <f>IF(OR(Register!$N933&lt;&gt;"Yes",Register!$O933="",N(Register!$Q933)=0),0,ROUND((Register!$M933-Register!$R933)*MIN(Register!$Q933,MAX(0,MIN(O$4,IF(Register!$U933="",$D$2,MIN($D$2,YEAR(Register!$U933)*12+MONTH(Register!$U933)-1)))-(YEAR(Register!$O933)*12+MONTH(Register!$O933))+1))/Register!$Q933,2)-ROUND((Register!$M933-Register!$R933)*MIN(Register!$Q933,MAX(0,MIN(O$4-1,IF(Register!$U933="",$D$2,MIN($D$2,YEAR(Register!$U933)*12+MONTH(Register!$U933)-1)))-(YEAR(Register!$O933)*12+MONTH(Register!$O933))+1))/Register!$Q933,2))</f>
        <v/>
      </c>
      <c r="P935" s="27">
        <f>IF(OR(Register!$N933&lt;&gt;"Yes",Register!$O933="",N(Register!$Q933)=0),0,ROUND((Register!$M933-Register!$R933)*MIN(Register!$Q933,MAX(0,MIN(P$4,IF(Register!$U933="",$D$2,MIN($D$2,YEAR(Register!$U933)*12+MONTH(Register!$U933)-1)))-(YEAR(Register!$O933)*12+MONTH(Register!$O933))+1))/Register!$Q933,2)-ROUND((Register!$M933-Register!$R933)*MIN(Register!$Q933,MAX(0,MIN(P$4-1,IF(Register!$U933="",$D$2,MIN($D$2,YEAR(Register!$U933)*12+MONTH(Register!$U933)-1)))-(YEAR(Register!$O933)*12+MONTH(Register!$O933))+1))/Register!$Q933,2))</f>
        <v/>
      </c>
      <c r="Q935" s="27">
        <f>E935+F935+G935+H935+I935+J935+K935+L935+M935+N935+O935+P935</f>
        <v/>
      </c>
    </row>
    <row r="936">
      <c r="A936" s="28">
        <f>IF(Register!$A934="","",Register!$A934)</f>
        <v/>
      </c>
      <c r="B936" s="28">
        <f>IF(Register!$D934="","",Register!$D934)</f>
        <v/>
      </c>
      <c r="C936" s="28">
        <f>IF(Register!$F934="","",Register!$F934)</f>
        <v/>
      </c>
      <c r="D936" s="28">
        <f>IF(C936="","",IF(C936=Settings!$A$9,Settings!$B$9,IF(C936=Settings!$A$10,Settings!$B$10,IF(C936=Settings!$A$11,Settings!$B$11,IF(C936=Settings!$A$12,Settings!$B$12,IF(C936=Settings!$A$13,Settings!$B$13,IF(C936=Settings!$A$14,Settings!$B$14,IF(C936=Settings!$A$15,Settings!$B$15,IF(C936=Settings!$A$16,Settings!$B$16,IF(C936=Settings!$A$17,Settings!$B$17,IF(C936=Settings!$A$18,Settings!$B$18,"")))))))))))</f>
        <v/>
      </c>
      <c r="E936" s="27">
        <f>IF(OR(Register!$N934&lt;&gt;"Yes",Register!$O934="",N(Register!$Q934)=0),0,ROUND((Register!$M934-Register!$R934)*MIN(Register!$Q934,MAX(0,MIN(E$4,IF(Register!$U934="",$D$2,MIN($D$2,YEAR(Register!$U934)*12+MONTH(Register!$U934)-1)))-(YEAR(Register!$O934)*12+MONTH(Register!$O934))+1))/Register!$Q934,2)-ROUND((Register!$M934-Register!$R934)*MIN(Register!$Q934,MAX(0,MIN(E$4-1,IF(Register!$U934="",$D$2,MIN($D$2,YEAR(Register!$U934)*12+MONTH(Register!$U934)-1)))-(YEAR(Register!$O934)*12+MONTH(Register!$O934))+1))/Register!$Q934,2))</f>
        <v/>
      </c>
      <c r="F936" s="27">
        <f>IF(OR(Register!$N934&lt;&gt;"Yes",Register!$O934="",N(Register!$Q934)=0),0,ROUND((Register!$M934-Register!$R934)*MIN(Register!$Q934,MAX(0,MIN(F$4,IF(Register!$U934="",$D$2,MIN($D$2,YEAR(Register!$U934)*12+MONTH(Register!$U934)-1)))-(YEAR(Register!$O934)*12+MONTH(Register!$O934))+1))/Register!$Q934,2)-ROUND((Register!$M934-Register!$R934)*MIN(Register!$Q934,MAX(0,MIN(F$4-1,IF(Register!$U934="",$D$2,MIN($D$2,YEAR(Register!$U934)*12+MONTH(Register!$U934)-1)))-(YEAR(Register!$O934)*12+MONTH(Register!$O934))+1))/Register!$Q934,2))</f>
        <v/>
      </c>
      <c r="G936" s="27">
        <f>IF(OR(Register!$N934&lt;&gt;"Yes",Register!$O934="",N(Register!$Q934)=0),0,ROUND((Register!$M934-Register!$R934)*MIN(Register!$Q934,MAX(0,MIN(G$4,IF(Register!$U934="",$D$2,MIN($D$2,YEAR(Register!$U934)*12+MONTH(Register!$U934)-1)))-(YEAR(Register!$O934)*12+MONTH(Register!$O934))+1))/Register!$Q934,2)-ROUND((Register!$M934-Register!$R934)*MIN(Register!$Q934,MAX(0,MIN(G$4-1,IF(Register!$U934="",$D$2,MIN($D$2,YEAR(Register!$U934)*12+MONTH(Register!$U934)-1)))-(YEAR(Register!$O934)*12+MONTH(Register!$O934))+1))/Register!$Q934,2))</f>
        <v/>
      </c>
      <c r="H936" s="27">
        <f>IF(OR(Register!$N934&lt;&gt;"Yes",Register!$O934="",N(Register!$Q934)=0),0,ROUND((Register!$M934-Register!$R934)*MIN(Register!$Q934,MAX(0,MIN(H$4,IF(Register!$U934="",$D$2,MIN($D$2,YEAR(Register!$U934)*12+MONTH(Register!$U934)-1)))-(YEAR(Register!$O934)*12+MONTH(Register!$O934))+1))/Register!$Q934,2)-ROUND((Register!$M934-Register!$R934)*MIN(Register!$Q934,MAX(0,MIN(H$4-1,IF(Register!$U934="",$D$2,MIN($D$2,YEAR(Register!$U934)*12+MONTH(Register!$U934)-1)))-(YEAR(Register!$O934)*12+MONTH(Register!$O934))+1))/Register!$Q934,2))</f>
        <v/>
      </c>
      <c r="I936" s="27">
        <f>IF(OR(Register!$N934&lt;&gt;"Yes",Register!$O934="",N(Register!$Q934)=0),0,ROUND((Register!$M934-Register!$R934)*MIN(Register!$Q934,MAX(0,MIN(I$4,IF(Register!$U934="",$D$2,MIN($D$2,YEAR(Register!$U934)*12+MONTH(Register!$U934)-1)))-(YEAR(Register!$O934)*12+MONTH(Register!$O934))+1))/Register!$Q934,2)-ROUND((Register!$M934-Register!$R934)*MIN(Register!$Q934,MAX(0,MIN(I$4-1,IF(Register!$U934="",$D$2,MIN($D$2,YEAR(Register!$U934)*12+MONTH(Register!$U934)-1)))-(YEAR(Register!$O934)*12+MONTH(Register!$O934))+1))/Register!$Q934,2))</f>
        <v/>
      </c>
      <c r="J936" s="27">
        <f>IF(OR(Register!$N934&lt;&gt;"Yes",Register!$O934="",N(Register!$Q934)=0),0,ROUND((Register!$M934-Register!$R934)*MIN(Register!$Q934,MAX(0,MIN(J$4,IF(Register!$U934="",$D$2,MIN($D$2,YEAR(Register!$U934)*12+MONTH(Register!$U934)-1)))-(YEAR(Register!$O934)*12+MONTH(Register!$O934))+1))/Register!$Q934,2)-ROUND((Register!$M934-Register!$R934)*MIN(Register!$Q934,MAX(0,MIN(J$4-1,IF(Register!$U934="",$D$2,MIN($D$2,YEAR(Register!$U934)*12+MONTH(Register!$U934)-1)))-(YEAR(Register!$O934)*12+MONTH(Register!$O934))+1))/Register!$Q934,2))</f>
        <v/>
      </c>
      <c r="K936" s="27">
        <f>IF(OR(Register!$N934&lt;&gt;"Yes",Register!$O934="",N(Register!$Q934)=0),0,ROUND((Register!$M934-Register!$R934)*MIN(Register!$Q934,MAX(0,MIN(K$4,IF(Register!$U934="",$D$2,MIN($D$2,YEAR(Register!$U934)*12+MONTH(Register!$U934)-1)))-(YEAR(Register!$O934)*12+MONTH(Register!$O934))+1))/Register!$Q934,2)-ROUND((Register!$M934-Register!$R934)*MIN(Register!$Q934,MAX(0,MIN(K$4-1,IF(Register!$U934="",$D$2,MIN($D$2,YEAR(Register!$U934)*12+MONTH(Register!$U934)-1)))-(YEAR(Register!$O934)*12+MONTH(Register!$O934))+1))/Register!$Q934,2))</f>
        <v/>
      </c>
      <c r="L936" s="27">
        <f>IF(OR(Register!$N934&lt;&gt;"Yes",Register!$O934="",N(Register!$Q934)=0),0,ROUND((Register!$M934-Register!$R934)*MIN(Register!$Q934,MAX(0,MIN(L$4,IF(Register!$U934="",$D$2,MIN($D$2,YEAR(Register!$U934)*12+MONTH(Register!$U934)-1)))-(YEAR(Register!$O934)*12+MONTH(Register!$O934))+1))/Register!$Q934,2)-ROUND((Register!$M934-Register!$R934)*MIN(Register!$Q934,MAX(0,MIN(L$4-1,IF(Register!$U934="",$D$2,MIN($D$2,YEAR(Register!$U934)*12+MONTH(Register!$U934)-1)))-(YEAR(Register!$O934)*12+MONTH(Register!$O934))+1))/Register!$Q934,2))</f>
        <v/>
      </c>
      <c r="M936" s="27">
        <f>IF(OR(Register!$N934&lt;&gt;"Yes",Register!$O934="",N(Register!$Q934)=0),0,ROUND((Register!$M934-Register!$R934)*MIN(Register!$Q934,MAX(0,MIN(M$4,IF(Register!$U934="",$D$2,MIN($D$2,YEAR(Register!$U934)*12+MONTH(Register!$U934)-1)))-(YEAR(Register!$O934)*12+MONTH(Register!$O934))+1))/Register!$Q934,2)-ROUND((Register!$M934-Register!$R934)*MIN(Register!$Q934,MAX(0,MIN(M$4-1,IF(Register!$U934="",$D$2,MIN($D$2,YEAR(Register!$U934)*12+MONTH(Register!$U934)-1)))-(YEAR(Register!$O934)*12+MONTH(Register!$O934))+1))/Register!$Q934,2))</f>
        <v/>
      </c>
      <c r="N936" s="27">
        <f>IF(OR(Register!$N934&lt;&gt;"Yes",Register!$O934="",N(Register!$Q934)=0),0,ROUND((Register!$M934-Register!$R934)*MIN(Register!$Q934,MAX(0,MIN(N$4,IF(Register!$U934="",$D$2,MIN($D$2,YEAR(Register!$U934)*12+MONTH(Register!$U934)-1)))-(YEAR(Register!$O934)*12+MONTH(Register!$O934))+1))/Register!$Q934,2)-ROUND((Register!$M934-Register!$R934)*MIN(Register!$Q934,MAX(0,MIN(N$4-1,IF(Register!$U934="",$D$2,MIN($D$2,YEAR(Register!$U934)*12+MONTH(Register!$U934)-1)))-(YEAR(Register!$O934)*12+MONTH(Register!$O934))+1))/Register!$Q934,2))</f>
        <v/>
      </c>
      <c r="O936" s="27">
        <f>IF(OR(Register!$N934&lt;&gt;"Yes",Register!$O934="",N(Register!$Q934)=0),0,ROUND((Register!$M934-Register!$R934)*MIN(Register!$Q934,MAX(0,MIN(O$4,IF(Register!$U934="",$D$2,MIN($D$2,YEAR(Register!$U934)*12+MONTH(Register!$U934)-1)))-(YEAR(Register!$O934)*12+MONTH(Register!$O934))+1))/Register!$Q934,2)-ROUND((Register!$M934-Register!$R934)*MIN(Register!$Q934,MAX(0,MIN(O$4-1,IF(Register!$U934="",$D$2,MIN($D$2,YEAR(Register!$U934)*12+MONTH(Register!$U934)-1)))-(YEAR(Register!$O934)*12+MONTH(Register!$O934))+1))/Register!$Q934,2))</f>
        <v/>
      </c>
      <c r="P936" s="27">
        <f>IF(OR(Register!$N934&lt;&gt;"Yes",Register!$O934="",N(Register!$Q934)=0),0,ROUND((Register!$M934-Register!$R934)*MIN(Register!$Q934,MAX(0,MIN(P$4,IF(Register!$U934="",$D$2,MIN($D$2,YEAR(Register!$U934)*12+MONTH(Register!$U934)-1)))-(YEAR(Register!$O934)*12+MONTH(Register!$O934))+1))/Register!$Q934,2)-ROUND((Register!$M934-Register!$R934)*MIN(Register!$Q934,MAX(0,MIN(P$4-1,IF(Register!$U934="",$D$2,MIN($D$2,YEAR(Register!$U934)*12+MONTH(Register!$U934)-1)))-(YEAR(Register!$O934)*12+MONTH(Register!$O934))+1))/Register!$Q934,2))</f>
        <v/>
      </c>
      <c r="Q936" s="27">
        <f>E936+F936+G936+H936+I936+J936+K936+L936+M936+N936+O936+P936</f>
        <v/>
      </c>
    </row>
    <row r="937">
      <c r="A937" s="28">
        <f>IF(Register!$A935="","",Register!$A935)</f>
        <v/>
      </c>
      <c r="B937" s="28">
        <f>IF(Register!$D935="","",Register!$D935)</f>
        <v/>
      </c>
      <c r="C937" s="28">
        <f>IF(Register!$F935="","",Register!$F935)</f>
        <v/>
      </c>
      <c r="D937" s="28">
        <f>IF(C937="","",IF(C937=Settings!$A$9,Settings!$B$9,IF(C937=Settings!$A$10,Settings!$B$10,IF(C937=Settings!$A$11,Settings!$B$11,IF(C937=Settings!$A$12,Settings!$B$12,IF(C937=Settings!$A$13,Settings!$B$13,IF(C937=Settings!$A$14,Settings!$B$14,IF(C937=Settings!$A$15,Settings!$B$15,IF(C937=Settings!$A$16,Settings!$B$16,IF(C937=Settings!$A$17,Settings!$B$17,IF(C937=Settings!$A$18,Settings!$B$18,"")))))))))))</f>
        <v/>
      </c>
      <c r="E937" s="27">
        <f>IF(OR(Register!$N935&lt;&gt;"Yes",Register!$O935="",N(Register!$Q935)=0),0,ROUND((Register!$M935-Register!$R935)*MIN(Register!$Q935,MAX(0,MIN(E$4,IF(Register!$U935="",$D$2,MIN($D$2,YEAR(Register!$U935)*12+MONTH(Register!$U935)-1)))-(YEAR(Register!$O935)*12+MONTH(Register!$O935))+1))/Register!$Q935,2)-ROUND((Register!$M935-Register!$R935)*MIN(Register!$Q935,MAX(0,MIN(E$4-1,IF(Register!$U935="",$D$2,MIN($D$2,YEAR(Register!$U935)*12+MONTH(Register!$U935)-1)))-(YEAR(Register!$O935)*12+MONTH(Register!$O935))+1))/Register!$Q935,2))</f>
        <v/>
      </c>
      <c r="F937" s="27">
        <f>IF(OR(Register!$N935&lt;&gt;"Yes",Register!$O935="",N(Register!$Q935)=0),0,ROUND((Register!$M935-Register!$R935)*MIN(Register!$Q935,MAX(0,MIN(F$4,IF(Register!$U935="",$D$2,MIN($D$2,YEAR(Register!$U935)*12+MONTH(Register!$U935)-1)))-(YEAR(Register!$O935)*12+MONTH(Register!$O935))+1))/Register!$Q935,2)-ROUND((Register!$M935-Register!$R935)*MIN(Register!$Q935,MAX(0,MIN(F$4-1,IF(Register!$U935="",$D$2,MIN($D$2,YEAR(Register!$U935)*12+MONTH(Register!$U935)-1)))-(YEAR(Register!$O935)*12+MONTH(Register!$O935))+1))/Register!$Q935,2))</f>
        <v/>
      </c>
      <c r="G937" s="27">
        <f>IF(OR(Register!$N935&lt;&gt;"Yes",Register!$O935="",N(Register!$Q935)=0),0,ROUND((Register!$M935-Register!$R935)*MIN(Register!$Q935,MAX(0,MIN(G$4,IF(Register!$U935="",$D$2,MIN($D$2,YEAR(Register!$U935)*12+MONTH(Register!$U935)-1)))-(YEAR(Register!$O935)*12+MONTH(Register!$O935))+1))/Register!$Q935,2)-ROUND((Register!$M935-Register!$R935)*MIN(Register!$Q935,MAX(0,MIN(G$4-1,IF(Register!$U935="",$D$2,MIN($D$2,YEAR(Register!$U935)*12+MONTH(Register!$U935)-1)))-(YEAR(Register!$O935)*12+MONTH(Register!$O935))+1))/Register!$Q935,2))</f>
        <v/>
      </c>
      <c r="H937" s="27">
        <f>IF(OR(Register!$N935&lt;&gt;"Yes",Register!$O935="",N(Register!$Q935)=0),0,ROUND((Register!$M935-Register!$R935)*MIN(Register!$Q935,MAX(0,MIN(H$4,IF(Register!$U935="",$D$2,MIN($D$2,YEAR(Register!$U935)*12+MONTH(Register!$U935)-1)))-(YEAR(Register!$O935)*12+MONTH(Register!$O935))+1))/Register!$Q935,2)-ROUND((Register!$M935-Register!$R935)*MIN(Register!$Q935,MAX(0,MIN(H$4-1,IF(Register!$U935="",$D$2,MIN($D$2,YEAR(Register!$U935)*12+MONTH(Register!$U935)-1)))-(YEAR(Register!$O935)*12+MONTH(Register!$O935))+1))/Register!$Q935,2))</f>
        <v/>
      </c>
      <c r="I937" s="27">
        <f>IF(OR(Register!$N935&lt;&gt;"Yes",Register!$O935="",N(Register!$Q935)=0),0,ROUND((Register!$M935-Register!$R935)*MIN(Register!$Q935,MAX(0,MIN(I$4,IF(Register!$U935="",$D$2,MIN($D$2,YEAR(Register!$U935)*12+MONTH(Register!$U935)-1)))-(YEAR(Register!$O935)*12+MONTH(Register!$O935))+1))/Register!$Q935,2)-ROUND((Register!$M935-Register!$R935)*MIN(Register!$Q935,MAX(0,MIN(I$4-1,IF(Register!$U935="",$D$2,MIN($D$2,YEAR(Register!$U935)*12+MONTH(Register!$U935)-1)))-(YEAR(Register!$O935)*12+MONTH(Register!$O935))+1))/Register!$Q935,2))</f>
        <v/>
      </c>
      <c r="J937" s="27">
        <f>IF(OR(Register!$N935&lt;&gt;"Yes",Register!$O935="",N(Register!$Q935)=0),0,ROUND((Register!$M935-Register!$R935)*MIN(Register!$Q935,MAX(0,MIN(J$4,IF(Register!$U935="",$D$2,MIN($D$2,YEAR(Register!$U935)*12+MONTH(Register!$U935)-1)))-(YEAR(Register!$O935)*12+MONTH(Register!$O935))+1))/Register!$Q935,2)-ROUND((Register!$M935-Register!$R935)*MIN(Register!$Q935,MAX(0,MIN(J$4-1,IF(Register!$U935="",$D$2,MIN($D$2,YEAR(Register!$U935)*12+MONTH(Register!$U935)-1)))-(YEAR(Register!$O935)*12+MONTH(Register!$O935))+1))/Register!$Q935,2))</f>
        <v/>
      </c>
      <c r="K937" s="27">
        <f>IF(OR(Register!$N935&lt;&gt;"Yes",Register!$O935="",N(Register!$Q935)=0),0,ROUND((Register!$M935-Register!$R935)*MIN(Register!$Q935,MAX(0,MIN(K$4,IF(Register!$U935="",$D$2,MIN($D$2,YEAR(Register!$U935)*12+MONTH(Register!$U935)-1)))-(YEAR(Register!$O935)*12+MONTH(Register!$O935))+1))/Register!$Q935,2)-ROUND((Register!$M935-Register!$R935)*MIN(Register!$Q935,MAX(0,MIN(K$4-1,IF(Register!$U935="",$D$2,MIN($D$2,YEAR(Register!$U935)*12+MONTH(Register!$U935)-1)))-(YEAR(Register!$O935)*12+MONTH(Register!$O935))+1))/Register!$Q935,2))</f>
        <v/>
      </c>
      <c r="L937" s="27">
        <f>IF(OR(Register!$N935&lt;&gt;"Yes",Register!$O935="",N(Register!$Q935)=0),0,ROUND((Register!$M935-Register!$R935)*MIN(Register!$Q935,MAX(0,MIN(L$4,IF(Register!$U935="",$D$2,MIN($D$2,YEAR(Register!$U935)*12+MONTH(Register!$U935)-1)))-(YEAR(Register!$O935)*12+MONTH(Register!$O935))+1))/Register!$Q935,2)-ROUND((Register!$M935-Register!$R935)*MIN(Register!$Q935,MAX(0,MIN(L$4-1,IF(Register!$U935="",$D$2,MIN($D$2,YEAR(Register!$U935)*12+MONTH(Register!$U935)-1)))-(YEAR(Register!$O935)*12+MONTH(Register!$O935))+1))/Register!$Q935,2))</f>
        <v/>
      </c>
      <c r="M937" s="27">
        <f>IF(OR(Register!$N935&lt;&gt;"Yes",Register!$O935="",N(Register!$Q935)=0),0,ROUND((Register!$M935-Register!$R935)*MIN(Register!$Q935,MAX(0,MIN(M$4,IF(Register!$U935="",$D$2,MIN($D$2,YEAR(Register!$U935)*12+MONTH(Register!$U935)-1)))-(YEAR(Register!$O935)*12+MONTH(Register!$O935))+1))/Register!$Q935,2)-ROUND((Register!$M935-Register!$R935)*MIN(Register!$Q935,MAX(0,MIN(M$4-1,IF(Register!$U935="",$D$2,MIN($D$2,YEAR(Register!$U935)*12+MONTH(Register!$U935)-1)))-(YEAR(Register!$O935)*12+MONTH(Register!$O935))+1))/Register!$Q935,2))</f>
        <v/>
      </c>
      <c r="N937" s="27">
        <f>IF(OR(Register!$N935&lt;&gt;"Yes",Register!$O935="",N(Register!$Q935)=0),0,ROUND((Register!$M935-Register!$R935)*MIN(Register!$Q935,MAX(0,MIN(N$4,IF(Register!$U935="",$D$2,MIN($D$2,YEAR(Register!$U935)*12+MONTH(Register!$U935)-1)))-(YEAR(Register!$O935)*12+MONTH(Register!$O935))+1))/Register!$Q935,2)-ROUND((Register!$M935-Register!$R935)*MIN(Register!$Q935,MAX(0,MIN(N$4-1,IF(Register!$U935="",$D$2,MIN($D$2,YEAR(Register!$U935)*12+MONTH(Register!$U935)-1)))-(YEAR(Register!$O935)*12+MONTH(Register!$O935))+1))/Register!$Q935,2))</f>
        <v/>
      </c>
      <c r="O937" s="27">
        <f>IF(OR(Register!$N935&lt;&gt;"Yes",Register!$O935="",N(Register!$Q935)=0),0,ROUND((Register!$M935-Register!$R935)*MIN(Register!$Q935,MAX(0,MIN(O$4,IF(Register!$U935="",$D$2,MIN($D$2,YEAR(Register!$U935)*12+MONTH(Register!$U935)-1)))-(YEAR(Register!$O935)*12+MONTH(Register!$O935))+1))/Register!$Q935,2)-ROUND((Register!$M935-Register!$R935)*MIN(Register!$Q935,MAX(0,MIN(O$4-1,IF(Register!$U935="",$D$2,MIN($D$2,YEAR(Register!$U935)*12+MONTH(Register!$U935)-1)))-(YEAR(Register!$O935)*12+MONTH(Register!$O935))+1))/Register!$Q935,2))</f>
        <v/>
      </c>
      <c r="P937" s="27">
        <f>IF(OR(Register!$N935&lt;&gt;"Yes",Register!$O935="",N(Register!$Q935)=0),0,ROUND((Register!$M935-Register!$R935)*MIN(Register!$Q935,MAX(0,MIN(P$4,IF(Register!$U935="",$D$2,MIN($D$2,YEAR(Register!$U935)*12+MONTH(Register!$U935)-1)))-(YEAR(Register!$O935)*12+MONTH(Register!$O935))+1))/Register!$Q935,2)-ROUND((Register!$M935-Register!$R935)*MIN(Register!$Q935,MAX(0,MIN(P$4-1,IF(Register!$U935="",$D$2,MIN($D$2,YEAR(Register!$U935)*12+MONTH(Register!$U935)-1)))-(YEAR(Register!$O935)*12+MONTH(Register!$O935))+1))/Register!$Q935,2))</f>
        <v/>
      </c>
      <c r="Q937" s="27">
        <f>E937+F937+G937+H937+I937+J937+K937+L937+M937+N937+O937+P937</f>
        <v/>
      </c>
    </row>
    <row r="938">
      <c r="A938" s="28">
        <f>IF(Register!$A936="","",Register!$A936)</f>
        <v/>
      </c>
      <c r="B938" s="28">
        <f>IF(Register!$D936="","",Register!$D936)</f>
        <v/>
      </c>
      <c r="C938" s="28">
        <f>IF(Register!$F936="","",Register!$F936)</f>
        <v/>
      </c>
      <c r="D938" s="28">
        <f>IF(C938="","",IF(C938=Settings!$A$9,Settings!$B$9,IF(C938=Settings!$A$10,Settings!$B$10,IF(C938=Settings!$A$11,Settings!$B$11,IF(C938=Settings!$A$12,Settings!$B$12,IF(C938=Settings!$A$13,Settings!$B$13,IF(C938=Settings!$A$14,Settings!$B$14,IF(C938=Settings!$A$15,Settings!$B$15,IF(C938=Settings!$A$16,Settings!$B$16,IF(C938=Settings!$A$17,Settings!$B$17,IF(C938=Settings!$A$18,Settings!$B$18,"")))))))))))</f>
        <v/>
      </c>
      <c r="E938" s="27">
        <f>IF(OR(Register!$N936&lt;&gt;"Yes",Register!$O936="",N(Register!$Q936)=0),0,ROUND((Register!$M936-Register!$R936)*MIN(Register!$Q936,MAX(0,MIN(E$4,IF(Register!$U936="",$D$2,MIN($D$2,YEAR(Register!$U936)*12+MONTH(Register!$U936)-1)))-(YEAR(Register!$O936)*12+MONTH(Register!$O936))+1))/Register!$Q936,2)-ROUND((Register!$M936-Register!$R936)*MIN(Register!$Q936,MAX(0,MIN(E$4-1,IF(Register!$U936="",$D$2,MIN($D$2,YEAR(Register!$U936)*12+MONTH(Register!$U936)-1)))-(YEAR(Register!$O936)*12+MONTH(Register!$O936))+1))/Register!$Q936,2))</f>
        <v/>
      </c>
      <c r="F938" s="27">
        <f>IF(OR(Register!$N936&lt;&gt;"Yes",Register!$O936="",N(Register!$Q936)=0),0,ROUND((Register!$M936-Register!$R936)*MIN(Register!$Q936,MAX(0,MIN(F$4,IF(Register!$U936="",$D$2,MIN($D$2,YEAR(Register!$U936)*12+MONTH(Register!$U936)-1)))-(YEAR(Register!$O936)*12+MONTH(Register!$O936))+1))/Register!$Q936,2)-ROUND((Register!$M936-Register!$R936)*MIN(Register!$Q936,MAX(0,MIN(F$4-1,IF(Register!$U936="",$D$2,MIN($D$2,YEAR(Register!$U936)*12+MONTH(Register!$U936)-1)))-(YEAR(Register!$O936)*12+MONTH(Register!$O936))+1))/Register!$Q936,2))</f>
        <v/>
      </c>
      <c r="G938" s="27">
        <f>IF(OR(Register!$N936&lt;&gt;"Yes",Register!$O936="",N(Register!$Q936)=0),0,ROUND((Register!$M936-Register!$R936)*MIN(Register!$Q936,MAX(0,MIN(G$4,IF(Register!$U936="",$D$2,MIN($D$2,YEAR(Register!$U936)*12+MONTH(Register!$U936)-1)))-(YEAR(Register!$O936)*12+MONTH(Register!$O936))+1))/Register!$Q936,2)-ROUND((Register!$M936-Register!$R936)*MIN(Register!$Q936,MAX(0,MIN(G$4-1,IF(Register!$U936="",$D$2,MIN($D$2,YEAR(Register!$U936)*12+MONTH(Register!$U936)-1)))-(YEAR(Register!$O936)*12+MONTH(Register!$O936))+1))/Register!$Q936,2))</f>
        <v/>
      </c>
      <c r="H938" s="27">
        <f>IF(OR(Register!$N936&lt;&gt;"Yes",Register!$O936="",N(Register!$Q936)=0),0,ROUND((Register!$M936-Register!$R936)*MIN(Register!$Q936,MAX(0,MIN(H$4,IF(Register!$U936="",$D$2,MIN($D$2,YEAR(Register!$U936)*12+MONTH(Register!$U936)-1)))-(YEAR(Register!$O936)*12+MONTH(Register!$O936))+1))/Register!$Q936,2)-ROUND((Register!$M936-Register!$R936)*MIN(Register!$Q936,MAX(0,MIN(H$4-1,IF(Register!$U936="",$D$2,MIN($D$2,YEAR(Register!$U936)*12+MONTH(Register!$U936)-1)))-(YEAR(Register!$O936)*12+MONTH(Register!$O936))+1))/Register!$Q936,2))</f>
        <v/>
      </c>
      <c r="I938" s="27">
        <f>IF(OR(Register!$N936&lt;&gt;"Yes",Register!$O936="",N(Register!$Q936)=0),0,ROUND((Register!$M936-Register!$R936)*MIN(Register!$Q936,MAX(0,MIN(I$4,IF(Register!$U936="",$D$2,MIN($D$2,YEAR(Register!$U936)*12+MONTH(Register!$U936)-1)))-(YEAR(Register!$O936)*12+MONTH(Register!$O936))+1))/Register!$Q936,2)-ROUND((Register!$M936-Register!$R936)*MIN(Register!$Q936,MAX(0,MIN(I$4-1,IF(Register!$U936="",$D$2,MIN($D$2,YEAR(Register!$U936)*12+MONTH(Register!$U936)-1)))-(YEAR(Register!$O936)*12+MONTH(Register!$O936))+1))/Register!$Q936,2))</f>
        <v/>
      </c>
      <c r="J938" s="27">
        <f>IF(OR(Register!$N936&lt;&gt;"Yes",Register!$O936="",N(Register!$Q936)=0),0,ROUND((Register!$M936-Register!$R936)*MIN(Register!$Q936,MAX(0,MIN(J$4,IF(Register!$U936="",$D$2,MIN($D$2,YEAR(Register!$U936)*12+MONTH(Register!$U936)-1)))-(YEAR(Register!$O936)*12+MONTH(Register!$O936))+1))/Register!$Q936,2)-ROUND((Register!$M936-Register!$R936)*MIN(Register!$Q936,MAX(0,MIN(J$4-1,IF(Register!$U936="",$D$2,MIN($D$2,YEAR(Register!$U936)*12+MONTH(Register!$U936)-1)))-(YEAR(Register!$O936)*12+MONTH(Register!$O936))+1))/Register!$Q936,2))</f>
        <v/>
      </c>
      <c r="K938" s="27">
        <f>IF(OR(Register!$N936&lt;&gt;"Yes",Register!$O936="",N(Register!$Q936)=0),0,ROUND((Register!$M936-Register!$R936)*MIN(Register!$Q936,MAX(0,MIN(K$4,IF(Register!$U936="",$D$2,MIN($D$2,YEAR(Register!$U936)*12+MONTH(Register!$U936)-1)))-(YEAR(Register!$O936)*12+MONTH(Register!$O936))+1))/Register!$Q936,2)-ROUND((Register!$M936-Register!$R936)*MIN(Register!$Q936,MAX(0,MIN(K$4-1,IF(Register!$U936="",$D$2,MIN($D$2,YEAR(Register!$U936)*12+MONTH(Register!$U936)-1)))-(YEAR(Register!$O936)*12+MONTH(Register!$O936))+1))/Register!$Q936,2))</f>
        <v/>
      </c>
      <c r="L938" s="27">
        <f>IF(OR(Register!$N936&lt;&gt;"Yes",Register!$O936="",N(Register!$Q936)=0),0,ROUND((Register!$M936-Register!$R936)*MIN(Register!$Q936,MAX(0,MIN(L$4,IF(Register!$U936="",$D$2,MIN($D$2,YEAR(Register!$U936)*12+MONTH(Register!$U936)-1)))-(YEAR(Register!$O936)*12+MONTH(Register!$O936))+1))/Register!$Q936,2)-ROUND((Register!$M936-Register!$R936)*MIN(Register!$Q936,MAX(0,MIN(L$4-1,IF(Register!$U936="",$D$2,MIN($D$2,YEAR(Register!$U936)*12+MONTH(Register!$U936)-1)))-(YEAR(Register!$O936)*12+MONTH(Register!$O936))+1))/Register!$Q936,2))</f>
        <v/>
      </c>
      <c r="M938" s="27">
        <f>IF(OR(Register!$N936&lt;&gt;"Yes",Register!$O936="",N(Register!$Q936)=0),0,ROUND((Register!$M936-Register!$R936)*MIN(Register!$Q936,MAX(0,MIN(M$4,IF(Register!$U936="",$D$2,MIN($D$2,YEAR(Register!$U936)*12+MONTH(Register!$U936)-1)))-(YEAR(Register!$O936)*12+MONTH(Register!$O936))+1))/Register!$Q936,2)-ROUND((Register!$M936-Register!$R936)*MIN(Register!$Q936,MAX(0,MIN(M$4-1,IF(Register!$U936="",$D$2,MIN($D$2,YEAR(Register!$U936)*12+MONTH(Register!$U936)-1)))-(YEAR(Register!$O936)*12+MONTH(Register!$O936))+1))/Register!$Q936,2))</f>
        <v/>
      </c>
      <c r="N938" s="27">
        <f>IF(OR(Register!$N936&lt;&gt;"Yes",Register!$O936="",N(Register!$Q936)=0),0,ROUND((Register!$M936-Register!$R936)*MIN(Register!$Q936,MAX(0,MIN(N$4,IF(Register!$U936="",$D$2,MIN($D$2,YEAR(Register!$U936)*12+MONTH(Register!$U936)-1)))-(YEAR(Register!$O936)*12+MONTH(Register!$O936))+1))/Register!$Q936,2)-ROUND((Register!$M936-Register!$R936)*MIN(Register!$Q936,MAX(0,MIN(N$4-1,IF(Register!$U936="",$D$2,MIN($D$2,YEAR(Register!$U936)*12+MONTH(Register!$U936)-1)))-(YEAR(Register!$O936)*12+MONTH(Register!$O936))+1))/Register!$Q936,2))</f>
        <v/>
      </c>
      <c r="O938" s="27">
        <f>IF(OR(Register!$N936&lt;&gt;"Yes",Register!$O936="",N(Register!$Q936)=0),0,ROUND((Register!$M936-Register!$R936)*MIN(Register!$Q936,MAX(0,MIN(O$4,IF(Register!$U936="",$D$2,MIN($D$2,YEAR(Register!$U936)*12+MONTH(Register!$U936)-1)))-(YEAR(Register!$O936)*12+MONTH(Register!$O936))+1))/Register!$Q936,2)-ROUND((Register!$M936-Register!$R936)*MIN(Register!$Q936,MAX(0,MIN(O$4-1,IF(Register!$U936="",$D$2,MIN($D$2,YEAR(Register!$U936)*12+MONTH(Register!$U936)-1)))-(YEAR(Register!$O936)*12+MONTH(Register!$O936))+1))/Register!$Q936,2))</f>
        <v/>
      </c>
      <c r="P938" s="27">
        <f>IF(OR(Register!$N936&lt;&gt;"Yes",Register!$O936="",N(Register!$Q936)=0),0,ROUND((Register!$M936-Register!$R936)*MIN(Register!$Q936,MAX(0,MIN(P$4,IF(Register!$U936="",$D$2,MIN($D$2,YEAR(Register!$U936)*12+MONTH(Register!$U936)-1)))-(YEAR(Register!$O936)*12+MONTH(Register!$O936))+1))/Register!$Q936,2)-ROUND((Register!$M936-Register!$R936)*MIN(Register!$Q936,MAX(0,MIN(P$4-1,IF(Register!$U936="",$D$2,MIN($D$2,YEAR(Register!$U936)*12+MONTH(Register!$U936)-1)))-(YEAR(Register!$O936)*12+MONTH(Register!$O936))+1))/Register!$Q936,2))</f>
        <v/>
      </c>
      <c r="Q938" s="27">
        <f>E938+F938+G938+H938+I938+J938+K938+L938+M938+N938+O938+P938</f>
        <v/>
      </c>
    </row>
    <row r="939">
      <c r="A939" s="28">
        <f>IF(Register!$A937="","",Register!$A937)</f>
        <v/>
      </c>
      <c r="B939" s="28">
        <f>IF(Register!$D937="","",Register!$D937)</f>
        <v/>
      </c>
      <c r="C939" s="28">
        <f>IF(Register!$F937="","",Register!$F937)</f>
        <v/>
      </c>
      <c r="D939" s="28">
        <f>IF(C939="","",IF(C939=Settings!$A$9,Settings!$B$9,IF(C939=Settings!$A$10,Settings!$B$10,IF(C939=Settings!$A$11,Settings!$B$11,IF(C939=Settings!$A$12,Settings!$B$12,IF(C939=Settings!$A$13,Settings!$B$13,IF(C939=Settings!$A$14,Settings!$B$14,IF(C939=Settings!$A$15,Settings!$B$15,IF(C939=Settings!$A$16,Settings!$B$16,IF(C939=Settings!$A$17,Settings!$B$17,IF(C939=Settings!$A$18,Settings!$B$18,"")))))))))))</f>
        <v/>
      </c>
      <c r="E939" s="27">
        <f>IF(OR(Register!$N937&lt;&gt;"Yes",Register!$O937="",N(Register!$Q937)=0),0,ROUND((Register!$M937-Register!$R937)*MIN(Register!$Q937,MAX(0,MIN(E$4,IF(Register!$U937="",$D$2,MIN($D$2,YEAR(Register!$U937)*12+MONTH(Register!$U937)-1)))-(YEAR(Register!$O937)*12+MONTH(Register!$O937))+1))/Register!$Q937,2)-ROUND((Register!$M937-Register!$R937)*MIN(Register!$Q937,MAX(0,MIN(E$4-1,IF(Register!$U937="",$D$2,MIN($D$2,YEAR(Register!$U937)*12+MONTH(Register!$U937)-1)))-(YEAR(Register!$O937)*12+MONTH(Register!$O937))+1))/Register!$Q937,2))</f>
        <v/>
      </c>
      <c r="F939" s="27">
        <f>IF(OR(Register!$N937&lt;&gt;"Yes",Register!$O937="",N(Register!$Q937)=0),0,ROUND((Register!$M937-Register!$R937)*MIN(Register!$Q937,MAX(0,MIN(F$4,IF(Register!$U937="",$D$2,MIN($D$2,YEAR(Register!$U937)*12+MONTH(Register!$U937)-1)))-(YEAR(Register!$O937)*12+MONTH(Register!$O937))+1))/Register!$Q937,2)-ROUND((Register!$M937-Register!$R937)*MIN(Register!$Q937,MAX(0,MIN(F$4-1,IF(Register!$U937="",$D$2,MIN($D$2,YEAR(Register!$U937)*12+MONTH(Register!$U937)-1)))-(YEAR(Register!$O937)*12+MONTH(Register!$O937))+1))/Register!$Q937,2))</f>
        <v/>
      </c>
      <c r="G939" s="27">
        <f>IF(OR(Register!$N937&lt;&gt;"Yes",Register!$O937="",N(Register!$Q937)=0),0,ROUND((Register!$M937-Register!$R937)*MIN(Register!$Q937,MAX(0,MIN(G$4,IF(Register!$U937="",$D$2,MIN($D$2,YEAR(Register!$U937)*12+MONTH(Register!$U937)-1)))-(YEAR(Register!$O937)*12+MONTH(Register!$O937))+1))/Register!$Q937,2)-ROUND((Register!$M937-Register!$R937)*MIN(Register!$Q937,MAX(0,MIN(G$4-1,IF(Register!$U937="",$D$2,MIN($D$2,YEAR(Register!$U937)*12+MONTH(Register!$U937)-1)))-(YEAR(Register!$O937)*12+MONTH(Register!$O937))+1))/Register!$Q937,2))</f>
        <v/>
      </c>
      <c r="H939" s="27">
        <f>IF(OR(Register!$N937&lt;&gt;"Yes",Register!$O937="",N(Register!$Q937)=0),0,ROUND((Register!$M937-Register!$R937)*MIN(Register!$Q937,MAX(0,MIN(H$4,IF(Register!$U937="",$D$2,MIN($D$2,YEAR(Register!$U937)*12+MONTH(Register!$U937)-1)))-(YEAR(Register!$O937)*12+MONTH(Register!$O937))+1))/Register!$Q937,2)-ROUND((Register!$M937-Register!$R937)*MIN(Register!$Q937,MAX(0,MIN(H$4-1,IF(Register!$U937="",$D$2,MIN($D$2,YEAR(Register!$U937)*12+MONTH(Register!$U937)-1)))-(YEAR(Register!$O937)*12+MONTH(Register!$O937))+1))/Register!$Q937,2))</f>
        <v/>
      </c>
      <c r="I939" s="27">
        <f>IF(OR(Register!$N937&lt;&gt;"Yes",Register!$O937="",N(Register!$Q937)=0),0,ROUND((Register!$M937-Register!$R937)*MIN(Register!$Q937,MAX(0,MIN(I$4,IF(Register!$U937="",$D$2,MIN($D$2,YEAR(Register!$U937)*12+MONTH(Register!$U937)-1)))-(YEAR(Register!$O937)*12+MONTH(Register!$O937))+1))/Register!$Q937,2)-ROUND((Register!$M937-Register!$R937)*MIN(Register!$Q937,MAX(0,MIN(I$4-1,IF(Register!$U937="",$D$2,MIN($D$2,YEAR(Register!$U937)*12+MONTH(Register!$U937)-1)))-(YEAR(Register!$O937)*12+MONTH(Register!$O937))+1))/Register!$Q937,2))</f>
        <v/>
      </c>
      <c r="J939" s="27">
        <f>IF(OR(Register!$N937&lt;&gt;"Yes",Register!$O937="",N(Register!$Q937)=0),0,ROUND((Register!$M937-Register!$R937)*MIN(Register!$Q937,MAX(0,MIN(J$4,IF(Register!$U937="",$D$2,MIN($D$2,YEAR(Register!$U937)*12+MONTH(Register!$U937)-1)))-(YEAR(Register!$O937)*12+MONTH(Register!$O937))+1))/Register!$Q937,2)-ROUND((Register!$M937-Register!$R937)*MIN(Register!$Q937,MAX(0,MIN(J$4-1,IF(Register!$U937="",$D$2,MIN($D$2,YEAR(Register!$U937)*12+MONTH(Register!$U937)-1)))-(YEAR(Register!$O937)*12+MONTH(Register!$O937))+1))/Register!$Q937,2))</f>
        <v/>
      </c>
      <c r="K939" s="27">
        <f>IF(OR(Register!$N937&lt;&gt;"Yes",Register!$O937="",N(Register!$Q937)=0),0,ROUND((Register!$M937-Register!$R937)*MIN(Register!$Q937,MAX(0,MIN(K$4,IF(Register!$U937="",$D$2,MIN($D$2,YEAR(Register!$U937)*12+MONTH(Register!$U937)-1)))-(YEAR(Register!$O937)*12+MONTH(Register!$O937))+1))/Register!$Q937,2)-ROUND((Register!$M937-Register!$R937)*MIN(Register!$Q937,MAX(0,MIN(K$4-1,IF(Register!$U937="",$D$2,MIN($D$2,YEAR(Register!$U937)*12+MONTH(Register!$U937)-1)))-(YEAR(Register!$O937)*12+MONTH(Register!$O937))+1))/Register!$Q937,2))</f>
        <v/>
      </c>
      <c r="L939" s="27">
        <f>IF(OR(Register!$N937&lt;&gt;"Yes",Register!$O937="",N(Register!$Q937)=0),0,ROUND((Register!$M937-Register!$R937)*MIN(Register!$Q937,MAX(0,MIN(L$4,IF(Register!$U937="",$D$2,MIN($D$2,YEAR(Register!$U937)*12+MONTH(Register!$U937)-1)))-(YEAR(Register!$O937)*12+MONTH(Register!$O937))+1))/Register!$Q937,2)-ROUND((Register!$M937-Register!$R937)*MIN(Register!$Q937,MAX(0,MIN(L$4-1,IF(Register!$U937="",$D$2,MIN($D$2,YEAR(Register!$U937)*12+MONTH(Register!$U937)-1)))-(YEAR(Register!$O937)*12+MONTH(Register!$O937))+1))/Register!$Q937,2))</f>
        <v/>
      </c>
      <c r="M939" s="27">
        <f>IF(OR(Register!$N937&lt;&gt;"Yes",Register!$O937="",N(Register!$Q937)=0),0,ROUND((Register!$M937-Register!$R937)*MIN(Register!$Q937,MAX(0,MIN(M$4,IF(Register!$U937="",$D$2,MIN($D$2,YEAR(Register!$U937)*12+MONTH(Register!$U937)-1)))-(YEAR(Register!$O937)*12+MONTH(Register!$O937))+1))/Register!$Q937,2)-ROUND((Register!$M937-Register!$R937)*MIN(Register!$Q937,MAX(0,MIN(M$4-1,IF(Register!$U937="",$D$2,MIN($D$2,YEAR(Register!$U937)*12+MONTH(Register!$U937)-1)))-(YEAR(Register!$O937)*12+MONTH(Register!$O937))+1))/Register!$Q937,2))</f>
        <v/>
      </c>
      <c r="N939" s="27">
        <f>IF(OR(Register!$N937&lt;&gt;"Yes",Register!$O937="",N(Register!$Q937)=0),0,ROUND((Register!$M937-Register!$R937)*MIN(Register!$Q937,MAX(0,MIN(N$4,IF(Register!$U937="",$D$2,MIN($D$2,YEAR(Register!$U937)*12+MONTH(Register!$U937)-1)))-(YEAR(Register!$O937)*12+MONTH(Register!$O937))+1))/Register!$Q937,2)-ROUND((Register!$M937-Register!$R937)*MIN(Register!$Q937,MAX(0,MIN(N$4-1,IF(Register!$U937="",$D$2,MIN($D$2,YEAR(Register!$U937)*12+MONTH(Register!$U937)-1)))-(YEAR(Register!$O937)*12+MONTH(Register!$O937))+1))/Register!$Q937,2))</f>
        <v/>
      </c>
      <c r="O939" s="27">
        <f>IF(OR(Register!$N937&lt;&gt;"Yes",Register!$O937="",N(Register!$Q937)=0),0,ROUND((Register!$M937-Register!$R937)*MIN(Register!$Q937,MAX(0,MIN(O$4,IF(Register!$U937="",$D$2,MIN($D$2,YEAR(Register!$U937)*12+MONTH(Register!$U937)-1)))-(YEAR(Register!$O937)*12+MONTH(Register!$O937))+1))/Register!$Q937,2)-ROUND((Register!$M937-Register!$R937)*MIN(Register!$Q937,MAX(0,MIN(O$4-1,IF(Register!$U937="",$D$2,MIN($D$2,YEAR(Register!$U937)*12+MONTH(Register!$U937)-1)))-(YEAR(Register!$O937)*12+MONTH(Register!$O937))+1))/Register!$Q937,2))</f>
        <v/>
      </c>
      <c r="P939" s="27">
        <f>IF(OR(Register!$N937&lt;&gt;"Yes",Register!$O937="",N(Register!$Q937)=0),0,ROUND((Register!$M937-Register!$R937)*MIN(Register!$Q937,MAX(0,MIN(P$4,IF(Register!$U937="",$D$2,MIN($D$2,YEAR(Register!$U937)*12+MONTH(Register!$U937)-1)))-(YEAR(Register!$O937)*12+MONTH(Register!$O937))+1))/Register!$Q937,2)-ROUND((Register!$M937-Register!$R937)*MIN(Register!$Q937,MAX(0,MIN(P$4-1,IF(Register!$U937="",$D$2,MIN($D$2,YEAR(Register!$U937)*12+MONTH(Register!$U937)-1)))-(YEAR(Register!$O937)*12+MONTH(Register!$O937))+1))/Register!$Q937,2))</f>
        <v/>
      </c>
      <c r="Q939" s="27">
        <f>E939+F939+G939+H939+I939+J939+K939+L939+M939+N939+O939+P939</f>
        <v/>
      </c>
    </row>
    <row r="940">
      <c r="A940" s="28">
        <f>IF(Register!$A938="","",Register!$A938)</f>
        <v/>
      </c>
      <c r="B940" s="28">
        <f>IF(Register!$D938="","",Register!$D938)</f>
        <v/>
      </c>
      <c r="C940" s="28">
        <f>IF(Register!$F938="","",Register!$F938)</f>
        <v/>
      </c>
      <c r="D940" s="28">
        <f>IF(C940="","",IF(C940=Settings!$A$9,Settings!$B$9,IF(C940=Settings!$A$10,Settings!$B$10,IF(C940=Settings!$A$11,Settings!$B$11,IF(C940=Settings!$A$12,Settings!$B$12,IF(C940=Settings!$A$13,Settings!$B$13,IF(C940=Settings!$A$14,Settings!$B$14,IF(C940=Settings!$A$15,Settings!$B$15,IF(C940=Settings!$A$16,Settings!$B$16,IF(C940=Settings!$A$17,Settings!$B$17,IF(C940=Settings!$A$18,Settings!$B$18,"")))))))))))</f>
        <v/>
      </c>
      <c r="E940" s="27">
        <f>IF(OR(Register!$N938&lt;&gt;"Yes",Register!$O938="",N(Register!$Q938)=0),0,ROUND((Register!$M938-Register!$R938)*MIN(Register!$Q938,MAX(0,MIN(E$4,IF(Register!$U938="",$D$2,MIN($D$2,YEAR(Register!$U938)*12+MONTH(Register!$U938)-1)))-(YEAR(Register!$O938)*12+MONTH(Register!$O938))+1))/Register!$Q938,2)-ROUND((Register!$M938-Register!$R938)*MIN(Register!$Q938,MAX(0,MIN(E$4-1,IF(Register!$U938="",$D$2,MIN($D$2,YEAR(Register!$U938)*12+MONTH(Register!$U938)-1)))-(YEAR(Register!$O938)*12+MONTH(Register!$O938))+1))/Register!$Q938,2))</f>
        <v/>
      </c>
      <c r="F940" s="27">
        <f>IF(OR(Register!$N938&lt;&gt;"Yes",Register!$O938="",N(Register!$Q938)=0),0,ROUND((Register!$M938-Register!$R938)*MIN(Register!$Q938,MAX(0,MIN(F$4,IF(Register!$U938="",$D$2,MIN($D$2,YEAR(Register!$U938)*12+MONTH(Register!$U938)-1)))-(YEAR(Register!$O938)*12+MONTH(Register!$O938))+1))/Register!$Q938,2)-ROUND((Register!$M938-Register!$R938)*MIN(Register!$Q938,MAX(0,MIN(F$4-1,IF(Register!$U938="",$D$2,MIN($D$2,YEAR(Register!$U938)*12+MONTH(Register!$U938)-1)))-(YEAR(Register!$O938)*12+MONTH(Register!$O938))+1))/Register!$Q938,2))</f>
        <v/>
      </c>
      <c r="G940" s="27">
        <f>IF(OR(Register!$N938&lt;&gt;"Yes",Register!$O938="",N(Register!$Q938)=0),0,ROUND((Register!$M938-Register!$R938)*MIN(Register!$Q938,MAX(0,MIN(G$4,IF(Register!$U938="",$D$2,MIN($D$2,YEAR(Register!$U938)*12+MONTH(Register!$U938)-1)))-(YEAR(Register!$O938)*12+MONTH(Register!$O938))+1))/Register!$Q938,2)-ROUND((Register!$M938-Register!$R938)*MIN(Register!$Q938,MAX(0,MIN(G$4-1,IF(Register!$U938="",$D$2,MIN($D$2,YEAR(Register!$U938)*12+MONTH(Register!$U938)-1)))-(YEAR(Register!$O938)*12+MONTH(Register!$O938))+1))/Register!$Q938,2))</f>
        <v/>
      </c>
      <c r="H940" s="27">
        <f>IF(OR(Register!$N938&lt;&gt;"Yes",Register!$O938="",N(Register!$Q938)=0),0,ROUND((Register!$M938-Register!$R938)*MIN(Register!$Q938,MAX(0,MIN(H$4,IF(Register!$U938="",$D$2,MIN($D$2,YEAR(Register!$U938)*12+MONTH(Register!$U938)-1)))-(YEAR(Register!$O938)*12+MONTH(Register!$O938))+1))/Register!$Q938,2)-ROUND((Register!$M938-Register!$R938)*MIN(Register!$Q938,MAX(0,MIN(H$4-1,IF(Register!$U938="",$D$2,MIN($D$2,YEAR(Register!$U938)*12+MONTH(Register!$U938)-1)))-(YEAR(Register!$O938)*12+MONTH(Register!$O938))+1))/Register!$Q938,2))</f>
        <v/>
      </c>
      <c r="I940" s="27">
        <f>IF(OR(Register!$N938&lt;&gt;"Yes",Register!$O938="",N(Register!$Q938)=0),0,ROUND((Register!$M938-Register!$R938)*MIN(Register!$Q938,MAX(0,MIN(I$4,IF(Register!$U938="",$D$2,MIN($D$2,YEAR(Register!$U938)*12+MONTH(Register!$U938)-1)))-(YEAR(Register!$O938)*12+MONTH(Register!$O938))+1))/Register!$Q938,2)-ROUND((Register!$M938-Register!$R938)*MIN(Register!$Q938,MAX(0,MIN(I$4-1,IF(Register!$U938="",$D$2,MIN($D$2,YEAR(Register!$U938)*12+MONTH(Register!$U938)-1)))-(YEAR(Register!$O938)*12+MONTH(Register!$O938))+1))/Register!$Q938,2))</f>
        <v/>
      </c>
      <c r="J940" s="27">
        <f>IF(OR(Register!$N938&lt;&gt;"Yes",Register!$O938="",N(Register!$Q938)=0),0,ROUND((Register!$M938-Register!$R938)*MIN(Register!$Q938,MAX(0,MIN(J$4,IF(Register!$U938="",$D$2,MIN($D$2,YEAR(Register!$U938)*12+MONTH(Register!$U938)-1)))-(YEAR(Register!$O938)*12+MONTH(Register!$O938))+1))/Register!$Q938,2)-ROUND((Register!$M938-Register!$R938)*MIN(Register!$Q938,MAX(0,MIN(J$4-1,IF(Register!$U938="",$D$2,MIN($D$2,YEAR(Register!$U938)*12+MONTH(Register!$U938)-1)))-(YEAR(Register!$O938)*12+MONTH(Register!$O938))+1))/Register!$Q938,2))</f>
        <v/>
      </c>
      <c r="K940" s="27">
        <f>IF(OR(Register!$N938&lt;&gt;"Yes",Register!$O938="",N(Register!$Q938)=0),0,ROUND((Register!$M938-Register!$R938)*MIN(Register!$Q938,MAX(0,MIN(K$4,IF(Register!$U938="",$D$2,MIN($D$2,YEAR(Register!$U938)*12+MONTH(Register!$U938)-1)))-(YEAR(Register!$O938)*12+MONTH(Register!$O938))+1))/Register!$Q938,2)-ROUND((Register!$M938-Register!$R938)*MIN(Register!$Q938,MAX(0,MIN(K$4-1,IF(Register!$U938="",$D$2,MIN($D$2,YEAR(Register!$U938)*12+MONTH(Register!$U938)-1)))-(YEAR(Register!$O938)*12+MONTH(Register!$O938))+1))/Register!$Q938,2))</f>
        <v/>
      </c>
      <c r="L940" s="27">
        <f>IF(OR(Register!$N938&lt;&gt;"Yes",Register!$O938="",N(Register!$Q938)=0),0,ROUND((Register!$M938-Register!$R938)*MIN(Register!$Q938,MAX(0,MIN(L$4,IF(Register!$U938="",$D$2,MIN($D$2,YEAR(Register!$U938)*12+MONTH(Register!$U938)-1)))-(YEAR(Register!$O938)*12+MONTH(Register!$O938))+1))/Register!$Q938,2)-ROUND((Register!$M938-Register!$R938)*MIN(Register!$Q938,MAX(0,MIN(L$4-1,IF(Register!$U938="",$D$2,MIN($D$2,YEAR(Register!$U938)*12+MONTH(Register!$U938)-1)))-(YEAR(Register!$O938)*12+MONTH(Register!$O938))+1))/Register!$Q938,2))</f>
        <v/>
      </c>
      <c r="M940" s="27">
        <f>IF(OR(Register!$N938&lt;&gt;"Yes",Register!$O938="",N(Register!$Q938)=0),0,ROUND((Register!$M938-Register!$R938)*MIN(Register!$Q938,MAX(0,MIN(M$4,IF(Register!$U938="",$D$2,MIN($D$2,YEAR(Register!$U938)*12+MONTH(Register!$U938)-1)))-(YEAR(Register!$O938)*12+MONTH(Register!$O938))+1))/Register!$Q938,2)-ROUND((Register!$M938-Register!$R938)*MIN(Register!$Q938,MAX(0,MIN(M$4-1,IF(Register!$U938="",$D$2,MIN($D$2,YEAR(Register!$U938)*12+MONTH(Register!$U938)-1)))-(YEAR(Register!$O938)*12+MONTH(Register!$O938))+1))/Register!$Q938,2))</f>
        <v/>
      </c>
      <c r="N940" s="27">
        <f>IF(OR(Register!$N938&lt;&gt;"Yes",Register!$O938="",N(Register!$Q938)=0),0,ROUND((Register!$M938-Register!$R938)*MIN(Register!$Q938,MAX(0,MIN(N$4,IF(Register!$U938="",$D$2,MIN($D$2,YEAR(Register!$U938)*12+MONTH(Register!$U938)-1)))-(YEAR(Register!$O938)*12+MONTH(Register!$O938))+1))/Register!$Q938,2)-ROUND((Register!$M938-Register!$R938)*MIN(Register!$Q938,MAX(0,MIN(N$4-1,IF(Register!$U938="",$D$2,MIN($D$2,YEAR(Register!$U938)*12+MONTH(Register!$U938)-1)))-(YEAR(Register!$O938)*12+MONTH(Register!$O938))+1))/Register!$Q938,2))</f>
        <v/>
      </c>
      <c r="O940" s="27">
        <f>IF(OR(Register!$N938&lt;&gt;"Yes",Register!$O938="",N(Register!$Q938)=0),0,ROUND((Register!$M938-Register!$R938)*MIN(Register!$Q938,MAX(0,MIN(O$4,IF(Register!$U938="",$D$2,MIN($D$2,YEAR(Register!$U938)*12+MONTH(Register!$U938)-1)))-(YEAR(Register!$O938)*12+MONTH(Register!$O938))+1))/Register!$Q938,2)-ROUND((Register!$M938-Register!$R938)*MIN(Register!$Q938,MAX(0,MIN(O$4-1,IF(Register!$U938="",$D$2,MIN($D$2,YEAR(Register!$U938)*12+MONTH(Register!$U938)-1)))-(YEAR(Register!$O938)*12+MONTH(Register!$O938))+1))/Register!$Q938,2))</f>
        <v/>
      </c>
      <c r="P940" s="27">
        <f>IF(OR(Register!$N938&lt;&gt;"Yes",Register!$O938="",N(Register!$Q938)=0),0,ROUND((Register!$M938-Register!$R938)*MIN(Register!$Q938,MAX(0,MIN(P$4,IF(Register!$U938="",$D$2,MIN($D$2,YEAR(Register!$U938)*12+MONTH(Register!$U938)-1)))-(YEAR(Register!$O938)*12+MONTH(Register!$O938))+1))/Register!$Q938,2)-ROUND((Register!$M938-Register!$R938)*MIN(Register!$Q938,MAX(0,MIN(P$4-1,IF(Register!$U938="",$D$2,MIN($D$2,YEAR(Register!$U938)*12+MONTH(Register!$U938)-1)))-(YEAR(Register!$O938)*12+MONTH(Register!$O938))+1))/Register!$Q938,2))</f>
        <v/>
      </c>
      <c r="Q940" s="27">
        <f>E940+F940+G940+H940+I940+J940+K940+L940+M940+N940+O940+P940</f>
        <v/>
      </c>
    </row>
    <row r="941">
      <c r="A941" s="28">
        <f>IF(Register!$A939="","",Register!$A939)</f>
        <v/>
      </c>
      <c r="B941" s="28">
        <f>IF(Register!$D939="","",Register!$D939)</f>
        <v/>
      </c>
      <c r="C941" s="28">
        <f>IF(Register!$F939="","",Register!$F939)</f>
        <v/>
      </c>
      <c r="D941" s="28">
        <f>IF(C941="","",IF(C941=Settings!$A$9,Settings!$B$9,IF(C941=Settings!$A$10,Settings!$B$10,IF(C941=Settings!$A$11,Settings!$B$11,IF(C941=Settings!$A$12,Settings!$B$12,IF(C941=Settings!$A$13,Settings!$B$13,IF(C941=Settings!$A$14,Settings!$B$14,IF(C941=Settings!$A$15,Settings!$B$15,IF(C941=Settings!$A$16,Settings!$B$16,IF(C941=Settings!$A$17,Settings!$B$17,IF(C941=Settings!$A$18,Settings!$B$18,"")))))))))))</f>
        <v/>
      </c>
      <c r="E941" s="27">
        <f>IF(OR(Register!$N939&lt;&gt;"Yes",Register!$O939="",N(Register!$Q939)=0),0,ROUND((Register!$M939-Register!$R939)*MIN(Register!$Q939,MAX(0,MIN(E$4,IF(Register!$U939="",$D$2,MIN($D$2,YEAR(Register!$U939)*12+MONTH(Register!$U939)-1)))-(YEAR(Register!$O939)*12+MONTH(Register!$O939))+1))/Register!$Q939,2)-ROUND((Register!$M939-Register!$R939)*MIN(Register!$Q939,MAX(0,MIN(E$4-1,IF(Register!$U939="",$D$2,MIN($D$2,YEAR(Register!$U939)*12+MONTH(Register!$U939)-1)))-(YEAR(Register!$O939)*12+MONTH(Register!$O939))+1))/Register!$Q939,2))</f>
        <v/>
      </c>
      <c r="F941" s="27">
        <f>IF(OR(Register!$N939&lt;&gt;"Yes",Register!$O939="",N(Register!$Q939)=0),0,ROUND((Register!$M939-Register!$R939)*MIN(Register!$Q939,MAX(0,MIN(F$4,IF(Register!$U939="",$D$2,MIN($D$2,YEAR(Register!$U939)*12+MONTH(Register!$U939)-1)))-(YEAR(Register!$O939)*12+MONTH(Register!$O939))+1))/Register!$Q939,2)-ROUND((Register!$M939-Register!$R939)*MIN(Register!$Q939,MAX(0,MIN(F$4-1,IF(Register!$U939="",$D$2,MIN($D$2,YEAR(Register!$U939)*12+MONTH(Register!$U939)-1)))-(YEAR(Register!$O939)*12+MONTH(Register!$O939))+1))/Register!$Q939,2))</f>
        <v/>
      </c>
      <c r="G941" s="27">
        <f>IF(OR(Register!$N939&lt;&gt;"Yes",Register!$O939="",N(Register!$Q939)=0),0,ROUND((Register!$M939-Register!$R939)*MIN(Register!$Q939,MAX(0,MIN(G$4,IF(Register!$U939="",$D$2,MIN($D$2,YEAR(Register!$U939)*12+MONTH(Register!$U939)-1)))-(YEAR(Register!$O939)*12+MONTH(Register!$O939))+1))/Register!$Q939,2)-ROUND((Register!$M939-Register!$R939)*MIN(Register!$Q939,MAX(0,MIN(G$4-1,IF(Register!$U939="",$D$2,MIN($D$2,YEAR(Register!$U939)*12+MONTH(Register!$U939)-1)))-(YEAR(Register!$O939)*12+MONTH(Register!$O939))+1))/Register!$Q939,2))</f>
        <v/>
      </c>
      <c r="H941" s="27">
        <f>IF(OR(Register!$N939&lt;&gt;"Yes",Register!$O939="",N(Register!$Q939)=0),0,ROUND((Register!$M939-Register!$R939)*MIN(Register!$Q939,MAX(0,MIN(H$4,IF(Register!$U939="",$D$2,MIN($D$2,YEAR(Register!$U939)*12+MONTH(Register!$U939)-1)))-(YEAR(Register!$O939)*12+MONTH(Register!$O939))+1))/Register!$Q939,2)-ROUND((Register!$M939-Register!$R939)*MIN(Register!$Q939,MAX(0,MIN(H$4-1,IF(Register!$U939="",$D$2,MIN($D$2,YEAR(Register!$U939)*12+MONTH(Register!$U939)-1)))-(YEAR(Register!$O939)*12+MONTH(Register!$O939))+1))/Register!$Q939,2))</f>
        <v/>
      </c>
      <c r="I941" s="27">
        <f>IF(OR(Register!$N939&lt;&gt;"Yes",Register!$O939="",N(Register!$Q939)=0),0,ROUND((Register!$M939-Register!$R939)*MIN(Register!$Q939,MAX(0,MIN(I$4,IF(Register!$U939="",$D$2,MIN($D$2,YEAR(Register!$U939)*12+MONTH(Register!$U939)-1)))-(YEAR(Register!$O939)*12+MONTH(Register!$O939))+1))/Register!$Q939,2)-ROUND((Register!$M939-Register!$R939)*MIN(Register!$Q939,MAX(0,MIN(I$4-1,IF(Register!$U939="",$D$2,MIN($D$2,YEAR(Register!$U939)*12+MONTH(Register!$U939)-1)))-(YEAR(Register!$O939)*12+MONTH(Register!$O939))+1))/Register!$Q939,2))</f>
        <v/>
      </c>
      <c r="J941" s="27">
        <f>IF(OR(Register!$N939&lt;&gt;"Yes",Register!$O939="",N(Register!$Q939)=0),0,ROUND((Register!$M939-Register!$R939)*MIN(Register!$Q939,MAX(0,MIN(J$4,IF(Register!$U939="",$D$2,MIN($D$2,YEAR(Register!$U939)*12+MONTH(Register!$U939)-1)))-(YEAR(Register!$O939)*12+MONTH(Register!$O939))+1))/Register!$Q939,2)-ROUND((Register!$M939-Register!$R939)*MIN(Register!$Q939,MAX(0,MIN(J$4-1,IF(Register!$U939="",$D$2,MIN($D$2,YEAR(Register!$U939)*12+MONTH(Register!$U939)-1)))-(YEAR(Register!$O939)*12+MONTH(Register!$O939))+1))/Register!$Q939,2))</f>
        <v/>
      </c>
      <c r="K941" s="27">
        <f>IF(OR(Register!$N939&lt;&gt;"Yes",Register!$O939="",N(Register!$Q939)=0),0,ROUND((Register!$M939-Register!$R939)*MIN(Register!$Q939,MAX(0,MIN(K$4,IF(Register!$U939="",$D$2,MIN($D$2,YEAR(Register!$U939)*12+MONTH(Register!$U939)-1)))-(YEAR(Register!$O939)*12+MONTH(Register!$O939))+1))/Register!$Q939,2)-ROUND((Register!$M939-Register!$R939)*MIN(Register!$Q939,MAX(0,MIN(K$4-1,IF(Register!$U939="",$D$2,MIN($D$2,YEAR(Register!$U939)*12+MONTH(Register!$U939)-1)))-(YEAR(Register!$O939)*12+MONTH(Register!$O939))+1))/Register!$Q939,2))</f>
        <v/>
      </c>
      <c r="L941" s="27">
        <f>IF(OR(Register!$N939&lt;&gt;"Yes",Register!$O939="",N(Register!$Q939)=0),0,ROUND((Register!$M939-Register!$R939)*MIN(Register!$Q939,MAX(0,MIN(L$4,IF(Register!$U939="",$D$2,MIN($D$2,YEAR(Register!$U939)*12+MONTH(Register!$U939)-1)))-(YEAR(Register!$O939)*12+MONTH(Register!$O939))+1))/Register!$Q939,2)-ROUND((Register!$M939-Register!$R939)*MIN(Register!$Q939,MAX(0,MIN(L$4-1,IF(Register!$U939="",$D$2,MIN($D$2,YEAR(Register!$U939)*12+MONTH(Register!$U939)-1)))-(YEAR(Register!$O939)*12+MONTH(Register!$O939))+1))/Register!$Q939,2))</f>
        <v/>
      </c>
      <c r="M941" s="27">
        <f>IF(OR(Register!$N939&lt;&gt;"Yes",Register!$O939="",N(Register!$Q939)=0),0,ROUND((Register!$M939-Register!$R939)*MIN(Register!$Q939,MAX(0,MIN(M$4,IF(Register!$U939="",$D$2,MIN($D$2,YEAR(Register!$U939)*12+MONTH(Register!$U939)-1)))-(YEAR(Register!$O939)*12+MONTH(Register!$O939))+1))/Register!$Q939,2)-ROUND((Register!$M939-Register!$R939)*MIN(Register!$Q939,MAX(0,MIN(M$4-1,IF(Register!$U939="",$D$2,MIN($D$2,YEAR(Register!$U939)*12+MONTH(Register!$U939)-1)))-(YEAR(Register!$O939)*12+MONTH(Register!$O939))+1))/Register!$Q939,2))</f>
        <v/>
      </c>
      <c r="N941" s="27">
        <f>IF(OR(Register!$N939&lt;&gt;"Yes",Register!$O939="",N(Register!$Q939)=0),0,ROUND((Register!$M939-Register!$R939)*MIN(Register!$Q939,MAX(0,MIN(N$4,IF(Register!$U939="",$D$2,MIN($D$2,YEAR(Register!$U939)*12+MONTH(Register!$U939)-1)))-(YEAR(Register!$O939)*12+MONTH(Register!$O939))+1))/Register!$Q939,2)-ROUND((Register!$M939-Register!$R939)*MIN(Register!$Q939,MAX(0,MIN(N$4-1,IF(Register!$U939="",$D$2,MIN($D$2,YEAR(Register!$U939)*12+MONTH(Register!$U939)-1)))-(YEAR(Register!$O939)*12+MONTH(Register!$O939))+1))/Register!$Q939,2))</f>
        <v/>
      </c>
      <c r="O941" s="27">
        <f>IF(OR(Register!$N939&lt;&gt;"Yes",Register!$O939="",N(Register!$Q939)=0),0,ROUND((Register!$M939-Register!$R939)*MIN(Register!$Q939,MAX(0,MIN(O$4,IF(Register!$U939="",$D$2,MIN($D$2,YEAR(Register!$U939)*12+MONTH(Register!$U939)-1)))-(YEAR(Register!$O939)*12+MONTH(Register!$O939))+1))/Register!$Q939,2)-ROUND((Register!$M939-Register!$R939)*MIN(Register!$Q939,MAX(0,MIN(O$4-1,IF(Register!$U939="",$D$2,MIN($D$2,YEAR(Register!$U939)*12+MONTH(Register!$U939)-1)))-(YEAR(Register!$O939)*12+MONTH(Register!$O939))+1))/Register!$Q939,2))</f>
        <v/>
      </c>
      <c r="P941" s="27">
        <f>IF(OR(Register!$N939&lt;&gt;"Yes",Register!$O939="",N(Register!$Q939)=0),0,ROUND((Register!$M939-Register!$R939)*MIN(Register!$Q939,MAX(0,MIN(P$4,IF(Register!$U939="",$D$2,MIN($D$2,YEAR(Register!$U939)*12+MONTH(Register!$U939)-1)))-(YEAR(Register!$O939)*12+MONTH(Register!$O939))+1))/Register!$Q939,2)-ROUND((Register!$M939-Register!$R939)*MIN(Register!$Q939,MAX(0,MIN(P$4-1,IF(Register!$U939="",$D$2,MIN($D$2,YEAR(Register!$U939)*12+MONTH(Register!$U939)-1)))-(YEAR(Register!$O939)*12+MONTH(Register!$O939))+1))/Register!$Q939,2))</f>
        <v/>
      </c>
      <c r="Q941" s="27">
        <f>E941+F941+G941+H941+I941+J941+K941+L941+M941+N941+O941+P941</f>
        <v/>
      </c>
    </row>
    <row r="942">
      <c r="A942" s="28">
        <f>IF(Register!$A940="","",Register!$A940)</f>
        <v/>
      </c>
      <c r="B942" s="28">
        <f>IF(Register!$D940="","",Register!$D940)</f>
        <v/>
      </c>
      <c r="C942" s="28">
        <f>IF(Register!$F940="","",Register!$F940)</f>
        <v/>
      </c>
      <c r="D942" s="28">
        <f>IF(C942="","",IF(C942=Settings!$A$9,Settings!$B$9,IF(C942=Settings!$A$10,Settings!$B$10,IF(C942=Settings!$A$11,Settings!$B$11,IF(C942=Settings!$A$12,Settings!$B$12,IF(C942=Settings!$A$13,Settings!$B$13,IF(C942=Settings!$A$14,Settings!$B$14,IF(C942=Settings!$A$15,Settings!$B$15,IF(C942=Settings!$A$16,Settings!$B$16,IF(C942=Settings!$A$17,Settings!$B$17,IF(C942=Settings!$A$18,Settings!$B$18,"")))))))))))</f>
        <v/>
      </c>
      <c r="E942" s="27">
        <f>IF(OR(Register!$N940&lt;&gt;"Yes",Register!$O940="",N(Register!$Q940)=0),0,ROUND((Register!$M940-Register!$R940)*MIN(Register!$Q940,MAX(0,MIN(E$4,IF(Register!$U940="",$D$2,MIN($D$2,YEAR(Register!$U940)*12+MONTH(Register!$U940)-1)))-(YEAR(Register!$O940)*12+MONTH(Register!$O940))+1))/Register!$Q940,2)-ROUND((Register!$M940-Register!$R940)*MIN(Register!$Q940,MAX(0,MIN(E$4-1,IF(Register!$U940="",$D$2,MIN($D$2,YEAR(Register!$U940)*12+MONTH(Register!$U940)-1)))-(YEAR(Register!$O940)*12+MONTH(Register!$O940))+1))/Register!$Q940,2))</f>
        <v/>
      </c>
      <c r="F942" s="27">
        <f>IF(OR(Register!$N940&lt;&gt;"Yes",Register!$O940="",N(Register!$Q940)=0),0,ROUND((Register!$M940-Register!$R940)*MIN(Register!$Q940,MAX(0,MIN(F$4,IF(Register!$U940="",$D$2,MIN($D$2,YEAR(Register!$U940)*12+MONTH(Register!$U940)-1)))-(YEAR(Register!$O940)*12+MONTH(Register!$O940))+1))/Register!$Q940,2)-ROUND((Register!$M940-Register!$R940)*MIN(Register!$Q940,MAX(0,MIN(F$4-1,IF(Register!$U940="",$D$2,MIN($D$2,YEAR(Register!$U940)*12+MONTH(Register!$U940)-1)))-(YEAR(Register!$O940)*12+MONTH(Register!$O940))+1))/Register!$Q940,2))</f>
        <v/>
      </c>
      <c r="G942" s="27">
        <f>IF(OR(Register!$N940&lt;&gt;"Yes",Register!$O940="",N(Register!$Q940)=0),0,ROUND((Register!$M940-Register!$R940)*MIN(Register!$Q940,MAX(0,MIN(G$4,IF(Register!$U940="",$D$2,MIN($D$2,YEAR(Register!$U940)*12+MONTH(Register!$U940)-1)))-(YEAR(Register!$O940)*12+MONTH(Register!$O940))+1))/Register!$Q940,2)-ROUND((Register!$M940-Register!$R940)*MIN(Register!$Q940,MAX(0,MIN(G$4-1,IF(Register!$U940="",$D$2,MIN($D$2,YEAR(Register!$U940)*12+MONTH(Register!$U940)-1)))-(YEAR(Register!$O940)*12+MONTH(Register!$O940))+1))/Register!$Q940,2))</f>
        <v/>
      </c>
      <c r="H942" s="27">
        <f>IF(OR(Register!$N940&lt;&gt;"Yes",Register!$O940="",N(Register!$Q940)=0),0,ROUND((Register!$M940-Register!$R940)*MIN(Register!$Q940,MAX(0,MIN(H$4,IF(Register!$U940="",$D$2,MIN($D$2,YEAR(Register!$U940)*12+MONTH(Register!$U940)-1)))-(YEAR(Register!$O940)*12+MONTH(Register!$O940))+1))/Register!$Q940,2)-ROUND((Register!$M940-Register!$R940)*MIN(Register!$Q940,MAX(0,MIN(H$4-1,IF(Register!$U940="",$D$2,MIN($D$2,YEAR(Register!$U940)*12+MONTH(Register!$U940)-1)))-(YEAR(Register!$O940)*12+MONTH(Register!$O940))+1))/Register!$Q940,2))</f>
        <v/>
      </c>
      <c r="I942" s="27">
        <f>IF(OR(Register!$N940&lt;&gt;"Yes",Register!$O940="",N(Register!$Q940)=0),0,ROUND((Register!$M940-Register!$R940)*MIN(Register!$Q940,MAX(0,MIN(I$4,IF(Register!$U940="",$D$2,MIN($D$2,YEAR(Register!$U940)*12+MONTH(Register!$U940)-1)))-(YEAR(Register!$O940)*12+MONTH(Register!$O940))+1))/Register!$Q940,2)-ROUND((Register!$M940-Register!$R940)*MIN(Register!$Q940,MAX(0,MIN(I$4-1,IF(Register!$U940="",$D$2,MIN($D$2,YEAR(Register!$U940)*12+MONTH(Register!$U940)-1)))-(YEAR(Register!$O940)*12+MONTH(Register!$O940))+1))/Register!$Q940,2))</f>
        <v/>
      </c>
      <c r="J942" s="27">
        <f>IF(OR(Register!$N940&lt;&gt;"Yes",Register!$O940="",N(Register!$Q940)=0),0,ROUND((Register!$M940-Register!$R940)*MIN(Register!$Q940,MAX(0,MIN(J$4,IF(Register!$U940="",$D$2,MIN($D$2,YEAR(Register!$U940)*12+MONTH(Register!$U940)-1)))-(YEAR(Register!$O940)*12+MONTH(Register!$O940))+1))/Register!$Q940,2)-ROUND((Register!$M940-Register!$R940)*MIN(Register!$Q940,MAX(0,MIN(J$4-1,IF(Register!$U940="",$D$2,MIN($D$2,YEAR(Register!$U940)*12+MONTH(Register!$U940)-1)))-(YEAR(Register!$O940)*12+MONTH(Register!$O940))+1))/Register!$Q940,2))</f>
        <v/>
      </c>
      <c r="K942" s="27">
        <f>IF(OR(Register!$N940&lt;&gt;"Yes",Register!$O940="",N(Register!$Q940)=0),0,ROUND((Register!$M940-Register!$R940)*MIN(Register!$Q940,MAX(0,MIN(K$4,IF(Register!$U940="",$D$2,MIN($D$2,YEAR(Register!$U940)*12+MONTH(Register!$U940)-1)))-(YEAR(Register!$O940)*12+MONTH(Register!$O940))+1))/Register!$Q940,2)-ROUND((Register!$M940-Register!$R940)*MIN(Register!$Q940,MAX(0,MIN(K$4-1,IF(Register!$U940="",$D$2,MIN($D$2,YEAR(Register!$U940)*12+MONTH(Register!$U940)-1)))-(YEAR(Register!$O940)*12+MONTH(Register!$O940))+1))/Register!$Q940,2))</f>
        <v/>
      </c>
      <c r="L942" s="27">
        <f>IF(OR(Register!$N940&lt;&gt;"Yes",Register!$O940="",N(Register!$Q940)=0),0,ROUND((Register!$M940-Register!$R940)*MIN(Register!$Q940,MAX(0,MIN(L$4,IF(Register!$U940="",$D$2,MIN($D$2,YEAR(Register!$U940)*12+MONTH(Register!$U940)-1)))-(YEAR(Register!$O940)*12+MONTH(Register!$O940))+1))/Register!$Q940,2)-ROUND((Register!$M940-Register!$R940)*MIN(Register!$Q940,MAX(0,MIN(L$4-1,IF(Register!$U940="",$D$2,MIN($D$2,YEAR(Register!$U940)*12+MONTH(Register!$U940)-1)))-(YEAR(Register!$O940)*12+MONTH(Register!$O940))+1))/Register!$Q940,2))</f>
        <v/>
      </c>
      <c r="M942" s="27">
        <f>IF(OR(Register!$N940&lt;&gt;"Yes",Register!$O940="",N(Register!$Q940)=0),0,ROUND((Register!$M940-Register!$R940)*MIN(Register!$Q940,MAX(0,MIN(M$4,IF(Register!$U940="",$D$2,MIN($D$2,YEAR(Register!$U940)*12+MONTH(Register!$U940)-1)))-(YEAR(Register!$O940)*12+MONTH(Register!$O940))+1))/Register!$Q940,2)-ROUND((Register!$M940-Register!$R940)*MIN(Register!$Q940,MAX(0,MIN(M$4-1,IF(Register!$U940="",$D$2,MIN($D$2,YEAR(Register!$U940)*12+MONTH(Register!$U940)-1)))-(YEAR(Register!$O940)*12+MONTH(Register!$O940))+1))/Register!$Q940,2))</f>
        <v/>
      </c>
      <c r="N942" s="27">
        <f>IF(OR(Register!$N940&lt;&gt;"Yes",Register!$O940="",N(Register!$Q940)=0),0,ROUND((Register!$M940-Register!$R940)*MIN(Register!$Q940,MAX(0,MIN(N$4,IF(Register!$U940="",$D$2,MIN($D$2,YEAR(Register!$U940)*12+MONTH(Register!$U940)-1)))-(YEAR(Register!$O940)*12+MONTH(Register!$O940))+1))/Register!$Q940,2)-ROUND((Register!$M940-Register!$R940)*MIN(Register!$Q940,MAX(0,MIN(N$4-1,IF(Register!$U940="",$D$2,MIN($D$2,YEAR(Register!$U940)*12+MONTH(Register!$U940)-1)))-(YEAR(Register!$O940)*12+MONTH(Register!$O940))+1))/Register!$Q940,2))</f>
        <v/>
      </c>
      <c r="O942" s="27">
        <f>IF(OR(Register!$N940&lt;&gt;"Yes",Register!$O940="",N(Register!$Q940)=0),0,ROUND((Register!$M940-Register!$R940)*MIN(Register!$Q940,MAX(0,MIN(O$4,IF(Register!$U940="",$D$2,MIN($D$2,YEAR(Register!$U940)*12+MONTH(Register!$U940)-1)))-(YEAR(Register!$O940)*12+MONTH(Register!$O940))+1))/Register!$Q940,2)-ROUND((Register!$M940-Register!$R940)*MIN(Register!$Q940,MAX(0,MIN(O$4-1,IF(Register!$U940="",$D$2,MIN($D$2,YEAR(Register!$U940)*12+MONTH(Register!$U940)-1)))-(YEAR(Register!$O940)*12+MONTH(Register!$O940))+1))/Register!$Q940,2))</f>
        <v/>
      </c>
      <c r="P942" s="27">
        <f>IF(OR(Register!$N940&lt;&gt;"Yes",Register!$O940="",N(Register!$Q940)=0),0,ROUND((Register!$M940-Register!$R940)*MIN(Register!$Q940,MAX(0,MIN(P$4,IF(Register!$U940="",$D$2,MIN($D$2,YEAR(Register!$U940)*12+MONTH(Register!$U940)-1)))-(YEAR(Register!$O940)*12+MONTH(Register!$O940))+1))/Register!$Q940,2)-ROUND((Register!$M940-Register!$R940)*MIN(Register!$Q940,MAX(0,MIN(P$4-1,IF(Register!$U940="",$D$2,MIN($D$2,YEAR(Register!$U940)*12+MONTH(Register!$U940)-1)))-(YEAR(Register!$O940)*12+MONTH(Register!$O940))+1))/Register!$Q940,2))</f>
        <v/>
      </c>
      <c r="Q942" s="27">
        <f>E942+F942+G942+H942+I942+J942+K942+L942+M942+N942+O942+P942</f>
        <v/>
      </c>
    </row>
    <row r="943">
      <c r="A943" s="28">
        <f>IF(Register!$A941="","",Register!$A941)</f>
        <v/>
      </c>
      <c r="B943" s="28">
        <f>IF(Register!$D941="","",Register!$D941)</f>
        <v/>
      </c>
      <c r="C943" s="28">
        <f>IF(Register!$F941="","",Register!$F941)</f>
        <v/>
      </c>
      <c r="D943" s="28">
        <f>IF(C943="","",IF(C943=Settings!$A$9,Settings!$B$9,IF(C943=Settings!$A$10,Settings!$B$10,IF(C943=Settings!$A$11,Settings!$B$11,IF(C943=Settings!$A$12,Settings!$B$12,IF(C943=Settings!$A$13,Settings!$B$13,IF(C943=Settings!$A$14,Settings!$B$14,IF(C943=Settings!$A$15,Settings!$B$15,IF(C943=Settings!$A$16,Settings!$B$16,IF(C943=Settings!$A$17,Settings!$B$17,IF(C943=Settings!$A$18,Settings!$B$18,"")))))))))))</f>
        <v/>
      </c>
      <c r="E943" s="27">
        <f>IF(OR(Register!$N941&lt;&gt;"Yes",Register!$O941="",N(Register!$Q941)=0),0,ROUND((Register!$M941-Register!$R941)*MIN(Register!$Q941,MAX(0,MIN(E$4,IF(Register!$U941="",$D$2,MIN($D$2,YEAR(Register!$U941)*12+MONTH(Register!$U941)-1)))-(YEAR(Register!$O941)*12+MONTH(Register!$O941))+1))/Register!$Q941,2)-ROUND((Register!$M941-Register!$R941)*MIN(Register!$Q941,MAX(0,MIN(E$4-1,IF(Register!$U941="",$D$2,MIN($D$2,YEAR(Register!$U941)*12+MONTH(Register!$U941)-1)))-(YEAR(Register!$O941)*12+MONTH(Register!$O941))+1))/Register!$Q941,2))</f>
        <v/>
      </c>
      <c r="F943" s="27">
        <f>IF(OR(Register!$N941&lt;&gt;"Yes",Register!$O941="",N(Register!$Q941)=0),0,ROUND((Register!$M941-Register!$R941)*MIN(Register!$Q941,MAX(0,MIN(F$4,IF(Register!$U941="",$D$2,MIN($D$2,YEAR(Register!$U941)*12+MONTH(Register!$U941)-1)))-(YEAR(Register!$O941)*12+MONTH(Register!$O941))+1))/Register!$Q941,2)-ROUND((Register!$M941-Register!$R941)*MIN(Register!$Q941,MAX(0,MIN(F$4-1,IF(Register!$U941="",$D$2,MIN($D$2,YEAR(Register!$U941)*12+MONTH(Register!$U941)-1)))-(YEAR(Register!$O941)*12+MONTH(Register!$O941))+1))/Register!$Q941,2))</f>
        <v/>
      </c>
      <c r="G943" s="27">
        <f>IF(OR(Register!$N941&lt;&gt;"Yes",Register!$O941="",N(Register!$Q941)=0),0,ROUND((Register!$M941-Register!$R941)*MIN(Register!$Q941,MAX(0,MIN(G$4,IF(Register!$U941="",$D$2,MIN($D$2,YEAR(Register!$U941)*12+MONTH(Register!$U941)-1)))-(YEAR(Register!$O941)*12+MONTH(Register!$O941))+1))/Register!$Q941,2)-ROUND((Register!$M941-Register!$R941)*MIN(Register!$Q941,MAX(0,MIN(G$4-1,IF(Register!$U941="",$D$2,MIN($D$2,YEAR(Register!$U941)*12+MONTH(Register!$U941)-1)))-(YEAR(Register!$O941)*12+MONTH(Register!$O941))+1))/Register!$Q941,2))</f>
        <v/>
      </c>
      <c r="H943" s="27">
        <f>IF(OR(Register!$N941&lt;&gt;"Yes",Register!$O941="",N(Register!$Q941)=0),0,ROUND((Register!$M941-Register!$R941)*MIN(Register!$Q941,MAX(0,MIN(H$4,IF(Register!$U941="",$D$2,MIN($D$2,YEAR(Register!$U941)*12+MONTH(Register!$U941)-1)))-(YEAR(Register!$O941)*12+MONTH(Register!$O941))+1))/Register!$Q941,2)-ROUND((Register!$M941-Register!$R941)*MIN(Register!$Q941,MAX(0,MIN(H$4-1,IF(Register!$U941="",$D$2,MIN($D$2,YEAR(Register!$U941)*12+MONTH(Register!$U941)-1)))-(YEAR(Register!$O941)*12+MONTH(Register!$O941))+1))/Register!$Q941,2))</f>
        <v/>
      </c>
      <c r="I943" s="27">
        <f>IF(OR(Register!$N941&lt;&gt;"Yes",Register!$O941="",N(Register!$Q941)=0),0,ROUND((Register!$M941-Register!$R941)*MIN(Register!$Q941,MAX(0,MIN(I$4,IF(Register!$U941="",$D$2,MIN($D$2,YEAR(Register!$U941)*12+MONTH(Register!$U941)-1)))-(YEAR(Register!$O941)*12+MONTH(Register!$O941))+1))/Register!$Q941,2)-ROUND((Register!$M941-Register!$R941)*MIN(Register!$Q941,MAX(0,MIN(I$4-1,IF(Register!$U941="",$D$2,MIN($D$2,YEAR(Register!$U941)*12+MONTH(Register!$U941)-1)))-(YEAR(Register!$O941)*12+MONTH(Register!$O941))+1))/Register!$Q941,2))</f>
        <v/>
      </c>
      <c r="J943" s="27">
        <f>IF(OR(Register!$N941&lt;&gt;"Yes",Register!$O941="",N(Register!$Q941)=0),0,ROUND((Register!$M941-Register!$R941)*MIN(Register!$Q941,MAX(0,MIN(J$4,IF(Register!$U941="",$D$2,MIN($D$2,YEAR(Register!$U941)*12+MONTH(Register!$U941)-1)))-(YEAR(Register!$O941)*12+MONTH(Register!$O941))+1))/Register!$Q941,2)-ROUND((Register!$M941-Register!$R941)*MIN(Register!$Q941,MAX(0,MIN(J$4-1,IF(Register!$U941="",$D$2,MIN($D$2,YEAR(Register!$U941)*12+MONTH(Register!$U941)-1)))-(YEAR(Register!$O941)*12+MONTH(Register!$O941))+1))/Register!$Q941,2))</f>
        <v/>
      </c>
      <c r="K943" s="27">
        <f>IF(OR(Register!$N941&lt;&gt;"Yes",Register!$O941="",N(Register!$Q941)=0),0,ROUND((Register!$M941-Register!$R941)*MIN(Register!$Q941,MAX(0,MIN(K$4,IF(Register!$U941="",$D$2,MIN($D$2,YEAR(Register!$U941)*12+MONTH(Register!$U941)-1)))-(YEAR(Register!$O941)*12+MONTH(Register!$O941))+1))/Register!$Q941,2)-ROUND((Register!$M941-Register!$R941)*MIN(Register!$Q941,MAX(0,MIN(K$4-1,IF(Register!$U941="",$D$2,MIN($D$2,YEAR(Register!$U941)*12+MONTH(Register!$U941)-1)))-(YEAR(Register!$O941)*12+MONTH(Register!$O941))+1))/Register!$Q941,2))</f>
        <v/>
      </c>
      <c r="L943" s="27">
        <f>IF(OR(Register!$N941&lt;&gt;"Yes",Register!$O941="",N(Register!$Q941)=0),0,ROUND((Register!$M941-Register!$R941)*MIN(Register!$Q941,MAX(0,MIN(L$4,IF(Register!$U941="",$D$2,MIN($D$2,YEAR(Register!$U941)*12+MONTH(Register!$U941)-1)))-(YEAR(Register!$O941)*12+MONTH(Register!$O941))+1))/Register!$Q941,2)-ROUND((Register!$M941-Register!$R941)*MIN(Register!$Q941,MAX(0,MIN(L$4-1,IF(Register!$U941="",$D$2,MIN($D$2,YEAR(Register!$U941)*12+MONTH(Register!$U941)-1)))-(YEAR(Register!$O941)*12+MONTH(Register!$O941))+1))/Register!$Q941,2))</f>
        <v/>
      </c>
      <c r="M943" s="27">
        <f>IF(OR(Register!$N941&lt;&gt;"Yes",Register!$O941="",N(Register!$Q941)=0),0,ROUND((Register!$M941-Register!$R941)*MIN(Register!$Q941,MAX(0,MIN(M$4,IF(Register!$U941="",$D$2,MIN($D$2,YEAR(Register!$U941)*12+MONTH(Register!$U941)-1)))-(YEAR(Register!$O941)*12+MONTH(Register!$O941))+1))/Register!$Q941,2)-ROUND((Register!$M941-Register!$R941)*MIN(Register!$Q941,MAX(0,MIN(M$4-1,IF(Register!$U941="",$D$2,MIN($D$2,YEAR(Register!$U941)*12+MONTH(Register!$U941)-1)))-(YEAR(Register!$O941)*12+MONTH(Register!$O941))+1))/Register!$Q941,2))</f>
        <v/>
      </c>
      <c r="N943" s="27">
        <f>IF(OR(Register!$N941&lt;&gt;"Yes",Register!$O941="",N(Register!$Q941)=0),0,ROUND((Register!$M941-Register!$R941)*MIN(Register!$Q941,MAX(0,MIN(N$4,IF(Register!$U941="",$D$2,MIN($D$2,YEAR(Register!$U941)*12+MONTH(Register!$U941)-1)))-(YEAR(Register!$O941)*12+MONTH(Register!$O941))+1))/Register!$Q941,2)-ROUND((Register!$M941-Register!$R941)*MIN(Register!$Q941,MAX(0,MIN(N$4-1,IF(Register!$U941="",$D$2,MIN($D$2,YEAR(Register!$U941)*12+MONTH(Register!$U941)-1)))-(YEAR(Register!$O941)*12+MONTH(Register!$O941))+1))/Register!$Q941,2))</f>
        <v/>
      </c>
      <c r="O943" s="27">
        <f>IF(OR(Register!$N941&lt;&gt;"Yes",Register!$O941="",N(Register!$Q941)=0),0,ROUND((Register!$M941-Register!$R941)*MIN(Register!$Q941,MAX(0,MIN(O$4,IF(Register!$U941="",$D$2,MIN($D$2,YEAR(Register!$U941)*12+MONTH(Register!$U941)-1)))-(YEAR(Register!$O941)*12+MONTH(Register!$O941))+1))/Register!$Q941,2)-ROUND((Register!$M941-Register!$R941)*MIN(Register!$Q941,MAX(0,MIN(O$4-1,IF(Register!$U941="",$D$2,MIN($D$2,YEAR(Register!$U941)*12+MONTH(Register!$U941)-1)))-(YEAR(Register!$O941)*12+MONTH(Register!$O941))+1))/Register!$Q941,2))</f>
        <v/>
      </c>
      <c r="P943" s="27">
        <f>IF(OR(Register!$N941&lt;&gt;"Yes",Register!$O941="",N(Register!$Q941)=0),0,ROUND((Register!$M941-Register!$R941)*MIN(Register!$Q941,MAX(0,MIN(P$4,IF(Register!$U941="",$D$2,MIN($D$2,YEAR(Register!$U941)*12+MONTH(Register!$U941)-1)))-(YEAR(Register!$O941)*12+MONTH(Register!$O941))+1))/Register!$Q941,2)-ROUND((Register!$M941-Register!$R941)*MIN(Register!$Q941,MAX(0,MIN(P$4-1,IF(Register!$U941="",$D$2,MIN($D$2,YEAR(Register!$U941)*12+MONTH(Register!$U941)-1)))-(YEAR(Register!$O941)*12+MONTH(Register!$O941))+1))/Register!$Q941,2))</f>
        <v/>
      </c>
      <c r="Q943" s="27">
        <f>E943+F943+G943+H943+I943+J943+K943+L943+M943+N943+O943+P943</f>
        <v/>
      </c>
    </row>
    <row r="944">
      <c r="A944" s="28">
        <f>IF(Register!$A942="","",Register!$A942)</f>
        <v/>
      </c>
      <c r="B944" s="28">
        <f>IF(Register!$D942="","",Register!$D942)</f>
        <v/>
      </c>
      <c r="C944" s="28">
        <f>IF(Register!$F942="","",Register!$F942)</f>
        <v/>
      </c>
      <c r="D944" s="28">
        <f>IF(C944="","",IF(C944=Settings!$A$9,Settings!$B$9,IF(C944=Settings!$A$10,Settings!$B$10,IF(C944=Settings!$A$11,Settings!$B$11,IF(C944=Settings!$A$12,Settings!$B$12,IF(C944=Settings!$A$13,Settings!$B$13,IF(C944=Settings!$A$14,Settings!$B$14,IF(C944=Settings!$A$15,Settings!$B$15,IF(C944=Settings!$A$16,Settings!$B$16,IF(C944=Settings!$A$17,Settings!$B$17,IF(C944=Settings!$A$18,Settings!$B$18,"")))))))))))</f>
        <v/>
      </c>
      <c r="E944" s="27">
        <f>IF(OR(Register!$N942&lt;&gt;"Yes",Register!$O942="",N(Register!$Q942)=0),0,ROUND((Register!$M942-Register!$R942)*MIN(Register!$Q942,MAX(0,MIN(E$4,IF(Register!$U942="",$D$2,MIN($D$2,YEAR(Register!$U942)*12+MONTH(Register!$U942)-1)))-(YEAR(Register!$O942)*12+MONTH(Register!$O942))+1))/Register!$Q942,2)-ROUND((Register!$M942-Register!$R942)*MIN(Register!$Q942,MAX(0,MIN(E$4-1,IF(Register!$U942="",$D$2,MIN($D$2,YEAR(Register!$U942)*12+MONTH(Register!$U942)-1)))-(YEAR(Register!$O942)*12+MONTH(Register!$O942))+1))/Register!$Q942,2))</f>
        <v/>
      </c>
      <c r="F944" s="27">
        <f>IF(OR(Register!$N942&lt;&gt;"Yes",Register!$O942="",N(Register!$Q942)=0),0,ROUND((Register!$M942-Register!$R942)*MIN(Register!$Q942,MAX(0,MIN(F$4,IF(Register!$U942="",$D$2,MIN($D$2,YEAR(Register!$U942)*12+MONTH(Register!$U942)-1)))-(YEAR(Register!$O942)*12+MONTH(Register!$O942))+1))/Register!$Q942,2)-ROUND((Register!$M942-Register!$R942)*MIN(Register!$Q942,MAX(0,MIN(F$4-1,IF(Register!$U942="",$D$2,MIN($D$2,YEAR(Register!$U942)*12+MONTH(Register!$U942)-1)))-(YEAR(Register!$O942)*12+MONTH(Register!$O942))+1))/Register!$Q942,2))</f>
        <v/>
      </c>
      <c r="G944" s="27">
        <f>IF(OR(Register!$N942&lt;&gt;"Yes",Register!$O942="",N(Register!$Q942)=0),0,ROUND((Register!$M942-Register!$R942)*MIN(Register!$Q942,MAX(0,MIN(G$4,IF(Register!$U942="",$D$2,MIN($D$2,YEAR(Register!$U942)*12+MONTH(Register!$U942)-1)))-(YEAR(Register!$O942)*12+MONTH(Register!$O942))+1))/Register!$Q942,2)-ROUND((Register!$M942-Register!$R942)*MIN(Register!$Q942,MAX(0,MIN(G$4-1,IF(Register!$U942="",$D$2,MIN($D$2,YEAR(Register!$U942)*12+MONTH(Register!$U942)-1)))-(YEAR(Register!$O942)*12+MONTH(Register!$O942))+1))/Register!$Q942,2))</f>
        <v/>
      </c>
      <c r="H944" s="27">
        <f>IF(OR(Register!$N942&lt;&gt;"Yes",Register!$O942="",N(Register!$Q942)=0),0,ROUND((Register!$M942-Register!$R942)*MIN(Register!$Q942,MAX(0,MIN(H$4,IF(Register!$U942="",$D$2,MIN($D$2,YEAR(Register!$U942)*12+MONTH(Register!$U942)-1)))-(YEAR(Register!$O942)*12+MONTH(Register!$O942))+1))/Register!$Q942,2)-ROUND((Register!$M942-Register!$R942)*MIN(Register!$Q942,MAX(0,MIN(H$4-1,IF(Register!$U942="",$D$2,MIN($D$2,YEAR(Register!$U942)*12+MONTH(Register!$U942)-1)))-(YEAR(Register!$O942)*12+MONTH(Register!$O942))+1))/Register!$Q942,2))</f>
        <v/>
      </c>
      <c r="I944" s="27">
        <f>IF(OR(Register!$N942&lt;&gt;"Yes",Register!$O942="",N(Register!$Q942)=0),0,ROUND((Register!$M942-Register!$R942)*MIN(Register!$Q942,MAX(0,MIN(I$4,IF(Register!$U942="",$D$2,MIN($D$2,YEAR(Register!$U942)*12+MONTH(Register!$U942)-1)))-(YEAR(Register!$O942)*12+MONTH(Register!$O942))+1))/Register!$Q942,2)-ROUND((Register!$M942-Register!$R942)*MIN(Register!$Q942,MAX(0,MIN(I$4-1,IF(Register!$U942="",$D$2,MIN($D$2,YEAR(Register!$U942)*12+MONTH(Register!$U942)-1)))-(YEAR(Register!$O942)*12+MONTH(Register!$O942))+1))/Register!$Q942,2))</f>
        <v/>
      </c>
      <c r="J944" s="27">
        <f>IF(OR(Register!$N942&lt;&gt;"Yes",Register!$O942="",N(Register!$Q942)=0),0,ROUND((Register!$M942-Register!$R942)*MIN(Register!$Q942,MAX(0,MIN(J$4,IF(Register!$U942="",$D$2,MIN($D$2,YEAR(Register!$U942)*12+MONTH(Register!$U942)-1)))-(YEAR(Register!$O942)*12+MONTH(Register!$O942))+1))/Register!$Q942,2)-ROUND((Register!$M942-Register!$R942)*MIN(Register!$Q942,MAX(0,MIN(J$4-1,IF(Register!$U942="",$D$2,MIN($D$2,YEAR(Register!$U942)*12+MONTH(Register!$U942)-1)))-(YEAR(Register!$O942)*12+MONTH(Register!$O942))+1))/Register!$Q942,2))</f>
        <v/>
      </c>
      <c r="K944" s="27">
        <f>IF(OR(Register!$N942&lt;&gt;"Yes",Register!$O942="",N(Register!$Q942)=0),0,ROUND((Register!$M942-Register!$R942)*MIN(Register!$Q942,MAX(0,MIN(K$4,IF(Register!$U942="",$D$2,MIN($D$2,YEAR(Register!$U942)*12+MONTH(Register!$U942)-1)))-(YEAR(Register!$O942)*12+MONTH(Register!$O942))+1))/Register!$Q942,2)-ROUND((Register!$M942-Register!$R942)*MIN(Register!$Q942,MAX(0,MIN(K$4-1,IF(Register!$U942="",$D$2,MIN($D$2,YEAR(Register!$U942)*12+MONTH(Register!$U942)-1)))-(YEAR(Register!$O942)*12+MONTH(Register!$O942))+1))/Register!$Q942,2))</f>
        <v/>
      </c>
      <c r="L944" s="27">
        <f>IF(OR(Register!$N942&lt;&gt;"Yes",Register!$O942="",N(Register!$Q942)=0),0,ROUND((Register!$M942-Register!$R942)*MIN(Register!$Q942,MAX(0,MIN(L$4,IF(Register!$U942="",$D$2,MIN($D$2,YEAR(Register!$U942)*12+MONTH(Register!$U942)-1)))-(YEAR(Register!$O942)*12+MONTH(Register!$O942))+1))/Register!$Q942,2)-ROUND((Register!$M942-Register!$R942)*MIN(Register!$Q942,MAX(0,MIN(L$4-1,IF(Register!$U942="",$D$2,MIN($D$2,YEAR(Register!$U942)*12+MONTH(Register!$U942)-1)))-(YEAR(Register!$O942)*12+MONTH(Register!$O942))+1))/Register!$Q942,2))</f>
        <v/>
      </c>
      <c r="M944" s="27">
        <f>IF(OR(Register!$N942&lt;&gt;"Yes",Register!$O942="",N(Register!$Q942)=0),0,ROUND((Register!$M942-Register!$R942)*MIN(Register!$Q942,MAX(0,MIN(M$4,IF(Register!$U942="",$D$2,MIN($D$2,YEAR(Register!$U942)*12+MONTH(Register!$U942)-1)))-(YEAR(Register!$O942)*12+MONTH(Register!$O942))+1))/Register!$Q942,2)-ROUND((Register!$M942-Register!$R942)*MIN(Register!$Q942,MAX(0,MIN(M$4-1,IF(Register!$U942="",$D$2,MIN($D$2,YEAR(Register!$U942)*12+MONTH(Register!$U942)-1)))-(YEAR(Register!$O942)*12+MONTH(Register!$O942))+1))/Register!$Q942,2))</f>
        <v/>
      </c>
      <c r="N944" s="27">
        <f>IF(OR(Register!$N942&lt;&gt;"Yes",Register!$O942="",N(Register!$Q942)=0),0,ROUND((Register!$M942-Register!$R942)*MIN(Register!$Q942,MAX(0,MIN(N$4,IF(Register!$U942="",$D$2,MIN($D$2,YEAR(Register!$U942)*12+MONTH(Register!$U942)-1)))-(YEAR(Register!$O942)*12+MONTH(Register!$O942))+1))/Register!$Q942,2)-ROUND((Register!$M942-Register!$R942)*MIN(Register!$Q942,MAX(0,MIN(N$4-1,IF(Register!$U942="",$D$2,MIN($D$2,YEAR(Register!$U942)*12+MONTH(Register!$U942)-1)))-(YEAR(Register!$O942)*12+MONTH(Register!$O942))+1))/Register!$Q942,2))</f>
        <v/>
      </c>
      <c r="O944" s="27">
        <f>IF(OR(Register!$N942&lt;&gt;"Yes",Register!$O942="",N(Register!$Q942)=0),0,ROUND((Register!$M942-Register!$R942)*MIN(Register!$Q942,MAX(0,MIN(O$4,IF(Register!$U942="",$D$2,MIN($D$2,YEAR(Register!$U942)*12+MONTH(Register!$U942)-1)))-(YEAR(Register!$O942)*12+MONTH(Register!$O942))+1))/Register!$Q942,2)-ROUND((Register!$M942-Register!$R942)*MIN(Register!$Q942,MAX(0,MIN(O$4-1,IF(Register!$U942="",$D$2,MIN($D$2,YEAR(Register!$U942)*12+MONTH(Register!$U942)-1)))-(YEAR(Register!$O942)*12+MONTH(Register!$O942))+1))/Register!$Q942,2))</f>
        <v/>
      </c>
      <c r="P944" s="27">
        <f>IF(OR(Register!$N942&lt;&gt;"Yes",Register!$O942="",N(Register!$Q942)=0),0,ROUND((Register!$M942-Register!$R942)*MIN(Register!$Q942,MAX(0,MIN(P$4,IF(Register!$U942="",$D$2,MIN($D$2,YEAR(Register!$U942)*12+MONTH(Register!$U942)-1)))-(YEAR(Register!$O942)*12+MONTH(Register!$O942))+1))/Register!$Q942,2)-ROUND((Register!$M942-Register!$R942)*MIN(Register!$Q942,MAX(0,MIN(P$4-1,IF(Register!$U942="",$D$2,MIN($D$2,YEAR(Register!$U942)*12+MONTH(Register!$U942)-1)))-(YEAR(Register!$O942)*12+MONTH(Register!$O942))+1))/Register!$Q942,2))</f>
        <v/>
      </c>
      <c r="Q944" s="27">
        <f>E944+F944+G944+H944+I944+J944+K944+L944+M944+N944+O944+P944</f>
        <v/>
      </c>
    </row>
    <row r="945">
      <c r="A945" s="28">
        <f>IF(Register!$A943="","",Register!$A943)</f>
        <v/>
      </c>
      <c r="B945" s="28">
        <f>IF(Register!$D943="","",Register!$D943)</f>
        <v/>
      </c>
      <c r="C945" s="28">
        <f>IF(Register!$F943="","",Register!$F943)</f>
        <v/>
      </c>
      <c r="D945" s="28">
        <f>IF(C945="","",IF(C945=Settings!$A$9,Settings!$B$9,IF(C945=Settings!$A$10,Settings!$B$10,IF(C945=Settings!$A$11,Settings!$B$11,IF(C945=Settings!$A$12,Settings!$B$12,IF(C945=Settings!$A$13,Settings!$B$13,IF(C945=Settings!$A$14,Settings!$B$14,IF(C945=Settings!$A$15,Settings!$B$15,IF(C945=Settings!$A$16,Settings!$B$16,IF(C945=Settings!$A$17,Settings!$B$17,IF(C945=Settings!$A$18,Settings!$B$18,"")))))))))))</f>
        <v/>
      </c>
      <c r="E945" s="27">
        <f>IF(OR(Register!$N943&lt;&gt;"Yes",Register!$O943="",N(Register!$Q943)=0),0,ROUND((Register!$M943-Register!$R943)*MIN(Register!$Q943,MAX(0,MIN(E$4,IF(Register!$U943="",$D$2,MIN($D$2,YEAR(Register!$U943)*12+MONTH(Register!$U943)-1)))-(YEAR(Register!$O943)*12+MONTH(Register!$O943))+1))/Register!$Q943,2)-ROUND((Register!$M943-Register!$R943)*MIN(Register!$Q943,MAX(0,MIN(E$4-1,IF(Register!$U943="",$D$2,MIN($D$2,YEAR(Register!$U943)*12+MONTH(Register!$U943)-1)))-(YEAR(Register!$O943)*12+MONTH(Register!$O943))+1))/Register!$Q943,2))</f>
        <v/>
      </c>
      <c r="F945" s="27">
        <f>IF(OR(Register!$N943&lt;&gt;"Yes",Register!$O943="",N(Register!$Q943)=0),0,ROUND((Register!$M943-Register!$R943)*MIN(Register!$Q943,MAX(0,MIN(F$4,IF(Register!$U943="",$D$2,MIN($D$2,YEAR(Register!$U943)*12+MONTH(Register!$U943)-1)))-(YEAR(Register!$O943)*12+MONTH(Register!$O943))+1))/Register!$Q943,2)-ROUND((Register!$M943-Register!$R943)*MIN(Register!$Q943,MAX(0,MIN(F$4-1,IF(Register!$U943="",$D$2,MIN($D$2,YEAR(Register!$U943)*12+MONTH(Register!$U943)-1)))-(YEAR(Register!$O943)*12+MONTH(Register!$O943))+1))/Register!$Q943,2))</f>
        <v/>
      </c>
      <c r="G945" s="27">
        <f>IF(OR(Register!$N943&lt;&gt;"Yes",Register!$O943="",N(Register!$Q943)=0),0,ROUND((Register!$M943-Register!$R943)*MIN(Register!$Q943,MAX(0,MIN(G$4,IF(Register!$U943="",$D$2,MIN($D$2,YEAR(Register!$U943)*12+MONTH(Register!$U943)-1)))-(YEAR(Register!$O943)*12+MONTH(Register!$O943))+1))/Register!$Q943,2)-ROUND((Register!$M943-Register!$R943)*MIN(Register!$Q943,MAX(0,MIN(G$4-1,IF(Register!$U943="",$D$2,MIN($D$2,YEAR(Register!$U943)*12+MONTH(Register!$U943)-1)))-(YEAR(Register!$O943)*12+MONTH(Register!$O943))+1))/Register!$Q943,2))</f>
        <v/>
      </c>
      <c r="H945" s="27">
        <f>IF(OR(Register!$N943&lt;&gt;"Yes",Register!$O943="",N(Register!$Q943)=0),0,ROUND((Register!$M943-Register!$R943)*MIN(Register!$Q943,MAX(0,MIN(H$4,IF(Register!$U943="",$D$2,MIN($D$2,YEAR(Register!$U943)*12+MONTH(Register!$U943)-1)))-(YEAR(Register!$O943)*12+MONTH(Register!$O943))+1))/Register!$Q943,2)-ROUND((Register!$M943-Register!$R943)*MIN(Register!$Q943,MAX(0,MIN(H$4-1,IF(Register!$U943="",$D$2,MIN($D$2,YEAR(Register!$U943)*12+MONTH(Register!$U943)-1)))-(YEAR(Register!$O943)*12+MONTH(Register!$O943))+1))/Register!$Q943,2))</f>
        <v/>
      </c>
      <c r="I945" s="27">
        <f>IF(OR(Register!$N943&lt;&gt;"Yes",Register!$O943="",N(Register!$Q943)=0),0,ROUND((Register!$M943-Register!$R943)*MIN(Register!$Q943,MAX(0,MIN(I$4,IF(Register!$U943="",$D$2,MIN($D$2,YEAR(Register!$U943)*12+MONTH(Register!$U943)-1)))-(YEAR(Register!$O943)*12+MONTH(Register!$O943))+1))/Register!$Q943,2)-ROUND((Register!$M943-Register!$R943)*MIN(Register!$Q943,MAX(0,MIN(I$4-1,IF(Register!$U943="",$D$2,MIN($D$2,YEAR(Register!$U943)*12+MONTH(Register!$U943)-1)))-(YEAR(Register!$O943)*12+MONTH(Register!$O943))+1))/Register!$Q943,2))</f>
        <v/>
      </c>
      <c r="J945" s="27">
        <f>IF(OR(Register!$N943&lt;&gt;"Yes",Register!$O943="",N(Register!$Q943)=0),0,ROUND((Register!$M943-Register!$R943)*MIN(Register!$Q943,MAX(0,MIN(J$4,IF(Register!$U943="",$D$2,MIN($D$2,YEAR(Register!$U943)*12+MONTH(Register!$U943)-1)))-(YEAR(Register!$O943)*12+MONTH(Register!$O943))+1))/Register!$Q943,2)-ROUND((Register!$M943-Register!$R943)*MIN(Register!$Q943,MAX(0,MIN(J$4-1,IF(Register!$U943="",$D$2,MIN($D$2,YEAR(Register!$U943)*12+MONTH(Register!$U943)-1)))-(YEAR(Register!$O943)*12+MONTH(Register!$O943))+1))/Register!$Q943,2))</f>
        <v/>
      </c>
      <c r="K945" s="27">
        <f>IF(OR(Register!$N943&lt;&gt;"Yes",Register!$O943="",N(Register!$Q943)=0),0,ROUND((Register!$M943-Register!$R943)*MIN(Register!$Q943,MAX(0,MIN(K$4,IF(Register!$U943="",$D$2,MIN($D$2,YEAR(Register!$U943)*12+MONTH(Register!$U943)-1)))-(YEAR(Register!$O943)*12+MONTH(Register!$O943))+1))/Register!$Q943,2)-ROUND((Register!$M943-Register!$R943)*MIN(Register!$Q943,MAX(0,MIN(K$4-1,IF(Register!$U943="",$D$2,MIN($D$2,YEAR(Register!$U943)*12+MONTH(Register!$U943)-1)))-(YEAR(Register!$O943)*12+MONTH(Register!$O943))+1))/Register!$Q943,2))</f>
        <v/>
      </c>
      <c r="L945" s="27">
        <f>IF(OR(Register!$N943&lt;&gt;"Yes",Register!$O943="",N(Register!$Q943)=0),0,ROUND((Register!$M943-Register!$R943)*MIN(Register!$Q943,MAX(0,MIN(L$4,IF(Register!$U943="",$D$2,MIN($D$2,YEAR(Register!$U943)*12+MONTH(Register!$U943)-1)))-(YEAR(Register!$O943)*12+MONTH(Register!$O943))+1))/Register!$Q943,2)-ROUND((Register!$M943-Register!$R943)*MIN(Register!$Q943,MAX(0,MIN(L$4-1,IF(Register!$U943="",$D$2,MIN($D$2,YEAR(Register!$U943)*12+MONTH(Register!$U943)-1)))-(YEAR(Register!$O943)*12+MONTH(Register!$O943))+1))/Register!$Q943,2))</f>
        <v/>
      </c>
      <c r="M945" s="27">
        <f>IF(OR(Register!$N943&lt;&gt;"Yes",Register!$O943="",N(Register!$Q943)=0),0,ROUND((Register!$M943-Register!$R943)*MIN(Register!$Q943,MAX(0,MIN(M$4,IF(Register!$U943="",$D$2,MIN($D$2,YEAR(Register!$U943)*12+MONTH(Register!$U943)-1)))-(YEAR(Register!$O943)*12+MONTH(Register!$O943))+1))/Register!$Q943,2)-ROUND((Register!$M943-Register!$R943)*MIN(Register!$Q943,MAX(0,MIN(M$4-1,IF(Register!$U943="",$D$2,MIN($D$2,YEAR(Register!$U943)*12+MONTH(Register!$U943)-1)))-(YEAR(Register!$O943)*12+MONTH(Register!$O943))+1))/Register!$Q943,2))</f>
        <v/>
      </c>
      <c r="N945" s="27">
        <f>IF(OR(Register!$N943&lt;&gt;"Yes",Register!$O943="",N(Register!$Q943)=0),0,ROUND((Register!$M943-Register!$R943)*MIN(Register!$Q943,MAX(0,MIN(N$4,IF(Register!$U943="",$D$2,MIN($D$2,YEAR(Register!$U943)*12+MONTH(Register!$U943)-1)))-(YEAR(Register!$O943)*12+MONTH(Register!$O943))+1))/Register!$Q943,2)-ROUND((Register!$M943-Register!$R943)*MIN(Register!$Q943,MAX(0,MIN(N$4-1,IF(Register!$U943="",$D$2,MIN($D$2,YEAR(Register!$U943)*12+MONTH(Register!$U943)-1)))-(YEAR(Register!$O943)*12+MONTH(Register!$O943))+1))/Register!$Q943,2))</f>
        <v/>
      </c>
      <c r="O945" s="27">
        <f>IF(OR(Register!$N943&lt;&gt;"Yes",Register!$O943="",N(Register!$Q943)=0),0,ROUND((Register!$M943-Register!$R943)*MIN(Register!$Q943,MAX(0,MIN(O$4,IF(Register!$U943="",$D$2,MIN($D$2,YEAR(Register!$U943)*12+MONTH(Register!$U943)-1)))-(YEAR(Register!$O943)*12+MONTH(Register!$O943))+1))/Register!$Q943,2)-ROUND((Register!$M943-Register!$R943)*MIN(Register!$Q943,MAX(0,MIN(O$4-1,IF(Register!$U943="",$D$2,MIN($D$2,YEAR(Register!$U943)*12+MONTH(Register!$U943)-1)))-(YEAR(Register!$O943)*12+MONTH(Register!$O943))+1))/Register!$Q943,2))</f>
        <v/>
      </c>
      <c r="P945" s="27">
        <f>IF(OR(Register!$N943&lt;&gt;"Yes",Register!$O943="",N(Register!$Q943)=0),0,ROUND((Register!$M943-Register!$R943)*MIN(Register!$Q943,MAX(0,MIN(P$4,IF(Register!$U943="",$D$2,MIN($D$2,YEAR(Register!$U943)*12+MONTH(Register!$U943)-1)))-(YEAR(Register!$O943)*12+MONTH(Register!$O943))+1))/Register!$Q943,2)-ROUND((Register!$M943-Register!$R943)*MIN(Register!$Q943,MAX(0,MIN(P$4-1,IF(Register!$U943="",$D$2,MIN($D$2,YEAR(Register!$U943)*12+MONTH(Register!$U943)-1)))-(YEAR(Register!$O943)*12+MONTH(Register!$O943))+1))/Register!$Q943,2))</f>
        <v/>
      </c>
      <c r="Q945" s="27">
        <f>E945+F945+G945+H945+I945+J945+K945+L945+M945+N945+O945+P945</f>
        <v/>
      </c>
    </row>
    <row r="946">
      <c r="A946" s="28">
        <f>IF(Register!$A944="","",Register!$A944)</f>
        <v/>
      </c>
      <c r="B946" s="28">
        <f>IF(Register!$D944="","",Register!$D944)</f>
        <v/>
      </c>
      <c r="C946" s="28">
        <f>IF(Register!$F944="","",Register!$F944)</f>
        <v/>
      </c>
      <c r="D946" s="28">
        <f>IF(C946="","",IF(C946=Settings!$A$9,Settings!$B$9,IF(C946=Settings!$A$10,Settings!$B$10,IF(C946=Settings!$A$11,Settings!$B$11,IF(C946=Settings!$A$12,Settings!$B$12,IF(C946=Settings!$A$13,Settings!$B$13,IF(C946=Settings!$A$14,Settings!$B$14,IF(C946=Settings!$A$15,Settings!$B$15,IF(C946=Settings!$A$16,Settings!$B$16,IF(C946=Settings!$A$17,Settings!$B$17,IF(C946=Settings!$A$18,Settings!$B$18,"")))))))))))</f>
        <v/>
      </c>
      <c r="E946" s="27">
        <f>IF(OR(Register!$N944&lt;&gt;"Yes",Register!$O944="",N(Register!$Q944)=0),0,ROUND((Register!$M944-Register!$R944)*MIN(Register!$Q944,MAX(0,MIN(E$4,IF(Register!$U944="",$D$2,MIN($D$2,YEAR(Register!$U944)*12+MONTH(Register!$U944)-1)))-(YEAR(Register!$O944)*12+MONTH(Register!$O944))+1))/Register!$Q944,2)-ROUND((Register!$M944-Register!$R944)*MIN(Register!$Q944,MAX(0,MIN(E$4-1,IF(Register!$U944="",$D$2,MIN($D$2,YEAR(Register!$U944)*12+MONTH(Register!$U944)-1)))-(YEAR(Register!$O944)*12+MONTH(Register!$O944))+1))/Register!$Q944,2))</f>
        <v/>
      </c>
      <c r="F946" s="27">
        <f>IF(OR(Register!$N944&lt;&gt;"Yes",Register!$O944="",N(Register!$Q944)=0),0,ROUND((Register!$M944-Register!$R944)*MIN(Register!$Q944,MAX(0,MIN(F$4,IF(Register!$U944="",$D$2,MIN($D$2,YEAR(Register!$U944)*12+MONTH(Register!$U944)-1)))-(YEAR(Register!$O944)*12+MONTH(Register!$O944))+1))/Register!$Q944,2)-ROUND((Register!$M944-Register!$R944)*MIN(Register!$Q944,MAX(0,MIN(F$4-1,IF(Register!$U944="",$D$2,MIN($D$2,YEAR(Register!$U944)*12+MONTH(Register!$U944)-1)))-(YEAR(Register!$O944)*12+MONTH(Register!$O944))+1))/Register!$Q944,2))</f>
        <v/>
      </c>
      <c r="G946" s="27">
        <f>IF(OR(Register!$N944&lt;&gt;"Yes",Register!$O944="",N(Register!$Q944)=0),0,ROUND((Register!$M944-Register!$R944)*MIN(Register!$Q944,MAX(0,MIN(G$4,IF(Register!$U944="",$D$2,MIN($D$2,YEAR(Register!$U944)*12+MONTH(Register!$U944)-1)))-(YEAR(Register!$O944)*12+MONTH(Register!$O944))+1))/Register!$Q944,2)-ROUND((Register!$M944-Register!$R944)*MIN(Register!$Q944,MAX(0,MIN(G$4-1,IF(Register!$U944="",$D$2,MIN($D$2,YEAR(Register!$U944)*12+MONTH(Register!$U944)-1)))-(YEAR(Register!$O944)*12+MONTH(Register!$O944))+1))/Register!$Q944,2))</f>
        <v/>
      </c>
      <c r="H946" s="27">
        <f>IF(OR(Register!$N944&lt;&gt;"Yes",Register!$O944="",N(Register!$Q944)=0),0,ROUND((Register!$M944-Register!$R944)*MIN(Register!$Q944,MAX(0,MIN(H$4,IF(Register!$U944="",$D$2,MIN($D$2,YEAR(Register!$U944)*12+MONTH(Register!$U944)-1)))-(YEAR(Register!$O944)*12+MONTH(Register!$O944))+1))/Register!$Q944,2)-ROUND((Register!$M944-Register!$R944)*MIN(Register!$Q944,MAX(0,MIN(H$4-1,IF(Register!$U944="",$D$2,MIN($D$2,YEAR(Register!$U944)*12+MONTH(Register!$U944)-1)))-(YEAR(Register!$O944)*12+MONTH(Register!$O944))+1))/Register!$Q944,2))</f>
        <v/>
      </c>
      <c r="I946" s="27">
        <f>IF(OR(Register!$N944&lt;&gt;"Yes",Register!$O944="",N(Register!$Q944)=0),0,ROUND((Register!$M944-Register!$R944)*MIN(Register!$Q944,MAX(0,MIN(I$4,IF(Register!$U944="",$D$2,MIN($D$2,YEAR(Register!$U944)*12+MONTH(Register!$U944)-1)))-(YEAR(Register!$O944)*12+MONTH(Register!$O944))+1))/Register!$Q944,2)-ROUND((Register!$M944-Register!$R944)*MIN(Register!$Q944,MAX(0,MIN(I$4-1,IF(Register!$U944="",$D$2,MIN($D$2,YEAR(Register!$U944)*12+MONTH(Register!$U944)-1)))-(YEAR(Register!$O944)*12+MONTH(Register!$O944))+1))/Register!$Q944,2))</f>
        <v/>
      </c>
      <c r="J946" s="27">
        <f>IF(OR(Register!$N944&lt;&gt;"Yes",Register!$O944="",N(Register!$Q944)=0),0,ROUND((Register!$M944-Register!$R944)*MIN(Register!$Q944,MAX(0,MIN(J$4,IF(Register!$U944="",$D$2,MIN($D$2,YEAR(Register!$U944)*12+MONTH(Register!$U944)-1)))-(YEAR(Register!$O944)*12+MONTH(Register!$O944))+1))/Register!$Q944,2)-ROUND((Register!$M944-Register!$R944)*MIN(Register!$Q944,MAX(0,MIN(J$4-1,IF(Register!$U944="",$D$2,MIN($D$2,YEAR(Register!$U944)*12+MONTH(Register!$U944)-1)))-(YEAR(Register!$O944)*12+MONTH(Register!$O944))+1))/Register!$Q944,2))</f>
        <v/>
      </c>
      <c r="K946" s="27">
        <f>IF(OR(Register!$N944&lt;&gt;"Yes",Register!$O944="",N(Register!$Q944)=0),0,ROUND((Register!$M944-Register!$R944)*MIN(Register!$Q944,MAX(0,MIN(K$4,IF(Register!$U944="",$D$2,MIN($D$2,YEAR(Register!$U944)*12+MONTH(Register!$U944)-1)))-(YEAR(Register!$O944)*12+MONTH(Register!$O944))+1))/Register!$Q944,2)-ROUND((Register!$M944-Register!$R944)*MIN(Register!$Q944,MAX(0,MIN(K$4-1,IF(Register!$U944="",$D$2,MIN($D$2,YEAR(Register!$U944)*12+MONTH(Register!$U944)-1)))-(YEAR(Register!$O944)*12+MONTH(Register!$O944))+1))/Register!$Q944,2))</f>
        <v/>
      </c>
      <c r="L946" s="27">
        <f>IF(OR(Register!$N944&lt;&gt;"Yes",Register!$O944="",N(Register!$Q944)=0),0,ROUND((Register!$M944-Register!$R944)*MIN(Register!$Q944,MAX(0,MIN(L$4,IF(Register!$U944="",$D$2,MIN($D$2,YEAR(Register!$U944)*12+MONTH(Register!$U944)-1)))-(YEAR(Register!$O944)*12+MONTH(Register!$O944))+1))/Register!$Q944,2)-ROUND((Register!$M944-Register!$R944)*MIN(Register!$Q944,MAX(0,MIN(L$4-1,IF(Register!$U944="",$D$2,MIN($D$2,YEAR(Register!$U944)*12+MONTH(Register!$U944)-1)))-(YEAR(Register!$O944)*12+MONTH(Register!$O944))+1))/Register!$Q944,2))</f>
        <v/>
      </c>
      <c r="M946" s="27">
        <f>IF(OR(Register!$N944&lt;&gt;"Yes",Register!$O944="",N(Register!$Q944)=0),0,ROUND((Register!$M944-Register!$R944)*MIN(Register!$Q944,MAX(0,MIN(M$4,IF(Register!$U944="",$D$2,MIN($D$2,YEAR(Register!$U944)*12+MONTH(Register!$U944)-1)))-(YEAR(Register!$O944)*12+MONTH(Register!$O944))+1))/Register!$Q944,2)-ROUND((Register!$M944-Register!$R944)*MIN(Register!$Q944,MAX(0,MIN(M$4-1,IF(Register!$U944="",$D$2,MIN($D$2,YEAR(Register!$U944)*12+MONTH(Register!$U944)-1)))-(YEAR(Register!$O944)*12+MONTH(Register!$O944))+1))/Register!$Q944,2))</f>
        <v/>
      </c>
      <c r="N946" s="27">
        <f>IF(OR(Register!$N944&lt;&gt;"Yes",Register!$O944="",N(Register!$Q944)=0),0,ROUND((Register!$M944-Register!$R944)*MIN(Register!$Q944,MAX(0,MIN(N$4,IF(Register!$U944="",$D$2,MIN($D$2,YEAR(Register!$U944)*12+MONTH(Register!$U944)-1)))-(YEAR(Register!$O944)*12+MONTH(Register!$O944))+1))/Register!$Q944,2)-ROUND((Register!$M944-Register!$R944)*MIN(Register!$Q944,MAX(0,MIN(N$4-1,IF(Register!$U944="",$D$2,MIN($D$2,YEAR(Register!$U944)*12+MONTH(Register!$U944)-1)))-(YEAR(Register!$O944)*12+MONTH(Register!$O944))+1))/Register!$Q944,2))</f>
        <v/>
      </c>
      <c r="O946" s="27">
        <f>IF(OR(Register!$N944&lt;&gt;"Yes",Register!$O944="",N(Register!$Q944)=0),0,ROUND((Register!$M944-Register!$R944)*MIN(Register!$Q944,MAX(0,MIN(O$4,IF(Register!$U944="",$D$2,MIN($D$2,YEAR(Register!$U944)*12+MONTH(Register!$U944)-1)))-(YEAR(Register!$O944)*12+MONTH(Register!$O944))+1))/Register!$Q944,2)-ROUND((Register!$M944-Register!$R944)*MIN(Register!$Q944,MAX(0,MIN(O$4-1,IF(Register!$U944="",$D$2,MIN($D$2,YEAR(Register!$U944)*12+MONTH(Register!$U944)-1)))-(YEAR(Register!$O944)*12+MONTH(Register!$O944))+1))/Register!$Q944,2))</f>
        <v/>
      </c>
      <c r="P946" s="27">
        <f>IF(OR(Register!$N944&lt;&gt;"Yes",Register!$O944="",N(Register!$Q944)=0),0,ROUND((Register!$M944-Register!$R944)*MIN(Register!$Q944,MAX(0,MIN(P$4,IF(Register!$U944="",$D$2,MIN($D$2,YEAR(Register!$U944)*12+MONTH(Register!$U944)-1)))-(YEAR(Register!$O944)*12+MONTH(Register!$O944))+1))/Register!$Q944,2)-ROUND((Register!$M944-Register!$R944)*MIN(Register!$Q944,MAX(0,MIN(P$4-1,IF(Register!$U944="",$D$2,MIN($D$2,YEAR(Register!$U944)*12+MONTH(Register!$U944)-1)))-(YEAR(Register!$O944)*12+MONTH(Register!$O944))+1))/Register!$Q944,2))</f>
        <v/>
      </c>
      <c r="Q946" s="27">
        <f>E946+F946+G946+H946+I946+J946+K946+L946+M946+N946+O946+P946</f>
        <v/>
      </c>
    </row>
    <row r="947">
      <c r="A947" s="28">
        <f>IF(Register!$A945="","",Register!$A945)</f>
        <v/>
      </c>
      <c r="B947" s="28">
        <f>IF(Register!$D945="","",Register!$D945)</f>
        <v/>
      </c>
      <c r="C947" s="28">
        <f>IF(Register!$F945="","",Register!$F945)</f>
        <v/>
      </c>
      <c r="D947" s="28">
        <f>IF(C947="","",IF(C947=Settings!$A$9,Settings!$B$9,IF(C947=Settings!$A$10,Settings!$B$10,IF(C947=Settings!$A$11,Settings!$B$11,IF(C947=Settings!$A$12,Settings!$B$12,IF(C947=Settings!$A$13,Settings!$B$13,IF(C947=Settings!$A$14,Settings!$B$14,IF(C947=Settings!$A$15,Settings!$B$15,IF(C947=Settings!$A$16,Settings!$B$16,IF(C947=Settings!$A$17,Settings!$B$17,IF(C947=Settings!$A$18,Settings!$B$18,"")))))))))))</f>
        <v/>
      </c>
      <c r="E947" s="27">
        <f>IF(OR(Register!$N945&lt;&gt;"Yes",Register!$O945="",N(Register!$Q945)=0),0,ROUND((Register!$M945-Register!$R945)*MIN(Register!$Q945,MAX(0,MIN(E$4,IF(Register!$U945="",$D$2,MIN($D$2,YEAR(Register!$U945)*12+MONTH(Register!$U945)-1)))-(YEAR(Register!$O945)*12+MONTH(Register!$O945))+1))/Register!$Q945,2)-ROUND((Register!$M945-Register!$R945)*MIN(Register!$Q945,MAX(0,MIN(E$4-1,IF(Register!$U945="",$D$2,MIN($D$2,YEAR(Register!$U945)*12+MONTH(Register!$U945)-1)))-(YEAR(Register!$O945)*12+MONTH(Register!$O945))+1))/Register!$Q945,2))</f>
        <v/>
      </c>
      <c r="F947" s="27">
        <f>IF(OR(Register!$N945&lt;&gt;"Yes",Register!$O945="",N(Register!$Q945)=0),0,ROUND((Register!$M945-Register!$R945)*MIN(Register!$Q945,MAX(0,MIN(F$4,IF(Register!$U945="",$D$2,MIN($D$2,YEAR(Register!$U945)*12+MONTH(Register!$U945)-1)))-(YEAR(Register!$O945)*12+MONTH(Register!$O945))+1))/Register!$Q945,2)-ROUND((Register!$M945-Register!$R945)*MIN(Register!$Q945,MAX(0,MIN(F$4-1,IF(Register!$U945="",$D$2,MIN($D$2,YEAR(Register!$U945)*12+MONTH(Register!$U945)-1)))-(YEAR(Register!$O945)*12+MONTH(Register!$O945))+1))/Register!$Q945,2))</f>
        <v/>
      </c>
      <c r="G947" s="27">
        <f>IF(OR(Register!$N945&lt;&gt;"Yes",Register!$O945="",N(Register!$Q945)=0),0,ROUND((Register!$M945-Register!$R945)*MIN(Register!$Q945,MAX(0,MIN(G$4,IF(Register!$U945="",$D$2,MIN($D$2,YEAR(Register!$U945)*12+MONTH(Register!$U945)-1)))-(YEAR(Register!$O945)*12+MONTH(Register!$O945))+1))/Register!$Q945,2)-ROUND((Register!$M945-Register!$R945)*MIN(Register!$Q945,MAX(0,MIN(G$4-1,IF(Register!$U945="",$D$2,MIN($D$2,YEAR(Register!$U945)*12+MONTH(Register!$U945)-1)))-(YEAR(Register!$O945)*12+MONTH(Register!$O945))+1))/Register!$Q945,2))</f>
        <v/>
      </c>
      <c r="H947" s="27">
        <f>IF(OR(Register!$N945&lt;&gt;"Yes",Register!$O945="",N(Register!$Q945)=0),0,ROUND((Register!$M945-Register!$R945)*MIN(Register!$Q945,MAX(0,MIN(H$4,IF(Register!$U945="",$D$2,MIN($D$2,YEAR(Register!$U945)*12+MONTH(Register!$U945)-1)))-(YEAR(Register!$O945)*12+MONTH(Register!$O945))+1))/Register!$Q945,2)-ROUND((Register!$M945-Register!$R945)*MIN(Register!$Q945,MAX(0,MIN(H$4-1,IF(Register!$U945="",$D$2,MIN($D$2,YEAR(Register!$U945)*12+MONTH(Register!$U945)-1)))-(YEAR(Register!$O945)*12+MONTH(Register!$O945))+1))/Register!$Q945,2))</f>
        <v/>
      </c>
      <c r="I947" s="27">
        <f>IF(OR(Register!$N945&lt;&gt;"Yes",Register!$O945="",N(Register!$Q945)=0),0,ROUND((Register!$M945-Register!$R945)*MIN(Register!$Q945,MAX(0,MIN(I$4,IF(Register!$U945="",$D$2,MIN($D$2,YEAR(Register!$U945)*12+MONTH(Register!$U945)-1)))-(YEAR(Register!$O945)*12+MONTH(Register!$O945))+1))/Register!$Q945,2)-ROUND((Register!$M945-Register!$R945)*MIN(Register!$Q945,MAX(0,MIN(I$4-1,IF(Register!$U945="",$D$2,MIN($D$2,YEAR(Register!$U945)*12+MONTH(Register!$U945)-1)))-(YEAR(Register!$O945)*12+MONTH(Register!$O945))+1))/Register!$Q945,2))</f>
        <v/>
      </c>
      <c r="J947" s="27">
        <f>IF(OR(Register!$N945&lt;&gt;"Yes",Register!$O945="",N(Register!$Q945)=0),0,ROUND((Register!$M945-Register!$R945)*MIN(Register!$Q945,MAX(0,MIN(J$4,IF(Register!$U945="",$D$2,MIN($D$2,YEAR(Register!$U945)*12+MONTH(Register!$U945)-1)))-(YEAR(Register!$O945)*12+MONTH(Register!$O945))+1))/Register!$Q945,2)-ROUND((Register!$M945-Register!$R945)*MIN(Register!$Q945,MAX(0,MIN(J$4-1,IF(Register!$U945="",$D$2,MIN($D$2,YEAR(Register!$U945)*12+MONTH(Register!$U945)-1)))-(YEAR(Register!$O945)*12+MONTH(Register!$O945))+1))/Register!$Q945,2))</f>
        <v/>
      </c>
      <c r="K947" s="27">
        <f>IF(OR(Register!$N945&lt;&gt;"Yes",Register!$O945="",N(Register!$Q945)=0),0,ROUND((Register!$M945-Register!$R945)*MIN(Register!$Q945,MAX(0,MIN(K$4,IF(Register!$U945="",$D$2,MIN($D$2,YEAR(Register!$U945)*12+MONTH(Register!$U945)-1)))-(YEAR(Register!$O945)*12+MONTH(Register!$O945))+1))/Register!$Q945,2)-ROUND((Register!$M945-Register!$R945)*MIN(Register!$Q945,MAX(0,MIN(K$4-1,IF(Register!$U945="",$D$2,MIN($D$2,YEAR(Register!$U945)*12+MONTH(Register!$U945)-1)))-(YEAR(Register!$O945)*12+MONTH(Register!$O945))+1))/Register!$Q945,2))</f>
        <v/>
      </c>
      <c r="L947" s="27">
        <f>IF(OR(Register!$N945&lt;&gt;"Yes",Register!$O945="",N(Register!$Q945)=0),0,ROUND((Register!$M945-Register!$R945)*MIN(Register!$Q945,MAX(0,MIN(L$4,IF(Register!$U945="",$D$2,MIN($D$2,YEAR(Register!$U945)*12+MONTH(Register!$U945)-1)))-(YEAR(Register!$O945)*12+MONTH(Register!$O945))+1))/Register!$Q945,2)-ROUND((Register!$M945-Register!$R945)*MIN(Register!$Q945,MAX(0,MIN(L$4-1,IF(Register!$U945="",$D$2,MIN($D$2,YEAR(Register!$U945)*12+MONTH(Register!$U945)-1)))-(YEAR(Register!$O945)*12+MONTH(Register!$O945))+1))/Register!$Q945,2))</f>
        <v/>
      </c>
      <c r="M947" s="27">
        <f>IF(OR(Register!$N945&lt;&gt;"Yes",Register!$O945="",N(Register!$Q945)=0),0,ROUND((Register!$M945-Register!$R945)*MIN(Register!$Q945,MAX(0,MIN(M$4,IF(Register!$U945="",$D$2,MIN($D$2,YEAR(Register!$U945)*12+MONTH(Register!$U945)-1)))-(YEAR(Register!$O945)*12+MONTH(Register!$O945))+1))/Register!$Q945,2)-ROUND((Register!$M945-Register!$R945)*MIN(Register!$Q945,MAX(0,MIN(M$4-1,IF(Register!$U945="",$D$2,MIN($D$2,YEAR(Register!$U945)*12+MONTH(Register!$U945)-1)))-(YEAR(Register!$O945)*12+MONTH(Register!$O945))+1))/Register!$Q945,2))</f>
        <v/>
      </c>
      <c r="N947" s="27">
        <f>IF(OR(Register!$N945&lt;&gt;"Yes",Register!$O945="",N(Register!$Q945)=0),0,ROUND((Register!$M945-Register!$R945)*MIN(Register!$Q945,MAX(0,MIN(N$4,IF(Register!$U945="",$D$2,MIN($D$2,YEAR(Register!$U945)*12+MONTH(Register!$U945)-1)))-(YEAR(Register!$O945)*12+MONTH(Register!$O945))+1))/Register!$Q945,2)-ROUND((Register!$M945-Register!$R945)*MIN(Register!$Q945,MAX(0,MIN(N$4-1,IF(Register!$U945="",$D$2,MIN($D$2,YEAR(Register!$U945)*12+MONTH(Register!$U945)-1)))-(YEAR(Register!$O945)*12+MONTH(Register!$O945))+1))/Register!$Q945,2))</f>
        <v/>
      </c>
      <c r="O947" s="27">
        <f>IF(OR(Register!$N945&lt;&gt;"Yes",Register!$O945="",N(Register!$Q945)=0),0,ROUND((Register!$M945-Register!$R945)*MIN(Register!$Q945,MAX(0,MIN(O$4,IF(Register!$U945="",$D$2,MIN($D$2,YEAR(Register!$U945)*12+MONTH(Register!$U945)-1)))-(YEAR(Register!$O945)*12+MONTH(Register!$O945))+1))/Register!$Q945,2)-ROUND((Register!$M945-Register!$R945)*MIN(Register!$Q945,MAX(0,MIN(O$4-1,IF(Register!$U945="",$D$2,MIN($D$2,YEAR(Register!$U945)*12+MONTH(Register!$U945)-1)))-(YEAR(Register!$O945)*12+MONTH(Register!$O945))+1))/Register!$Q945,2))</f>
        <v/>
      </c>
      <c r="P947" s="27">
        <f>IF(OR(Register!$N945&lt;&gt;"Yes",Register!$O945="",N(Register!$Q945)=0),0,ROUND((Register!$M945-Register!$R945)*MIN(Register!$Q945,MAX(0,MIN(P$4,IF(Register!$U945="",$D$2,MIN($D$2,YEAR(Register!$U945)*12+MONTH(Register!$U945)-1)))-(YEAR(Register!$O945)*12+MONTH(Register!$O945))+1))/Register!$Q945,2)-ROUND((Register!$M945-Register!$R945)*MIN(Register!$Q945,MAX(0,MIN(P$4-1,IF(Register!$U945="",$D$2,MIN($D$2,YEAR(Register!$U945)*12+MONTH(Register!$U945)-1)))-(YEAR(Register!$O945)*12+MONTH(Register!$O945))+1))/Register!$Q945,2))</f>
        <v/>
      </c>
      <c r="Q947" s="27">
        <f>E947+F947+G947+H947+I947+J947+K947+L947+M947+N947+O947+P947</f>
        <v/>
      </c>
    </row>
    <row r="948">
      <c r="A948" s="28">
        <f>IF(Register!$A946="","",Register!$A946)</f>
        <v/>
      </c>
      <c r="B948" s="28">
        <f>IF(Register!$D946="","",Register!$D946)</f>
        <v/>
      </c>
      <c r="C948" s="28">
        <f>IF(Register!$F946="","",Register!$F946)</f>
        <v/>
      </c>
      <c r="D948" s="28">
        <f>IF(C948="","",IF(C948=Settings!$A$9,Settings!$B$9,IF(C948=Settings!$A$10,Settings!$B$10,IF(C948=Settings!$A$11,Settings!$B$11,IF(C948=Settings!$A$12,Settings!$B$12,IF(C948=Settings!$A$13,Settings!$B$13,IF(C948=Settings!$A$14,Settings!$B$14,IF(C948=Settings!$A$15,Settings!$B$15,IF(C948=Settings!$A$16,Settings!$B$16,IF(C948=Settings!$A$17,Settings!$B$17,IF(C948=Settings!$A$18,Settings!$B$18,"")))))))))))</f>
        <v/>
      </c>
      <c r="E948" s="27">
        <f>IF(OR(Register!$N946&lt;&gt;"Yes",Register!$O946="",N(Register!$Q946)=0),0,ROUND((Register!$M946-Register!$R946)*MIN(Register!$Q946,MAX(0,MIN(E$4,IF(Register!$U946="",$D$2,MIN($D$2,YEAR(Register!$U946)*12+MONTH(Register!$U946)-1)))-(YEAR(Register!$O946)*12+MONTH(Register!$O946))+1))/Register!$Q946,2)-ROUND((Register!$M946-Register!$R946)*MIN(Register!$Q946,MAX(0,MIN(E$4-1,IF(Register!$U946="",$D$2,MIN($D$2,YEAR(Register!$U946)*12+MONTH(Register!$U946)-1)))-(YEAR(Register!$O946)*12+MONTH(Register!$O946))+1))/Register!$Q946,2))</f>
        <v/>
      </c>
      <c r="F948" s="27">
        <f>IF(OR(Register!$N946&lt;&gt;"Yes",Register!$O946="",N(Register!$Q946)=0),0,ROUND((Register!$M946-Register!$R946)*MIN(Register!$Q946,MAX(0,MIN(F$4,IF(Register!$U946="",$D$2,MIN($D$2,YEAR(Register!$U946)*12+MONTH(Register!$U946)-1)))-(YEAR(Register!$O946)*12+MONTH(Register!$O946))+1))/Register!$Q946,2)-ROUND((Register!$M946-Register!$R946)*MIN(Register!$Q946,MAX(0,MIN(F$4-1,IF(Register!$U946="",$D$2,MIN($D$2,YEAR(Register!$U946)*12+MONTH(Register!$U946)-1)))-(YEAR(Register!$O946)*12+MONTH(Register!$O946))+1))/Register!$Q946,2))</f>
        <v/>
      </c>
      <c r="G948" s="27">
        <f>IF(OR(Register!$N946&lt;&gt;"Yes",Register!$O946="",N(Register!$Q946)=0),0,ROUND((Register!$M946-Register!$R946)*MIN(Register!$Q946,MAX(0,MIN(G$4,IF(Register!$U946="",$D$2,MIN($D$2,YEAR(Register!$U946)*12+MONTH(Register!$U946)-1)))-(YEAR(Register!$O946)*12+MONTH(Register!$O946))+1))/Register!$Q946,2)-ROUND((Register!$M946-Register!$R946)*MIN(Register!$Q946,MAX(0,MIN(G$4-1,IF(Register!$U946="",$D$2,MIN($D$2,YEAR(Register!$U946)*12+MONTH(Register!$U946)-1)))-(YEAR(Register!$O946)*12+MONTH(Register!$O946))+1))/Register!$Q946,2))</f>
        <v/>
      </c>
      <c r="H948" s="27">
        <f>IF(OR(Register!$N946&lt;&gt;"Yes",Register!$O946="",N(Register!$Q946)=0),0,ROUND((Register!$M946-Register!$R946)*MIN(Register!$Q946,MAX(0,MIN(H$4,IF(Register!$U946="",$D$2,MIN($D$2,YEAR(Register!$U946)*12+MONTH(Register!$U946)-1)))-(YEAR(Register!$O946)*12+MONTH(Register!$O946))+1))/Register!$Q946,2)-ROUND((Register!$M946-Register!$R946)*MIN(Register!$Q946,MAX(0,MIN(H$4-1,IF(Register!$U946="",$D$2,MIN($D$2,YEAR(Register!$U946)*12+MONTH(Register!$U946)-1)))-(YEAR(Register!$O946)*12+MONTH(Register!$O946))+1))/Register!$Q946,2))</f>
        <v/>
      </c>
      <c r="I948" s="27">
        <f>IF(OR(Register!$N946&lt;&gt;"Yes",Register!$O946="",N(Register!$Q946)=0),0,ROUND((Register!$M946-Register!$R946)*MIN(Register!$Q946,MAX(0,MIN(I$4,IF(Register!$U946="",$D$2,MIN($D$2,YEAR(Register!$U946)*12+MONTH(Register!$U946)-1)))-(YEAR(Register!$O946)*12+MONTH(Register!$O946))+1))/Register!$Q946,2)-ROUND((Register!$M946-Register!$R946)*MIN(Register!$Q946,MAX(0,MIN(I$4-1,IF(Register!$U946="",$D$2,MIN($D$2,YEAR(Register!$U946)*12+MONTH(Register!$U946)-1)))-(YEAR(Register!$O946)*12+MONTH(Register!$O946))+1))/Register!$Q946,2))</f>
        <v/>
      </c>
      <c r="J948" s="27">
        <f>IF(OR(Register!$N946&lt;&gt;"Yes",Register!$O946="",N(Register!$Q946)=0),0,ROUND((Register!$M946-Register!$R946)*MIN(Register!$Q946,MAX(0,MIN(J$4,IF(Register!$U946="",$D$2,MIN($D$2,YEAR(Register!$U946)*12+MONTH(Register!$U946)-1)))-(YEAR(Register!$O946)*12+MONTH(Register!$O946))+1))/Register!$Q946,2)-ROUND((Register!$M946-Register!$R946)*MIN(Register!$Q946,MAX(0,MIN(J$4-1,IF(Register!$U946="",$D$2,MIN($D$2,YEAR(Register!$U946)*12+MONTH(Register!$U946)-1)))-(YEAR(Register!$O946)*12+MONTH(Register!$O946))+1))/Register!$Q946,2))</f>
        <v/>
      </c>
      <c r="K948" s="27">
        <f>IF(OR(Register!$N946&lt;&gt;"Yes",Register!$O946="",N(Register!$Q946)=0),0,ROUND((Register!$M946-Register!$R946)*MIN(Register!$Q946,MAX(0,MIN(K$4,IF(Register!$U946="",$D$2,MIN($D$2,YEAR(Register!$U946)*12+MONTH(Register!$U946)-1)))-(YEAR(Register!$O946)*12+MONTH(Register!$O946))+1))/Register!$Q946,2)-ROUND((Register!$M946-Register!$R946)*MIN(Register!$Q946,MAX(0,MIN(K$4-1,IF(Register!$U946="",$D$2,MIN($D$2,YEAR(Register!$U946)*12+MONTH(Register!$U946)-1)))-(YEAR(Register!$O946)*12+MONTH(Register!$O946))+1))/Register!$Q946,2))</f>
        <v/>
      </c>
      <c r="L948" s="27">
        <f>IF(OR(Register!$N946&lt;&gt;"Yes",Register!$O946="",N(Register!$Q946)=0),0,ROUND((Register!$M946-Register!$R946)*MIN(Register!$Q946,MAX(0,MIN(L$4,IF(Register!$U946="",$D$2,MIN($D$2,YEAR(Register!$U946)*12+MONTH(Register!$U946)-1)))-(YEAR(Register!$O946)*12+MONTH(Register!$O946))+1))/Register!$Q946,2)-ROUND((Register!$M946-Register!$R946)*MIN(Register!$Q946,MAX(0,MIN(L$4-1,IF(Register!$U946="",$D$2,MIN($D$2,YEAR(Register!$U946)*12+MONTH(Register!$U946)-1)))-(YEAR(Register!$O946)*12+MONTH(Register!$O946))+1))/Register!$Q946,2))</f>
        <v/>
      </c>
      <c r="M948" s="27">
        <f>IF(OR(Register!$N946&lt;&gt;"Yes",Register!$O946="",N(Register!$Q946)=0),0,ROUND((Register!$M946-Register!$R946)*MIN(Register!$Q946,MAX(0,MIN(M$4,IF(Register!$U946="",$D$2,MIN($D$2,YEAR(Register!$U946)*12+MONTH(Register!$U946)-1)))-(YEAR(Register!$O946)*12+MONTH(Register!$O946))+1))/Register!$Q946,2)-ROUND((Register!$M946-Register!$R946)*MIN(Register!$Q946,MAX(0,MIN(M$4-1,IF(Register!$U946="",$D$2,MIN($D$2,YEAR(Register!$U946)*12+MONTH(Register!$U946)-1)))-(YEAR(Register!$O946)*12+MONTH(Register!$O946))+1))/Register!$Q946,2))</f>
        <v/>
      </c>
      <c r="N948" s="27">
        <f>IF(OR(Register!$N946&lt;&gt;"Yes",Register!$O946="",N(Register!$Q946)=0),0,ROUND((Register!$M946-Register!$R946)*MIN(Register!$Q946,MAX(0,MIN(N$4,IF(Register!$U946="",$D$2,MIN($D$2,YEAR(Register!$U946)*12+MONTH(Register!$U946)-1)))-(YEAR(Register!$O946)*12+MONTH(Register!$O946))+1))/Register!$Q946,2)-ROUND((Register!$M946-Register!$R946)*MIN(Register!$Q946,MAX(0,MIN(N$4-1,IF(Register!$U946="",$D$2,MIN($D$2,YEAR(Register!$U946)*12+MONTH(Register!$U946)-1)))-(YEAR(Register!$O946)*12+MONTH(Register!$O946))+1))/Register!$Q946,2))</f>
        <v/>
      </c>
      <c r="O948" s="27">
        <f>IF(OR(Register!$N946&lt;&gt;"Yes",Register!$O946="",N(Register!$Q946)=0),0,ROUND((Register!$M946-Register!$R946)*MIN(Register!$Q946,MAX(0,MIN(O$4,IF(Register!$U946="",$D$2,MIN($D$2,YEAR(Register!$U946)*12+MONTH(Register!$U946)-1)))-(YEAR(Register!$O946)*12+MONTH(Register!$O946))+1))/Register!$Q946,2)-ROUND((Register!$M946-Register!$R946)*MIN(Register!$Q946,MAX(0,MIN(O$4-1,IF(Register!$U946="",$D$2,MIN($D$2,YEAR(Register!$U946)*12+MONTH(Register!$U946)-1)))-(YEAR(Register!$O946)*12+MONTH(Register!$O946))+1))/Register!$Q946,2))</f>
        <v/>
      </c>
      <c r="P948" s="27">
        <f>IF(OR(Register!$N946&lt;&gt;"Yes",Register!$O946="",N(Register!$Q946)=0),0,ROUND((Register!$M946-Register!$R946)*MIN(Register!$Q946,MAX(0,MIN(P$4,IF(Register!$U946="",$D$2,MIN($D$2,YEAR(Register!$U946)*12+MONTH(Register!$U946)-1)))-(YEAR(Register!$O946)*12+MONTH(Register!$O946))+1))/Register!$Q946,2)-ROUND((Register!$M946-Register!$R946)*MIN(Register!$Q946,MAX(0,MIN(P$4-1,IF(Register!$U946="",$D$2,MIN($D$2,YEAR(Register!$U946)*12+MONTH(Register!$U946)-1)))-(YEAR(Register!$O946)*12+MONTH(Register!$O946))+1))/Register!$Q946,2))</f>
        <v/>
      </c>
      <c r="Q948" s="27">
        <f>E948+F948+G948+H948+I948+J948+K948+L948+M948+N948+O948+P948</f>
        <v/>
      </c>
    </row>
    <row r="949">
      <c r="A949" s="28">
        <f>IF(Register!$A947="","",Register!$A947)</f>
        <v/>
      </c>
      <c r="B949" s="28">
        <f>IF(Register!$D947="","",Register!$D947)</f>
        <v/>
      </c>
      <c r="C949" s="28">
        <f>IF(Register!$F947="","",Register!$F947)</f>
        <v/>
      </c>
      <c r="D949" s="28">
        <f>IF(C949="","",IF(C949=Settings!$A$9,Settings!$B$9,IF(C949=Settings!$A$10,Settings!$B$10,IF(C949=Settings!$A$11,Settings!$B$11,IF(C949=Settings!$A$12,Settings!$B$12,IF(C949=Settings!$A$13,Settings!$B$13,IF(C949=Settings!$A$14,Settings!$B$14,IF(C949=Settings!$A$15,Settings!$B$15,IF(C949=Settings!$A$16,Settings!$B$16,IF(C949=Settings!$A$17,Settings!$B$17,IF(C949=Settings!$A$18,Settings!$B$18,"")))))))))))</f>
        <v/>
      </c>
      <c r="E949" s="27">
        <f>IF(OR(Register!$N947&lt;&gt;"Yes",Register!$O947="",N(Register!$Q947)=0),0,ROUND((Register!$M947-Register!$R947)*MIN(Register!$Q947,MAX(0,MIN(E$4,IF(Register!$U947="",$D$2,MIN($D$2,YEAR(Register!$U947)*12+MONTH(Register!$U947)-1)))-(YEAR(Register!$O947)*12+MONTH(Register!$O947))+1))/Register!$Q947,2)-ROUND((Register!$M947-Register!$R947)*MIN(Register!$Q947,MAX(0,MIN(E$4-1,IF(Register!$U947="",$D$2,MIN($D$2,YEAR(Register!$U947)*12+MONTH(Register!$U947)-1)))-(YEAR(Register!$O947)*12+MONTH(Register!$O947))+1))/Register!$Q947,2))</f>
        <v/>
      </c>
      <c r="F949" s="27">
        <f>IF(OR(Register!$N947&lt;&gt;"Yes",Register!$O947="",N(Register!$Q947)=0),0,ROUND((Register!$M947-Register!$R947)*MIN(Register!$Q947,MAX(0,MIN(F$4,IF(Register!$U947="",$D$2,MIN($D$2,YEAR(Register!$U947)*12+MONTH(Register!$U947)-1)))-(YEAR(Register!$O947)*12+MONTH(Register!$O947))+1))/Register!$Q947,2)-ROUND((Register!$M947-Register!$R947)*MIN(Register!$Q947,MAX(0,MIN(F$4-1,IF(Register!$U947="",$D$2,MIN($D$2,YEAR(Register!$U947)*12+MONTH(Register!$U947)-1)))-(YEAR(Register!$O947)*12+MONTH(Register!$O947))+1))/Register!$Q947,2))</f>
        <v/>
      </c>
      <c r="G949" s="27">
        <f>IF(OR(Register!$N947&lt;&gt;"Yes",Register!$O947="",N(Register!$Q947)=0),0,ROUND((Register!$M947-Register!$R947)*MIN(Register!$Q947,MAX(0,MIN(G$4,IF(Register!$U947="",$D$2,MIN($D$2,YEAR(Register!$U947)*12+MONTH(Register!$U947)-1)))-(YEAR(Register!$O947)*12+MONTH(Register!$O947))+1))/Register!$Q947,2)-ROUND((Register!$M947-Register!$R947)*MIN(Register!$Q947,MAX(0,MIN(G$4-1,IF(Register!$U947="",$D$2,MIN($D$2,YEAR(Register!$U947)*12+MONTH(Register!$U947)-1)))-(YEAR(Register!$O947)*12+MONTH(Register!$O947))+1))/Register!$Q947,2))</f>
        <v/>
      </c>
      <c r="H949" s="27">
        <f>IF(OR(Register!$N947&lt;&gt;"Yes",Register!$O947="",N(Register!$Q947)=0),0,ROUND((Register!$M947-Register!$R947)*MIN(Register!$Q947,MAX(0,MIN(H$4,IF(Register!$U947="",$D$2,MIN($D$2,YEAR(Register!$U947)*12+MONTH(Register!$U947)-1)))-(YEAR(Register!$O947)*12+MONTH(Register!$O947))+1))/Register!$Q947,2)-ROUND((Register!$M947-Register!$R947)*MIN(Register!$Q947,MAX(0,MIN(H$4-1,IF(Register!$U947="",$D$2,MIN($D$2,YEAR(Register!$U947)*12+MONTH(Register!$U947)-1)))-(YEAR(Register!$O947)*12+MONTH(Register!$O947))+1))/Register!$Q947,2))</f>
        <v/>
      </c>
      <c r="I949" s="27">
        <f>IF(OR(Register!$N947&lt;&gt;"Yes",Register!$O947="",N(Register!$Q947)=0),0,ROUND((Register!$M947-Register!$R947)*MIN(Register!$Q947,MAX(0,MIN(I$4,IF(Register!$U947="",$D$2,MIN($D$2,YEAR(Register!$U947)*12+MONTH(Register!$U947)-1)))-(YEAR(Register!$O947)*12+MONTH(Register!$O947))+1))/Register!$Q947,2)-ROUND((Register!$M947-Register!$R947)*MIN(Register!$Q947,MAX(0,MIN(I$4-1,IF(Register!$U947="",$D$2,MIN($D$2,YEAR(Register!$U947)*12+MONTH(Register!$U947)-1)))-(YEAR(Register!$O947)*12+MONTH(Register!$O947))+1))/Register!$Q947,2))</f>
        <v/>
      </c>
      <c r="J949" s="27">
        <f>IF(OR(Register!$N947&lt;&gt;"Yes",Register!$O947="",N(Register!$Q947)=0),0,ROUND((Register!$M947-Register!$R947)*MIN(Register!$Q947,MAX(0,MIN(J$4,IF(Register!$U947="",$D$2,MIN($D$2,YEAR(Register!$U947)*12+MONTH(Register!$U947)-1)))-(YEAR(Register!$O947)*12+MONTH(Register!$O947))+1))/Register!$Q947,2)-ROUND((Register!$M947-Register!$R947)*MIN(Register!$Q947,MAX(0,MIN(J$4-1,IF(Register!$U947="",$D$2,MIN($D$2,YEAR(Register!$U947)*12+MONTH(Register!$U947)-1)))-(YEAR(Register!$O947)*12+MONTH(Register!$O947))+1))/Register!$Q947,2))</f>
        <v/>
      </c>
      <c r="K949" s="27">
        <f>IF(OR(Register!$N947&lt;&gt;"Yes",Register!$O947="",N(Register!$Q947)=0),0,ROUND((Register!$M947-Register!$R947)*MIN(Register!$Q947,MAX(0,MIN(K$4,IF(Register!$U947="",$D$2,MIN($D$2,YEAR(Register!$U947)*12+MONTH(Register!$U947)-1)))-(YEAR(Register!$O947)*12+MONTH(Register!$O947))+1))/Register!$Q947,2)-ROUND((Register!$M947-Register!$R947)*MIN(Register!$Q947,MAX(0,MIN(K$4-1,IF(Register!$U947="",$D$2,MIN($D$2,YEAR(Register!$U947)*12+MONTH(Register!$U947)-1)))-(YEAR(Register!$O947)*12+MONTH(Register!$O947))+1))/Register!$Q947,2))</f>
        <v/>
      </c>
      <c r="L949" s="27">
        <f>IF(OR(Register!$N947&lt;&gt;"Yes",Register!$O947="",N(Register!$Q947)=0),0,ROUND((Register!$M947-Register!$R947)*MIN(Register!$Q947,MAX(0,MIN(L$4,IF(Register!$U947="",$D$2,MIN($D$2,YEAR(Register!$U947)*12+MONTH(Register!$U947)-1)))-(YEAR(Register!$O947)*12+MONTH(Register!$O947))+1))/Register!$Q947,2)-ROUND((Register!$M947-Register!$R947)*MIN(Register!$Q947,MAX(0,MIN(L$4-1,IF(Register!$U947="",$D$2,MIN($D$2,YEAR(Register!$U947)*12+MONTH(Register!$U947)-1)))-(YEAR(Register!$O947)*12+MONTH(Register!$O947))+1))/Register!$Q947,2))</f>
        <v/>
      </c>
      <c r="M949" s="27">
        <f>IF(OR(Register!$N947&lt;&gt;"Yes",Register!$O947="",N(Register!$Q947)=0),0,ROUND((Register!$M947-Register!$R947)*MIN(Register!$Q947,MAX(0,MIN(M$4,IF(Register!$U947="",$D$2,MIN($D$2,YEAR(Register!$U947)*12+MONTH(Register!$U947)-1)))-(YEAR(Register!$O947)*12+MONTH(Register!$O947))+1))/Register!$Q947,2)-ROUND((Register!$M947-Register!$R947)*MIN(Register!$Q947,MAX(0,MIN(M$4-1,IF(Register!$U947="",$D$2,MIN($D$2,YEAR(Register!$U947)*12+MONTH(Register!$U947)-1)))-(YEAR(Register!$O947)*12+MONTH(Register!$O947))+1))/Register!$Q947,2))</f>
        <v/>
      </c>
      <c r="N949" s="27">
        <f>IF(OR(Register!$N947&lt;&gt;"Yes",Register!$O947="",N(Register!$Q947)=0),0,ROUND((Register!$M947-Register!$R947)*MIN(Register!$Q947,MAX(0,MIN(N$4,IF(Register!$U947="",$D$2,MIN($D$2,YEAR(Register!$U947)*12+MONTH(Register!$U947)-1)))-(YEAR(Register!$O947)*12+MONTH(Register!$O947))+1))/Register!$Q947,2)-ROUND((Register!$M947-Register!$R947)*MIN(Register!$Q947,MAX(0,MIN(N$4-1,IF(Register!$U947="",$D$2,MIN($D$2,YEAR(Register!$U947)*12+MONTH(Register!$U947)-1)))-(YEAR(Register!$O947)*12+MONTH(Register!$O947))+1))/Register!$Q947,2))</f>
        <v/>
      </c>
      <c r="O949" s="27">
        <f>IF(OR(Register!$N947&lt;&gt;"Yes",Register!$O947="",N(Register!$Q947)=0),0,ROUND((Register!$M947-Register!$R947)*MIN(Register!$Q947,MAX(0,MIN(O$4,IF(Register!$U947="",$D$2,MIN($D$2,YEAR(Register!$U947)*12+MONTH(Register!$U947)-1)))-(YEAR(Register!$O947)*12+MONTH(Register!$O947))+1))/Register!$Q947,2)-ROUND((Register!$M947-Register!$R947)*MIN(Register!$Q947,MAX(0,MIN(O$4-1,IF(Register!$U947="",$D$2,MIN($D$2,YEAR(Register!$U947)*12+MONTH(Register!$U947)-1)))-(YEAR(Register!$O947)*12+MONTH(Register!$O947))+1))/Register!$Q947,2))</f>
        <v/>
      </c>
      <c r="P949" s="27">
        <f>IF(OR(Register!$N947&lt;&gt;"Yes",Register!$O947="",N(Register!$Q947)=0),0,ROUND((Register!$M947-Register!$R947)*MIN(Register!$Q947,MAX(0,MIN(P$4,IF(Register!$U947="",$D$2,MIN($D$2,YEAR(Register!$U947)*12+MONTH(Register!$U947)-1)))-(YEAR(Register!$O947)*12+MONTH(Register!$O947))+1))/Register!$Q947,2)-ROUND((Register!$M947-Register!$R947)*MIN(Register!$Q947,MAX(0,MIN(P$4-1,IF(Register!$U947="",$D$2,MIN($D$2,YEAR(Register!$U947)*12+MONTH(Register!$U947)-1)))-(YEAR(Register!$O947)*12+MONTH(Register!$O947))+1))/Register!$Q947,2))</f>
        <v/>
      </c>
      <c r="Q949" s="27">
        <f>E949+F949+G949+H949+I949+J949+K949+L949+M949+N949+O949+P949</f>
        <v/>
      </c>
    </row>
    <row r="950">
      <c r="A950" s="28">
        <f>IF(Register!$A948="","",Register!$A948)</f>
        <v/>
      </c>
      <c r="B950" s="28">
        <f>IF(Register!$D948="","",Register!$D948)</f>
        <v/>
      </c>
      <c r="C950" s="28">
        <f>IF(Register!$F948="","",Register!$F948)</f>
        <v/>
      </c>
      <c r="D950" s="28">
        <f>IF(C950="","",IF(C950=Settings!$A$9,Settings!$B$9,IF(C950=Settings!$A$10,Settings!$B$10,IF(C950=Settings!$A$11,Settings!$B$11,IF(C950=Settings!$A$12,Settings!$B$12,IF(C950=Settings!$A$13,Settings!$B$13,IF(C950=Settings!$A$14,Settings!$B$14,IF(C950=Settings!$A$15,Settings!$B$15,IF(C950=Settings!$A$16,Settings!$B$16,IF(C950=Settings!$A$17,Settings!$B$17,IF(C950=Settings!$A$18,Settings!$B$18,"")))))))))))</f>
        <v/>
      </c>
      <c r="E950" s="27">
        <f>IF(OR(Register!$N948&lt;&gt;"Yes",Register!$O948="",N(Register!$Q948)=0),0,ROUND((Register!$M948-Register!$R948)*MIN(Register!$Q948,MAX(0,MIN(E$4,IF(Register!$U948="",$D$2,MIN($D$2,YEAR(Register!$U948)*12+MONTH(Register!$U948)-1)))-(YEAR(Register!$O948)*12+MONTH(Register!$O948))+1))/Register!$Q948,2)-ROUND((Register!$M948-Register!$R948)*MIN(Register!$Q948,MAX(0,MIN(E$4-1,IF(Register!$U948="",$D$2,MIN($D$2,YEAR(Register!$U948)*12+MONTH(Register!$U948)-1)))-(YEAR(Register!$O948)*12+MONTH(Register!$O948))+1))/Register!$Q948,2))</f>
        <v/>
      </c>
      <c r="F950" s="27">
        <f>IF(OR(Register!$N948&lt;&gt;"Yes",Register!$O948="",N(Register!$Q948)=0),0,ROUND((Register!$M948-Register!$R948)*MIN(Register!$Q948,MAX(0,MIN(F$4,IF(Register!$U948="",$D$2,MIN($D$2,YEAR(Register!$U948)*12+MONTH(Register!$U948)-1)))-(YEAR(Register!$O948)*12+MONTH(Register!$O948))+1))/Register!$Q948,2)-ROUND((Register!$M948-Register!$R948)*MIN(Register!$Q948,MAX(0,MIN(F$4-1,IF(Register!$U948="",$D$2,MIN($D$2,YEAR(Register!$U948)*12+MONTH(Register!$U948)-1)))-(YEAR(Register!$O948)*12+MONTH(Register!$O948))+1))/Register!$Q948,2))</f>
        <v/>
      </c>
      <c r="G950" s="27">
        <f>IF(OR(Register!$N948&lt;&gt;"Yes",Register!$O948="",N(Register!$Q948)=0),0,ROUND((Register!$M948-Register!$R948)*MIN(Register!$Q948,MAX(0,MIN(G$4,IF(Register!$U948="",$D$2,MIN($D$2,YEAR(Register!$U948)*12+MONTH(Register!$U948)-1)))-(YEAR(Register!$O948)*12+MONTH(Register!$O948))+1))/Register!$Q948,2)-ROUND((Register!$M948-Register!$R948)*MIN(Register!$Q948,MAX(0,MIN(G$4-1,IF(Register!$U948="",$D$2,MIN($D$2,YEAR(Register!$U948)*12+MONTH(Register!$U948)-1)))-(YEAR(Register!$O948)*12+MONTH(Register!$O948))+1))/Register!$Q948,2))</f>
        <v/>
      </c>
      <c r="H950" s="27">
        <f>IF(OR(Register!$N948&lt;&gt;"Yes",Register!$O948="",N(Register!$Q948)=0),0,ROUND((Register!$M948-Register!$R948)*MIN(Register!$Q948,MAX(0,MIN(H$4,IF(Register!$U948="",$D$2,MIN($D$2,YEAR(Register!$U948)*12+MONTH(Register!$U948)-1)))-(YEAR(Register!$O948)*12+MONTH(Register!$O948))+1))/Register!$Q948,2)-ROUND((Register!$M948-Register!$R948)*MIN(Register!$Q948,MAX(0,MIN(H$4-1,IF(Register!$U948="",$D$2,MIN($D$2,YEAR(Register!$U948)*12+MONTH(Register!$U948)-1)))-(YEAR(Register!$O948)*12+MONTH(Register!$O948))+1))/Register!$Q948,2))</f>
        <v/>
      </c>
      <c r="I950" s="27">
        <f>IF(OR(Register!$N948&lt;&gt;"Yes",Register!$O948="",N(Register!$Q948)=0),0,ROUND((Register!$M948-Register!$R948)*MIN(Register!$Q948,MAX(0,MIN(I$4,IF(Register!$U948="",$D$2,MIN($D$2,YEAR(Register!$U948)*12+MONTH(Register!$U948)-1)))-(YEAR(Register!$O948)*12+MONTH(Register!$O948))+1))/Register!$Q948,2)-ROUND((Register!$M948-Register!$R948)*MIN(Register!$Q948,MAX(0,MIN(I$4-1,IF(Register!$U948="",$D$2,MIN($D$2,YEAR(Register!$U948)*12+MONTH(Register!$U948)-1)))-(YEAR(Register!$O948)*12+MONTH(Register!$O948))+1))/Register!$Q948,2))</f>
        <v/>
      </c>
      <c r="J950" s="27">
        <f>IF(OR(Register!$N948&lt;&gt;"Yes",Register!$O948="",N(Register!$Q948)=0),0,ROUND((Register!$M948-Register!$R948)*MIN(Register!$Q948,MAX(0,MIN(J$4,IF(Register!$U948="",$D$2,MIN($D$2,YEAR(Register!$U948)*12+MONTH(Register!$U948)-1)))-(YEAR(Register!$O948)*12+MONTH(Register!$O948))+1))/Register!$Q948,2)-ROUND((Register!$M948-Register!$R948)*MIN(Register!$Q948,MAX(0,MIN(J$4-1,IF(Register!$U948="",$D$2,MIN($D$2,YEAR(Register!$U948)*12+MONTH(Register!$U948)-1)))-(YEAR(Register!$O948)*12+MONTH(Register!$O948))+1))/Register!$Q948,2))</f>
        <v/>
      </c>
      <c r="K950" s="27">
        <f>IF(OR(Register!$N948&lt;&gt;"Yes",Register!$O948="",N(Register!$Q948)=0),0,ROUND((Register!$M948-Register!$R948)*MIN(Register!$Q948,MAX(0,MIN(K$4,IF(Register!$U948="",$D$2,MIN($D$2,YEAR(Register!$U948)*12+MONTH(Register!$U948)-1)))-(YEAR(Register!$O948)*12+MONTH(Register!$O948))+1))/Register!$Q948,2)-ROUND((Register!$M948-Register!$R948)*MIN(Register!$Q948,MAX(0,MIN(K$4-1,IF(Register!$U948="",$D$2,MIN($D$2,YEAR(Register!$U948)*12+MONTH(Register!$U948)-1)))-(YEAR(Register!$O948)*12+MONTH(Register!$O948))+1))/Register!$Q948,2))</f>
        <v/>
      </c>
      <c r="L950" s="27">
        <f>IF(OR(Register!$N948&lt;&gt;"Yes",Register!$O948="",N(Register!$Q948)=0),0,ROUND((Register!$M948-Register!$R948)*MIN(Register!$Q948,MAX(0,MIN(L$4,IF(Register!$U948="",$D$2,MIN($D$2,YEAR(Register!$U948)*12+MONTH(Register!$U948)-1)))-(YEAR(Register!$O948)*12+MONTH(Register!$O948))+1))/Register!$Q948,2)-ROUND((Register!$M948-Register!$R948)*MIN(Register!$Q948,MAX(0,MIN(L$4-1,IF(Register!$U948="",$D$2,MIN($D$2,YEAR(Register!$U948)*12+MONTH(Register!$U948)-1)))-(YEAR(Register!$O948)*12+MONTH(Register!$O948))+1))/Register!$Q948,2))</f>
        <v/>
      </c>
      <c r="M950" s="27">
        <f>IF(OR(Register!$N948&lt;&gt;"Yes",Register!$O948="",N(Register!$Q948)=0),0,ROUND((Register!$M948-Register!$R948)*MIN(Register!$Q948,MAX(0,MIN(M$4,IF(Register!$U948="",$D$2,MIN($D$2,YEAR(Register!$U948)*12+MONTH(Register!$U948)-1)))-(YEAR(Register!$O948)*12+MONTH(Register!$O948))+1))/Register!$Q948,2)-ROUND((Register!$M948-Register!$R948)*MIN(Register!$Q948,MAX(0,MIN(M$4-1,IF(Register!$U948="",$D$2,MIN($D$2,YEAR(Register!$U948)*12+MONTH(Register!$U948)-1)))-(YEAR(Register!$O948)*12+MONTH(Register!$O948))+1))/Register!$Q948,2))</f>
        <v/>
      </c>
      <c r="N950" s="27">
        <f>IF(OR(Register!$N948&lt;&gt;"Yes",Register!$O948="",N(Register!$Q948)=0),0,ROUND((Register!$M948-Register!$R948)*MIN(Register!$Q948,MAX(0,MIN(N$4,IF(Register!$U948="",$D$2,MIN($D$2,YEAR(Register!$U948)*12+MONTH(Register!$U948)-1)))-(YEAR(Register!$O948)*12+MONTH(Register!$O948))+1))/Register!$Q948,2)-ROUND((Register!$M948-Register!$R948)*MIN(Register!$Q948,MAX(0,MIN(N$4-1,IF(Register!$U948="",$D$2,MIN($D$2,YEAR(Register!$U948)*12+MONTH(Register!$U948)-1)))-(YEAR(Register!$O948)*12+MONTH(Register!$O948))+1))/Register!$Q948,2))</f>
        <v/>
      </c>
      <c r="O950" s="27">
        <f>IF(OR(Register!$N948&lt;&gt;"Yes",Register!$O948="",N(Register!$Q948)=0),0,ROUND((Register!$M948-Register!$R948)*MIN(Register!$Q948,MAX(0,MIN(O$4,IF(Register!$U948="",$D$2,MIN($D$2,YEAR(Register!$U948)*12+MONTH(Register!$U948)-1)))-(YEAR(Register!$O948)*12+MONTH(Register!$O948))+1))/Register!$Q948,2)-ROUND((Register!$M948-Register!$R948)*MIN(Register!$Q948,MAX(0,MIN(O$4-1,IF(Register!$U948="",$D$2,MIN($D$2,YEAR(Register!$U948)*12+MONTH(Register!$U948)-1)))-(YEAR(Register!$O948)*12+MONTH(Register!$O948))+1))/Register!$Q948,2))</f>
        <v/>
      </c>
      <c r="P950" s="27">
        <f>IF(OR(Register!$N948&lt;&gt;"Yes",Register!$O948="",N(Register!$Q948)=0),0,ROUND((Register!$M948-Register!$R948)*MIN(Register!$Q948,MAX(0,MIN(P$4,IF(Register!$U948="",$D$2,MIN($D$2,YEAR(Register!$U948)*12+MONTH(Register!$U948)-1)))-(YEAR(Register!$O948)*12+MONTH(Register!$O948))+1))/Register!$Q948,2)-ROUND((Register!$M948-Register!$R948)*MIN(Register!$Q948,MAX(0,MIN(P$4-1,IF(Register!$U948="",$D$2,MIN($D$2,YEAR(Register!$U948)*12+MONTH(Register!$U948)-1)))-(YEAR(Register!$O948)*12+MONTH(Register!$O948))+1))/Register!$Q948,2))</f>
        <v/>
      </c>
      <c r="Q950" s="27">
        <f>E950+F950+G950+H950+I950+J950+K950+L950+M950+N950+O950+P950</f>
        <v/>
      </c>
    </row>
    <row r="951">
      <c r="A951" s="28">
        <f>IF(Register!$A949="","",Register!$A949)</f>
        <v/>
      </c>
      <c r="B951" s="28">
        <f>IF(Register!$D949="","",Register!$D949)</f>
        <v/>
      </c>
      <c r="C951" s="28">
        <f>IF(Register!$F949="","",Register!$F949)</f>
        <v/>
      </c>
      <c r="D951" s="28">
        <f>IF(C951="","",IF(C951=Settings!$A$9,Settings!$B$9,IF(C951=Settings!$A$10,Settings!$B$10,IF(C951=Settings!$A$11,Settings!$B$11,IF(C951=Settings!$A$12,Settings!$B$12,IF(C951=Settings!$A$13,Settings!$B$13,IF(C951=Settings!$A$14,Settings!$B$14,IF(C951=Settings!$A$15,Settings!$B$15,IF(C951=Settings!$A$16,Settings!$B$16,IF(C951=Settings!$A$17,Settings!$B$17,IF(C951=Settings!$A$18,Settings!$B$18,"")))))))))))</f>
        <v/>
      </c>
      <c r="E951" s="27">
        <f>IF(OR(Register!$N949&lt;&gt;"Yes",Register!$O949="",N(Register!$Q949)=0),0,ROUND((Register!$M949-Register!$R949)*MIN(Register!$Q949,MAX(0,MIN(E$4,IF(Register!$U949="",$D$2,MIN($D$2,YEAR(Register!$U949)*12+MONTH(Register!$U949)-1)))-(YEAR(Register!$O949)*12+MONTH(Register!$O949))+1))/Register!$Q949,2)-ROUND((Register!$M949-Register!$R949)*MIN(Register!$Q949,MAX(0,MIN(E$4-1,IF(Register!$U949="",$D$2,MIN($D$2,YEAR(Register!$U949)*12+MONTH(Register!$U949)-1)))-(YEAR(Register!$O949)*12+MONTH(Register!$O949))+1))/Register!$Q949,2))</f>
        <v/>
      </c>
      <c r="F951" s="27">
        <f>IF(OR(Register!$N949&lt;&gt;"Yes",Register!$O949="",N(Register!$Q949)=0),0,ROUND((Register!$M949-Register!$R949)*MIN(Register!$Q949,MAX(0,MIN(F$4,IF(Register!$U949="",$D$2,MIN($D$2,YEAR(Register!$U949)*12+MONTH(Register!$U949)-1)))-(YEAR(Register!$O949)*12+MONTH(Register!$O949))+1))/Register!$Q949,2)-ROUND((Register!$M949-Register!$R949)*MIN(Register!$Q949,MAX(0,MIN(F$4-1,IF(Register!$U949="",$D$2,MIN($D$2,YEAR(Register!$U949)*12+MONTH(Register!$U949)-1)))-(YEAR(Register!$O949)*12+MONTH(Register!$O949))+1))/Register!$Q949,2))</f>
        <v/>
      </c>
      <c r="G951" s="27">
        <f>IF(OR(Register!$N949&lt;&gt;"Yes",Register!$O949="",N(Register!$Q949)=0),0,ROUND((Register!$M949-Register!$R949)*MIN(Register!$Q949,MAX(0,MIN(G$4,IF(Register!$U949="",$D$2,MIN($D$2,YEAR(Register!$U949)*12+MONTH(Register!$U949)-1)))-(YEAR(Register!$O949)*12+MONTH(Register!$O949))+1))/Register!$Q949,2)-ROUND((Register!$M949-Register!$R949)*MIN(Register!$Q949,MAX(0,MIN(G$4-1,IF(Register!$U949="",$D$2,MIN($D$2,YEAR(Register!$U949)*12+MONTH(Register!$U949)-1)))-(YEAR(Register!$O949)*12+MONTH(Register!$O949))+1))/Register!$Q949,2))</f>
        <v/>
      </c>
      <c r="H951" s="27">
        <f>IF(OR(Register!$N949&lt;&gt;"Yes",Register!$O949="",N(Register!$Q949)=0),0,ROUND((Register!$M949-Register!$R949)*MIN(Register!$Q949,MAX(0,MIN(H$4,IF(Register!$U949="",$D$2,MIN($D$2,YEAR(Register!$U949)*12+MONTH(Register!$U949)-1)))-(YEAR(Register!$O949)*12+MONTH(Register!$O949))+1))/Register!$Q949,2)-ROUND((Register!$M949-Register!$R949)*MIN(Register!$Q949,MAX(0,MIN(H$4-1,IF(Register!$U949="",$D$2,MIN($D$2,YEAR(Register!$U949)*12+MONTH(Register!$U949)-1)))-(YEAR(Register!$O949)*12+MONTH(Register!$O949))+1))/Register!$Q949,2))</f>
        <v/>
      </c>
      <c r="I951" s="27">
        <f>IF(OR(Register!$N949&lt;&gt;"Yes",Register!$O949="",N(Register!$Q949)=0),0,ROUND((Register!$M949-Register!$R949)*MIN(Register!$Q949,MAX(0,MIN(I$4,IF(Register!$U949="",$D$2,MIN($D$2,YEAR(Register!$U949)*12+MONTH(Register!$U949)-1)))-(YEAR(Register!$O949)*12+MONTH(Register!$O949))+1))/Register!$Q949,2)-ROUND((Register!$M949-Register!$R949)*MIN(Register!$Q949,MAX(0,MIN(I$4-1,IF(Register!$U949="",$D$2,MIN($D$2,YEAR(Register!$U949)*12+MONTH(Register!$U949)-1)))-(YEAR(Register!$O949)*12+MONTH(Register!$O949))+1))/Register!$Q949,2))</f>
        <v/>
      </c>
      <c r="J951" s="27">
        <f>IF(OR(Register!$N949&lt;&gt;"Yes",Register!$O949="",N(Register!$Q949)=0),0,ROUND((Register!$M949-Register!$R949)*MIN(Register!$Q949,MAX(0,MIN(J$4,IF(Register!$U949="",$D$2,MIN($D$2,YEAR(Register!$U949)*12+MONTH(Register!$U949)-1)))-(YEAR(Register!$O949)*12+MONTH(Register!$O949))+1))/Register!$Q949,2)-ROUND((Register!$M949-Register!$R949)*MIN(Register!$Q949,MAX(0,MIN(J$4-1,IF(Register!$U949="",$D$2,MIN($D$2,YEAR(Register!$U949)*12+MONTH(Register!$U949)-1)))-(YEAR(Register!$O949)*12+MONTH(Register!$O949))+1))/Register!$Q949,2))</f>
        <v/>
      </c>
      <c r="K951" s="27">
        <f>IF(OR(Register!$N949&lt;&gt;"Yes",Register!$O949="",N(Register!$Q949)=0),0,ROUND((Register!$M949-Register!$R949)*MIN(Register!$Q949,MAX(0,MIN(K$4,IF(Register!$U949="",$D$2,MIN($D$2,YEAR(Register!$U949)*12+MONTH(Register!$U949)-1)))-(YEAR(Register!$O949)*12+MONTH(Register!$O949))+1))/Register!$Q949,2)-ROUND((Register!$M949-Register!$R949)*MIN(Register!$Q949,MAX(0,MIN(K$4-1,IF(Register!$U949="",$D$2,MIN($D$2,YEAR(Register!$U949)*12+MONTH(Register!$U949)-1)))-(YEAR(Register!$O949)*12+MONTH(Register!$O949))+1))/Register!$Q949,2))</f>
        <v/>
      </c>
      <c r="L951" s="27">
        <f>IF(OR(Register!$N949&lt;&gt;"Yes",Register!$O949="",N(Register!$Q949)=0),0,ROUND((Register!$M949-Register!$R949)*MIN(Register!$Q949,MAX(0,MIN(L$4,IF(Register!$U949="",$D$2,MIN($D$2,YEAR(Register!$U949)*12+MONTH(Register!$U949)-1)))-(YEAR(Register!$O949)*12+MONTH(Register!$O949))+1))/Register!$Q949,2)-ROUND((Register!$M949-Register!$R949)*MIN(Register!$Q949,MAX(0,MIN(L$4-1,IF(Register!$U949="",$D$2,MIN($D$2,YEAR(Register!$U949)*12+MONTH(Register!$U949)-1)))-(YEAR(Register!$O949)*12+MONTH(Register!$O949))+1))/Register!$Q949,2))</f>
        <v/>
      </c>
      <c r="M951" s="27">
        <f>IF(OR(Register!$N949&lt;&gt;"Yes",Register!$O949="",N(Register!$Q949)=0),0,ROUND((Register!$M949-Register!$R949)*MIN(Register!$Q949,MAX(0,MIN(M$4,IF(Register!$U949="",$D$2,MIN($D$2,YEAR(Register!$U949)*12+MONTH(Register!$U949)-1)))-(YEAR(Register!$O949)*12+MONTH(Register!$O949))+1))/Register!$Q949,2)-ROUND((Register!$M949-Register!$R949)*MIN(Register!$Q949,MAX(0,MIN(M$4-1,IF(Register!$U949="",$D$2,MIN($D$2,YEAR(Register!$U949)*12+MONTH(Register!$U949)-1)))-(YEAR(Register!$O949)*12+MONTH(Register!$O949))+1))/Register!$Q949,2))</f>
        <v/>
      </c>
      <c r="N951" s="27">
        <f>IF(OR(Register!$N949&lt;&gt;"Yes",Register!$O949="",N(Register!$Q949)=0),0,ROUND((Register!$M949-Register!$R949)*MIN(Register!$Q949,MAX(0,MIN(N$4,IF(Register!$U949="",$D$2,MIN($D$2,YEAR(Register!$U949)*12+MONTH(Register!$U949)-1)))-(YEAR(Register!$O949)*12+MONTH(Register!$O949))+1))/Register!$Q949,2)-ROUND((Register!$M949-Register!$R949)*MIN(Register!$Q949,MAX(0,MIN(N$4-1,IF(Register!$U949="",$D$2,MIN($D$2,YEAR(Register!$U949)*12+MONTH(Register!$U949)-1)))-(YEAR(Register!$O949)*12+MONTH(Register!$O949))+1))/Register!$Q949,2))</f>
        <v/>
      </c>
      <c r="O951" s="27">
        <f>IF(OR(Register!$N949&lt;&gt;"Yes",Register!$O949="",N(Register!$Q949)=0),0,ROUND((Register!$M949-Register!$R949)*MIN(Register!$Q949,MAX(0,MIN(O$4,IF(Register!$U949="",$D$2,MIN($D$2,YEAR(Register!$U949)*12+MONTH(Register!$U949)-1)))-(YEAR(Register!$O949)*12+MONTH(Register!$O949))+1))/Register!$Q949,2)-ROUND((Register!$M949-Register!$R949)*MIN(Register!$Q949,MAX(0,MIN(O$4-1,IF(Register!$U949="",$D$2,MIN($D$2,YEAR(Register!$U949)*12+MONTH(Register!$U949)-1)))-(YEAR(Register!$O949)*12+MONTH(Register!$O949))+1))/Register!$Q949,2))</f>
        <v/>
      </c>
      <c r="P951" s="27">
        <f>IF(OR(Register!$N949&lt;&gt;"Yes",Register!$O949="",N(Register!$Q949)=0),0,ROUND((Register!$M949-Register!$R949)*MIN(Register!$Q949,MAX(0,MIN(P$4,IF(Register!$U949="",$D$2,MIN($D$2,YEAR(Register!$U949)*12+MONTH(Register!$U949)-1)))-(YEAR(Register!$O949)*12+MONTH(Register!$O949))+1))/Register!$Q949,2)-ROUND((Register!$M949-Register!$R949)*MIN(Register!$Q949,MAX(0,MIN(P$4-1,IF(Register!$U949="",$D$2,MIN($D$2,YEAR(Register!$U949)*12+MONTH(Register!$U949)-1)))-(YEAR(Register!$O949)*12+MONTH(Register!$O949))+1))/Register!$Q949,2))</f>
        <v/>
      </c>
      <c r="Q951" s="27">
        <f>E951+F951+G951+H951+I951+J951+K951+L951+M951+N951+O951+P951</f>
        <v/>
      </c>
    </row>
    <row r="952">
      <c r="A952" s="28">
        <f>IF(Register!$A950="","",Register!$A950)</f>
        <v/>
      </c>
      <c r="B952" s="28">
        <f>IF(Register!$D950="","",Register!$D950)</f>
        <v/>
      </c>
      <c r="C952" s="28">
        <f>IF(Register!$F950="","",Register!$F950)</f>
        <v/>
      </c>
      <c r="D952" s="28">
        <f>IF(C952="","",IF(C952=Settings!$A$9,Settings!$B$9,IF(C952=Settings!$A$10,Settings!$B$10,IF(C952=Settings!$A$11,Settings!$B$11,IF(C952=Settings!$A$12,Settings!$B$12,IF(C952=Settings!$A$13,Settings!$B$13,IF(C952=Settings!$A$14,Settings!$B$14,IF(C952=Settings!$A$15,Settings!$B$15,IF(C952=Settings!$A$16,Settings!$B$16,IF(C952=Settings!$A$17,Settings!$B$17,IF(C952=Settings!$A$18,Settings!$B$18,"")))))))))))</f>
        <v/>
      </c>
      <c r="E952" s="27">
        <f>IF(OR(Register!$N950&lt;&gt;"Yes",Register!$O950="",N(Register!$Q950)=0),0,ROUND((Register!$M950-Register!$R950)*MIN(Register!$Q950,MAX(0,MIN(E$4,IF(Register!$U950="",$D$2,MIN($D$2,YEAR(Register!$U950)*12+MONTH(Register!$U950)-1)))-(YEAR(Register!$O950)*12+MONTH(Register!$O950))+1))/Register!$Q950,2)-ROUND((Register!$M950-Register!$R950)*MIN(Register!$Q950,MAX(0,MIN(E$4-1,IF(Register!$U950="",$D$2,MIN($D$2,YEAR(Register!$U950)*12+MONTH(Register!$U950)-1)))-(YEAR(Register!$O950)*12+MONTH(Register!$O950))+1))/Register!$Q950,2))</f>
        <v/>
      </c>
      <c r="F952" s="27">
        <f>IF(OR(Register!$N950&lt;&gt;"Yes",Register!$O950="",N(Register!$Q950)=0),0,ROUND((Register!$M950-Register!$R950)*MIN(Register!$Q950,MAX(0,MIN(F$4,IF(Register!$U950="",$D$2,MIN($D$2,YEAR(Register!$U950)*12+MONTH(Register!$U950)-1)))-(YEAR(Register!$O950)*12+MONTH(Register!$O950))+1))/Register!$Q950,2)-ROUND((Register!$M950-Register!$R950)*MIN(Register!$Q950,MAX(0,MIN(F$4-1,IF(Register!$U950="",$D$2,MIN($D$2,YEAR(Register!$U950)*12+MONTH(Register!$U950)-1)))-(YEAR(Register!$O950)*12+MONTH(Register!$O950))+1))/Register!$Q950,2))</f>
        <v/>
      </c>
      <c r="G952" s="27">
        <f>IF(OR(Register!$N950&lt;&gt;"Yes",Register!$O950="",N(Register!$Q950)=0),0,ROUND((Register!$M950-Register!$R950)*MIN(Register!$Q950,MAX(0,MIN(G$4,IF(Register!$U950="",$D$2,MIN($D$2,YEAR(Register!$U950)*12+MONTH(Register!$U950)-1)))-(YEAR(Register!$O950)*12+MONTH(Register!$O950))+1))/Register!$Q950,2)-ROUND((Register!$M950-Register!$R950)*MIN(Register!$Q950,MAX(0,MIN(G$4-1,IF(Register!$U950="",$D$2,MIN($D$2,YEAR(Register!$U950)*12+MONTH(Register!$U950)-1)))-(YEAR(Register!$O950)*12+MONTH(Register!$O950))+1))/Register!$Q950,2))</f>
        <v/>
      </c>
      <c r="H952" s="27">
        <f>IF(OR(Register!$N950&lt;&gt;"Yes",Register!$O950="",N(Register!$Q950)=0),0,ROUND((Register!$M950-Register!$R950)*MIN(Register!$Q950,MAX(0,MIN(H$4,IF(Register!$U950="",$D$2,MIN($D$2,YEAR(Register!$U950)*12+MONTH(Register!$U950)-1)))-(YEAR(Register!$O950)*12+MONTH(Register!$O950))+1))/Register!$Q950,2)-ROUND((Register!$M950-Register!$R950)*MIN(Register!$Q950,MAX(0,MIN(H$4-1,IF(Register!$U950="",$D$2,MIN($D$2,YEAR(Register!$U950)*12+MONTH(Register!$U950)-1)))-(YEAR(Register!$O950)*12+MONTH(Register!$O950))+1))/Register!$Q950,2))</f>
        <v/>
      </c>
      <c r="I952" s="27">
        <f>IF(OR(Register!$N950&lt;&gt;"Yes",Register!$O950="",N(Register!$Q950)=0),0,ROUND((Register!$M950-Register!$R950)*MIN(Register!$Q950,MAX(0,MIN(I$4,IF(Register!$U950="",$D$2,MIN($D$2,YEAR(Register!$U950)*12+MONTH(Register!$U950)-1)))-(YEAR(Register!$O950)*12+MONTH(Register!$O950))+1))/Register!$Q950,2)-ROUND((Register!$M950-Register!$R950)*MIN(Register!$Q950,MAX(0,MIN(I$4-1,IF(Register!$U950="",$D$2,MIN($D$2,YEAR(Register!$U950)*12+MONTH(Register!$U950)-1)))-(YEAR(Register!$O950)*12+MONTH(Register!$O950))+1))/Register!$Q950,2))</f>
        <v/>
      </c>
      <c r="J952" s="27">
        <f>IF(OR(Register!$N950&lt;&gt;"Yes",Register!$O950="",N(Register!$Q950)=0),0,ROUND((Register!$M950-Register!$R950)*MIN(Register!$Q950,MAX(0,MIN(J$4,IF(Register!$U950="",$D$2,MIN($D$2,YEAR(Register!$U950)*12+MONTH(Register!$U950)-1)))-(YEAR(Register!$O950)*12+MONTH(Register!$O950))+1))/Register!$Q950,2)-ROUND((Register!$M950-Register!$R950)*MIN(Register!$Q950,MAX(0,MIN(J$4-1,IF(Register!$U950="",$D$2,MIN($D$2,YEAR(Register!$U950)*12+MONTH(Register!$U950)-1)))-(YEAR(Register!$O950)*12+MONTH(Register!$O950))+1))/Register!$Q950,2))</f>
        <v/>
      </c>
      <c r="K952" s="27">
        <f>IF(OR(Register!$N950&lt;&gt;"Yes",Register!$O950="",N(Register!$Q950)=0),0,ROUND((Register!$M950-Register!$R950)*MIN(Register!$Q950,MAX(0,MIN(K$4,IF(Register!$U950="",$D$2,MIN($D$2,YEAR(Register!$U950)*12+MONTH(Register!$U950)-1)))-(YEAR(Register!$O950)*12+MONTH(Register!$O950))+1))/Register!$Q950,2)-ROUND((Register!$M950-Register!$R950)*MIN(Register!$Q950,MAX(0,MIN(K$4-1,IF(Register!$U950="",$D$2,MIN($D$2,YEAR(Register!$U950)*12+MONTH(Register!$U950)-1)))-(YEAR(Register!$O950)*12+MONTH(Register!$O950))+1))/Register!$Q950,2))</f>
        <v/>
      </c>
      <c r="L952" s="27">
        <f>IF(OR(Register!$N950&lt;&gt;"Yes",Register!$O950="",N(Register!$Q950)=0),0,ROUND((Register!$M950-Register!$R950)*MIN(Register!$Q950,MAX(0,MIN(L$4,IF(Register!$U950="",$D$2,MIN($D$2,YEAR(Register!$U950)*12+MONTH(Register!$U950)-1)))-(YEAR(Register!$O950)*12+MONTH(Register!$O950))+1))/Register!$Q950,2)-ROUND((Register!$M950-Register!$R950)*MIN(Register!$Q950,MAX(0,MIN(L$4-1,IF(Register!$U950="",$D$2,MIN($D$2,YEAR(Register!$U950)*12+MONTH(Register!$U950)-1)))-(YEAR(Register!$O950)*12+MONTH(Register!$O950))+1))/Register!$Q950,2))</f>
        <v/>
      </c>
      <c r="M952" s="27">
        <f>IF(OR(Register!$N950&lt;&gt;"Yes",Register!$O950="",N(Register!$Q950)=0),0,ROUND((Register!$M950-Register!$R950)*MIN(Register!$Q950,MAX(0,MIN(M$4,IF(Register!$U950="",$D$2,MIN($D$2,YEAR(Register!$U950)*12+MONTH(Register!$U950)-1)))-(YEAR(Register!$O950)*12+MONTH(Register!$O950))+1))/Register!$Q950,2)-ROUND((Register!$M950-Register!$R950)*MIN(Register!$Q950,MAX(0,MIN(M$4-1,IF(Register!$U950="",$D$2,MIN($D$2,YEAR(Register!$U950)*12+MONTH(Register!$U950)-1)))-(YEAR(Register!$O950)*12+MONTH(Register!$O950))+1))/Register!$Q950,2))</f>
        <v/>
      </c>
      <c r="N952" s="27">
        <f>IF(OR(Register!$N950&lt;&gt;"Yes",Register!$O950="",N(Register!$Q950)=0),0,ROUND((Register!$M950-Register!$R950)*MIN(Register!$Q950,MAX(0,MIN(N$4,IF(Register!$U950="",$D$2,MIN($D$2,YEAR(Register!$U950)*12+MONTH(Register!$U950)-1)))-(YEAR(Register!$O950)*12+MONTH(Register!$O950))+1))/Register!$Q950,2)-ROUND((Register!$M950-Register!$R950)*MIN(Register!$Q950,MAX(0,MIN(N$4-1,IF(Register!$U950="",$D$2,MIN($D$2,YEAR(Register!$U950)*12+MONTH(Register!$U950)-1)))-(YEAR(Register!$O950)*12+MONTH(Register!$O950))+1))/Register!$Q950,2))</f>
        <v/>
      </c>
      <c r="O952" s="27">
        <f>IF(OR(Register!$N950&lt;&gt;"Yes",Register!$O950="",N(Register!$Q950)=0),0,ROUND((Register!$M950-Register!$R950)*MIN(Register!$Q950,MAX(0,MIN(O$4,IF(Register!$U950="",$D$2,MIN($D$2,YEAR(Register!$U950)*12+MONTH(Register!$U950)-1)))-(YEAR(Register!$O950)*12+MONTH(Register!$O950))+1))/Register!$Q950,2)-ROUND((Register!$M950-Register!$R950)*MIN(Register!$Q950,MAX(0,MIN(O$4-1,IF(Register!$U950="",$D$2,MIN($D$2,YEAR(Register!$U950)*12+MONTH(Register!$U950)-1)))-(YEAR(Register!$O950)*12+MONTH(Register!$O950))+1))/Register!$Q950,2))</f>
        <v/>
      </c>
      <c r="P952" s="27">
        <f>IF(OR(Register!$N950&lt;&gt;"Yes",Register!$O950="",N(Register!$Q950)=0),0,ROUND((Register!$M950-Register!$R950)*MIN(Register!$Q950,MAX(0,MIN(P$4,IF(Register!$U950="",$D$2,MIN($D$2,YEAR(Register!$U950)*12+MONTH(Register!$U950)-1)))-(YEAR(Register!$O950)*12+MONTH(Register!$O950))+1))/Register!$Q950,2)-ROUND((Register!$M950-Register!$R950)*MIN(Register!$Q950,MAX(0,MIN(P$4-1,IF(Register!$U950="",$D$2,MIN($D$2,YEAR(Register!$U950)*12+MONTH(Register!$U950)-1)))-(YEAR(Register!$O950)*12+MONTH(Register!$O950))+1))/Register!$Q950,2))</f>
        <v/>
      </c>
      <c r="Q952" s="27">
        <f>E952+F952+G952+H952+I952+J952+K952+L952+M952+N952+O952+P952</f>
        <v/>
      </c>
    </row>
    <row r="953">
      <c r="A953" s="28">
        <f>IF(Register!$A951="","",Register!$A951)</f>
        <v/>
      </c>
      <c r="B953" s="28">
        <f>IF(Register!$D951="","",Register!$D951)</f>
        <v/>
      </c>
      <c r="C953" s="28">
        <f>IF(Register!$F951="","",Register!$F951)</f>
        <v/>
      </c>
      <c r="D953" s="28">
        <f>IF(C953="","",IF(C953=Settings!$A$9,Settings!$B$9,IF(C953=Settings!$A$10,Settings!$B$10,IF(C953=Settings!$A$11,Settings!$B$11,IF(C953=Settings!$A$12,Settings!$B$12,IF(C953=Settings!$A$13,Settings!$B$13,IF(C953=Settings!$A$14,Settings!$B$14,IF(C953=Settings!$A$15,Settings!$B$15,IF(C953=Settings!$A$16,Settings!$B$16,IF(C953=Settings!$A$17,Settings!$B$17,IF(C953=Settings!$A$18,Settings!$B$18,"")))))))))))</f>
        <v/>
      </c>
      <c r="E953" s="27">
        <f>IF(OR(Register!$N951&lt;&gt;"Yes",Register!$O951="",N(Register!$Q951)=0),0,ROUND((Register!$M951-Register!$R951)*MIN(Register!$Q951,MAX(0,MIN(E$4,IF(Register!$U951="",$D$2,MIN($D$2,YEAR(Register!$U951)*12+MONTH(Register!$U951)-1)))-(YEAR(Register!$O951)*12+MONTH(Register!$O951))+1))/Register!$Q951,2)-ROUND((Register!$M951-Register!$R951)*MIN(Register!$Q951,MAX(0,MIN(E$4-1,IF(Register!$U951="",$D$2,MIN($D$2,YEAR(Register!$U951)*12+MONTH(Register!$U951)-1)))-(YEAR(Register!$O951)*12+MONTH(Register!$O951))+1))/Register!$Q951,2))</f>
        <v/>
      </c>
      <c r="F953" s="27">
        <f>IF(OR(Register!$N951&lt;&gt;"Yes",Register!$O951="",N(Register!$Q951)=0),0,ROUND((Register!$M951-Register!$R951)*MIN(Register!$Q951,MAX(0,MIN(F$4,IF(Register!$U951="",$D$2,MIN($D$2,YEAR(Register!$U951)*12+MONTH(Register!$U951)-1)))-(YEAR(Register!$O951)*12+MONTH(Register!$O951))+1))/Register!$Q951,2)-ROUND((Register!$M951-Register!$R951)*MIN(Register!$Q951,MAX(0,MIN(F$4-1,IF(Register!$U951="",$D$2,MIN($D$2,YEAR(Register!$U951)*12+MONTH(Register!$U951)-1)))-(YEAR(Register!$O951)*12+MONTH(Register!$O951))+1))/Register!$Q951,2))</f>
        <v/>
      </c>
      <c r="G953" s="27">
        <f>IF(OR(Register!$N951&lt;&gt;"Yes",Register!$O951="",N(Register!$Q951)=0),0,ROUND((Register!$M951-Register!$R951)*MIN(Register!$Q951,MAX(0,MIN(G$4,IF(Register!$U951="",$D$2,MIN($D$2,YEAR(Register!$U951)*12+MONTH(Register!$U951)-1)))-(YEAR(Register!$O951)*12+MONTH(Register!$O951))+1))/Register!$Q951,2)-ROUND((Register!$M951-Register!$R951)*MIN(Register!$Q951,MAX(0,MIN(G$4-1,IF(Register!$U951="",$D$2,MIN($D$2,YEAR(Register!$U951)*12+MONTH(Register!$U951)-1)))-(YEAR(Register!$O951)*12+MONTH(Register!$O951))+1))/Register!$Q951,2))</f>
        <v/>
      </c>
      <c r="H953" s="27">
        <f>IF(OR(Register!$N951&lt;&gt;"Yes",Register!$O951="",N(Register!$Q951)=0),0,ROUND((Register!$M951-Register!$R951)*MIN(Register!$Q951,MAX(0,MIN(H$4,IF(Register!$U951="",$D$2,MIN($D$2,YEAR(Register!$U951)*12+MONTH(Register!$U951)-1)))-(YEAR(Register!$O951)*12+MONTH(Register!$O951))+1))/Register!$Q951,2)-ROUND((Register!$M951-Register!$R951)*MIN(Register!$Q951,MAX(0,MIN(H$4-1,IF(Register!$U951="",$D$2,MIN($D$2,YEAR(Register!$U951)*12+MONTH(Register!$U951)-1)))-(YEAR(Register!$O951)*12+MONTH(Register!$O951))+1))/Register!$Q951,2))</f>
        <v/>
      </c>
      <c r="I953" s="27">
        <f>IF(OR(Register!$N951&lt;&gt;"Yes",Register!$O951="",N(Register!$Q951)=0),0,ROUND((Register!$M951-Register!$R951)*MIN(Register!$Q951,MAX(0,MIN(I$4,IF(Register!$U951="",$D$2,MIN($D$2,YEAR(Register!$U951)*12+MONTH(Register!$U951)-1)))-(YEAR(Register!$O951)*12+MONTH(Register!$O951))+1))/Register!$Q951,2)-ROUND((Register!$M951-Register!$R951)*MIN(Register!$Q951,MAX(0,MIN(I$4-1,IF(Register!$U951="",$D$2,MIN($D$2,YEAR(Register!$U951)*12+MONTH(Register!$U951)-1)))-(YEAR(Register!$O951)*12+MONTH(Register!$O951))+1))/Register!$Q951,2))</f>
        <v/>
      </c>
      <c r="J953" s="27">
        <f>IF(OR(Register!$N951&lt;&gt;"Yes",Register!$O951="",N(Register!$Q951)=0),0,ROUND((Register!$M951-Register!$R951)*MIN(Register!$Q951,MAX(0,MIN(J$4,IF(Register!$U951="",$D$2,MIN($D$2,YEAR(Register!$U951)*12+MONTH(Register!$U951)-1)))-(YEAR(Register!$O951)*12+MONTH(Register!$O951))+1))/Register!$Q951,2)-ROUND((Register!$M951-Register!$R951)*MIN(Register!$Q951,MAX(0,MIN(J$4-1,IF(Register!$U951="",$D$2,MIN($D$2,YEAR(Register!$U951)*12+MONTH(Register!$U951)-1)))-(YEAR(Register!$O951)*12+MONTH(Register!$O951))+1))/Register!$Q951,2))</f>
        <v/>
      </c>
      <c r="K953" s="27">
        <f>IF(OR(Register!$N951&lt;&gt;"Yes",Register!$O951="",N(Register!$Q951)=0),0,ROUND((Register!$M951-Register!$R951)*MIN(Register!$Q951,MAX(0,MIN(K$4,IF(Register!$U951="",$D$2,MIN($D$2,YEAR(Register!$U951)*12+MONTH(Register!$U951)-1)))-(YEAR(Register!$O951)*12+MONTH(Register!$O951))+1))/Register!$Q951,2)-ROUND((Register!$M951-Register!$R951)*MIN(Register!$Q951,MAX(0,MIN(K$4-1,IF(Register!$U951="",$D$2,MIN($D$2,YEAR(Register!$U951)*12+MONTH(Register!$U951)-1)))-(YEAR(Register!$O951)*12+MONTH(Register!$O951))+1))/Register!$Q951,2))</f>
        <v/>
      </c>
      <c r="L953" s="27">
        <f>IF(OR(Register!$N951&lt;&gt;"Yes",Register!$O951="",N(Register!$Q951)=0),0,ROUND((Register!$M951-Register!$R951)*MIN(Register!$Q951,MAX(0,MIN(L$4,IF(Register!$U951="",$D$2,MIN($D$2,YEAR(Register!$U951)*12+MONTH(Register!$U951)-1)))-(YEAR(Register!$O951)*12+MONTH(Register!$O951))+1))/Register!$Q951,2)-ROUND((Register!$M951-Register!$R951)*MIN(Register!$Q951,MAX(0,MIN(L$4-1,IF(Register!$U951="",$D$2,MIN($D$2,YEAR(Register!$U951)*12+MONTH(Register!$U951)-1)))-(YEAR(Register!$O951)*12+MONTH(Register!$O951))+1))/Register!$Q951,2))</f>
        <v/>
      </c>
      <c r="M953" s="27">
        <f>IF(OR(Register!$N951&lt;&gt;"Yes",Register!$O951="",N(Register!$Q951)=0),0,ROUND((Register!$M951-Register!$R951)*MIN(Register!$Q951,MAX(0,MIN(M$4,IF(Register!$U951="",$D$2,MIN($D$2,YEAR(Register!$U951)*12+MONTH(Register!$U951)-1)))-(YEAR(Register!$O951)*12+MONTH(Register!$O951))+1))/Register!$Q951,2)-ROUND((Register!$M951-Register!$R951)*MIN(Register!$Q951,MAX(0,MIN(M$4-1,IF(Register!$U951="",$D$2,MIN($D$2,YEAR(Register!$U951)*12+MONTH(Register!$U951)-1)))-(YEAR(Register!$O951)*12+MONTH(Register!$O951))+1))/Register!$Q951,2))</f>
        <v/>
      </c>
      <c r="N953" s="27">
        <f>IF(OR(Register!$N951&lt;&gt;"Yes",Register!$O951="",N(Register!$Q951)=0),0,ROUND((Register!$M951-Register!$R951)*MIN(Register!$Q951,MAX(0,MIN(N$4,IF(Register!$U951="",$D$2,MIN($D$2,YEAR(Register!$U951)*12+MONTH(Register!$U951)-1)))-(YEAR(Register!$O951)*12+MONTH(Register!$O951))+1))/Register!$Q951,2)-ROUND((Register!$M951-Register!$R951)*MIN(Register!$Q951,MAX(0,MIN(N$4-1,IF(Register!$U951="",$D$2,MIN($D$2,YEAR(Register!$U951)*12+MONTH(Register!$U951)-1)))-(YEAR(Register!$O951)*12+MONTH(Register!$O951))+1))/Register!$Q951,2))</f>
        <v/>
      </c>
      <c r="O953" s="27">
        <f>IF(OR(Register!$N951&lt;&gt;"Yes",Register!$O951="",N(Register!$Q951)=0),0,ROUND((Register!$M951-Register!$R951)*MIN(Register!$Q951,MAX(0,MIN(O$4,IF(Register!$U951="",$D$2,MIN($D$2,YEAR(Register!$U951)*12+MONTH(Register!$U951)-1)))-(YEAR(Register!$O951)*12+MONTH(Register!$O951))+1))/Register!$Q951,2)-ROUND((Register!$M951-Register!$R951)*MIN(Register!$Q951,MAX(0,MIN(O$4-1,IF(Register!$U951="",$D$2,MIN($D$2,YEAR(Register!$U951)*12+MONTH(Register!$U951)-1)))-(YEAR(Register!$O951)*12+MONTH(Register!$O951))+1))/Register!$Q951,2))</f>
        <v/>
      </c>
      <c r="P953" s="27">
        <f>IF(OR(Register!$N951&lt;&gt;"Yes",Register!$O951="",N(Register!$Q951)=0),0,ROUND((Register!$M951-Register!$R951)*MIN(Register!$Q951,MAX(0,MIN(P$4,IF(Register!$U951="",$D$2,MIN($D$2,YEAR(Register!$U951)*12+MONTH(Register!$U951)-1)))-(YEAR(Register!$O951)*12+MONTH(Register!$O951))+1))/Register!$Q951,2)-ROUND((Register!$M951-Register!$R951)*MIN(Register!$Q951,MAX(0,MIN(P$4-1,IF(Register!$U951="",$D$2,MIN($D$2,YEAR(Register!$U951)*12+MONTH(Register!$U951)-1)))-(YEAR(Register!$O951)*12+MONTH(Register!$O951))+1))/Register!$Q951,2))</f>
        <v/>
      </c>
      <c r="Q953" s="27">
        <f>E953+F953+G953+H953+I953+J953+K953+L953+M953+N953+O953+P953</f>
        <v/>
      </c>
    </row>
    <row r="954">
      <c r="A954" s="28">
        <f>IF(Register!$A952="","",Register!$A952)</f>
        <v/>
      </c>
      <c r="B954" s="28">
        <f>IF(Register!$D952="","",Register!$D952)</f>
        <v/>
      </c>
      <c r="C954" s="28">
        <f>IF(Register!$F952="","",Register!$F952)</f>
        <v/>
      </c>
      <c r="D954" s="28">
        <f>IF(C954="","",IF(C954=Settings!$A$9,Settings!$B$9,IF(C954=Settings!$A$10,Settings!$B$10,IF(C954=Settings!$A$11,Settings!$B$11,IF(C954=Settings!$A$12,Settings!$B$12,IF(C954=Settings!$A$13,Settings!$B$13,IF(C954=Settings!$A$14,Settings!$B$14,IF(C954=Settings!$A$15,Settings!$B$15,IF(C954=Settings!$A$16,Settings!$B$16,IF(C954=Settings!$A$17,Settings!$B$17,IF(C954=Settings!$A$18,Settings!$B$18,"")))))))))))</f>
        <v/>
      </c>
      <c r="E954" s="27">
        <f>IF(OR(Register!$N952&lt;&gt;"Yes",Register!$O952="",N(Register!$Q952)=0),0,ROUND((Register!$M952-Register!$R952)*MIN(Register!$Q952,MAX(0,MIN(E$4,IF(Register!$U952="",$D$2,MIN($D$2,YEAR(Register!$U952)*12+MONTH(Register!$U952)-1)))-(YEAR(Register!$O952)*12+MONTH(Register!$O952))+1))/Register!$Q952,2)-ROUND((Register!$M952-Register!$R952)*MIN(Register!$Q952,MAX(0,MIN(E$4-1,IF(Register!$U952="",$D$2,MIN($D$2,YEAR(Register!$U952)*12+MONTH(Register!$U952)-1)))-(YEAR(Register!$O952)*12+MONTH(Register!$O952))+1))/Register!$Q952,2))</f>
        <v/>
      </c>
      <c r="F954" s="27">
        <f>IF(OR(Register!$N952&lt;&gt;"Yes",Register!$O952="",N(Register!$Q952)=0),0,ROUND((Register!$M952-Register!$R952)*MIN(Register!$Q952,MAX(0,MIN(F$4,IF(Register!$U952="",$D$2,MIN($D$2,YEAR(Register!$U952)*12+MONTH(Register!$U952)-1)))-(YEAR(Register!$O952)*12+MONTH(Register!$O952))+1))/Register!$Q952,2)-ROUND((Register!$M952-Register!$R952)*MIN(Register!$Q952,MAX(0,MIN(F$4-1,IF(Register!$U952="",$D$2,MIN($D$2,YEAR(Register!$U952)*12+MONTH(Register!$U952)-1)))-(YEAR(Register!$O952)*12+MONTH(Register!$O952))+1))/Register!$Q952,2))</f>
        <v/>
      </c>
      <c r="G954" s="27">
        <f>IF(OR(Register!$N952&lt;&gt;"Yes",Register!$O952="",N(Register!$Q952)=0),0,ROUND((Register!$M952-Register!$R952)*MIN(Register!$Q952,MAX(0,MIN(G$4,IF(Register!$U952="",$D$2,MIN($D$2,YEAR(Register!$U952)*12+MONTH(Register!$U952)-1)))-(YEAR(Register!$O952)*12+MONTH(Register!$O952))+1))/Register!$Q952,2)-ROUND((Register!$M952-Register!$R952)*MIN(Register!$Q952,MAX(0,MIN(G$4-1,IF(Register!$U952="",$D$2,MIN($D$2,YEAR(Register!$U952)*12+MONTH(Register!$U952)-1)))-(YEAR(Register!$O952)*12+MONTH(Register!$O952))+1))/Register!$Q952,2))</f>
        <v/>
      </c>
      <c r="H954" s="27">
        <f>IF(OR(Register!$N952&lt;&gt;"Yes",Register!$O952="",N(Register!$Q952)=0),0,ROUND((Register!$M952-Register!$R952)*MIN(Register!$Q952,MAX(0,MIN(H$4,IF(Register!$U952="",$D$2,MIN($D$2,YEAR(Register!$U952)*12+MONTH(Register!$U952)-1)))-(YEAR(Register!$O952)*12+MONTH(Register!$O952))+1))/Register!$Q952,2)-ROUND((Register!$M952-Register!$R952)*MIN(Register!$Q952,MAX(0,MIN(H$4-1,IF(Register!$U952="",$D$2,MIN($D$2,YEAR(Register!$U952)*12+MONTH(Register!$U952)-1)))-(YEAR(Register!$O952)*12+MONTH(Register!$O952))+1))/Register!$Q952,2))</f>
        <v/>
      </c>
      <c r="I954" s="27">
        <f>IF(OR(Register!$N952&lt;&gt;"Yes",Register!$O952="",N(Register!$Q952)=0),0,ROUND((Register!$M952-Register!$R952)*MIN(Register!$Q952,MAX(0,MIN(I$4,IF(Register!$U952="",$D$2,MIN($D$2,YEAR(Register!$U952)*12+MONTH(Register!$U952)-1)))-(YEAR(Register!$O952)*12+MONTH(Register!$O952))+1))/Register!$Q952,2)-ROUND((Register!$M952-Register!$R952)*MIN(Register!$Q952,MAX(0,MIN(I$4-1,IF(Register!$U952="",$D$2,MIN($D$2,YEAR(Register!$U952)*12+MONTH(Register!$U952)-1)))-(YEAR(Register!$O952)*12+MONTH(Register!$O952))+1))/Register!$Q952,2))</f>
        <v/>
      </c>
      <c r="J954" s="27">
        <f>IF(OR(Register!$N952&lt;&gt;"Yes",Register!$O952="",N(Register!$Q952)=0),0,ROUND((Register!$M952-Register!$R952)*MIN(Register!$Q952,MAX(0,MIN(J$4,IF(Register!$U952="",$D$2,MIN($D$2,YEAR(Register!$U952)*12+MONTH(Register!$U952)-1)))-(YEAR(Register!$O952)*12+MONTH(Register!$O952))+1))/Register!$Q952,2)-ROUND((Register!$M952-Register!$R952)*MIN(Register!$Q952,MAX(0,MIN(J$4-1,IF(Register!$U952="",$D$2,MIN($D$2,YEAR(Register!$U952)*12+MONTH(Register!$U952)-1)))-(YEAR(Register!$O952)*12+MONTH(Register!$O952))+1))/Register!$Q952,2))</f>
        <v/>
      </c>
      <c r="K954" s="27">
        <f>IF(OR(Register!$N952&lt;&gt;"Yes",Register!$O952="",N(Register!$Q952)=0),0,ROUND((Register!$M952-Register!$R952)*MIN(Register!$Q952,MAX(0,MIN(K$4,IF(Register!$U952="",$D$2,MIN($D$2,YEAR(Register!$U952)*12+MONTH(Register!$U952)-1)))-(YEAR(Register!$O952)*12+MONTH(Register!$O952))+1))/Register!$Q952,2)-ROUND((Register!$M952-Register!$R952)*MIN(Register!$Q952,MAX(0,MIN(K$4-1,IF(Register!$U952="",$D$2,MIN($D$2,YEAR(Register!$U952)*12+MONTH(Register!$U952)-1)))-(YEAR(Register!$O952)*12+MONTH(Register!$O952))+1))/Register!$Q952,2))</f>
        <v/>
      </c>
      <c r="L954" s="27">
        <f>IF(OR(Register!$N952&lt;&gt;"Yes",Register!$O952="",N(Register!$Q952)=0),0,ROUND((Register!$M952-Register!$R952)*MIN(Register!$Q952,MAX(0,MIN(L$4,IF(Register!$U952="",$D$2,MIN($D$2,YEAR(Register!$U952)*12+MONTH(Register!$U952)-1)))-(YEAR(Register!$O952)*12+MONTH(Register!$O952))+1))/Register!$Q952,2)-ROUND((Register!$M952-Register!$R952)*MIN(Register!$Q952,MAX(0,MIN(L$4-1,IF(Register!$U952="",$D$2,MIN($D$2,YEAR(Register!$U952)*12+MONTH(Register!$U952)-1)))-(YEAR(Register!$O952)*12+MONTH(Register!$O952))+1))/Register!$Q952,2))</f>
        <v/>
      </c>
      <c r="M954" s="27">
        <f>IF(OR(Register!$N952&lt;&gt;"Yes",Register!$O952="",N(Register!$Q952)=0),0,ROUND((Register!$M952-Register!$R952)*MIN(Register!$Q952,MAX(0,MIN(M$4,IF(Register!$U952="",$D$2,MIN($D$2,YEAR(Register!$U952)*12+MONTH(Register!$U952)-1)))-(YEAR(Register!$O952)*12+MONTH(Register!$O952))+1))/Register!$Q952,2)-ROUND((Register!$M952-Register!$R952)*MIN(Register!$Q952,MAX(0,MIN(M$4-1,IF(Register!$U952="",$D$2,MIN($D$2,YEAR(Register!$U952)*12+MONTH(Register!$U952)-1)))-(YEAR(Register!$O952)*12+MONTH(Register!$O952))+1))/Register!$Q952,2))</f>
        <v/>
      </c>
      <c r="N954" s="27">
        <f>IF(OR(Register!$N952&lt;&gt;"Yes",Register!$O952="",N(Register!$Q952)=0),0,ROUND((Register!$M952-Register!$R952)*MIN(Register!$Q952,MAX(0,MIN(N$4,IF(Register!$U952="",$D$2,MIN($D$2,YEAR(Register!$U952)*12+MONTH(Register!$U952)-1)))-(YEAR(Register!$O952)*12+MONTH(Register!$O952))+1))/Register!$Q952,2)-ROUND((Register!$M952-Register!$R952)*MIN(Register!$Q952,MAX(0,MIN(N$4-1,IF(Register!$U952="",$D$2,MIN($D$2,YEAR(Register!$U952)*12+MONTH(Register!$U952)-1)))-(YEAR(Register!$O952)*12+MONTH(Register!$O952))+1))/Register!$Q952,2))</f>
        <v/>
      </c>
      <c r="O954" s="27">
        <f>IF(OR(Register!$N952&lt;&gt;"Yes",Register!$O952="",N(Register!$Q952)=0),0,ROUND((Register!$M952-Register!$R952)*MIN(Register!$Q952,MAX(0,MIN(O$4,IF(Register!$U952="",$D$2,MIN($D$2,YEAR(Register!$U952)*12+MONTH(Register!$U952)-1)))-(YEAR(Register!$O952)*12+MONTH(Register!$O952))+1))/Register!$Q952,2)-ROUND((Register!$M952-Register!$R952)*MIN(Register!$Q952,MAX(0,MIN(O$4-1,IF(Register!$U952="",$D$2,MIN($D$2,YEAR(Register!$U952)*12+MONTH(Register!$U952)-1)))-(YEAR(Register!$O952)*12+MONTH(Register!$O952))+1))/Register!$Q952,2))</f>
        <v/>
      </c>
      <c r="P954" s="27">
        <f>IF(OR(Register!$N952&lt;&gt;"Yes",Register!$O952="",N(Register!$Q952)=0),0,ROUND((Register!$M952-Register!$R952)*MIN(Register!$Q952,MAX(0,MIN(P$4,IF(Register!$U952="",$D$2,MIN($D$2,YEAR(Register!$U952)*12+MONTH(Register!$U952)-1)))-(YEAR(Register!$O952)*12+MONTH(Register!$O952))+1))/Register!$Q952,2)-ROUND((Register!$M952-Register!$R952)*MIN(Register!$Q952,MAX(0,MIN(P$4-1,IF(Register!$U952="",$D$2,MIN($D$2,YEAR(Register!$U952)*12+MONTH(Register!$U952)-1)))-(YEAR(Register!$O952)*12+MONTH(Register!$O952))+1))/Register!$Q952,2))</f>
        <v/>
      </c>
      <c r="Q954" s="27">
        <f>E954+F954+G954+H954+I954+J954+K954+L954+M954+N954+O954+P954</f>
        <v/>
      </c>
    </row>
    <row r="955">
      <c r="A955" s="28">
        <f>IF(Register!$A953="","",Register!$A953)</f>
        <v/>
      </c>
      <c r="B955" s="28">
        <f>IF(Register!$D953="","",Register!$D953)</f>
        <v/>
      </c>
      <c r="C955" s="28">
        <f>IF(Register!$F953="","",Register!$F953)</f>
        <v/>
      </c>
      <c r="D955" s="28">
        <f>IF(C955="","",IF(C955=Settings!$A$9,Settings!$B$9,IF(C955=Settings!$A$10,Settings!$B$10,IF(C955=Settings!$A$11,Settings!$B$11,IF(C955=Settings!$A$12,Settings!$B$12,IF(C955=Settings!$A$13,Settings!$B$13,IF(C955=Settings!$A$14,Settings!$B$14,IF(C955=Settings!$A$15,Settings!$B$15,IF(C955=Settings!$A$16,Settings!$B$16,IF(C955=Settings!$A$17,Settings!$B$17,IF(C955=Settings!$A$18,Settings!$B$18,"")))))))))))</f>
        <v/>
      </c>
      <c r="E955" s="27">
        <f>IF(OR(Register!$N953&lt;&gt;"Yes",Register!$O953="",N(Register!$Q953)=0),0,ROUND((Register!$M953-Register!$R953)*MIN(Register!$Q953,MAX(0,MIN(E$4,IF(Register!$U953="",$D$2,MIN($D$2,YEAR(Register!$U953)*12+MONTH(Register!$U953)-1)))-(YEAR(Register!$O953)*12+MONTH(Register!$O953))+1))/Register!$Q953,2)-ROUND((Register!$M953-Register!$R953)*MIN(Register!$Q953,MAX(0,MIN(E$4-1,IF(Register!$U953="",$D$2,MIN($D$2,YEAR(Register!$U953)*12+MONTH(Register!$U953)-1)))-(YEAR(Register!$O953)*12+MONTH(Register!$O953))+1))/Register!$Q953,2))</f>
        <v/>
      </c>
      <c r="F955" s="27">
        <f>IF(OR(Register!$N953&lt;&gt;"Yes",Register!$O953="",N(Register!$Q953)=0),0,ROUND((Register!$M953-Register!$R953)*MIN(Register!$Q953,MAX(0,MIN(F$4,IF(Register!$U953="",$D$2,MIN($D$2,YEAR(Register!$U953)*12+MONTH(Register!$U953)-1)))-(YEAR(Register!$O953)*12+MONTH(Register!$O953))+1))/Register!$Q953,2)-ROUND((Register!$M953-Register!$R953)*MIN(Register!$Q953,MAX(0,MIN(F$4-1,IF(Register!$U953="",$D$2,MIN($D$2,YEAR(Register!$U953)*12+MONTH(Register!$U953)-1)))-(YEAR(Register!$O953)*12+MONTH(Register!$O953))+1))/Register!$Q953,2))</f>
        <v/>
      </c>
      <c r="G955" s="27">
        <f>IF(OR(Register!$N953&lt;&gt;"Yes",Register!$O953="",N(Register!$Q953)=0),0,ROUND((Register!$M953-Register!$R953)*MIN(Register!$Q953,MAX(0,MIN(G$4,IF(Register!$U953="",$D$2,MIN($D$2,YEAR(Register!$U953)*12+MONTH(Register!$U953)-1)))-(YEAR(Register!$O953)*12+MONTH(Register!$O953))+1))/Register!$Q953,2)-ROUND((Register!$M953-Register!$R953)*MIN(Register!$Q953,MAX(0,MIN(G$4-1,IF(Register!$U953="",$D$2,MIN($D$2,YEAR(Register!$U953)*12+MONTH(Register!$U953)-1)))-(YEAR(Register!$O953)*12+MONTH(Register!$O953))+1))/Register!$Q953,2))</f>
        <v/>
      </c>
      <c r="H955" s="27">
        <f>IF(OR(Register!$N953&lt;&gt;"Yes",Register!$O953="",N(Register!$Q953)=0),0,ROUND((Register!$M953-Register!$R953)*MIN(Register!$Q953,MAX(0,MIN(H$4,IF(Register!$U953="",$D$2,MIN($D$2,YEAR(Register!$U953)*12+MONTH(Register!$U953)-1)))-(YEAR(Register!$O953)*12+MONTH(Register!$O953))+1))/Register!$Q953,2)-ROUND((Register!$M953-Register!$R953)*MIN(Register!$Q953,MAX(0,MIN(H$4-1,IF(Register!$U953="",$D$2,MIN($D$2,YEAR(Register!$U953)*12+MONTH(Register!$U953)-1)))-(YEAR(Register!$O953)*12+MONTH(Register!$O953))+1))/Register!$Q953,2))</f>
        <v/>
      </c>
      <c r="I955" s="27">
        <f>IF(OR(Register!$N953&lt;&gt;"Yes",Register!$O953="",N(Register!$Q953)=0),0,ROUND((Register!$M953-Register!$R953)*MIN(Register!$Q953,MAX(0,MIN(I$4,IF(Register!$U953="",$D$2,MIN($D$2,YEAR(Register!$U953)*12+MONTH(Register!$U953)-1)))-(YEAR(Register!$O953)*12+MONTH(Register!$O953))+1))/Register!$Q953,2)-ROUND((Register!$M953-Register!$R953)*MIN(Register!$Q953,MAX(0,MIN(I$4-1,IF(Register!$U953="",$D$2,MIN($D$2,YEAR(Register!$U953)*12+MONTH(Register!$U953)-1)))-(YEAR(Register!$O953)*12+MONTH(Register!$O953))+1))/Register!$Q953,2))</f>
        <v/>
      </c>
      <c r="J955" s="27">
        <f>IF(OR(Register!$N953&lt;&gt;"Yes",Register!$O953="",N(Register!$Q953)=0),0,ROUND((Register!$M953-Register!$R953)*MIN(Register!$Q953,MAX(0,MIN(J$4,IF(Register!$U953="",$D$2,MIN($D$2,YEAR(Register!$U953)*12+MONTH(Register!$U953)-1)))-(YEAR(Register!$O953)*12+MONTH(Register!$O953))+1))/Register!$Q953,2)-ROUND((Register!$M953-Register!$R953)*MIN(Register!$Q953,MAX(0,MIN(J$4-1,IF(Register!$U953="",$D$2,MIN($D$2,YEAR(Register!$U953)*12+MONTH(Register!$U953)-1)))-(YEAR(Register!$O953)*12+MONTH(Register!$O953))+1))/Register!$Q953,2))</f>
        <v/>
      </c>
      <c r="K955" s="27">
        <f>IF(OR(Register!$N953&lt;&gt;"Yes",Register!$O953="",N(Register!$Q953)=0),0,ROUND((Register!$M953-Register!$R953)*MIN(Register!$Q953,MAX(0,MIN(K$4,IF(Register!$U953="",$D$2,MIN($D$2,YEAR(Register!$U953)*12+MONTH(Register!$U953)-1)))-(YEAR(Register!$O953)*12+MONTH(Register!$O953))+1))/Register!$Q953,2)-ROUND((Register!$M953-Register!$R953)*MIN(Register!$Q953,MAX(0,MIN(K$4-1,IF(Register!$U953="",$D$2,MIN($D$2,YEAR(Register!$U953)*12+MONTH(Register!$U953)-1)))-(YEAR(Register!$O953)*12+MONTH(Register!$O953))+1))/Register!$Q953,2))</f>
        <v/>
      </c>
      <c r="L955" s="27">
        <f>IF(OR(Register!$N953&lt;&gt;"Yes",Register!$O953="",N(Register!$Q953)=0),0,ROUND((Register!$M953-Register!$R953)*MIN(Register!$Q953,MAX(0,MIN(L$4,IF(Register!$U953="",$D$2,MIN($D$2,YEAR(Register!$U953)*12+MONTH(Register!$U953)-1)))-(YEAR(Register!$O953)*12+MONTH(Register!$O953))+1))/Register!$Q953,2)-ROUND((Register!$M953-Register!$R953)*MIN(Register!$Q953,MAX(0,MIN(L$4-1,IF(Register!$U953="",$D$2,MIN($D$2,YEAR(Register!$U953)*12+MONTH(Register!$U953)-1)))-(YEAR(Register!$O953)*12+MONTH(Register!$O953))+1))/Register!$Q953,2))</f>
        <v/>
      </c>
      <c r="M955" s="27">
        <f>IF(OR(Register!$N953&lt;&gt;"Yes",Register!$O953="",N(Register!$Q953)=0),0,ROUND((Register!$M953-Register!$R953)*MIN(Register!$Q953,MAX(0,MIN(M$4,IF(Register!$U953="",$D$2,MIN($D$2,YEAR(Register!$U953)*12+MONTH(Register!$U953)-1)))-(YEAR(Register!$O953)*12+MONTH(Register!$O953))+1))/Register!$Q953,2)-ROUND((Register!$M953-Register!$R953)*MIN(Register!$Q953,MAX(0,MIN(M$4-1,IF(Register!$U953="",$D$2,MIN($D$2,YEAR(Register!$U953)*12+MONTH(Register!$U953)-1)))-(YEAR(Register!$O953)*12+MONTH(Register!$O953))+1))/Register!$Q953,2))</f>
        <v/>
      </c>
      <c r="N955" s="27">
        <f>IF(OR(Register!$N953&lt;&gt;"Yes",Register!$O953="",N(Register!$Q953)=0),0,ROUND((Register!$M953-Register!$R953)*MIN(Register!$Q953,MAX(0,MIN(N$4,IF(Register!$U953="",$D$2,MIN($D$2,YEAR(Register!$U953)*12+MONTH(Register!$U953)-1)))-(YEAR(Register!$O953)*12+MONTH(Register!$O953))+1))/Register!$Q953,2)-ROUND((Register!$M953-Register!$R953)*MIN(Register!$Q953,MAX(0,MIN(N$4-1,IF(Register!$U953="",$D$2,MIN($D$2,YEAR(Register!$U953)*12+MONTH(Register!$U953)-1)))-(YEAR(Register!$O953)*12+MONTH(Register!$O953))+1))/Register!$Q953,2))</f>
        <v/>
      </c>
      <c r="O955" s="27">
        <f>IF(OR(Register!$N953&lt;&gt;"Yes",Register!$O953="",N(Register!$Q953)=0),0,ROUND((Register!$M953-Register!$R953)*MIN(Register!$Q953,MAX(0,MIN(O$4,IF(Register!$U953="",$D$2,MIN($D$2,YEAR(Register!$U953)*12+MONTH(Register!$U953)-1)))-(YEAR(Register!$O953)*12+MONTH(Register!$O953))+1))/Register!$Q953,2)-ROUND((Register!$M953-Register!$R953)*MIN(Register!$Q953,MAX(0,MIN(O$4-1,IF(Register!$U953="",$D$2,MIN($D$2,YEAR(Register!$U953)*12+MONTH(Register!$U953)-1)))-(YEAR(Register!$O953)*12+MONTH(Register!$O953))+1))/Register!$Q953,2))</f>
        <v/>
      </c>
      <c r="P955" s="27">
        <f>IF(OR(Register!$N953&lt;&gt;"Yes",Register!$O953="",N(Register!$Q953)=0),0,ROUND((Register!$M953-Register!$R953)*MIN(Register!$Q953,MAX(0,MIN(P$4,IF(Register!$U953="",$D$2,MIN($D$2,YEAR(Register!$U953)*12+MONTH(Register!$U953)-1)))-(YEAR(Register!$O953)*12+MONTH(Register!$O953))+1))/Register!$Q953,2)-ROUND((Register!$M953-Register!$R953)*MIN(Register!$Q953,MAX(0,MIN(P$4-1,IF(Register!$U953="",$D$2,MIN($D$2,YEAR(Register!$U953)*12+MONTH(Register!$U953)-1)))-(YEAR(Register!$O953)*12+MONTH(Register!$O953))+1))/Register!$Q953,2))</f>
        <v/>
      </c>
      <c r="Q955" s="27">
        <f>E955+F955+G955+H955+I955+J955+K955+L955+M955+N955+O955+P955</f>
        <v/>
      </c>
    </row>
    <row r="956">
      <c r="A956" s="28">
        <f>IF(Register!$A954="","",Register!$A954)</f>
        <v/>
      </c>
      <c r="B956" s="28">
        <f>IF(Register!$D954="","",Register!$D954)</f>
        <v/>
      </c>
      <c r="C956" s="28">
        <f>IF(Register!$F954="","",Register!$F954)</f>
        <v/>
      </c>
      <c r="D956" s="28">
        <f>IF(C956="","",IF(C956=Settings!$A$9,Settings!$B$9,IF(C956=Settings!$A$10,Settings!$B$10,IF(C956=Settings!$A$11,Settings!$B$11,IF(C956=Settings!$A$12,Settings!$B$12,IF(C956=Settings!$A$13,Settings!$B$13,IF(C956=Settings!$A$14,Settings!$B$14,IF(C956=Settings!$A$15,Settings!$B$15,IF(C956=Settings!$A$16,Settings!$B$16,IF(C956=Settings!$A$17,Settings!$B$17,IF(C956=Settings!$A$18,Settings!$B$18,"")))))))))))</f>
        <v/>
      </c>
      <c r="E956" s="27">
        <f>IF(OR(Register!$N954&lt;&gt;"Yes",Register!$O954="",N(Register!$Q954)=0),0,ROUND((Register!$M954-Register!$R954)*MIN(Register!$Q954,MAX(0,MIN(E$4,IF(Register!$U954="",$D$2,MIN($D$2,YEAR(Register!$U954)*12+MONTH(Register!$U954)-1)))-(YEAR(Register!$O954)*12+MONTH(Register!$O954))+1))/Register!$Q954,2)-ROUND((Register!$M954-Register!$R954)*MIN(Register!$Q954,MAX(0,MIN(E$4-1,IF(Register!$U954="",$D$2,MIN($D$2,YEAR(Register!$U954)*12+MONTH(Register!$U954)-1)))-(YEAR(Register!$O954)*12+MONTH(Register!$O954))+1))/Register!$Q954,2))</f>
        <v/>
      </c>
      <c r="F956" s="27">
        <f>IF(OR(Register!$N954&lt;&gt;"Yes",Register!$O954="",N(Register!$Q954)=0),0,ROUND((Register!$M954-Register!$R954)*MIN(Register!$Q954,MAX(0,MIN(F$4,IF(Register!$U954="",$D$2,MIN($D$2,YEAR(Register!$U954)*12+MONTH(Register!$U954)-1)))-(YEAR(Register!$O954)*12+MONTH(Register!$O954))+1))/Register!$Q954,2)-ROUND((Register!$M954-Register!$R954)*MIN(Register!$Q954,MAX(0,MIN(F$4-1,IF(Register!$U954="",$D$2,MIN($D$2,YEAR(Register!$U954)*12+MONTH(Register!$U954)-1)))-(YEAR(Register!$O954)*12+MONTH(Register!$O954))+1))/Register!$Q954,2))</f>
        <v/>
      </c>
      <c r="G956" s="27">
        <f>IF(OR(Register!$N954&lt;&gt;"Yes",Register!$O954="",N(Register!$Q954)=0),0,ROUND((Register!$M954-Register!$R954)*MIN(Register!$Q954,MAX(0,MIN(G$4,IF(Register!$U954="",$D$2,MIN($D$2,YEAR(Register!$U954)*12+MONTH(Register!$U954)-1)))-(YEAR(Register!$O954)*12+MONTH(Register!$O954))+1))/Register!$Q954,2)-ROUND((Register!$M954-Register!$R954)*MIN(Register!$Q954,MAX(0,MIN(G$4-1,IF(Register!$U954="",$D$2,MIN($D$2,YEAR(Register!$U954)*12+MONTH(Register!$U954)-1)))-(YEAR(Register!$O954)*12+MONTH(Register!$O954))+1))/Register!$Q954,2))</f>
        <v/>
      </c>
      <c r="H956" s="27">
        <f>IF(OR(Register!$N954&lt;&gt;"Yes",Register!$O954="",N(Register!$Q954)=0),0,ROUND((Register!$M954-Register!$R954)*MIN(Register!$Q954,MAX(0,MIN(H$4,IF(Register!$U954="",$D$2,MIN($D$2,YEAR(Register!$U954)*12+MONTH(Register!$U954)-1)))-(YEAR(Register!$O954)*12+MONTH(Register!$O954))+1))/Register!$Q954,2)-ROUND((Register!$M954-Register!$R954)*MIN(Register!$Q954,MAX(0,MIN(H$4-1,IF(Register!$U954="",$D$2,MIN($D$2,YEAR(Register!$U954)*12+MONTH(Register!$U954)-1)))-(YEAR(Register!$O954)*12+MONTH(Register!$O954))+1))/Register!$Q954,2))</f>
        <v/>
      </c>
      <c r="I956" s="27">
        <f>IF(OR(Register!$N954&lt;&gt;"Yes",Register!$O954="",N(Register!$Q954)=0),0,ROUND((Register!$M954-Register!$R954)*MIN(Register!$Q954,MAX(0,MIN(I$4,IF(Register!$U954="",$D$2,MIN($D$2,YEAR(Register!$U954)*12+MONTH(Register!$U954)-1)))-(YEAR(Register!$O954)*12+MONTH(Register!$O954))+1))/Register!$Q954,2)-ROUND((Register!$M954-Register!$R954)*MIN(Register!$Q954,MAX(0,MIN(I$4-1,IF(Register!$U954="",$D$2,MIN($D$2,YEAR(Register!$U954)*12+MONTH(Register!$U954)-1)))-(YEAR(Register!$O954)*12+MONTH(Register!$O954))+1))/Register!$Q954,2))</f>
        <v/>
      </c>
      <c r="J956" s="27">
        <f>IF(OR(Register!$N954&lt;&gt;"Yes",Register!$O954="",N(Register!$Q954)=0),0,ROUND((Register!$M954-Register!$R954)*MIN(Register!$Q954,MAX(0,MIN(J$4,IF(Register!$U954="",$D$2,MIN($D$2,YEAR(Register!$U954)*12+MONTH(Register!$U954)-1)))-(YEAR(Register!$O954)*12+MONTH(Register!$O954))+1))/Register!$Q954,2)-ROUND((Register!$M954-Register!$R954)*MIN(Register!$Q954,MAX(0,MIN(J$4-1,IF(Register!$U954="",$D$2,MIN($D$2,YEAR(Register!$U954)*12+MONTH(Register!$U954)-1)))-(YEAR(Register!$O954)*12+MONTH(Register!$O954))+1))/Register!$Q954,2))</f>
        <v/>
      </c>
      <c r="K956" s="27">
        <f>IF(OR(Register!$N954&lt;&gt;"Yes",Register!$O954="",N(Register!$Q954)=0),0,ROUND((Register!$M954-Register!$R954)*MIN(Register!$Q954,MAX(0,MIN(K$4,IF(Register!$U954="",$D$2,MIN($D$2,YEAR(Register!$U954)*12+MONTH(Register!$U954)-1)))-(YEAR(Register!$O954)*12+MONTH(Register!$O954))+1))/Register!$Q954,2)-ROUND((Register!$M954-Register!$R954)*MIN(Register!$Q954,MAX(0,MIN(K$4-1,IF(Register!$U954="",$D$2,MIN($D$2,YEAR(Register!$U954)*12+MONTH(Register!$U954)-1)))-(YEAR(Register!$O954)*12+MONTH(Register!$O954))+1))/Register!$Q954,2))</f>
        <v/>
      </c>
      <c r="L956" s="27">
        <f>IF(OR(Register!$N954&lt;&gt;"Yes",Register!$O954="",N(Register!$Q954)=0),0,ROUND((Register!$M954-Register!$R954)*MIN(Register!$Q954,MAX(0,MIN(L$4,IF(Register!$U954="",$D$2,MIN($D$2,YEAR(Register!$U954)*12+MONTH(Register!$U954)-1)))-(YEAR(Register!$O954)*12+MONTH(Register!$O954))+1))/Register!$Q954,2)-ROUND((Register!$M954-Register!$R954)*MIN(Register!$Q954,MAX(0,MIN(L$4-1,IF(Register!$U954="",$D$2,MIN($D$2,YEAR(Register!$U954)*12+MONTH(Register!$U954)-1)))-(YEAR(Register!$O954)*12+MONTH(Register!$O954))+1))/Register!$Q954,2))</f>
        <v/>
      </c>
      <c r="M956" s="27">
        <f>IF(OR(Register!$N954&lt;&gt;"Yes",Register!$O954="",N(Register!$Q954)=0),0,ROUND((Register!$M954-Register!$R954)*MIN(Register!$Q954,MAX(0,MIN(M$4,IF(Register!$U954="",$D$2,MIN($D$2,YEAR(Register!$U954)*12+MONTH(Register!$U954)-1)))-(YEAR(Register!$O954)*12+MONTH(Register!$O954))+1))/Register!$Q954,2)-ROUND((Register!$M954-Register!$R954)*MIN(Register!$Q954,MAX(0,MIN(M$4-1,IF(Register!$U954="",$D$2,MIN($D$2,YEAR(Register!$U954)*12+MONTH(Register!$U954)-1)))-(YEAR(Register!$O954)*12+MONTH(Register!$O954))+1))/Register!$Q954,2))</f>
        <v/>
      </c>
      <c r="N956" s="27">
        <f>IF(OR(Register!$N954&lt;&gt;"Yes",Register!$O954="",N(Register!$Q954)=0),0,ROUND((Register!$M954-Register!$R954)*MIN(Register!$Q954,MAX(0,MIN(N$4,IF(Register!$U954="",$D$2,MIN($D$2,YEAR(Register!$U954)*12+MONTH(Register!$U954)-1)))-(YEAR(Register!$O954)*12+MONTH(Register!$O954))+1))/Register!$Q954,2)-ROUND((Register!$M954-Register!$R954)*MIN(Register!$Q954,MAX(0,MIN(N$4-1,IF(Register!$U954="",$D$2,MIN($D$2,YEAR(Register!$U954)*12+MONTH(Register!$U954)-1)))-(YEAR(Register!$O954)*12+MONTH(Register!$O954))+1))/Register!$Q954,2))</f>
        <v/>
      </c>
      <c r="O956" s="27">
        <f>IF(OR(Register!$N954&lt;&gt;"Yes",Register!$O954="",N(Register!$Q954)=0),0,ROUND((Register!$M954-Register!$R954)*MIN(Register!$Q954,MAX(0,MIN(O$4,IF(Register!$U954="",$D$2,MIN($D$2,YEAR(Register!$U954)*12+MONTH(Register!$U954)-1)))-(YEAR(Register!$O954)*12+MONTH(Register!$O954))+1))/Register!$Q954,2)-ROUND((Register!$M954-Register!$R954)*MIN(Register!$Q954,MAX(0,MIN(O$4-1,IF(Register!$U954="",$D$2,MIN($D$2,YEAR(Register!$U954)*12+MONTH(Register!$U954)-1)))-(YEAR(Register!$O954)*12+MONTH(Register!$O954))+1))/Register!$Q954,2))</f>
        <v/>
      </c>
      <c r="P956" s="27">
        <f>IF(OR(Register!$N954&lt;&gt;"Yes",Register!$O954="",N(Register!$Q954)=0),0,ROUND((Register!$M954-Register!$R954)*MIN(Register!$Q954,MAX(0,MIN(P$4,IF(Register!$U954="",$D$2,MIN($D$2,YEAR(Register!$U954)*12+MONTH(Register!$U954)-1)))-(YEAR(Register!$O954)*12+MONTH(Register!$O954))+1))/Register!$Q954,2)-ROUND((Register!$M954-Register!$R954)*MIN(Register!$Q954,MAX(0,MIN(P$4-1,IF(Register!$U954="",$D$2,MIN($D$2,YEAR(Register!$U954)*12+MONTH(Register!$U954)-1)))-(YEAR(Register!$O954)*12+MONTH(Register!$O954))+1))/Register!$Q954,2))</f>
        <v/>
      </c>
      <c r="Q956" s="27">
        <f>E956+F956+G956+H956+I956+J956+K956+L956+M956+N956+O956+P956</f>
        <v/>
      </c>
    </row>
    <row r="957">
      <c r="A957" s="28">
        <f>IF(Register!$A955="","",Register!$A955)</f>
        <v/>
      </c>
      <c r="B957" s="28">
        <f>IF(Register!$D955="","",Register!$D955)</f>
        <v/>
      </c>
      <c r="C957" s="28">
        <f>IF(Register!$F955="","",Register!$F955)</f>
        <v/>
      </c>
      <c r="D957" s="28">
        <f>IF(C957="","",IF(C957=Settings!$A$9,Settings!$B$9,IF(C957=Settings!$A$10,Settings!$B$10,IF(C957=Settings!$A$11,Settings!$B$11,IF(C957=Settings!$A$12,Settings!$B$12,IF(C957=Settings!$A$13,Settings!$B$13,IF(C957=Settings!$A$14,Settings!$B$14,IF(C957=Settings!$A$15,Settings!$B$15,IF(C957=Settings!$A$16,Settings!$B$16,IF(C957=Settings!$A$17,Settings!$B$17,IF(C957=Settings!$A$18,Settings!$B$18,"")))))))))))</f>
        <v/>
      </c>
      <c r="E957" s="27">
        <f>IF(OR(Register!$N955&lt;&gt;"Yes",Register!$O955="",N(Register!$Q955)=0),0,ROUND((Register!$M955-Register!$R955)*MIN(Register!$Q955,MAX(0,MIN(E$4,IF(Register!$U955="",$D$2,MIN($D$2,YEAR(Register!$U955)*12+MONTH(Register!$U955)-1)))-(YEAR(Register!$O955)*12+MONTH(Register!$O955))+1))/Register!$Q955,2)-ROUND((Register!$M955-Register!$R955)*MIN(Register!$Q955,MAX(0,MIN(E$4-1,IF(Register!$U955="",$D$2,MIN($D$2,YEAR(Register!$U955)*12+MONTH(Register!$U955)-1)))-(YEAR(Register!$O955)*12+MONTH(Register!$O955))+1))/Register!$Q955,2))</f>
        <v/>
      </c>
      <c r="F957" s="27">
        <f>IF(OR(Register!$N955&lt;&gt;"Yes",Register!$O955="",N(Register!$Q955)=0),0,ROUND((Register!$M955-Register!$R955)*MIN(Register!$Q955,MAX(0,MIN(F$4,IF(Register!$U955="",$D$2,MIN($D$2,YEAR(Register!$U955)*12+MONTH(Register!$U955)-1)))-(YEAR(Register!$O955)*12+MONTH(Register!$O955))+1))/Register!$Q955,2)-ROUND((Register!$M955-Register!$R955)*MIN(Register!$Q955,MAX(0,MIN(F$4-1,IF(Register!$U955="",$D$2,MIN($D$2,YEAR(Register!$U955)*12+MONTH(Register!$U955)-1)))-(YEAR(Register!$O955)*12+MONTH(Register!$O955))+1))/Register!$Q955,2))</f>
        <v/>
      </c>
      <c r="G957" s="27">
        <f>IF(OR(Register!$N955&lt;&gt;"Yes",Register!$O955="",N(Register!$Q955)=0),0,ROUND((Register!$M955-Register!$R955)*MIN(Register!$Q955,MAX(0,MIN(G$4,IF(Register!$U955="",$D$2,MIN($D$2,YEAR(Register!$U955)*12+MONTH(Register!$U955)-1)))-(YEAR(Register!$O955)*12+MONTH(Register!$O955))+1))/Register!$Q955,2)-ROUND((Register!$M955-Register!$R955)*MIN(Register!$Q955,MAX(0,MIN(G$4-1,IF(Register!$U955="",$D$2,MIN($D$2,YEAR(Register!$U955)*12+MONTH(Register!$U955)-1)))-(YEAR(Register!$O955)*12+MONTH(Register!$O955))+1))/Register!$Q955,2))</f>
        <v/>
      </c>
      <c r="H957" s="27">
        <f>IF(OR(Register!$N955&lt;&gt;"Yes",Register!$O955="",N(Register!$Q955)=0),0,ROUND((Register!$M955-Register!$R955)*MIN(Register!$Q955,MAX(0,MIN(H$4,IF(Register!$U955="",$D$2,MIN($D$2,YEAR(Register!$U955)*12+MONTH(Register!$U955)-1)))-(YEAR(Register!$O955)*12+MONTH(Register!$O955))+1))/Register!$Q955,2)-ROUND((Register!$M955-Register!$R955)*MIN(Register!$Q955,MAX(0,MIN(H$4-1,IF(Register!$U955="",$D$2,MIN($D$2,YEAR(Register!$U955)*12+MONTH(Register!$U955)-1)))-(YEAR(Register!$O955)*12+MONTH(Register!$O955))+1))/Register!$Q955,2))</f>
        <v/>
      </c>
      <c r="I957" s="27">
        <f>IF(OR(Register!$N955&lt;&gt;"Yes",Register!$O955="",N(Register!$Q955)=0),0,ROUND((Register!$M955-Register!$R955)*MIN(Register!$Q955,MAX(0,MIN(I$4,IF(Register!$U955="",$D$2,MIN($D$2,YEAR(Register!$U955)*12+MONTH(Register!$U955)-1)))-(YEAR(Register!$O955)*12+MONTH(Register!$O955))+1))/Register!$Q955,2)-ROUND((Register!$M955-Register!$R955)*MIN(Register!$Q955,MAX(0,MIN(I$4-1,IF(Register!$U955="",$D$2,MIN($D$2,YEAR(Register!$U955)*12+MONTH(Register!$U955)-1)))-(YEAR(Register!$O955)*12+MONTH(Register!$O955))+1))/Register!$Q955,2))</f>
        <v/>
      </c>
      <c r="J957" s="27">
        <f>IF(OR(Register!$N955&lt;&gt;"Yes",Register!$O955="",N(Register!$Q955)=0),0,ROUND((Register!$M955-Register!$R955)*MIN(Register!$Q955,MAX(0,MIN(J$4,IF(Register!$U955="",$D$2,MIN($D$2,YEAR(Register!$U955)*12+MONTH(Register!$U955)-1)))-(YEAR(Register!$O955)*12+MONTH(Register!$O955))+1))/Register!$Q955,2)-ROUND((Register!$M955-Register!$R955)*MIN(Register!$Q955,MAX(0,MIN(J$4-1,IF(Register!$U955="",$D$2,MIN($D$2,YEAR(Register!$U955)*12+MONTH(Register!$U955)-1)))-(YEAR(Register!$O955)*12+MONTH(Register!$O955))+1))/Register!$Q955,2))</f>
        <v/>
      </c>
      <c r="K957" s="27">
        <f>IF(OR(Register!$N955&lt;&gt;"Yes",Register!$O955="",N(Register!$Q955)=0),0,ROUND((Register!$M955-Register!$R955)*MIN(Register!$Q955,MAX(0,MIN(K$4,IF(Register!$U955="",$D$2,MIN($D$2,YEAR(Register!$U955)*12+MONTH(Register!$U955)-1)))-(YEAR(Register!$O955)*12+MONTH(Register!$O955))+1))/Register!$Q955,2)-ROUND((Register!$M955-Register!$R955)*MIN(Register!$Q955,MAX(0,MIN(K$4-1,IF(Register!$U955="",$D$2,MIN($D$2,YEAR(Register!$U955)*12+MONTH(Register!$U955)-1)))-(YEAR(Register!$O955)*12+MONTH(Register!$O955))+1))/Register!$Q955,2))</f>
        <v/>
      </c>
      <c r="L957" s="27">
        <f>IF(OR(Register!$N955&lt;&gt;"Yes",Register!$O955="",N(Register!$Q955)=0),0,ROUND((Register!$M955-Register!$R955)*MIN(Register!$Q955,MAX(0,MIN(L$4,IF(Register!$U955="",$D$2,MIN($D$2,YEAR(Register!$U955)*12+MONTH(Register!$U955)-1)))-(YEAR(Register!$O955)*12+MONTH(Register!$O955))+1))/Register!$Q955,2)-ROUND((Register!$M955-Register!$R955)*MIN(Register!$Q955,MAX(0,MIN(L$4-1,IF(Register!$U955="",$D$2,MIN($D$2,YEAR(Register!$U955)*12+MONTH(Register!$U955)-1)))-(YEAR(Register!$O955)*12+MONTH(Register!$O955))+1))/Register!$Q955,2))</f>
        <v/>
      </c>
      <c r="M957" s="27">
        <f>IF(OR(Register!$N955&lt;&gt;"Yes",Register!$O955="",N(Register!$Q955)=0),0,ROUND((Register!$M955-Register!$R955)*MIN(Register!$Q955,MAX(0,MIN(M$4,IF(Register!$U955="",$D$2,MIN($D$2,YEAR(Register!$U955)*12+MONTH(Register!$U955)-1)))-(YEAR(Register!$O955)*12+MONTH(Register!$O955))+1))/Register!$Q955,2)-ROUND((Register!$M955-Register!$R955)*MIN(Register!$Q955,MAX(0,MIN(M$4-1,IF(Register!$U955="",$D$2,MIN($D$2,YEAR(Register!$U955)*12+MONTH(Register!$U955)-1)))-(YEAR(Register!$O955)*12+MONTH(Register!$O955))+1))/Register!$Q955,2))</f>
        <v/>
      </c>
      <c r="N957" s="27">
        <f>IF(OR(Register!$N955&lt;&gt;"Yes",Register!$O955="",N(Register!$Q955)=0),0,ROUND((Register!$M955-Register!$R955)*MIN(Register!$Q955,MAX(0,MIN(N$4,IF(Register!$U955="",$D$2,MIN($D$2,YEAR(Register!$U955)*12+MONTH(Register!$U955)-1)))-(YEAR(Register!$O955)*12+MONTH(Register!$O955))+1))/Register!$Q955,2)-ROUND((Register!$M955-Register!$R955)*MIN(Register!$Q955,MAX(0,MIN(N$4-1,IF(Register!$U955="",$D$2,MIN($D$2,YEAR(Register!$U955)*12+MONTH(Register!$U955)-1)))-(YEAR(Register!$O955)*12+MONTH(Register!$O955))+1))/Register!$Q955,2))</f>
        <v/>
      </c>
      <c r="O957" s="27">
        <f>IF(OR(Register!$N955&lt;&gt;"Yes",Register!$O955="",N(Register!$Q955)=0),0,ROUND((Register!$M955-Register!$R955)*MIN(Register!$Q955,MAX(0,MIN(O$4,IF(Register!$U955="",$D$2,MIN($D$2,YEAR(Register!$U955)*12+MONTH(Register!$U955)-1)))-(YEAR(Register!$O955)*12+MONTH(Register!$O955))+1))/Register!$Q955,2)-ROUND((Register!$M955-Register!$R955)*MIN(Register!$Q955,MAX(0,MIN(O$4-1,IF(Register!$U955="",$D$2,MIN($D$2,YEAR(Register!$U955)*12+MONTH(Register!$U955)-1)))-(YEAR(Register!$O955)*12+MONTH(Register!$O955))+1))/Register!$Q955,2))</f>
        <v/>
      </c>
      <c r="P957" s="27">
        <f>IF(OR(Register!$N955&lt;&gt;"Yes",Register!$O955="",N(Register!$Q955)=0),0,ROUND((Register!$M955-Register!$R955)*MIN(Register!$Q955,MAX(0,MIN(P$4,IF(Register!$U955="",$D$2,MIN($D$2,YEAR(Register!$U955)*12+MONTH(Register!$U955)-1)))-(YEAR(Register!$O955)*12+MONTH(Register!$O955))+1))/Register!$Q955,2)-ROUND((Register!$M955-Register!$R955)*MIN(Register!$Q955,MAX(0,MIN(P$4-1,IF(Register!$U955="",$D$2,MIN($D$2,YEAR(Register!$U955)*12+MONTH(Register!$U955)-1)))-(YEAR(Register!$O955)*12+MONTH(Register!$O955))+1))/Register!$Q955,2))</f>
        <v/>
      </c>
      <c r="Q957" s="27">
        <f>E957+F957+G957+H957+I957+J957+K957+L957+M957+N957+O957+P957</f>
        <v/>
      </c>
    </row>
    <row r="958">
      <c r="A958" s="28">
        <f>IF(Register!$A956="","",Register!$A956)</f>
        <v/>
      </c>
      <c r="B958" s="28">
        <f>IF(Register!$D956="","",Register!$D956)</f>
        <v/>
      </c>
      <c r="C958" s="28">
        <f>IF(Register!$F956="","",Register!$F956)</f>
        <v/>
      </c>
      <c r="D958" s="28">
        <f>IF(C958="","",IF(C958=Settings!$A$9,Settings!$B$9,IF(C958=Settings!$A$10,Settings!$B$10,IF(C958=Settings!$A$11,Settings!$B$11,IF(C958=Settings!$A$12,Settings!$B$12,IF(C958=Settings!$A$13,Settings!$B$13,IF(C958=Settings!$A$14,Settings!$B$14,IF(C958=Settings!$A$15,Settings!$B$15,IF(C958=Settings!$A$16,Settings!$B$16,IF(C958=Settings!$A$17,Settings!$B$17,IF(C958=Settings!$A$18,Settings!$B$18,"")))))))))))</f>
        <v/>
      </c>
      <c r="E958" s="27">
        <f>IF(OR(Register!$N956&lt;&gt;"Yes",Register!$O956="",N(Register!$Q956)=0),0,ROUND((Register!$M956-Register!$R956)*MIN(Register!$Q956,MAX(0,MIN(E$4,IF(Register!$U956="",$D$2,MIN($D$2,YEAR(Register!$U956)*12+MONTH(Register!$U956)-1)))-(YEAR(Register!$O956)*12+MONTH(Register!$O956))+1))/Register!$Q956,2)-ROUND((Register!$M956-Register!$R956)*MIN(Register!$Q956,MAX(0,MIN(E$4-1,IF(Register!$U956="",$D$2,MIN($D$2,YEAR(Register!$U956)*12+MONTH(Register!$U956)-1)))-(YEAR(Register!$O956)*12+MONTH(Register!$O956))+1))/Register!$Q956,2))</f>
        <v/>
      </c>
      <c r="F958" s="27">
        <f>IF(OR(Register!$N956&lt;&gt;"Yes",Register!$O956="",N(Register!$Q956)=0),0,ROUND((Register!$M956-Register!$R956)*MIN(Register!$Q956,MAX(0,MIN(F$4,IF(Register!$U956="",$D$2,MIN($D$2,YEAR(Register!$U956)*12+MONTH(Register!$U956)-1)))-(YEAR(Register!$O956)*12+MONTH(Register!$O956))+1))/Register!$Q956,2)-ROUND((Register!$M956-Register!$R956)*MIN(Register!$Q956,MAX(0,MIN(F$4-1,IF(Register!$U956="",$D$2,MIN($D$2,YEAR(Register!$U956)*12+MONTH(Register!$U956)-1)))-(YEAR(Register!$O956)*12+MONTH(Register!$O956))+1))/Register!$Q956,2))</f>
        <v/>
      </c>
      <c r="G958" s="27">
        <f>IF(OR(Register!$N956&lt;&gt;"Yes",Register!$O956="",N(Register!$Q956)=0),0,ROUND((Register!$M956-Register!$R956)*MIN(Register!$Q956,MAX(0,MIN(G$4,IF(Register!$U956="",$D$2,MIN($D$2,YEAR(Register!$U956)*12+MONTH(Register!$U956)-1)))-(YEAR(Register!$O956)*12+MONTH(Register!$O956))+1))/Register!$Q956,2)-ROUND((Register!$M956-Register!$R956)*MIN(Register!$Q956,MAX(0,MIN(G$4-1,IF(Register!$U956="",$D$2,MIN($D$2,YEAR(Register!$U956)*12+MONTH(Register!$U956)-1)))-(YEAR(Register!$O956)*12+MONTH(Register!$O956))+1))/Register!$Q956,2))</f>
        <v/>
      </c>
      <c r="H958" s="27">
        <f>IF(OR(Register!$N956&lt;&gt;"Yes",Register!$O956="",N(Register!$Q956)=0),0,ROUND((Register!$M956-Register!$R956)*MIN(Register!$Q956,MAX(0,MIN(H$4,IF(Register!$U956="",$D$2,MIN($D$2,YEAR(Register!$U956)*12+MONTH(Register!$U956)-1)))-(YEAR(Register!$O956)*12+MONTH(Register!$O956))+1))/Register!$Q956,2)-ROUND((Register!$M956-Register!$R956)*MIN(Register!$Q956,MAX(0,MIN(H$4-1,IF(Register!$U956="",$D$2,MIN($D$2,YEAR(Register!$U956)*12+MONTH(Register!$U956)-1)))-(YEAR(Register!$O956)*12+MONTH(Register!$O956))+1))/Register!$Q956,2))</f>
        <v/>
      </c>
      <c r="I958" s="27">
        <f>IF(OR(Register!$N956&lt;&gt;"Yes",Register!$O956="",N(Register!$Q956)=0),0,ROUND((Register!$M956-Register!$R956)*MIN(Register!$Q956,MAX(0,MIN(I$4,IF(Register!$U956="",$D$2,MIN($D$2,YEAR(Register!$U956)*12+MONTH(Register!$U956)-1)))-(YEAR(Register!$O956)*12+MONTH(Register!$O956))+1))/Register!$Q956,2)-ROUND((Register!$M956-Register!$R956)*MIN(Register!$Q956,MAX(0,MIN(I$4-1,IF(Register!$U956="",$D$2,MIN($D$2,YEAR(Register!$U956)*12+MONTH(Register!$U956)-1)))-(YEAR(Register!$O956)*12+MONTH(Register!$O956))+1))/Register!$Q956,2))</f>
        <v/>
      </c>
      <c r="J958" s="27">
        <f>IF(OR(Register!$N956&lt;&gt;"Yes",Register!$O956="",N(Register!$Q956)=0),0,ROUND((Register!$M956-Register!$R956)*MIN(Register!$Q956,MAX(0,MIN(J$4,IF(Register!$U956="",$D$2,MIN($D$2,YEAR(Register!$U956)*12+MONTH(Register!$U956)-1)))-(YEAR(Register!$O956)*12+MONTH(Register!$O956))+1))/Register!$Q956,2)-ROUND((Register!$M956-Register!$R956)*MIN(Register!$Q956,MAX(0,MIN(J$4-1,IF(Register!$U956="",$D$2,MIN($D$2,YEAR(Register!$U956)*12+MONTH(Register!$U956)-1)))-(YEAR(Register!$O956)*12+MONTH(Register!$O956))+1))/Register!$Q956,2))</f>
        <v/>
      </c>
      <c r="K958" s="27">
        <f>IF(OR(Register!$N956&lt;&gt;"Yes",Register!$O956="",N(Register!$Q956)=0),0,ROUND((Register!$M956-Register!$R956)*MIN(Register!$Q956,MAX(0,MIN(K$4,IF(Register!$U956="",$D$2,MIN($D$2,YEAR(Register!$U956)*12+MONTH(Register!$U956)-1)))-(YEAR(Register!$O956)*12+MONTH(Register!$O956))+1))/Register!$Q956,2)-ROUND((Register!$M956-Register!$R956)*MIN(Register!$Q956,MAX(0,MIN(K$4-1,IF(Register!$U956="",$D$2,MIN($D$2,YEAR(Register!$U956)*12+MONTH(Register!$U956)-1)))-(YEAR(Register!$O956)*12+MONTH(Register!$O956))+1))/Register!$Q956,2))</f>
        <v/>
      </c>
      <c r="L958" s="27">
        <f>IF(OR(Register!$N956&lt;&gt;"Yes",Register!$O956="",N(Register!$Q956)=0),0,ROUND((Register!$M956-Register!$R956)*MIN(Register!$Q956,MAX(0,MIN(L$4,IF(Register!$U956="",$D$2,MIN($D$2,YEAR(Register!$U956)*12+MONTH(Register!$U956)-1)))-(YEAR(Register!$O956)*12+MONTH(Register!$O956))+1))/Register!$Q956,2)-ROUND((Register!$M956-Register!$R956)*MIN(Register!$Q956,MAX(0,MIN(L$4-1,IF(Register!$U956="",$D$2,MIN($D$2,YEAR(Register!$U956)*12+MONTH(Register!$U956)-1)))-(YEAR(Register!$O956)*12+MONTH(Register!$O956))+1))/Register!$Q956,2))</f>
        <v/>
      </c>
      <c r="M958" s="27">
        <f>IF(OR(Register!$N956&lt;&gt;"Yes",Register!$O956="",N(Register!$Q956)=0),0,ROUND((Register!$M956-Register!$R956)*MIN(Register!$Q956,MAX(0,MIN(M$4,IF(Register!$U956="",$D$2,MIN($D$2,YEAR(Register!$U956)*12+MONTH(Register!$U956)-1)))-(YEAR(Register!$O956)*12+MONTH(Register!$O956))+1))/Register!$Q956,2)-ROUND((Register!$M956-Register!$R956)*MIN(Register!$Q956,MAX(0,MIN(M$4-1,IF(Register!$U956="",$D$2,MIN($D$2,YEAR(Register!$U956)*12+MONTH(Register!$U956)-1)))-(YEAR(Register!$O956)*12+MONTH(Register!$O956))+1))/Register!$Q956,2))</f>
        <v/>
      </c>
      <c r="N958" s="27">
        <f>IF(OR(Register!$N956&lt;&gt;"Yes",Register!$O956="",N(Register!$Q956)=0),0,ROUND((Register!$M956-Register!$R956)*MIN(Register!$Q956,MAX(0,MIN(N$4,IF(Register!$U956="",$D$2,MIN($D$2,YEAR(Register!$U956)*12+MONTH(Register!$U956)-1)))-(YEAR(Register!$O956)*12+MONTH(Register!$O956))+1))/Register!$Q956,2)-ROUND((Register!$M956-Register!$R956)*MIN(Register!$Q956,MAX(0,MIN(N$4-1,IF(Register!$U956="",$D$2,MIN($D$2,YEAR(Register!$U956)*12+MONTH(Register!$U956)-1)))-(YEAR(Register!$O956)*12+MONTH(Register!$O956))+1))/Register!$Q956,2))</f>
        <v/>
      </c>
      <c r="O958" s="27">
        <f>IF(OR(Register!$N956&lt;&gt;"Yes",Register!$O956="",N(Register!$Q956)=0),0,ROUND((Register!$M956-Register!$R956)*MIN(Register!$Q956,MAX(0,MIN(O$4,IF(Register!$U956="",$D$2,MIN($D$2,YEAR(Register!$U956)*12+MONTH(Register!$U956)-1)))-(YEAR(Register!$O956)*12+MONTH(Register!$O956))+1))/Register!$Q956,2)-ROUND((Register!$M956-Register!$R956)*MIN(Register!$Q956,MAX(0,MIN(O$4-1,IF(Register!$U956="",$D$2,MIN($D$2,YEAR(Register!$U956)*12+MONTH(Register!$U956)-1)))-(YEAR(Register!$O956)*12+MONTH(Register!$O956))+1))/Register!$Q956,2))</f>
        <v/>
      </c>
      <c r="P958" s="27">
        <f>IF(OR(Register!$N956&lt;&gt;"Yes",Register!$O956="",N(Register!$Q956)=0),0,ROUND((Register!$M956-Register!$R956)*MIN(Register!$Q956,MAX(0,MIN(P$4,IF(Register!$U956="",$D$2,MIN($D$2,YEAR(Register!$U956)*12+MONTH(Register!$U956)-1)))-(YEAR(Register!$O956)*12+MONTH(Register!$O956))+1))/Register!$Q956,2)-ROUND((Register!$M956-Register!$R956)*MIN(Register!$Q956,MAX(0,MIN(P$4-1,IF(Register!$U956="",$D$2,MIN($D$2,YEAR(Register!$U956)*12+MONTH(Register!$U956)-1)))-(YEAR(Register!$O956)*12+MONTH(Register!$O956))+1))/Register!$Q956,2))</f>
        <v/>
      </c>
      <c r="Q958" s="27">
        <f>E958+F958+G958+H958+I958+J958+K958+L958+M958+N958+O958+P958</f>
        <v/>
      </c>
    </row>
    <row r="959">
      <c r="A959" s="28">
        <f>IF(Register!$A957="","",Register!$A957)</f>
        <v/>
      </c>
      <c r="B959" s="28">
        <f>IF(Register!$D957="","",Register!$D957)</f>
        <v/>
      </c>
      <c r="C959" s="28">
        <f>IF(Register!$F957="","",Register!$F957)</f>
        <v/>
      </c>
      <c r="D959" s="28">
        <f>IF(C959="","",IF(C959=Settings!$A$9,Settings!$B$9,IF(C959=Settings!$A$10,Settings!$B$10,IF(C959=Settings!$A$11,Settings!$B$11,IF(C959=Settings!$A$12,Settings!$B$12,IF(C959=Settings!$A$13,Settings!$B$13,IF(C959=Settings!$A$14,Settings!$B$14,IF(C959=Settings!$A$15,Settings!$B$15,IF(C959=Settings!$A$16,Settings!$B$16,IF(C959=Settings!$A$17,Settings!$B$17,IF(C959=Settings!$A$18,Settings!$B$18,"")))))))))))</f>
        <v/>
      </c>
      <c r="E959" s="27">
        <f>IF(OR(Register!$N957&lt;&gt;"Yes",Register!$O957="",N(Register!$Q957)=0),0,ROUND((Register!$M957-Register!$R957)*MIN(Register!$Q957,MAX(0,MIN(E$4,IF(Register!$U957="",$D$2,MIN($D$2,YEAR(Register!$U957)*12+MONTH(Register!$U957)-1)))-(YEAR(Register!$O957)*12+MONTH(Register!$O957))+1))/Register!$Q957,2)-ROUND((Register!$M957-Register!$R957)*MIN(Register!$Q957,MAX(0,MIN(E$4-1,IF(Register!$U957="",$D$2,MIN($D$2,YEAR(Register!$U957)*12+MONTH(Register!$U957)-1)))-(YEAR(Register!$O957)*12+MONTH(Register!$O957))+1))/Register!$Q957,2))</f>
        <v/>
      </c>
      <c r="F959" s="27">
        <f>IF(OR(Register!$N957&lt;&gt;"Yes",Register!$O957="",N(Register!$Q957)=0),0,ROUND((Register!$M957-Register!$R957)*MIN(Register!$Q957,MAX(0,MIN(F$4,IF(Register!$U957="",$D$2,MIN($D$2,YEAR(Register!$U957)*12+MONTH(Register!$U957)-1)))-(YEAR(Register!$O957)*12+MONTH(Register!$O957))+1))/Register!$Q957,2)-ROUND((Register!$M957-Register!$R957)*MIN(Register!$Q957,MAX(0,MIN(F$4-1,IF(Register!$U957="",$D$2,MIN($D$2,YEAR(Register!$U957)*12+MONTH(Register!$U957)-1)))-(YEAR(Register!$O957)*12+MONTH(Register!$O957))+1))/Register!$Q957,2))</f>
        <v/>
      </c>
      <c r="G959" s="27">
        <f>IF(OR(Register!$N957&lt;&gt;"Yes",Register!$O957="",N(Register!$Q957)=0),0,ROUND((Register!$M957-Register!$R957)*MIN(Register!$Q957,MAX(0,MIN(G$4,IF(Register!$U957="",$D$2,MIN($D$2,YEAR(Register!$U957)*12+MONTH(Register!$U957)-1)))-(YEAR(Register!$O957)*12+MONTH(Register!$O957))+1))/Register!$Q957,2)-ROUND((Register!$M957-Register!$R957)*MIN(Register!$Q957,MAX(0,MIN(G$4-1,IF(Register!$U957="",$D$2,MIN($D$2,YEAR(Register!$U957)*12+MONTH(Register!$U957)-1)))-(YEAR(Register!$O957)*12+MONTH(Register!$O957))+1))/Register!$Q957,2))</f>
        <v/>
      </c>
      <c r="H959" s="27">
        <f>IF(OR(Register!$N957&lt;&gt;"Yes",Register!$O957="",N(Register!$Q957)=0),0,ROUND((Register!$M957-Register!$R957)*MIN(Register!$Q957,MAX(0,MIN(H$4,IF(Register!$U957="",$D$2,MIN($D$2,YEAR(Register!$U957)*12+MONTH(Register!$U957)-1)))-(YEAR(Register!$O957)*12+MONTH(Register!$O957))+1))/Register!$Q957,2)-ROUND((Register!$M957-Register!$R957)*MIN(Register!$Q957,MAX(0,MIN(H$4-1,IF(Register!$U957="",$D$2,MIN($D$2,YEAR(Register!$U957)*12+MONTH(Register!$U957)-1)))-(YEAR(Register!$O957)*12+MONTH(Register!$O957))+1))/Register!$Q957,2))</f>
        <v/>
      </c>
      <c r="I959" s="27">
        <f>IF(OR(Register!$N957&lt;&gt;"Yes",Register!$O957="",N(Register!$Q957)=0),0,ROUND((Register!$M957-Register!$R957)*MIN(Register!$Q957,MAX(0,MIN(I$4,IF(Register!$U957="",$D$2,MIN($D$2,YEAR(Register!$U957)*12+MONTH(Register!$U957)-1)))-(YEAR(Register!$O957)*12+MONTH(Register!$O957))+1))/Register!$Q957,2)-ROUND((Register!$M957-Register!$R957)*MIN(Register!$Q957,MAX(0,MIN(I$4-1,IF(Register!$U957="",$D$2,MIN($D$2,YEAR(Register!$U957)*12+MONTH(Register!$U957)-1)))-(YEAR(Register!$O957)*12+MONTH(Register!$O957))+1))/Register!$Q957,2))</f>
        <v/>
      </c>
      <c r="J959" s="27">
        <f>IF(OR(Register!$N957&lt;&gt;"Yes",Register!$O957="",N(Register!$Q957)=0),0,ROUND((Register!$M957-Register!$R957)*MIN(Register!$Q957,MAX(0,MIN(J$4,IF(Register!$U957="",$D$2,MIN($D$2,YEAR(Register!$U957)*12+MONTH(Register!$U957)-1)))-(YEAR(Register!$O957)*12+MONTH(Register!$O957))+1))/Register!$Q957,2)-ROUND((Register!$M957-Register!$R957)*MIN(Register!$Q957,MAX(0,MIN(J$4-1,IF(Register!$U957="",$D$2,MIN($D$2,YEAR(Register!$U957)*12+MONTH(Register!$U957)-1)))-(YEAR(Register!$O957)*12+MONTH(Register!$O957))+1))/Register!$Q957,2))</f>
        <v/>
      </c>
      <c r="K959" s="27">
        <f>IF(OR(Register!$N957&lt;&gt;"Yes",Register!$O957="",N(Register!$Q957)=0),0,ROUND((Register!$M957-Register!$R957)*MIN(Register!$Q957,MAX(0,MIN(K$4,IF(Register!$U957="",$D$2,MIN($D$2,YEAR(Register!$U957)*12+MONTH(Register!$U957)-1)))-(YEAR(Register!$O957)*12+MONTH(Register!$O957))+1))/Register!$Q957,2)-ROUND((Register!$M957-Register!$R957)*MIN(Register!$Q957,MAX(0,MIN(K$4-1,IF(Register!$U957="",$D$2,MIN($D$2,YEAR(Register!$U957)*12+MONTH(Register!$U957)-1)))-(YEAR(Register!$O957)*12+MONTH(Register!$O957))+1))/Register!$Q957,2))</f>
        <v/>
      </c>
      <c r="L959" s="27">
        <f>IF(OR(Register!$N957&lt;&gt;"Yes",Register!$O957="",N(Register!$Q957)=0),0,ROUND((Register!$M957-Register!$R957)*MIN(Register!$Q957,MAX(0,MIN(L$4,IF(Register!$U957="",$D$2,MIN($D$2,YEAR(Register!$U957)*12+MONTH(Register!$U957)-1)))-(YEAR(Register!$O957)*12+MONTH(Register!$O957))+1))/Register!$Q957,2)-ROUND((Register!$M957-Register!$R957)*MIN(Register!$Q957,MAX(0,MIN(L$4-1,IF(Register!$U957="",$D$2,MIN($D$2,YEAR(Register!$U957)*12+MONTH(Register!$U957)-1)))-(YEAR(Register!$O957)*12+MONTH(Register!$O957))+1))/Register!$Q957,2))</f>
        <v/>
      </c>
      <c r="M959" s="27">
        <f>IF(OR(Register!$N957&lt;&gt;"Yes",Register!$O957="",N(Register!$Q957)=0),0,ROUND((Register!$M957-Register!$R957)*MIN(Register!$Q957,MAX(0,MIN(M$4,IF(Register!$U957="",$D$2,MIN($D$2,YEAR(Register!$U957)*12+MONTH(Register!$U957)-1)))-(YEAR(Register!$O957)*12+MONTH(Register!$O957))+1))/Register!$Q957,2)-ROUND((Register!$M957-Register!$R957)*MIN(Register!$Q957,MAX(0,MIN(M$4-1,IF(Register!$U957="",$D$2,MIN($D$2,YEAR(Register!$U957)*12+MONTH(Register!$U957)-1)))-(YEAR(Register!$O957)*12+MONTH(Register!$O957))+1))/Register!$Q957,2))</f>
        <v/>
      </c>
      <c r="N959" s="27">
        <f>IF(OR(Register!$N957&lt;&gt;"Yes",Register!$O957="",N(Register!$Q957)=0),0,ROUND((Register!$M957-Register!$R957)*MIN(Register!$Q957,MAX(0,MIN(N$4,IF(Register!$U957="",$D$2,MIN($D$2,YEAR(Register!$U957)*12+MONTH(Register!$U957)-1)))-(YEAR(Register!$O957)*12+MONTH(Register!$O957))+1))/Register!$Q957,2)-ROUND((Register!$M957-Register!$R957)*MIN(Register!$Q957,MAX(0,MIN(N$4-1,IF(Register!$U957="",$D$2,MIN($D$2,YEAR(Register!$U957)*12+MONTH(Register!$U957)-1)))-(YEAR(Register!$O957)*12+MONTH(Register!$O957))+1))/Register!$Q957,2))</f>
        <v/>
      </c>
      <c r="O959" s="27">
        <f>IF(OR(Register!$N957&lt;&gt;"Yes",Register!$O957="",N(Register!$Q957)=0),0,ROUND((Register!$M957-Register!$R957)*MIN(Register!$Q957,MAX(0,MIN(O$4,IF(Register!$U957="",$D$2,MIN($D$2,YEAR(Register!$U957)*12+MONTH(Register!$U957)-1)))-(YEAR(Register!$O957)*12+MONTH(Register!$O957))+1))/Register!$Q957,2)-ROUND((Register!$M957-Register!$R957)*MIN(Register!$Q957,MAX(0,MIN(O$4-1,IF(Register!$U957="",$D$2,MIN($D$2,YEAR(Register!$U957)*12+MONTH(Register!$U957)-1)))-(YEAR(Register!$O957)*12+MONTH(Register!$O957))+1))/Register!$Q957,2))</f>
        <v/>
      </c>
      <c r="P959" s="27">
        <f>IF(OR(Register!$N957&lt;&gt;"Yes",Register!$O957="",N(Register!$Q957)=0),0,ROUND((Register!$M957-Register!$R957)*MIN(Register!$Q957,MAX(0,MIN(P$4,IF(Register!$U957="",$D$2,MIN($D$2,YEAR(Register!$U957)*12+MONTH(Register!$U957)-1)))-(YEAR(Register!$O957)*12+MONTH(Register!$O957))+1))/Register!$Q957,2)-ROUND((Register!$M957-Register!$R957)*MIN(Register!$Q957,MAX(0,MIN(P$4-1,IF(Register!$U957="",$D$2,MIN($D$2,YEAR(Register!$U957)*12+MONTH(Register!$U957)-1)))-(YEAR(Register!$O957)*12+MONTH(Register!$O957))+1))/Register!$Q957,2))</f>
        <v/>
      </c>
      <c r="Q959" s="27">
        <f>E959+F959+G959+H959+I959+J959+K959+L959+M959+N959+O959+P959</f>
        <v/>
      </c>
    </row>
    <row r="960">
      <c r="A960" s="28">
        <f>IF(Register!$A958="","",Register!$A958)</f>
        <v/>
      </c>
      <c r="B960" s="28">
        <f>IF(Register!$D958="","",Register!$D958)</f>
        <v/>
      </c>
      <c r="C960" s="28">
        <f>IF(Register!$F958="","",Register!$F958)</f>
        <v/>
      </c>
      <c r="D960" s="28">
        <f>IF(C960="","",IF(C960=Settings!$A$9,Settings!$B$9,IF(C960=Settings!$A$10,Settings!$B$10,IF(C960=Settings!$A$11,Settings!$B$11,IF(C960=Settings!$A$12,Settings!$B$12,IF(C960=Settings!$A$13,Settings!$B$13,IF(C960=Settings!$A$14,Settings!$B$14,IF(C960=Settings!$A$15,Settings!$B$15,IF(C960=Settings!$A$16,Settings!$B$16,IF(C960=Settings!$A$17,Settings!$B$17,IF(C960=Settings!$A$18,Settings!$B$18,"")))))))))))</f>
        <v/>
      </c>
      <c r="E960" s="27">
        <f>IF(OR(Register!$N958&lt;&gt;"Yes",Register!$O958="",N(Register!$Q958)=0),0,ROUND((Register!$M958-Register!$R958)*MIN(Register!$Q958,MAX(0,MIN(E$4,IF(Register!$U958="",$D$2,MIN($D$2,YEAR(Register!$U958)*12+MONTH(Register!$U958)-1)))-(YEAR(Register!$O958)*12+MONTH(Register!$O958))+1))/Register!$Q958,2)-ROUND((Register!$M958-Register!$R958)*MIN(Register!$Q958,MAX(0,MIN(E$4-1,IF(Register!$U958="",$D$2,MIN($D$2,YEAR(Register!$U958)*12+MONTH(Register!$U958)-1)))-(YEAR(Register!$O958)*12+MONTH(Register!$O958))+1))/Register!$Q958,2))</f>
        <v/>
      </c>
      <c r="F960" s="27">
        <f>IF(OR(Register!$N958&lt;&gt;"Yes",Register!$O958="",N(Register!$Q958)=0),0,ROUND((Register!$M958-Register!$R958)*MIN(Register!$Q958,MAX(0,MIN(F$4,IF(Register!$U958="",$D$2,MIN($D$2,YEAR(Register!$U958)*12+MONTH(Register!$U958)-1)))-(YEAR(Register!$O958)*12+MONTH(Register!$O958))+1))/Register!$Q958,2)-ROUND((Register!$M958-Register!$R958)*MIN(Register!$Q958,MAX(0,MIN(F$4-1,IF(Register!$U958="",$D$2,MIN($D$2,YEAR(Register!$U958)*12+MONTH(Register!$U958)-1)))-(YEAR(Register!$O958)*12+MONTH(Register!$O958))+1))/Register!$Q958,2))</f>
        <v/>
      </c>
      <c r="G960" s="27">
        <f>IF(OR(Register!$N958&lt;&gt;"Yes",Register!$O958="",N(Register!$Q958)=0),0,ROUND((Register!$M958-Register!$R958)*MIN(Register!$Q958,MAX(0,MIN(G$4,IF(Register!$U958="",$D$2,MIN($D$2,YEAR(Register!$U958)*12+MONTH(Register!$U958)-1)))-(YEAR(Register!$O958)*12+MONTH(Register!$O958))+1))/Register!$Q958,2)-ROUND((Register!$M958-Register!$R958)*MIN(Register!$Q958,MAX(0,MIN(G$4-1,IF(Register!$U958="",$D$2,MIN($D$2,YEAR(Register!$U958)*12+MONTH(Register!$U958)-1)))-(YEAR(Register!$O958)*12+MONTH(Register!$O958))+1))/Register!$Q958,2))</f>
        <v/>
      </c>
      <c r="H960" s="27">
        <f>IF(OR(Register!$N958&lt;&gt;"Yes",Register!$O958="",N(Register!$Q958)=0),0,ROUND((Register!$M958-Register!$R958)*MIN(Register!$Q958,MAX(0,MIN(H$4,IF(Register!$U958="",$D$2,MIN($D$2,YEAR(Register!$U958)*12+MONTH(Register!$U958)-1)))-(YEAR(Register!$O958)*12+MONTH(Register!$O958))+1))/Register!$Q958,2)-ROUND((Register!$M958-Register!$R958)*MIN(Register!$Q958,MAX(0,MIN(H$4-1,IF(Register!$U958="",$D$2,MIN($D$2,YEAR(Register!$U958)*12+MONTH(Register!$U958)-1)))-(YEAR(Register!$O958)*12+MONTH(Register!$O958))+1))/Register!$Q958,2))</f>
        <v/>
      </c>
      <c r="I960" s="27">
        <f>IF(OR(Register!$N958&lt;&gt;"Yes",Register!$O958="",N(Register!$Q958)=0),0,ROUND((Register!$M958-Register!$R958)*MIN(Register!$Q958,MAX(0,MIN(I$4,IF(Register!$U958="",$D$2,MIN($D$2,YEAR(Register!$U958)*12+MONTH(Register!$U958)-1)))-(YEAR(Register!$O958)*12+MONTH(Register!$O958))+1))/Register!$Q958,2)-ROUND((Register!$M958-Register!$R958)*MIN(Register!$Q958,MAX(0,MIN(I$4-1,IF(Register!$U958="",$D$2,MIN($D$2,YEAR(Register!$U958)*12+MONTH(Register!$U958)-1)))-(YEAR(Register!$O958)*12+MONTH(Register!$O958))+1))/Register!$Q958,2))</f>
        <v/>
      </c>
      <c r="J960" s="27">
        <f>IF(OR(Register!$N958&lt;&gt;"Yes",Register!$O958="",N(Register!$Q958)=0),0,ROUND((Register!$M958-Register!$R958)*MIN(Register!$Q958,MAX(0,MIN(J$4,IF(Register!$U958="",$D$2,MIN($D$2,YEAR(Register!$U958)*12+MONTH(Register!$U958)-1)))-(YEAR(Register!$O958)*12+MONTH(Register!$O958))+1))/Register!$Q958,2)-ROUND((Register!$M958-Register!$R958)*MIN(Register!$Q958,MAX(0,MIN(J$4-1,IF(Register!$U958="",$D$2,MIN($D$2,YEAR(Register!$U958)*12+MONTH(Register!$U958)-1)))-(YEAR(Register!$O958)*12+MONTH(Register!$O958))+1))/Register!$Q958,2))</f>
        <v/>
      </c>
      <c r="K960" s="27">
        <f>IF(OR(Register!$N958&lt;&gt;"Yes",Register!$O958="",N(Register!$Q958)=0),0,ROUND((Register!$M958-Register!$R958)*MIN(Register!$Q958,MAX(0,MIN(K$4,IF(Register!$U958="",$D$2,MIN($D$2,YEAR(Register!$U958)*12+MONTH(Register!$U958)-1)))-(YEAR(Register!$O958)*12+MONTH(Register!$O958))+1))/Register!$Q958,2)-ROUND((Register!$M958-Register!$R958)*MIN(Register!$Q958,MAX(0,MIN(K$4-1,IF(Register!$U958="",$D$2,MIN($D$2,YEAR(Register!$U958)*12+MONTH(Register!$U958)-1)))-(YEAR(Register!$O958)*12+MONTH(Register!$O958))+1))/Register!$Q958,2))</f>
        <v/>
      </c>
      <c r="L960" s="27">
        <f>IF(OR(Register!$N958&lt;&gt;"Yes",Register!$O958="",N(Register!$Q958)=0),0,ROUND((Register!$M958-Register!$R958)*MIN(Register!$Q958,MAX(0,MIN(L$4,IF(Register!$U958="",$D$2,MIN($D$2,YEAR(Register!$U958)*12+MONTH(Register!$U958)-1)))-(YEAR(Register!$O958)*12+MONTH(Register!$O958))+1))/Register!$Q958,2)-ROUND((Register!$M958-Register!$R958)*MIN(Register!$Q958,MAX(0,MIN(L$4-1,IF(Register!$U958="",$D$2,MIN($D$2,YEAR(Register!$U958)*12+MONTH(Register!$U958)-1)))-(YEAR(Register!$O958)*12+MONTH(Register!$O958))+1))/Register!$Q958,2))</f>
        <v/>
      </c>
      <c r="M960" s="27">
        <f>IF(OR(Register!$N958&lt;&gt;"Yes",Register!$O958="",N(Register!$Q958)=0),0,ROUND((Register!$M958-Register!$R958)*MIN(Register!$Q958,MAX(0,MIN(M$4,IF(Register!$U958="",$D$2,MIN($D$2,YEAR(Register!$U958)*12+MONTH(Register!$U958)-1)))-(YEAR(Register!$O958)*12+MONTH(Register!$O958))+1))/Register!$Q958,2)-ROUND((Register!$M958-Register!$R958)*MIN(Register!$Q958,MAX(0,MIN(M$4-1,IF(Register!$U958="",$D$2,MIN($D$2,YEAR(Register!$U958)*12+MONTH(Register!$U958)-1)))-(YEAR(Register!$O958)*12+MONTH(Register!$O958))+1))/Register!$Q958,2))</f>
        <v/>
      </c>
      <c r="N960" s="27">
        <f>IF(OR(Register!$N958&lt;&gt;"Yes",Register!$O958="",N(Register!$Q958)=0),0,ROUND((Register!$M958-Register!$R958)*MIN(Register!$Q958,MAX(0,MIN(N$4,IF(Register!$U958="",$D$2,MIN($D$2,YEAR(Register!$U958)*12+MONTH(Register!$U958)-1)))-(YEAR(Register!$O958)*12+MONTH(Register!$O958))+1))/Register!$Q958,2)-ROUND((Register!$M958-Register!$R958)*MIN(Register!$Q958,MAX(0,MIN(N$4-1,IF(Register!$U958="",$D$2,MIN($D$2,YEAR(Register!$U958)*12+MONTH(Register!$U958)-1)))-(YEAR(Register!$O958)*12+MONTH(Register!$O958))+1))/Register!$Q958,2))</f>
        <v/>
      </c>
      <c r="O960" s="27">
        <f>IF(OR(Register!$N958&lt;&gt;"Yes",Register!$O958="",N(Register!$Q958)=0),0,ROUND((Register!$M958-Register!$R958)*MIN(Register!$Q958,MAX(0,MIN(O$4,IF(Register!$U958="",$D$2,MIN($D$2,YEAR(Register!$U958)*12+MONTH(Register!$U958)-1)))-(YEAR(Register!$O958)*12+MONTH(Register!$O958))+1))/Register!$Q958,2)-ROUND((Register!$M958-Register!$R958)*MIN(Register!$Q958,MAX(0,MIN(O$4-1,IF(Register!$U958="",$D$2,MIN($D$2,YEAR(Register!$U958)*12+MONTH(Register!$U958)-1)))-(YEAR(Register!$O958)*12+MONTH(Register!$O958))+1))/Register!$Q958,2))</f>
        <v/>
      </c>
      <c r="P960" s="27">
        <f>IF(OR(Register!$N958&lt;&gt;"Yes",Register!$O958="",N(Register!$Q958)=0),0,ROUND((Register!$M958-Register!$R958)*MIN(Register!$Q958,MAX(0,MIN(P$4,IF(Register!$U958="",$D$2,MIN($D$2,YEAR(Register!$U958)*12+MONTH(Register!$U958)-1)))-(YEAR(Register!$O958)*12+MONTH(Register!$O958))+1))/Register!$Q958,2)-ROUND((Register!$M958-Register!$R958)*MIN(Register!$Q958,MAX(0,MIN(P$4-1,IF(Register!$U958="",$D$2,MIN($D$2,YEAR(Register!$U958)*12+MONTH(Register!$U958)-1)))-(YEAR(Register!$O958)*12+MONTH(Register!$O958))+1))/Register!$Q958,2))</f>
        <v/>
      </c>
      <c r="Q960" s="27">
        <f>E960+F960+G960+H960+I960+J960+K960+L960+M960+N960+O960+P960</f>
        <v/>
      </c>
    </row>
    <row r="961">
      <c r="A961" s="28">
        <f>IF(Register!$A959="","",Register!$A959)</f>
        <v/>
      </c>
      <c r="B961" s="28">
        <f>IF(Register!$D959="","",Register!$D959)</f>
        <v/>
      </c>
      <c r="C961" s="28">
        <f>IF(Register!$F959="","",Register!$F959)</f>
        <v/>
      </c>
      <c r="D961" s="28">
        <f>IF(C961="","",IF(C961=Settings!$A$9,Settings!$B$9,IF(C961=Settings!$A$10,Settings!$B$10,IF(C961=Settings!$A$11,Settings!$B$11,IF(C961=Settings!$A$12,Settings!$B$12,IF(C961=Settings!$A$13,Settings!$B$13,IF(C961=Settings!$A$14,Settings!$B$14,IF(C961=Settings!$A$15,Settings!$B$15,IF(C961=Settings!$A$16,Settings!$B$16,IF(C961=Settings!$A$17,Settings!$B$17,IF(C961=Settings!$A$18,Settings!$B$18,"")))))))))))</f>
        <v/>
      </c>
      <c r="E961" s="27">
        <f>IF(OR(Register!$N959&lt;&gt;"Yes",Register!$O959="",N(Register!$Q959)=0),0,ROUND((Register!$M959-Register!$R959)*MIN(Register!$Q959,MAX(0,MIN(E$4,IF(Register!$U959="",$D$2,MIN($D$2,YEAR(Register!$U959)*12+MONTH(Register!$U959)-1)))-(YEAR(Register!$O959)*12+MONTH(Register!$O959))+1))/Register!$Q959,2)-ROUND((Register!$M959-Register!$R959)*MIN(Register!$Q959,MAX(0,MIN(E$4-1,IF(Register!$U959="",$D$2,MIN($D$2,YEAR(Register!$U959)*12+MONTH(Register!$U959)-1)))-(YEAR(Register!$O959)*12+MONTH(Register!$O959))+1))/Register!$Q959,2))</f>
        <v/>
      </c>
      <c r="F961" s="27">
        <f>IF(OR(Register!$N959&lt;&gt;"Yes",Register!$O959="",N(Register!$Q959)=0),0,ROUND((Register!$M959-Register!$R959)*MIN(Register!$Q959,MAX(0,MIN(F$4,IF(Register!$U959="",$D$2,MIN($D$2,YEAR(Register!$U959)*12+MONTH(Register!$U959)-1)))-(YEAR(Register!$O959)*12+MONTH(Register!$O959))+1))/Register!$Q959,2)-ROUND((Register!$M959-Register!$R959)*MIN(Register!$Q959,MAX(0,MIN(F$4-1,IF(Register!$U959="",$D$2,MIN($D$2,YEAR(Register!$U959)*12+MONTH(Register!$U959)-1)))-(YEAR(Register!$O959)*12+MONTH(Register!$O959))+1))/Register!$Q959,2))</f>
        <v/>
      </c>
      <c r="G961" s="27">
        <f>IF(OR(Register!$N959&lt;&gt;"Yes",Register!$O959="",N(Register!$Q959)=0),0,ROUND((Register!$M959-Register!$R959)*MIN(Register!$Q959,MAX(0,MIN(G$4,IF(Register!$U959="",$D$2,MIN($D$2,YEAR(Register!$U959)*12+MONTH(Register!$U959)-1)))-(YEAR(Register!$O959)*12+MONTH(Register!$O959))+1))/Register!$Q959,2)-ROUND((Register!$M959-Register!$R959)*MIN(Register!$Q959,MAX(0,MIN(G$4-1,IF(Register!$U959="",$D$2,MIN($D$2,YEAR(Register!$U959)*12+MONTH(Register!$U959)-1)))-(YEAR(Register!$O959)*12+MONTH(Register!$O959))+1))/Register!$Q959,2))</f>
        <v/>
      </c>
      <c r="H961" s="27">
        <f>IF(OR(Register!$N959&lt;&gt;"Yes",Register!$O959="",N(Register!$Q959)=0),0,ROUND((Register!$M959-Register!$R959)*MIN(Register!$Q959,MAX(0,MIN(H$4,IF(Register!$U959="",$D$2,MIN($D$2,YEAR(Register!$U959)*12+MONTH(Register!$U959)-1)))-(YEAR(Register!$O959)*12+MONTH(Register!$O959))+1))/Register!$Q959,2)-ROUND((Register!$M959-Register!$R959)*MIN(Register!$Q959,MAX(0,MIN(H$4-1,IF(Register!$U959="",$D$2,MIN($D$2,YEAR(Register!$U959)*12+MONTH(Register!$U959)-1)))-(YEAR(Register!$O959)*12+MONTH(Register!$O959))+1))/Register!$Q959,2))</f>
        <v/>
      </c>
      <c r="I961" s="27">
        <f>IF(OR(Register!$N959&lt;&gt;"Yes",Register!$O959="",N(Register!$Q959)=0),0,ROUND((Register!$M959-Register!$R959)*MIN(Register!$Q959,MAX(0,MIN(I$4,IF(Register!$U959="",$D$2,MIN($D$2,YEAR(Register!$U959)*12+MONTH(Register!$U959)-1)))-(YEAR(Register!$O959)*12+MONTH(Register!$O959))+1))/Register!$Q959,2)-ROUND((Register!$M959-Register!$R959)*MIN(Register!$Q959,MAX(0,MIN(I$4-1,IF(Register!$U959="",$D$2,MIN($D$2,YEAR(Register!$U959)*12+MONTH(Register!$U959)-1)))-(YEAR(Register!$O959)*12+MONTH(Register!$O959))+1))/Register!$Q959,2))</f>
        <v/>
      </c>
      <c r="J961" s="27">
        <f>IF(OR(Register!$N959&lt;&gt;"Yes",Register!$O959="",N(Register!$Q959)=0),0,ROUND((Register!$M959-Register!$R959)*MIN(Register!$Q959,MAX(0,MIN(J$4,IF(Register!$U959="",$D$2,MIN($D$2,YEAR(Register!$U959)*12+MONTH(Register!$U959)-1)))-(YEAR(Register!$O959)*12+MONTH(Register!$O959))+1))/Register!$Q959,2)-ROUND((Register!$M959-Register!$R959)*MIN(Register!$Q959,MAX(0,MIN(J$4-1,IF(Register!$U959="",$D$2,MIN($D$2,YEAR(Register!$U959)*12+MONTH(Register!$U959)-1)))-(YEAR(Register!$O959)*12+MONTH(Register!$O959))+1))/Register!$Q959,2))</f>
        <v/>
      </c>
      <c r="K961" s="27">
        <f>IF(OR(Register!$N959&lt;&gt;"Yes",Register!$O959="",N(Register!$Q959)=0),0,ROUND((Register!$M959-Register!$R959)*MIN(Register!$Q959,MAX(0,MIN(K$4,IF(Register!$U959="",$D$2,MIN($D$2,YEAR(Register!$U959)*12+MONTH(Register!$U959)-1)))-(YEAR(Register!$O959)*12+MONTH(Register!$O959))+1))/Register!$Q959,2)-ROUND((Register!$M959-Register!$R959)*MIN(Register!$Q959,MAX(0,MIN(K$4-1,IF(Register!$U959="",$D$2,MIN($D$2,YEAR(Register!$U959)*12+MONTH(Register!$U959)-1)))-(YEAR(Register!$O959)*12+MONTH(Register!$O959))+1))/Register!$Q959,2))</f>
        <v/>
      </c>
      <c r="L961" s="27">
        <f>IF(OR(Register!$N959&lt;&gt;"Yes",Register!$O959="",N(Register!$Q959)=0),0,ROUND((Register!$M959-Register!$R959)*MIN(Register!$Q959,MAX(0,MIN(L$4,IF(Register!$U959="",$D$2,MIN($D$2,YEAR(Register!$U959)*12+MONTH(Register!$U959)-1)))-(YEAR(Register!$O959)*12+MONTH(Register!$O959))+1))/Register!$Q959,2)-ROUND((Register!$M959-Register!$R959)*MIN(Register!$Q959,MAX(0,MIN(L$4-1,IF(Register!$U959="",$D$2,MIN($D$2,YEAR(Register!$U959)*12+MONTH(Register!$U959)-1)))-(YEAR(Register!$O959)*12+MONTH(Register!$O959))+1))/Register!$Q959,2))</f>
        <v/>
      </c>
      <c r="M961" s="27">
        <f>IF(OR(Register!$N959&lt;&gt;"Yes",Register!$O959="",N(Register!$Q959)=0),0,ROUND((Register!$M959-Register!$R959)*MIN(Register!$Q959,MAX(0,MIN(M$4,IF(Register!$U959="",$D$2,MIN($D$2,YEAR(Register!$U959)*12+MONTH(Register!$U959)-1)))-(YEAR(Register!$O959)*12+MONTH(Register!$O959))+1))/Register!$Q959,2)-ROUND((Register!$M959-Register!$R959)*MIN(Register!$Q959,MAX(0,MIN(M$4-1,IF(Register!$U959="",$D$2,MIN($D$2,YEAR(Register!$U959)*12+MONTH(Register!$U959)-1)))-(YEAR(Register!$O959)*12+MONTH(Register!$O959))+1))/Register!$Q959,2))</f>
        <v/>
      </c>
      <c r="N961" s="27">
        <f>IF(OR(Register!$N959&lt;&gt;"Yes",Register!$O959="",N(Register!$Q959)=0),0,ROUND((Register!$M959-Register!$R959)*MIN(Register!$Q959,MAX(0,MIN(N$4,IF(Register!$U959="",$D$2,MIN($D$2,YEAR(Register!$U959)*12+MONTH(Register!$U959)-1)))-(YEAR(Register!$O959)*12+MONTH(Register!$O959))+1))/Register!$Q959,2)-ROUND((Register!$M959-Register!$R959)*MIN(Register!$Q959,MAX(0,MIN(N$4-1,IF(Register!$U959="",$D$2,MIN($D$2,YEAR(Register!$U959)*12+MONTH(Register!$U959)-1)))-(YEAR(Register!$O959)*12+MONTH(Register!$O959))+1))/Register!$Q959,2))</f>
        <v/>
      </c>
      <c r="O961" s="27">
        <f>IF(OR(Register!$N959&lt;&gt;"Yes",Register!$O959="",N(Register!$Q959)=0),0,ROUND((Register!$M959-Register!$R959)*MIN(Register!$Q959,MAX(0,MIN(O$4,IF(Register!$U959="",$D$2,MIN($D$2,YEAR(Register!$U959)*12+MONTH(Register!$U959)-1)))-(YEAR(Register!$O959)*12+MONTH(Register!$O959))+1))/Register!$Q959,2)-ROUND((Register!$M959-Register!$R959)*MIN(Register!$Q959,MAX(0,MIN(O$4-1,IF(Register!$U959="",$D$2,MIN($D$2,YEAR(Register!$U959)*12+MONTH(Register!$U959)-1)))-(YEAR(Register!$O959)*12+MONTH(Register!$O959))+1))/Register!$Q959,2))</f>
        <v/>
      </c>
      <c r="P961" s="27">
        <f>IF(OR(Register!$N959&lt;&gt;"Yes",Register!$O959="",N(Register!$Q959)=0),0,ROUND((Register!$M959-Register!$R959)*MIN(Register!$Q959,MAX(0,MIN(P$4,IF(Register!$U959="",$D$2,MIN($D$2,YEAR(Register!$U959)*12+MONTH(Register!$U959)-1)))-(YEAR(Register!$O959)*12+MONTH(Register!$O959))+1))/Register!$Q959,2)-ROUND((Register!$M959-Register!$R959)*MIN(Register!$Q959,MAX(0,MIN(P$4-1,IF(Register!$U959="",$D$2,MIN($D$2,YEAR(Register!$U959)*12+MONTH(Register!$U959)-1)))-(YEAR(Register!$O959)*12+MONTH(Register!$O959))+1))/Register!$Q959,2))</f>
        <v/>
      </c>
      <c r="Q961" s="27">
        <f>E961+F961+G961+H961+I961+J961+K961+L961+M961+N961+O961+P961</f>
        <v/>
      </c>
    </row>
    <row r="962">
      <c r="A962" s="28">
        <f>IF(Register!$A960="","",Register!$A960)</f>
        <v/>
      </c>
      <c r="B962" s="28">
        <f>IF(Register!$D960="","",Register!$D960)</f>
        <v/>
      </c>
      <c r="C962" s="28">
        <f>IF(Register!$F960="","",Register!$F960)</f>
        <v/>
      </c>
      <c r="D962" s="28">
        <f>IF(C962="","",IF(C962=Settings!$A$9,Settings!$B$9,IF(C962=Settings!$A$10,Settings!$B$10,IF(C962=Settings!$A$11,Settings!$B$11,IF(C962=Settings!$A$12,Settings!$B$12,IF(C962=Settings!$A$13,Settings!$B$13,IF(C962=Settings!$A$14,Settings!$B$14,IF(C962=Settings!$A$15,Settings!$B$15,IF(C962=Settings!$A$16,Settings!$B$16,IF(C962=Settings!$A$17,Settings!$B$17,IF(C962=Settings!$A$18,Settings!$B$18,"")))))))))))</f>
        <v/>
      </c>
      <c r="E962" s="27">
        <f>IF(OR(Register!$N960&lt;&gt;"Yes",Register!$O960="",N(Register!$Q960)=0),0,ROUND((Register!$M960-Register!$R960)*MIN(Register!$Q960,MAX(0,MIN(E$4,IF(Register!$U960="",$D$2,MIN($D$2,YEAR(Register!$U960)*12+MONTH(Register!$U960)-1)))-(YEAR(Register!$O960)*12+MONTH(Register!$O960))+1))/Register!$Q960,2)-ROUND((Register!$M960-Register!$R960)*MIN(Register!$Q960,MAX(0,MIN(E$4-1,IF(Register!$U960="",$D$2,MIN($D$2,YEAR(Register!$U960)*12+MONTH(Register!$U960)-1)))-(YEAR(Register!$O960)*12+MONTH(Register!$O960))+1))/Register!$Q960,2))</f>
        <v/>
      </c>
      <c r="F962" s="27">
        <f>IF(OR(Register!$N960&lt;&gt;"Yes",Register!$O960="",N(Register!$Q960)=0),0,ROUND((Register!$M960-Register!$R960)*MIN(Register!$Q960,MAX(0,MIN(F$4,IF(Register!$U960="",$D$2,MIN($D$2,YEAR(Register!$U960)*12+MONTH(Register!$U960)-1)))-(YEAR(Register!$O960)*12+MONTH(Register!$O960))+1))/Register!$Q960,2)-ROUND((Register!$M960-Register!$R960)*MIN(Register!$Q960,MAX(0,MIN(F$4-1,IF(Register!$U960="",$D$2,MIN($D$2,YEAR(Register!$U960)*12+MONTH(Register!$U960)-1)))-(YEAR(Register!$O960)*12+MONTH(Register!$O960))+1))/Register!$Q960,2))</f>
        <v/>
      </c>
      <c r="G962" s="27">
        <f>IF(OR(Register!$N960&lt;&gt;"Yes",Register!$O960="",N(Register!$Q960)=0),0,ROUND((Register!$M960-Register!$R960)*MIN(Register!$Q960,MAX(0,MIN(G$4,IF(Register!$U960="",$D$2,MIN($D$2,YEAR(Register!$U960)*12+MONTH(Register!$U960)-1)))-(YEAR(Register!$O960)*12+MONTH(Register!$O960))+1))/Register!$Q960,2)-ROUND((Register!$M960-Register!$R960)*MIN(Register!$Q960,MAX(0,MIN(G$4-1,IF(Register!$U960="",$D$2,MIN($D$2,YEAR(Register!$U960)*12+MONTH(Register!$U960)-1)))-(YEAR(Register!$O960)*12+MONTH(Register!$O960))+1))/Register!$Q960,2))</f>
        <v/>
      </c>
      <c r="H962" s="27">
        <f>IF(OR(Register!$N960&lt;&gt;"Yes",Register!$O960="",N(Register!$Q960)=0),0,ROUND((Register!$M960-Register!$R960)*MIN(Register!$Q960,MAX(0,MIN(H$4,IF(Register!$U960="",$D$2,MIN($D$2,YEAR(Register!$U960)*12+MONTH(Register!$U960)-1)))-(YEAR(Register!$O960)*12+MONTH(Register!$O960))+1))/Register!$Q960,2)-ROUND((Register!$M960-Register!$R960)*MIN(Register!$Q960,MAX(0,MIN(H$4-1,IF(Register!$U960="",$D$2,MIN($D$2,YEAR(Register!$U960)*12+MONTH(Register!$U960)-1)))-(YEAR(Register!$O960)*12+MONTH(Register!$O960))+1))/Register!$Q960,2))</f>
        <v/>
      </c>
      <c r="I962" s="27">
        <f>IF(OR(Register!$N960&lt;&gt;"Yes",Register!$O960="",N(Register!$Q960)=0),0,ROUND((Register!$M960-Register!$R960)*MIN(Register!$Q960,MAX(0,MIN(I$4,IF(Register!$U960="",$D$2,MIN($D$2,YEAR(Register!$U960)*12+MONTH(Register!$U960)-1)))-(YEAR(Register!$O960)*12+MONTH(Register!$O960))+1))/Register!$Q960,2)-ROUND((Register!$M960-Register!$R960)*MIN(Register!$Q960,MAX(0,MIN(I$4-1,IF(Register!$U960="",$D$2,MIN($D$2,YEAR(Register!$U960)*12+MONTH(Register!$U960)-1)))-(YEAR(Register!$O960)*12+MONTH(Register!$O960))+1))/Register!$Q960,2))</f>
        <v/>
      </c>
      <c r="J962" s="27">
        <f>IF(OR(Register!$N960&lt;&gt;"Yes",Register!$O960="",N(Register!$Q960)=0),0,ROUND((Register!$M960-Register!$R960)*MIN(Register!$Q960,MAX(0,MIN(J$4,IF(Register!$U960="",$D$2,MIN($D$2,YEAR(Register!$U960)*12+MONTH(Register!$U960)-1)))-(YEAR(Register!$O960)*12+MONTH(Register!$O960))+1))/Register!$Q960,2)-ROUND((Register!$M960-Register!$R960)*MIN(Register!$Q960,MAX(0,MIN(J$4-1,IF(Register!$U960="",$D$2,MIN($D$2,YEAR(Register!$U960)*12+MONTH(Register!$U960)-1)))-(YEAR(Register!$O960)*12+MONTH(Register!$O960))+1))/Register!$Q960,2))</f>
        <v/>
      </c>
      <c r="K962" s="27">
        <f>IF(OR(Register!$N960&lt;&gt;"Yes",Register!$O960="",N(Register!$Q960)=0),0,ROUND((Register!$M960-Register!$R960)*MIN(Register!$Q960,MAX(0,MIN(K$4,IF(Register!$U960="",$D$2,MIN($D$2,YEAR(Register!$U960)*12+MONTH(Register!$U960)-1)))-(YEAR(Register!$O960)*12+MONTH(Register!$O960))+1))/Register!$Q960,2)-ROUND((Register!$M960-Register!$R960)*MIN(Register!$Q960,MAX(0,MIN(K$4-1,IF(Register!$U960="",$D$2,MIN($D$2,YEAR(Register!$U960)*12+MONTH(Register!$U960)-1)))-(YEAR(Register!$O960)*12+MONTH(Register!$O960))+1))/Register!$Q960,2))</f>
        <v/>
      </c>
      <c r="L962" s="27">
        <f>IF(OR(Register!$N960&lt;&gt;"Yes",Register!$O960="",N(Register!$Q960)=0),0,ROUND((Register!$M960-Register!$R960)*MIN(Register!$Q960,MAX(0,MIN(L$4,IF(Register!$U960="",$D$2,MIN($D$2,YEAR(Register!$U960)*12+MONTH(Register!$U960)-1)))-(YEAR(Register!$O960)*12+MONTH(Register!$O960))+1))/Register!$Q960,2)-ROUND((Register!$M960-Register!$R960)*MIN(Register!$Q960,MAX(0,MIN(L$4-1,IF(Register!$U960="",$D$2,MIN($D$2,YEAR(Register!$U960)*12+MONTH(Register!$U960)-1)))-(YEAR(Register!$O960)*12+MONTH(Register!$O960))+1))/Register!$Q960,2))</f>
        <v/>
      </c>
      <c r="M962" s="27">
        <f>IF(OR(Register!$N960&lt;&gt;"Yes",Register!$O960="",N(Register!$Q960)=0),0,ROUND((Register!$M960-Register!$R960)*MIN(Register!$Q960,MAX(0,MIN(M$4,IF(Register!$U960="",$D$2,MIN($D$2,YEAR(Register!$U960)*12+MONTH(Register!$U960)-1)))-(YEAR(Register!$O960)*12+MONTH(Register!$O960))+1))/Register!$Q960,2)-ROUND((Register!$M960-Register!$R960)*MIN(Register!$Q960,MAX(0,MIN(M$4-1,IF(Register!$U960="",$D$2,MIN($D$2,YEAR(Register!$U960)*12+MONTH(Register!$U960)-1)))-(YEAR(Register!$O960)*12+MONTH(Register!$O960))+1))/Register!$Q960,2))</f>
        <v/>
      </c>
      <c r="N962" s="27">
        <f>IF(OR(Register!$N960&lt;&gt;"Yes",Register!$O960="",N(Register!$Q960)=0),0,ROUND((Register!$M960-Register!$R960)*MIN(Register!$Q960,MAX(0,MIN(N$4,IF(Register!$U960="",$D$2,MIN($D$2,YEAR(Register!$U960)*12+MONTH(Register!$U960)-1)))-(YEAR(Register!$O960)*12+MONTH(Register!$O960))+1))/Register!$Q960,2)-ROUND((Register!$M960-Register!$R960)*MIN(Register!$Q960,MAX(0,MIN(N$4-1,IF(Register!$U960="",$D$2,MIN($D$2,YEAR(Register!$U960)*12+MONTH(Register!$U960)-1)))-(YEAR(Register!$O960)*12+MONTH(Register!$O960))+1))/Register!$Q960,2))</f>
        <v/>
      </c>
      <c r="O962" s="27">
        <f>IF(OR(Register!$N960&lt;&gt;"Yes",Register!$O960="",N(Register!$Q960)=0),0,ROUND((Register!$M960-Register!$R960)*MIN(Register!$Q960,MAX(0,MIN(O$4,IF(Register!$U960="",$D$2,MIN($D$2,YEAR(Register!$U960)*12+MONTH(Register!$U960)-1)))-(YEAR(Register!$O960)*12+MONTH(Register!$O960))+1))/Register!$Q960,2)-ROUND((Register!$M960-Register!$R960)*MIN(Register!$Q960,MAX(0,MIN(O$4-1,IF(Register!$U960="",$D$2,MIN($D$2,YEAR(Register!$U960)*12+MONTH(Register!$U960)-1)))-(YEAR(Register!$O960)*12+MONTH(Register!$O960))+1))/Register!$Q960,2))</f>
        <v/>
      </c>
      <c r="P962" s="27">
        <f>IF(OR(Register!$N960&lt;&gt;"Yes",Register!$O960="",N(Register!$Q960)=0),0,ROUND((Register!$M960-Register!$R960)*MIN(Register!$Q960,MAX(0,MIN(P$4,IF(Register!$U960="",$D$2,MIN($D$2,YEAR(Register!$U960)*12+MONTH(Register!$U960)-1)))-(YEAR(Register!$O960)*12+MONTH(Register!$O960))+1))/Register!$Q960,2)-ROUND((Register!$M960-Register!$R960)*MIN(Register!$Q960,MAX(0,MIN(P$4-1,IF(Register!$U960="",$D$2,MIN($D$2,YEAR(Register!$U960)*12+MONTH(Register!$U960)-1)))-(YEAR(Register!$O960)*12+MONTH(Register!$O960))+1))/Register!$Q960,2))</f>
        <v/>
      </c>
      <c r="Q962" s="27">
        <f>E962+F962+G962+H962+I962+J962+K962+L962+M962+N962+O962+P962</f>
        <v/>
      </c>
    </row>
    <row r="963">
      <c r="A963" s="28">
        <f>IF(Register!$A961="","",Register!$A961)</f>
        <v/>
      </c>
      <c r="B963" s="28">
        <f>IF(Register!$D961="","",Register!$D961)</f>
        <v/>
      </c>
      <c r="C963" s="28">
        <f>IF(Register!$F961="","",Register!$F961)</f>
        <v/>
      </c>
      <c r="D963" s="28">
        <f>IF(C963="","",IF(C963=Settings!$A$9,Settings!$B$9,IF(C963=Settings!$A$10,Settings!$B$10,IF(C963=Settings!$A$11,Settings!$B$11,IF(C963=Settings!$A$12,Settings!$B$12,IF(C963=Settings!$A$13,Settings!$B$13,IF(C963=Settings!$A$14,Settings!$B$14,IF(C963=Settings!$A$15,Settings!$B$15,IF(C963=Settings!$A$16,Settings!$B$16,IF(C963=Settings!$A$17,Settings!$B$17,IF(C963=Settings!$A$18,Settings!$B$18,"")))))))))))</f>
        <v/>
      </c>
      <c r="E963" s="27">
        <f>IF(OR(Register!$N961&lt;&gt;"Yes",Register!$O961="",N(Register!$Q961)=0),0,ROUND((Register!$M961-Register!$R961)*MIN(Register!$Q961,MAX(0,MIN(E$4,IF(Register!$U961="",$D$2,MIN($D$2,YEAR(Register!$U961)*12+MONTH(Register!$U961)-1)))-(YEAR(Register!$O961)*12+MONTH(Register!$O961))+1))/Register!$Q961,2)-ROUND((Register!$M961-Register!$R961)*MIN(Register!$Q961,MAX(0,MIN(E$4-1,IF(Register!$U961="",$D$2,MIN($D$2,YEAR(Register!$U961)*12+MONTH(Register!$U961)-1)))-(YEAR(Register!$O961)*12+MONTH(Register!$O961))+1))/Register!$Q961,2))</f>
        <v/>
      </c>
      <c r="F963" s="27">
        <f>IF(OR(Register!$N961&lt;&gt;"Yes",Register!$O961="",N(Register!$Q961)=0),0,ROUND((Register!$M961-Register!$R961)*MIN(Register!$Q961,MAX(0,MIN(F$4,IF(Register!$U961="",$D$2,MIN($D$2,YEAR(Register!$U961)*12+MONTH(Register!$U961)-1)))-(YEAR(Register!$O961)*12+MONTH(Register!$O961))+1))/Register!$Q961,2)-ROUND((Register!$M961-Register!$R961)*MIN(Register!$Q961,MAX(0,MIN(F$4-1,IF(Register!$U961="",$D$2,MIN($D$2,YEAR(Register!$U961)*12+MONTH(Register!$U961)-1)))-(YEAR(Register!$O961)*12+MONTH(Register!$O961))+1))/Register!$Q961,2))</f>
        <v/>
      </c>
      <c r="G963" s="27">
        <f>IF(OR(Register!$N961&lt;&gt;"Yes",Register!$O961="",N(Register!$Q961)=0),0,ROUND((Register!$M961-Register!$R961)*MIN(Register!$Q961,MAX(0,MIN(G$4,IF(Register!$U961="",$D$2,MIN($D$2,YEAR(Register!$U961)*12+MONTH(Register!$U961)-1)))-(YEAR(Register!$O961)*12+MONTH(Register!$O961))+1))/Register!$Q961,2)-ROUND((Register!$M961-Register!$R961)*MIN(Register!$Q961,MAX(0,MIN(G$4-1,IF(Register!$U961="",$D$2,MIN($D$2,YEAR(Register!$U961)*12+MONTH(Register!$U961)-1)))-(YEAR(Register!$O961)*12+MONTH(Register!$O961))+1))/Register!$Q961,2))</f>
        <v/>
      </c>
      <c r="H963" s="27">
        <f>IF(OR(Register!$N961&lt;&gt;"Yes",Register!$O961="",N(Register!$Q961)=0),0,ROUND((Register!$M961-Register!$R961)*MIN(Register!$Q961,MAX(0,MIN(H$4,IF(Register!$U961="",$D$2,MIN($D$2,YEAR(Register!$U961)*12+MONTH(Register!$U961)-1)))-(YEAR(Register!$O961)*12+MONTH(Register!$O961))+1))/Register!$Q961,2)-ROUND((Register!$M961-Register!$R961)*MIN(Register!$Q961,MAX(0,MIN(H$4-1,IF(Register!$U961="",$D$2,MIN($D$2,YEAR(Register!$U961)*12+MONTH(Register!$U961)-1)))-(YEAR(Register!$O961)*12+MONTH(Register!$O961))+1))/Register!$Q961,2))</f>
        <v/>
      </c>
      <c r="I963" s="27">
        <f>IF(OR(Register!$N961&lt;&gt;"Yes",Register!$O961="",N(Register!$Q961)=0),0,ROUND((Register!$M961-Register!$R961)*MIN(Register!$Q961,MAX(0,MIN(I$4,IF(Register!$U961="",$D$2,MIN($D$2,YEAR(Register!$U961)*12+MONTH(Register!$U961)-1)))-(YEAR(Register!$O961)*12+MONTH(Register!$O961))+1))/Register!$Q961,2)-ROUND((Register!$M961-Register!$R961)*MIN(Register!$Q961,MAX(0,MIN(I$4-1,IF(Register!$U961="",$D$2,MIN($D$2,YEAR(Register!$U961)*12+MONTH(Register!$U961)-1)))-(YEAR(Register!$O961)*12+MONTH(Register!$O961))+1))/Register!$Q961,2))</f>
        <v/>
      </c>
      <c r="J963" s="27">
        <f>IF(OR(Register!$N961&lt;&gt;"Yes",Register!$O961="",N(Register!$Q961)=0),0,ROUND((Register!$M961-Register!$R961)*MIN(Register!$Q961,MAX(0,MIN(J$4,IF(Register!$U961="",$D$2,MIN($D$2,YEAR(Register!$U961)*12+MONTH(Register!$U961)-1)))-(YEAR(Register!$O961)*12+MONTH(Register!$O961))+1))/Register!$Q961,2)-ROUND((Register!$M961-Register!$R961)*MIN(Register!$Q961,MAX(0,MIN(J$4-1,IF(Register!$U961="",$D$2,MIN($D$2,YEAR(Register!$U961)*12+MONTH(Register!$U961)-1)))-(YEAR(Register!$O961)*12+MONTH(Register!$O961))+1))/Register!$Q961,2))</f>
        <v/>
      </c>
      <c r="K963" s="27">
        <f>IF(OR(Register!$N961&lt;&gt;"Yes",Register!$O961="",N(Register!$Q961)=0),0,ROUND((Register!$M961-Register!$R961)*MIN(Register!$Q961,MAX(0,MIN(K$4,IF(Register!$U961="",$D$2,MIN($D$2,YEAR(Register!$U961)*12+MONTH(Register!$U961)-1)))-(YEAR(Register!$O961)*12+MONTH(Register!$O961))+1))/Register!$Q961,2)-ROUND((Register!$M961-Register!$R961)*MIN(Register!$Q961,MAX(0,MIN(K$4-1,IF(Register!$U961="",$D$2,MIN($D$2,YEAR(Register!$U961)*12+MONTH(Register!$U961)-1)))-(YEAR(Register!$O961)*12+MONTH(Register!$O961))+1))/Register!$Q961,2))</f>
        <v/>
      </c>
      <c r="L963" s="27">
        <f>IF(OR(Register!$N961&lt;&gt;"Yes",Register!$O961="",N(Register!$Q961)=0),0,ROUND((Register!$M961-Register!$R961)*MIN(Register!$Q961,MAX(0,MIN(L$4,IF(Register!$U961="",$D$2,MIN($D$2,YEAR(Register!$U961)*12+MONTH(Register!$U961)-1)))-(YEAR(Register!$O961)*12+MONTH(Register!$O961))+1))/Register!$Q961,2)-ROUND((Register!$M961-Register!$R961)*MIN(Register!$Q961,MAX(0,MIN(L$4-1,IF(Register!$U961="",$D$2,MIN($D$2,YEAR(Register!$U961)*12+MONTH(Register!$U961)-1)))-(YEAR(Register!$O961)*12+MONTH(Register!$O961))+1))/Register!$Q961,2))</f>
        <v/>
      </c>
      <c r="M963" s="27">
        <f>IF(OR(Register!$N961&lt;&gt;"Yes",Register!$O961="",N(Register!$Q961)=0),0,ROUND((Register!$M961-Register!$R961)*MIN(Register!$Q961,MAX(0,MIN(M$4,IF(Register!$U961="",$D$2,MIN($D$2,YEAR(Register!$U961)*12+MONTH(Register!$U961)-1)))-(YEAR(Register!$O961)*12+MONTH(Register!$O961))+1))/Register!$Q961,2)-ROUND((Register!$M961-Register!$R961)*MIN(Register!$Q961,MAX(0,MIN(M$4-1,IF(Register!$U961="",$D$2,MIN($D$2,YEAR(Register!$U961)*12+MONTH(Register!$U961)-1)))-(YEAR(Register!$O961)*12+MONTH(Register!$O961))+1))/Register!$Q961,2))</f>
        <v/>
      </c>
      <c r="N963" s="27">
        <f>IF(OR(Register!$N961&lt;&gt;"Yes",Register!$O961="",N(Register!$Q961)=0),0,ROUND((Register!$M961-Register!$R961)*MIN(Register!$Q961,MAX(0,MIN(N$4,IF(Register!$U961="",$D$2,MIN($D$2,YEAR(Register!$U961)*12+MONTH(Register!$U961)-1)))-(YEAR(Register!$O961)*12+MONTH(Register!$O961))+1))/Register!$Q961,2)-ROUND((Register!$M961-Register!$R961)*MIN(Register!$Q961,MAX(0,MIN(N$4-1,IF(Register!$U961="",$D$2,MIN($D$2,YEAR(Register!$U961)*12+MONTH(Register!$U961)-1)))-(YEAR(Register!$O961)*12+MONTH(Register!$O961))+1))/Register!$Q961,2))</f>
        <v/>
      </c>
      <c r="O963" s="27">
        <f>IF(OR(Register!$N961&lt;&gt;"Yes",Register!$O961="",N(Register!$Q961)=0),0,ROUND((Register!$M961-Register!$R961)*MIN(Register!$Q961,MAX(0,MIN(O$4,IF(Register!$U961="",$D$2,MIN($D$2,YEAR(Register!$U961)*12+MONTH(Register!$U961)-1)))-(YEAR(Register!$O961)*12+MONTH(Register!$O961))+1))/Register!$Q961,2)-ROUND((Register!$M961-Register!$R961)*MIN(Register!$Q961,MAX(0,MIN(O$4-1,IF(Register!$U961="",$D$2,MIN($D$2,YEAR(Register!$U961)*12+MONTH(Register!$U961)-1)))-(YEAR(Register!$O961)*12+MONTH(Register!$O961))+1))/Register!$Q961,2))</f>
        <v/>
      </c>
      <c r="P963" s="27">
        <f>IF(OR(Register!$N961&lt;&gt;"Yes",Register!$O961="",N(Register!$Q961)=0),0,ROUND((Register!$M961-Register!$R961)*MIN(Register!$Q961,MAX(0,MIN(P$4,IF(Register!$U961="",$D$2,MIN($D$2,YEAR(Register!$U961)*12+MONTH(Register!$U961)-1)))-(YEAR(Register!$O961)*12+MONTH(Register!$O961))+1))/Register!$Q961,2)-ROUND((Register!$M961-Register!$R961)*MIN(Register!$Q961,MAX(0,MIN(P$4-1,IF(Register!$U961="",$D$2,MIN($D$2,YEAR(Register!$U961)*12+MONTH(Register!$U961)-1)))-(YEAR(Register!$O961)*12+MONTH(Register!$O961))+1))/Register!$Q961,2))</f>
        <v/>
      </c>
      <c r="Q963" s="27">
        <f>E963+F963+G963+H963+I963+J963+K963+L963+M963+N963+O963+P963</f>
        <v/>
      </c>
    </row>
    <row r="964">
      <c r="A964" s="28">
        <f>IF(Register!$A962="","",Register!$A962)</f>
        <v/>
      </c>
      <c r="B964" s="28">
        <f>IF(Register!$D962="","",Register!$D962)</f>
        <v/>
      </c>
      <c r="C964" s="28">
        <f>IF(Register!$F962="","",Register!$F962)</f>
        <v/>
      </c>
      <c r="D964" s="28">
        <f>IF(C964="","",IF(C964=Settings!$A$9,Settings!$B$9,IF(C964=Settings!$A$10,Settings!$B$10,IF(C964=Settings!$A$11,Settings!$B$11,IF(C964=Settings!$A$12,Settings!$B$12,IF(C964=Settings!$A$13,Settings!$B$13,IF(C964=Settings!$A$14,Settings!$B$14,IF(C964=Settings!$A$15,Settings!$B$15,IF(C964=Settings!$A$16,Settings!$B$16,IF(C964=Settings!$A$17,Settings!$B$17,IF(C964=Settings!$A$18,Settings!$B$18,"")))))))))))</f>
        <v/>
      </c>
      <c r="E964" s="27">
        <f>IF(OR(Register!$N962&lt;&gt;"Yes",Register!$O962="",N(Register!$Q962)=0),0,ROUND((Register!$M962-Register!$R962)*MIN(Register!$Q962,MAX(0,MIN(E$4,IF(Register!$U962="",$D$2,MIN($D$2,YEAR(Register!$U962)*12+MONTH(Register!$U962)-1)))-(YEAR(Register!$O962)*12+MONTH(Register!$O962))+1))/Register!$Q962,2)-ROUND((Register!$M962-Register!$R962)*MIN(Register!$Q962,MAX(0,MIN(E$4-1,IF(Register!$U962="",$D$2,MIN($D$2,YEAR(Register!$U962)*12+MONTH(Register!$U962)-1)))-(YEAR(Register!$O962)*12+MONTH(Register!$O962))+1))/Register!$Q962,2))</f>
        <v/>
      </c>
      <c r="F964" s="27">
        <f>IF(OR(Register!$N962&lt;&gt;"Yes",Register!$O962="",N(Register!$Q962)=0),0,ROUND((Register!$M962-Register!$R962)*MIN(Register!$Q962,MAX(0,MIN(F$4,IF(Register!$U962="",$D$2,MIN($D$2,YEAR(Register!$U962)*12+MONTH(Register!$U962)-1)))-(YEAR(Register!$O962)*12+MONTH(Register!$O962))+1))/Register!$Q962,2)-ROUND((Register!$M962-Register!$R962)*MIN(Register!$Q962,MAX(0,MIN(F$4-1,IF(Register!$U962="",$D$2,MIN($D$2,YEAR(Register!$U962)*12+MONTH(Register!$U962)-1)))-(YEAR(Register!$O962)*12+MONTH(Register!$O962))+1))/Register!$Q962,2))</f>
        <v/>
      </c>
      <c r="G964" s="27">
        <f>IF(OR(Register!$N962&lt;&gt;"Yes",Register!$O962="",N(Register!$Q962)=0),0,ROUND((Register!$M962-Register!$R962)*MIN(Register!$Q962,MAX(0,MIN(G$4,IF(Register!$U962="",$D$2,MIN($D$2,YEAR(Register!$U962)*12+MONTH(Register!$U962)-1)))-(YEAR(Register!$O962)*12+MONTH(Register!$O962))+1))/Register!$Q962,2)-ROUND((Register!$M962-Register!$R962)*MIN(Register!$Q962,MAX(0,MIN(G$4-1,IF(Register!$U962="",$D$2,MIN($D$2,YEAR(Register!$U962)*12+MONTH(Register!$U962)-1)))-(YEAR(Register!$O962)*12+MONTH(Register!$O962))+1))/Register!$Q962,2))</f>
        <v/>
      </c>
      <c r="H964" s="27">
        <f>IF(OR(Register!$N962&lt;&gt;"Yes",Register!$O962="",N(Register!$Q962)=0),0,ROUND((Register!$M962-Register!$R962)*MIN(Register!$Q962,MAX(0,MIN(H$4,IF(Register!$U962="",$D$2,MIN($D$2,YEAR(Register!$U962)*12+MONTH(Register!$U962)-1)))-(YEAR(Register!$O962)*12+MONTH(Register!$O962))+1))/Register!$Q962,2)-ROUND((Register!$M962-Register!$R962)*MIN(Register!$Q962,MAX(0,MIN(H$4-1,IF(Register!$U962="",$D$2,MIN($D$2,YEAR(Register!$U962)*12+MONTH(Register!$U962)-1)))-(YEAR(Register!$O962)*12+MONTH(Register!$O962))+1))/Register!$Q962,2))</f>
        <v/>
      </c>
      <c r="I964" s="27">
        <f>IF(OR(Register!$N962&lt;&gt;"Yes",Register!$O962="",N(Register!$Q962)=0),0,ROUND((Register!$M962-Register!$R962)*MIN(Register!$Q962,MAX(0,MIN(I$4,IF(Register!$U962="",$D$2,MIN($D$2,YEAR(Register!$U962)*12+MONTH(Register!$U962)-1)))-(YEAR(Register!$O962)*12+MONTH(Register!$O962))+1))/Register!$Q962,2)-ROUND((Register!$M962-Register!$R962)*MIN(Register!$Q962,MAX(0,MIN(I$4-1,IF(Register!$U962="",$D$2,MIN($D$2,YEAR(Register!$U962)*12+MONTH(Register!$U962)-1)))-(YEAR(Register!$O962)*12+MONTH(Register!$O962))+1))/Register!$Q962,2))</f>
        <v/>
      </c>
      <c r="J964" s="27">
        <f>IF(OR(Register!$N962&lt;&gt;"Yes",Register!$O962="",N(Register!$Q962)=0),0,ROUND((Register!$M962-Register!$R962)*MIN(Register!$Q962,MAX(0,MIN(J$4,IF(Register!$U962="",$D$2,MIN($D$2,YEAR(Register!$U962)*12+MONTH(Register!$U962)-1)))-(YEAR(Register!$O962)*12+MONTH(Register!$O962))+1))/Register!$Q962,2)-ROUND((Register!$M962-Register!$R962)*MIN(Register!$Q962,MAX(0,MIN(J$4-1,IF(Register!$U962="",$D$2,MIN($D$2,YEAR(Register!$U962)*12+MONTH(Register!$U962)-1)))-(YEAR(Register!$O962)*12+MONTH(Register!$O962))+1))/Register!$Q962,2))</f>
        <v/>
      </c>
      <c r="K964" s="27">
        <f>IF(OR(Register!$N962&lt;&gt;"Yes",Register!$O962="",N(Register!$Q962)=0),0,ROUND((Register!$M962-Register!$R962)*MIN(Register!$Q962,MAX(0,MIN(K$4,IF(Register!$U962="",$D$2,MIN($D$2,YEAR(Register!$U962)*12+MONTH(Register!$U962)-1)))-(YEAR(Register!$O962)*12+MONTH(Register!$O962))+1))/Register!$Q962,2)-ROUND((Register!$M962-Register!$R962)*MIN(Register!$Q962,MAX(0,MIN(K$4-1,IF(Register!$U962="",$D$2,MIN($D$2,YEAR(Register!$U962)*12+MONTH(Register!$U962)-1)))-(YEAR(Register!$O962)*12+MONTH(Register!$O962))+1))/Register!$Q962,2))</f>
        <v/>
      </c>
      <c r="L964" s="27">
        <f>IF(OR(Register!$N962&lt;&gt;"Yes",Register!$O962="",N(Register!$Q962)=0),0,ROUND((Register!$M962-Register!$R962)*MIN(Register!$Q962,MAX(0,MIN(L$4,IF(Register!$U962="",$D$2,MIN($D$2,YEAR(Register!$U962)*12+MONTH(Register!$U962)-1)))-(YEAR(Register!$O962)*12+MONTH(Register!$O962))+1))/Register!$Q962,2)-ROUND((Register!$M962-Register!$R962)*MIN(Register!$Q962,MAX(0,MIN(L$4-1,IF(Register!$U962="",$D$2,MIN($D$2,YEAR(Register!$U962)*12+MONTH(Register!$U962)-1)))-(YEAR(Register!$O962)*12+MONTH(Register!$O962))+1))/Register!$Q962,2))</f>
        <v/>
      </c>
      <c r="M964" s="27">
        <f>IF(OR(Register!$N962&lt;&gt;"Yes",Register!$O962="",N(Register!$Q962)=0),0,ROUND((Register!$M962-Register!$R962)*MIN(Register!$Q962,MAX(0,MIN(M$4,IF(Register!$U962="",$D$2,MIN($D$2,YEAR(Register!$U962)*12+MONTH(Register!$U962)-1)))-(YEAR(Register!$O962)*12+MONTH(Register!$O962))+1))/Register!$Q962,2)-ROUND((Register!$M962-Register!$R962)*MIN(Register!$Q962,MAX(0,MIN(M$4-1,IF(Register!$U962="",$D$2,MIN($D$2,YEAR(Register!$U962)*12+MONTH(Register!$U962)-1)))-(YEAR(Register!$O962)*12+MONTH(Register!$O962))+1))/Register!$Q962,2))</f>
        <v/>
      </c>
      <c r="N964" s="27">
        <f>IF(OR(Register!$N962&lt;&gt;"Yes",Register!$O962="",N(Register!$Q962)=0),0,ROUND((Register!$M962-Register!$R962)*MIN(Register!$Q962,MAX(0,MIN(N$4,IF(Register!$U962="",$D$2,MIN($D$2,YEAR(Register!$U962)*12+MONTH(Register!$U962)-1)))-(YEAR(Register!$O962)*12+MONTH(Register!$O962))+1))/Register!$Q962,2)-ROUND((Register!$M962-Register!$R962)*MIN(Register!$Q962,MAX(0,MIN(N$4-1,IF(Register!$U962="",$D$2,MIN($D$2,YEAR(Register!$U962)*12+MONTH(Register!$U962)-1)))-(YEAR(Register!$O962)*12+MONTH(Register!$O962))+1))/Register!$Q962,2))</f>
        <v/>
      </c>
      <c r="O964" s="27">
        <f>IF(OR(Register!$N962&lt;&gt;"Yes",Register!$O962="",N(Register!$Q962)=0),0,ROUND((Register!$M962-Register!$R962)*MIN(Register!$Q962,MAX(0,MIN(O$4,IF(Register!$U962="",$D$2,MIN($D$2,YEAR(Register!$U962)*12+MONTH(Register!$U962)-1)))-(YEAR(Register!$O962)*12+MONTH(Register!$O962))+1))/Register!$Q962,2)-ROUND((Register!$M962-Register!$R962)*MIN(Register!$Q962,MAX(0,MIN(O$4-1,IF(Register!$U962="",$D$2,MIN($D$2,YEAR(Register!$U962)*12+MONTH(Register!$U962)-1)))-(YEAR(Register!$O962)*12+MONTH(Register!$O962))+1))/Register!$Q962,2))</f>
        <v/>
      </c>
      <c r="P964" s="27">
        <f>IF(OR(Register!$N962&lt;&gt;"Yes",Register!$O962="",N(Register!$Q962)=0),0,ROUND((Register!$M962-Register!$R962)*MIN(Register!$Q962,MAX(0,MIN(P$4,IF(Register!$U962="",$D$2,MIN($D$2,YEAR(Register!$U962)*12+MONTH(Register!$U962)-1)))-(YEAR(Register!$O962)*12+MONTH(Register!$O962))+1))/Register!$Q962,2)-ROUND((Register!$M962-Register!$R962)*MIN(Register!$Q962,MAX(0,MIN(P$4-1,IF(Register!$U962="",$D$2,MIN($D$2,YEAR(Register!$U962)*12+MONTH(Register!$U962)-1)))-(YEAR(Register!$O962)*12+MONTH(Register!$O962))+1))/Register!$Q962,2))</f>
        <v/>
      </c>
      <c r="Q964" s="27">
        <f>E964+F964+G964+H964+I964+J964+K964+L964+M964+N964+O964+P964</f>
        <v/>
      </c>
    </row>
    <row r="965">
      <c r="A965" s="28">
        <f>IF(Register!$A963="","",Register!$A963)</f>
        <v/>
      </c>
      <c r="B965" s="28">
        <f>IF(Register!$D963="","",Register!$D963)</f>
        <v/>
      </c>
      <c r="C965" s="28">
        <f>IF(Register!$F963="","",Register!$F963)</f>
        <v/>
      </c>
      <c r="D965" s="28">
        <f>IF(C965="","",IF(C965=Settings!$A$9,Settings!$B$9,IF(C965=Settings!$A$10,Settings!$B$10,IF(C965=Settings!$A$11,Settings!$B$11,IF(C965=Settings!$A$12,Settings!$B$12,IF(C965=Settings!$A$13,Settings!$B$13,IF(C965=Settings!$A$14,Settings!$B$14,IF(C965=Settings!$A$15,Settings!$B$15,IF(C965=Settings!$A$16,Settings!$B$16,IF(C965=Settings!$A$17,Settings!$B$17,IF(C965=Settings!$A$18,Settings!$B$18,"")))))))))))</f>
        <v/>
      </c>
      <c r="E965" s="27">
        <f>IF(OR(Register!$N963&lt;&gt;"Yes",Register!$O963="",N(Register!$Q963)=0),0,ROUND((Register!$M963-Register!$R963)*MIN(Register!$Q963,MAX(0,MIN(E$4,IF(Register!$U963="",$D$2,MIN($D$2,YEAR(Register!$U963)*12+MONTH(Register!$U963)-1)))-(YEAR(Register!$O963)*12+MONTH(Register!$O963))+1))/Register!$Q963,2)-ROUND((Register!$M963-Register!$R963)*MIN(Register!$Q963,MAX(0,MIN(E$4-1,IF(Register!$U963="",$D$2,MIN($D$2,YEAR(Register!$U963)*12+MONTH(Register!$U963)-1)))-(YEAR(Register!$O963)*12+MONTH(Register!$O963))+1))/Register!$Q963,2))</f>
        <v/>
      </c>
      <c r="F965" s="27">
        <f>IF(OR(Register!$N963&lt;&gt;"Yes",Register!$O963="",N(Register!$Q963)=0),0,ROUND((Register!$M963-Register!$R963)*MIN(Register!$Q963,MAX(0,MIN(F$4,IF(Register!$U963="",$D$2,MIN($D$2,YEAR(Register!$U963)*12+MONTH(Register!$U963)-1)))-(YEAR(Register!$O963)*12+MONTH(Register!$O963))+1))/Register!$Q963,2)-ROUND((Register!$M963-Register!$R963)*MIN(Register!$Q963,MAX(0,MIN(F$4-1,IF(Register!$U963="",$D$2,MIN($D$2,YEAR(Register!$U963)*12+MONTH(Register!$U963)-1)))-(YEAR(Register!$O963)*12+MONTH(Register!$O963))+1))/Register!$Q963,2))</f>
        <v/>
      </c>
      <c r="G965" s="27">
        <f>IF(OR(Register!$N963&lt;&gt;"Yes",Register!$O963="",N(Register!$Q963)=0),0,ROUND((Register!$M963-Register!$R963)*MIN(Register!$Q963,MAX(0,MIN(G$4,IF(Register!$U963="",$D$2,MIN($D$2,YEAR(Register!$U963)*12+MONTH(Register!$U963)-1)))-(YEAR(Register!$O963)*12+MONTH(Register!$O963))+1))/Register!$Q963,2)-ROUND((Register!$M963-Register!$R963)*MIN(Register!$Q963,MAX(0,MIN(G$4-1,IF(Register!$U963="",$D$2,MIN($D$2,YEAR(Register!$U963)*12+MONTH(Register!$U963)-1)))-(YEAR(Register!$O963)*12+MONTH(Register!$O963))+1))/Register!$Q963,2))</f>
        <v/>
      </c>
      <c r="H965" s="27">
        <f>IF(OR(Register!$N963&lt;&gt;"Yes",Register!$O963="",N(Register!$Q963)=0),0,ROUND((Register!$M963-Register!$R963)*MIN(Register!$Q963,MAX(0,MIN(H$4,IF(Register!$U963="",$D$2,MIN($D$2,YEAR(Register!$U963)*12+MONTH(Register!$U963)-1)))-(YEAR(Register!$O963)*12+MONTH(Register!$O963))+1))/Register!$Q963,2)-ROUND((Register!$M963-Register!$R963)*MIN(Register!$Q963,MAX(0,MIN(H$4-1,IF(Register!$U963="",$D$2,MIN($D$2,YEAR(Register!$U963)*12+MONTH(Register!$U963)-1)))-(YEAR(Register!$O963)*12+MONTH(Register!$O963))+1))/Register!$Q963,2))</f>
        <v/>
      </c>
      <c r="I965" s="27">
        <f>IF(OR(Register!$N963&lt;&gt;"Yes",Register!$O963="",N(Register!$Q963)=0),0,ROUND((Register!$M963-Register!$R963)*MIN(Register!$Q963,MAX(0,MIN(I$4,IF(Register!$U963="",$D$2,MIN($D$2,YEAR(Register!$U963)*12+MONTH(Register!$U963)-1)))-(YEAR(Register!$O963)*12+MONTH(Register!$O963))+1))/Register!$Q963,2)-ROUND((Register!$M963-Register!$R963)*MIN(Register!$Q963,MAX(0,MIN(I$4-1,IF(Register!$U963="",$D$2,MIN($D$2,YEAR(Register!$U963)*12+MONTH(Register!$U963)-1)))-(YEAR(Register!$O963)*12+MONTH(Register!$O963))+1))/Register!$Q963,2))</f>
        <v/>
      </c>
      <c r="J965" s="27">
        <f>IF(OR(Register!$N963&lt;&gt;"Yes",Register!$O963="",N(Register!$Q963)=0),0,ROUND((Register!$M963-Register!$R963)*MIN(Register!$Q963,MAX(0,MIN(J$4,IF(Register!$U963="",$D$2,MIN($D$2,YEAR(Register!$U963)*12+MONTH(Register!$U963)-1)))-(YEAR(Register!$O963)*12+MONTH(Register!$O963))+1))/Register!$Q963,2)-ROUND((Register!$M963-Register!$R963)*MIN(Register!$Q963,MAX(0,MIN(J$4-1,IF(Register!$U963="",$D$2,MIN($D$2,YEAR(Register!$U963)*12+MONTH(Register!$U963)-1)))-(YEAR(Register!$O963)*12+MONTH(Register!$O963))+1))/Register!$Q963,2))</f>
        <v/>
      </c>
      <c r="K965" s="27">
        <f>IF(OR(Register!$N963&lt;&gt;"Yes",Register!$O963="",N(Register!$Q963)=0),0,ROUND((Register!$M963-Register!$R963)*MIN(Register!$Q963,MAX(0,MIN(K$4,IF(Register!$U963="",$D$2,MIN($D$2,YEAR(Register!$U963)*12+MONTH(Register!$U963)-1)))-(YEAR(Register!$O963)*12+MONTH(Register!$O963))+1))/Register!$Q963,2)-ROUND((Register!$M963-Register!$R963)*MIN(Register!$Q963,MAX(0,MIN(K$4-1,IF(Register!$U963="",$D$2,MIN($D$2,YEAR(Register!$U963)*12+MONTH(Register!$U963)-1)))-(YEAR(Register!$O963)*12+MONTH(Register!$O963))+1))/Register!$Q963,2))</f>
        <v/>
      </c>
      <c r="L965" s="27">
        <f>IF(OR(Register!$N963&lt;&gt;"Yes",Register!$O963="",N(Register!$Q963)=0),0,ROUND((Register!$M963-Register!$R963)*MIN(Register!$Q963,MAX(0,MIN(L$4,IF(Register!$U963="",$D$2,MIN($D$2,YEAR(Register!$U963)*12+MONTH(Register!$U963)-1)))-(YEAR(Register!$O963)*12+MONTH(Register!$O963))+1))/Register!$Q963,2)-ROUND((Register!$M963-Register!$R963)*MIN(Register!$Q963,MAX(0,MIN(L$4-1,IF(Register!$U963="",$D$2,MIN($D$2,YEAR(Register!$U963)*12+MONTH(Register!$U963)-1)))-(YEAR(Register!$O963)*12+MONTH(Register!$O963))+1))/Register!$Q963,2))</f>
        <v/>
      </c>
      <c r="M965" s="27">
        <f>IF(OR(Register!$N963&lt;&gt;"Yes",Register!$O963="",N(Register!$Q963)=0),0,ROUND((Register!$M963-Register!$R963)*MIN(Register!$Q963,MAX(0,MIN(M$4,IF(Register!$U963="",$D$2,MIN($D$2,YEAR(Register!$U963)*12+MONTH(Register!$U963)-1)))-(YEAR(Register!$O963)*12+MONTH(Register!$O963))+1))/Register!$Q963,2)-ROUND((Register!$M963-Register!$R963)*MIN(Register!$Q963,MAX(0,MIN(M$4-1,IF(Register!$U963="",$D$2,MIN($D$2,YEAR(Register!$U963)*12+MONTH(Register!$U963)-1)))-(YEAR(Register!$O963)*12+MONTH(Register!$O963))+1))/Register!$Q963,2))</f>
        <v/>
      </c>
      <c r="N965" s="27">
        <f>IF(OR(Register!$N963&lt;&gt;"Yes",Register!$O963="",N(Register!$Q963)=0),0,ROUND((Register!$M963-Register!$R963)*MIN(Register!$Q963,MAX(0,MIN(N$4,IF(Register!$U963="",$D$2,MIN($D$2,YEAR(Register!$U963)*12+MONTH(Register!$U963)-1)))-(YEAR(Register!$O963)*12+MONTH(Register!$O963))+1))/Register!$Q963,2)-ROUND((Register!$M963-Register!$R963)*MIN(Register!$Q963,MAX(0,MIN(N$4-1,IF(Register!$U963="",$D$2,MIN($D$2,YEAR(Register!$U963)*12+MONTH(Register!$U963)-1)))-(YEAR(Register!$O963)*12+MONTH(Register!$O963))+1))/Register!$Q963,2))</f>
        <v/>
      </c>
      <c r="O965" s="27">
        <f>IF(OR(Register!$N963&lt;&gt;"Yes",Register!$O963="",N(Register!$Q963)=0),0,ROUND((Register!$M963-Register!$R963)*MIN(Register!$Q963,MAX(0,MIN(O$4,IF(Register!$U963="",$D$2,MIN($D$2,YEAR(Register!$U963)*12+MONTH(Register!$U963)-1)))-(YEAR(Register!$O963)*12+MONTH(Register!$O963))+1))/Register!$Q963,2)-ROUND((Register!$M963-Register!$R963)*MIN(Register!$Q963,MAX(0,MIN(O$4-1,IF(Register!$U963="",$D$2,MIN($D$2,YEAR(Register!$U963)*12+MONTH(Register!$U963)-1)))-(YEAR(Register!$O963)*12+MONTH(Register!$O963))+1))/Register!$Q963,2))</f>
        <v/>
      </c>
      <c r="P965" s="27">
        <f>IF(OR(Register!$N963&lt;&gt;"Yes",Register!$O963="",N(Register!$Q963)=0),0,ROUND((Register!$M963-Register!$R963)*MIN(Register!$Q963,MAX(0,MIN(P$4,IF(Register!$U963="",$D$2,MIN($D$2,YEAR(Register!$U963)*12+MONTH(Register!$U963)-1)))-(YEAR(Register!$O963)*12+MONTH(Register!$O963))+1))/Register!$Q963,2)-ROUND((Register!$M963-Register!$R963)*MIN(Register!$Q963,MAX(0,MIN(P$4-1,IF(Register!$U963="",$D$2,MIN($D$2,YEAR(Register!$U963)*12+MONTH(Register!$U963)-1)))-(YEAR(Register!$O963)*12+MONTH(Register!$O963))+1))/Register!$Q963,2))</f>
        <v/>
      </c>
      <c r="Q965" s="27">
        <f>E965+F965+G965+H965+I965+J965+K965+L965+M965+N965+O965+P965</f>
        <v/>
      </c>
    </row>
    <row r="966">
      <c r="A966" s="28">
        <f>IF(Register!$A964="","",Register!$A964)</f>
        <v/>
      </c>
      <c r="B966" s="28">
        <f>IF(Register!$D964="","",Register!$D964)</f>
        <v/>
      </c>
      <c r="C966" s="28">
        <f>IF(Register!$F964="","",Register!$F964)</f>
        <v/>
      </c>
      <c r="D966" s="28">
        <f>IF(C966="","",IF(C966=Settings!$A$9,Settings!$B$9,IF(C966=Settings!$A$10,Settings!$B$10,IF(C966=Settings!$A$11,Settings!$B$11,IF(C966=Settings!$A$12,Settings!$B$12,IF(C966=Settings!$A$13,Settings!$B$13,IF(C966=Settings!$A$14,Settings!$B$14,IF(C966=Settings!$A$15,Settings!$B$15,IF(C966=Settings!$A$16,Settings!$B$16,IF(C966=Settings!$A$17,Settings!$B$17,IF(C966=Settings!$A$18,Settings!$B$18,"")))))))))))</f>
        <v/>
      </c>
      <c r="E966" s="27">
        <f>IF(OR(Register!$N964&lt;&gt;"Yes",Register!$O964="",N(Register!$Q964)=0),0,ROUND((Register!$M964-Register!$R964)*MIN(Register!$Q964,MAX(0,MIN(E$4,IF(Register!$U964="",$D$2,MIN($D$2,YEAR(Register!$U964)*12+MONTH(Register!$U964)-1)))-(YEAR(Register!$O964)*12+MONTH(Register!$O964))+1))/Register!$Q964,2)-ROUND((Register!$M964-Register!$R964)*MIN(Register!$Q964,MAX(0,MIN(E$4-1,IF(Register!$U964="",$D$2,MIN($D$2,YEAR(Register!$U964)*12+MONTH(Register!$U964)-1)))-(YEAR(Register!$O964)*12+MONTH(Register!$O964))+1))/Register!$Q964,2))</f>
        <v/>
      </c>
      <c r="F966" s="27">
        <f>IF(OR(Register!$N964&lt;&gt;"Yes",Register!$O964="",N(Register!$Q964)=0),0,ROUND((Register!$M964-Register!$R964)*MIN(Register!$Q964,MAX(0,MIN(F$4,IF(Register!$U964="",$D$2,MIN($D$2,YEAR(Register!$U964)*12+MONTH(Register!$U964)-1)))-(YEAR(Register!$O964)*12+MONTH(Register!$O964))+1))/Register!$Q964,2)-ROUND((Register!$M964-Register!$R964)*MIN(Register!$Q964,MAX(0,MIN(F$4-1,IF(Register!$U964="",$D$2,MIN($D$2,YEAR(Register!$U964)*12+MONTH(Register!$U964)-1)))-(YEAR(Register!$O964)*12+MONTH(Register!$O964))+1))/Register!$Q964,2))</f>
        <v/>
      </c>
      <c r="G966" s="27">
        <f>IF(OR(Register!$N964&lt;&gt;"Yes",Register!$O964="",N(Register!$Q964)=0),0,ROUND((Register!$M964-Register!$R964)*MIN(Register!$Q964,MAX(0,MIN(G$4,IF(Register!$U964="",$D$2,MIN($D$2,YEAR(Register!$U964)*12+MONTH(Register!$U964)-1)))-(YEAR(Register!$O964)*12+MONTH(Register!$O964))+1))/Register!$Q964,2)-ROUND((Register!$M964-Register!$R964)*MIN(Register!$Q964,MAX(0,MIN(G$4-1,IF(Register!$U964="",$D$2,MIN($D$2,YEAR(Register!$U964)*12+MONTH(Register!$U964)-1)))-(YEAR(Register!$O964)*12+MONTH(Register!$O964))+1))/Register!$Q964,2))</f>
        <v/>
      </c>
      <c r="H966" s="27">
        <f>IF(OR(Register!$N964&lt;&gt;"Yes",Register!$O964="",N(Register!$Q964)=0),0,ROUND((Register!$M964-Register!$R964)*MIN(Register!$Q964,MAX(0,MIN(H$4,IF(Register!$U964="",$D$2,MIN($D$2,YEAR(Register!$U964)*12+MONTH(Register!$U964)-1)))-(YEAR(Register!$O964)*12+MONTH(Register!$O964))+1))/Register!$Q964,2)-ROUND((Register!$M964-Register!$R964)*MIN(Register!$Q964,MAX(0,MIN(H$4-1,IF(Register!$U964="",$D$2,MIN($D$2,YEAR(Register!$U964)*12+MONTH(Register!$U964)-1)))-(YEAR(Register!$O964)*12+MONTH(Register!$O964))+1))/Register!$Q964,2))</f>
        <v/>
      </c>
      <c r="I966" s="27">
        <f>IF(OR(Register!$N964&lt;&gt;"Yes",Register!$O964="",N(Register!$Q964)=0),0,ROUND((Register!$M964-Register!$R964)*MIN(Register!$Q964,MAX(0,MIN(I$4,IF(Register!$U964="",$D$2,MIN($D$2,YEAR(Register!$U964)*12+MONTH(Register!$U964)-1)))-(YEAR(Register!$O964)*12+MONTH(Register!$O964))+1))/Register!$Q964,2)-ROUND((Register!$M964-Register!$R964)*MIN(Register!$Q964,MAX(0,MIN(I$4-1,IF(Register!$U964="",$D$2,MIN($D$2,YEAR(Register!$U964)*12+MONTH(Register!$U964)-1)))-(YEAR(Register!$O964)*12+MONTH(Register!$O964))+1))/Register!$Q964,2))</f>
        <v/>
      </c>
      <c r="J966" s="27">
        <f>IF(OR(Register!$N964&lt;&gt;"Yes",Register!$O964="",N(Register!$Q964)=0),0,ROUND((Register!$M964-Register!$R964)*MIN(Register!$Q964,MAX(0,MIN(J$4,IF(Register!$U964="",$D$2,MIN($D$2,YEAR(Register!$U964)*12+MONTH(Register!$U964)-1)))-(YEAR(Register!$O964)*12+MONTH(Register!$O964))+1))/Register!$Q964,2)-ROUND((Register!$M964-Register!$R964)*MIN(Register!$Q964,MAX(0,MIN(J$4-1,IF(Register!$U964="",$D$2,MIN($D$2,YEAR(Register!$U964)*12+MONTH(Register!$U964)-1)))-(YEAR(Register!$O964)*12+MONTH(Register!$O964))+1))/Register!$Q964,2))</f>
        <v/>
      </c>
      <c r="K966" s="27">
        <f>IF(OR(Register!$N964&lt;&gt;"Yes",Register!$O964="",N(Register!$Q964)=0),0,ROUND((Register!$M964-Register!$R964)*MIN(Register!$Q964,MAX(0,MIN(K$4,IF(Register!$U964="",$D$2,MIN($D$2,YEAR(Register!$U964)*12+MONTH(Register!$U964)-1)))-(YEAR(Register!$O964)*12+MONTH(Register!$O964))+1))/Register!$Q964,2)-ROUND((Register!$M964-Register!$R964)*MIN(Register!$Q964,MAX(0,MIN(K$4-1,IF(Register!$U964="",$D$2,MIN($D$2,YEAR(Register!$U964)*12+MONTH(Register!$U964)-1)))-(YEAR(Register!$O964)*12+MONTH(Register!$O964))+1))/Register!$Q964,2))</f>
        <v/>
      </c>
      <c r="L966" s="27">
        <f>IF(OR(Register!$N964&lt;&gt;"Yes",Register!$O964="",N(Register!$Q964)=0),0,ROUND((Register!$M964-Register!$R964)*MIN(Register!$Q964,MAX(0,MIN(L$4,IF(Register!$U964="",$D$2,MIN($D$2,YEAR(Register!$U964)*12+MONTH(Register!$U964)-1)))-(YEAR(Register!$O964)*12+MONTH(Register!$O964))+1))/Register!$Q964,2)-ROUND((Register!$M964-Register!$R964)*MIN(Register!$Q964,MAX(0,MIN(L$4-1,IF(Register!$U964="",$D$2,MIN($D$2,YEAR(Register!$U964)*12+MONTH(Register!$U964)-1)))-(YEAR(Register!$O964)*12+MONTH(Register!$O964))+1))/Register!$Q964,2))</f>
        <v/>
      </c>
      <c r="M966" s="27">
        <f>IF(OR(Register!$N964&lt;&gt;"Yes",Register!$O964="",N(Register!$Q964)=0),0,ROUND((Register!$M964-Register!$R964)*MIN(Register!$Q964,MAX(0,MIN(M$4,IF(Register!$U964="",$D$2,MIN($D$2,YEAR(Register!$U964)*12+MONTH(Register!$U964)-1)))-(YEAR(Register!$O964)*12+MONTH(Register!$O964))+1))/Register!$Q964,2)-ROUND((Register!$M964-Register!$R964)*MIN(Register!$Q964,MAX(0,MIN(M$4-1,IF(Register!$U964="",$D$2,MIN($D$2,YEAR(Register!$U964)*12+MONTH(Register!$U964)-1)))-(YEAR(Register!$O964)*12+MONTH(Register!$O964))+1))/Register!$Q964,2))</f>
        <v/>
      </c>
      <c r="N966" s="27">
        <f>IF(OR(Register!$N964&lt;&gt;"Yes",Register!$O964="",N(Register!$Q964)=0),0,ROUND((Register!$M964-Register!$R964)*MIN(Register!$Q964,MAX(0,MIN(N$4,IF(Register!$U964="",$D$2,MIN($D$2,YEAR(Register!$U964)*12+MONTH(Register!$U964)-1)))-(YEAR(Register!$O964)*12+MONTH(Register!$O964))+1))/Register!$Q964,2)-ROUND((Register!$M964-Register!$R964)*MIN(Register!$Q964,MAX(0,MIN(N$4-1,IF(Register!$U964="",$D$2,MIN($D$2,YEAR(Register!$U964)*12+MONTH(Register!$U964)-1)))-(YEAR(Register!$O964)*12+MONTH(Register!$O964))+1))/Register!$Q964,2))</f>
        <v/>
      </c>
      <c r="O966" s="27">
        <f>IF(OR(Register!$N964&lt;&gt;"Yes",Register!$O964="",N(Register!$Q964)=0),0,ROUND((Register!$M964-Register!$R964)*MIN(Register!$Q964,MAX(0,MIN(O$4,IF(Register!$U964="",$D$2,MIN($D$2,YEAR(Register!$U964)*12+MONTH(Register!$U964)-1)))-(YEAR(Register!$O964)*12+MONTH(Register!$O964))+1))/Register!$Q964,2)-ROUND((Register!$M964-Register!$R964)*MIN(Register!$Q964,MAX(0,MIN(O$4-1,IF(Register!$U964="",$D$2,MIN($D$2,YEAR(Register!$U964)*12+MONTH(Register!$U964)-1)))-(YEAR(Register!$O964)*12+MONTH(Register!$O964))+1))/Register!$Q964,2))</f>
        <v/>
      </c>
      <c r="P966" s="27">
        <f>IF(OR(Register!$N964&lt;&gt;"Yes",Register!$O964="",N(Register!$Q964)=0),0,ROUND((Register!$M964-Register!$R964)*MIN(Register!$Q964,MAX(0,MIN(P$4,IF(Register!$U964="",$D$2,MIN($D$2,YEAR(Register!$U964)*12+MONTH(Register!$U964)-1)))-(YEAR(Register!$O964)*12+MONTH(Register!$O964))+1))/Register!$Q964,2)-ROUND((Register!$M964-Register!$R964)*MIN(Register!$Q964,MAX(0,MIN(P$4-1,IF(Register!$U964="",$D$2,MIN($D$2,YEAR(Register!$U964)*12+MONTH(Register!$U964)-1)))-(YEAR(Register!$O964)*12+MONTH(Register!$O964))+1))/Register!$Q964,2))</f>
        <v/>
      </c>
      <c r="Q966" s="27">
        <f>E966+F966+G966+H966+I966+J966+K966+L966+M966+N966+O966+P966</f>
        <v/>
      </c>
    </row>
    <row r="967">
      <c r="A967" s="28">
        <f>IF(Register!$A965="","",Register!$A965)</f>
        <v/>
      </c>
      <c r="B967" s="28">
        <f>IF(Register!$D965="","",Register!$D965)</f>
        <v/>
      </c>
      <c r="C967" s="28">
        <f>IF(Register!$F965="","",Register!$F965)</f>
        <v/>
      </c>
      <c r="D967" s="28">
        <f>IF(C967="","",IF(C967=Settings!$A$9,Settings!$B$9,IF(C967=Settings!$A$10,Settings!$B$10,IF(C967=Settings!$A$11,Settings!$B$11,IF(C967=Settings!$A$12,Settings!$B$12,IF(C967=Settings!$A$13,Settings!$B$13,IF(C967=Settings!$A$14,Settings!$B$14,IF(C967=Settings!$A$15,Settings!$B$15,IF(C967=Settings!$A$16,Settings!$B$16,IF(C967=Settings!$A$17,Settings!$B$17,IF(C967=Settings!$A$18,Settings!$B$18,"")))))))))))</f>
        <v/>
      </c>
      <c r="E967" s="27">
        <f>IF(OR(Register!$N965&lt;&gt;"Yes",Register!$O965="",N(Register!$Q965)=0),0,ROUND((Register!$M965-Register!$R965)*MIN(Register!$Q965,MAX(0,MIN(E$4,IF(Register!$U965="",$D$2,MIN($D$2,YEAR(Register!$U965)*12+MONTH(Register!$U965)-1)))-(YEAR(Register!$O965)*12+MONTH(Register!$O965))+1))/Register!$Q965,2)-ROUND((Register!$M965-Register!$R965)*MIN(Register!$Q965,MAX(0,MIN(E$4-1,IF(Register!$U965="",$D$2,MIN($D$2,YEAR(Register!$U965)*12+MONTH(Register!$U965)-1)))-(YEAR(Register!$O965)*12+MONTH(Register!$O965))+1))/Register!$Q965,2))</f>
        <v/>
      </c>
      <c r="F967" s="27">
        <f>IF(OR(Register!$N965&lt;&gt;"Yes",Register!$O965="",N(Register!$Q965)=0),0,ROUND((Register!$M965-Register!$R965)*MIN(Register!$Q965,MAX(0,MIN(F$4,IF(Register!$U965="",$D$2,MIN($D$2,YEAR(Register!$U965)*12+MONTH(Register!$U965)-1)))-(YEAR(Register!$O965)*12+MONTH(Register!$O965))+1))/Register!$Q965,2)-ROUND((Register!$M965-Register!$R965)*MIN(Register!$Q965,MAX(0,MIN(F$4-1,IF(Register!$U965="",$D$2,MIN($D$2,YEAR(Register!$U965)*12+MONTH(Register!$U965)-1)))-(YEAR(Register!$O965)*12+MONTH(Register!$O965))+1))/Register!$Q965,2))</f>
        <v/>
      </c>
      <c r="G967" s="27">
        <f>IF(OR(Register!$N965&lt;&gt;"Yes",Register!$O965="",N(Register!$Q965)=0),0,ROUND((Register!$M965-Register!$R965)*MIN(Register!$Q965,MAX(0,MIN(G$4,IF(Register!$U965="",$D$2,MIN($D$2,YEAR(Register!$U965)*12+MONTH(Register!$U965)-1)))-(YEAR(Register!$O965)*12+MONTH(Register!$O965))+1))/Register!$Q965,2)-ROUND((Register!$M965-Register!$R965)*MIN(Register!$Q965,MAX(0,MIN(G$4-1,IF(Register!$U965="",$D$2,MIN($D$2,YEAR(Register!$U965)*12+MONTH(Register!$U965)-1)))-(YEAR(Register!$O965)*12+MONTH(Register!$O965))+1))/Register!$Q965,2))</f>
        <v/>
      </c>
      <c r="H967" s="27">
        <f>IF(OR(Register!$N965&lt;&gt;"Yes",Register!$O965="",N(Register!$Q965)=0),0,ROUND((Register!$M965-Register!$R965)*MIN(Register!$Q965,MAX(0,MIN(H$4,IF(Register!$U965="",$D$2,MIN($D$2,YEAR(Register!$U965)*12+MONTH(Register!$U965)-1)))-(YEAR(Register!$O965)*12+MONTH(Register!$O965))+1))/Register!$Q965,2)-ROUND((Register!$M965-Register!$R965)*MIN(Register!$Q965,MAX(0,MIN(H$4-1,IF(Register!$U965="",$D$2,MIN($D$2,YEAR(Register!$U965)*12+MONTH(Register!$U965)-1)))-(YEAR(Register!$O965)*12+MONTH(Register!$O965))+1))/Register!$Q965,2))</f>
        <v/>
      </c>
      <c r="I967" s="27">
        <f>IF(OR(Register!$N965&lt;&gt;"Yes",Register!$O965="",N(Register!$Q965)=0),0,ROUND((Register!$M965-Register!$R965)*MIN(Register!$Q965,MAX(0,MIN(I$4,IF(Register!$U965="",$D$2,MIN($D$2,YEAR(Register!$U965)*12+MONTH(Register!$U965)-1)))-(YEAR(Register!$O965)*12+MONTH(Register!$O965))+1))/Register!$Q965,2)-ROUND((Register!$M965-Register!$R965)*MIN(Register!$Q965,MAX(0,MIN(I$4-1,IF(Register!$U965="",$D$2,MIN($D$2,YEAR(Register!$U965)*12+MONTH(Register!$U965)-1)))-(YEAR(Register!$O965)*12+MONTH(Register!$O965))+1))/Register!$Q965,2))</f>
        <v/>
      </c>
      <c r="J967" s="27">
        <f>IF(OR(Register!$N965&lt;&gt;"Yes",Register!$O965="",N(Register!$Q965)=0),0,ROUND((Register!$M965-Register!$R965)*MIN(Register!$Q965,MAX(0,MIN(J$4,IF(Register!$U965="",$D$2,MIN($D$2,YEAR(Register!$U965)*12+MONTH(Register!$U965)-1)))-(YEAR(Register!$O965)*12+MONTH(Register!$O965))+1))/Register!$Q965,2)-ROUND((Register!$M965-Register!$R965)*MIN(Register!$Q965,MAX(0,MIN(J$4-1,IF(Register!$U965="",$D$2,MIN($D$2,YEAR(Register!$U965)*12+MONTH(Register!$U965)-1)))-(YEAR(Register!$O965)*12+MONTH(Register!$O965))+1))/Register!$Q965,2))</f>
        <v/>
      </c>
      <c r="K967" s="27">
        <f>IF(OR(Register!$N965&lt;&gt;"Yes",Register!$O965="",N(Register!$Q965)=0),0,ROUND((Register!$M965-Register!$R965)*MIN(Register!$Q965,MAX(0,MIN(K$4,IF(Register!$U965="",$D$2,MIN($D$2,YEAR(Register!$U965)*12+MONTH(Register!$U965)-1)))-(YEAR(Register!$O965)*12+MONTH(Register!$O965))+1))/Register!$Q965,2)-ROUND((Register!$M965-Register!$R965)*MIN(Register!$Q965,MAX(0,MIN(K$4-1,IF(Register!$U965="",$D$2,MIN($D$2,YEAR(Register!$U965)*12+MONTH(Register!$U965)-1)))-(YEAR(Register!$O965)*12+MONTH(Register!$O965))+1))/Register!$Q965,2))</f>
        <v/>
      </c>
      <c r="L967" s="27">
        <f>IF(OR(Register!$N965&lt;&gt;"Yes",Register!$O965="",N(Register!$Q965)=0),0,ROUND((Register!$M965-Register!$R965)*MIN(Register!$Q965,MAX(0,MIN(L$4,IF(Register!$U965="",$D$2,MIN($D$2,YEAR(Register!$U965)*12+MONTH(Register!$U965)-1)))-(YEAR(Register!$O965)*12+MONTH(Register!$O965))+1))/Register!$Q965,2)-ROUND((Register!$M965-Register!$R965)*MIN(Register!$Q965,MAX(0,MIN(L$4-1,IF(Register!$U965="",$D$2,MIN($D$2,YEAR(Register!$U965)*12+MONTH(Register!$U965)-1)))-(YEAR(Register!$O965)*12+MONTH(Register!$O965))+1))/Register!$Q965,2))</f>
        <v/>
      </c>
      <c r="M967" s="27">
        <f>IF(OR(Register!$N965&lt;&gt;"Yes",Register!$O965="",N(Register!$Q965)=0),0,ROUND((Register!$M965-Register!$R965)*MIN(Register!$Q965,MAX(0,MIN(M$4,IF(Register!$U965="",$D$2,MIN($D$2,YEAR(Register!$U965)*12+MONTH(Register!$U965)-1)))-(YEAR(Register!$O965)*12+MONTH(Register!$O965))+1))/Register!$Q965,2)-ROUND((Register!$M965-Register!$R965)*MIN(Register!$Q965,MAX(0,MIN(M$4-1,IF(Register!$U965="",$D$2,MIN($D$2,YEAR(Register!$U965)*12+MONTH(Register!$U965)-1)))-(YEAR(Register!$O965)*12+MONTH(Register!$O965))+1))/Register!$Q965,2))</f>
        <v/>
      </c>
      <c r="N967" s="27">
        <f>IF(OR(Register!$N965&lt;&gt;"Yes",Register!$O965="",N(Register!$Q965)=0),0,ROUND((Register!$M965-Register!$R965)*MIN(Register!$Q965,MAX(0,MIN(N$4,IF(Register!$U965="",$D$2,MIN($D$2,YEAR(Register!$U965)*12+MONTH(Register!$U965)-1)))-(YEAR(Register!$O965)*12+MONTH(Register!$O965))+1))/Register!$Q965,2)-ROUND((Register!$M965-Register!$R965)*MIN(Register!$Q965,MAX(0,MIN(N$4-1,IF(Register!$U965="",$D$2,MIN($D$2,YEAR(Register!$U965)*12+MONTH(Register!$U965)-1)))-(YEAR(Register!$O965)*12+MONTH(Register!$O965))+1))/Register!$Q965,2))</f>
        <v/>
      </c>
      <c r="O967" s="27">
        <f>IF(OR(Register!$N965&lt;&gt;"Yes",Register!$O965="",N(Register!$Q965)=0),0,ROUND((Register!$M965-Register!$R965)*MIN(Register!$Q965,MAX(0,MIN(O$4,IF(Register!$U965="",$D$2,MIN($D$2,YEAR(Register!$U965)*12+MONTH(Register!$U965)-1)))-(YEAR(Register!$O965)*12+MONTH(Register!$O965))+1))/Register!$Q965,2)-ROUND((Register!$M965-Register!$R965)*MIN(Register!$Q965,MAX(0,MIN(O$4-1,IF(Register!$U965="",$D$2,MIN($D$2,YEAR(Register!$U965)*12+MONTH(Register!$U965)-1)))-(YEAR(Register!$O965)*12+MONTH(Register!$O965))+1))/Register!$Q965,2))</f>
        <v/>
      </c>
      <c r="P967" s="27">
        <f>IF(OR(Register!$N965&lt;&gt;"Yes",Register!$O965="",N(Register!$Q965)=0),0,ROUND((Register!$M965-Register!$R965)*MIN(Register!$Q965,MAX(0,MIN(P$4,IF(Register!$U965="",$D$2,MIN($D$2,YEAR(Register!$U965)*12+MONTH(Register!$U965)-1)))-(YEAR(Register!$O965)*12+MONTH(Register!$O965))+1))/Register!$Q965,2)-ROUND((Register!$M965-Register!$R965)*MIN(Register!$Q965,MAX(0,MIN(P$4-1,IF(Register!$U965="",$D$2,MIN($D$2,YEAR(Register!$U965)*12+MONTH(Register!$U965)-1)))-(YEAR(Register!$O965)*12+MONTH(Register!$O965))+1))/Register!$Q965,2))</f>
        <v/>
      </c>
      <c r="Q967" s="27">
        <f>E967+F967+G967+H967+I967+J967+K967+L967+M967+N967+O967+P967</f>
        <v/>
      </c>
    </row>
    <row r="968">
      <c r="A968" s="28">
        <f>IF(Register!$A966="","",Register!$A966)</f>
        <v/>
      </c>
      <c r="B968" s="28">
        <f>IF(Register!$D966="","",Register!$D966)</f>
        <v/>
      </c>
      <c r="C968" s="28">
        <f>IF(Register!$F966="","",Register!$F966)</f>
        <v/>
      </c>
      <c r="D968" s="28">
        <f>IF(C968="","",IF(C968=Settings!$A$9,Settings!$B$9,IF(C968=Settings!$A$10,Settings!$B$10,IF(C968=Settings!$A$11,Settings!$B$11,IF(C968=Settings!$A$12,Settings!$B$12,IF(C968=Settings!$A$13,Settings!$B$13,IF(C968=Settings!$A$14,Settings!$B$14,IF(C968=Settings!$A$15,Settings!$B$15,IF(C968=Settings!$A$16,Settings!$B$16,IF(C968=Settings!$A$17,Settings!$B$17,IF(C968=Settings!$A$18,Settings!$B$18,"")))))))))))</f>
        <v/>
      </c>
      <c r="E968" s="27">
        <f>IF(OR(Register!$N966&lt;&gt;"Yes",Register!$O966="",N(Register!$Q966)=0),0,ROUND((Register!$M966-Register!$R966)*MIN(Register!$Q966,MAX(0,MIN(E$4,IF(Register!$U966="",$D$2,MIN($D$2,YEAR(Register!$U966)*12+MONTH(Register!$U966)-1)))-(YEAR(Register!$O966)*12+MONTH(Register!$O966))+1))/Register!$Q966,2)-ROUND((Register!$M966-Register!$R966)*MIN(Register!$Q966,MAX(0,MIN(E$4-1,IF(Register!$U966="",$D$2,MIN($D$2,YEAR(Register!$U966)*12+MONTH(Register!$U966)-1)))-(YEAR(Register!$O966)*12+MONTH(Register!$O966))+1))/Register!$Q966,2))</f>
        <v/>
      </c>
      <c r="F968" s="27">
        <f>IF(OR(Register!$N966&lt;&gt;"Yes",Register!$O966="",N(Register!$Q966)=0),0,ROUND((Register!$M966-Register!$R966)*MIN(Register!$Q966,MAX(0,MIN(F$4,IF(Register!$U966="",$D$2,MIN($D$2,YEAR(Register!$U966)*12+MONTH(Register!$U966)-1)))-(YEAR(Register!$O966)*12+MONTH(Register!$O966))+1))/Register!$Q966,2)-ROUND((Register!$M966-Register!$R966)*MIN(Register!$Q966,MAX(0,MIN(F$4-1,IF(Register!$U966="",$D$2,MIN($D$2,YEAR(Register!$U966)*12+MONTH(Register!$U966)-1)))-(YEAR(Register!$O966)*12+MONTH(Register!$O966))+1))/Register!$Q966,2))</f>
        <v/>
      </c>
      <c r="G968" s="27">
        <f>IF(OR(Register!$N966&lt;&gt;"Yes",Register!$O966="",N(Register!$Q966)=0),0,ROUND((Register!$M966-Register!$R966)*MIN(Register!$Q966,MAX(0,MIN(G$4,IF(Register!$U966="",$D$2,MIN($D$2,YEAR(Register!$U966)*12+MONTH(Register!$U966)-1)))-(YEAR(Register!$O966)*12+MONTH(Register!$O966))+1))/Register!$Q966,2)-ROUND((Register!$M966-Register!$R966)*MIN(Register!$Q966,MAX(0,MIN(G$4-1,IF(Register!$U966="",$D$2,MIN($D$2,YEAR(Register!$U966)*12+MONTH(Register!$U966)-1)))-(YEAR(Register!$O966)*12+MONTH(Register!$O966))+1))/Register!$Q966,2))</f>
        <v/>
      </c>
      <c r="H968" s="27">
        <f>IF(OR(Register!$N966&lt;&gt;"Yes",Register!$O966="",N(Register!$Q966)=0),0,ROUND((Register!$M966-Register!$R966)*MIN(Register!$Q966,MAX(0,MIN(H$4,IF(Register!$U966="",$D$2,MIN($D$2,YEAR(Register!$U966)*12+MONTH(Register!$U966)-1)))-(YEAR(Register!$O966)*12+MONTH(Register!$O966))+1))/Register!$Q966,2)-ROUND((Register!$M966-Register!$R966)*MIN(Register!$Q966,MAX(0,MIN(H$4-1,IF(Register!$U966="",$D$2,MIN($D$2,YEAR(Register!$U966)*12+MONTH(Register!$U966)-1)))-(YEAR(Register!$O966)*12+MONTH(Register!$O966))+1))/Register!$Q966,2))</f>
        <v/>
      </c>
      <c r="I968" s="27">
        <f>IF(OR(Register!$N966&lt;&gt;"Yes",Register!$O966="",N(Register!$Q966)=0),0,ROUND((Register!$M966-Register!$R966)*MIN(Register!$Q966,MAX(0,MIN(I$4,IF(Register!$U966="",$D$2,MIN($D$2,YEAR(Register!$U966)*12+MONTH(Register!$U966)-1)))-(YEAR(Register!$O966)*12+MONTH(Register!$O966))+1))/Register!$Q966,2)-ROUND((Register!$M966-Register!$R966)*MIN(Register!$Q966,MAX(0,MIN(I$4-1,IF(Register!$U966="",$D$2,MIN($D$2,YEAR(Register!$U966)*12+MONTH(Register!$U966)-1)))-(YEAR(Register!$O966)*12+MONTH(Register!$O966))+1))/Register!$Q966,2))</f>
        <v/>
      </c>
      <c r="J968" s="27">
        <f>IF(OR(Register!$N966&lt;&gt;"Yes",Register!$O966="",N(Register!$Q966)=0),0,ROUND((Register!$M966-Register!$R966)*MIN(Register!$Q966,MAX(0,MIN(J$4,IF(Register!$U966="",$D$2,MIN($D$2,YEAR(Register!$U966)*12+MONTH(Register!$U966)-1)))-(YEAR(Register!$O966)*12+MONTH(Register!$O966))+1))/Register!$Q966,2)-ROUND((Register!$M966-Register!$R966)*MIN(Register!$Q966,MAX(0,MIN(J$4-1,IF(Register!$U966="",$D$2,MIN($D$2,YEAR(Register!$U966)*12+MONTH(Register!$U966)-1)))-(YEAR(Register!$O966)*12+MONTH(Register!$O966))+1))/Register!$Q966,2))</f>
        <v/>
      </c>
      <c r="K968" s="27">
        <f>IF(OR(Register!$N966&lt;&gt;"Yes",Register!$O966="",N(Register!$Q966)=0),0,ROUND((Register!$M966-Register!$R966)*MIN(Register!$Q966,MAX(0,MIN(K$4,IF(Register!$U966="",$D$2,MIN($D$2,YEAR(Register!$U966)*12+MONTH(Register!$U966)-1)))-(YEAR(Register!$O966)*12+MONTH(Register!$O966))+1))/Register!$Q966,2)-ROUND((Register!$M966-Register!$R966)*MIN(Register!$Q966,MAX(0,MIN(K$4-1,IF(Register!$U966="",$D$2,MIN($D$2,YEAR(Register!$U966)*12+MONTH(Register!$U966)-1)))-(YEAR(Register!$O966)*12+MONTH(Register!$O966))+1))/Register!$Q966,2))</f>
        <v/>
      </c>
      <c r="L968" s="27">
        <f>IF(OR(Register!$N966&lt;&gt;"Yes",Register!$O966="",N(Register!$Q966)=0),0,ROUND((Register!$M966-Register!$R966)*MIN(Register!$Q966,MAX(0,MIN(L$4,IF(Register!$U966="",$D$2,MIN($D$2,YEAR(Register!$U966)*12+MONTH(Register!$U966)-1)))-(YEAR(Register!$O966)*12+MONTH(Register!$O966))+1))/Register!$Q966,2)-ROUND((Register!$M966-Register!$R966)*MIN(Register!$Q966,MAX(0,MIN(L$4-1,IF(Register!$U966="",$D$2,MIN($D$2,YEAR(Register!$U966)*12+MONTH(Register!$U966)-1)))-(YEAR(Register!$O966)*12+MONTH(Register!$O966))+1))/Register!$Q966,2))</f>
        <v/>
      </c>
      <c r="M968" s="27">
        <f>IF(OR(Register!$N966&lt;&gt;"Yes",Register!$O966="",N(Register!$Q966)=0),0,ROUND((Register!$M966-Register!$R966)*MIN(Register!$Q966,MAX(0,MIN(M$4,IF(Register!$U966="",$D$2,MIN($D$2,YEAR(Register!$U966)*12+MONTH(Register!$U966)-1)))-(YEAR(Register!$O966)*12+MONTH(Register!$O966))+1))/Register!$Q966,2)-ROUND((Register!$M966-Register!$R966)*MIN(Register!$Q966,MAX(0,MIN(M$4-1,IF(Register!$U966="",$D$2,MIN($D$2,YEAR(Register!$U966)*12+MONTH(Register!$U966)-1)))-(YEAR(Register!$O966)*12+MONTH(Register!$O966))+1))/Register!$Q966,2))</f>
        <v/>
      </c>
      <c r="N968" s="27">
        <f>IF(OR(Register!$N966&lt;&gt;"Yes",Register!$O966="",N(Register!$Q966)=0),0,ROUND((Register!$M966-Register!$R966)*MIN(Register!$Q966,MAX(0,MIN(N$4,IF(Register!$U966="",$D$2,MIN($D$2,YEAR(Register!$U966)*12+MONTH(Register!$U966)-1)))-(YEAR(Register!$O966)*12+MONTH(Register!$O966))+1))/Register!$Q966,2)-ROUND((Register!$M966-Register!$R966)*MIN(Register!$Q966,MAX(0,MIN(N$4-1,IF(Register!$U966="",$D$2,MIN($D$2,YEAR(Register!$U966)*12+MONTH(Register!$U966)-1)))-(YEAR(Register!$O966)*12+MONTH(Register!$O966))+1))/Register!$Q966,2))</f>
        <v/>
      </c>
      <c r="O968" s="27">
        <f>IF(OR(Register!$N966&lt;&gt;"Yes",Register!$O966="",N(Register!$Q966)=0),0,ROUND((Register!$M966-Register!$R966)*MIN(Register!$Q966,MAX(0,MIN(O$4,IF(Register!$U966="",$D$2,MIN($D$2,YEAR(Register!$U966)*12+MONTH(Register!$U966)-1)))-(YEAR(Register!$O966)*12+MONTH(Register!$O966))+1))/Register!$Q966,2)-ROUND((Register!$M966-Register!$R966)*MIN(Register!$Q966,MAX(0,MIN(O$4-1,IF(Register!$U966="",$D$2,MIN($D$2,YEAR(Register!$U966)*12+MONTH(Register!$U966)-1)))-(YEAR(Register!$O966)*12+MONTH(Register!$O966))+1))/Register!$Q966,2))</f>
        <v/>
      </c>
      <c r="P968" s="27">
        <f>IF(OR(Register!$N966&lt;&gt;"Yes",Register!$O966="",N(Register!$Q966)=0),0,ROUND((Register!$M966-Register!$R966)*MIN(Register!$Q966,MAX(0,MIN(P$4,IF(Register!$U966="",$D$2,MIN($D$2,YEAR(Register!$U966)*12+MONTH(Register!$U966)-1)))-(YEAR(Register!$O966)*12+MONTH(Register!$O966))+1))/Register!$Q966,2)-ROUND((Register!$M966-Register!$R966)*MIN(Register!$Q966,MAX(0,MIN(P$4-1,IF(Register!$U966="",$D$2,MIN($D$2,YEAR(Register!$U966)*12+MONTH(Register!$U966)-1)))-(YEAR(Register!$O966)*12+MONTH(Register!$O966))+1))/Register!$Q966,2))</f>
        <v/>
      </c>
      <c r="Q968" s="27">
        <f>E968+F968+G968+H968+I968+J968+K968+L968+M968+N968+O968+P968</f>
        <v/>
      </c>
    </row>
    <row r="969">
      <c r="A969" s="28">
        <f>IF(Register!$A967="","",Register!$A967)</f>
        <v/>
      </c>
      <c r="B969" s="28">
        <f>IF(Register!$D967="","",Register!$D967)</f>
        <v/>
      </c>
      <c r="C969" s="28">
        <f>IF(Register!$F967="","",Register!$F967)</f>
        <v/>
      </c>
      <c r="D969" s="28">
        <f>IF(C969="","",IF(C969=Settings!$A$9,Settings!$B$9,IF(C969=Settings!$A$10,Settings!$B$10,IF(C969=Settings!$A$11,Settings!$B$11,IF(C969=Settings!$A$12,Settings!$B$12,IF(C969=Settings!$A$13,Settings!$B$13,IF(C969=Settings!$A$14,Settings!$B$14,IF(C969=Settings!$A$15,Settings!$B$15,IF(C969=Settings!$A$16,Settings!$B$16,IF(C969=Settings!$A$17,Settings!$B$17,IF(C969=Settings!$A$18,Settings!$B$18,"")))))))))))</f>
        <v/>
      </c>
      <c r="E969" s="27">
        <f>IF(OR(Register!$N967&lt;&gt;"Yes",Register!$O967="",N(Register!$Q967)=0),0,ROUND((Register!$M967-Register!$R967)*MIN(Register!$Q967,MAX(0,MIN(E$4,IF(Register!$U967="",$D$2,MIN($D$2,YEAR(Register!$U967)*12+MONTH(Register!$U967)-1)))-(YEAR(Register!$O967)*12+MONTH(Register!$O967))+1))/Register!$Q967,2)-ROUND((Register!$M967-Register!$R967)*MIN(Register!$Q967,MAX(0,MIN(E$4-1,IF(Register!$U967="",$D$2,MIN($D$2,YEAR(Register!$U967)*12+MONTH(Register!$U967)-1)))-(YEAR(Register!$O967)*12+MONTH(Register!$O967))+1))/Register!$Q967,2))</f>
        <v/>
      </c>
      <c r="F969" s="27">
        <f>IF(OR(Register!$N967&lt;&gt;"Yes",Register!$O967="",N(Register!$Q967)=0),0,ROUND((Register!$M967-Register!$R967)*MIN(Register!$Q967,MAX(0,MIN(F$4,IF(Register!$U967="",$D$2,MIN($D$2,YEAR(Register!$U967)*12+MONTH(Register!$U967)-1)))-(YEAR(Register!$O967)*12+MONTH(Register!$O967))+1))/Register!$Q967,2)-ROUND((Register!$M967-Register!$R967)*MIN(Register!$Q967,MAX(0,MIN(F$4-1,IF(Register!$U967="",$D$2,MIN($D$2,YEAR(Register!$U967)*12+MONTH(Register!$U967)-1)))-(YEAR(Register!$O967)*12+MONTH(Register!$O967))+1))/Register!$Q967,2))</f>
        <v/>
      </c>
      <c r="G969" s="27">
        <f>IF(OR(Register!$N967&lt;&gt;"Yes",Register!$O967="",N(Register!$Q967)=0),0,ROUND((Register!$M967-Register!$R967)*MIN(Register!$Q967,MAX(0,MIN(G$4,IF(Register!$U967="",$D$2,MIN($D$2,YEAR(Register!$U967)*12+MONTH(Register!$U967)-1)))-(YEAR(Register!$O967)*12+MONTH(Register!$O967))+1))/Register!$Q967,2)-ROUND((Register!$M967-Register!$R967)*MIN(Register!$Q967,MAX(0,MIN(G$4-1,IF(Register!$U967="",$D$2,MIN($D$2,YEAR(Register!$U967)*12+MONTH(Register!$U967)-1)))-(YEAR(Register!$O967)*12+MONTH(Register!$O967))+1))/Register!$Q967,2))</f>
        <v/>
      </c>
      <c r="H969" s="27">
        <f>IF(OR(Register!$N967&lt;&gt;"Yes",Register!$O967="",N(Register!$Q967)=0),0,ROUND((Register!$M967-Register!$R967)*MIN(Register!$Q967,MAX(0,MIN(H$4,IF(Register!$U967="",$D$2,MIN($D$2,YEAR(Register!$U967)*12+MONTH(Register!$U967)-1)))-(YEAR(Register!$O967)*12+MONTH(Register!$O967))+1))/Register!$Q967,2)-ROUND((Register!$M967-Register!$R967)*MIN(Register!$Q967,MAX(0,MIN(H$4-1,IF(Register!$U967="",$D$2,MIN($D$2,YEAR(Register!$U967)*12+MONTH(Register!$U967)-1)))-(YEAR(Register!$O967)*12+MONTH(Register!$O967))+1))/Register!$Q967,2))</f>
        <v/>
      </c>
      <c r="I969" s="27">
        <f>IF(OR(Register!$N967&lt;&gt;"Yes",Register!$O967="",N(Register!$Q967)=0),0,ROUND((Register!$M967-Register!$R967)*MIN(Register!$Q967,MAX(0,MIN(I$4,IF(Register!$U967="",$D$2,MIN($D$2,YEAR(Register!$U967)*12+MONTH(Register!$U967)-1)))-(YEAR(Register!$O967)*12+MONTH(Register!$O967))+1))/Register!$Q967,2)-ROUND((Register!$M967-Register!$R967)*MIN(Register!$Q967,MAX(0,MIN(I$4-1,IF(Register!$U967="",$D$2,MIN($D$2,YEAR(Register!$U967)*12+MONTH(Register!$U967)-1)))-(YEAR(Register!$O967)*12+MONTH(Register!$O967))+1))/Register!$Q967,2))</f>
        <v/>
      </c>
      <c r="J969" s="27">
        <f>IF(OR(Register!$N967&lt;&gt;"Yes",Register!$O967="",N(Register!$Q967)=0),0,ROUND((Register!$M967-Register!$R967)*MIN(Register!$Q967,MAX(0,MIN(J$4,IF(Register!$U967="",$D$2,MIN($D$2,YEAR(Register!$U967)*12+MONTH(Register!$U967)-1)))-(YEAR(Register!$O967)*12+MONTH(Register!$O967))+1))/Register!$Q967,2)-ROUND((Register!$M967-Register!$R967)*MIN(Register!$Q967,MAX(0,MIN(J$4-1,IF(Register!$U967="",$D$2,MIN($D$2,YEAR(Register!$U967)*12+MONTH(Register!$U967)-1)))-(YEAR(Register!$O967)*12+MONTH(Register!$O967))+1))/Register!$Q967,2))</f>
        <v/>
      </c>
      <c r="K969" s="27">
        <f>IF(OR(Register!$N967&lt;&gt;"Yes",Register!$O967="",N(Register!$Q967)=0),0,ROUND((Register!$M967-Register!$R967)*MIN(Register!$Q967,MAX(0,MIN(K$4,IF(Register!$U967="",$D$2,MIN($D$2,YEAR(Register!$U967)*12+MONTH(Register!$U967)-1)))-(YEAR(Register!$O967)*12+MONTH(Register!$O967))+1))/Register!$Q967,2)-ROUND((Register!$M967-Register!$R967)*MIN(Register!$Q967,MAX(0,MIN(K$4-1,IF(Register!$U967="",$D$2,MIN($D$2,YEAR(Register!$U967)*12+MONTH(Register!$U967)-1)))-(YEAR(Register!$O967)*12+MONTH(Register!$O967))+1))/Register!$Q967,2))</f>
        <v/>
      </c>
      <c r="L969" s="27">
        <f>IF(OR(Register!$N967&lt;&gt;"Yes",Register!$O967="",N(Register!$Q967)=0),0,ROUND((Register!$M967-Register!$R967)*MIN(Register!$Q967,MAX(0,MIN(L$4,IF(Register!$U967="",$D$2,MIN($D$2,YEAR(Register!$U967)*12+MONTH(Register!$U967)-1)))-(YEAR(Register!$O967)*12+MONTH(Register!$O967))+1))/Register!$Q967,2)-ROUND((Register!$M967-Register!$R967)*MIN(Register!$Q967,MAX(0,MIN(L$4-1,IF(Register!$U967="",$D$2,MIN($D$2,YEAR(Register!$U967)*12+MONTH(Register!$U967)-1)))-(YEAR(Register!$O967)*12+MONTH(Register!$O967))+1))/Register!$Q967,2))</f>
        <v/>
      </c>
      <c r="M969" s="27">
        <f>IF(OR(Register!$N967&lt;&gt;"Yes",Register!$O967="",N(Register!$Q967)=0),0,ROUND((Register!$M967-Register!$R967)*MIN(Register!$Q967,MAX(0,MIN(M$4,IF(Register!$U967="",$D$2,MIN($D$2,YEAR(Register!$U967)*12+MONTH(Register!$U967)-1)))-(YEAR(Register!$O967)*12+MONTH(Register!$O967))+1))/Register!$Q967,2)-ROUND((Register!$M967-Register!$R967)*MIN(Register!$Q967,MAX(0,MIN(M$4-1,IF(Register!$U967="",$D$2,MIN($D$2,YEAR(Register!$U967)*12+MONTH(Register!$U967)-1)))-(YEAR(Register!$O967)*12+MONTH(Register!$O967))+1))/Register!$Q967,2))</f>
        <v/>
      </c>
      <c r="N969" s="27">
        <f>IF(OR(Register!$N967&lt;&gt;"Yes",Register!$O967="",N(Register!$Q967)=0),0,ROUND((Register!$M967-Register!$R967)*MIN(Register!$Q967,MAX(0,MIN(N$4,IF(Register!$U967="",$D$2,MIN($D$2,YEAR(Register!$U967)*12+MONTH(Register!$U967)-1)))-(YEAR(Register!$O967)*12+MONTH(Register!$O967))+1))/Register!$Q967,2)-ROUND((Register!$M967-Register!$R967)*MIN(Register!$Q967,MAX(0,MIN(N$4-1,IF(Register!$U967="",$D$2,MIN($D$2,YEAR(Register!$U967)*12+MONTH(Register!$U967)-1)))-(YEAR(Register!$O967)*12+MONTH(Register!$O967))+1))/Register!$Q967,2))</f>
        <v/>
      </c>
      <c r="O969" s="27">
        <f>IF(OR(Register!$N967&lt;&gt;"Yes",Register!$O967="",N(Register!$Q967)=0),0,ROUND((Register!$M967-Register!$R967)*MIN(Register!$Q967,MAX(0,MIN(O$4,IF(Register!$U967="",$D$2,MIN($D$2,YEAR(Register!$U967)*12+MONTH(Register!$U967)-1)))-(YEAR(Register!$O967)*12+MONTH(Register!$O967))+1))/Register!$Q967,2)-ROUND((Register!$M967-Register!$R967)*MIN(Register!$Q967,MAX(0,MIN(O$4-1,IF(Register!$U967="",$D$2,MIN($D$2,YEAR(Register!$U967)*12+MONTH(Register!$U967)-1)))-(YEAR(Register!$O967)*12+MONTH(Register!$O967))+1))/Register!$Q967,2))</f>
        <v/>
      </c>
      <c r="P969" s="27">
        <f>IF(OR(Register!$N967&lt;&gt;"Yes",Register!$O967="",N(Register!$Q967)=0),0,ROUND((Register!$M967-Register!$R967)*MIN(Register!$Q967,MAX(0,MIN(P$4,IF(Register!$U967="",$D$2,MIN($D$2,YEAR(Register!$U967)*12+MONTH(Register!$U967)-1)))-(YEAR(Register!$O967)*12+MONTH(Register!$O967))+1))/Register!$Q967,2)-ROUND((Register!$M967-Register!$R967)*MIN(Register!$Q967,MAX(0,MIN(P$4-1,IF(Register!$U967="",$D$2,MIN($D$2,YEAR(Register!$U967)*12+MONTH(Register!$U967)-1)))-(YEAR(Register!$O967)*12+MONTH(Register!$O967))+1))/Register!$Q967,2))</f>
        <v/>
      </c>
      <c r="Q969" s="27">
        <f>E969+F969+G969+H969+I969+J969+K969+L969+M969+N969+O969+P969</f>
        <v/>
      </c>
    </row>
    <row r="970">
      <c r="A970" s="28">
        <f>IF(Register!$A968="","",Register!$A968)</f>
        <v/>
      </c>
      <c r="B970" s="28">
        <f>IF(Register!$D968="","",Register!$D968)</f>
        <v/>
      </c>
      <c r="C970" s="28">
        <f>IF(Register!$F968="","",Register!$F968)</f>
        <v/>
      </c>
      <c r="D970" s="28">
        <f>IF(C970="","",IF(C970=Settings!$A$9,Settings!$B$9,IF(C970=Settings!$A$10,Settings!$B$10,IF(C970=Settings!$A$11,Settings!$B$11,IF(C970=Settings!$A$12,Settings!$B$12,IF(C970=Settings!$A$13,Settings!$B$13,IF(C970=Settings!$A$14,Settings!$B$14,IF(C970=Settings!$A$15,Settings!$B$15,IF(C970=Settings!$A$16,Settings!$B$16,IF(C970=Settings!$A$17,Settings!$B$17,IF(C970=Settings!$A$18,Settings!$B$18,"")))))))))))</f>
        <v/>
      </c>
      <c r="E970" s="27">
        <f>IF(OR(Register!$N968&lt;&gt;"Yes",Register!$O968="",N(Register!$Q968)=0),0,ROUND((Register!$M968-Register!$R968)*MIN(Register!$Q968,MAX(0,MIN(E$4,IF(Register!$U968="",$D$2,MIN($D$2,YEAR(Register!$U968)*12+MONTH(Register!$U968)-1)))-(YEAR(Register!$O968)*12+MONTH(Register!$O968))+1))/Register!$Q968,2)-ROUND((Register!$M968-Register!$R968)*MIN(Register!$Q968,MAX(0,MIN(E$4-1,IF(Register!$U968="",$D$2,MIN($D$2,YEAR(Register!$U968)*12+MONTH(Register!$U968)-1)))-(YEAR(Register!$O968)*12+MONTH(Register!$O968))+1))/Register!$Q968,2))</f>
        <v/>
      </c>
      <c r="F970" s="27">
        <f>IF(OR(Register!$N968&lt;&gt;"Yes",Register!$O968="",N(Register!$Q968)=0),0,ROUND((Register!$M968-Register!$R968)*MIN(Register!$Q968,MAX(0,MIN(F$4,IF(Register!$U968="",$D$2,MIN($D$2,YEAR(Register!$U968)*12+MONTH(Register!$U968)-1)))-(YEAR(Register!$O968)*12+MONTH(Register!$O968))+1))/Register!$Q968,2)-ROUND((Register!$M968-Register!$R968)*MIN(Register!$Q968,MAX(0,MIN(F$4-1,IF(Register!$U968="",$D$2,MIN($D$2,YEAR(Register!$U968)*12+MONTH(Register!$U968)-1)))-(YEAR(Register!$O968)*12+MONTH(Register!$O968))+1))/Register!$Q968,2))</f>
        <v/>
      </c>
      <c r="G970" s="27">
        <f>IF(OR(Register!$N968&lt;&gt;"Yes",Register!$O968="",N(Register!$Q968)=0),0,ROUND((Register!$M968-Register!$R968)*MIN(Register!$Q968,MAX(0,MIN(G$4,IF(Register!$U968="",$D$2,MIN($D$2,YEAR(Register!$U968)*12+MONTH(Register!$U968)-1)))-(YEAR(Register!$O968)*12+MONTH(Register!$O968))+1))/Register!$Q968,2)-ROUND((Register!$M968-Register!$R968)*MIN(Register!$Q968,MAX(0,MIN(G$4-1,IF(Register!$U968="",$D$2,MIN($D$2,YEAR(Register!$U968)*12+MONTH(Register!$U968)-1)))-(YEAR(Register!$O968)*12+MONTH(Register!$O968))+1))/Register!$Q968,2))</f>
        <v/>
      </c>
      <c r="H970" s="27">
        <f>IF(OR(Register!$N968&lt;&gt;"Yes",Register!$O968="",N(Register!$Q968)=0),0,ROUND((Register!$M968-Register!$R968)*MIN(Register!$Q968,MAX(0,MIN(H$4,IF(Register!$U968="",$D$2,MIN($D$2,YEAR(Register!$U968)*12+MONTH(Register!$U968)-1)))-(YEAR(Register!$O968)*12+MONTH(Register!$O968))+1))/Register!$Q968,2)-ROUND((Register!$M968-Register!$R968)*MIN(Register!$Q968,MAX(0,MIN(H$4-1,IF(Register!$U968="",$D$2,MIN($D$2,YEAR(Register!$U968)*12+MONTH(Register!$U968)-1)))-(YEAR(Register!$O968)*12+MONTH(Register!$O968))+1))/Register!$Q968,2))</f>
        <v/>
      </c>
      <c r="I970" s="27">
        <f>IF(OR(Register!$N968&lt;&gt;"Yes",Register!$O968="",N(Register!$Q968)=0),0,ROUND((Register!$M968-Register!$R968)*MIN(Register!$Q968,MAX(0,MIN(I$4,IF(Register!$U968="",$D$2,MIN($D$2,YEAR(Register!$U968)*12+MONTH(Register!$U968)-1)))-(YEAR(Register!$O968)*12+MONTH(Register!$O968))+1))/Register!$Q968,2)-ROUND((Register!$M968-Register!$R968)*MIN(Register!$Q968,MAX(0,MIN(I$4-1,IF(Register!$U968="",$D$2,MIN($D$2,YEAR(Register!$U968)*12+MONTH(Register!$U968)-1)))-(YEAR(Register!$O968)*12+MONTH(Register!$O968))+1))/Register!$Q968,2))</f>
        <v/>
      </c>
      <c r="J970" s="27">
        <f>IF(OR(Register!$N968&lt;&gt;"Yes",Register!$O968="",N(Register!$Q968)=0),0,ROUND((Register!$M968-Register!$R968)*MIN(Register!$Q968,MAX(0,MIN(J$4,IF(Register!$U968="",$D$2,MIN($D$2,YEAR(Register!$U968)*12+MONTH(Register!$U968)-1)))-(YEAR(Register!$O968)*12+MONTH(Register!$O968))+1))/Register!$Q968,2)-ROUND((Register!$M968-Register!$R968)*MIN(Register!$Q968,MAX(0,MIN(J$4-1,IF(Register!$U968="",$D$2,MIN($D$2,YEAR(Register!$U968)*12+MONTH(Register!$U968)-1)))-(YEAR(Register!$O968)*12+MONTH(Register!$O968))+1))/Register!$Q968,2))</f>
        <v/>
      </c>
      <c r="K970" s="27">
        <f>IF(OR(Register!$N968&lt;&gt;"Yes",Register!$O968="",N(Register!$Q968)=0),0,ROUND((Register!$M968-Register!$R968)*MIN(Register!$Q968,MAX(0,MIN(K$4,IF(Register!$U968="",$D$2,MIN($D$2,YEAR(Register!$U968)*12+MONTH(Register!$U968)-1)))-(YEAR(Register!$O968)*12+MONTH(Register!$O968))+1))/Register!$Q968,2)-ROUND((Register!$M968-Register!$R968)*MIN(Register!$Q968,MAX(0,MIN(K$4-1,IF(Register!$U968="",$D$2,MIN($D$2,YEAR(Register!$U968)*12+MONTH(Register!$U968)-1)))-(YEAR(Register!$O968)*12+MONTH(Register!$O968))+1))/Register!$Q968,2))</f>
        <v/>
      </c>
      <c r="L970" s="27">
        <f>IF(OR(Register!$N968&lt;&gt;"Yes",Register!$O968="",N(Register!$Q968)=0),0,ROUND((Register!$M968-Register!$R968)*MIN(Register!$Q968,MAX(0,MIN(L$4,IF(Register!$U968="",$D$2,MIN($D$2,YEAR(Register!$U968)*12+MONTH(Register!$U968)-1)))-(YEAR(Register!$O968)*12+MONTH(Register!$O968))+1))/Register!$Q968,2)-ROUND((Register!$M968-Register!$R968)*MIN(Register!$Q968,MAX(0,MIN(L$4-1,IF(Register!$U968="",$D$2,MIN($D$2,YEAR(Register!$U968)*12+MONTH(Register!$U968)-1)))-(YEAR(Register!$O968)*12+MONTH(Register!$O968))+1))/Register!$Q968,2))</f>
        <v/>
      </c>
      <c r="M970" s="27">
        <f>IF(OR(Register!$N968&lt;&gt;"Yes",Register!$O968="",N(Register!$Q968)=0),0,ROUND((Register!$M968-Register!$R968)*MIN(Register!$Q968,MAX(0,MIN(M$4,IF(Register!$U968="",$D$2,MIN($D$2,YEAR(Register!$U968)*12+MONTH(Register!$U968)-1)))-(YEAR(Register!$O968)*12+MONTH(Register!$O968))+1))/Register!$Q968,2)-ROUND((Register!$M968-Register!$R968)*MIN(Register!$Q968,MAX(0,MIN(M$4-1,IF(Register!$U968="",$D$2,MIN($D$2,YEAR(Register!$U968)*12+MONTH(Register!$U968)-1)))-(YEAR(Register!$O968)*12+MONTH(Register!$O968))+1))/Register!$Q968,2))</f>
        <v/>
      </c>
      <c r="N970" s="27">
        <f>IF(OR(Register!$N968&lt;&gt;"Yes",Register!$O968="",N(Register!$Q968)=0),0,ROUND((Register!$M968-Register!$R968)*MIN(Register!$Q968,MAX(0,MIN(N$4,IF(Register!$U968="",$D$2,MIN($D$2,YEAR(Register!$U968)*12+MONTH(Register!$U968)-1)))-(YEAR(Register!$O968)*12+MONTH(Register!$O968))+1))/Register!$Q968,2)-ROUND((Register!$M968-Register!$R968)*MIN(Register!$Q968,MAX(0,MIN(N$4-1,IF(Register!$U968="",$D$2,MIN($D$2,YEAR(Register!$U968)*12+MONTH(Register!$U968)-1)))-(YEAR(Register!$O968)*12+MONTH(Register!$O968))+1))/Register!$Q968,2))</f>
        <v/>
      </c>
      <c r="O970" s="27">
        <f>IF(OR(Register!$N968&lt;&gt;"Yes",Register!$O968="",N(Register!$Q968)=0),0,ROUND((Register!$M968-Register!$R968)*MIN(Register!$Q968,MAX(0,MIN(O$4,IF(Register!$U968="",$D$2,MIN($D$2,YEAR(Register!$U968)*12+MONTH(Register!$U968)-1)))-(YEAR(Register!$O968)*12+MONTH(Register!$O968))+1))/Register!$Q968,2)-ROUND((Register!$M968-Register!$R968)*MIN(Register!$Q968,MAX(0,MIN(O$4-1,IF(Register!$U968="",$D$2,MIN($D$2,YEAR(Register!$U968)*12+MONTH(Register!$U968)-1)))-(YEAR(Register!$O968)*12+MONTH(Register!$O968))+1))/Register!$Q968,2))</f>
        <v/>
      </c>
      <c r="P970" s="27">
        <f>IF(OR(Register!$N968&lt;&gt;"Yes",Register!$O968="",N(Register!$Q968)=0),0,ROUND((Register!$M968-Register!$R968)*MIN(Register!$Q968,MAX(0,MIN(P$4,IF(Register!$U968="",$D$2,MIN($D$2,YEAR(Register!$U968)*12+MONTH(Register!$U968)-1)))-(YEAR(Register!$O968)*12+MONTH(Register!$O968))+1))/Register!$Q968,2)-ROUND((Register!$M968-Register!$R968)*MIN(Register!$Q968,MAX(0,MIN(P$4-1,IF(Register!$U968="",$D$2,MIN($D$2,YEAR(Register!$U968)*12+MONTH(Register!$U968)-1)))-(YEAR(Register!$O968)*12+MONTH(Register!$O968))+1))/Register!$Q968,2))</f>
        <v/>
      </c>
      <c r="Q970" s="27">
        <f>E970+F970+G970+H970+I970+J970+K970+L970+M970+N970+O970+P970</f>
        <v/>
      </c>
    </row>
    <row r="971">
      <c r="A971" s="28">
        <f>IF(Register!$A969="","",Register!$A969)</f>
        <v/>
      </c>
      <c r="B971" s="28">
        <f>IF(Register!$D969="","",Register!$D969)</f>
        <v/>
      </c>
      <c r="C971" s="28">
        <f>IF(Register!$F969="","",Register!$F969)</f>
        <v/>
      </c>
      <c r="D971" s="28">
        <f>IF(C971="","",IF(C971=Settings!$A$9,Settings!$B$9,IF(C971=Settings!$A$10,Settings!$B$10,IF(C971=Settings!$A$11,Settings!$B$11,IF(C971=Settings!$A$12,Settings!$B$12,IF(C971=Settings!$A$13,Settings!$B$13,IF(C971=Settings!$A$14,Settings!$B$14,IF(C971=Settings!$A$15,Settings!$B$15,IF(C971=Settings!$A$16,Settings!$B$16,IF(C971=Settings!$A$17,Settings!$B$17,IF(C971=Settings!$A$18,Settings!$B$18,"")))))))))))</f>
        <v/>
      </c>
      <c r="E971" s="27">
        <f>IF(OR(Register!$N969&lt;&gt;"Yes",Register!$O969="",N(Register!$Q969)=0),0,ROUND((Register!$M969-Register!$R969)*MIN(Register!$Q969,MAX(0,MIN(E$4,IF(Register!$U969="",$D$2,MIN($D$2,YEAR(Register!$U969)*12+MONTH(Register!$U969)-1)))-(YEAR(Register!$O969)*12+MONTH(Register!$O969))+1))/Register!$Q969,2)-ROUND((Register!$M969-Register!$R969)*MIN(Register!$Q969,MAX(0,MIN(E$4-1,IF(Register!$U969="",$D$2,MIN($D$2,YEAR(Register!$U969)*12+MONTH(Register!$U969)-1)))-(YEAR(Register!$O969)*12+MONTH(Register!$O969))+1))/Register!$Q969,2))</f>
        <v/>
      </c>
      <c r="F971" s="27">
        <f>IF(OR(Register!$N969&lt;&gt;"Yes",Register!$O969="",N(Register!$Q969)=0),0,ROUND((Register!$M969-Register!$R969)*MIN(Register!$Q969,MAX(0,MIN(F$4,IF(Register!$U969="",$D$2,MIN($D$2,YEAR(Register!$U969)*12+MONTH(Register!$U969)-1)))-(YEAR(Register!$O969)*12+MONTH(Register!$O969))+1))/Register!$Q969,2)-ROUND((Register!$M969-Register!$R969)*MIN(Register!$Q969,MAX(0,MIN(F$4-1,IF(Register!$U969="",$D$2,MIN($D$2,YEAR(Register!$U969)*12+MONTH(Register!$U969)-1)))-(YEAR(Register!$O969)*12+MONTH(Register!$O969))+1))/Register!$Q969,2))</f>
        <v/>
      </c>
      <c r="G971" s="27">
        <f>IF(OR(Register!$N969&lt;&gt;"Yes",Register!$O969="",N(Register!$Q969)=0),0,ROUND((Register!$M969-Register!$R969)*MIN(Register!$Q969,MAX(0,MIN(G$4,IF(Register!$U969="",$D$2,MIN($D$2,YEAR(Register!$U969)*12+MONTH(Register!$U969)-1)))-(YEAR(Register!$O969)*12+MONTH(Register!$O969))+1))/Register!$Q969,2)-ROUND((Register!$M969-Register!$R969)*MIN(Register!$Q969,MAX(0,MIN(G$4-1,IF(Register!$U969="",$D$2,MIN($D$2,YEAR(Register!$U969)*12+MONTH(Register!$U969)-1)))-(YEAR(Register!$O969)*12+MONTH(Register!$O969))+1))/Register!$Q969,2))</f>
        <v/>
      </c>
      <c r="H971" s="27">
        <f>IF(OR(Register!$N969&lt;&gt;"Yes",Register!$O969="",N(Register!$Q969)=0),0,ROUND((Register!$M969-Register!$R969)*MIN(Register!$Q969,MAX(0,MIN(H$4,IF(Register!$U969="",$D$2,MIN($D$2,YEAR(Register!$U969)*12+MONTH(Register!$U969)-1)))-(YEAR(Register!$O969)*12+MONTH(Register!$O969))+1))/Register!$Q969,2)-ROUND((Register!$M969-Register!$R969)*MIN(Register!$Q969,MAX(0,MIN(H$4-1,IF(Register!$U969="",$D$2,MIN($D$2,YEAR(Register!$U969)*12+MONTH(Register!$U969)-1)))-(YEAR(Register!$O969)*12+MONTH(Register!$O969))+1))/Register!$Q969,2))</f>
        <v/>
      </c>
      <c r="I971" s="27">
        <f>IF(OR(Register!$N969&lt;&gt;"Yes",Register!$O969="",N(Register!$Q969)=0),0,ROUND((Register!$M969-Register!$R969)*MIN(Register!$Q969,MAX(0,MIN(I$4,IF(Register!$U969="",$D$2,MIN($D$2,YEAR(Register!$U969)*12+MONTH(Register!$U969)-1)))-(YEAR(Register!$O969)*12+MONTH(Register!$O969))+1))/Register!$Q969,2)-ROUND((Register!$M969-Register!$R969)*MIN(Register!$Q969,MAX(0,MIN(I$4-1,IF(Register!$U969="",$D$2,MIN($D$2,YEAR(Register!$U969)*12+MONTH(Register!$U969)-1)))-(YEAR(Register!$O969)*12+MONTH(Register!$O969))+1))/Register!$Q969,2))</f>
        <v/>
      </c>
      <c r="J971" s="27">
        <f>IF(OR(Register!$N969&lt;&gt;"Yes",Register!$O969="",N(Register!$Q969)=0),0,ROUND((Register!$M969-Register!$R969)*MIN(Register!$Q969,MAX(0,MIN(J$4,IF(Register!$U969="",$D$2,MIN($D$2,YEAR(Register!$U969)*12+MONTH(Register!$U969)-1)))-(YEAR(Register!$O969)*12+MONTH(Register!$O969))+1))/Register!$Q969,2)-ROUND((Register!$M969-Register!$R969)*MIN(Register!$Q969,MAX(0,MIN(J$4-1,IF(Register!$U969="",$D$2,MIN($D$2,YEAR(Register!$U969)*12+MONTH(Register!$U969)-1)))-(YEAR(Register!$O969)*12+MONTH(Register!$O969))+1))/Register!$Q969,2))</f>
        <v/>
      </c>
      <c r="K971" s="27">
        <f>IF(OR(Register!$N969&lt;&gt;"Yes",Register!$O969="",N(Register!$Q969)=0),0,ROUND((Register!$M969-Register!$R969)*MIN(Register!$Q969,MAX(0,MIN(K$4,IF(Register!$U969="",$D$2,MIN($D$2,YEAR(Register!$U969)*12+MONTH(Register!$U969)-1)))-(YEAR(Register!$O969)*12+MONTH(Register!$O969))+1))/Register!$Q969,2)-ROUND((Register!$M969-Register!$R969)*MIN(Register!$Q969,MAX(0,MIN(K$4-1,IF(Register!$U969="",$D$2,MIN($D$2,YEAR(Register!$U969)*12+MONTH(Register!$U969)-1)))-(YEAR(Register!$O969)*12+MONTH(Register!$O969))+1))/Register!$Q969,2))</f>
        <v/>
      </c>
      <c r="L971" s="27">
        <f>IF(OR(Register!$N969&lt;&gt;"Yes",Register!$O969="",N(Register!$Q969)=0),0,ROUND((Register!$M969-Register!$R969)*MIN(Register!$Q969,MAX(0,MIN(L$4,IF(Register!$U969="",$D$2,MIN($D$2,YEAR(Register!$U969)*12+MONTH(Register!$U969)-1)))-(YEAR(Register!$O969)*12+MONTH(Register!$O969))+1))/Register!$Q969,2)-ROUND((Register!$M969-Register!$R969)*MIN(Register!$Q969,MAX(0,MIN(L$4-1,IF(Register!$U969="",$D$2,MIN($D$2,YEAR(Register!$U969)*12+MONTH(Register!$U969)-1)))-(YEAR(Register!$O969)*12+MONTH(Register!$O969))+1))/Register!$Q969,2))</f>
        <v/>
      </c>
      <c r="M971" s="27">
        <f>IF(OR(Register!$N969&lt;&gt;"Yes",Register!$O969="",N(Register!$Q969)=0),0,ROUND((Register!$M969-Register!$R969)*MIN(Register!$Q969,MAX(0,MIN(M$4,IF(Register!$U969="",$D$2,MIN($D$2,YEAR(Register!$U969)*12+MONTH(Register!$U969)-1)))-(YEAR(Register!$O969)*12+MONTH(Register!$O969))+1))/Register!$Q969,2)-ROUND((Register!$M969-Register!$R969)*MIN(Register!$Q969,MAX(0,MIN(M$4-1,IF(Register!$U969="",$D$2,MIN($D$2,YEAR(Register!$U969)*12+MONTH(Register!$U969)-1)))-(YEAR(Register!$O969)*12+MONTH(Register!$O969))+1))/Register!$Q969,2))</f>
        <v/>
      </c>
      <c r="N971" s="27">
        <f>IF(OR(Register!$N969&lt;&gt;"Yes",Register!$O969="",N(Register!$Q969)=0),0,ROUND((Register!$M969-Register!$R969)*MIN(Register!$Q969,MAX(0,MIN(N$4,IF(Register!$U969="",$D$2,MIN($D$2,YEAR(Register!$U969)*12+MONTH(Register!$U969)-1)))-(YEAR(Register!$O969)*12+MONTH(Register!$O969))+1))/Register!$Q969,2)-ROUND((Register!$M969-Register!$R969)*MIN(Register!$Q969,MAX(0,MIN(N$4-1,IF(Register!$U969="",$D$2,MIN($D$2,YEAR(Register!$U969)*12+MONTH(Register!$U969)-1)))-(YEAR(Register!$O969)*12+MONTH(Register!$O969))+1))/Register!$Q969,2))</f>
        <v/>
      </c>
      <c r="O971" s="27">
        <f>IF(OR(Register!$N969&lt;&gt;"Yes",Register!$O969="",N(Register!$Q969)=0),0,ROUND((Register!$M969-Register!$R969)*MIN(Register!$Q969,MAX(0,MIN(O$4,IF(Register!$U969="",$D$2,MIN($D$2,YEAR(Register!$U969)*12+MONTH(Register!$U969)-1)))-(YEAR(Register!$O969)*12+MONTH(Register!$O969))+1))/Register!$Q969,2)-ROUND((Register!$M969-Register!$R969)*MIN(Register!$Q969,MAX(0,MIN(O$4-1,IF(Register!$U969="",$D$2,MIN($D$2,YEAR(Register!$U969)*12+MONTH(Register!$U969)-1)))-(YEAR(Register!$O969)*12+MONTH(Register!$O969))+1))/Register!$Q969,2))</f>
        <v/>
      </c>
      <c r="P971" s="27">
        <f>IF(OR(Register!$N969&lt;&gt;"Yes",Register!$O969="",N(Register!$Q969)=0),0,ROUND((Register!$M969-Register!$R969)*MIN(Register!$Q969,MAX(0,MIN(P$4,IF(Register!$U969="",$D$2,MIN($D$2,YEAR(Register!$U969)*12+MONTH(Register!$U969)-1)))-(YEAR(Register!$O969)*12+MONTH(Register!$O969))+1))/Register!$Q969,2)-ROUND((Register!$M969-Register!$R969)*MIN(Register!$Q969,MAX(0,MIN(P$4-1,IF(Register!$U969="",$D$2,MIN($D$2,YEAR(Register!$U969)*12+MONTH(Register!$U969)-1)))-(YEAR(Register!$O969)*12+MONTH(Register!$O969))+1))/Register!$Q969,2))</f>
        <v/>
      </c>
      <c r="Q971" s="27">
        <f>E971+F971+G971+H971+I971+J971+K971+L971+M971+N971+O971+P971</f>
        <v/>
      </c>
    </row>
    <row r="972">
      <c r="A972" s="28">
        <f>IF(Register!$A970="","",Register!$A970)</f>
        <v/>
      </c>
      <c r="B972" s="28">
        <f>IF(Register!$D970="","",Register!$D970)</f>
        <v/>
      </c>
      <c r="C972" s="28">
        <f>IF(Register!$F970="","",Register!$F970)</f>
        <v/>
      </c>
      <c r="D972" s="28">
        <f>IF(C972="","",IF(C972=Settings!$A$9,Settings!$B$9,IF(C972=Settings!$A$10,Settings!$B$10,IF(C972=Settings!$A$11,Settings!$B$11,IF(C972=Settings!$A$12,Settings!$B$12,IF(C972=Settings!$A$13,Settings!$B$13,IF(C972=Settings!$A$14,Settings!$B$14,IF(C972=Settings!$A$15,Settings!$B$15,IF(C972=Settings!$A$16,Settings!$B$16,IF(C972=Settings!$A$17,Settings!$B$17,IF(C972=Settings!$A$18,Settings!$B$18,"")))))))))))</f>
        <v/>
      </c>
      <c r="E972" s="27">
        <f>IF(OR(Register!$N970&lt;&gt;"Yes",Register!$O970="",N(Register!$Q970)=0),0,ROUND((Register!$M970-Register!$R970)*MIN(Register!$Q970,MAX(0,MIN(E$4,IF(Register!$U970="",$D$2,MIN($D$2,YEAR(Register!$U970)*12+MONTH(Register!$U970)-1)))-(YEAR(Register!$O970)*12+MONTH(Register!$O970))+1))/Register!$Q970,2)-ROUND((Register!$M970-Register!$R970)*MIN(Register!$Q970,MAX(0,MIN(E$4-1,IF(Register!$U970="",$D$2,MIN($D$2,YEAR(Register!$U970)*12+MONTH(Register!$U970)-1)))-(YEAR(Register!$O970)*12+MONTH(Register!$O970))+1))/Register!$Q970,2))</f>
        <v/>
      </c>
      <c r="F972" s="27">
        <f>IF(OR(Register!$N970&lt;&gt;"Yes",Register!$O970="",N(Register!$Q970)=0),0,ROUND((Register!$M970-Register!$R970)*MIN(Register!$Q970,MAX(0,MIN(F$4,IF(Register!$U970="",$D$2,MIN($D$2,YEAR(Register!$U970)*12+MONTH(Register!$U970)-1)))-(YEAR(Register!$O970)*12+MONTH(Register!$O970))+1))/Register!$Q970,2)-ROUND((Register!$M970-Register!$R970)*MIN(Register!$Q970,MAX(0,MIN(F$4-1,IF(Register!$U970="",$D$2,MIN($D$2,YEAR(Register!$U970)*12+MONTH(Register!$U970)-1)))-(YEAR(Register!$O970)*12+MONTH(Register!$O970))+1))/Register!$Q970,2))</f>
        <v/>
      </c>
      <c r="G972" s="27">
        <f>IF(OR(Register!$N970&lt;&gt;"Yes",Register!$O970="",N(Register!$Q970)=0),0,ROUND((Register!$M970-Register!$R970)*MIN(Register!$Q970,MAX(0,MIN(G$4,IF(Register!$U970="",$D$2,MIN($D$2,YEAR(Register!$U970)*12+MONTH(Register!$U970)-1)))-(YEAR(Register!$O970)*12+MONTH(Register!$O970))+1))/Register!$Q970,2)-ROUND((Register!$M970-Register!$R970)*MIN(Register!$Q970,MAX(0,MIN(G$4-1,IF(Register!$U970="",$D$2,MIN($D$2,YEAR(Register!$U970)*12+MONTH(Register!$U970)-1)))-(YEAR(Register!$O970)*12+MONTH(Register!$O970))+1))/Register!$Q970,2))</f>
        <v/>
      </c>
      <c r="H972" s="27">
        <f>IF(OR(Register!$N970&lt;&gt;"Yes",Register!$O970="",N(Register!$Q970)=0),0,ROUND((Register!$M970-Register!$R970)*MIN(Register!$Q970,MAX(0,MIN(H$4,IF(Register!$U970="",$D$2,MIN($D$2,YEAR(Register!$U970)*12+MONTH(Register!$U970)-1)))-(YEAR(Register!$O970)*12+MONTH(Register!$O970))+1))/Register!$Q970,2)-ROUND((Register!$M970-Register!$R970)*MIN(Register!$Q970,MAX(0,MIN(H$4-1,IF(Register!$U970="",$D$2,MIN($D$2,YEAR(Register!$U970)*12+MONTH(Register!$U970)-1)))-(YEAR(Register!$O970)*12+MONTH(Register!$O970))+1))/Register!$Q970,2))</f>
        <v/>
      </c>
      <c r="I972" s="27">
        <f>IF(OR(Register!$N970&lt;&gt;"Yes",Register!$O970="",N(Register!$Q970)=0),0,ROUND((Register!$M970-Register!$R970)*MIN(Register!$Q970,MAX(0,MIN(I$4,IF(Register!$U970="",$D$2,MIN($D$2,YEAR(Register!$U970)*12+MONTH(Register!$U970)-1)))-(YEAR(Register!$O970)*12+MONTH(Register!$O970))+1))/Register!$Q970,2)-ROUND((Register!$M970-Register!$R970)*MIN(Register!$Q970,MAX(0,MIN(I$4-1,IF(Register!$U970="",$D$2,MIN($D$2,YEAR(Register!$U970)*12+MONTH(Register!$U970)-1)))-(YEAR(Register!$O970)*12+MONTH(Register!$O970))+1))/Register!$Q970,2))</f>
        <v/>
      </c>
      <c r="J972" s="27">
        <f>IF(OR(Register!$N970&lt;&gt;"Yes",Register!$O970="",N(Register!$Q970)=0),0,ROUND((Register!$M970-Register!$R970)*MIN(Register!$Q970,MAX(0,MIN(J$4,IF(Register!$U970="",$D$2,MIN($D$2,YEAR(Register!$U970)*12+MONTH(Register!$U970)-1)))-(YEAR(Register!$O970)*12+MONTH(Register!$O970))+1))/Register!$Q970,2)-ROUND((Register!$M970-Register!$R970)*MIN(Register!$Q970,MAX(0,MIN(J$4-1,IF(Register!$U970="",$D$2,MIN($D$2,YEAR(Register!$U970)*12+MONTH(Register!$U970)-1)))-(YEAR(Register!$O970)*12+MONTH(Register!$O970))+1))/Register!$Q970,2))</f>
        <v/>
      </c>
      <c r="K972" s="27">
        <f>IF(OR(Register!$N970&lt;&gt;"Yes",Register!$O970="",N(Register!$Q970)=0),0,ROUND((Register!$M970-Register!$R970)*MIN(Register!$Q970,MAX(0,MIN(K$4,IF(Register!$U970="",$D$2,MIN($D$2,YEAR(Register!$U970)*12+MONTH(Register!$U970)-1)))-(YEAR(Register!$O970)*12+MONTH(Register!$O970))+1))/Register!$Q970,2)-ROUND((Register!$M970-Register!$R970)*MIN(Register!$Q970,MAX(0,MIN(K$4-1,IF(Register!$U970="",$D$2,MIN($D$2,YEAR(Register!$U970)*12+MONTH(Register!$U970)-1)))-(YEAR(Register!$O970)*12+MONTH(Register!$O970))+1))/Register!$Q970,2))</f>
        <v/>
      </c>
      <c r="L972" s="27">
        <f>IF(OR(Register!$N970&lt;&gt;"Yes",Register!$O970="",N(Register!$Q970)=0),0,ROUND((Register!$M970-Register!$R970)*MIN(Register!$Q970,MAX(0,MIN(L$4,IF(Register!$U970="",$D$2,MIN($D$2,YEAR(Register!$U970)*12+MONTH(Register!$U970)-1)))-(YEAR(Register!$O970)*12+MONTH(Register!$O970))+1))/Register!$Q970,2)-ROUND((Register!$M970-Register!$R970)*MIN(Register!$Q970,MAX(0,MIN(L$4-1,IF(Register!$U970="",$D$2,MIN($D$2,YEAR(Register!$U970)*12+MONTH(Register!$U970)-1)))-(YEAR(Register!$O970)*12+MONTH(Register!$O970))+1))/Register!$Q970,2))</f>
        <v/>
      </c>
      <c r="M972" s="27">
        <f>IF(OR(Register!$N970&lt;&gt;"Yes",Register!$O970="",N(Register!$Q970)=0),0,ROUND((Register!$M970-Register!$R970)*MIN(Register!$Q970,MAX(0,MIN(M$4,IF(Register!$U970="",$D$2,MIN($D$2,YEAR(Register!$U970)*12+MONTH(Register!$U970)-1)))-(YEAR(Register!$O970)*12+MONTH(Register!$O970))+1))/Register!$Q970,2)-ROUND((Register!$M970-Register!$R970)*MIN(Register!$Q970,MAX(0,MIN(M$4-1,IF(Register!$U970="",$D$2,MIN($D$2,YEAR(Register!$U970)*12+MONTH(Register!$U970)-1)))-(YEAR(Register!$O970)*12+MONTH(Register!$O970))+1))/Register!$Q970,2))</f>
        <v/>
      </c>
      <c r="N972" s="27">
        <f>IF(OR(Register!$N970&lt;&gt;"Yes",Register!$O970="",N(Register!$Q970)=0),0,ROUND((Register!$M970-Register!$R970)*MIN(Register!$Q970,MAX(0,MIN(N$4,IF(Register!$U970="",$D$2,MIN($D$2,YEAR(Register!$U970)*12+MONTH(Register!$U970)-1)))-(YEAR(Register!$O970)*12+MONTH(Register!$O970))+1))/Register!$Q970,2)-ROUND((Register!$M970-Register!$R970)*MIN(Register!$Q970,MAX(0,MIN(N$4-1,IF(Register!$U970="",$D$2,MIN($D$2,YEAR(Register!$U970)*12+MONTH(Register!$U970)-1)))-(YEAR(Register!$O970)*12+MONTH(Register!$O970))+1))/Register!$Q970,2))</f>
        <v/>
      </c>
      <c r="O972" s="27">
        <f>IF(OR(Register!$N970&lt;&gt;"Yes",Register!$O970="",N(Register!$Q970)=0),0,ROUND((Register!$M970-Register!$R970)*MIN(Register!$Q970,MAX(0,MIN(O$4,IF(Register!$U970="",$D$2,MIN($D$2,YEAR(Register!$U970)*12+MONTH(Register!$U970)-1)))-(YEAR(Register!$O970)*12+MONTH(Register!$O970))+1))/Register!$Q970,2)-ROUND((Register!$M970-Register!$R970)*MIN(Register!$Q970,MAX(0,MIN(O$4-1,IF(Register!$U970="",$D$2,MIN($D$2,YEAR(Register!$U970)*12+MONTH(Register!$U970)-1)))-(YEAR(Register!$O970)*12+MONTH(Register!$O970))+1))/Register!$Q970,2))</f>
        <v/>
      </c>
      <c r="P972" s="27">
        <f>IF(OR(Register!$N970&lt;&gt;"Yes",Register!$O970="",N(Register!$Q970)=0),0,ROUND((Register!$M970-Register!$R970)*MIN(Register!$Q970,MAX(0,MIN(P$4,IF(Register!$U970="",$D$2,MIN($D$2,YEAR(Register!$U970)*12+MONTH(Register!$U970)-1)))-(YEAR(Register!$O970)*12+MONTH(Register!$O970))+1))/Register!$Q970,2)-ROUND((Register!$M970-Register!$R970)*MIN(Register!$Q970,MAX(0,MIN(P$4-1,IF(Register!$U970="",$D$2,MIN($D$2,YEAR(Register!$U970)*12+MONTH(Register!$U970)-1)))-(YEAR(Register!$O970)*12+MONTH(Register!$O970))+1))/Register!$Q970,2))</f>
        <v/>
      </c>
      <c r="Q972" s="27">
        <f>E972+F972+G972+H972+I972+J972+K972+L972+M972+N972+O972+P972</f>
        <v/>
      </c>
    </row>
    <row r="973">
      <c r="A973" s="28">
        <f>IF(Register!$A971="","",Register!$A971)</f>
        <v/>
      </c>
      <c r="B973" s="28">
        <f>IF(Register!$D971="","",Register!$D971)</f>
        <v/>
      </c>
      <c r="C973" s="28">
        <f>IF(Register!$F971="","",Register!$F971)</f>
        <v/>
      </c>
      <c r="D973" s="28">
        <f>IF(C973="","",IF(C973=Settings!$A$9,Settings!$B$9,IF(C973=Settings!$A$10,Settings!$B$10,IF(C973=Settings!$A$11,Settings!$B$11,IF(C973=Settings!$A$12,Settings!$B$12,IF(C973=Settings!$A$13,Settings!$B$13,IF(C973=Settings!$A$14,Settings!$B$14,IF(C973=Settings!$A$15,Settings!$B$15,IF(C973=Settings!$A$16,Settings!$B$16,IF(C973=Settings!$A$17,Settings!$B$17,IF(C973=Settings!$A$18,Settings!$B$18,"")))))))))))</f>
        <v/>
      </c>
      <c r="E973" s="27">
        <f>IF(OR(Register!$N971&lt;&gt;"Yes",Register!$O971="",N(Register!$Q971)=0),0,ROUND((Register!$M971-Register!$R971)*MIN(Register!$Q971,MAX(0,MIN(E$4,IF(Register!$U971="",$D$2,MIN($D$2,YEAR(Register!$U971)*12+MONTH(Register!$U971)-1)))-(YEAR(Register!$O971)*12+MONTH(Register!$O971))+1))/Register!$Q971,2)-ROUND((Register!$M971-Register!$R971)*MIN(Register!$Q971,MAX(0,MIN(E$4-1,IF(Register!$U971="",$D$2,MIN($D$2,YEAR(Register!$U971)*12+MONTH(Register!$U971)-1)))-(YEAR(Register!$O971)*12+MONTH(Register!$O971))+1))/Register!$Q971,2))</f>
        <v/>
      </c>
      <c r="F973" s="27">
        <f>IF(OR(Register!$N971&lt;&gt;"Yes",Register!$O971="",N(Register!$Q971)=0),0,ROUND((Register!$M971-Register!$R971)*MIN(Register!$Q971,MAX(0,MIN(F$4,IF(Register!$U971="",$D$2,MIN($D$2,YEAR(Register!$U971)*12+MONTH(Register!$U971)-1)))-(YEAR(Register!$O971)*12+MONTH(Register!$O971))+1))/Register!$Q971,2)-ROUND((Register!$M971-Register!$R971)*MIN(Register!$Q971,MAX(0,MIN(F$4-1,IF(Register!$U971="",$D$2,MIN($D$2,YEAR(Register!$U971)*12+MONTH(Register!$U971)-1)))-(YEAR(Register!$O971)*12+MONTH(Register!$O971))+1))/Register!$Q971,2))</f>
        <v/>
      </c>
      <c r="G973" s="27">
        <f>IF(OR(Register!$N971&lt;&gt;"Yes",Register!$O971="",N(Register!$Q971)=0),0,ROUND((Register!$M971-Register!$R971)*MIN(Register!$Q971,MAX(0,MIN(G$4,IF(Register!$U971="",$D$2,MIN($D$2,YEAR(Register!$U971)*12+MONTH(Register!$U971)-1)))-(YEAR(Register!$O971)*12+MONTH(Register!$O971))+1))/Register!$Q971,2)-ROUND((Register!$M971-Register!$R971)*MIN(Register!$Q971,MAX(0,MIN(G$4-1,IF(Register!$U971="",$D$2,MIN($D$2,YEAR(Register!$U971)*12+MONTH(Register!$U971)-1)))-(YEAR(Register!$O971)*12+MONTH(Register!$O971))+1))/Register!$Q971,2))</f>
        <v/>
      </c>
      <c r="H973" s="27">
        <f>IF(OR(Register!$N971&lt;&gt;"Yes",Register!$O971="",N(Register!$Q971)=0),0,ROUND((Register!$M971-Register!$R971)*MIN(Register!$Q971,MAX(0,MIN(H$4,IF(Register!$U971="",$D$2,MIN($D$2,YEAR(Register!$U971)*12+MONTH(Register!$U971)-1)))-(YEAR(Register!$O971)*12+MONTH(Register!$O971))+1))/Register!$Q971,2)-ROUND((Register!$M971-Register!$R971)*MIN(Register!$Q971,MAX(0,MIN(H$4-1,IF(Register!$U971="",$D$2,MIN($D$2,YEAR(Register!$U971)*12+MONTH(Register!$U971)-1)))-(YEAR(Register!$O971)*12+MONTH(Register!$O971))+1))/Register!$Q971,2))</f>
        <v/>
      </c>
      <c r="I973" s="27">
        <f>IF(OR(Register!$N971&lt;&gt;"Yes",Register!$O971="",N(Register!$Q971)=0),0,ROUND((Register!$M971-Register!$R971)*MIN(Register!$Q971,MAX(0,MIN(I$4,IF(Register!$U971="",$D$2,MIN($D$2,YEAR(Register!$U971)*12+MONTH(Register!$U971)-1)))-(YEAR(Register!$O971)*12+MONTH(Register!$O971))+1))/Register!$Q971,2)-ROUND((Register!$M971-Register!$R971)*MIN(Register!$Q971,MAX(0,MIN(I$4-1,IF(Register!$U971="",$D$2,MIN($D$2,YEAR(Register!$U971)*12+MONTH(Register!$U971)-1)))-(YEAR(Register!$O971)*12+MONTH(Register!$O971))+1))/Register!$Q971,2))</f>
        <v/>
      </c>
      <c r="J973" s="27">
        <f>IF(OR(Register!$N971&lt;&gt;"Yes",Register!$O971="",N(Register!$Q971)=0),0,ROUND((Register!$M971-Register!$R971)*MIN(Register!$Q971,MAX(0,MIN(J$4,IF(Register!$U971="",$D$2,MIN($D$2,YEAR(Register!$U971)*12+MONTH(Register!$U971)-1)))-(YEAR(Register!$O971)*12+MONTH(Register!$O971))+1))/Register!$Q971,2)-ROUND((Register!$M971-Register!$R971)*MIN(Register!$Q971,MAX(0,MIN(J$4-1,IF(Register!$U971="",$D$2,MIN($D$2,YEAR(Register!$U971)*12+MONTH(Register!$U971)-1)))-(YEAR(Register!$O971)*12+MONTH(Register!$O971))+1))/Register!$Q971,2))</f>
        <v/>
      </c>
      <c r="K973" s="27">
        <f>IF(OR(Register!$N971&lt;&gt;"Yes",Register!$O971="",N(Register!$Q971)=0),0,ROUND((Register!$M971-Register!$R971)*MIN(Register!$Q971,MAX(0,MIN(K$4,IF(Register!$U971="",$D$2,MIN($D$2,YEAR(Register!$U971)*12+MONTH(Register!$U971)-1)))-(YEAR(Register!$O971)*12+MONTH(Register!$O971))+1))/Register!$Q971,2)-ROUND((Register!$M971-Register!$R971)*MIN(Register!$Q971,MAX(0,MIN(K$4-1,IF(Register!$U971="",$D$2,MIN($D$2,YEAR(Register!$U971)*12+MONTH(Register!$U971)-1)))-(YEAR(Register!$O971)*12+MONTH(Register!$O971))+1))/Register!$Q971,2))</f>
        <v/>
      </c>
      <c r="L973" s="27">
        <f>IF(OR(Register!$N971&lt;&gt;"Yes",Register!$O971="",N(Register!$Q971)=0),0,ROUND((Register!$M971-Register!$R971)*MIN(Register!$Q971,MAX(0,MIN(L$4,IF(Register!$U971="",$D$2,MIN($D$2,YEAR(Register!$U971)*12+MONTH(Register!$U971)-1)))-(YEAR(Register!$O971)*12+MONTH(Register!$O971))+1))/Register!$Q971,2)-ROUND((Register!$M971-Register!$R971)*MIN(Register!$Q971,MAX(0,MIN(L$4-1,IF(Register!$U971="",$D$2,MIN($D$2,YEAR(Register!$U971)*12+MONTH(Register!$U971)-1)))-(YEAR(Register!$O971)*12+MONTH(Register!$O971))+1))/Register!$Q971,2))</f>
        <v/>
      </c>
      <c r="M973" s="27">
        <f>IF(OR(Register!$N971&lt;&gt;"Yes",Register!$O971="",N(Register!$Q971)=0),0,ROUND((Register!$M971-Register!$R971)*MIN(Register!$Q971,MAX(0,MIN(M$4,IF(Register!$U971="",$D$2,MIN($D$2,YEAR(Register!$U971)*12+MONTH(Register!$U971)-1)))-(YEAR(Register!$O971)*12+MONTH(Register!$O971))+1))/Register!$Q971,2)-ROUND((Register!$M971-Register!$R971)*MIN(Register!$Q971,MAX(0,MIN(M$4-1,IF(Register!$U971="",$D$2,MIN($D$2,YEAR(Register!$U971)*12+MONTH(Register!$U971)-1)))-(YEAR(Register!$O971)*12+MONTH(Register!$O971))+1))/Register!$Q971,2))</f>
        <v/>
      </c>
      <c r="N973" s="27">
        <f>IF(OR(Register!$N971&lt;&gt;"Yes",Register!$O971="",N(Register!$Q971)=0),0,ROUND((Register!$M971-Register!$R971)*MIN(Register!$Q971,MAX(0,MIN(N$4,IF(Register!$U971="",$D$2,MIN($D$2,YEAR(Register!$U971)*12+MONTH(Register!$U971)-1)))-(YEAR(Register!$O971)*12+MONTH(Register!$O971))+1))/Register!$Q971,2)-ROUND((Register!$M971-Register!$R971)*MIN(Register!$Q971,MAX(0,MIN(N$4-1,IF(Register!$U971="",$D$2,MIN($D$2,YEAR(Register!$U971)*12+MONTH(Register!$U971)-1)))-(YEAR(Register!$O971)*12+MONTH(Register!$O971))+1))/Register!$Q971,2))</f>
        <v/>
      </c>
      <c r="O973" s="27">
        <f>IF(OR(Register!$N971&lt;&gt;"Yes",Register!$O971="",N(Register!$Q971)=0),0,ROUND((Register!$M971-Register!$R971)*MIN(Register!$Q971,MAX(0,MIN(O$4,IF(Register!$U971="",$D$2,MIN($D$2,YEAR(Register!$U971)*12+MONTH(Register!$U971)-1)))-(YEAR(Register!$O971)*12+MONTH(Register!$O971))+1))/Register!$Q971,2)-ROUND((Register!$M971-Register!$R971)*MIN(Register!$Q971,MAX(0,MIN(O$4-1,IF(Register!$U971="",$D$2,MIN($D$2,YEAR(Register!$U971)*12+MONTH(Register!$U971)-1)))-(YEAR(Register!$O971)*12+MONTH(Register!$O971))+1))/Register!$Q971,2))</f>
        <v/>
      </c>
      <c r="P973" s="27">
        <f>IF(OR(Register!$N971&lt;&gt;"Yes",Register!$O971="",N(Register!$Q971)=0),0,ROUND((Register!$M971-Register!$R971)*MIN(Register!$Q971,MAX(0,MIN(P$4,IF(Register!$U971="",$D$2,MIN($D$2,YEAR(Register!$U971)*12+MONTH(Register!$U971)-1)))-(YEAR(Register!$O971)*12+MONTH(Register!$O971))+1))/Register!$Q971,2)-ROUND((Register!$M971-Register!$R971)*MIN(Register!$Q971,MAX(0,MIN(P$4-1,IF(Register!$U971="",$D$2,MIN($D$2,YEAR(Register!$U971)*12+MONTH(Register!$U971)-1)))-(YEAR(Register!$O971)*12+MONTH(Register!$O971))+1))/Register!$Q971,2))</f>
        <v/>
      </c>
      <c r="Q973" s="27">
        <f>E973+F973+G973+H973+I973+J973+K973+L973+M973+N973+O973+P973</f>
        <v/>
      </c>
    </row>
    <row r="974">
      <c r="A974" s="28">
        <f>IF(Register!$A972="","",Register!$A972)</f>
        <v/>
      </c>
      <c r="B974" s="28">
        <f>IF(Register!$D972="","",Register!$D972)</f>
        <v/>
      </c>
      <c r="C974" s="28">
        <f>IF(Register!$F972="","",Register!$F972)</f>
        <v/>
      </c>
      <c r="D974" s="28">
        <f>IF(C974="","",IF(C974=Settings!$A$9,Settings!$B$9,IF(C974=Settings!$A$10,Settings!$B$10,IF(C974=Settings!$A$11,Settings!$B$11,IF(C974=Settings!$A$12,Settings!$B$12,IF(C974=Settings!$A$13,Settings!$B$13,IF(C974=Settings!$A$14,Settings!$B$14,IF(C974=Settings!$A$15,Settings!$B$15,IF(C974=Settings!$A$16,Settings!$B$16,IF(C974=Settings!$A$17,Settings!$B$17,IF(C974=Settings!$A$18,Settings!$B$18,"")))))))))))</f>
        <v/>
      </c>
      <c r="E974" s="27">
        <f>IF(OR(Register!$N972&lt;&gt;"Yes",Register!$O972="",N(Register!$Q972)=0),0,ROUND((Register!$M972-Register!$R972)*MIN(Register!$Q972,MAX(0,MIN(E$4,IF(Register!$U972="",$D$2,MIN($D$2,YEAR(Register!$U972)*12+MONTH(Register!$U972)-1)))-(YEAR(Register!$O972)*12+MONTH(Register!$O972))+1))/Register!$Q972,2)-ROUND((Register!$M972-Register!$R972)*MIN(Register!$Q972,MAX(0,MIN(E$4-1,IF(Register!$U972="",$D$2,MIN($D$2,YEAR(Register!$U972)*12+MONTH(Register!$U972)-1)))-(YEAR(Register!$O972)*12+MONTH(Register!$O972))+1))/Register!$Q972,2))</f>
        <v/>
      </c>
      <c r="F974" s="27">
        <f>IF(OR(Register!$N972&lt;&gt;"Yes",Register!$O972="",N(Register!$Q972)=0),0,ROUND((Register!$M972-Register!$R972)*MIN(Register!$Q972,MAX(0,MIN(F$4,IF(Register!$U972="",$D$2,MIN($D$2,YEAR(Register!$U972)*12+MONTH(Register!$U972)-1)))-(YEAR(Register!$O972)*12+MONTH(Register!$O972))+1))/Register!$Q972,2)-ROUND((Register!$M972-Register!$R972)*MIN(Register!$Q972,MAX(0,MIN(F$4-1,IF(Register!$U972="",$D$2,MIN($D$2,YEAR(Register!$U972)*12+MONTH(Register!$U972)-1)))-(YEAR(Register!$O972)*12+MONTH(Register!$O972))+1))/Register!$Q972,2))</f>
        <v/>
      </c>
      <c r="G974" s="27">
        <f>IF(OR(Register!$N972&lt;&gt;"Yes",Register!$O972="",N(Register!$Q972)=0),0,ROUND((Register!$M972-Register!$R972)*MIN(Register!$Q972,MAX(0,MIN(G$4,IF(Register!$U972="",$D$2,MIN($D$2,YEAR(Register!$U972)*12+MONTH(Register!$U972)-1)))-(YEAR(Register!$O972)*12+MONTH(Register!$O972))+1))/Register!$Q972,2)-ROUND((Register!$M972-Register!$R972)*MIN(Register!$Q972,MAX(0,MIN(G$4-1,IF(Register!$U972="",$D$2,MIN($D$2,YEAR(Register!$U972)*12+MONTH(Register!$U972)-1)))-(YEAR(Register!$O972)*12+MONTH(Register!$O972))+1))/Register!$Q972,2))</f>
        <v/>
      </c>
      <c r="H974" s="27">
        <f>IF(OR(Register!$N972&lt;&gt;"Yes",Register!$O972="",N(Register!$Q972)=0),0,ROUND((Register!$M972-Register!$R972)*MIN(Register!$Q972,MAX(0,MIN(H$4,IF(Register!$U972="",$D$2,MIN($D$2,YEAR(Register!$U972)*12+MONTH(Register!$U972)-1)))-(YEAR(Register!$O972)*12+MONTH(Register!$O972))+1))/Register!$Q972,2)-ROUND((Register!$M972-Register!$R972)*MIN(Register!$Q972,MAX(0,MIN(H$4-1,IF(Register!$U972="",$D$2,MIN($D$2,YEAR(Register!$U972)*12+MONTH(Register!$U972)-1)))-(YEAR(Register!$O972)*12+MONTH(Register!$O972))+1))/Register!$Q972,2))</f>
        <v/>
      </c>
      <c r="I974" s="27">
        <f>IF(OR(Register!$N972&lt;&gt;"Yes",Register!$O972="",N(Register!$Q972)=0),0,ROUND((Register!$M972-Register!$R972)*MIN(Register!$Q972,MAX(0,MIN(I$4,IF(Register!$U972="",$D$2,MIN($D$2,YEAR(Register!$U972)*12+MONTH(Register!$U972)-1)))-(YEAR(Register!$O972)*12+MONTH(Register!$O972))+1))/Register!$Q972,2)-ROUND((Register!$M972-Register!$R972)*MIN(Register!$Q972,MAX(0,MIN(I$4-1,IF(Register!$U972="",$D$2,MIN($D$2,YEAR(Register!$U972)*12+MONTH(Register!$U972)-1)))-(YEAR(Register!$O972)*12+MONTH(Register!$O972))+1))/Register!$Q972,2))</f>
        <v/>
      </c>
      <c r="J974" s="27">
        <f>IF(OR(Register!$N972&lt;&gt;"Yes",Register!$O972="",N(Register!$Q972)=0),0,ROUND((Register!$M972-Register!$R972)*MIN(Register!$Q972,MAX(0,MIN(J$4,IF(Register!$U972="",$D$2,MIN($D$2,YEAR(Register!$U972)*12+MONTH(Register!$U972)-1)))-(YEAR(Register!$O972)*12+MONTH(Register!$O972))+1))/Register!$Q972,2)-ROUND((Register!$M972-Register!$R972)*MIN(Register!$Q972,MAX(0,MIN(J$4-1,IF(Register!$U972="",$D$2,MIN($D$2,YEAR(Register!$U972)*12+MONTH(Register!$U972)-1)))-(YEAR(Register!$O972)*12+MONTH(Register!$O972))+1))/Register!$Q972,2))</f>
        <v/>
      </c>
      <c r="K974" s="27">
        <f>IF(OR(Register!$N972&lt;&gt;"Yes",Register!$O972="",N(Register!$Q972)=0),0,ROUND((Register!$M972-Register!$R972)*MIN(Register!$Q972,MAX(0,MIN(K$4,IF(Register!$U972="",$D$2,MIN($D$2,YEAR(Register!$U972)*12+MONTH(Register!$U972)-1)))-(YEAR(Register!$O972)*12+MONTH(Register!$O972))+1))/Register!$Q972,2)-ROUND((Register!$M972-Register!$R972)*MIN(Register!$Q972,MAX(0,MIN(K$4-1,IF(Register!$U972="",$D$2,MIN($D$2,YEAR(Register!$U972)*12+MONTH(Register!$U972)-1)))-(YEAR(Register!$O972)*12+MONTH(Register!$O972))+1))/Register!$Q972,2))</f>
        <v/>
      </c>
      <c r="L974" s="27">
        <f>IF(OR(Register!$N972&lt;&gt;"Yes",Register!$O972="",N(Register!$Q972)=0),0,ROUND((Register!$M972-Register!$R972)*MIN(Register!$Q972,MAX(0,MIN(L$4,IF(Register!$U972="",$D$2,MIN($D$2,YEAR(Register!$U972)*12+MONTH(Register!$U972)-1)))-(YEAR(Register!$O972)*12+MONTH(Register!$O972))+1))/Register!$Q972,2)-ROUND((Register!$M972-Register!$R972)*MIN(Register!$Q972,MAX(0,MIN(L$4-1,IF(Register!$U972="",$D$2,MIN($D$2,YEAR(Register!$U972)*12+MONTH(Register!$U972)-1)))-(YEAR(Register!$O972)*12+MONTH(Register!$O972))+1))/Register!$Q972,2))</f>
        <v/>
      </c>
      <c r="M974" s="27">
        <f>IF(OR(Register!$N972&lt;&gt;"Yes",Register!$O972="",N(Register!$Q972)=0),0,ROUND((Register!$M972-Register!$R972)*MIN(Register!$Q972,MAX(0,MIN(M$4,IF(Register!$U972="",$D$2,MIN($D$2,YEAR(Register!$U972)*12+MONTH(Register!$U972)-1)))-(YEAR(Register!$O972)*12+MONTH(Register!$O972))+1))/Register!$Q972,2)-ROUND((Register!$M972-Register!$R972)*MIN(Register!$Q972,MAX(0,MIN(M$4-1,IF(Register!$U972="",$D$2,MIN($D$2,YEAR(Register!$U972)*12+MONTH(Register!$U972)-1)))-(YEAR(Register!$O972)*12+MONTH(Register!$O972))+1))/Register!$Q972,2))</f>
        <v/>
      </c>
      <c r="N974" s="27">
        <f>IF(OR(Register!$N972&lt;&gt;"Yes",Register!$O972="",N(Register!$Q972)=0),0,ROUND((Register!$M972-Register!$R972)*MIN(Register!$Q972,MAX(0,MIN(N$4,IF(Register!$U972="",$D$2,MIN($D$2,YEAR(Register!$U972)*12+MONTH(Register!$U972)-1)))-(YEAR(Register!$O972)*12+MONTH(Register!$O972))+1))/Register!$Q972,2)-ROUND((Register!$M972-Register!$R972)*MIN(Register!$Q972,MAX(0,MIN(N$4-1,IF(Register!$U972="",$D$2,MIN($D$2,YEAR(Register!$U972)*12+MONTH(Register!$U972)-1)))-(YEAR(Register!$O972)*12+MONTH(Register!$O972))+1))/Register!$Q972,2))</f>
        <v/>
      </c>
      <c r="O974" s="27">
        <f>IF(OR(Register!$N972&lt;&gt;"Yes",Register!$O972="",N(Register!$Q972)=0),0,ROUND((Register!$M972-Register!$R972)*MIN(Register!$Q972,MAX(0,MIN(O$4,IF(Register!$U972="",$D$2,MIN($D$2,YEAR(Register!$U972)*12+MONTH(Register!$U972)-1)))-(YEAR(Register!$O972)*12+MONTH(Register!$O972))+1))/Register!$Q972,2)-ROUND((Register!$M972-Register!$R972)*MIN(Register!$Q972,MAX(0,MIN(O$4-1,IF(Register!$U972="",$D$2,MIN($D$2,YEAR(Register!$U972)*12+MONTH(Register!$U972)-1)))-(YEAR(Register!$O972)*12+MONTH(Register!$O972))+1))/Register!$Q972,2))</f>
        <v/>
      </c>
      <c r="P974" s="27">
        <f>IF(OR(Register!$N972&lt;&gt;"Yes",Register!$O972="",N(Register!$Q972)=0),0,ROUND((Register!$M972-Register!$R972)*MIN(Register!$Q972,MAX(0,MIN(P$4,IF(Register!$U972="",$D$2,MIN($D$2,YEAR(Register!$U972)*12+MONTH(Register!$U972)-1)))-(YEAR(Register!$O972)*12+MONTH(Register!$O972))+1))/Register!$Q972,2)-ROUND((Register!$M972-Register!$R972)*MIN(Register!$Q972,MAX(0,MIN(P$4-1,IF(Register!$U972="",$D$2,MIN($D$2,YEAR(Register!$U972)*12+MONTH(Register!$U972)-1)))-(YEAR(Register!$O972)*12+MONTH(Register!$O972))+1))/Register!$Q972,2))</f>
        <v/>
      </c>
      <c r="Q974" s="27">
        <f>E974+F974+G974+H974+I974+J974+K974+L974+M974+N974+O974+P974</f>
        <v/>
      </c>
    </row>
    <row r="975">
      <c r="A975" s="28">
        <f>IF(Register!$A973="","",Register!$A973)</f>
        <v/>
      </c>
      <c r="B975" s="28">
        <f>IF(Register!$D973="","",Register!$D973)</f>
        <v/>
      </c>
      <c r="C975" s="28">
        <f>IF(Register!$F973="","",Register!$F973)</f>
        <v/>
      </c>
      <c r="D975" s="28">
        <f>IF(C975="","",IF(C975=Settings!$A$9,Settings!$B$9,IF(C975=Settings!$A$10,Settings!$B$10,IF(C975=Settings!$A$11,Settings!$B$11,IF(C975=Settings!$A$12,Settings!$B$12,IF(C975=Settings!$A$13,Settings!$B$13,IF(C975=Settings!$A$14,Settings!$B$14,IF(C975=Settings!$A$15,Settings!$B$15,IF(C975=Settings!$A$16,Settings!$B$16,IF(C975=Settings!$A$17,Settings!$B$17,IF(C975=Settings!$A$18,Settings!$B$18,"")))))))))))</f>
        <v/>
      </c>
      <c r="E975" s="27">
        <f>IF(OR(Register!$N973&lt;&gt;"Yes",Register!$O973="",N(Register!$Q973)=0),0,ROUND((Register!$M973-Register!$R973)*MIN(Register!$Q973,MAX(0,MIN(E$4,IF(Register!$U973="",$D$2,MIN($D$2,YEAR(Register!$U973)*12+MONTH(Register!$U973)-1)))-(YEAR(Register!$O973)*12+MONTH(Register!$O973))+1))/Register!$Q973,2)-ROUND((Register!$M973-Register!$R973)*MIN(Register!$Q973,MAX(0,MIN(E$4-1,IF(Register!$U973="",$D$2,MIN($D$2,YEAR(Register!$U973)*12+MONTH(Register!$U973)-1)))-(YEAR(Register!$O973)*12+MONTH(Register!$O973))+1))/Register!$Q973,2))</f>
        <v/>
      </c>
      <c r="F975" s="27">
        <f>IF(OR(Register!$N973&lt;&gt;"Yes",Register!$O973="",N(Register!$Q973)=0),0,ROUND((Register!$M973-Register!$R973)*MIN(Register!$Q973,MAX(0,MIN(F$4,IF(Register!$U973="",$D$2,MIN($D$2,YEAR(Register!$U973)*12+MONTH(Register!$U973)-1)))-(YEAR(Register!$O973)*12+MONTH(Register!$O973))+1))/Register!$Q973,2)-ROUND((Register!$M973-Register!$R973)*MIN(Register!$Q973,MAX(0,MIN(F$4-1,IF(Register!$U973="",$D$2,MIN($D$2,YEAR(Register!$U973)*12+MONTH(Register!$U973)-1)))-(YEAR(Register!$O973)*12+MONTH(Register!$O973))+1))/Register!$Q973,2))</f>
        <v/>
      </c>
      <c r="G975" s="27">
        <f>IF(OR(Register!$N973&lt;&gt;"Yes",Register!$O973="",N(Register!$Q973)=0),0,ROUND((Register!$M973-Register!$R973)*MIN(Register!$Q973,MAX(0,MIN(G$4,IF(Register!$U973="",$D$2,MIN($D$2,YEAR(Register!$U973)*12+MONTH(Register!$U973)-1)))-(YEAR(Register!$O973)*12+MONTH(Register!$O973))+1))/Register!$Q973,2)-ROUND((Register!$M973-Register!$R973)*MIN(Register!$Q973,MAX(0,MIN(G$4-1,IF(Register!$U973="",$D$2,MIN($D$2,YEAR(Register!$U973)*12+MONTH(Register!$U973)-1)))-(YEAR(Register!$O973)*12+MONTH(Register!$O973))+1))/Register!$Q973,2))</f>
        <v/>
      </c>
      <c r="H975" s="27">
        <f>IF(OR(Register!$N973&lt;&gt;"Yes",Register!$O973="",N(Register!$Q973)=0),0,ROUND((Register!$M973-Register!$R973)*MIN(Register!$Q973,MAX(0,MIN(H$4,IF(Register!$U973="",$D$2,MIN($D$2,YEAR(Register!$U973)*12+MONTH(Register!$U973)-1)))-(YEAR(Register!$O973)*12+MONTH(Register!$O973))+1))/Register!$Q973,2)-ROUND((Register!$M973-Register!$R973)*MIN(Register!$Q973,MAX(0,MIN(H$4-1,IF(Register!$U973="",$D$2,MIN($D$2,YEAR(Register!$U973)*12+MONTH(Register!$U973)-1)))-(YEAR(Register!$O973)*12+MONTH(Register!$O973))+1))/Register!$Q973,2))</f>
        <v/>
      </c>
      <c r="I975" s="27">
        <f>IF(OR(Register!$N973&lt;&gt;"Yes",Register!$O973="",N(Register!$Q973)=0),0,ROUND((Register!$M973-Register!$R973)*MIN(Register!$Q973,MAX(0,MIN(I$4,IF(Register!$U973="",$D$2,MIN($D$2,YEAR(Register!$U973)*12+MONTH(Register!$U973)-1)))-(YEAR(Register!$O973)*12+MONTH(Register!$O973))+1))/Register!$Q973,2)-ROUND((Register!$M973-Register!$R973)*MIN(Register!$Q973,MAX(0,MIN(I$4-1,IF(Register!$U973="",$D$2,MIN($D$2,YEAR(Register!$U973)*12+MONTH(Register!$U973)-1)))-(YEAR(Register!$O973)*12+MONTH(Register!$O973))+1))/Register!$Q973,2))</f>
        <v/>
      </c>
      <c r="J975" s="27">
        <f>IF(OR(Register!$N973&lt;&gt;"Yes",Register!$O973="",N(Register!$Q973)=0),0,ROUND((Register!$M973-Register!$R973)*MIN(Register!$Q973,MAX(0,MIN(J$4,IF(Register!$U973="",$D$2,MIN($D$2,YEAR(Register!$U973)*12+MONTH(Register!$U973)-1)))-(YEAR(Register!$O973)*12+MONTH(Register!$O973))+1))/Register!$Q973,2)-ROUND((Register!$M973-Register!$R973)*MIN(Register!$Q973,MAX(0,MIN(J$4-1,IF(Register!$U973="",$D$2,MIN($D$2,YEAR(Register!$U973)*12+MONTH(Register!$U973)-1)))-(YEAR(Register!$O973)*12+MONTH(Register!$O973))+1))/Register!$Q973,2))</f>
        <v/>
      </c>
      <c r="K975" s="27">
        <f>IF(OR(Register!$N973&lt;&gt;"Yes",Register!$O973="",N(Register!$Q973)=0),0,ROUND((Register!$M973-Register!$R973)*MIN(Register!$Q973,MAX(0,MIN(K$4,IF(Register!$U973="",$D$2,MIN($D$2,YEAR(Register!$U973)*12+MONTH(Register!$U973)-1)))-(YEAR(Register!$O973)*12+MONTH(Register!$O973))+1))/Register!$Q973,2)-ROUND((Register!$M973-Register!$R973)*MIN(Register!$Q973,MAX(0,MIN(K$4-1,IF(Register!$U973="",$D$2,MIN($D$2,YEAR(Register!$U973)*12+MONTH(Register!$U973)-1)))-(YEAR(Register!$O973)*12+MONTH(Register!$O973))+1))/Register!$Q973,2))</f>
        <v/>
      </c>
      <c r="L975" s="27">
        <f>IF(OR(Register!$N973&lt;&gt;"Yes",Register!$O973="",N(Register!$Q973)=0),0,ROUND((Register!$M973-Register!$R973)*MIN(Register!$Q973,MAX(0,MIN(L$4,IF(Register!$U973="",$D$2,MIN($D$2,YEAR(Register!$U973)*12+MONTH(Register!$U973)-1)))-(YEAR(Register!$O973)*12+MONTH(Register!$O973))+1))/Register!$Q973,2)-ROUND((Register!$M973-Register!$R973)*MIN(Register!$Q973,MAX(0,MIN(L$4-1,IF(Register!$U973="",$D$2,MIN($D$2,YEAR(Register!$U973)*12+MONTH(Register!$U973)-1)))-(YEAR(Register!$O973)*12+MONTH(Register!$O973))+1))/Register!$Q973,2))</f>
        <v/>
      </c>
      <c r="M975" s="27">
        <f>IF(OR(Register!$N973&lt;&gt;"Yes",Register!$O973="",N(Register!$Q973)=0),0,ROUND((Register!$M973-Register!$R973)*MIN(Register!$Q973,MAX(0,MIN(M$4,IF(Register!$U973="",$D$2,MIN($D$2,YEAR(Register!$U973)*12+MONTH(Register!$U973)-1)))-(YEAR(Register!$O973)*12+MONTH(Register!$O973))+1))/Register!$Q973,2)-ROUND((Register!$M973-Register!$R973)*MIN(Register!$Q973,MAX(0,MIN(M$4-1,IF(Register!$U973="",$D$2,MIN($D$2,YEAR(Register!$U973)*12+MONTH(Register!$U973)-1)))-(YEAR(Register!$O973)*12+MONTH(Register!$O973))+1))/Register!$Q973,2))</f>
        <v/>
      </c>
      <c r="N975" s="27">
        <f>IF(OR(Register!$N973&lt;&gt;"Yes",Register!$O973="",N(Register!$Q973)=0),0,ROUND((Register!$M973-Register!$R973)*MIN(Register!$Q973,MAX(0,MIN(N$4,IF(Register!$U973="",$D$2,MIN($D$2,YEAR(Register!$U973)*12+MONTH(Register!$U973)-1)))-(YEAR(Register!$O973)*12+MONTH(Register!$O973))+1))/Register!$Q973,2)-ROUND((Register!$M973-Register!$R973)*MIN(Register!$Q973,MAX(0,MIN(N$4-1,IF(Register!$U973="",$D$2,MIN($D$2,YEAR(Register!$U973)*12+MONTH(Register!$U973)-1)))-(YEAR(Register!$O973)*12+MONTH(Register!$O973))+1))/Register!$Q973,2))</f>
        <v/>
      </c>
      <c r="O975" s="27">
        <f>IF(OR(Register!$N973&lt;&gt;"Yes",Register!$O973="",N(Register!$Q973)=0),0,ROUND((Register!$M973-Register!$R973)*MIN(Register!$Q973,MAX(0,MIN(O$4,IF(Register!$U973="",$D$2,MIN($D$2,YEAR(Register!$U973)*12+MONTH(Register!$U973)-1)))-(YEAR(Register!$O973)*12+MONTH(Register!$O973))+1))/Register!$Q973,2)-ROUND((Register!$M973-Register!$R973)*MIN(Register!$Q973,MAX(0,MIN(O$4-1,IF(Register!$U973="",$D$2,MIN($D$2,YEAR(Register!$U973)*12+MONTH(Register!$U973)-1)))-(YEAR(Register!$O973)*12+MONTH(Register!$O973))+1))/Register!$Q973,2))</f>
        <v/>
      </c>
      <c r="P975" s="27">
        <f>IF(OR(Register!$N973&lt;&gt;"Yes",Register!$O973="",N(Register!$Q973)=0),0,ROUND((Register!$M973-Register!$R973)*MIN(Register!$Q973,MAX(0,MIN(P$4,IF(Register!$U973="",$D$2,MIN($D$2,YEAR(Register!$U973)*12+MONTH(Register!$U973)-1)))-(YEAR(Register!$O973)*12+MONTH(Register!$O973))+1))/Register!$Q973,2)-ROUND((Register!$M973-Register!$R973)*MIN(Register!$Q973,MAX(0,MIN(P$4-1,IF(Register!$U973="",$D$2,MIN($D$2,YEAR(Register!$U973)*12+MONTH(Register!$U973)-1)))-(YEAR(Register!$O973)*12+MONTH(Register!$O973))+1))/Register!$Q973,2))</f>
        <v/>
      </c>
      <c r="Q975" s="27">
        <f>E975+F975+G975+H975+I975+J975+K975+L975+M975+N975+O975+P975</f>
        <v/>
      </c>
    </row>
    <row r="976">
      <c r="A976" s="28">
        <f>IF(Register!$A974="","",Register!$A974)</f>
        <v/>
      </c>
      <c r="B976" s="28">
        <f>IF(Register!$D974="","",Register!$D974)</f>
        <v/>
      </c>
      <c r="C976" s="28">
        <f>IF(Register!$F974="","",Register!$F974)</f>
        <v/>
      </c>
      <c r="D976" s="28">
        <f>IF(C976="","",IF(C976=Settings!$A$9,Settings!$B$9,IF(C976=Settings!$A$10,Settings!$B$10,IF(C976=Settings!$A$11,Settings!$B$11,IF(C976=Settings!$A$12,Settings!$B$12,IF(C976=Settings!$A$13,Settings!$B$13,IF(C976=Settings!$A$14,Settings!$B$14,IF(C976=Settings!$A$15,Settings!$B$15,IF(C976=Settings!$A$16,Settings!$B$16,IF(C976=Settings!$A$17,Settings!$B$17,IF(C976=Settings!$A$18,Settings!$B$18,"")))))))))))</f>
        <v/>
      </c>
      <c r="E976" s="27">
        <f>IF(OR(Register!$N974&lt;&gt;"Yes",Register!$O974="",N(Register!$Q974)=0),0,ROUND((Register!$M974-Register!$R974)*MIN(Register!$Q974,MAX(0,MIN(E$4,IF(Register!$U974="",$D$2,MIN($D$2,YEAR(Register!$U974)*12+MONTH(Register!$U974)-1)))-(YEAR(Register!$O974)*12+MONTH(Register!$O974))+1))/Register!$Q974,2)-ROUND((Register!$M974-Register!$R974)*MIN(Register!$Q974,MAX(0,MIN(E$4-1,IF(Register!$U974="",$D$2,MIN($D$2,YEAR(Register!$U974)*12+MONTH(Register!$U974)-1)))-(YEAR(Register!$O974)*12+MONTH(Register!$O974))+1))/Register!$Q974,2))</f>
        <v/>
      </c>
      <c r="F976" s="27">
        <f>IF(OR(Register!$N974&lt;&gt;"Yes",Register!$O974="",N(Register!$Q974)=0),0,ROUND((Register!$M974-Register!$R974)*MIN(Register!$Q974,MAX(0,MIN(F$4,IF(Register!$U974="",$D$2,MIN($D$2,YEAR(Register!$U974)*12+MONTH(Register!$U974)-1)))-(YEAR(Register!$O974)*12+MONTH(Register!$O974))+1))/Register!$Q974,2)-ROUND((Register!$M974-Register!$R974)*MIN(Register!$Q974,MAX(0,MIN(F$4-1,IF(Register!$U974="",$D$2,MIN($D$2,YEAR(Register!$U974)*12+MONTH(Register!$U974)-1)))-(YEAR(Register!$O974)*12+MONTH(Register!$O974))+1))/Register!$Q974,2))</f>
        <v/>
      </c>
      <c r="G976" s="27">
        <f>IF(OR(Register!$N974&lt;&gt;"Yes",Register!$O974="",N(Register!$Q974)=0),0,ROUND((Register!$M974-Register!$R974)*MIN(Register!$Q974,MAX(0,MIN(G$4,IF(Register!$U974="",$D$2,MIN($D$2,YEAR(Register!$U974)*12+MONTH(Register!$U974)-1)))-(YEAR(Register!$O974)*12+MONTH(Register!$O974))+1))/Register!$Q974,2)-ROUND((Register!$M974-Register!$R974)*MIN(Register!$Q974,MAX(0,MIN(G$4-1,IF(Register!$U974="",$D$2,MIN($D$2,YEAR(Register!$U974)*12+MONTH(Register!$U974)-1)))-(YEAR(Register!$O974)*12+MONTH(Register!$O974))+1))/Register!$Q974,2))</f>
        <v/>
      </c>
      <c r="H976" s="27">
        <f>IF(OR(Register!$N974&lt;&gt;"Yes",Register!$O974="",N(Register!$Q974)=0),0,ROUND((Register!$M974-Register!$R974)*MIN(Register!$Q974,MAX(0,MIN(H$4,IF(Register!$U974="",$D$2,MIN($D$2,YEAR(Register!$U974)*12+MONTH(Register!$U974)-1)))-(YEAR(Register!$O974)*12+MONTH(Register!$O974))+1))/Register!$Q974,2)-ROUND((Register!$M974-Register!$R974)*MIN(Register!$Q974,MAX(0,MIN(H$4-1,IF(Register!$U974="",$D$2,MIN($D$2,YEAR(Register!$U974)*12+MONTH(Register!$U974)-1)))-(YEAR(Register!$O974)*12+MONTH(Register!$O974))+1))/Register!$Q974,2))</f>
        <v/>
      </c>
      <c r="I976" s="27">
        <f>IF(OR(Register!$N974&lt;&gt;"Yes",Register!$O974="",N(Register!$Q974)=0),0,ROUND((Register!$M974-Register!$R974)*MIN(Register!$Q974,MAX(0,MIN(I$4,IF(Register!$U974="",$D$2,MIN($D$2,YEAR(Register!$U974)*12+MONTH(Register!$U974)-1)))-(YEAR(Register!$O974)*12+MONTH(Register!$O974))+1))/Register!$Q974,2)-ROUND((Register!$M974-Register!$R974)*MIN(Register!$Q974,MAX(0,MIN(I$4-1,IF(Register!$U974="",$D$2,MIN($D$2,YEAR(Register!$U974)*12+MONTH(Register!$U974)-1)))-(YEAR(Register!$O974)*12+MONTH(Register!$O974))+1))/Register!$Q974,2))</f>
        <v/>
      </c>
      <c r="J976" s="27">
        <f>IF(OR(Register!$N974&lt;&gt;"Yes",Register!$O974="",N(Register!$Q974)=0),0,ROUND((Register!$M974-Register!$R974)*MIN(Register!$Q974,MAX(0,MIN(J$4,IF(Register!$U974="",$D$2,MIN($D$2,YEAR(Register!$U974)*12+MONTH(Register!$U974)-1)))-(YEAR(Register!$O974)*12+MONTH(Register!$O974))+1))/Register!$Q974,2)-ROUND((Register!$M974-Register!$R974)*MIN(Register!$Q974,MAX(0,MIN(J$4-1,IF(Register!$U974="",$D$2,MIN($D$2,YEAR(Register!$U974)*12+MONTH(Register!$U974)-1)))-(YEAR(Register!$O974)*12+MONTH(Register!$O974))+1))/Register!$Q974,2))</f>
        <v/>
      </c>
      <c r="K976" s="27">
        <f>IF(OR(Register!$N974&lt;&gt;"Yes",Register!$O974="",N(Register!$Q974)=0),0,ROUND((Register!$M974-Register!$R974)*MIN(Register!$Q974,MAX(0,MIN(K$4,IF(Register!$U974="",$D$2,MIN($D$2,YEAR(Register!$U974)*12+MONTH(Register!$U974)-1)))-(YEAR(Register!$O974)*12+MONTH(Register!$O974))+1))/Register!$Q974,2)-ROUND((Register!$M974-Register!$R974)*MIN(Register!$Q974,MAX(0,MIN(K$4-1,IF(Register!$U974="",$D$2,MIN($D$2,YEAR(Register!$U974)*12+MONTH(Register!$U974)-1)))-(YEAR(Register!$O974)*12+MONTH(Register!$O974))+1))/Register!$Q974,2))</f>
        <v/>
      </c>
      <c r="L976" s="27">
        <f>IF(OR(Register!$N974&lt;&gt;"Yes",Register!$O974="",N(Register!$Q974)=0),0,ROUND((Register!$M974-Register!$R974)*MIN(Register!$Q974,MAX(0,MIN(L$4,IF(Register!$U974="",$D$2,MIN($D$2,YEAR(Register!$U974)*12+MONTH(Register!$U974)-1)))-(YEAR(Register!$O974)*12+MONTH(Register!$O974))+1))/Register!$Q974,2)-ROUND((Register!$M974-Register!$R974)*MIN(Register!$Q974,MAX(0,MIN(L$4-1,IF(Register!$U974="",$D$2,MIN($D$2,YEAR(Register!$U974)*12+MONTH(Register!$U974)-1)))-(YEAR(Register!$O974)*12+MONTH(Register!$O974))+1))/Register!$Q974,2))</f>
        <v/>
      </c>
      <c r="M976" s="27">
        <f>IF(OR(Register!$N974&lt;&gt;"Yes",Register!$O974="",N(Register!$Q974)=0),0,ROUND((Register!$M974-Register!$R974)*MIN(Register!$Q974,MAX(0,MIN(M$4,IF(Register!$U974="",$D$2,MIN($D$2,YEAR(Register!$U974)*12+MONTH(Register!$U974)-1)))-(YEAR(Register!$O974)*12+MONTH(Register!$O974))+1))/Register!$Q974,2)-ROUND((Register!$M974-Register!$R974)*MIN(Register!$Q974,MAX(0,MIN(M$4-1,IF(Register!$U974="",$D$2,MIN($D$2,YEAR(Register!$U974)*12+MONTH(Register!$U974)-1)))-(YEAR(Register!$O974)*12+MONTH(Register!$O974))+1))/Register!$Q974,2))</f>
        <v/>
      </c>
      <c r="N976" s="27">
        <f>IF(OR(Register!$N974&lt;&gt;"Yes",Register!$O974="",N(Register!$Q974)=0),0,ROUND((Register!$M974-Register!$R974)*MIN(Register!$Q974,MAX(0,MIN(N$4,IF(Register!$U974="",$D$2,MIN($D$2,YEAR(Register!$U974)*12+MONTH(Register!$U974)-1)))-(YEAR(Register!$O974)*12+MONTH(Register!$O974))+1))/Register!$Q974,2)-ROUND((Register!$M974-Register!$R974)*MIN(Register!$Q974,MAX(0,MIN(N$4-1,IF(Register!$U974="",$D$2,MIN($D$2,YEAR(Register!$U974)*12+MONTH(Register!$U974)-1)))-(YEAR(Register!$O974)*12+MONTH(Register!$O974))+1))/Register!$Q974,2))</f>
        <v/>
      </c>
      <c r="O976" s="27">
        <f>IF(OR(Register!$N974&lt;&gt;"Yes",Register!$O974="",N(Register!$Q974)=0),0,ROUND((Register!$M974-Register!$R974)*MIN(Register!$Q974,MAX(0,MIN(O$4,IF(Register!$U974="",$D$2,MIN($D$2,YEAR(Register!$U974)*12+MONTH(Register!$U974)-1)))-(YEAR(Register!$O974)*12+MONTH(Register!$O974))+1))/Register!$Q974,2)-ROUND((Register!$M974-Register!$R974)*MIN(Register!$Q974,MAX(0,MIN(O$4-1,IF(Register!$U974="",$D$2,MIN($D$2,YEAR(Register!$U974)*12+MONTH(Register!$U974)-1)))-(YEAR(Register!$O974)*12+MONTH(Register!$O974))+1))/Register!$Q974,2))</f>
        <v/>
      </c>
      <c r="P976" s="27">
        <f>IF(OR(Register!$N974&lt;&gt;"Yes",Register!$O974="",N(Register!$Q974)=0),0,ROUND((Register!$M974-Register!$R974)*MIN(Register!$Q974,MAX(0,MIN(P$4,IF(Register!$U974="",$D$2,MIN($D$2,YEAR(Register!$U974)*12+MONTH(Register!$U974)-1)))-(YEAR(Register!$O974)*12+MONTH(Register!$O974))+1))/Register!$Q974,2)-ROUND((Register!$M974-Register!$R974)*MIN(Register!$Q974,MAX(0,MIN(P$4-1,IF(Register!$U974="",$D$2,MIN($D$2,YEAR(Register!$U974)*12+MONTH(Register!$U974)-1)))-(YEAR(Register!$O974)*12+MONTH(Register!$O974))+1))/Register!$Q974,2))</f>
        <v/>
      </c>
      <c r="Q976" s="27">
        <f>E976+F976+G976+H976+I976+J976+K976+L976+M976+N976+O976+P976</f>
        <v/>
      </c>
    </row>
    <row r="977">
      <c r="A977" s="28">
        <f>IF(Register!$A975="","",Register!$A975)</f>
        <v/>
      </c>
      <c r="B977" s="28">
        <f>IF(Register!$D975="","",Register!$D975)</f>
        <v/>
      </c>
      <c r="C977" s="28">
        <f>IF(Register!$F975="","",Register!$F975)</f>
        <v/>
      </c>
      <c r="D977" s="28">
        <f>IF(C977="","",IF(C977=Settings!$A$9,Settings!$B$9,IF(C977=Settings!$A$10,Settings!$B$10,IF(C977=Settings!$A$11,Settings!$B$11,IF(C977=Settings!$A$12,Settings!$B$12,IF(C977=Settings!$A$13,Settings!$B$13,IF(C977=Settings!$A$14,Settings!$B$14,IF(C977=Settings!$A$15,Settings!$B$15,IF(C977=Settings!$A$16,Settings!$B$16,IF(C977=Settings!$A$17,Settings!$B$17,IF(C977=Settings!$A$18,Settings!$B$18,"")))))))))))</f>
        <v/>
      </c>
      <c r="E977" s="27">
        <f>IF(OR(Register!$N975&lt;&gt;"Yes",Register!$O975="",N(Register!$Q975)=0),0,ROUND((Register!$M975-Register!$R975)*MIN(Register!$Q975,MAX(0,MIN(E$4,IF(Register!$U975="",$D$2,MIN($D$2,YEAR(Register!$U975)*12+MONTH(Register!$U975)-1)))-(YEAR(Register!$O975)*12+MONTH(Register!$O975))+1))/Register!$Q975,2)-ROUND((Register!$M975-Register!$R975)*MIN(Register!$Q975,MAX(0,MIN(E$4-1,IF(Register!$U975="",$D$2,MIN($D$2,YEAR(Register!$U975)*12+MONTH(Register!$U975)-1)))-(YEAR(Register!$O975)*12+MONTH(Register!$O975))+1))/Register!$Q975,2))</f>
        <v/>
      </c>
      <c r="F977" s="27">
        <f>IF(OR(Register!$N975&lt;&gt;"Yes",Register!$O975="",N(Register!$Q975)=0),0,ROUND((Register!$M975-Register!$R975)*MIN(Register!$Q975,MAX(0,MIN(F$4,IF(Register!$U975="",$D$2,MIN($D$2,YEAR(Register!$U975)*12+MONTH(Register!$U975)-1)))-(YEAR(Register!$O975)*12+MONTH(Register!$O975))+1))/Register!$Q975,2)-ROUND((Register!$M975-Register!$R975)*MIN(Register!$Q975,MAX(0,MIN(F$4-1,IF(Register!$U975="",$D$2,MIN($D$2,YEAR(Register!$U975)*12+MONTH(Register!$U975)-1)))-(YEAR(Register!$O975)*12+MONTH(Register!$O975))+1))/Register!$Q975,2))</f>
        <v/>
      </c>
      <c r="G977" s="27">
        <f>IF(OR(Register!$N975&lt;&gt;"Yes",Register!$O975="",N(Register!$Q975)=0),0,ROUND((Register!$M975-Register!$R975)*MIN(Register!$Q975,MAX(0,MIN(G$4,IF(Register!$U975="",$D$2,MIN($D$2,YEAR(Register!$U975)*12+MONTH(Register!$U975)-1)))-(YEAR(Register!$O975)*12+MONTH(Register!$O975))+1))/Register!$Q975,2)-ROUND((Register!$M975-Register!$R975)*MIN(Register!$Q975,MAX(0,MIN(G$4-1,IF(Register!$U975="",$D$2,MIN($D$2,YEAR(Register!$U975)*12+MONTH(Register!$U975)-1)))-(YEAR(Register!$O975)*12+MONTH(Register!$O975))+1))/Register!$Q975,2))</f>
        <v/>
      </c>
      <c r="H977" s="27">
        <f>IF(OR(Register!$N975&lt;&gt;"Yes",Register!$O975="",N(Register!$Q975)=0),0,ROUND((Register!$M975-Register!$R975)*MIN(Register!$Q975,MAX(0,MIN(H$4,IF(Register!$U975="",$D$2,MIN($D$2,YEAR(Register!$U975)*12+MONTH(Register!$U975)-1)))-(YEAR(Register!$O975)*12+MONTH(Register!$O975))+1))/Register!$Q975,2)-ROUND((Register!$M975-Register!$R975)*MIN(Register!$Q975,MAX(0,MIN(H$4-1,IF(Register!$U975="",$D$2,MIN($D$2,YEAR(Register!$U975)*12+MONTH(Register!$U975)-1)))-(YEAR(Register!$O975)*12+MONTH(Register!$O975))+1))/Register!$Q975,2))</f>
        <v/>
      </c>
      <c r="I977" s="27">
        <f>IF(OR(Register!$N975&lt;&gt;"Yes",Register!$O975="",N(Register!$Q975)=0),0,ROUND((Register!$M975-Register!$R975)*MIN(Register!$Q975,MAX(0,MIN(I$4,IF(Register!$U975="",$D$2,MIN($D$2,YEAR(Register!$U975)*12+MONTH(Register!$U975)-1)))-(YEAR(Register!$O975)*12+MONTH(Register!$O975))+1))/Register!$Q975,2)-ROUND((Register!$M975-Register!$R975)*MIN(Register!$Q975,MAX(0,MIN(I$4-1,IF(Register!$U975="",$D$2,MIN($D$2,YEAR(Register!$U975)*12+MONTH(Register!$U975)-1)))-(YEAR(Register!$O975)*12+MONTH(Register!$O975))+1))/Register!$Q975,2))</f>
        <v/>
      </c>
      <c r="J977" s="27">
        <f>IF(OR(Register!$N975&lt;&gt;"Yes",Register!$O975="",N(Register!$Q975)=0),0,ROUND((Register!$M975-Register!$R975)*MIN(Register!$Q975,MAX(0,MIN(J$4,IF(Register!$U975="",$D$2,MIN($D$2,YEAR(Register!$U975)*12+MONTH(Register!$U975)-1)))-(YEAR(Register!$O975)*12+MONTH(Register!$O975))+1))/Register!$Q975,2)-ROUND((Register!$M975-Register!$R975)*MIN(Register!$Q975,MAX(0,MIN(J$4-1,IF(Register!$U975="",$D$2,MIN($D$2,YEAR(Register!$U975)*12+MONTH(Register!$U975)-1)))-(YEAR(Register!$O975)*12+MONTH(Register!$O975))+1))/Register!$Q975,2))</f>
        <v/>
      </c>
      <c r="K977" s="27">
        <f>IF(OR(Register!$N975&lt;&gt;"Yes",Register!$O975="",N(Register!$Q975)=0),0,ROUND((Register!$M975-Register!$R975)*MIN(Register!$Q975,MAX(0,MIN(K$4,IF(Register!$U975="",$D$2,MIN($D$2,YEAR(Register!$U975)*12+MONTH(Register!$U975)-1)))-(YEAR(Register!$O975)*12+MONTH(Register!$O975))+1))/Register!$Q975,2)-ROUND((Register!$M975-Register!$R975)*MIN(Register!$Q975,MAX(0,MIN(K$4-1,IF(Register!$U975="",$D$2,MIN($D$2,YEAR(Register!$U975)*12+MONTH(Register!$U975)-1)))-(YEAR(Register!$O975)*12+MONTH(Register!$O975))+1))/Register!$Q975,2))</f>
        <v/>
      </c>
      <c r="L977" s="27">
        <f>IF(OR(Register!$N975&lt;&gt;"Yes",Register!$O975="",N(Register!$Q975)=0),0,ROUND((Register!$M975-Register!$R975)*MIN(Register!$Q975,MAX(0,MIN(L$4,IF(Register!$U975="",$D$2,MIN($D$2,YEAR(Register!$U975)*12+MONTH(Register!$U975)-1)))-(YEAR(Register!$O975)*12+MONTH(Register!$O975))+1))/Register!$Q975,2)-ROUND((Register!$M975-Register!$R975)*MIN(Register!$Q975,MAX(0,MIN(L$4-1,IF(Register!$U975="",$D$2,MIN($D$2,YEAR(Register!$U975)*12+MONTH(Register!$U975)-1)))-(YEAR(Register!$O975)*12+MONTH(Register!$O975))+1))/Register!$Q975,2))</f>
        <v/>
      </c>
      <c r="M977" s="27">
        <f>IF(OR(Register!$N975&lt;&gt;"Yes",Register!$O975="",N(Register!$Q975)=0),0,ROUND((Register!$M975-Register!$R975)*MIN(Register!$Q975,MAX(0,MIN(M$4,IF(Register!$U975="",$D$2,MIN($D$2,YEAR(Register!$U975)*12+MONTH(Register!$U975)-1)))-(YEAR(Register!$O975)*12+MONTH(Register!$O975))+1))/Register!$Q975,2)-ROUND((Register!$M975-Register!$R975)*MIN(Register!$Q975,MAX(0,MIN(M$4-1,IF(Register!$U975="",$D$2,MIN($D$2,YEAR(Register!$U975)*12+MONTH(Register!$U975)-1)))-(YEAR(Register!$O975)*12+MONTH(Register!$O975))+1))/Register!$Q975,2))</f>
        <v/>
      </c>
      <c r="N977" s="27">
        <f>IF(OR(Register!$N975&lt;&gt;"Yes",Register!$O975="",N(Register!$Q975)=0),0,ROUND((Register!$M975-Register!$R975)*MIN(Register!$Q975,MAX(0,MIN(N$4,IF(Register!$U975="",$D$2,MIN($D$2,YEAR(Register!$U975)*12+MONTH(Register!$U975)-1)))-(YEAR(Register!$O975)*12+MONTH(Register!$O975))+1))/Register!$Q975,2)-ROUND((Register!$M975-Register!$R975)*MIN(Register!$Q975,MAX(0,MIN(N$4-1,IF(Register!$U975="",$D$2,MIN($D$2,YEAR(Register!$U975)*12+MONTH(Register!$U975)-1)))-(YEAR(Register!$O975)*12+MONTH(Register!$O975))+1))/Register!$Q975,2))</f>
        <v/>
      </c>
      <c r="O977" s="27">
        <f>IF(OR(Register!$N975&lt;&gt;"Yes",Register!$O975="",N(Register!$Q975)=0),0,ROUND((Register!$M975-Register!$R975)*MIN(Register!$Q975,MAX(0,MIN(O$4,IF(Register!$U975="",$D$2,MIN($D$2,YEAR(Register!$U975)*12+MONTH(Register!$U975)-1)))-(YEAR(Register!$O975)*12+MONTH(Register!$O975))+1))/Register!$Q975,2)-ROUND((Register!$M975-Register!$R975)*MIN(Register!$Q975,MAX(0,MIN(O$4-1,IF(Register!$U975="",$D$2,MIN($D$2,YEAR(Register!$U975)*12+MONTH(Register!$U975)-1)))-(YEAR(Register!$O975)*12+MONTH(Register!$O975))+1))/Register!$Q975,2))</f>
        <v/>
      </c>
      <c r="P977" s="27">
        <f>IF(OR(Register!$N975&lt;&gt;"Yes",Register!$O975="",N(Register!$Q975)=0),0,ROUND((Register!$M975-Register!$R975)*MIN(Register!$Q975,MAX(0,MIN(P$4,IF(Register!$U975="",$D$2,MIN($D$2,YEAR(Register!$U975)*12+MONTH(Register!$U975)-1)))-(YEAR(Register!$O975)*12+MONTH(Register!$O975))+1))/Register!$Q975,2)-ROUND((Register!$M975-Register!$R975)*MIN(Register!$Q975,MAX(0,MIN(P$4-1,IF(Register!$U975="",$D$2,MIN($D$2,YEAR(Register!$U975)*12+MONTH(Register!$U975)-1)))-(YEAR(Register!$O975)*12+MONTH(Register!$O975))+1))/Register!$Q975,2))</f>
        <v/>
      </c>
      <c r="Q977" s="27">
        <f>E977+F977+G977+H977+I977+J977+K977+L977+M977+N977+O977+P977</f>
        <v/>
      </c>
    </row>
    <row r="978">
      <c r="A978" s="28">
        <f>IF(Register!$A976="","",Register!$A976)</f>
        <v/>
      </c>
      <c r="B978" s="28">
        <f>IF(Register!$D976="","",Register!$D976)</f>
        <v/>
      </c>
      <c r="C978" s="28">
        <f>IF(Register!$F976="","",Register!$F976)</f>
        <v/>
      </c>
      <c r="D978" s="28">
        <f>IF(C978="","",IF(C978=Settings!$A$9,Settings!$B$9,IF(C978=Settings!$A$10,Settings!$B$10,IF(C978=Settings!$A$11,Settings!$B$11,IF(C978=Settings!$A$12,Settings!$B$12,IF(C978=Settings!$A$13,Settings!$B$13,IF(C978=Settings!$A$14,Settings!$B$14,IF(C978=Settings!$A$15,Settings!$B$15,IF(C978=Settings!$A$16,Settings!$B$16,IF(C978=Settings!$A$17,Settings!$B$17,IF(C978=Settings!$A$18,Settings!$B$18,"")))))))))))</f>
        <v/>
      </c>
      <c r="E978" s="27">
        <f>IF(OR(Register!$N976&lt;&gt;"Yes",Register!$O976="",N(Register!$Q976)=0),0,ROUND((Register!$M976-Register!$R976)*MIN(Register!$Q976,MAX(0,MIN(E$4,IF(Register!$U976="",$D$2,MIN($D$2,YEAR(Register!$U976)*12+MONTH(Register!$U976)-1)))-(YEAR(Register!$O976)*12+MONTH(Register!$O976))+1))/Register!$Q976,2)-ROUND((Register!$M976-Register!$R976)*MIN(Register!$Q976,MAX(0,MIN(E$4-1,IF(Register!$U976="",$D$2,MIN($D$2,YEAR(Register!$U976)*12+MONTH(Register!$U976)-1)))-(YEAR(Register!$O976)*12+MONTH(Register!$O976))+1))/Register!$Q976,2))</f>
        <v/>
      </c>
      <c r="F978" s="27">
        <f>IF(OR(Register!$N976&lt;&gt;"Yes",Register!$O976="",N(Register!$Q976)=0),0,ROUND((Register!$M976-Register!$R976)*MIN(Register!$Q976,MAX(0,MIN(F$4,IF(Register!$U976="",$D$2,MIN($D$2,YEAR(Register!$U976)*12+MONTH(Register!$U976)-1)))-(YEAR(Register!$O976)*12+MONTH(Register!$O976))+1))/Register!$Q976,2)-ROUND((Register!$M976-Register!$R976)*MIN(Register!$Q976,MAX(0,MIN(F$4-1,IF(Register!$U976="",$D$2,MIN($D$2,YEAR(Register!$U976)*12+MONTH(Register!$U976)-1)))-(YEAR(Register!$O976)*12+MONTH(Register!$O976))+1))/Register!$Q976,2))</f>
        <v/>
      </c>
      <c r="G978" s="27">
        <f>IF(OR(Register!$N976&lt;&gt;"Yes",Register!$O976="",N(Register!$Q976)=0),0,ROUND((Register!$M976-Register!$R976)*MIN(Register!$Q976,MAX(0,MIN(G$4,IF(Register!$U976="",$D$2,MIN($D$2,YEAR(Register!$U976)*12+MONTH(Register!$U976)-1)))-(YEAR(Register!$O976)*12+MONTH(Register!$O976))+1))/Register!$Q976,2)-ROUND((Register!$M976-Register!$R976)*MIN(Register!$Q976,MAX(0,MIN(G$4-1,IF(Register!$U976="",$D$2,MIN($D$2,YEAR(Register!$U976)*12+MONTH(Register!$U976)-1)))-(YEAR(Register!$O976)*12+MONTH(Register!$O976))+1))/Register!$Q976,2))</f>
        <v/>
      </c>
      <c r="H978" s="27">
        <f>IF(OR(Register!$N976&lt;&gt;"Yes",Register!$O976="",N(Register!$Q976)=0),0,ROUND((Register!$M976-Register!$R976)*MIN(Register!$Q976,MAX(0,MIN(H$4,IF(Register!$U976="",$D$2,MIN($D$2,YEAR(Register!$U976)*12+MONTH(Register!$U976)-1)))-(YEAR(Register!$O976)*12+MONTH(Register!$O976))+1))/Register!$Q976,2)-ROUND((Register!$M976-Register!$R976)*MIN(Register!$Q976,MAX(0,MIN(H$4-1,IF(Register!$U976="",$D$2,MIN($D$2,YEAR(Register!$U976)*12+MONTH(Register!$U976)-1)))-(YEAR(Register!$O976)*12+MONTH(Register!$O976))+1))/Register!$Q976,2))</f>
        <v/>
      </c>
      <c r="I978" s="27">
        <f>IF(OR(Register!$N976&lt;&gt;"Yes",Register!$O976="",N(Register!$Q976)=0),0,ROUND((Register!$M976-Register!$R976)*MIN(Register!$Q976,MAX(0,MIN(I$4,IF(Register!$U976="",$D$2,MIN($D$2,YEAR(Register!$U976)*12+MONTH(Register!$U976)-1)))-(YEAR(Register!$O976)*12+MONTH(Register!$O976))+1))/Register!$Q976,2)-ROUND((Register!$M976-Register!$R976)*MIN(Register!$Q976,MAX(0,MIN(I$4-1,IF(Register!$U976="",$D$2,MIN($D$2,YEAR(Register!$U976)*12+MONTH(Register!$U976)-1)))-(YEAR(Register!$O976)*12+MONTH(Register!$O976))+1))/Register!$Q976,2))</f>
        <v/>
      </c>
      <c r="J978" s="27">
        <f>IF(OR(Register!$N976&lt;&gt;"Yes",Register!$O976="",N(Register!$Q976)=0),0,ROUND((Register!$M976-Register!$R976)*MIN(Register!$Q976,MAX(0,MIN(J$4,IF(Register!$U976="",$D$2,MIN($D$2,YEAR(Register!$U976)*12+MONTH(Register!$U976)-1)))-(YEAR(Register!$O976)*12+MONTH(Register!$O976))+1))/Register!$Q976,2)-ROUND((Register!$M976-Register!$R976)*MIN(Register!$Q976,MAX(0,MIN(J$4-1,IF(Register!$U976="",$D$2,MIN($D$2,YEAR(Register!$U976)*12+MONTH(Register!$U976)-1)))-(YEAR(Register!$O976)*12+MONTH(Register!$O976))+1))/Register!$Q976,2))</f>
        <v/>
      </c>
      <c r="K978" s="27">
        <f>IF(OR(Register!$N976&lt;&gt;"Yes",Register!$O976="",N(Register!$Q976)=0),0,ROUND((Register!$M976-Register!$R976)*MIN(Register!$Q976,MAX(0,MIN(K$4,IF(Register!$U976="",$D$2,MIN($D$2,YEAR(Register!$U976)*12+MONTH(Register!$U976)-1)))-(YEAR(Register!$O976)*12+MONTH(Register!$O976))+1))/Register!$Q976,2)-ROUND((Register!$M976-Register!$R976)*MIN(Register!$Q976,MAX(0,MIN(K$4-1,IF(Register!$U976="",$D$2,MIN($D$2,YEAR(Register!$U976)*12+MONTH(Register!$U976)-1)))-(YEAR(Register!$O976)*12+MONTH(Register!$O976))+1))/Register!$Q976,2))</f>
        <v/>
      </c>
      <c r="L978" s="27">
        <f>IF(OR(Register!$N976&lt;&gt;"Yes",Register!$O976="",N(Register!$Q976)=0),0,ROUND((Register!$M976-Register!$R976)*MIN(Register!$Q976,MAX(0,MIN(L$4,IF(Register!$U976="",$D$2,MIN($D$2,YEAR(Register!$U976)*12+MONTH(Register!$U976)-1)))-(YEAR(Register!$O976)*12+MONTH(Register!$O976))+1))/Register!$Q976,2)-ROUND((Register!$M976-Register!$R976)*MIN(Register!$Q976,MAX(0,MIN(L$4-1,IF(Register!$U976="",$D$2,MIN($D$2,YEAR(Register!$U976)*12+MONTH(Register!$U976)-1)))-(YEAR(Register!$O976)*12+MONTH(Register!$O976))+1))/Register!$Q976,2))</f>
        <v/>
      </c>
      <c r="M978" s="27">
        <f>IF(OR(Register!$N976&lt;&gt;"Yes",Register!$O976="",N(Register!$Q976)=0),0,ROUND((Register!$M976-Register!$R976)*MIN(Register!$Q976,MAX(0,MIN(M$4,IF(Register!$U976="",$D$2,MIN($D$2,YEAR(Register!$U976)*12+MONTH(Register!$U976)-1)))-(YEAR(Register!$O976)*12+MONTH(Register!$O976))+1))/Register!$Q976,2)-ROUND((Register!$M976-Register!$R976)*MIN(Register!$Q976,MAX(0,MIN(M$4-1,IF(Register!$U976="",$D$2,MIN($D$2,YEAR(Register!$U976)*12+MONTH(Register!$U976)-1)))-(YEAR(Register!$O976)*12+MONTH(Register!$O976))+1))/Register!$Q976,2))</f>
        <v/>
      </c>
      <c r="N978" s="27">
        <f>IF(OR(Register!$N976&lt;&gt;"Yes",Register!$O976="",N(Register!$Q976)=0),0,ROUND((Register!$M976-Register!$R976)*MIN(Register!$Q976,MAX(0,MIN(N$4,IF(Register!$U976="",$D$2,MIN($D$2,YEAR(Register!$U976)*12+MONTH(Register!$U976)-1)))-(YEAR(Register!$O976)*12+MONTH(Register!$O976))+1))/Register!$Q976,2)-ROUND((Register!$M976-Register!$R976)*MIN(Register!$Q976,MAX(0,MIN(N$4-1,IF(Register!$U976="",$D$2,MIN($D$2,YEAR(Register!$U976)*12+MONTH(Register!$U976)-1)))-(YEAR(Register!$O976)*12+MONTH(Register!$O976))+1))/Register!$Q976,2))</f>
        <v/>
      </c>
      <c r="O978" s="27">
        <f>IF(OR(Register!$N976&lt;&gt;"Yes",Register!$O976="",N(Register!$Q976)=0),0,ROUND((Register!$M976-Register!$R976)*MIN(Register!$Q976,MAX(0,MIN(O$4,IF(Register!$U976="",$D$2,MIN($D$2,YEAR(Register!$U976)*12+MONTH(Register!$U976)-1)))-(YEAR(Register!$O976)*12+MONTH(Register!$O976))+1))/Register!$Q976,2)-ROUND((Register!$M976-Register!$R976)*MIN(Register!$Q976,MAX(0,MIN(O$4-1,IF(Register!$U976="",$D$2,MIN($D$2,YEAR(Register!$U976)*12+MONTH(Register!$U976)-1)))-(YEAR(Register!$O976)*12+MONTH(Register!$O976))+1))/Register!$Q976,2))</f>
        <v/>
      </c>
      <c r="P978" s="27">
        <f>IF(OR(Register!$N976&lt;&gt;"Yes",Register!$O976="",N(Register!$Q976)=0),0,ROUND((Register!$M976-Register!$R976)*MIN(Register!$Q976,MAX(0,MIN(P$4,IF(Register!$U976="",$D$2,MIN($D$2,YEAR(Register!$U976)*12+MONTH(Register!$U976)-1)))-(YEAR(Register!$O976)*12+MONTH(Register!$O976))+1))/Register!$Q976,2)-ROUND((Register!$M976-Register!$R976)*MIN(Register!$Q976,MAX(0,MIN(P$4-1,IF(Register!$U976="",$D$2,MIN($D$2,YEAR(Register!$U976)*12+MONTH(Register!$U976)-1)))-(YEAR(Register!$O976)*12+MONTH(Register!$O976))+1))/Register!$Q976,2))</f>
        <v/>
      </c>
      <c r="Q978" s="27">
        <f>E978+F978+G978+H978+I978+J978+K978+L978+M978+N978+O978+P978</f>
        <v/>
      </c>
    </row>
    <row r="979">
      <c r="A979" s="28">
        <f>IF(Register!$A977="","",Register!$A977)</f>
        <v/>
      </c>
      <c r="B979" s="28">
        <f>IF(Register!$D977="","",Register!$D977)</f>
        <v/>
      </c>
      <c r="C979" s="28">
        <f>IF(Register!$F977="","",Register!$F977)</f>
        <v/>
      </c>
      <c r="D979" s="28">
        <f>IF(C979="","",IF(C979=Settings!$A$9,Settings!$B$9,IF(C979=Settings!$A$10,Settings!$B$10,IF(C979=Settings!$A$11,Settings!$B$11,IF(C979=Settings!$A$12,Settings!$B$12,IF(C979=Settings!$A$13,Settings!$B$13,IF(C979=Settings!$A$14,Settings!$B$14,IF(C979=Settings!$A$15,Settings!$B$15,IF(C979=Settings!$A$16,Settings!$B$16,IF(C979=Settings!$A$17,Settings!$B$17,IF(C979=Settings!$A$18,Settings!$B$18,"")))))))))))</f>
        <v/>
      </c>
      <c r="E979" s="27">
        <f>IF(OR(Register!$N977&lt;&gt;"Yes",Register!$O977="",N(Register!$Q977)=0),0,ROUND((Register!$M977-Register!$R977)*MIN(Register!$Q977,MAX(0,MIN(E$4,IF(Register!$U977="",$D$2,MIN($D$2,YEAR(Register!$U977)*12+MONTH(Register!$U977)-1)))-(YEAR(Register!$O977)*12+MONTH(Register!$O977))+1))/Register!$Q977,2)-ROUND((Register!$M977-Register!$R977)*MIN(Register!$Q977,MAX(0,MIN(E$4-1,IF(Register!$U977="",$D$2,MIN($D$2,YEAR(Register!$U977)*12+MONTH(Register!$U977)-1)))-(YEAR(Register!$O977)*12+MONTH(Register!$O977))+1))/Register!$Q977,2))</f>
        <v/>
      </c>
      <c r="F979" s="27">
        <f>IF(OR(Register!$N977&lt;&gt;"Yes",Register!$O977="",N(Register!$Q977)=0),0,ROUND((Register!$M977-Register!$R977)*MIN(Register!$Q977,MAX(0,MIN(F$4,IF(Register!$U977="",$D$2,MIN($D$2,YEAR(Register!$U977)*12+MONTH(Register!$U977)-1)))-(YEAR(Register!$O977)*12+MONTH(Register!$O977))+1))/Register!$Q977,2)-ROUND((Register!$M977-Register!$R977)*MIN(Register!$Q977,MAX(0,MIN(F$4-1,IF(Register!$U977="",$D$2,MIN($D$2,YEAR(Register!$U977)*12+MONTH(Register!$U977)-1)))-(YEAR(Register!$O977)*12+MONTH(Register!$O977))+1))/Register!$Q977,2))</f>
        <v/>
      </c>
      <c r="G979" s="27">
        <f>IF(OR(Register!$N977&lt;&gt;"Yes",Register!$O977="",N(Register!$Q977)=0),0,ROUND((Register!$M977-Register!$R977)*MIN(Register!$Q977,MAX(0,MIN(G$4,IF(Register!$U977="",$D$2,MIN($D$2,YEAR(Register!$U977)*12+MONTH(Register!$U977)-1)))-(YEAR(Register!$O977)*12+MONTH(Register!$O977))+1))/Register!$Q977,2)-ROUND((Register!$M977-Register!$R977)*MIN(Register!$Q977,MAX(0,MIN(G$4-1,IF(Register!$U977="",$D$2,MIN($D$2,YEAR(Register!$U977)*12+MONTH(Register!$U977)-1)))-(YEAR(Register!$O977)*12+MONTH(Register!$O977))+1))/Register!$Q977,2))</f>
        <v/>
      </c>
      <c r="H979" s="27">
        <f>IF(OR(Register!$N977&lt;&gt;"Yes",Register!$O977="",N(Register!$Q977)=0),0,ROUND((Register!$M977-Register!$R977)*MIN(Register!$Q977,MAX(0,MIN(H$4,IF(Register!$U977="",$D$2,MIN($D$2,YEAR(Register!$U977)*12+MONTH(Register!$U977)-1)))-(YEAR(Register!$O977)*12+MONTH(Register!$O977))+1))/Register!$Q977,2)-ROUND((Register!$M977-Register!$R977)*MIN(Register!$Q977,MAX(0,MIN(H$4-1,IF(Register!$U977="",$D$2,MIN($D$2,YEAR(Register!$U977)*12+MONTH(Register!$U977)-1)))-(YEAR(Register!$O977)*12+MONTH(Register!$O977))+1))/Register!$Q977,2))</f>
        <v/>
      </c>
      <c r="I979" s="27">
        <f>IF(OR(Register!$N977&lt;&gt;"Yes",Register!$O977="",N(Register!$Q977)=0),0,ROUND((Register!$M977-Register!$R977)*MIN(Register!$Q977,MAX(0,MIN(I$4,IF(Register!$U977="",$D$2,MIN($D$2,YEAR(Register!$U977)*12+MONTH(Register!$U977)-1)))-(YEAR(Register!$O977)*12+MONTH(Register!$O977))+1))/Register!$Q977,2)-ROUND((Register!$M977-Register!$R977)*MIN(Register!$Q977,MAX(0,MIN(I$4-1,IF(Register!$U977="",$D$2,MIN($D$2,YEAR(Register!$U977)*12+MONTH(Register!$U977)-1)))-(YEAR(Register!$O977)*12+MONTH(Register!$O977))+1))/Register!$Q977,2))</f>
        <v/>
      </c>
      <c r="J979" s="27">
        <f>IF(OR(Register!$N977&lt;&gt;"Yes",Register!$O977="",N(Register!$Q977)=0),0,ROUND((Register!$M977-Register!$R977)*MIN(Register!$Q977,MAX(0,MIN(J$4,IF(Register!$U977="",$D$2,MIN($D$2,YEAR(Register!$U977)*12+MONTH(Register!$U977)-1)))-(YEAR(Register!$O977)*12+MONTH(Register!$O977))+1))/Register!$Q977,2)-ROUND((Register!$M977-Register!$R977)*MIN(Register!$Q977,MAX(0,MIN(J$4-1,IF(Register!$U977="",$D$2,MIN($D$2,YEAR(Register!$U977)*12+MONTH(Register!$U977)-1)))-(YEAR(Register!$O977)*12+MONTH(Register!$O977))+1))/Register!$Q977,2))</f>
        <v/>
      </c>
      <c r="K979" s="27">
        <f>IF(OR(Register!$N977&lt;&gt;"Yes",Register!$O977="",N(Register!$Q977)=0),0,ROUND((Register!$M977-Register!$R977)*MIN(Register!$Q977,MAX(0,MIN(K$4,IF(Register!$U977="",$D$2,MIN($D$2,YEAR(Register!$U977)*12+MONTH(Register!$U977)-1)))-(YEAR(Register!$O977)*12+MONTH(Register!$O977))+1))/Register!$Q977,2)-ROUND((Register!$M977-Register!$R977)*MIN(Register!$Q977,MAX(0,MIN(K$4-1,IF(Register!$U977="",$D$2,MIN($D$2,YEAR(Register!$U977)*12+MONTH(Register!$U977)-1)))-(YEAR(Register!$O977)*12+MONTH(Register!$O977))+1))/Register!$Q977,2))</f>
        <v/>
      </c>
      <c r="L979" s="27">
        <f>IF(OR(Register!$N977&lt;&gt;"Yes",Register!$O977="",N(Register!$Q977)=0),0,ROUND((Register!$M977-Register!$R977)*MIN(Register!$Q977,MAX(0,MIN(L$4,IF(Register!$U977="",$D$2,MIN($D$2,YEAR(Register!$U977)*12+MONTH(Register!$U977)-1)))-(YEAR(Register!$O977)*12+MONTH(Register!$O977))+1))/Register!$Q977,2)-ROUND((Register!$M977-Register!$R977)*MIN(Register!$Q977,MAX(0,MIN(L$4-1,IF(Register!$U977="",$D$2,MIN($D$2,YEAR(Register!$U977)*12+MONTH(Register!$U977)-1)))-(YEAR(Register!$O977)*12+MONTH(Register!$O977))+1))/Register!$Q977,2))</f>
        <v/>
      </c>
      <c r="M979" s="27">
        <f>IF(OR(Register!$N977&lt;&gt;"Yes",Register!$O977="",N(Register!$Q977)=0),0,ROUND((Register!$M977-Register!$R977)*MIN(Register!$Q977,MAX(0,MIN(M$4,IF(Register!$U977="",$D$2,MIN($D$2,YEAR(Register!$U977)*12+MONTH(Register!$U977)-1)))-(YEAR(Register!$O977)*12+MONTH(Register!$O977))+1))/Register!$Q977,2)-ROUND((Register!$M977-Register!$R977)*MIN(Register!$Q977,MAX(0,MIN(M$4-1,IF(Register!$U977="",$D$2,MIN($D$2,YEAR(Register!$U977)*12+MONTH(Register!$U977)-1)))-(YEAR(Register!$O977)*12+MONTH(Register!$O977))+1))/Register!$Q977,2))</f>
        <v/>
      </c>
      <c r="N979" s="27">
        <f>IF(OR(Register!$N977&lt;&gt;"Yes",Register!$O977="",N(Register!$Q977)=0),0,ROUND((Register!$M977-Register!$R977)*MIN(Register!$Q977,MAX(0,MIN(N$4,IF(Register!$U977="",$D$2,MIN($D$2,YEAR(Register!$U977)*12+MONTH(Register!$U977)-1)))-(YEAR(Register!$O977)*12+MONTH(Register!$O977))+1))/Register!$Q977,2)-ROUND((Register!$M977-Register!$R977)*MIN(Register!$Q977,MAX(0,MIN(N$4-1,IF(Register!$U977="",$D$2,MIN($D$2,YEAR(Register!$U977)*12+MONTH(Register!$U977)-1)))-(YEAR(Register!$O977)*12+MONTH(Register!$O977))+1))/Register!$Q977,2))</f>
        <v/>
      </c>
      <c r="O979" s="27">
        <f>IF(OR(Register!$N977&lt;&gt;"Yes",Register!$O977="",N(Register!$Q977)=0),0,ROUND((Register!$M977-Register!$R977)*MIN(Register!$Q977,MAX(0,MIN(O$4,IF(Register!$U977="",$D$2,MIN($D$2,YEAR(Register!$U977)*12+MONTH(Register!$U977)-1)))-(YEAR(Register!$O977)*12+MONTH(Register!$O977))+1))/Register!$Q977,2)-ROUND((Register!$M977-Register!$R977)*MIN(Register!$Q977,MAX(0,MIN(O$4-1,IF(Register!$U977="",$D$2,MIN($D$2,YEAR(Register!$U977)*12+MONTH(Register!$U977)-1)))-(YEAR(Register!$O977)*12+MONTH(Register!$O977))+1))/Register!$Q977,2))</f>
        <v/>
      </c>
      <c r="P979" s="27">
        <f>IF(OR(Register!$N977&lt;&gt;"Yes",Register!$O977="",N(Register!$Q977)=0),0,ROUND((Register!$M977-Register!$R977)*MIN(Register!$Q977,MAX(0,MIN(P$4,IF(Register!$U977="",$D$2,MIN($D$2,YEAR(Register!$U977)*12+MONTH(Register!$U977)-1)))-(YEAR(Register!$O977)*12+MONTH(Register!$O977))+1))/Register!$Q977,2)-ROUND((Register!$M977-Register!$R977)*MIN(Register!$Q977,MAX(0,MIN(P$4-1,IF(Register!$U977="",$D$2,MIN($D$2,YEAR(Register!$U977)*12+MONTH(Register!$U977)-1)))-(YEAR(Register!$O977)*12+MONTH(Register!$O977))+1))/Register!$Q977,2))</f>
        <v/>
      </c>
      <c r="Q979" s="27">
        <f>E979+F979+G979+H979+I979+J979+K979+L979+M979+N979+O979+P979</f>
        <v/>
      </c>
    </row>
    <row r="980">
      <c r="A980" s="28">
        <f>IF(Register!$A978="","",Register!$A978)</f>
        <v/>
      </c>
      <c r="B980" s="28">
        <f>IF(Register!$D978="","",Register!$D978)</f>
        <v/>
      </c>
      <c r="C980" s="28">
        <f>IF(Register!$F978="","",Register!$F978)</f>
        <v/>
      </c>
      <c r="D980" s="28">
        <f>IF(C980="","",IF(C980=Settings!$A$9,Settings!$B$9,IF(C980=Settings!$A$10,Settings!$B$10,IF(C980=Settings!$A$11,Settings!$B$11,IF(C980=Settings!$A$12,Settings!$B$12,IF(C980=Settings!$A$13,Settings!$B$13,IF(C980=Settings!$A$14,Settings!$B$14,IF(C980=Settings!$A$15,Settings!$B$15,IF(C980=Settings!$A$16,Settings!$B$16,IF(C980=Settings!$A$17,Settings!$B$17,IF(C980=Settings!$A$18,Settings!$B$18,"")))))))))))</f>
        <v/>
      </c>
      <c r="E980" s="27">
        <f>IF(OR(Register!$N978&lt;&gt;"Yes",Register!$O978="",N(Register!$Q978)=0),0,ROUND((Register!$M978-Register!$R978)*MIN(Register!$Q978,MAX(0,MIN(E$4,IF(Register!$U978="",$D$2,MIN($D$2,YEAR(Register!$U978)*12+MONTH(Register!$U978)-1)))-(YEAR(Register!$O978)*12+MONTH(Register!$O978))+1))/Register!$Q978,2)-ROUND((Register!$M978-Register!$R978)*MIN(Register!$Q978,MAX(0,MIN(E$4-1,IF(Register!$U978="",$D$2,MIN($D$2,YEAR(Register!$U978)*12+MONTH(Register!$U978)-1)))-(YEAR(Register!$O978)*12+MONTH(Register!$O978))+1))/Register!$Q978,2))</f>
        <v/>
      </c>
      <c r="F980" s="27">
        <f>IF(OR(Register!$N978&lt;&gt;"Yes",Register!$O978="",N(Register!$Q978)=0),0,ROUND((Register!$M978-Register!$R978)*MIN(Register!$Q978,MAX(0,MIN(F$4,IF(Register!$U978="",$D$2,MIN($D$2,YEAR(Register!$U978)*12+MONTH(Register!$U978)-1)))-(YEAR(Register!$O978)*12+MONTH(Register!$O978))+1))/Register!$Q978,2)-ROUND((Register!$M978-Register!$R978)*MIN(Register!$Q978,MAX(0,MIN(F$4-1,IF(Register!$U978="",$D$2,MIN($D$2,YEAR(Register!$U978)*12+MONTH(Register!$U978)-1)))-(YEAR(Register!$O978)*12+MONTH(Register!$O978))+1))/Register!$Q978,2))</f>
        <v/>
      </c>
      <c r="G980" s="27">
        <f>IF(OR(Register!$N978&lt;&gt;"Yes",Register!$O978="",N(Register!$Q978)=0),0,ROUND((Register!$M978-Register!$R978)*MIN(Register!$Q978,MAX(0,MIN(G$4,IF(Register!$U978="",$D$2,MIN($D$2,YEAR(Register!$U978)*12+MONTH(Register!$U978)-1)))-(YEAR(Register!$O978)*12+MONTH(Register!$O978))+1))/Register!$Q978,2)-ROUND((Register!$M978-Register!$R978)*MIN(Register!$Q978,MAX(0,MIN(G$4-1,IF(Register!$U978="",$D$2,MIN($D$2,YEAR(Register!$U978)*12+MONTH(Register!$U978)-1)))-(YEAR(Register!$O978)*12+MONTH(Register!$O978))+1))/Register!$Q978,2))</f>
        <v/>
      </c>
      <c r="H980" s="27">
        <f>IF(OR(Register!$N978&lt;&gt;"Yes",Register!$O978="",N(Register!$Q978)=0),0,ROUND((Register!$M978-Register!$R978)*MIN(Register!$Q978,MAX(0,MIN(H$4,IF(Register!$U978="",$D$2,MIN($D$2,YEAR(Register!$U978)*12+MONTH(Register!$U978)-1)))-(YEAR(Register!$O978)*12+MONTH(Register!$O978))+1))/Register!$Q978,2)-ROUND((Register!$M978-Register!$R978)*MIN(Register!$Q978,MAX(0,MIN(H$4-1,IF(Register!$U978="",$D$2,MIN($D$2,YEAR(Register!$U978)*12+MONTH(Register!$U978)-1)))-(YEAR(Register!$O978)*12+MONTH(Register!$O978))+1))/Register!$Q978,2))</f>
        <v/>
      </c>
      <c r="I980" s="27">
        <f>IF(OR(Register!$N978&lt;&gt;"Yes",Register!$O978="",N(Register!$Q978)=0),0,ROUND((Register!$M978-Register!$R978)*MIN(Register!$Q978,MAX(0,MIN(I$4,IF(Register!$U978="",$D$2,MIN($D$2,YEAR(Register!$U978)*12+MONTH(Register!$U978)-1)))-(YEAR(Register!$O978)*12+MONTH(Register!$O978))+1))/Register!$Q978,2)-ROUND((Register!$M978-Register!$R978)*MIN(Register!$Q978,MAX(0,MIN(I$4-1,IF(Register!$U978="",$D$2,MIN($D$2,YEAR(Register!$U978)*12+MONTH(Register!$U978)-1)))-(YEAR(Register!$O978)*12+MONTH(Register!$O978))+1))/Register!$Q978,2))</f>
        <v/>
      </c>
      <c r="J980" s="27">
        <f>IF(OR(Register!$N978&lt;&gt;"Yes",Register!$O978="",N(Register!$Q978)=0),0,ROUND((Register!$M978-Register!$R978)*MIN(Register!$Q978,MAX(0,MIN(J$4,IF(Register!$U978="",$D$2,MIN($D$2,YEAR(Register!$U978)*12+MONTH(Register!$U978)-1)))-(YEAR(Register!$O978)*12+MONTH(Register!$O978))+1))/Register!$Q978,2)-ROUND((Register!$M978-Register!$R978)*MIN(Register!$Q978,MAX(0,MIN(J$4-1,IF(Register!$U978="",$D$2,MIN($D$2,YEAR(Register!$U978)*12+MONTH(Register!$U978)-1)))-(YEAR(Register!$O978)*12+MONTH(Register!$O978))+1))/Register!$Q978,2))</f>
        <v/>
      </c>
      <c r="K980" s="27">
        <f>IF(OR(Register!$N978&lt;&gt;"Yes",Register!$O978="",N(Register!$Q978)=0),0,ROUND((Register!$M978-Register!$R978)*MIN(Register!$Q978,MAX(0,MIN(K$4,IF(Register!$U978="",$D$2,MIN($D$2,YEAR(Register!$U978)*12+MONTH(Register!$U978)-1)))-(YEAR(Register!$O978)*12+MONTH(Register!$O978))+1))/Register!$Q978,2)-ROUND((Register!$M978-Register!$R978)*MIN(Register!$Q978,MAX(0,MIN(K$4-1,IF(Register!$U978="",$D$2,MIN($D$2,YEAR(Register!$U978)*12+MONTH(Register!$U978)-1)))-(YEAR(Register!$O978)*12+MONTH(Register!$O978))+1))/Register!$Q978,2))</f>
        <v/>
      </c>
      <c r="L980" s="27">
        <f>IF(OR(Register!$N978&lt;&gt;"Yes",Register!$O978="",N(Register!$Q978)=0),0,ROUND((Register!$M978-Register!$R978)*MIN(Register!$Q978,MAX(0,MIN(L$4,IF(Register!$U978="",$D$2,MIN($D$2,YEAR(Register!$U978)*12+MONTH(Register!$U978)-1)))-(YEAR(Register!$O978)*12+MONTH(Register!$O978))+1))/Register!$Q978,2)-ROUND((Register!$M978-Register!$R978)*MIN(Register!$Q978,MAX(0,MIN(L$4-1,IF(Register!$U978="",$D$2,MIN($D$2,YEAR(Register!$U978)*12+MONTH(Register!$U978)-1)))-(YEAR(Register!$O978)*12+MONTH(Register!$O978))+1))/Register!$Q978,2))</f>
        <v/>
      </c>
      <c r="M980" s="27">
        <f>IF(OR(Register!$N978&lt;&gt;"Yes",Register!$O978="",N(Register!$Q978)=0),0,ROUND((Register!$M978-Register!$R978)*MIN(Register!$Q978,MAX(0,MIN(M$4,IF(Register!$U978="",$D$2,MIN($D$2,YEAR(Register!$U978)*12+MONTH(Register!$U978)-1)))-(YEAR(Register!$O978)*12+MONTH(Register!$O978))+1))/Register!$Q978,2)-ROUND((Register!$M978-Register!$R978)*MIN(Register!$Q978,MAX(0,MIN(M$4-1,IF(Register!$U978="",$D$2,MIN($D$2,YEAR(Register!$U978)*12+MONTH(Register!$U978)-1)))-(YEAR(Register!$O978)*12+MONTH(Register!$O978))+1))/Register!$Q978,2))</f>
        <v/>
      </c>
      <c r="N980" s="27">
        <f>IF(OR(Register!$N978&lt;&gt;"Yes",Register!$O978="",N(Register!$Q978)=0),0,ROUND((Register!$M978-Register!$R978)*MIN(Register!$Q978,MAX(0,MIN(N$4,IF(Register!$U978="",$D$2,MIN($D$2,YEAR(Register!$U978)*12+MONTH(Register!$U978)-1)))-(YEAR(Register!$O978)*12+MONTH(Register!$O978))+1))/Register!$Q978,2)-ROUND((Register!$M978-Register!$R978)*MIN(Register!$Q978,MAX(0,MIN(N$4-1,IF(Register!$U978="",$D$2,MIN($D$2,YEAR(Register!$U978)*12+MONTH(Register!$U978)-1)))-(YEAR(Register!$O978)*12+MONTH(Register!$O978))+1))/Register!$Q978,2))</f>
        <v/>
      </c>
      <c r="O980" s="27">
        <f>IF(OR(Register!$N978&lt;&gt;"Yes",Register!$O978="",N(Register!$Q978)=0),0,ROUND((Register!$M978-Register!$R978)*MIN(Register!$Q978,MAX(0,MIN(O$4,IF(Register!$U978="",$D$2,MIN($D$2,YEAR(Register!$U978)*12+MONTH(Register!$U978)-1)))-(YEAR(Register!$O978)*12+MONTH(Register!$O978))+1))/Register!$Q978,2)-ROUND((Register!$M978-Register!$R978)*MIN(Register!$Q978,MAX(0,MIN(O$4-1,IF(Register!$U978="",$D$2,MIN($D$2,YEAR(Register!$U978)*12+MONTH(Register!$U978)-1)))-(YEAR(Register!$O978)*12+MONTH(Register!$O978))+1))/Register!$Q978,2))</f>
        <v/>
      </c>
      <c r="P980" s="27">
        <f>IF(OR(Register!$N978&lt;&gt;"Yes",Register!$O978="",N(Register!$Q978)=0),0,ROUND((Register!$M978-Register!$R978)*MIN(Register!$Q978,MAX(0,MIN(P$4,IF(Register!$U978="",$D$2,MIN($D$2,YEAR(Register!$U978)*12+MONTH(Register!$U978)-1)))-(YEAR(Register!$O978)*12+MONTH(Register!$O978))+1))/Register!$Q978,2)-ROUND((Register!$M978-Register!$R978)*MIN(Register!$Q978,MAX(0,MIN(P$4-1,IF(Register!$U978="",$D$2,MIN($D$2,YEAR(Register!$U978)*12+MONTH(Register!$U978)-1)))-(YEAR(Register!$O978)*12+MONTH(Register!$O978))+1))/Register!$Q978,2))</f>
        <v/>
      </c>
      <c r="Q980" s="27">
        <f>E980+F980+G980+H980+I980+J980+K980+L980+M980+N980+O980+P980</f>
        <v/>
      </c>
    </row>
    <row r="981">
      <c r="A981" s="28">
        <f>IF(Register!$A979="","",Register!$A979)</f>
        <v/>
      </c>
      <c r="B981" s="28">
        <f>IF(Register!$D979="","",Register!$D979)</f>
        <v/>
      </c>
      <c r="C981" s="28">
        <f>IF(Register!$F979="","",Register!$F979)</f>
        <v/>
      </c>
      <c r="D981" s="28">
        <f>IF(C981="","",IF(C981=Settings!$A$9,Settings!$B$9,IF(C981=Settings!$A$10,Settings!$B$10,IF(C981=Settings!$A$11,Settings!$B$11,IF(C981=Settings!$A$12,Settings!$B$12,IF(C981=Settings!$A$13,Settings!$B$13,IF(C981=Settings!$A$14,Settings!$B$14,IF(C981=Settings!$A$15,Settings!$B$15,IF(C981=Settings!$A$16,Settings!$B$16,IF(C981=Settings!$A$17,Settings!$B$17,IF(C981=Settings!$A$18,Settings!$B$18,"")))))))))))</f>
        <v/>
      </c>
      <c r="E981" s="27">
        <f>IF(OR(Register!$N979&lt;&gt;"Yes",Register!$O979="",N(Register!$Q979)=0),0,ROUND((Register!$M979-Register!$R979)*MIN(Register!$Q979,MAX(0,MIN(E$4,IF(Register!$U979="",$D$2,MIN($D$2,YEAR(Register!$U979)*12+MONTH(Register!$U979)-1)))-(YEAR(Register!$O979)*12+MONTH(Register!$O979))+1))/Register!$Q979,2)-ROUND((Register!$M979-Register!$R979)*MIN(Register!$Q979,MAX(0,MIN(E$4-1,IF(Register!$U979="",$D$2,MIN($D$2,YEAR(Register!$U979)*12+MONTH(Register!$U979)-1)))-(YEAR(Register!$O979)*12+MONTH(Register!$O979))+1))/Register!$Q979,2))</f>
        <v/>
      </c>
      <c r="F981" s="27">
        <f>IF(OR(Register!$N979&lt;&gt;"Yes",Register!$O979="",N(Register!$Q979)=0),0,ROUND((Register!$M979-Register!$R979)*MIN(Register!$Q979,MAX(0,MIN(F$4,IF(Register!$U979="",$D$2,MIN($D$2,YEAR(Register!$U979)*12+MONTH(Register!$U979)-1)))-(YEAR(Register!$O979)*12+MONTH(Register!$O979))+1))/Register!$Q979,2)-ROUND((Register!$M979-Register!$R979)*MIN(Register!$Q979,MAX(0,MIN(F$4-1,IF(Register!$U979="",$D$2,MIN($D$2,YEAR(Register!$U979)*12+MONTH(Register!$U979)-1)))-(YEAR(Register!$O979)*12+MONTH(Register!$O979))+1))/Register!$Q979,2))</f>
        <v/>
      </c>
      <c r="G981" s="27">
        <f>IF(OR(Register!$N979&lt;&gt;"Yes",Register!$O979="",N(Register!$Q979)=0),0,ROUND((Register!$M979-Register!$R979)*MIN(Register!$Q979,MAX(0,MIN(G$4,IF(Register!$U979="",$D$2,MIN($D$2,YEAR(Register!$U979)*12+MONTH(Register!$U979)-1)))-(YEAR(Register!$O979)*12+MONTH(Register!$O979))+1))/Register!$Q979,2)-ROUND((Register!$M979-Register!$R979)*MIN(Register!$Q979,MAX(0,MIN(G$4-1,IF(Register!$U979="",$D$2,MIN($D$2,YEAR(Register!$U979)*12+MONTH(Register!$U979)-1)))-(YEAR(Register!$O979)*12+MONTH(Register!$O979))+1))/Register!$Q979,2))</f>
        <v/>
      </c>
      <c r="H981" s="27">
        <f>IF(OR(Register!$N979&lt;&gt;"Yes",Register!$O979="",N(Register!$Q979)=0),0,ROUND((Register!$M979-Register!$R979)*MIN(Register!$Q979,MAX(0,MIN(H$4,IF(Register!$U979="",$D$2,MIN($D$2,YEAR(Register!$U979)*12+MONTH(Register!$U979)-1)))-(YEAR(Register!$O979)*12+MONTH(Register!$O979))+1))/Register!$Q979,2)-ROUND((Register!$M979-Register!$R979)*MIN(Register!$Q979,MAX(0,MIN(H$4-1,IF(Register!$U979="",$D$2,MIN($D$2,YEAR(Register!$U979)*12+MONTH(Register!$U979)-1)))-(YEAR(Register!$O979)*12+MONTH(Register!$O979))+1))/Register!$Q979,2))</f>
        <v/>
      </c>
      <c r="I981" s="27">
        <f>IF(OR(Register!$N979&lt;&gt;"Yes",Register!$O979="",N(Register!$Q979)=0),0,ROUND((Register!$M979-Register!$R979)*MIN(Register!$Q979,MAX(0,MIN(I$4,IF(Register!$U979="",$D$2,MIN($D$2,YEAR(Register!$U979)*12+MONTH(Register!$U979)-1)))-(YEAR(Register!$O979)*12+MONTH(Register!$O979))+1))/Register!$Q979,2)-ROUND((Register!$M979-Register!$R979)*MIN(Register!$Q979,MAX(0,MIN(I$4-1,IF(Register!$U979="",$D$2,MIN($D$2,YEAR(Register!$U979)*12+MONTH(Register!$U979)-1)))-(YEAR(Register!$O979)*12+MONTH(Register!$O979))+1))/Register!$Q979,2))</f>
        <v/>
      </c>
      <c r="J981" s="27">
        <f>IF(OR(Register!$N979&lt;&gt;"Yes",Register!$O979="",N(Register!$Q979)=0),0,ROUND((Register!$M979-Register!$R979)*MIN(Register!$Q979,MAX(0,MIN(J$4,IF(Register!$U979="",$D$2,MIN($D$2,YEAR(Register!$U979)*12+MONTH(Register!$U979)-1)))-(YEAR(Register!$O979)*12+MONTH(Register!$O979))+1))/Register!$Q979,2)-ROUND((Register!$M979-Register!$R979)*MIN(Register!$Q979,MAX(0,MIN(J$4-1,IF(Register!$U979="",$D$2,MIN($D$2,YEAR(Register!$U979)*12+MONTH(Register!$U979)-1)))-(YEAR(Register!$O979)*12+MONTH(Register!$O979))+1))/Register!$Q979,2))</f>
        <v/>
      </c>
      <c r="K981" s="27">
        <f>IF(OR(Register!$N979&lt;&gt;"Yes",Register!$O979="",N(Register!$Q979)=0),0,ROUND((Register!$M979-Register!$R979)*MIN(Register!$Q979,MAX(0,MIN(K$4,IF(Register!$U979="",$D$2,MIN($D$2,YEAR(Register!$U979)*12+MONTH(Register!$U979)-1)))-(YEAR(Register!$O979)*12+MONTH(Register!$O979))+1))/Register!$Q979,2)-ROUND((Register!$M979-Register!$R979)*MIN(Register!$Q979,MAX(0,MIN(K$4-1,IF(Register!$U979="",$D$2,MIN($D$2,YEAR(Register!$U979)*12+MONTH(Register!$U979)-1)))-(YEAR(Register!$O979)*12+MONTH(Register!$O979))+1))/Register!$Q979,2))</f>
        <v/>
      </c>
      <c r="L981" s="27">
        <f>IF(OR(Register!$N979&lt;&gt;"Yes",Register!$O979="",N(Register!$Q979)=0),0,ROUND((Register!$M979-Register!$R979)*MIN(Register!$Q979,MAX(0,MIN(L$4,IF(Register!$U979="",$D$2,MIN($D$2,YEAR(Register!$U979)*12+MONTH(Register!$U979)-1)))-(YEAR(Register!$O979)*12+MONTH(Register!$O979))+1))/Register!$Q979,2)-ROUND((Register!$M979-Register!$R979)*MIN(Register!$Q979,MAX(0,MIN(L$4-1,IF(Register!$U979="",$D$2,MIN($D$2,YEAR(Register!$U979)*12+MONTH(Register!$U979)-1)))-(YEAR(Register!$O979)*12+MONTH(Register!$O979))+1))/Register!$Q979,2))</f>
        <v/>
      </c>
      <c r="M981" s="27">
        <f>IF(OR(Register!$N979&lt;&gt;"Yes",Register!$O979="",N(Register!$Q979)=0),0,ROUND((Register!$M979-Register!$R979)*MIN(Register!$Q979,MAX(0,MIN(M$4,IF(Register!$U979="",$D$2,MIN($D$2,YEAR(Register!$U979)*12+MONTH(Register!$U979)-1)))-(YEAR(Register!$O979)*12+MONTH(Register!$O979))+1))/Register!$Q979,2)-ROUND((Register!$M979-Register!$R979)*MIN(Register!$Q979,MAX(0,MIN(M$4-1,IF(Register!$U979="",$D$2,MIN($D$2,YEAR(Register!$U979)*12+MONTH(Register!$U979)-1)))-(YEAR(Register!$O979)*12+MONTH(Register!$O979))+1))/Register!$Q979,2))</f>
        <v/>
      </c>
      <c r="N981" s="27">
        <f>IF(OR(Register!$N979&lt;&gt;"Yes",Register!$O979="",N(Register!$Q979)=0),0,ROUND((Register!$M979-Register!$R979)*MIN(Register!$Q979,MAX(0,MIN(N$4,IF(Register!$U979="",$D$2,MIN($D$2,YEAR(Register!$U979)*12+MONTH(Register!$U979)-1)))-(YEAR(Register!$O979)*12+MONTH(Register!$O979))+1))/Register!$Q979,2)-ROUND((Register!$M979-Register!$R979)*MIN(Register!$Q979,MAX(0,MIN(N$4-1,IF(Register!$U979="",$D$2,MIN($D$2,YEAR(Register!$U979)*12+MONTH(Register!$U979)-1)))-(YEAR(Register!$O979)*12+MONTH(Register!$O979))+1))/Register!$Q979,2))</f>
        <v/>
      </c>
      <c r="O981" s="27">
        <f>IF(OR(Register!$N979&lt;&gt;"Yes",Register!$O979="",N(Register!$Q979)=0),0,ROUND((Register!$M979-Register!$R979)*MIN(Register!$Q979,MAX(0,MIN(O$4,IF(Register!$U979="",$D$2,MIN($D$2,YEAR(Register!$U979)*12+MONTH(Register!$U979)-1)))-(YEAR(Register!$O979)*12+MONTH(Register!$O979))+1))/Register!$Q979,2)-ROUND((Register!$M979-Register!$R979)*MIN(Register!$Q979,MAX(0,MIN(O$4-1,IF(Register!$U979="",$D$2,MIN($D$2,YEAR(Register!$U979)*12+MONTH(Register!$U979)-1)))-(YEAR(Register!$O979)*12+MONTH(Register!$O979))+1))/Register!$Q979,2))</f>
        <v/>
      </c>
      <c r="P981" s="27">
        <f>IF(OR(Register!$N979&lt;&gt;"Yes",Register!$O979="",N(Register!$Q979)=0),0,ROUND((Register!$M979-Register!$R979)*MIN(Register!$Q979,MAX(0,MIN(P$4,IF(Register!$U979="",$D$2,MIN($D$2,YEAR(Register!$U979)*12+MONTH(Register!$U979)-1)))-(YEAR(Register!$O979)*12+MONTH(Register!$O979))+1))/Register!$Q979,2)-ROUND((Register!$M979-Register!$R979)*MIN(Register!$Q979,MAX(0,MIN(P$4-1,IF(Register!$U979="",$D$2,MIN($D$2,YEAR(Register!$U979)*12+MONTH(Register!$U979)-1)))-(YEAR(Register!$O979)*12+MONTH(Register!$O979))+1))/Register!$Q979,2))</f>
        <v/>
      </c>
      <c r="Q981" s="27">
        <f>E981+F981+G981+H981+I981+J981+K981+L981+M981+N981+O981+P981</f>
        <v/>
      </c>
    </row>
    <row r="982">
      <c r="A982" s="28">
        <f>IF(Register!$A980="","",Register!$A980)</f>
        <v/>
      </c>
      <c r="B982" s="28">
        <f>IF(Register!$D980="","",Register!$D980)</f>
        <v/>
      </c>
      <c r="C982" s="28">
        <f>IF(Register!$F980="","",Register!$F980)</f>
        <v/>
      </c>
      <c r="D982" s="28">
        <f>IF(C982="","",IF(C982=Settings!$A$9,Settings!$B$9,IF(C982=Settings!$A$10,Settings!$B$10,IF(C982=Settings!$A$11,Settings!$B$11,IF(C982=Settings!$A$12,Settings!$B$12,IF(C982=Settings!$A$13,Settings!$B$13,IF(C982=Settings!$A$14,Settings!$B$14,IF(C982=Settings!$A$15,Settings!$B$15,IF(C982=Settings!$A$16,Settings!$B$16,IF(C982=Settings!$A$17,Settings!$B$17,IF(C982=Settings!$A$18,Settings!$B$18,"")))))))))))</f>
        <v/>
      </c>
      <c r="E982" s="27">
        <f>IF(OR(Register!$N980&lt;&gt;"Yes",Register!$O980="",N(Register!$Q980)=0),0,ROUND((Register!$M980-Register!$R980)*MIN(Register!$Q980,MAX(0,MIN(E$4,IF(Register!$U980="",$D$2,MIN($D$2,YEAR(Register!$U980)*12+MONTH(Register!$U980)-1)))-(YEAR(Register!$O980)*12+MONTH(Register!$O980))+1))/Register!$Q980,2)-ROUND((Register!$M980-Register!$R980)*MIN(Register!$Q980,MAX(0,MIN(E$4-1,IF(Register!$U980="",$D$2,MIN($D$2,YEAR(Register!$U980)*12+MONTH(Register!$U980)-1)))-(YEAR(Register!$O980)*12+MONTH(Register!$O980))+1))/Register!$Q980,2))</f>
        <v/>
      </c>
      <c r="F982" s="27">
        <f>IF(OR(Register!$N980&lt;&gt;"Yes",Register!$O980="",N(Register!$Q980)=0),0,ROUND((Register!$M980-Register!$R980)*MIN(Register!$Q980,MAX(0,MIN(F$4,IF(Register!$U980="",$D$2,MIN($D$2,YEAR(Register!$U980)*12+MONTH(Register!$U980)-1)))-(YEAR(Register!$O980)*12+MONTH(Register!$O980))+1))/Register!$Q980,2)-ROUND((Register!$M980-Register!$R980)*MIN(Register!$Q980,MAX(0,MIN(F$4-1,IF(Register!$U980="",$D$2,MIN($D$2,YEAR(Register!$U980)*12+MONTH(Register!$U980)-1)))-(YEAR(Register!$O980)*12+MONTH(Register!$O980))+1))/Register!$Q980,2))</f>
        <v/>
      </c>
      <c r="G982" s="27">
        <f>IF(OR(Register!$N980&lt;&gt;"Yes",Register!$O980="",N(Register!$Q980)=0),0,ROUND((Register!$M980-Register!$R980)*MIN(Register!$Q980,MAX(0,MIN(G$4,IF(Register!$U980="",$D$2,MIN($D$2,YEAR(Register!$U980)*12+MONTH(Register!$U980)-1)))-(YEAR(Register!$O980)*12+MONTH(Register!$O980))+1))/Register!$Q980,2)-ROUND((Register!$M980-Register!$R980)*MIN(Register!$Q980,MAX(0,MIN(G$4-1,IF(Register!$U980="",$D$2,MIN($D$2,YEAR(Register!$U980)*12+MONTH(Register!$U980)-1)))-(YEAR(Register!$O980)*12+MONTH(Register!$O980))+1))/Register!$Q980,2))</f>
        <v/>
      </c>
      <c r="H982" s="27">
        <f>IF(OR(Register!$N980&lt;&gt;"Yes",Register!$O980="",N(Register!$Q980)=0),0,ROUND((Register!$M980-Register!$R980)*MIN(Register!$Q980,MAX(0,MIN(H$4,IF(Register!$U980="",$D$2,MIN($D$2,YEAR(Register!$U980)*12+MONTH(Register!$U980)-1)))-(YEAR(Register!$O980)*12+MONTH(Register!$O980))+1))/Register!$Q980,2)-ROUND((Register!$M980-Register!$R980)*MIN(Register!$Q980,MAX(0,MIN(H$4-1,IF(Register!$U980="",$D$2,MIN($D$2,YEAR(Register!$U980)*12+MONTH(Register!$U980)-1)))-(YEAR(Register!$O980)*12+MONTH(Register!$O980))+1))/Register!$Q980,2))</f>
        <v/>
      </c>
      <c r="I982" s="27">
        <f>IF(OR(Register!$N980&lt;&gt;"Yes",Register!$O980="",N(Register!$Q980)=0),0,ROUND((Register!$M980-Register!$R980)*MIN(Register!$Q980,MAX(0,MIN(I$4,IF(Register!$U980="",$D$2,MIN($D$2,YEAR(Register!$U980)*12+MONTH(Register!$U980)-1)))-(YEAR(Register!$O980)*12+MONTH(Register!$O980))+1))/Register!$Q980,2)-ROUND((Register!$M980-Register!$R980)*MIN(Register!$Q980,MAX(0,MIN(I$4-1,IF(Register!$U980="",$D$2,MIN($D$2,YEAR(Register!$U980)*12+MONTH(Register!$U980)-1)))-(YEAR(Register!$O980)*12+MONTH(Register!$O980))+1))/Register!$Q980,2))</f>
        <v/>
      </c>
      <c r="J982" s="27">
        <f>IF(OR(Register!$N980&lt;&gt;"Yes",Register!$O980="",N(Register!$Q980)=0),0,ROUND((Register!$M980-Register!$R980)*MIN(Register!$Q980,MAX(0,MIN(J$4,IF(Register!$U980="",$D$2,MIN($D$2,YEAR(Register!$U980)*12+MONTH(Register!$U980)-1)))-(YEAR(Register!$O980)*12+MONTH(Register!$O980))+1))/Register!$Q980,2)-ROUND((Register!$M980-Register!$R980)*MIN(Register!$Q980,MAX(0,MIN(J$4-1,IF(Register!$U980="",$D$2,MIN($D$2,YEAR(Register!$U980)*12+MONTH(Register!$U980)-1)))-(YEAR(Register!$O980)*12+MONTH(Register!$O980))+1))/Register!$Q980,2))</f>
        <v/>
      </c>
      <c r="K982" s="27">
        <f>IF(OR(Register!$N980&lt;&gt;"Yes",Register!$O980="",N(Register!$Q980)=0),0,ROUND((Register!$M980-Register!$R980)*MIN(Register!$Q980,MAX(0,MIN(K$4,IF(Register!$U980="",$D$2,MIN($D$2,YEAR(Register!$U980)*12+MONTH(Register!$U980)-1)))-(YEAR(Register!$O980)*12+MONTH(Register!$O980))+1))/Register!$Q980,2)-ROUND((Register!$M980-Register!$R980)*MIN(Register!$Q980,MAX(0,MIN(K$4-1,IF(Register!$U980="",$D$2,MIN($D$2,YEAR(Register!$U980)*12+MONTH(Register!$U980)-1)))-(YEAR(Register!$O980)*12+MONTH(Register!$O980))+1))/Register!$Q980,2))</f>
        <v/>
      </c>
      <c r="L982" s="27">
        <f>IF(OR(Register!$N980&lt;&gt;"Yes",Register!$O980="",N(Register!$Q980)=0),0,ROUND((Register!$M980-Register!$R980)*MIN(Register!$Q980,MAX(0,MIN(L$4,IF(Register!$U980="",$D$2,MIN($D$2,YEAR(Register!$U980)*12+MONTH(Register!$U980)-1)))-(YEAR(Register!$O980)*12+MONTH(Register!$O980))+1))/Register!$Q980,2)-ROUND((Register!$M980-Register!$R980)*MIN(Register!$Q980,MAX(0,MIN(L$4-1,IF(Register!$U980="",$D$2,MIN($D$2,YEAR(Register!$U980)*12+MONTH(Register!$U980)-1)))-(YEAR(Register!$O980)*12+MONTH(Register!$O980))+1))/Register!$Q980,2))</f>
        <v/>
      </c>
      <c r="M982" s="27">
        <f>IF(OR(Register!$N980&lt;&gt;"Yes",Register!$O980="",N(Register!$Q980)=0),0,ROUND((Register!$M980-Register!$R980)*MIN(Register!$Q980,MAX(0,MIN(M$4,IF(Register!$U980="",$D$2,MIN($D$2,YEAR(Register!$U980)*12+MONTH(Register!$U980)-1)))-(YEAR(Register!$O980)*12+MONTH(Register!$O980))+1))/Register!$Q980,2)-ROUND((Register!$M980-Register!$R980)*MIN(Register!$Q980,MAX(0,MIN(M$4-1,IF(Register!$U980="",$D$2,MIN($D$2,YEAR(Register!$U980)*12+MONTH(Register!$U980)-1)))-(YEAR(Register!$O980)*12+MONTH(Register!$O980))+1))/Register!$Q980,2))</f>
        <v/>
      </c>
      <c r="N982" s="27">
        <f>IF(OR(Register!$N980&lt;&gt;"Yes",Register!$O980="",N(Register!$Q980)=0),0,ROUND((Register!$M980-Register!$R980)*MIN(Register!$Q980,MAX(0,MIN(N$4,IF(Register!$U980="",$D$2,MIN($D$2,YEAR(Register!$U980)*12+MONTH(Register!$U980)-1)))-(YEAR(Register!$O980)*12+MONTH(Register!$O980))+1))/Register!$Q980,2)-ROUND((Register!$M980-Register!$R980)*MIN(Register!$Q980,MAX(0,MIN(N$4-1,IF(Register!$U980="",$D$2,MIN($D$2,YEAR(Register!$U980)*12+MONTH(Register!$U980)-1)))-(YEAR(Register!$O980)*12+MONTH(Register!$O980))+1))/Register!$Q980,2))</f>
        <v/>
      </c>
      <c r="O982" s="27">
        <f>IF(OR(Register!$N980&lt;&gt;"Yes",Register!$O980="",N(Register!$Q980)=0),0,ROUND((Register!$M980-Register!$R980)*MIN(Register!$Q980,MAX(0,MIN(O$4,IF(Register!$U980="",$D$2,MIN($D$2,YEAR(Register!$U980)*12+MONTH(Register!$U980)-1)))-(YEAR(Register!$O980)*12+MONTH(Register!$O980))+1))/Register!$Q980,2)-ROUND((Register!$M980-Register!$R980)*MIN(Register!$Q980,MAX(0,MIN(O$4-1,IF(Register!$U980="",$D$2,MIN($D$2,YEAR(Register!$U980)*12+MONTH(Register!$U980)-1)))-(YEAR(Register!$O980)*12+MONTH(Register!$O980))+1))/Register!$Q980,2))</f>
        <v/>
      </c>
      <c r="P982" s="27">
        <f>IF(OR(Register!$N980&lt;&gt;"Yes",Register!$O980="",N(Register!$Q980)=0),0,ROUND((Register!$M980-Register!$R980)*MIN(Register!$Q980,MAX(0,MIN(P$4,IF(Register!$U980="",$D$2,MIN($D$2,YEAR(Register!$U980)*12+MONTH(Register!$U980)-1)))-(YEAR(Register!$O980)*12+MONTH(Register!$O980))+1))/Register!$Q980,2)-ROUND((Register!$M980-Register!$R980)*MIN(Register!$Q980,MAX(0,MIN(P$4-1,IF(Register!$U980="",$D$2,MIN($D$2,YEAR(Register!$U980)*12+MONTH(Register!$U980)-1)))-(YEAR(Register!$O980)*12+MONTH(Register!$O980))+1))/Register!$Q980,2))</f>
        <v/>
      </c>
      <c r="Q982" s="27">
        <f>E982+F982+G982+H982+I982+J982+K982+L982+M982+N982+O982+P982</f>
        <v/>
      </c>
    </row>
    <row r="983">
      <c r="A983" s="28">
        <f>IF(Register!$A981="","",Register!$A981)</f>
        <v/>
      </c>
      <c r="B983" s="28">
        <f>IF(Register!$D981="","",Register!$D981)</f>
        <v/>
      </c>
      <c r="C983" s="28">
        <f>IF(Register!$F981="","",Register!$F981)</f>
        <v/>
      </c>
      <c r="D983" s="28">
        <f>IF(C983="","",IF(C983=Settings!$A$9,Settings!$B$9,IF(C983=Settings!$A$10,Settings!$B$10,IF(C983=Settings!$A$11,Settings!$B$11,IF(C983=Settings!$A$12,Settings!$B$12,IF(C983=Settings!$A$13,Settings!$B$13,IF(C983=Settings!$A$14,Settings!$B$14,IF(C983=Settings!$A$15,Settings!$B$15,IF(C983=Settings!$A$16,Settings!$B$16,IF(C983=Settings!$A$17,Settings!$B$17,IF(C983=Settings!$A$18,Settings!$B$18,"")))))))))))</f>
        <v/>
      </c>
      <c r="E983" s="27">
        <f>IF(OR(Register!$N981&lt;&gt;"Yes",Register!$O981="",N(Register!$Q981)=0),0,ROUND((Register!$M981-Register!$R981)*MIN(Register!$Q981,MAX(0,MIN(E$4,IF(Register!$U981="",$D$2,MIN($D$2,YEAR(Register!$U981)*12+MONTH(Register!$U981)-1)))-(YEAR(Register!$O981)*12+MONTH(Register!$O981))+1))/Register!$Q981,2)-ROUND((Register!$M981-Register!$R981)*MIN(Register!$Q981,MAX(0,MIN(E$4-1,IF(Register!$U981="",$D$2,MIN($D$2,YEAR(Register!$U981)*12+MONTH(Register!$U981)-1)))-(YEAR(Register!$O981)*12+MONTH(Register!$O981))+1))/Register!$Q981,2))</f>
        <v/>
      </c>
      <c r="F983" s="27">
        <f>IF(OR(Register!$N981&lt;&gt;"Yes",Register!$O981="",N(Register!$Q981)=0),0,ROUND((Register!$M981-Register!$R981)*MIN(Register!$Q981,MAX(0,MIN(F$4,IF(Register!$U981="",$D$2,MIN($D$2,YEAR(Register!$U981)*12+MONTH(Register!$U981)-1)))-(YEAR(Register!$O981)*12+MONTH(Register!$O981))+1))/Register!$Q981,2)-ROUND((Register!$M981-Register!$R981)*MIN(Register!$Q981,MAX(0,MIN(F$4-1,IF(Register!$U981="",$D$2,MIN($D$2,YEAR(Register!$U981)*12+MONTH(Register!$U981)-1)))-(YEAR(Register!$O981)*12+MONTH(Register!$O981))+1))/Register!$Q981,2))</f>
        <v/>
      </c>
      <c r="G983" s="27">
        <f>IF(OR(Register!$N981&lt;&gt;"Yes",Register!$O981="",N(Register!$Q981)=0),0,ROUND((Register!$M981-Register!$R981)*MIN(Register!$Q981,MAX(0,MIN(G$4,IF(Register!$U981="",$D$2,MIN($D$2,YEAR(Register!$U981)*12+MONTH(Register!$U981)-1)))-(YEAR(Register!$O981)*12+MONTH(Register!$O981))+1))/Register!$Q981,2)-ROUND((Register!$M981-Register!$R981)*MIN(Register!$Q981,MAX(0,MIN(G$4-1,IF(Register!$U981="",$D$2,MIN($D$2,YEAR(Register!$U981)*12+MONTH(Register!$U981)-1)))-(YEAR(Register!$O981)*12+MONTH(Register!$O981))+1))/Register!$Q981,2))</f>
        <v/>
      </c>
      <c r="H983" s="27">
        <f>IF(OR(Register!$N981&lt;&gt;"Yes",Register!$O981="",N(Register!$Q981)=0),0,ROUND((Register!$M981-Register!$R981)*MIN(Register!$Q981,MAX(0,MIN(H$4,IF(Register!$U981="",$D$2,MIN($D$2,YEAR(Register!$U981)*12+MONTH(Register!$U981)-1)))-(YEAR(Register!$O981)*12+MONTH(Register!$O981))+1))/Register!$Q981,2)-ROUND((Register!$M981-Register!$R981)*MIN(Register!$Q981,MAX(0,MIN(H$4-1,IF(Register!$U981="",$D$2,MIN($D$2,YEAR(Register!$U981)*12+MONTH(Register!$U981)-1)))-(YEAR(Register!$O981)*12+MONTH(Register!$O981))+1))/Register!$Q981,2))</f>
        <v/>
      </c>
      <c r="I983" s="27">
        <f>IF(OR(Register!$N981&lt;&gt;"Yes",Register!$O981="",N(Register!$Q981)=0),0,ROUND((Register!$M981-Register!$R981)*MIN(Register!$Q981,MAX(0,MIN(I$4,IF(Register!$U981="",$D$2,MIN($D$2,YEAR(Register!$U981)*12+MONTH(Register!$U981)-1)))-(YEAR(Register!$O981)*12+MONTH(Register!$O981))+1))/Register!$Q981,2)-ROUND((Register!$M981-Register!$R981)*MIN(Register!$Q981,MAX(0,MIN(I$4-1,IF(Register!$U981="",$D$2,MIN($D$2,YEAR(Register!$U981)*12+MONTH(Register!$U981)-1)))-(YEAR(Register!$O981)*12+MONTH(Register!$O981))+1))/Register!$Q981,2))</f>
        <v/>
      </c>
      <c r="J983" s="27">
        <f>IF(OR(Register!$N981&lt;&gt;"Yes",Register!$O981="",N(Register!$Q981)=0),0,ROUND((Register!$M981-Register!$R981)*MIN(Register!$Q981,MAX(0,MIN(J$4,IF(Register!$U981="",$D$2,MIN($D$2,YEAR(Register!$U981)*12+MONTH(Register!$U981)-1)))-(YEAR(Register!$O981)*12+MONTH(Register!$O981))+1))/Register!$Q981,2)-ROUND((Register!$M981-Register!$R981)*MIN(Register!$Q981,MAX(0,MIN(J$4-1,IF(Register!$U981="",$D$2,MIN($D$2,YEAR(Register!$U981)*12+MONTH(Register!$U981)-1)))-(YEAR(Register!$O981)*12+MONTH(Register!$O981))+1))/Register!$Q981,2))</f>
        <v/>
      </c>
      <c r="K983" s="27">
        <f>IF(OR(Register!$N981&lt;&gt;"Yes",Register!$O981="",N(Register!$Q981)=0),0,ROUND((Register!$M981-Register!$R981)*MIN(Register!$Q981,MAX(0,MIN(K$4,IF(Register!$U981="",$D$2,MIN($D$2,YEAR(Register!$U981)*12+MONTH(Register!$U981)-1)))-(YEAR(Register!$O981)*12+MONTH(Register!$O981))+1))/Register!$Q981,2)-ROUND((Register!$M981-Register!$R981)*MIN(Register!$Q981,MAX(0,MIN(K$4-1,IF(Register!$U981="",$D$2,MIN($D$2,YEAR(Register!$U981)*12+MONTH(Register!$U981)-1)))-(YEAR(Register!$O981)*12+MONTH(Register!$O981))+1))/Register!$Q981,2))</f>
        <v/>
      </c>
      <c r="L983" s="27">
        <f>IF(OR(Register!$N981&lt;&gt;"Yes",Register!$O981="",N(Register!$Q981)=0),0,ROUND((Register!$M981-Register!$R981)*MIN(Register!$Q981,MAX(0,MIN(L$4,IF(Register!$U981="",$D$2,MIN($D$2,YEAR(Register!$U981)*12+MONTH(Register!$U981)-1)))-(YEAR(Register!$O981)*12+MONTH(Register!$O981))+1))/Register!$Q981,2)-ROUND((Register!$M981-Register!$R981)*MIN(Register!$Q981,MAX(0,MIN(L$4-1,IF(Register!$U981="",$D$2,MIN($D$2,YEAR(Register!$U981)*12+MONTH(Register!$U981)-1)))-(YEAR(Register!$O981)*12+MONTH(Register!$O981))+1))/Register!$Q981,2))</f>
        <v/>
      </c>
      <c r="M983" s="27">
        <f>IF(OR(Register!$N981&lt;&gt;"Yes",Register!$O981="",N(Register!$Q981)=0),0,ROUND((Register!$M981-Register!$R981)*MIN(Register!$Q981,MAX(0,MIN(M$4,IF(Register!$U981="",$D$2,MIN($D$2,YEAR(Register!$U981)*12+MONTH(Register!$U981)-1)))-(YEAR(Register!$O981)*12+MONTH(Register!$O981))+1))/Register!$Q981,2)-ROUND((Register!$M981-Register!$R981)*MIN(Register!$Q981,MAX(0,MIN(M$4-1,IF(Register!$U981="",$D$2,MIN($D$2,YEAR(Register!$U981)*12+MONTH(Register!$U981)-1)))-(YEAR(Register!$O981)*12+MONTH(Register!$O981))+1))/Register!$Q981,2))</f>
        <v/>
      </c>
      <c r="N983" s="27">
        <f>IF(OR(Register!$N981&lt;&gt;"Yes",Register!$O981="",N(Register!$Q981)=0),0,ROUND((Register!$M981-Register!$R981)*MIN(Register!$Q981,MAX(0,MIN(N$4,IF(Register!$U981="",$D$2,MIN($D$2,YEAR(Register!$U981)*12+MONTH(Register!$U981)-1)))-(YEAR(Register!$O981)*12+MONTH(Register!$O981))+1))/Register!$Q981,2)-ROUND((Register!$M981-Register!$R981)*MIN(Register!$Q981,MAX(0,MIN(N$4-1,IF(Register!$U981="",$D$2,MIN($D$2,YEAR(Register!$U981)*12+MONTH(Register!$U981)-1)))-(YEAR(Register!$O981)*12+MONTH(Register!$O981))+1))/Register!$Q981,2))</f>
        <v/>
      </c>
      <c r="O983" s="27">
        <f>IF(OR(Register!$N981&lt;&gt;"Yes",Register!$O981="",N(Register!$Q981)=0),0,ROUND((Register!$M981-Register!$R981)*MIN(Register!$Q981,MAX(0,MIN(O$4,IF(Register!$U981="",$D$2,MIN($D$2,YEAR(Register!$U981)*12+MONTH(Register!$U981)-1)))-(YEAR(Register!$O981)*12+MONTH(Register!$O981))+1))/Register!$Q981,2)-ROUND((Register!$M981-Register!$R981)*MIN(Register!$Q981,MAX(0,MIN(O$4-1,IF(Register!$U981="",$D$2,MIN($D$2,YEAR(Register!$U981)*12+MONTH(Register!$U981)-1)))-(YEAR(Register!$O981)*12+MONTH(Register!$O981))+1))/Register!$Q981,2))</f>
        <v/>
      </c>
      <c r="P983" s="27">
        <f>IF(OR(Register!$N981&lt;&gt;"Yes",Register!$O981="",N(Register!$Q981)=0),0,ROUND((Register!$M981-Register!$R981)*MIN(Register!$Q981,MAX(0,MIN(P$4,IF(Register!$U981="",$D$2,MIN($D$2,YEAR(Register!$U981)*12+MONTH(Register!$U981)-1)))-(YEAR(Register!$O981)*12+MONTH(Register!$O981))+1))/Register!$Q981,2)-ROUND((Register!$M981-Register!$R981)*MIN(Register!$Q981,MAX(0,MIN(P$4-1,IF(Register!$U981="",$D$2,MIN($D$2,YEAR(Register!$U981)*12+MONTH(Register!$U981)-1)))-(YEAR(Register!$O981)*12+MONTH(Register!$O981))+1))/Register!$Q981,2))</f>
        <v/>
      </c>
      <c r="Q983" s="27">
        <f>E983+F983+G983+H983+I983+J983+K983+L983+M983+N983+O983+P983</f>
        <v/>
      </c>
    </row>
    <row r="984">
      <c r="A984" s="28">
        <f>IF(Register!$A982="","",Register!$A982)</f>
        <v/>
      </c>
      <c r="B984" s="28">
        <f>IF(Register!$D982="","",Register!$D982)</f>
        <v/>
      </c>
      <c r="C984" s="28">
        <f>IF(Register!$F982="","",Register!$F982)</f>
        <v/>
      </c>
      <c r="D984" s="28">
        <f>IF(C984="","",IF(C984=Settings!$A$9,Settings!$B$9,IF(C984=Settings!$A$10,Settings!$B$10,IF(C984=Settings!$A$11,Settings!$B$11,IF(C984=Settings!$A$12,Settings!$B$12,IF(C984=Settings!$A$13,Settings!$B$13,IF(C984=Settings!$A$14,Settings!$B$14,IF(C984=Settings!$A$15,Settings!$B$15,IF(C984=Settings!$A$16,Settings!$B$16,IF(C984=Settings!$A$17,Settings!$B$17,IF(C984=Settings!$A$18,Settings!$B$18,"")))))))))))</f>
        <v/>
      </c>
      <c r="E984" s="27">
        <f>IF(OR(Register!$N982&lt;&gt;"Yes",Register!$O982="",N(Register!$Q982)=0),0,ROUND((Register!$M982-Register!$R982)*MIN(Register!$Q982,MAX(0,MIN(E$4,IF(Register!$U982="",$D$2,MIN($D$2,YEAR(Register!$U982)*12+MONTH(Register!$U982)-1)))-(YEAR(Register!$O982)*12+MONTH(Register!$O982))+1))/Register!$Q982,2)-ROUND((Register!$M982-Register!$R982)*MIN(Register!$Q982,MAX(0,MIN(E$4-1,IF(Register!$U982="",$D$2,MIN($D$2,YEAR(Register!$U982)*12+MONTH(Register!$U982)-1)))-(YEAR(Register!$O982)*12+MONTH(Register!$O982))+1))/Register!$Q982,2))</f>
        <v/>
      </c>
      <c r="F984" s="27">
        <f>IF(OR(Register!$N982&lt;&gt;"Yes",Register!$O982="",N(Register!$Q982)=0),0,ROUND((Register!$M982-Register!$R982)*MIN(Register!$Q982,MAX(0,MIN(F$4,IF(Register!$U982="",$D$2,MIN($D$2,YEAR(Register!$U982)*12+MONTH(Register!$U982)-1)))-(YEAR(Register!$O982)*12+MONTH(Register!$O982))+1))/Register!$Q982,2)-ROUND((Register!$M982-Register!$R982)*MIN(Register!$Q982,MAX(0,MIN(F$4-1,IF(Register!$U982="",$D$2,MIN($D$2,YEAR(Register!$U982)*12+MONTH(Register!$U982)-1)))-(YEAR(Register!$O982)*12+MONTH(Register!$O982))+1))/Register!$Q982,2))</f>
        <v/>
      </c>
      <c r="G984" s="27">
        <f>IF(OR(Register!$N982&lt;&gt;"Yes",Register!$O982="",N(Register!$Q982)=0),0,ROUND((Register!$M982-Register!$R982)*MIN(Register!$Q982,MAX(0,MIN(G$4,IF(Register!$U982="",$D$2,MIN($D$2,YEAR(Register!$U982)*12+MONTH(Register!$U982)-1)))-(YEAR(Register!$O982)*12+MONTH(Register!$O982))+1))/Register!$Q982,2)-ROUND((Register!$M982-Register!$R982)*MIN(Register!$Q982,MAX(0,MIN(G$4-1,IF(Register!$U982="",$D$2,MIN($D$2,YEAR(Register!$U982)*12+MONTH(Register!$U982)-1)))-(YEAR(Register!$O982)*12+MONTH(Register!$O982))+1))/Register!$Q982,2))</f>
        <v/>
      </c>
      <c r="H984" s="27">
        <f>IF(OR(Register!$N982&lt;&gt;"Yes",Register!$O982="",N(Register!$Q982)=0),0,ROUND((Register!$M982-Register!$R982)*MIN(Register!$Q982,MAX(0,MIN(H$4,IF(Register!$U982="",$D$2,MIN($D$2,YEAR(Register!$U982)*12+MONTH(Register!$U982)-1)))-(YEAR(Register!$O982)*12+MONTH(Register!$O982))+1))/Register!$Q982,2)-ROUND((Register!$M982-Register!$R982)*MIN(Register!$Q982,MAX(0,MIN(H$4-1,IF(Register!$U982="",$D$2,MIN($D$2,YEAR(Register!$U982)*12+MONTH(Register!$U982)-1)))-(YEAR(Register!$O982)*12+MONTH(Register!$O982))+1))/Register!$Q982,2))</f>
        <v/>
      </c>
      <c r="I984" s="27">
        <f>IF(OR(Register!$N982&lt;&gt;"Yes",Register!$O982="",N(Register!$Q982)=0),0,ROUND((Register!$M982-Register!$R982)*MIN(Register!$Q982,MAX(0,MIN(I$4,IF(Register!$U982="",$D$2,MIN($D$2,YEAR(Register!$U982)*12+MONTH(Register!$U982)-1)))-(YEAR(Register!$O982)*12+MONTH(Register!$O982))+1))/Register!$Q982,2)-ROUND((Register!$M982-Register!$R982)*MIN(Register!$Q982,MAX(0,MIN(I$4-1,IF(Register!$U982="",$D$2,MIN($D$2,YEAR(Register!$U982)*12+MONTH(Register!$U982)-1)))-(YEAR(Register!$O982)*12+MONTH(Register!$O982))+1))/Register!$Q982,2))</f>
        <v/>
      </c>
      <c r="J984" s="27">
        <f>IF(OR(Register!$N982&lt;&gt;"Yes",Register!$O982="",N(Register!$Q982)=0),0,ROUND((Register!$M982-Register!$R982)*MIN(Register!$Q982,MAX(0,MIN(J$4,IF(Register!$U982="",$D$2,MIN($D$2,YEAR(Register!$U982)*12+MONTH(Register!$U982)-1)))-(YEAR(Register!$O982)*12+MONTH(Register!$O982))+1))/Register!$Q982,2)-ROUND((Register!$M982-Register!$R982)*MIN(Register!$Q982,MAX(0,MIN(J$4-1,IF(Register!$U982="",$D$2,MIN($D$2,YEAR(Register!$U982)*12+MONTH(Register!$U982)-1)))-(YEAR(Register!$O982)*12+MONTH(Register!$O982))+1))/Register!$Q982,2))</f>
        <v/>
      </c>
      <c r="K984" s="27">
        <f>IF(OR(Register!$N982&lt;&gt;"Yes",Register!$O982="",N(Register!$Q982)=0),0,ROUND((Register!$M982-Register!$R982)*MIN(Register!$Q982,MAX(0,MIN(K$4,IF(Register!$U982="",$D$2,MIN($D$2,YEAR(Register!$U982)*12+MONTH(Register!$U982)-1)))-(YEAR(Register!$O982)*12+MONTH(Register!$O982))+1))/Register!$Q982,2)-ROUND((Register!$M982-Register!$R982)*MIN(Register!$Q982,MAX(0,MIN(K$4-1,IF(Register!$U982="",$D$2,MIN($D$2,YEAR(Register!$U982)*12+MONTH(Register!$U982)-1)))-(YEAR(Register!$O982)*12+MONTH(Register!$O982))+1))/Register!$Q982,2))</f>
        <v/>
      </c>
      <c r="L984" s="27">
        <f>IF(OR(Register!$N982&lt;&gt;"Yes",Register!$O982="",N(Register!$Q982)=0),0,ROUND((Register!$M982-Register!$R982)*MIN(Register!$Q982,MAX(0,MIN(L$4,IF(Register!$U982="",$D$2,MIN($D$2,YEAR(Register!$U982)*12+MONTH(Register!$U982)-1)))-(YEAR(Register!$O982)*12+MONTH(Register!$O982))+1))/Register!$Q982,2)-ROUND((Register!$M982-Register!$R982)*MIN(Register!$Q982,MAX(0,MIN(L$4-1,IF(Register!$U982="",$D$2,MIN($D$2,YEAR(Register!$U982)*12+MONTH(Register!$U982)-1)))-(YEAR(Register!$O982)*12+MONTH(Register!$O982))+1))/Register!$Q982,2))</f>
        <v/>
      </c>
      <c r="M984" s="27">
        <f>IF(OR(Register!$N982&lt;&gt;"Yes",Register!$O982="",N(Register!$Q982)=0),0,ROUND((Register!$M982-Register!$R982)*MIN(Register!$Q982,MAX(0,MIN(M$4,IF(Register!$U982="",$D$2,MIN($D$2,YEAR(Register!$U982)*12+MONTH(Register!$U982)-1)))-(YEAR(Register!$O982)*12+MONTH(Register!$O982))+1))/Register!$Q982,2)-ROUND((Register!$M982-Register!$R982)*MIN(Register!$Q982,MAX(0,MIN(M$4-1,IF(Register!$U982="",$D$2,MIN($D$2,YEAR(Register!$U982)*12+MONTH(Register!$U982)-1)))-(YEAR(Register!$O982)*12+MONTH(Register!$O982))+1))/Register!$Q982,2))</f>
        <v/>
      </c>
      <c r="N984" s="27">
        <f>IF(OR(Register!$N982&lt;&gt;"Yes",Register!$O982="",N(Register!$Q982)=0),0,ROUND((Register!$M982-Register!$R982)*MIN(Register!$Q982,MAX(0,MIN(N$4,IF(Register!$U982="",$D$2,MIN($D$2,YEAR(Register!$U982)*12+MONTH(Register!$U982)-1)))-(YEAR(Register!$O982)*12+MONTH(Register!$O982))+1))/Register!$Q982,2)-ROUND((Register!$M982-Register!$R982)*MIN(Register!$Q982,MAX(0,MIN(N$4-1,IF(Register!$U982="",$D$2,MIN($D$2,YEAR(Register!$U982)*12+MONTH(Register!$U982)-1)))-(YEAR(Register!$O982)*12+MONTH(Register!$O982))+1))/Register!$Q982,2))</f>
        <v/>
      </c>
      <c r="O984" s="27">
        <f>IF(OR(Register!$N982&lt;&gt;"Yes",Register!$O982="",N(Register!$Q982)=0),0,ROUND((Register!$M982-Register!$R982)*MIN(Register!$Q982,MAX(0,MIN(O$4,IF(Register!$U982="",$D$2,MIN($D$2,YEAR(Register!$U982)*12+MONTH(Register!$U982)-1)))-(YEAR(Register!$O982)*12+MONTH(Register!$O982))+1))/Register!$Q982,2)-ROUND((Register!$M982-Register!$R982)*MIN(Register!$Q982,MAX(0,MIN(O$4-1,IF(Register!$U982="",$D$2,MIN($D$2,YEAR(Register!$U982)*12+MONTH(Register!$U982)-1)))-(YEAR(Register!$O982)*12+MONTH(Register!$O982))+1))/Register!$Q982,2))</f>
        <v/>
      </c>
      <c r="P984" s="27">
        <f>IF(OR(Register!$N982&lt;&gt;"Yes",Register!$O982="",N(Register!$Q982)=0),0,ROUND((Register!$M982-Register!$R982)*MIN(Register!$Q982,MAX(0,MIN(P$4,IF(Register!$U982="",$D$2,MIN($D$2,YEAR(Register!$U982)*12+MONTH(Register!$U982)-1)))-(YEAR(Register!$O982)*12+MONTH(Register!$O982))+1))/Register!$Q982,2)-ROUND((Register!$M982-Register!$R982)*MIN(Register!$Q982,MAX(0,MIN(P$4-1,IF(Register!$U982="",$D$2,MIN($D$2,YEAR(Register!$U982)*12+MONTH(Register!$U982)-1)))-(YEAR(Register!$O982)*12+MONTH(Register!$O982))+1))/Register!$Q982,2))</f>
        <v/>
      </c>
      <c r="Q984" s="27">
        <f>E984+F984+G984+H984+I984+J984+K984+L984+M984+N984+O984+P984</f>
        <v/>
      </c>
    </row>
    <row r="985">
      <c r="A985" s="28">
        <f>IF(Register!$A983="","",Register!$A983)</f>
        <v/>
      </c>
      <c r="B985" s="28">
        <f>IF(Register!$D983="","",Register!$D983)</f>
        <v/>
      </c>
      <c r="C985" s="28">
        <f>IF(Register!$F983="","",Register!$F983)</f>
        <v/>
      </c>
      <c r="D985" s="28">
        <f>IF(C985="","",IF(C985=Settings!$A$9,Settings!$B$9,IF(C985=Settings!$A$10,Settings!$B$10,IF(C985=Settings!$A$11,Settings!$B$11,IF(C985=Settings!$A$12,Settings!$B$12,IF(C985=Settings!$A$13,Settings!$B$13,IF(C985=Settings!$A$14,Settings!$B$14,IF(C985=Settings!$A$15,Settings!$B$15,IF(C985=Settings!$A$16,Settings!$B$16,IF(C985=Settings!$A$17,Settings!$B$17,IF(C985=Settings!$A$18,Settings!$B$18,"")))))))))))</f>
        <v/>
      </c>
      <c r="E985" s="27">
        <f>IF(OR(Register!$N983&lt;&gt;"Yes",Register!$O983="",N(Register!$Q983)=0),0,ROUND((Register!$M983-Register!$R983)*MIN(Register!$Q983,MAX(0,MIN(E$4,IF(Register!$U983="",$D$2,MIN($D$2,YEAR(Register!$U983)*12+MONTH(Register!$U983)-1)))-(YEAR(Register!$O983)*12+MONTH(Register!$O983))+1))/Register!$Q983,2)-ROUND((Register!$M983-Register!$R983)*MIN(Register!$Q983,MAX(0,MIN(E$4-1,IF(Register!$U983="",$D$2,MIN($D$2,YEAR(Register!$U983)*12+MONTH(Register!$U983)-1)))-(YEAR(Register!$O983)*12+MONTH(Register!$O983))+1))/Register!$Q983,2))</f>
        <v/>
      </c>
      <c r="F985" s="27">
        <f>IF(OR(Register!$N983&lt;&gt;"Yes",Register!$O983="",N(Register!$Q983)=0),0,ROUND((Register!$M983-Register!$R983)*MIN(Register!$Q983,MAX(0,MIN(F$4,IF(Register!$U983="",$D$2,MIN($D$2,YEAR(Register!$U983)*12+MONTH(Register!$U983)-1)))-(YEAR(Register!$O983)*12+MONTH(Register!$O983))+1))/Register!$Q983,2)-ROUND((Register!$M983-Register!$R983)*MIN(Register!$Q983,MAX(0,MIN(F$4-1,IF(Register!$U983="",$D$2,MIN($D$2,YEAR(Register!$U983)*12+MONTH(Register!$U983)-1)))-(YEAR(Register!$O983)*12+MONTH(Register!$O983))+1))/Register!$Q983,2))</f>
        <v/>
      </c>
      <c r="G985" s="27">
        <f>IF(OR(Register!$N983&lt;&gt;"Yes",Register!$O983="",N(Register!$Q983)=0),0,ROUND((Register!$M983-Register!$R983)*MIN(Register!$Q983,MAX(0,MIN(G$4,IF(Register!$U983="",$D$2,MIN($D$2,YEAR(Register!$U983)*12+MONTH(Register!$U983)-1)))-(YEAR(Register!$O983)*12+MONTH(Register!$O983))+1))/Register!$Q983,2)-ROUND((Register!$M983-Register!$R983)*MIN(Register!$Q983,MAX(0,MIN(G$4-1,IF(Register!$U983="",$D$2,MIN($D$2,YEAR(Register!$U983)*12+MONTH(Register!$U983)-1)))-(YEAR(Register!$O983)*12+MONTH(Register!$O983))+1))/Register!$Q983,2))</f>
        <v/>
      </c>
      <c r="H985" s="27">
        <f>IF(OR(Register!$N983&lt;&gt;"Yes",Register!$O983="",N(Register!$Q983)=0),0,ROUND((Register!$M983-Register!$R983)*MIN(Register!$Q983,MAX(0,MIN(H$4,IF(Register!$U983="",$D$2,MIN($D$2,YEAR(Register!$U983)*12+MONTH(Register!$U983)-1)))-(YEAR(Register!$O983)*12+MONTH(Register!$O983))+1))/Register!$Q983,2)-ROUND((Register!$M983-Register!$R983)*MIN(Register!$Q983,MAX(0,MIN(H$4-1,IF(Register!$U983="",$D$2,MIN($D$2,YEAR(Register!$U983)*12+MONTH(Register!$U983)-1)))-(YEAR(Register!$O983)*12+MONTH(Register!$O983))+1))/Register!$Q983,2))</f>
        <v/>
      </c>
      <c r="I985" s="27">
        <f>IF(OR(Register!$N983&lt;&gt;"Yes",Register!$O983="",N(Register!$Q983)=0),0,ROUND((Register!$M983-Register!$R983)*MIN(Register!$Q983,MAX(0,MIN(I$4,IF(Register!$U983="",$D$2,MIN($D$2,YEAR(Register!$U983)*12+MONTH(Register!$U983)-1)))-(YEAR(Register!$O983)*12+MONTH(Register!$O983))+1))/Register!$Q983,2)-ROUND((Register!$M983-Register!$R983)*MIN(Register!$Q983,MAX(0,MIN(I$4-1,IF(Register!$U983="",$D$2,MIN($D$2,YEAR(Register!$U983)*12+MONTH(Register!$U983)-1)))-(YEAR(Register!$O983)*12+MONTH(Register!$O983))+1))/Register!$Q983,2))</f>
        <v/>
      </c>
      <c r="J985" s="27">
        <f>IF(OR(Register!$N983&lt;&gt;"Yes",Register!$O983="",N(Register!$Q983)=0),0,ROUND((Register!$M983-Register!$R983)*MIN(Register!$Q983,MAX(0,MIN(J$4,IF(Register!$U983="",$D$2,MIN($D$2,YEAR(Register!$U983)*12+MONTH(Register!$U983)-1)))-(YEAR(Register!$O983)*12+MONTH(Register!$O983))+1))/Register!$Q983,2)-ROUND((Register!$M983-Register!$R983)*MIN(Register!$Q983,MAX(0,MIN(J$4-1,IF(Register!$U983="",$D$2,MIN($D$2,YEAR(Register!$U983)*12+MONTH(Register!$U983)-1)))-(YEAR(Register!$O983)*12+MONTH(Register!$O983))+1))/Register!$Q983,2))</f>
        <v/>
      </c>
      <c r="K985" s="27">
        <f>IF(OR(Register!$N983&lt;&gt;"Yes",Register!$O983="",N(Register!$Q983)=0),0,ROUND((Register!$M983-Register!$R983)*MIN(Register!$Q983,MAX(0,MIN(K$4,IF(Register!$U983="",$D$2,MIN($D$2,YEAR(Register!$U983)*12+MONTH(Register!$U983)-1)))-(YEAR(Register!$O983)*12+MONTH(Register!$O983))+1))/Register!$Q983,2)-ROUND((Register!$M983-Register!$R983)*MIN(Register!$Q983,MAX(0,MIN(K$4-1,IF(Register!$U983="",$D$2,MIN($D$2,YEAR(Register!$U983)*12+MONTH(Register!$U983)-1)))-(YEAR(Register!$O983)*12+MONTH(Register!$O983))+1))/Register!$Q983,2))</f>
        <v/>
      </c>
      <c r="L985" s="27">
        <f>IF(OR(Register!$N983&lt;&gt;"Yes",Register!$O983="",N(Register!$Q983)=0),0,ROUND((Register!$M983-Register!$R983)*MIN(Register!$Q983,MAX(0,MIN(L$4,IF(Register!$U983="",$D$2,MIN($D$2,YEAR(Register!$U983)*12+MONTH(Register!$U983)-1)))-(YEAR(Register!$O983)*12+MONTH(Register!$O983))+1))/Register!$Q983,2)-ROUND((Register!$M983-Register!$R983)*MIN(Register!$Q983,MAX(0,MIN(L$4-1,IF(Register!$U983="",$D$2,MIN($D$2,YEAR(Register!$U983)*12+MONTH(Register!$U983)-1)))-(YEAR(Register!$O983)*12+MONTH(Register!$O983))+1))/Register!$Q983,2))</f>
        <v/>
      </c>
      <c r="M985" s="27">
        <f>IF(OR(Register!$N983&lt;&gt;"Yes",Register!$O983="",N(Register!$Q983)=0),0,ROUND((Register!$M983-Register!$R983)*MIN(Register!$Q983,MAX(0,MIN(M$4,IF(Register!$U983="",$D$2,MIN($D$2,YEAR(Register!$U983)*12+MONTH(Register!$U983)-1)))-(YEAR(Register!$O983)*12+MONTH(Register!$O983))+1))/Register!$Q983,2)-ROUND((Register!$M983-Register!$R983)*MIN(Register!$Q983,MAX(0,MIN(M$4-1,IF(Register!$U983="",$D$2,MIN($D$2,YEAR(Register!$U983)*12+MONTH(Register!$U983)-1)))-(YEAR(Register!$O983)*12+MONTH(Register!$O983))+1))/Register!$Q983,2))</f>
        <v/>
      </c>
      <c r="N985" s="27">
        <f>IF(OR(Register!$N983&lt;&gt;"Yes",Register!$O983="",N(Register!$Q983)=0),0,ROUND((Register!$M983-Register!$R983)*MIN(Register!$Q983,MAX(0,MIN(N$4,IF(Register!$U983="",$D$2,MIN($D$2,YEAR(Register!$U983)*12+MONTH(Register!$U983)-1)))-(YEAR(Register!$O983)*12+MONTH(Register!$O983))+1))/Register!$Q983,2)-ROUND((Register!$M983-Register!$R983)*MIN(Register!$Q983,MAX(0,MIN(N$4-1,IF(Register!$U983="",$D$2,MIN($D$2,YEAR(Register!$U983)*12+MONTH(Register!$U983)-1)))-(YEAR(Register!$O983)*12+MONTH(Register!$O983))+1))/Register!$Q983,2))</f>
        <v/>
      </c>
      <c r="O985" s="27">
        <f>IF(OR(Register!$N983&lt;&gt;"Yes",Register!$O983="",N(Register!$Q983)=0),0,ROUND((Register!$M983-Register!$R983)*MIN(Register!$Q983,MAX(0,MIN(O$4,IF(Register!$U983="",$D$2,MIN($D$2,YEAR(Register!$U983)*12+MONTH(Register!$U983)-1)))-(YEAR(Register!$O983)*12+MONTH(Register!$O983))+1))/Register!$Q983,2)-ROUND((Register!$M983-Register!$R983)*MIN(Register!$Q983,MAX(0,MIN(O$4-1,IF(Register!$U983="",$D$2,MIN($D$2,YEAR(Register!$U983)*12+MONTH(Register!$U983)-1)))-(YEAR(Register!$O983)*12+MONTH(Register!$O983))+1))/Register!$Q983,2))</f>
        <v/>
      </c>
      <c r="P985" s="27">
        <f>IF(OR(Register!$N983&lt;&gt;"Yes",Register!$O983="",N(Register!$Q983)=0),0,ROUND((Register!$M983-Register!$R983)*MIN(Register!$Q983,MAX(0,MIN(P$4,IF(Register!$U983="",$D$2,MIN($D$2,YEAR(Register!$U983)*12+MONTH(Register!$U983)-1)))-(YEAR(Register!$O983)*12+MONTH(Register!$O983))+1))/Register!$Q983,2)-ROUND((Register!$M983-Register!$R983)*MIN(Register!$Q983,MAX(0,MIN(P$4-1,IF(Register!$U983="",$D$2,MIN($D$2,YEAR(Register!$U983)*12+MONTH(Register!$U983)-1)))-(YEAR(Register!$O983)*12+MONTH(Register!$O983))+1))/Register!$Q983,2))</f>
        <v/>
      </c>
      <c r="Q985" s="27">
        <f>E985+F985+G985+H985+I985+J985+K985+L985+M985+N985+O985+P985</f>
        <v/>
      </c>
    </row>
    <row r="986">
      <c r="A986" s="28">
        <f>IF(Register!$A984="","",Register!$A984)</f>
        <v/>
      </c>
      <c r="B986" s="28">
        <f>IF(Register!$D984="","",Register!$D984)</f>
        <v/>
      </c>
      <c r="C986" s="28">
        <f>IF(Register!$F984="","",Register!$F984)</f>
        <v/>
      </c>
      <c r="D986" s="28">
        <f>IF(C986="","",IF(C986=Settings!$A$9,Settings!$B$9,IF(C986=Settings!$A$10,Settings!$B$10,IF(C986=Settings!$A$11,Settings!$B$11,IF(C986=Settings!$A$12,Settings!$B$12,IF(C986=Settings!$A$13,Settings!$B$13,IF(C986=Settings!$A$14,Settings!$B$14,IF(C986=Settings!$A$15,Settings!$B$15,IF(C986=Settings!$A$16,Settings!$B$16,IF(C986=Settings!$A$17,Settings!$B$17,IF(C986=Settings!$A$18,Settings!$B$18,"")))))))))))</f>
        <v/>
      </c>
      <c r="E986" s="27">
        <f>IF(OR(Register!$N984&lt;&gt;"Yes",Register!$O984="",N(Register!$Q984)=0),0,ROUND((Register!$M984-Register!$R984)*MIN(Register!$Q984,MAX(0,MIN(E$4,IF(Register!$U984="",$D$2,MIN($D$2,YEAR(Register!$U984)*12+MONTH(Register!$U984)-1)))-(YEAR(Register!$O984)*12+MONTH(Register!$O984))+1))/Register!$Q984,2)-ROUND((Register!$M984-Register!$R984)*MIN(Register!$Q984,MAX(0,MIN(E$4-1,IF(Register!$U984="",$D$2,MIN($D$2,YEAR(Register!$U984)*12+MONTH(Register!$U984)-1)))-(YEAR(Register!$O984)*12+MONTH(Register!$O984))+1))/Register!$Q984,2))</f>
        <v/>
      </c>
      <c r="F986" s="27">
        <f>IF(OR(Register!$N984&lt;&gt;"Yes",Register!$O984="",N(Register!$Q984)=0),0,ROUND((Register!$M984-Register!$R984)*MIN(Register!$Q984,MAX(0,MIN(F$4,IF(Register!$U984="",$D$2,MIN($D$2,YEAR(Register!$U984)*12+MONTH(Register!$U984)-1)))-(YEAR(Register!$O984)*12+MONTH(Register!$O984))+1))/Register!$Q984,2)-ROUND((Register!$M984-Register!$R984)*MIN(Register!$Q984,MAX(0,MIN(F$4-1,IF(Register!$U984="",$D$2,MIN($D$2,YEAR(Register!$U984)*12+MONTH(Register!$U984)-1)))-(YEAR(Register!$O984)*12+MONTH(Register!$O984))+1))/Register!$Q984,2))</f>
        <v/>
      </c>
      <c r="G986" s="27">
        <f>IF(OR(Register!$N984&lt;&gt;"Yes",Register!$O984="",N(Register!$Q984)=0),0,ROUND((Register!$M984-Register!$R984)*MIN(Register!$Q984,MAX(0,MIN(G$4,IF(Register!$U984="",$D$2,MIN($D$2,YEAR(Register!$U984)*12+MONTH(Register!$U984)-1)))-(YEAR(Register!$O984)*12+MONTH(Register!$O984))+1))/Register!$Q984,2)-ROUND((Register!$M984-Register!$R984)*MIN(Register!$Q984,MAX(0,MIN(G$4-1,IF(Register!$U984="",$D$2,MIN($D$2,YEAR(Register!$U984)*12+MONTH(Register!$U984)-1)))-(YEAR(Register!$O984)*12+MONTH(Register!$O984))+1))/Register!$Q984,2))</f>
        <v/>
      </c>
      <c r="H986" s="27">
        <f>IF(OR(Register!$N984&lt;&gt;"Yes",Register!$O984="",N(Register!$Q984)=0),0,ROUND((Register!$M984-Register!$R984)*MIN(Register!$Q984,MAX(0,MIN(H$4,IF(Register!$U984="",$D$2,MIN($D$2,YEAR(Register!$U984)*12+MONTH(Register!$U984)-1)))-(YEAR(Register!$O984)*12+MONTH(Register!$O984))+1))/Register!$Q984,2)-ROUND((Register!$M984-Register!$R984)*MIN(Register!$Q984,MAX(0,MIN(H$4-1,IF(Register!$U984="",$D$2,MIN($D$2,YEAR(Register!$U984)*12+MONTH(Register!$U984)-1)))-(YEAR(Register!$O984)*12+MONTH(Register!$O984))+1))/Register!$Q984,2))</f>
        <v/>
      </c>
      <c r="I986" s="27">
        <f>IF(OR(Register!$N984&lt;&gt;"Yes",Register!$O984="",N(Register!$Q984)=0),0,ROUND((Register!$M984-Register!$R984)*MIN(Register!$Q984,MAX(0,MIN(I$4,IF(Register!$U984="",$D$2,MIN($D$2,YEAR(Register!$U984)*12+MONTH(Register!$U984)-1)))-(YEAR(Register!$O984)*12+MONTH(Register!$O984))+1))/Register!$Q984,2)-ROUND((Register!$M984-Register!$R984)*MIN(Register!$Q984,MAX(0,MIN(I$4-1,IF(Register!$U984="",$D$2,MIN($D$2,YEAR(Register!$U984)*12+MONTH(Register!$U984)-1)))-(YEAR(Register!$O984)*12+MONTH(Register!$O984))+1))/Register!$Q984,2))</f>
        <v/>
      </c>
      <c r="J986" s="27">
        <f>IF(OR(Register!$N984&lt;&gt;"Yes",Register!$O984="",N(Register!$Q984)=0),0,ROUND((Register!$M984-Register!$R984)*MIN(Register!$Q984,MAX(0,MIN(J$4,IF(Register!$U984="",$D$2,MIN($D$2,YEAR(Register!$U984)*12+MONTH(Register!$U984)-1)))-(YEAR(Register!$O984)*12+MONTH(Register!$O984))+1))/Register!$Q984,2)-ROUND((Register!$M984-Register!$R984)*MIN(Register!$Q984,MAX(0,MIN(J$4-1,IF(Register!$U984="",$D$2,MIN($D$2,YEAR(Register!$U984)*12+MONTH(Register!$U984)-1)))-(YEAR(Register!$O984)*12+MONTH(Register!$O984))+1))/Register!$Q984,2))</f>
        <v/>
      </c>
      <c r="K986" s="27">
        <f>IF(OR(Register!$N984&lt;&gt;"Yes",Register!$O984="",N(Register!$Q984)=0),0,ROUND((Register!$M984-Register!$R984)*MIN(Register!$Q984,MAX(0,MIN(K$4,IF(Register!$U984="",$D$2,MIN($D$2,YEAR(Register!$U984)*12+MONTH(Register!$U984)-1)))-(YEAR(Register!$O984)*12+MONTH(Register!$O984))+1))/Register!$Q984,2)-ROUND((Register!$M984-Register!$R984)*MIN(Register!$Q984,MAX(0,MIN(K$4-1,IF(Register!$U984="",$D$2,MIN($D$2,YEAR(Register!$U984)*12+MONTH(Register!$U984)-1)))-(YEAR(Register!$O984)*12+MONTH(Register!$O984))+1))/Register!$Q984,2))</f>
        <v/>
      </c>
      <c r="L986" s="27">
        <f>IF(OR(Register!$N984&lt;&gt;"Yes",Register!$O984="",N(Register!$Q984)=0),0,ROUND((Register!$M984-Register!$R984)*MIN(Register!$Q984,MAX(0,MIN(L$4,IF(Register!$U984="",$D$2,MIN($D$2,YEAR(Register!$U984)*12+MONTH(Register!$U984)-1)))-(YEAR(Register!$O984)*12+MONTH(Register!$O984))+1))/Register!$Q984,2)-ROUND((Register!$M984-Register!$R984)*MIN(Register!$Q984,MAX(0,MIN(L$4-1,IF(Register!$U984="",$D$2,MIN($D$2,YEAR(Register!$U984)*12+MONTH(Register!$U984)-1)))-(YEAR(Register!$O984)*12+MONTH(Register!$O984))+1))/Register!$Q984,2))</f>
        <v/>
      </c>
      <c r="M986" s="27">
        <f>IF(OR(Register!$N984&lt;&gt;"Yes",Register!$O984="",N(Register!$Q984)=0),0,ROUND((Register!$M984-Register!$R984)*MIN(Register!$Q984,MAX(0,MIN(M$4,IF(Register!$U984="",$D$2,MIN($D$2,YEAR(Register!$U984)*12+MONTH(Register!$U984)-1)))-(YEAR(Register!$O984)*12+MONTH(Register!$O984))+1))/Register!$Q984,2)-ROUND((Register!$M984-Register!$R984)*MIN(Register!$Q984,MAX(0,MIN(M$4-1,IF(Register!$U984="",$D$2,MIN($D$2,YEAR(Register!$U984)*12+MONTH(Register!$U984)-1)))-(YEAR(Register!$O984)*12+MONTH(Register!$O984))+1))/Register!$Q984,2))</f>
        <v/>
      </c>
      <c r="N986" s="27">
        <f>IF(OR(Register!$N984&lt;&gt;"Yes",Register!$O984="",N(Register!$Q984)=0),0,ROUND((Register!$M984-Register!$R984)*MIN(Register!$Q984,MAX(0,MIN(N$4,IF(Register!$U984="",$D$2,MIN($D$2,YEAR(Register!$U984)*12+MONTH(Register!$U984)-1)))-(YEAR(Register!$O984)*12+MONTH(Register!$O984))+1))/Register!$Q984,2)-ROUND((Register!$M984-Register!$R984)*MIN(Register!$Q984,MAX(0,MIN(N$4-1,IF(Register!$U984="",$D$2,MIN($D$2,YEAR(Register!$U984)*12+MONTH(Register!$U984)-1)))-(YEAR(Register!$O984)*12+MONTH(Register!$O984))+1))/Register!$Q984,2))</f>
        <v/>
      </c>
      <c r="O986" s="27">
        <f>IF(OR(Register!$N984&lt;&gt;"Yes",Register!$O984="",N(Register!$Q984)=0),0,ROUND((Register!$M984-Register!$R984)*MIN(Register!$Q984,MAX(0,MIN(O$4,IF(Register!$U984="",$D$2,MIN($D$2,YEAR(Register!$U984)*12+MONTH(Register!$U984)-1)))-(YEAR(Register!$O984)*12+MONTH(Register!$O984))+1))/Register!$Q984,2)-ROUND((Register!$M984-Register!$R984)*MIN(Register!$Q984,MAX(0,MIN(O$4-1,IF(Register!$U984="",$D$2,MIN($D$2,YEAR(Register!$U984)*12+MONTH(Register!$U984)-1)))-(YEAR(Register!$O984)*12+MONTH(Register!$O984))+1))/Register!$Q984,2))</f>
        <v/>
      </c>
      <c r="P986" s="27">
        <f>IF(OR(Register!$N984&lt;&gt;"Yes",Register!$O984="",N(Register!$Q984)=0),0,ROUND((Register!$M984-Register!$R984)*MIN(Register!$Q984,MAX(0,MIN(P$4,IF(Register!$U984="",$D$2,MIN($D$2,YEAR(Register!$U984)*12+MONTH(Register!$U984)-1)))-(YEAR(Register!$O984)*12+MONTH(Register!$O984))+1))/Register!$Q984,2)-ROUND((Register!$M984-Register!$R984)*MIN(Register!$Q984,MAX(0,MIN(P$4-1,IF(Register!$U984="",$D$2,MIN($D$2,YEAR(Register!$U984)*12+MONTH(Register!$U984)-1)))-(YEAR(Register!$O984)*12+MONTH(Register!$O984))+1))/Register!$Q984,2))</f>
        <v/>
      </c>
      <c r="Q986" s="27">
        <f>E986+F986+G986+H986+I986+J986+K986+L986+M986+N986+O986+P986</f>
        <v/>
      </c>
    </row>
    <row r="987">
      <c r="A987" s="28">
        <f>IF(Register!$A985="","",Register!$A985)</f>
        <v/>
      </c>
      <c r="B987" s="28">
        <f>IF(Register!$D985="","",Register!$D985)</f>
        <v/>
      </c>
      <c r="C987" s="28">
        <f>IF(Register!$F985="","",Register!$F985)</f>
        <v/>
      </c>
      <c r="D987" s="28">
        <f>IF(C987="","",IF(C987=Settings!$A$9,Settings!$B$9,IF(C987=Settings!$A$10,Settings!$B$10,IF(C987=Settings!$A$11,Settings!$B$11,IF(C987=Settings!$A$12,Settings!$B$12,IF(C987=Settings!$A$13,Settings!$B$13,IF(C987=Settings!$A$14,Settings!$B$14,IF(C987=Settings!$A$15,Settings!$B$15,IF(C987=Settings!$A$16,Settings!$B$16,IF(C987=Settings!$A$17,Settings!$B$17,IF(C987=Settings!$A$18,Settings!$B$18,"")))))))))))</f>
        <v/>
      </c>
      <c r="E987" s="27">
        <f>IF(OR(Register!$N985&lt;&gt;"Yes",Register!$O985="",N(Register!$Q985)=0),0,ROUND((Register!$M985-Register!$R985)*MIN(Register!$Q985,MAX(0,MIN(E$4,IF(Register!$U985="",$D$2,MIN($D$2,YEAR(Register!$U985)*12+MONTH(Register!$U985)-1)))-(YEAR(Register!$O985)*12+MONTH(Register!$O985))+1))/Register!$Q985,2)-ROUND((Register!$M985-Register!$R985)*MIN(Register!$Q985,MAX(0,MIN(E$4-1,IF(Register!$U985="",$D$2,MIN($D$2,YEAR(Register!$U985)*12+MONTH(Register!$U985)-1)))-(YEAR(Register!$O985)*12+MONTH(Register!$O985))+1))/Register!$Q985,2))</f>
        <v/>
      </c>
      <c r="F987" s="27">
        <f>IF(OR(Register!$N985&lt;&gt;"Yes",Register!$O985="",N(Register!$Q985)=0),0,ROUND((Register!$M985-Register!$R985)*MIN(Register!$Q985,MAX(0,MIN(F$4,IF(Register!$U985="",$D$2,MIN($D$2,YEAR(Register!$U985)*12+MONTH(Register!$U985)-1)))-(YEAR(Register!$O985)*12+MONTH(Register!$O985))+1))/Register!$Q985,2)-ROUND((Register!$M985-Register!$R985)*MIN(Register!$Q985,MAX(0,MIN(F$4-1,IF(Register!$U985="",$D$2,MIN($D$2,YEAR(Register!$U985)*12+MONTH(Register!$U985)-1)))-(YEAR(Register!$O985)*12+MONTH(Register!$O985))+1))/Register!$Q985,2))</f>
        <v/>
      </c>
      <c r="G987" s="27">
        <f>IF(OR(Register!$N985&lt;&gt;"Yes",Register!$O985="",N(Register!$Q985)=0),0,ROUND((Register!$M985-Register!$R985)*MIN(Register!$Q985,MAX(0,MIN(G$4,IF(Register!$U985="",$D$2,MIN($D$2,YEAR(Register!$U985)*12+MONTH(Register!$U985)-1)))-(YEAR(Register!$O985)*12+MONTH(Register!$O985))+1))/Register!$Q985,2)-ROUND((Register!$M985-Register!$R985)*MIN(Register!$Q985,MAX(0,MIN(G$4-1,IF(Register!$U985="",$D$2,MIN($D$2,YEAR(Register!$U985)*12+MONTH(Register!$U985)-1)))-(YEAR(Register!$O985)*12+MONTH(Register!$O985))+1))/Register!$Q985,2))</f>
        <v/>
      </c>
      <c r="H987" s="27">
        <f>IF(OR(Register!$N985&lt;&gt;"Yes",Register!$O985="",N(Register!$Q985)=0),0,ROUND((Register!$M985-Register!$R985)*MIN(Register!$Q985,MAX(0,MIN(H$4,IF(Register!$U985="",$D$2,MIN($D$2,YEAR(Register!$U985)*12+MONTH(Register!$U985)-1)))-(YEAR(Register!$O985)*12+MONTH(Register!$O985))+1))/Register!$Q985,2)-ROUND((Register!$M985-Register!$R985)*MIN(Register!$Q985,MAX(0,MIN(H$4-1,IF(Register!$U985="",$D$2,MIN($D$2,YEAR(Register!$U985)*12+MONTH(Register!$U985)-1)))-(YEAR(Register!$O985)*12+MONTH(Register!$O985))+1))/Register!$Q985,2))</f>
        <v/>
      </c>
      <c r="I987" s="27">
        <f>IF(OR(Register!$N985&lt;&gt;"Yes",Register!$O985="",N(Register!$Q985)=0),0,ROUND((Register!$M985-Register!$R985)*MIN(Register!$Q985,MAX(0,MIN(I$4,IF(Register!$U985="",$D$2,MIN($D$2,YEAR(Register!$U985)*12+MONTH(Register!$U985)-1)))-(YEAR(Register!$O985)*12+MONTH(Register!$O985))+1))/Register!$Q985,2)-ROUND((Register!$M985-Register!$R985)*MIN(Register!$Q985,MAX(0,MIN(I$4-1,IF(Register!$U985="",$D$2,MIN($D$2,YEAR(Register!$U985)*12+MONTH(Register!$U985)-1)))-(YEAR(Register!$O985)*12+MONTH(Register!$O985))+1))/Register!$Q985,2))</f>
        <v/>
      </c>
      <c r="J987" s="27">
        <f>IF(OR(Register!$N985&lt;&gt;"Yes",Register!$O985="",N(Register!$Q985)=0),0,ROUND((Register!$M985-Register!$R985)*MIN(Register!$Q985,MAX(0,MIN(J$4,IF(Register!$U985="",$D$2,MIN($D$2,YEAR(Register!$U985)*12+MONTH(Register!$U985)-1)))-(YEAR(Register!$O985)*12+MONTH(Register!$O985))+1))/Register!$Q985,2)-ROUND((Register!$M985-Register!$R985)*MIN(Register!$Q985,MAX(0,MIN(J$4-1,IF(Register!$U985="",$D$2,MIN($D$2,YEAR(Register!$U985)*12+MONTH(Register!$U985)-1)))-(YEAR(Register!$O985)*12+MONTH(Register!$O985))+1))/Register!$Q985,2))</f>
        <v/>
      </c>
      <c r="K987" s="27">
        <f>IF(OR(Register!$N985&lt;&gt;"Yes",Register!$O985="",N(Register!$Q985)=0),0,ROUND((Register!$M985-Register!$R985)*MIN(Register!$Q985,MAX(0,MIN(K$4,IF(Register!$U985="",$D$2,MIN($D$2,YEAR(Register!$U985)*12+MONTH(Register!$U985)-1)))-(YEAR(Register!$O985)*12+MONTH(Register!$O985))+1))/Register!$Q985,2)-ROUND((Register!$M985-Register!$R985)*MIN(Register!$Q985,MAX(0,MIN(K$4-1,IF(Register!$U985="",$D$2,MIN($D$2,YEAR(Register!$U985)*12+MONTH(Register!$U985)-1)))-(YEAR(Register!$O985)*12+MONTH(Register!$O985))+1))/Register!$Q985,2))</f>
        <v/>
      </c>
      <c r="L987" s="27">
        <f>IF(OR(Register!$N985&lt;&gt;"Yes",Register!$O985="",N(Register!$Q985)=0),0,ROUND((Register!$M985-Register!$R985)*MIN(Register!$Q985,MAX(0,MIN(L$4,IF(Register!$U985="",$D$2,MIN($D$2,YEAR(Register!$U985)*12+MONTH(Register!$U985)-1)))-(YEAR(Register!$O985)*12+MONTH(Register!$O985))+1))/Register!$Q985,2)-ROUND((Register!$M985-Register!$R985)*MIN(Register!$Q985,MAX(0,MIN(L$4-1,IF(Register!$U985="",$D$2,MIN($D$2,YEAR(Register!$U985)*12+MONTH(Register!$U985)-1)))-(YEAR(Register!$O985)*12+MONTH(Register!$O985))+1))/Register!$Q985,2))</f>
        <v/>
      </c>
      <c r="M987" s="27">
        <f>IF(OR(Register!$N985&lt;&gt;"Yes",Register!$O985="",N(Register!$Q985)=0),0,ROUND((Register!$M985-Register!$R985)*MIN(Register!$Q985,MAX(0,MIN(M$4,IF(Register!$U985="",$D$2,MIN($D$2,YEAR(Register!$U985)*12+MONTH(Register!$U985)-1)))-(YEAR(Register!$O985)*12+MONTH(Register!$O985))+1))/Register!$Q985,2)-ROUND((Register!$M985-Register!$R985)*MIN(Register!$Q985,MAX(0,MIN(M$4-1,IF(Register!$U985="",$D$2,MIN($D$2,YEAR(Register!$U985)*12+MONTH(Register!$U985)-1)))-(YEAR(Register!$O985)*12+MONTH(Register!$O985))+1))/Register!$Q985,2))</f>
        <v/>
      </c>
      <c r="N987" s="27">
        <f>IF(OR(Register!$N985&lt;&gt;"Yes",Register!$O985="",N(Register!$Q985)=0),0,ROUND((Register!$M985-Register!$R985)*MIN(Register!$Q985,MAX(0,MIN(N$4,IF(Register!$U985="",$D$2,MIN($D$2,YEAR(Register!$U985)*12+MONTH(Register!$U985)-1)))-(YEAR(Register!$O985)*12+MONTH(Register!$O985))+1))/Register!$Q985,2)-ROUND((Register!$M985-Register!$R985)*MIN(Register!$Q985,MAX(0,MIN(N$4-1,IF(Register!$U985="",$D$2,MIN($D$2,YEAR(Register!$U985)*12+MONTH(Register!$U985)-1)))-(YEAR(Register!$O985)*12+MONTH(Register!$O985))+1))/Register!$Q985,2))</f>
        <v/>
      </c>
      <c r="O987" s="27">
        <f>IF(OR(Register!$N985&lt;&gt;"Yes",Register!$O985="",N(Register!$Q985)=0),0,ROUND((Register!$M985-Register!$R985)*MIN(Register!$Q985,MAX(0,MIN(O$4,IF(Register!$U985="",$D$2,MIN($D$2,YEAR(Register!$U985)*12+MONTH(Register!$U985)-1)))-(YEAR(Register!$O985)*12+MONTH(Register!$O985))+1))/Register!$Q985,2)-ROUND((Register!$M985-Register!$R985)*MIN(Register!$Q985,MAX(0,MIN(O$4-1,IF(Register!$U985="",$D$2,MIN($D$2,YEAR(Register!$U985)*12+MONTH(Register!$U985)-1)))-(YEAR(Register!$O985)*12+MONTH(Register!$O985))+1))/Register!$Q985,2))</f>
        <v/>
      </c>
      <c r="P987" s="27">
        <f>IF(OR(Register!$N985&lt;&gt;"Yes",Register!$O985="",N(Register!$Q985)=0),0,ROUND((Register!$M985-Register!$R985)*MIN(Register!$Q985,MAX(0,MIN(P$4,IF(Register!$U985="",$D$2,MIN($D$2,YEAR(Register!$U985)*12+MONTH(Register!$U985)-1)))-(YEAR(Register!$O985)*12+MONTH(Register!$O985))+1))/Register!$Q985,2)-ROUND((Register!$M985-Register!$R985)*MIN(Register!$Q985,MAX(0,MIN(P$4-1,IF(Register!$U985="",$D$2,MIN($D$2,YEAR(Register!$U985)*12+MONTH(Register!$U985)-1)))-(YEAR(Register!$O985)*12+MONTH(Register!$O985))+1))/Register!$Q985,2))</f>
        <v/>
      </c>
      <c r="Q987" s="27">
        <f>E987+F987+G987+H987+I987+J987+K987+L987+M987+N987+O987+P987</f>
        <v/>
      </c>
    </row>
    <row r="988">
      <c r="A988" s="28">
        <f>IF(Register!$A986="","",Register!$A986)</f>
        <v/>
      </c>
      <c r="B988" s="28">
        <f>IF(Register!$D986="","",Register!$D986)</f>
        <v/>
      </c>
      <c r="C988" s="28">
        <f>IF(Register!$F986="","",Register!$F986)</f>
        <v/>
      </c>
      <c r="D988" s="28">
        <f>IF(C988="","",IF(C988=Settings!$A$9,Settings!$B$9,IF(C988=Settings!$A$10,Settings!$B$10,IF(C988=Settings!$A$11,Settings!$B$11,IF(C988=Settings!$A$12,Settings!$B$12,IF(C988=Settings!$A$13,Settings!$B$13,IF(C988=Settings!$A$14,Settings!$B$14,IF(C988=Settings!$A$15,Settings!$B$15,IF(C988=Settings!$A$16,Settings!$B$16,IF(C988=Settings!$A$17,Settings!$B$17,IF(C988=Settings!$A$18,Settings!$B$18,"")))))))))))</f>
        <v/>
      </c>
      <c r="E988" s="27">
        <f>IF(OR(Register!$N986&lt;&gt;"Yes",Register!$O986="",N(Register!$Q986)=0),0,ROUND((Register!$M986-Register!$R986)*MIN(Register!$Q986,MAX(0,MIN(E$4,IF(Register!$U986="",$D$2,MIN($D$2,YEAR(Register!$U986)*12+MONTH(Register!$U986)-1)))-(YEAR(Register!$O986)*12+MONTH(Register!$O986))+1))/Register!$Q986,2)-ROUND((Register!$M986-Register!$R986)*MIN(Register!$Q986,MAX(0,MIN(E$4-1,IF(Register!$U986="",$D$2,MIN($D$2,YEAR(Register!$U986)*12+MONTH(Register!$U986)-1)))-(YEAR(Register!$O986)*12+MONTH(Register!$O986))+1))/Register!$Q986,2))</f>
        <v/>
      </c>
      <c r="F988" s="27">
        <f>IF(OR(Register!$N986&lt;&gt;"Yes",Register!$O986="",N(Register!$Q986)=0),0,ROUND((Register!$M986-Register!$R986)*MIN(Register!$Q986,MAX(0,MIN(F$4,IF(Register!$U986="",$D$2,MIN($D$2,YEAR(Register!$U986)*12+MONTH(Register!$U986)-1)))-(YEAR(Register!$O986)*12+MONTH(Register!$O986))+1))/Register!$Q986,2)-ROUND((Register!$M986-Register!$R986)*MIN(Register!$Q986,MAX(0,MIN(F$4-1,IF(Register!$U986="",$D$2,MIN($D$2,YEAR(Register!$U986)*12+MONTH(Register!$U986)-1)))-(YEAR(Register!$O986)*12+MONTH(Register!$O986))+1))/Register!$Q986,2))</f>
        <v/>
      </c>
      <c r="G988" s="27">
        <f>IF(OR(Register!$N986&lt;&gt;"Yes",Register!$O986="",N(Register!$Q986)=0),0,ROUND((Register!$M986-Register!$R986)*MIN(Register!$Q986,MAX(0,MIN(G$4,IF(Register!$U986="",$D$2,MIN($D$2,YEAR(Register!$U986)*12+MONTH(Register!$U986)-1)))-(YEAR(Register!$O986)*12+MONTH(Register!$O986))+1))/Register!$Q986,2)-ROUND((Register!$M986-Register!$R986)*MIN(Register!$Q986,MAX(0,MIN(G$4-1,IF(Register!$U986="",$D$2,MIN($D$2,YEAR(Register!$U986)*12+MONTH(Register!$U986)-1)))-(YEAR(Register!$O986)*12+MONTH(Register!$O986))+1))/Register!$Q986,2))</f>
        <v/>
      </c>
      <c r="H988" s="27">
        <f>IF(OR(Register!$N986&lt;&gt;"Yes",Register!$O986="",N(Register!$Q986)=0),0,ROUND((Register!$M986-Register!$R986)*MIN(Register!$Q986,MAX(0,MIN(H$4,IF(Register!$U986="",$D$2,MIN($D$2,YEAR(Register!$U986)*12+MONTH(Register!$U986)-1)))-(YEAR(Register!$O986)*12+MONTH(Register!$O986))+1))/Register!$Q986,2)-ROUND((Register!$M986-Register!$R986)*MIN(Register!$Q986,MAX(0,MIN(H$4-1,IF(Register!$U986="",$D$2,MIN($D$2,YEAR(Register!$U986)*12+MONTH(Register!$U986)-1)))-(YEAR(Register!$O986)*12+MONTH(Register!$O986))+1))/Register!$Q986,2))</f>
        <v/>
      </c>
      <c r="I988" s="27">
        <f>IF(OR(Register!$N986&lt;&gt;"Yes",Register!$O986="",N(Register!$Q986)=0),0,ROUND((Register!$M986-Register!$R986)*MIN(Register!$Q986,MAX(0,MIN(I$4,IF(Register!$U986="",$D$2,MIN($D$2,YEAR(Register!$U986)*12+MONTH(Register!$U986)-1)))-(YEAR(Register!$O986)*12+MONTH(Register!$O986))+1))/Register!$Q986,2)-ROUND((Register!$M986-Register!$R986)*MIN(Register!$Q986,MAX(0,MIN(I$4-1,IF(Register!$U986="",$D$2,MIN($D$2,YEAR(Register!$U986)*12+MONTH(Register!$U986)-1)))-(YEAR(Register!$O986)*12+MONTH(Register!$O986))+1))/Register!$Q986,2))</f>
        <v/>
      </c>
      <c r="J988" s="27">
        <f>IF(OR(Register!$N986&lt;&gt;"Yes",Register!$O986="",N(Register!$Q986)=0),0,ROUND((Register!$M986-Register!$R986)*MIN(Register!$Q986,MAX(0,MIN(J$4,IF(Register!$U986="",$D$2,MIN($D$2,YEAR(Register!$U986)*12+MONTH(Register!$U986)-1)))-(YEAR(Register!$O986)*12+MONTH(Register!$O986))+1))/Register!$Q986,2)-ROUND((Register!$M986-Register!$R986)*MIN(Register!$Q986,MAX(0,MIN(J$4-1,IF(Register!$U986="",$D$2,MIN($D$2,YEAR(Register!$U986)*12+MONTH(Register!$U986)-1)))-(YEAR(Register!$O986)*12+MONTH(Register!$O986))+1))/Register!$Q986,2))</f>
        <v/>
      </c>
      <c r="K988" s="27">
        <f>IF(OR(Register!$N986&lt;&gt;"Yes",Register!$O986="",N(Register!$Q986)=0),0,ROUND((Register!$M986-Register!$R986)*MIN(Register!$Q986,MAX(0,MIN(K$4,IF(Register!$U986="",$D$2,MIN($D$2,YEAR(Register!$U986)*12+MONTH(Register!$U986)-1)))-(YEAR(Register!$O986)*12+MONTH(Register!$O986))+1))/Register!$Q986,2)-ROUND((Register!$M986-Register!$R986)*MIN(Register!$Q986,MAX(0,MIN(K$4-1,IF(Register!$U986="",$D$2,MIN($D$2,YEAR(Register!$U986)*12+MONTH(Register!$U986)-1)))-(YEAR(Register!$O986)*12+MONTH(Register!$O986))+1))/Register!$Q986,2))</f>
        <v/>
      </c>
      <c r="L988" s="27">
        <f>IF(OR(Register!$N986&lt;&gt;"Yes",Register!$O986="",N(Register!$Q986)=0),0,ROUND((Register!$M986-Register!$R986)*MIN(Register!$Q986,MAX(0,MIN(L$4,IF(Register!$U986="",$D$2,MIN($D$2,YEAR(Register!$U986)*12+MONTH(Register!$U986)-1)))-(YEAR(Register!$O986)*12+MONTH(Register!$O986))+1))/Register!$Q986,2)-ROUND((Register!$M986-Register!$R986)*MIN(Register!$Q986,MAX(0,MIN(L$4-1,IF(Register!$U986="",$D$2,MIN($D$2,YEAR(Register!$U986)*12+MONTH(Register!$U986)-1)))-(YEAR(Register!$O986)*12+MONTH(Register!$O986))+1))/Register!$Q986,2))</f>
        <v/>
      </c>
      <c r="M988" s="27">
        <f>IF(OR(Register!$N986&lt;&gt;"Yes",Register!$O986="",N(Register!$Q986)=0),0,ROUND((Register!$M986-Register!$R986)*MIN(Register!$Q986,MAX(0,MIN(M$4,IF(Register!$U986="",$D$2,MIN($D$2,YEAR(Register!$U986)*12+MONTH(Register!$U986)-1)))-(YEAR(Register!$O986)*12+MONTH(Register!$O986))+1))/Register!$Q986,2)-ROUND((Register!$M986-Register!$R986)*MIN(Register!$Q986,MAX(0,MIN(M$4-1,IF(Register!$U986="",$D$2,MIN($D$2,YEAR(Register!$U986)*12+MONTH(Register!$U986)-1)))-(YEAR(Register!$O986)*12+MONTH(Register!$O986))+1))/Register!$Q986,2))</f>
        <v/>
      </c>
      <c r="N988" s="27">
        <f>IF(OR(Register!$N986&lt;&gt;"Yes",Register!$O986="",N(Register!$Q986)=0),0,ROUND((Register!$M986-Register!$R986)*MIN(Register!$Q986,MAX(0,MIN(N$4,IF(Register!$U986="",$D$2,MIN($D$2,YEAR(Register!$U986)*12+MONTH(Register!$U986)-1)))-(YEAR(Register!$O986)*12+MONTH(Register!$O986))+1))/Register!$Q986,2)-ROUND((Register!$M986-Register!$R986)*MIN(Register!$Q986,MAX(0,MIN(N$4-1,IF(Register!$U986="",$D$2,MIN($D$2,YEAR(Register!$U986)*12+MONTH(Register!$U986)-1)))-(YEAR(Register!$O986)*12+MONTH(Register!$O986))+1))/Register!$Q986,2))</f>
        <v/>
      </c>
      <c r="O988" s="27">
        <f>IF(OR(Register!$N986&lt;&gt;"Yes",Register!$O986="",N(Register!$Q986)=0),0,ROUND((Register!$M986-Register!$R986)*MIN(Register!$Q986,MAX(0,MIN(O$4,IF(Register!$U986="",$D$2,MIN($D$2,YEAR(Register!$U986)*12+MONTH(Register!$U986)-1)))-(YEAR(Register!$O986)*12+MONTH(Register!$O986))+1))/Register!$Q986,2)-ROUND((Register!$M986-Register!$R986)*MIN(Register!$Q986,MAX(0,MIN(O$4-1,IF(Register!$U986="",$D$2,MIN($D$2,YEAR(Register!$U986)*12+MONTH(Register!$U986)-1)))-(YEAR(Register!$O986)*12+MONTH(Register!$O986))+1))/Register!$Q986,2))</f>
        <v/>
      </c>
      <c r="P988" s="27">
        <f>IF(OR(Register!$N986&lt;&gt;"Yes",Register!$O986="",N(Register!$Q986)=0),0,ROUND((Register!$M986-Register!$R986)*MIN(Register!$Q986,MAX(0,MIN(P$4,IF(Register!$U986="",$D$2,MIN($D$2,YEAR(Register!$U986)*12+MONTH(Register!$U986)-1)))-(YEAR(Register!$O986)*12+MONTH(Register!$O986))+1))/Register!$Q986,2)-ROUND((Register!$M986-Register!$R986)*MIN(Register!$Q986,MAX(0,MIN(P$4-1,IF(Register!$U986="",$D$2,MIN($D$2,YEAR(Register!$U986)*12+MONTH(Register!$U986)-1)))-(YEAR(Register!$O986)*12+MONTH(Register!$O986))+1))/Register!$Q986,2))</f>
        <v/>
      </c>
      <c r="Q988" s="27">
        <f>E988+F988+G988+H988+I988+J988+K988+L988+M988+N988+O988+P988</f>
        <v/>
      </c>
    </row>
    <row r="989">
      <c r="A989" s="28">
        <f>IF(Register!$A987="","",Register!$A987)</f>
        <v/>
      </c>
      <c r="B989" s="28">
        <f>IF(Register!$D987="","",Register!$D987)</f>
        <v/>
      </c>
      <c r="C989" s="28">
        <f>IF(Register!$F987="","",Register!$F987)</f>
        <v/>
      </c>
      <c r="D989" s="28">
        <f>IF(C989="","",IF(C989=Settings!$A$9,Settings!$B$9,IF(C989=Settings!$A$10,Settings!$B$10,IF(C989=Settings!$A$11,Settings!$B$11,IF(C989=Settings!$A$12,Settings!$B$12,IF(C989=Settings!$A$13,Settings!$B$13,IF(C989=Settings!$A$14,Settings!$B$14,IF(C989=Settings!$A$15,Settings!$B$15,IF(C989=Settings!$A$16,Settings!$B$16,IF(C989=Settings!$A$17,Settings!$B$17,IF(C989=Settings!$A$18,Settings!$B$18,"")))))))))))</f>
        <v/>
      </c>
      <c r="E989" s="27">
        <f>IF(OR(Register!$N987&lt;&gt;"Yes",Register!$O987="",N(Register!$Q987)=0),0,ROUND((Register!$M987-Register!$R987)*MIN(Register!$Q987,MAX(0,MIN(E$4,IF(Register!$U987="",$D$2,MIN($D$2,YEAR(Register!$U987)*12+MONTH(Register!$U987)-1)))-(YEAR(Register!$O987)*12+MONTH(Register!$O987))+1))/Register!$Q987,2)-ROUND((Register!$M987-Register!$R987)*MIN(Register!$Q987,MAX(0,MIN(E$4-1,IF(Register!$U987="",$D$2,MIN($D$2,YEAR(Register!$U987)*12+MONTH(Register!$U987)-1)))-(YEAR(Register!$O987)*12+MONTH(Register!$O987))+1))/Register!$Q987,2))</f>
        <v/>
      </c>
      <c r="F989" s="27">
        <f>IF(OR(Register!$N987&lt;&gt;"Yes",Register!$O987="",N(Register!$Q987)=0),0,ROUND((Register!$M987-Register!$R987)*MIN(Register!$Q987,MAX(0,MIN(F$4,IF(Register!$U987="",$D$2,MIN($D$2,YEAR(Register!$U987)*12+MONTH(Register!$U987)-1)))-(YEAR(Register!$O987)*12+MONTH(Register!$O987))+1))/Register!$Q987,2)-ROUND((Register!$M987-Register!$R987)*MIN(Register!$Q987,MAX(0,MIN(F$4-1,IF(Register!$U987="",$D$2,MIN($D$2,YEAR(Register!$U987)*12+MONTH(Register!$U987)-1)))-(YEAR(Register!$O987)*12+MONTH(Register!$O987))+1))/Register!$Q987,2))</f>
        <v/>
      </c>
      <c r="G989" s="27">
        <f>IF(OR(Register!$N987&lt;&gt;"Yes",Register!$O987="",N(Register!$Q987)=0),0,ROUND((Register!$M987-Register!$R987)*MIN(Register!$Q987,MAX(0,MIN(G$4,IF(Register!$U987="",$D$2,MIN($D$2,YEAR(Register!$U987)*12+MONTH(Register!$U987)-1)))-(YEAR(Register!$O987)*12+MONTH(Register!$O987))+1))/Register!$Q987,2)-ROUND((Register!$M987-Register!$R987)*MIN(Register!$Q987,MAX(0,MIN(G$4-1,IF(Register!$U987="",$D$2,MIN($D$2,YEAR(Register!$U987)*12+MONTH(Register!$U987)-1)))-(YEAR(Register!$O987)*12+MONTH(Register!$O987))+1))/Register!$Q987,2))</f>
        <v/>
      </c>
      <c r="H989" s="27">
        <f>IF(OR(Register!$N987&lt;&gt;"Yes",Register!$O987="",N(Register!$Q987)=0),0,ROUND((Register!$M987-Register!$R987)*MIN(Register!$Q987,MAX(0,MIN(H$4,IF(Register!$U987="",$D$2,MIN($D$2,YEAR(Register!$U987)*12+MONTH(Register!$U987)-1)))-(YEAR(Register!$O987)*12+MONTH(Register!$O987))+1))/Register!$Q987,2)-ROUND((Register!$M987-Register!$R987)*MIN(Register!$Q987,MAX(0,MIN(H$4-1,IF(Register!$U987="",$D$2,MIN($D$2,YEAR(Register!$U987)*12+MONTH(Register!$U987)-1)))-(YEAR(Register!$O987)*12+MONTH(Register!$O987))+1))/Register!$Q987,2))</f>
        <v/>
      </c>
      <c r="I989" s="27">
        <f>IF(OR(Register!$N987&lt;&gt;"Yes",Register!$O987="",N(Register!$Q987)=0),0,ROUND((Register!$M987-Register!$R987)*MIN(Register!$Q987,MAX(0,MIN(I$4,IF(Register!$U987="",$D$2,MIN($D$2,YEAR(Register!$U987)*12+MONTH(Register!$U987)-1)))-(YEAR(Register!$O987)*12+MONTH(Register!$O987))+1))/Register!$Q987,2)-ROUND((Register!$M987-Register!$R987)*MIN(Register!$Q987,MAX(0,MIN(I$4-1,IF(Register!$U987="",$D$2,MIN($D$2,YEAR(Register!$U987)*12+MONTH(Register!$U987)-1)))-(YEAR(Register!$O987)*12+MONTH(Register!$O987))+1))/Register!$Q987,2))</f>
        <v/>
      </c>
      <c r="J989" s="27">
        <f>IF(OR(Register!$N987&lt;&gt;"Yes",Register!$O987="",N(Register!$Q987)=0),0,ROUND((Register!$M987-Register!$R987)*MIN(Register!$Q987,MAX(0,MIN(J$4,IF(Register!$U987="",$D$2,MIN($D$2,YEAR(Register!$U987)*12+MONTH(Register!$U987)-1)))-(YEAR(Register!$O987)*12+MONTH(Register!$O987))+1))/Register!$Q987,2)-ROUND((Register!$M987-Register!$R987)*MIN(Register!$Q987,MAX(0,MIN(J$4-1,IF(Register!$U987="",$D$2,MIN($D$2,YEAR(Register!$U987)*12+MONTH(Register!$U987)-1)))-(YEAR(Register!$O987)*12+MONTH(Register!$O987))+1))/Register!$Q987,2))</f>
        <v/>
      </c>
      <c r="K989" s="27">
        <f>IF(OR(Register!$N987&lt;&gt;"Yes",Register!$O987="",N(Register!$Q987)=0),0,ROUND((Register!$M987-Register!$R987)*MIN(Register!$Q987,MAX(0,MIN(K$4,IF(Register!$U987="",$D$2,MIN($D$2,YEAR(Register!$U987)*12+MONTH(Register!$U987)-1)))-(YEAR(Register!$O987)*12+MONTH(Register!$O987))+1))/Register!$Q987,2)-ROUND((Register!$M987-Register!$R987)*MIN(Register!$Q987,MAX(0,MIN(K$4-1,IF(Register!$U987="",$D$2,MIN($D$2,YEAR(Register!$U987)*12+MONTH(Register!$U987)-1)))-(YEAR(Register!$O987)*12+MONTH(Register!$O987))+1))/Register!$Q987,2))</f>
        <v/>
      </c>
      <c r="L989" s="27">
        <f>IF(OR(Register!$N987&lt;&gt;"Yes",Register!$O987="",N(Register!$Q987)=0),0,ROUND((Register!$M987-Register!$R987)*MIN(Register!$Q987,MAX(0,MIN(L$4,IF(Register!$U987="",$D$2,MIN($D$2,YEAR(Register!$U987)*12+MONTH(Register!$U987)-1)))-(YEAR(Register!$O987)*12+MONTH(Register!$O987))+1))/Register!$Q987,2)-ROUND((Register!$M987-Register!$R987)*MIN(Register!$Q987,MAX(0,MIN(L$4-1,IF(Register!$U987="",$D$2,MIN($D$2,YEAR(Register!$U987)*12+MONTH(Register!$U987)-1)))-(YEAR(Register!$O987)*12+MONTH(Register!$O987))+1))/Register!$Q987,2))</f>
        <v/>
      </c>
      <c r="M989" s="27">
        <f>IF(OR(Register!$N987&lt;&gt;"Yes",Register!$O987="",N(Register!$Q987)=0),0,ROUND((Register!$M987-Register!$R987)*MIN(Register!$Q987,MAX(0,MIN(M$4,IF(Register!$U987="",$D$2,MIN($D$2,YEAR(Register!$U987)*12+MONTH(Register!$U987)-1)))-(YEAR(Register!$O987)*12+MONTH(Register!$O987))+1))/Register!$Q987,2)-ROUND((Register!$M987-Register!$R987)*MIN(Register!$Q987,MAX(0,MIN(M$4-1,IF(Register!$U987="",$D$2,MIN($D$2,YEAR(Register!$U987)*12+MONTH(Register!$U987)-1)))-(YEAR(Register!$O987)*12+MONTH(Register!$O987))+1))/Register!$Q987,2))</f>
        <v/>
      </c>
      <c r="N989" s="27">
        <f>IF(OR(Register!$N987&lt;&gt;"Yes",Register!$O987="",N(Register!$Q987)=0),0,ROUND((Register!$M987-Register!$R987)*MIN(Register!$Q987,MAX(0,MIN(N$4,IF(Register!$U987="",$D$2,MIN($D$2,YEAR(Register!$U987)*12+MONTH(Register!$U987)-1)))-(YEAR(Register!$O987)*12+MONTH(Register!$O987))+1))/Register!$Q987,2)-ROUND((Register!$M987-Register!$R987)*MIN(Register!$Q987,MAX(0,MIN(N$4-1,IF(Register!$U987="",$D$2,MIN($D$2,YEAR(Register!$U987)*12+MONTH(Register!$U987)-1)))-(YEAR(Register!$O987)*12+MONTH(Register!$O987))+1))/Register!$Q987,2))</f>
        <v/>
      </c>
      <c r="O989" s="27">
        <f>IF(OR(Register!$N987&lt;&gt;"Yes",Register!$O987="",N(Register!$Q987)=0),0,ROUND((Register!$M987-Register!$R987)*MIN(Register!$Q987,MAX(0,MIN(O$4,IF(Register!$U987="",$D$2,MIN($D$2,YEAR(Register!$U987)*12+MONTH(Register!$U987)-1)))-(YEAR(Register!$O987)*12+MONTH(Register!$O987))+1))/Register!$Q987,2)-ROUND((Register!$M987-Register!$R987)*MIN(Register!$Q987,MAX(0,MIN(O$4-1,IF(Register!$U987="",$D$2,MIN($D$2,YEAR(Register!$U987)*12+MONTH(Register!$U987)-1)))-(YEAR(Register!$O987)*12+MONTH(Register!$O987))+1))/Register!$Q987,2))</f>
        <v/>
      </c>
      <c r="P989" s="27">
        <f>IF(OR(Register!$N987&lt;&gt;"Yes",Register!$O987="",N(Register!$Q987)=0),0,ROUND((Register!$M987-Register!$R987)*MIN(Register!$Q987,MAX(0,MIN(P$4,IF(Register!$U987="",$D$2,MIN($D$2,YEAR(Register!$U987)*12+MONTH(Register!$U987)-1)))-(YEAR(Register!$O987)*12+MONTH(Register!$O987))+1))/Register!$Q987,2)-ROUND((Register!$M987-Register!$R987)*MIN(Register!$Q987,MAX(0,MIN(P$4-1,IF(Register!$U987="",$D$2,MIN($D$2,YEAR(Register!$U987)*12+MONTH(Register!$U987)-1)))-(YEAR(Register!$O987)*12+MONTH(Register!$O987))+1))/Register!$Q987,2))</f>
        <v/>
      </c>
      <c r="Q989" s="27">
        <f>E989+F989+G989+H989+I989+J989+K989+L989+M989+N989+O989+P989</f>
        <v/>
      </c>
    </row>
    <row r="990">
      <c r="A990" s="28">
        <f>IF(Register!$A988="","",Register!$A988)</f>
        <v/>
      </c>
      <c r="B990" s="28">
        <f>IF(Register!$D988="","",Register!$D988)</f>
        <v/>
      </c>
      <c r="C990" s="28">
        <f>IF(Register!$F988="","",Register!$F988)</f>
        <v/>
      </c>
      <c r="D990" s="28">
        <f>IF(C990="","",IF(C990=Settings!$A$9,Settings!$B$9,IF(C990=Settings!$A$10,Settings!$B$10,IF(C990=Settings!$A$11,Settings!$B$11,IF(C990=Settings!$A$12,Settings!$B$12,IF(C990=Settings!$A$13,Settings!$B$13,IF(C990=Settings!$A$14,Settings!$B$14,IF(C990=Settings!$A$15,Settings!$B$15,IF(C990=Settings!$A$16,Settings!$B$16,IF(C990=Settings!$A$17,Settings!$B$17,IF(C990=Settings!$A$18,Settings!$B$18,"")))))))))))</f>
        <v/>
      </c>
      <c r="E990" s="27">
        <f>IF(OR(Register!$N988&lt;&gt;"Yes",Register!$O988="",N(Register!$Q988)=0),0,ROUND((Register!$M988-Register!$R988)*MIN(Register!$Q988,MAX(0,MIN(E$4,IF(Register!$U988="",$D$2,MIN($D$2,YEAR(Register!$U988)*12+MONTH(Register!$U988)-1)))-(YEAR(Register!$O988)*12+MONTH(Register!$O988))+1))/Register!$Q988,2)-ROUND((Register!$M988-Register!$R988)*MIN(Register!$Q988,MAX(0,MIN(E$4-1,IF(Register!$U988="",$D$2,MIN($D$2,YEAR(Register!$U988)*12+MONTH(Register!$U988)-1)))-(YEAR(Register!$O988)*12+MONTH(Register!$O988))+1))/Register!$Q988,2))</f>
        <v/>
      </c>
      <c r="F990" s="27">
        <f>IF(OR(Register!$N988&lt;&gt;"Yes",Register!$O988="",N(Register!$Q988)=0),0,ROUND((Register!$M988-Register!$R988)*MIN(Register!$Q988,MAX(0,MIN(F$4,IF(Register!$U988="",$D$2,MIN($D$2,YEAR(Register!$U988)*12+MONTH(Register!$U988)-1)))-(YEAR(Register!$O988)*12+MONTH(Register!$O988))+1))/Register!$Q988,2)-ROUND((Register!$M988-Register!$R988)*MIN(Register!$Q988,MAX(0,MIN(F$4-1,IF(Register!$U988="",$D$2,MIN($D$2,YEAR(Register!$U988)*12+MONTH(Register!$U988)-1)))-(YEAR(Register!$O988)*12+MONTH(Register!$O988))+1))/Register!$Q988,2))</f>
        <v/>
      </c>
      <c r="G990" s="27">
        <f>IF(OR(Register!$N988&lt;&gt;"Yes",Register!$O988="",N(Register!$Q988)=0),0,ROUND((Register!$M988-Register!$R988)*MIN(Register!$Q988,MAX(0,MIN(G$4,IF(Register!$U988="",$D$2,MIN($D$2,YEAR(Register!$U988)*12+MONTH(Register!$U988)-1)))-(YEAR(Register!$O988)*12+MONTH(Register!$O988))+1))/Register!$Q988,2)-ROUND((Register!$M988-Register!$R988)*MIN(Register!$Q988,MAX(0,MIN(G$4-1,IF(Register!$U988="",$D$2,MIN($D$2,YEAR(Register!$U988)*12+MONTH(Register!$U988)-1)))-(YEAR(Register!$O988)*12+MONTH(Register!$O988))+1))/Register!$Q988,2))</f>
        <v/>
      </c>
      <c r="H990" s="27">
        <f>IF(OR(Register!$N988&lt;&gt;"Yes",Register!$O988="",N(Register!$Q988)=0),0,ROUND((Register!$M988-Register!$R988)*MIN(Register!$Q988,MAX(0,MIN(H$4,IF(Register!$U988="",$D$2,MIN($D$2,YEAR(Register!$U988)*12+MONTH(Register!$U988)-1)))-(YEAR(Register!$O988)*12+MONTH(Register!$O988))+1))/Register!$Q988,2)-ROUND((Register!$M988-Register!$R988)*MIN(Register!$Q988,MAX(0,MIN(H$4-1,IF(Register!$U988="",$D$2,MIN($D$2,YEAR(Register!$U988)*12+MONTH(Register!$U988)-1)))-(YEAR(Register!$O988)*12+MONTH(Register!$O988))+1))/Register!$Q988,2))</f>
        <v/>
      </c>
      <c r="I990" s="27">
        <f>IF(OR(Register!$N988&lt;&gt;"Yes",Register!$O988="",N(Register!$Q988)=0),0,ROUND((Register!$M988-Register!$R988)*MIN(Register!$Q988,MAX(0,MIN(I$4,IF(Register!$U988="",$D$2,MIN($D$2,YEAR(Register!$U988)*12+MONTH(Register!$U988)-1)))-(YEAR(Register!$O988)*12+MONTH(Register!$O988))+1))/Register!$Q988,2)-ROUND((Register!$M988-Register!$R988)*MIN(Register!$Q988,MAX(0,MIN(I$4-1,IF(Register!$U988="",$D$2,MIN($D$2,YEAR(Register!$U988)*12+MONTH(Register!$U988)-1)))-(YEAR(Register!$O988)*12+MONTH(Register!$O988))+1))/Register!$Q988,2))</f>
        <v/>
      </c>
      <c r="J990" s="27">
        <f>IF(OR(Register!$N988&lt;&gt;"Yes",Register!$O988="",N(Register!$Q988)=0),0,ROUND((Register!$M988-Register!$R988)*MIN(Register!$Q988,MAX(0,MIN(J$4,IF(Register!$U988="",$D$2,MIN($D$2,YEAR(Register!$U988)*12+MONTH(Register!$U988)-1)))-(YEAR(Register!$O988)*12+MONTH(Register!$O988))+1))/Register!$Q988,2)-ROUND((Register!$M988-Register!$R988)*MIN(Register!$Q988,MAX(0,MIN(J$4-1,IF(Register!$U988="",$D$2,MIN($D$2,YEAR(Register!$U988)*12+MONTH(Register!$U988)-1)))-(YEAR(Register!$O988)*12+MONTH(Register!$O988))+1))/Register!$Q988,2))</f>
        <v/>
      </c>
      <c r="K990" s="27">
        <f>IF(OR(Register!$N988&lt;&gt;"Yes",Register!$O988="",N(Register!$Q988)=0),0,ROUND((Register!$M988-Register!$R988)*MIN(Register!$Q988,MAX(0,MIN(K$4,IF(Register!$U988="",$D$2,MIN($D$2,YEAR(Register!$U988)*12+MONTH(Register!$U988)-1)))-(YEAR(Register!$O988)*12+MONTH(Register!$O988))+1))/Register!$Q988,2)-ROUND((Register!$M988-Register!$R988)*MIN(Register!$Q988,MAX(0,MIN(K$4-1,IF(Register!$U988="",$D$2,MIN($D$2,YEAR(Register!$U988)*12+MONTH(Register!$U988)-1)))-(YEAR(Register!$O988)*12+MONTH(Register!$O988))+1))/Register!$Q988,2))</f>
        <v/>
      </c>
      <c r="L990" s="27">
        <f>IF(OR(Register!$N988&lt;&gt;"Yes",Register!$O988="",N(Register!$Q988)=0),0,ROUND((Register!$M988-Register!$R988)*MIN(Register!$Q988,MAX(0,MIN(L$4,IF(Register!$U988="",$D$2,MIN($D$2,YEAR(Register!$U988)*12+MONTH(Register!$U988)-1)))-(YEAR(Register!$O988)*12+MONTH(Register!$O988))+1))/Register!$Q988,2)-ROUND((Register!$M988-Register!$R988)*MIN(Register!$Q988,MAX(0,MIN(L$4-1,IF(Register!$U988="",$D$2,MIN($D$2,YEAR(Register!$U988)*12+MONTH(Register!$U988)-1)))-(YEAR(Register!$O988)*12+MONTH(Register!$O988))+1))/Register!$Q988,2))</f>
        <v/>
      </c>
      <c r="M990" s="27">
        <f>IF(OR(Register!$N988&lt;&gt;"Yes",Register!$O988="",N(Register!$Q988)=0),0,ROUND((Register!$M988-Register!$R988)*MIN(Register!$Q988,MAX(0,MIN(M$4,IF(Register!$U988="",$D$2,MIN($D$2,YEAR(Register!$U988)*12+MONTH(Register!$U988)-1)))-(YEAR(Register!$O988)*12+MONTH(Register!$O988))+1))/Register!$Q988,2)-ROUND((Register!$M988-Register!$R988)*MIN(Register!$Q988,MAX(0,MIN(M$4-1,IF(Register!$U988="",$D$2,MIN($D$2,YEAR(Register!$U988)*12+MONTH(Register!$U988)-1)))-(YEAR(Register!$O988)*12+MONTH(Register!$O988))+1))/Register!$Q988,2))</f>
        <v/>
      </c>
      <c r="N990" s="27">
        <f>IF(OR(Register!$N988&lt;&gt;"Yes",Register!$O988="",N(Register!$Q988)=0),0,ROUND((Register!$M988-Register!$R988)*MIN(Register!$Q988,MAX(0,MIN(N$4,IF(Register!$U988="",$D$2,MIN($D$2,YEAR(Register!$U988)*12+MONTH(Register!$U988)-1)))-(YEAR(Register!$O988)*12+MONTH(Register!$O988))+1))/Register!$Q988,2)-ROUND((Register!$M988-Register!$R988)*MIN(Register!$Q988,MAX(0,MIN(N$4-1,IF(Register!$U988="",$D$2,MIN($D$2,YEAR(Register!$U988)*12+MONTH(Register!$U988)-1)))-(YEAR(Register!$O988)*12+MONTH(Register!$O988))+1))/Register!$Q988,2))</f>
        <v/>
      </c>
      <c r="O990" s="27">
        <f>IF(OR(Register!$N988&lt;&gt;"Yes",Register!$O988="",N(Register!$Q988)=0),0,ROUND((Register!$M988-Register!$R988)*MIN(Register!$Q988,MAX(0,MIN(O$4,IF(Register!$U988="",$D$2,MIN($D$2,YEAR(Register!$U988)*12+MONTH(Register!$U988)-1)))-(YEAR(Register!$O988)*12+MONTH(Register!$O988))+1))/Register!$Q988,2)-ROUND((Register!$M988-Register!$R988)*MIN(Register!$Q988,MAX(0,MIN(O$4-1,IF(Register!$U988="",$D$2,MIN($D$2,YEAR(Register!$U988)*12+MONTH(Register!$U988)-1)))-(YEAR(Register!$O988)*12+MONTH(Register!$O988))+1))/Register!$Q988,2))</f>
        <v/>
      </c>
      <c r="P990" s="27">
        <f>IF(OR(Register!$N988&lt;&gt;"Yes",Register!$O988="",N(Register!$Q988)=0),0,ROUND((Register!$M988-Register!$R988)*MIN(Register!$Q988,MAX(0,MIN(P$4,IF(Register!$U988="",$D$2,MIN($D$2,YEAR(Register!$U988)*12+MONTH(Register!$U988)-1)))-(YEAR(Register!$O988)*12+MONTH(Register!$O988))+1))/Register!$Q988,2)-ROUND((Register!$M988-Register!$R988)*MIN(Register!$Q988,MAX(0,MIN(P$4-1,IF(Register!$U988="",$D$2,MIN($D$2,YEAR(Register!$U988)*12+MONTH(Register!$U988)-1)))-(YEAR(Register!$O988)*12+MONTH(Register!$O988))+1))/Register!$Q988,2))</f>
        <v/>
      </c>
      <c r="Q990" s="27">
        <f>E990+F990+G990+H990+I990+J990+K990+L990+M990+N990+O990+P990</f>
        <v/>
      </c>
    </row>
    <row r="991">
      <c r="A991" s="28">
        <f>IF(Register!$A989="","",Register!$A989)</f>
        <v/>
      </c>
      <c r="B991" s="28">
        <f>IF(Register!$D989="","",Register!$D989)</f>
        <v/>
      </c>
      <c r="C991" s="28">
        <f>IF(Register!$F989="","",Register!$F989)</f>
        <v/>
      </c>
      <c r="D991" s="28">
        <f>IF(C991="","",IF(C991=Settings!$A$9,Settings!$B$9,IF(C991=Settings!$A$10,Settings!$B$10,IF(C991=Settings!$A$11,Settings!$B$11,IF(C991=Settings!$A$12,Settings!$B$12,IF(C991=Settings!$A$13,Settings!$B$13,IF(C991=Settings!$A$14,Settings!$B$14,IF(C991=Settings!$A$15,Settings!$B$15,IF(C991=Settings!$A$16,Settings!$B$16,IF(C991=Settings!$A$17,Settings!$B$17,IF(C991=Settings!$A$18,Settings!$B$18,"")))))))))))</f>
        <v/>
      </c>
      <c r="E991" s="27">
        <f>IF(OR(Register!$N989&lt;&gt;"Yes",Register!$O989="",N(Register!$Q989)=0),0,ROUND((Register!$M989-Register!$R989)*MIN(Register!$Q989,MAX(0,MIN(E$4,IF(Register!$U989="",$D$2,MIN($D$2,YEAR(Register!$U989)*12+MONTH(Register!$U989)-1)))-(YEAR(Register!$O989)*12+MONTH(Register!$O989))+1))/Register!$Q989,2)-ROUND((Register!$M989-Register!$R989)*MIN(Register!$Q989,MAX(0,MIN(E$4-1,IF(Register!$U989="",$D$2,MIN($D$2,YEAR(Register!$U989)*12+MONTH(Register!$U989)-1)))-(YEAR(Register!$O989)*12+MONTH(Register!$O989))+1))/Register!$Q989,2))</f>
        <v/>
      </c>
      <c r="F991" s="27">
        <f>IF(OR(Register!$N989&lt;&gt;"Yes",Register!$O989="",N(Register!$Q989)=0),0,ROUND((Register!$M989-Register!$R989)*MIN(Register!$Q989,MAX(0,MIN(F$4,IF(Register!$U989="",$D$2,MIN($D$2,YEAR(Register!$U989)*12+MONTH(Register!$U989)-1)))-(YEAR(Register!$O989)*12+MONTH(Register!$O989))+1))/Register!$Q989,2)-ROUND((Register!$M989-Register!$R989)*MIN(Register!$Q989,MAX(0,MIN(F$4-1,IF(Register!$U989="",$D$2,MIN($D$2,YEAR(Register!$U989)*12+MONTH(Register!$U989)-1)))-(YEAR(Register!$O989)*12+MONTH(Register!$O989))+1))/Register!$Q989,2))</f>
        <v/>
      </c>
      <c r="G991" s="27">
        <f>IF(OR(Register!$N989&lt;&gt;"Yes",Register!$O989="",N(Register!$Q989)=0),0,ROUND((Register!$M989-Register!$R989)*MIN(Register!$Q989,MAX(0,MIN(G$4,IF(Register!$U989="",$D$2,MIN($D$2,YEAR(Register!$U989)*12+MONTH(Register!$U989)-1)))-(YEAR(Register!$O989)*12+MONTH(Register!$O989))+1))/Register!$Q989,2)-ROUND((Register!$M989-Register!$R989)*MIN(Register!$Q989,MAX(0,MIN(G$4-1,IF(Register!$U989="",$D$2,MIN($D$2,YEAR(Register!$U989)*12+MONTH(Register!$U989)-1)))-(YEAR(Register!$O989)*12+MONTH(Register!$O989))+1))/Register!$Q989,2))</f>
        <v/>
      </c>
      <c r="H991" s="27">
        <f>IF(OR(Register!$N989&lt;&gt;"Yes",Register!$O989="",N(Register!$Q989)=0),0,ROUND((Register!$M989-Register!$R989)*MIN(Register!$Q989,MAX(0,MIN(H$4,IF(Register!$U989="",$D$2,MIN($D$2,YEAR(Register!$U989)*12+MONTH(Register!$U989)-1)))-(YEAR(Register!$O989)*12+MONTH(Register!$O989))+1))/Register!$Q989,2)-ROUND((Register!$M989-Register!$R989)*MIN(Register!$Q989,MAX(0,MIN(H$4-1,IF(Register!$U989="",$D$2,MIN($D$2,YEAR(Register!$U989)*12+MONTH(Register!$U989)-1)))-(YEAR(Register!$O989)*12+MONTH(Register!$O989))+1))/Register!$Q989,2))</f>
        <v/>
      </c>
      <c r="I991" s="27">
        <f>IF(OR(Register!$N989&lt;&gt;"Yes",Register!$O989="",N(Register!$Q989)=0),0,ROUND((Register!$M989-Register!$R989)*MIN(Register!$Q989,MAX(0,MIN(I$4,IF(Register!$U989="",$D$2,MIN($D$2,YEAR(Register!$U989)*12+MONTH(Register!$U989)-1)))-(YEAR(Register!$O989)*12+MONTH(Register!$O989))+1))/Register!$Q989,2)-ROUND((Register!$M989-Register!$R989)*MIN(Register!$Q989,MAX(0,MIN(I$4-1,IF(Register!$U989="",$D$2,MIN($D$2,YEAR(Register!$U989)*12+MONTH(Register!$U989)-1)))-(YEAR(Register!$O989)*12+MONTH(Register!$O989))+1))/Register!$Q989,2))</f>
        <v/>
      </c>
      <c r="J991" s="27">
        <f>IF(OR(Register!$N989&lt;&gt;"Yes",Register!$O989="",N(Register!$Q989)=0),0,ROUND((Register!$M989-Register!$R989)*MIN(Register!$Q989,MAX(0,MIN(J$4,IF(Register!$U989="",$D$2,MIN($D$2,YEAR(Register!$U989)*12+MONTH(Register!$U989)-1)))-(YEAR(Register!$O989)*12+MONTH(Register!$O989))+1))/Register!$Q989,2)-ROUND((Register!$M989-Register!$R989)*MIN(Register!$Q989,MAX(0,MIN(J$4-1,IF(Register!$U989="",$D$2,MIN($D$2,YEAR(Register!$U989)*12+MONTH(Register!$U989)-1)))-(YEAR(Register!$O989)*12+MONTH(Register!$O989))+1))/Register!$Q989,2))</f>
        <v/>
      </c>
      <c r="K991" s="27">
        <f>IF(OR(Register!$N989&lt;&gt;"Yes",Register!$O989="",N(Register!$Q989)=0),0,ROUND((Register!$M989-Register!$R989)*MIN(Register!$Q989,MAX(0,MIN(K$4,IF(Register!$U989="",$D$2,MIN($D$2,YEAR(Register!$U989)*12+MONTH(Register!$U989)-1)))-(YEAR(Register!$O989)*12+MONTH(Register!$O989))+1))/Register!$Q989,2)-ROUND((Register!$M989-Register!$R989)*MIN(Register!$Q989,MAX(0,MIN(K$4-1,IF(Register!$U989="",$D$2,MIN($D$2,YEAR(Register!$U989)*12+MONTH(Register!$U989)-1)))-(YEAR(Register!$O989)*12+MONTH(Register!$O989))+1))/Register!$Q989,2))</f>
        <v/>
      </c>
      <c r="L991" s="27">
        <f>IF(OR(Register!$N989&lt;&gt;"Yes",Register!$O989="",N(Register!$Q989)=0),0,ROUND((Register!$M989-Register!$R989)*MIN(Register!$Q989,MAX(0,MIN(L$4,IF(Register!$U989="",$D$2,MIN($D$2,YEAR(Register!$U989)*12+MONTH(Register!$U989)-1)))-(YEAR(Register!$O989)*12+MONTH(Register!$O989))+1))/Register!$Q989,2)-ROUND((Register!$M989-Register!$R989)*MIN(Register!$Q989,MAX(0,MIN(L$4-1,IF(Register!$U989="",$D$2,MIN($D$2,YEAR(Register!$U989)*12+MONTH(Register!$U989)-1)))-(YEAR(Register!$O989)*12+MONTH(Register!$O989))+1))/Register!$Q989,2))</f>
        <v/>
      </c>
      <c r="M991" s="27">
        <f>IF(OR(Register!$N989&lt;&gt;"Yes",Register!$O989="",N(Register!$Q989)=0),0,ROUND((Register!$M989-Register!$R989)*MIN(Register!$Q989,MAX(0,MIN(M$4,IF(Register!$U989="",$D$2,MIN($D$2,YEAR(Register!$U989)*12+MONTH(Register!$U989)-1)))-(YEAR(Register!$O989)*12+MONTH(Register!$O989))+1))/Register!$Q989,2)-ROUND((Register!$M989-Register!$R989)*MIN(Register!$Q989,MAX(0,MIN(M$4-1,IF(Register!$U989="",$D$2,MIN($D$2,YEAR(Register!$U989)*12+MONTH(Register!$U989)-1)))-(YEAR(Register!$O989)*12+MONTH(Register!$O989))+1))/Register!$Q989,2))</f>
        <v/>
      </c>
      <c r="N991" s="27">
        <f>IF(OR(Register!$N989&lt;&gt;"Yes",Register!$O989="",N(Register!$Q989)=0),0,ROUND((Register!$M989-Register!$R989)*MIN(Register!$Q989,MAX(0,MIN(N$4,IF(Register!$U989="",$D$2,MIN($D$2,YEAR(Register!$U989)*12+MONTH(Register!$U989)-1)))-(YEAR(Register!$O989)*12+MONTH(Register!$O989))+1))/Register!$Q989,2)-ROUND((Register!$M989-Register!$R989)*MIN(Register!$Q989,MAX(0,MIN(N$4-1,IF(Register!$U989="",$D$2,MIN($D$2,YEAR(Register!$U989)*12+MONTH(Register!$U989)-1)))-(YEAR(Register!$O989)*12+MONTH(Register!$O989))+1))/Register!$Q989,2))</f>
        <v/>
      </c>
      <c r="O991" s="27">
        <f>IF(OR(Register!$N989&lt;&gt;"Yes",Register!$O989="",N(Register!$Q989)=0),0,ROUND((Register!$M989-Register!$R989)*MIN(Register!$Q989,MAX(0,MIN(O$4,IF(Register!$U989="",$D$2,MIN($D$2,YEAR(Register!$U989)*12+MONTH(Register!$U989)-1)))-(YEAR(Register!$O989)*12+MONTH(Register!$O989))+1))/Register!$Q989,2)-ROUND((Register!$M989-Register!$R989)*MIN(Register!$Q989,MAX(0,MIN(O$4-1,IF(Register!$U989="",$D$2,MIN($D$2,YEAR(Register!$U989)*12+MONTH(Register!$U989)-1)))-(YEAR(Register!$O989)*12+MONTH(Register!$O989))+1))/Register!$Q989,2))</f>
        <v/>
      </c>
      <c r="P991" s="27">
        <f>IF(OR(Register!$N989&lt;&gt;"Yes",Register!$O989="",N(Register!$Q989)=0),0,ROUND((Register!$M989-Register!$R989)*MIN(Register!$Q989,MAX(0,MIN(P$4,IF(Register!$U989="",$D$2,MIN($D$2,YEAR(Register!$U989)*12+MONTH(Register!$U989)-1)))-(YEAR(Register!$O989)*12+MONTH(Register!$O989))+1))/Register!$Q989,2)-ROUND((Register!$M989-Register!$R989)*MIN(Register!$Q989,MAX(0,MIN(P$4-1,IF(Register!$U989="",$D$2,MIN($D$2,YEAR(Register!$U989)*12+MONTH(Register!$U989)-1)))-(YEAR(Register!$O989)*12+MONTH(Register!$O989))+1))/Register!$Q989,2))</f>
        <v/>
      </c>
      <c r="Q991" s="27">
        <f>E991+F991+G991+H991+I991+J991+K991+L991+M991+N991+O991+P991</f>
        <v/>
      </c>
    </row>
    <row r="992">
      <c r="A992" s="28">
        <f>IF(Register!$A990="","",Register!$A990)</f>
        <v/>
      </c>
      <c r="B992" s="28">
        <f>IF(Register!$D990="","",Register!$D990)</f>
        <v/>
      </c>
      <c r="C992" s="28">
        <f>IF(Register!$F990="","",Register!$F990)</f>
        <v/>
      </c>
      <c r="D992" s="28">
        <f>IF(C992="","",IF(C992=Settings!$A$9,Settings!$B$9,IF(C992=Settings!$A$10,Settings!$B$10,IF(C992=Settings!$A$11,Settings!$B$11,IF(C992=Settings!$A$12,Settings!$B$12,IF(C992=Settings!$A$13,Settings!$B$13,IF(C992=Settings!$A$14,Settings!$B$14,IF(C992=Settings!$A$15,Settings!$B$15,IF(C992=Settings!$A$16,Settings!$B$16,IF(C992=Settings!$A$17,Settings!$B$17,IF(C992=Settings!$A$18,Settings!$B$18,"")))))))))))</f>
        <v/>
      </c>
      <c r="E992" s="27">
        <f>IF(OR(Register!$N990&lt;&gt;"Yes",Register!$O990="",N(Register!$Q990)=0),0,ROUND((Register!$M990-Register!$R990)*MIN(Register!$Q990,MAX(0,MIN(E$4,IF(Register!$U990="",$D$2,MIN($D$2,YEAR(Register!$U990)*12+MONTH(Register!$U990)-1)))-(YEAR(Register!$O990)*12+MONTH(Register!$O990))+1))/Register!$Q990,2)-ROUND((Register!$M990-Register!$R990)*MIN(Register!$Q990,MAX(0,MIN(E$4-1,IF(Register!$U990="",$D$2,MIN($D$2,YEAR(Register!$U990)*12+MONTH(Register!$U990)-1)))-(YEAR(Register!$O990)*12+MONTH(Register!$O990))+1))/Register!$Q990,2))</f>
        <v/>
      </c>
      <c r="F992" s="27">
        <f>IF(OR(Register!$N990&lt;&gt;"Yes",Register!$O990="",N(Register!$Q990)=0),0,ROUND((Register!$M990-Register!$R990)*MIN(Register!$Q990,MAX(0,MIN(F$4,IF(Register!$U990="",$D$2,MIN($D$2,YEAR(Register!$U990)*12+MONTH(Register!$U990)-1)))-(YEAR(Register!$O990)*12+MONTH(Register!$O990))+1))/Register!$Q990,2)-ROUND((Register!$M990-Register!$R990)*MIN(Register!$Q990,MAX(0,MIN(F$4-1,IF(Register!$U990="",$D$2,MIN($D$2,YEAR(Register!$U990)*12+MONTH(Register!$U990)-1)))-(YEAR(Register!$O990)*12+MONTH(Register!$O990))+1))/Register!$Q990,2))</f>
        <v/>
      </c>
      <c r="G992" s="27">
        <f>IF(OR(Register!$N990&lt;&gt;"Yes",Register!$O990="",N(Register!$Q990)=0),0,ROUND((Register!$M990-Register!$R990)*MIN(Register!$Q990,MAX(0,MIN(G$4,IF(Register!$U990="",$D$2,MIN($D$2,YEAR(Register!$U990)*12+MONTH(Register!$U990)-1)))-(YEAR(Register!$O990)*12+MONTH(Register!$O990))+1))/Register!$Q990,2)-ROUND((Register!$M990-Register!$R990)*MIN(Register!$Q990,MAX(0,MIN(G$4-1,IF(Register!$U990="",$D$2,MIN($D$2,YEAR(Register!$U990)*12+MONTH(Register!$U990)-1)))-(YEAR(Register!$O990)*12+MONTH(Register!$O990))+1))/Register!$Q990,2))</f>
        <v/>
      </c>
      <c r="H992" s="27">
        <f>IF(OR(Register!$N990&lt;&gt;"Yes",Register!$O990="",N(Register!$Q990)=0),0,ROUND((Register!$M990-Register!$R990)*MIN(Register!$Q990,MAX(0,MIN(H$4,IF(Register!$U990="",$D$2,MIN($D$2,YEAR(Register!$U990)*12+MONTH(Register!$U990)-1)))-(YEAR(Register!$O990)*12+MONTH(Register!$O990))+1))/Register!$Q990,2)-ROUND((Register!$M990-Register!$R990)*MIN(Register!$Q990,MAX(0,MIN(H$4-1,IF(Register!$U990="",$D$2,MIN($D$2,YEAR(Register!$U990)*12+MONTH(Register!$U990)-1)))-(YEAR(Register!$O990)*12+MONTH(Register!$O990))+1))/Register!$Q990,2))</f>
        <v/>
      </c>
      <c r="I992" s="27">
        <f>IF(OR(Register!$N990&lt;&gt;"Yes",Register!$O990="",N(Register!$Q990)=0),0,ROUND((Register!$M990-Register!$R990)*MIN(Register!$Q990,MAX(0,MIN(I$4,IF(Register!$U990="",$D$2,MIN($D$2,YEAR(Register!$U990)*12+MONTH(Register!$U990)-1)))-(YEAR(Register!$O990)*12+MONTH(Register!$O990))+1))/Register!$Q990,2)-ROUND((Register!$M990-Register!$R990)*MIN(Register!$Q990,MAX(0,MIN(I$4-1,IF(Register!$U990="",$D$2,MIN($D$2,YEAR(Register!$U990)*12+MONTH(Register!$U990)-1)))-(YEAR(Register!$O990)*12+MONTH(Register!$O990))+1))/Register!$Q990,2))</f>
        <v/>
      </c>
      <c r="J992" s="27">
        <f>IF(OR(Register!$N990&lt;&gt;"Yes",Register!$O990="",N(Register!$Q990)=0),0,ROUND((Register!$M990-Register!$R990)*MIN(Register!$Q990,MAX(0,MIN(J$4,IF(Register!$U990="",$D$2,MIN($D$2,YEAR(Register!$U990)*12+MONTH(Register!$U990)-1)))-(YEAR(Register!$O990)*12+MONTH(Register!$O990))+1))/Register!$Q990,2)-ROUND((Register!$M990-Register!$R990)*MIN(Register!$Q990,MAX(0,MIN(J$4-1,IF(Register!$U990="",$D$2,MIN($D$2,YEAR(Register!$U990)*12+MONTH(Register!$U990)-1)))-(YEAR(Register!$O990)*12+MONTH(Register!$O990))+1))/Register!$Q990,2))</f>
        <v/>
      </c>
      <c r="K992" s="27">
        <f>IF(OR(Register!$N990&lt;&gt;"Yes",Register!$O990="",N(Register!$Q990)=0),0,ROUND((Register!$M990-Register!$R990)*MIN(Register!$Q990,MAX(0,MIN(K$4,IF(Register!$U990="",$D$2,MIN($D$2,YEAR(Register!$U990)*12+MONTH(Register!$U990)-1)))-(YEAR(Register!$O990)*12+MONTH(Register!$O990))+1))/Register!$Q990,2)-ROUND((Register!$M990-Register!$R990)*MIN(Register!$Q990,MAX(0,MIN(K$4-1,IF(Register!$U990="",$D$2,MIN($D$2,YEAR(Register!$U990)*12+MONTH(Register!$U990)-1)))-(YEAR(Register!$O990)*12+MONTH(Register!$O990))+1))/Register!$Q990,2))</f>
        <v/>
      </c>
      <c r="L992" s="27">
        <f>IF(OR(Register!$N990&lt;&gt;"Yes",Register!$O990="",N(Register!$Q990)=0),0,ROUND((Register!$M990-Register!$R990)*MIN(Register!$Q990,MAX(0,MIN(L$4,IF(Register!$U990="",$D$2,MIN($D$2,YEAR(Register!$U990)*12+MONTH(Register!$U990)-1)))-(YEAR(Register!$O990)*12+MONTH(Register!$O990))+1))/Register!$Q990,2)-ROUND((Register!$M990-Register!$R990)*MIN(Register!$Q990,MAX(0,MIN(L$4-1,IF(Register!$U990="",$D$2,MIN($D$2,YEAR(Register!$U990)*12+MONTH(Register!$U990)-1)))-(YEAR(Register!$O990)*12+MONTH(Register!$O990))+1))/Register!$Q990,2))</f>
        <v/>
      </c>
      <c r="M992" s="27">
        <f>IF(OR(Register!$N990&lt;&gt;"Yes",Register!$O990="",N(Register!$Q990)=0),0,ROUND((Register!$M990-Register!$R990)*MIN(Register!$Q990,MAX(0,MIN(M$4,IF(Register!$U990="",$D$2,MIN($D$2,YEAR(Register!$U990)*12+MONTH(Register!$U990)-1)))-(YEAR(Register!$O990)*12+MONTH(Register!$O990))+1))/Register!$Q990,2)-ROUND((Register!$M990-Register!$R990)*MIN(Register!$Q990,MAX(0,MIN(M$4-1,IF(Register!$U990="",$D$2,MIN($D$2,YEAR(Register!$U990)*12+MONTH(Register!$U990)-1)))-(YEAR(Register!$O990)*12+MONTH(Register!$O990))+1))/Register!$Q990,2))</f>
        <v/>
      </c>
      <c r="N992" s="27">
        <f>IF(OR(Register!$N990&lt;&gt;"Yes",Register!$O990="",N(Register!$Q990)=0),0,ROUND((Register!$M990-Register!$R990)*MIN(Register!$Q990,MAX(0,MIN(N$4,IF(Register!$U990="",$D$2,MIN($D$2,YEAR(Register!$U990)*12+MONTH(Register!$U990)-1)))-(YEAR(Register!$O990)*12+MONTH(Register!$O990))+1))/Register!$Q990,2)-ROUND((Register!$M990-Register!$R990)*MIN(Register!$Q990,MAX(0,MIN(N$4-1,IF(Register!$U990="",$D$2,MIN($D$2,YEAR(Register!$U990)*12+MONTH(Register!$U990)-1)))-(YEAR(Register!$O990)*12+MONTH(Register!$O990))+1))/Register!$Q990,2))</f>
        <v/>
      </c>
      <c r="O992" s="27">
        <f>IF(OR(Register!$N990&lt;&gt;"Yes",Register!$O990="",N(Register!$Q990)=0),0,ROUND((Register!$M990-Register!$R990)*MIN(Register!$Q990,MAX(0,MIN(O$4,IF(Register!$U990="",$D$2,MIN($D$2,YEAR(Register!$U990)*12+MONTH(Register!$U990)-1)))-(YEAR(Register!$O990)*12+MONTH(Register!$O990))+1))/Register!$Q990,2)-ROUND((Register!$M990-Register!$R990)*MIN(Register!$Q990,MAX(0,MIN(O$4-1,IF(Register!$U990="",$D$2,MIN($D$2,YEAR(Register!$U990)*12+MONTH(Register!$U990)-1)))-(YEAR(Register!$O990)*12+MONTH(Register!$O990))+1))/Register!$Q990,2))</f>
        <v/>
      </c>
      <c r="P992" s="27">
        <f>IF(OR(Register!$N990&lt;&gt;"Yes",Register!$O990="",N(Register!$Q990)=0),0,ROUND((Register!$M990-Register!$R990)*MIN(Register!$Q990,MAX(0,MIN(P$4,IF(Register!$U990="",$D$2,MIN($D$2,YEAR(Register!$U990)*12+MONTH(Register!$U990)-1)))-(YEAR(Register!$O990)*12+MONTH(Register!$O990))+1))/Register!$Q990,2)-ROUND((Register!$M990-Register!$R990)*MIN(Register!$Q990,MAX(0,MIN(P$4-1,IF(Register!$U990="",$D$2,MIN($D$2,YEAR(Register!$U990)*12+MONTH(Register!$U990)-1)))-(YEAR(Register!$O990)*12+MONTH(Register!$O990))+1))/Register!$Q990,2))</f>
        <v/>
      </c>
      <c r="Q992" s="27">
        <f>E992+F992+G992+H992+I992+J992+K992+L992+M992+N992+O992+P992</f>
        <v/>
      </c>
    </row>
    <row r="993">
      <c r="A993" s="28">
        <f>IF(Register!$A991="","",Register!$A991)</f>
        <v/>
      </c>
      <c r="B993" s="28">
        <f>IF(Register!$D991="","",Register!$D991)</f>
        <v/>
      </c>
      <c r="C993" s="28">
        <f>IF(Register!$F991="","",Register!$F991)</f>
        <v/>
      </c>
      <c r="D993" s="28">
        <f>IF(C993="","",IF(C993=Settings!$A$9,Settings!$B$9,IF(C993=Settings!$A$10,Settings!$B$10,IF(C993=Settings!$A$11,Settings!$B$11,IF(C993=Settings!$A$12,Settings!$B$12,IF(C993=Settings!$A$13,Settings!$B$13,IF(C993=Settings!$A$14,Settings!$B$14,IF(C993=Settings!$A$15,Settings!$B$15,IF(C993=Settings!$A$16,Settings!$B$16,IF(C993=Settings!$A$17,Settings!$B$17,IF(C993=Settings!$A$18,Settings!$B$18,"")))))))))))</f>
        <v/>
      </c>
      <c r="E993" s="27">
        <f>IF(OR(Register!$N991&lt;&gt;"Yes",Register!$O991="",N(Register!$Q991)=0),0,ROUND((Register!$M991-Register!$R991)*MIN(Register!$Q991,MAX(0,MIN(E$4,IF(Register!$U991="",$D$2,MIN($D$2,YEAR(Register!$U991)*12+MONTH(Register!$U991)-1)))-(YEAR(Register!$O991)*12+MONTH(Register!$O991))+1))/Register!$Q991,2)-ROUND((Register!$M991-Register!$R991)*MIN(Register!$Q991,MAX(0,MIN(E$4-1,IF(Register!$U991="",$D$2,MIN($D$2,YEAR(Register!$U991)*12+MONTH(Register!$U991)-1)))-(YEAR(Register!$O991)*12+MONTH(Register!$O991))+1))/Register!$Q991,2))</f>
        <v/>
      </c>
      <c r="F993" s="27">
        <f>IF(OR(Register!$N991&lt;&gt;"Yes",Register!$O991="",N(Register!$Q991)=0),0,ROUND((Register!$M991-Register!$R991)*MIN(Register!$Q991,MAX(0,MIN(F$4,IF(Register!$U991="",$D$2,MIN($D$2,YEAR(Register!$U991)*12+MONTH(Register!$U991)-1)))-(YEAR(Register!$O991)*12+MONTH(Register!$O991))+1))/Register!$Q991,2)-ROUND((Register!$M991-Register!$R991)*MIN(Register!$Q991,MAX(0,MIN(F$4-1,IF(Register!$U991="",$D$2,MIN($D$2,YEAR(Register!$U991)*12+MONTH(Register!$U991)-1)))-(YEAR(Register!$O991)*12+MONTH(Register!$O991))+1))/Register!$Q991,2))</f>
        <v/>
      </c>
      <c r="G993" s="27">
        <f>IF(OR(Register!$N991&lt;&gt;"Yes",Register!$O991="",N(Register!$Q991)=0),0,ROUND((Register!$M991-Register!$R991)*MIN(Register!$Q991,MAX(0,MIN(G$4,IF(Register!$U991="",$D$2,MIN($D$2,YEAR(Register!$U991)*12+MONTH(Register!$U991)-1)))-(YEAR(Register!$O991)*12+MONTH(Register!$O991))+1))/Register!$Q991,2)-ROUND((Register!$M991-Register!$R991)*MIN(Register!$Q991,MAX(0,MIN(G$4-1,IF(Register!$U991="",$D$2,MIN($D$2,YEAR(Register!$U991)*12+MONTH(Register!$U991)-1)))-(YEAR(Register!$O991)*12+MONTH(Register!$O991))+1))/Register!$Q991,2))</f>
        <v/>
      </c>
      <c r="H993" s="27">
        <f>IF(OR(Register!$N991&lt;&gt;"Yes",Register!$O991="",N(Register!$Q991)=0),0,ROUND((Register!$M991-Register!$R991)*MIN(Register!$Q991,MAX(0,MIN(H$4,IF(Register!$U991="",$D$2,MIN($D$2,YEAR(Register!$U991)*12+MONTH(Register!$U991)-1)))-(YEAR(Register!$O991)*12+MONTH(Register!$O991))+1))/Register!$Q991,2)-ROUND((Register!$M991-Register!$R991)*MIN(Register!$Q991,MAX(0,MIN(H$4-1,IF(Register!$U991="",$D$2,MIN($D$2,YEAR(Register!$U991)*12+MONTH(Register!$U991)-1)))-(YEAR(Register!$O991)*12+MONTH(Register!$O991))+1))/Register!$Q991,2))</f>
        <v/>
      </c>
      <c r="I993" s="27">
        <f>IF(OR(Register!$N991&lt;&gt;"Yes",Register!$O991="",N(Register!$Q991)=0),0,ROUND((Register!$M991-Register!$R991)*MIN(Register!$Q991,MAX(0,MIN(I$4,IF(Register!$U991="",$D$2,MIN($D$2,YEAR(Register!$U991)*12+MONTH(Register!$U991)-1)))-(YEAR(Register!$O991)*12+MONTH(Register!$O991))+1))/Register!$Q991,2)-ROUND((Register!$M991-Register!$R991)*MIN(Register!$Q991,MAX(0,MIN(I$4-1,IF(Register!$U991="",$D$2,MIN($D$2,YEAR(Register!$U991)*12+MONTH(Register!$U991)-1)))-(YEAR(Register!$O991)*12+MONTH(Register!$O991))+1))/Register!$Q991,2))</f>
        <v/>
      </c>
      <c r="J993" s="27">
        <f>IF(OR(Register!$N991&lt;&gt;"Yes",Register!$O991="",N(Register!$Q991)=0),0,ROUND((Register!$M991-Register!$R991)*MIN(Register!$Q991,MAX(0,MIN(J$4,IF(Register!$U991="",$D$2,MIN($D$2,YEAR(Register!$U991)*12+MONTH(Register!$U991)-1)))-(YEAR(Register!$O991)*12+MONTH(Register!$O991))+1))/Register!$Q991,2)-ROUND((Register!$M991-Register!$R991)*MIN(Register!$Q991,MAX(0,MIN(J$4-1,IF(Register!$U991="",$D$2,MIN($D$2,YEAR(Register!$U991)*12+MONTH(Register!$U991)-1)))-(YEAR(Register!$O991)*12+MONTH(Register!$O991))+1))/Register!$Q991,2))</f>
        <v/>
      </c>
      <c r="K993" s="27">
        <f>IF(OR(Register!$N991&lt;&gt;"Yes",Register!$O991="",N(Register!$Q991)=0),0,ROUND((Register!$M991-Register!$R991)*MIN(Register!$Q991,MAX(0,MIN(K$4,IF(Register!$U991="",$D$2,MIN($D$2,YEAR(Register!$U991)*12+MONTH(Register!$U991)-1)))-(YEAR(Register!$O991)*12+MONTH(Register!$O991))+1))/Register!$Q991,2)-ROUND((Register!$M991-Register!$R991)*MIN(Register!$Q991,MAX(0,MIN(K$4-1,IF(Register!$U991="",$D$2,MIN($D$2,YEAR(Register!$U991)*12+MONTH(Register!$U991)-1)))-(YEAR(Register!$O991)*12+MONTH(Register!$O991))+1))/Register!$Q991,2))</f>
        <v/>
      </c>
      <c r="L993" s="27">
        <f>IF(OR(Register!$N991&lt;&gt;"Yes",Register!$O991="",N(Register!$Q991)=0),0,ROUND((Register!$M991-Register!$R991)*MIN(Register!$Q991,MAX(0,MIN(L$4,IF(Register!$U991="",$D$2,MIN($D$2,YEAR(Register!$U991)*12+MONTH(Register!$U991)-1)))-(YEAR(Register!$O991)*12+MONTH(Register!$O991))+1))/Register!$Q991,2)-ROUND((Register!$M991-Register!$R991)*MIN(Register!$Q991,MAX(0,MIN(L$4-1,IF(Register!$U991="",$D$2,MIN($D$2,YEAR(Register!$U991)*12+MONTH(Register!$U991)-1)))-(YEAR(Register!$O991)*12+MONTH(Register!$O991))+1))/Register!$Q991,2))</f>
        <v/>
      </c>
      <c r="M993" s="27">
        <f>IF(OR(Register!$N991&lt;&gt;"Yes",Register!$O991="",N(Register!$Q991)=0),0,ROUND((Register!$M991-Register!$R991)*MIN(Register!$Q991,MAX(0,MIN(M$4,IF(Register!$U991="",$D$2,MIN($D$2,YEAR(Register!$U991)*12+MONTH(Register!$U991)-1)))-(YEAR(Register!$O991)*12+MONTH(Register!$O991))+1))/Register!$Q991,2)-ROUND((Register!$M991-Register!$R991)*MIN(Register!$Q991,MAX(0,MIN(M$4-1,IF(Register!$U991="",$D$2,MIN($D$2,YEAR(Register!$U991)*12+MONTH(Register!$U991)-1)))-(YEAR(Register!$O991)*12+MONTH(Register!$O991))+1))/Register!$Q991,2))</f>
        <v/>
      </c>
      <c r="N993" s="27">
        <f>IF(OR(Register!$N991&lt;&gt;"Yes",Register!$O991="",N(Register!$Q991)=0),0,ROUND((Register!$M991-Register!$R991)*MIN(Register!$Q991,MAX(0,MIN(N$4,IF(Register!$U991="",$D$2,MIN($D$2,YEAR(Register!$U991)*12+MONTH(Register!$U991)-1)))-(YEAR(Register!$O991)*12+MONTH(Register!$O991))+1))/Register!$Q991,2)-ROUND((Register!$M991-Register!$R991)*MIN(Register!$Q991,MAX(0,MIN(N$4-1,IF(Register!$U991="",$D$2,MIN($D$2,YEAR(Register!$U991)*12+MONTH(Register!$U991)-1)))-(YEAR(Register!$O991)*12+MONTH(Register!$O991))+1))/Register!$Q991,2))</f>
        <v/>
      </c>
      <c r="O993" s="27">
        <f>IF(OR(Register!$N991&lt;&gt;"Yes",Register!$O991="",N(Register!$Q991)=0),0,ROUND((Register!$M991-Register!$R991)*MIN(Register!$Q991,MAX(0,MIN(O$4,IF(Register!$U991="",$D$2,MIN($D$2,YEAR(Register!$U991)*12+MONTH(Register!$U991)-1)))-(YEAR(Register!$O991)*12+MONTH(Register!$O991))+1))/Register!$Q991,2)-ROUND((Register!$M991-Register!$R991)*MIN(Register!$Q991,MAX(0,MIN(O$4-1,IF(Register!$U991="",$D$2,MIN($D$2,YEAR(Register!$U991)*12+MONTH(Register!$U991)-1)))-(YEAR(Register!$O991)*12+MONTH(Register!$O991))+1))/Register!$Q991,2))</f>
        <v/>
      </c>
      <c r="P993" s="27">
        <f>IF(OR(Register!$N991&lt;&gt;"Yes",Register!$O991="",N(Register!$Q991)=0),0,ROUND((Register!$M991-Register!$R991)*MIN(Register!$Q991,MAX(0,MIN(P$4,IF(Register!$U991="",$D$2,MIN($D$2,YEAR(Register!$U991)*12+MONTH(Register!$U991)-1)))-(YEAR(Register!$O991)*12+MONTH(Register!$O991))+1))/Register!$Q991,2)-ROUND((Register!$M991-Register!$R991)*MIN(Register!$Q991,MAX(0,MIN(P$4-1,IF(Register!$U991="",$D$2,MIN($D$2,YEAR(Register!$U991)*12+MONTH(Register!$U991)-1)))-(YEAR(Register!$O991)*12+MONTH(Register!$O991))+1))/Register!$Q991,2))</f>
        <v/>
      </c>
      <c r="Q993" s="27">
        <f>E993+F993+G993+H993+I993+J993+K993+L993+M993+N993+O993+P993</f>
        <v/>
      </c>
    </row>
    <row r="994">
      <c r="A994" s="28">
        <f>IF(Register!$A992="","",Register!$A992)</f>
        <v/>
      </c>
      <c r="B994" s="28">
        <f>IF(Register!$D992="","",Register!$D992)</f>
        <v/>
      </c>
      <c r="C994" s="28">
        <f>IF(Register!$F992="","",Register!$F992)</f>
        <v/>
      </c>
      <c r="D994" s="28">
        <f>IF(C994="","",IF(C994=Settings!$A$9,Settings!$B$9,IF(C994=Settings!$A$10,Settings!$B$10,IF(C994=Settings!$A$11,Settings!$B$11,IF(C994=Settings!$A$12,Settings!$B$12,IF(C994=Settings!$A$13,Settings!$B$13,IF(C994=Settings!$A$14,Settings!$B$14,IF(C994=Settings!$A$15,Settings!$B$15,IF(C994=Settings!$A$16,Settings!$B$16,IF(C994=Settings!$A$17,Settings!$B$17,IF(C994=Settings!$A$18,Settings!$B$18,"")))))))))))</f>
        <v/>
      </c>
      <c r="E994" s="27">
        <f>IF(OR(Register!$N992&lt;&gt;"Yes",Register!$O992="",N(Register!$Q992)=0),0,ROUND((Register!$M992-Register!$R992)*MIN(Register!$Q992,MAX(0,MIN(E$4,IF(Register!$U992="",$D$2,MIN($D$2,YEAR(Register!$U992)*12+MONTH(Register!$U992)-1)))-(YEAR(Register!$O992)*12+MONTH(Register!$O992))+1))/Register!$Q992,2)-ROUND((Register!$M992-Register!$R992)*MIN(Register!$Q992,MAX(0,MIN(E$4-1,IF(Register!$U992="",$D$2,MIN($D$2,YEAR(Register!$U992)*12+MONTH(Register!$U992)-1)))-(YEAR(Register!$O992)*12+MONTH(Register!$O992))+1))/Register!$Q992,2))</f>
        <v/>
      </c>
      <c r="F994" s="27">
        <f>IF(OR(Register!$N992&lt;&gt;"Yes",Register!$O992="",N(Register!$Q992)=0),0,ROUND((Register!$M992-Register!$R992)*MIN(Register!$Q992,MAX(0,MIN(F$4,IF(Register!$U992="",$D$2,MIN($D$2,YEAR(Register!$U992)*12+MONTH(Register!$U992)-1)))-(YEAR(Register!$O992)*12+MONTH(Register!$O992))+1))/Register!$Q992,2)-ROUND((Register!$M992-Register!$R992)*MIN(Register!$Q992,MAX(0,MIN(F$4-1,IF(Register!$U992="",$D$2,MIN($D$2,YEAR(Register!$U992)*12+MONTH(Register!$U992)-1)))-(YEAR(Register!$O992)*12+MONTH(Register!$O992))+1))/Register!$Q992,2))</f>
        <v/>
      </c>
      <c r="G994" s="27">
        <f>IF(OR(Register!$N992&lt;&gt;"Yes",Register!$O992="",N(Register!$Q992)=0),0,ROUND((Register!$M992-Register!$R992)*MIN(Register!$Q992,MAX(0,MIN(G$4,IF(Register!$U992="",$D$2,MIN($D$2,YEAR(Register!$U992)*12+MONTH(Register!$U992)-1)))-(YEAR(Register!$O992)*12+MONTH(Register!$O992))+1))/Register!$Q992,2)-ROUND((Register!$M992-Register!$R992)*MIN(Register!$Q992,MAX(0,MIN(G$4-1,IF(Register!$U992="",$D$2,MIN($D$2,YEAR(Register!$U992)*12+MONTH(Register!$U992)-1)))-(YEAR(Register!$O992)*12+MONTH(Register!$O992))+1))/Register!$Q992,2))</f>
        <v/>
      </c>
      <c r="H994" s="27">
        <f>IF(OR(Register!$N992&lt;&gt;"Yes",Register!$O992="",N(Register!$Q992)=0),0,ROUND((Register!$M992-Register!$R992)*MIN(Register!$Q992,MAX(0,MIN(H$4,IF(Register!$U992="",$D$2,MIN($D$2,YEAR(Register!$U992)*12+MONTH(Register!$U992)-1)))-(YEAR(Register!$O992)*12+MONTH(Register!$O992))+1))/Register!$Q992,2)-ROUND((Register!$M992-Register!$R992)*MIN(Register!$Q992,MAX(0,MIN(H$4-1,IF(Register!$U992="",$D$2,MIN($D$2,YEAR(Register!$U992)*12+MONTH(Register!$U992)-1)))-(YEAR(Register!$O992)*12+MONTH(Register!$O992))+1))/Register!$Q992,2))</f>
        <v/>
      </c>
      <c r="I994" s="27">
        <f>IF(OR(Register!$N992&lt;&gt;"Yes",Register!$O992="",N(Register!$Q992)=0),0,ROUND((Register!$M992-Register!$R992)*MIN(Register!$Q992,MAX(0,MIN(I$4,IF(Register!$U992="",$D$2,MIN($D$2,YEAR(Register!$U992)*12+MONTH(Register!$U992)-1)))-(YEAR(Register!$O992)*12+MONTH(Register!$O992))+1))/Register!$Q992,2)-ROUND((Register!$M992-Register!$R992)*MIN(Register!$Q992,MAX(0,MIN(I$4-1,IF(Register!$U992="",$D$2,MIN($D$2,YEAR(Register!$U992)*12+MONTH(Register!$U992)-1)))-(YEAR(Register!$O992)*12+MONTH(Register!$O992))+1))/Register!$Q992,2))</f>
        <v/>
      </c>
      <c r="J994" s="27">
        <f>IF(OR(Register!$N992&lt;&gt;"Yes",Register!$O992="",N(Register!$Q992)=0),0,ROUND((Register!$M992-Register!$R992)*MIN(Register!$Q992,MAX(0,MIN(J$4,IF(Register!$U992="",$D$2,MIN($D$2,YEAR(Register!$U992)*12+MONTH(Register!$U992)-1)))-(YEAR(Register!$O992)*12+MONTH(Register!$O992))+1))/Register!$Q992,2)-ROUND((Register!$M992-Register!$R992)*MIN(Register!$Q992,MAX(0,MIN(J$4-1,IF(Register!$U992="",$D$2,MIN($D$2,YEAR(Register!$U992)*12+MONTH(Register!$U992)-1)))-(YEAR(Register!$O992)*12+MONTH(Register!$O992))+1))/Register!$Q992,2))</f>
        <v/>
      </c>
      <c r="K994" s="27">
        <f>IF(OR(Register!$N992&lt;&gt;"Yes",Register!$O992="",N(Register!$Q992)=0),0,ROUND((Register!$M992-Register!$R992)*MIN(Register!$Q992,MAX(0,MIN(K$4,IF(Register!$U992="",$D$2,MIN($D$2,YEAR(Register!$U992)*12+MONTH(Register!$U992)-1)))-(YEAR(Register!$O992)*12+MONTH(Register!$O992))+1))/Register!$Q992,2)-ROUND((Register!$M992-Register!$R992)*MIN(Register!$Q992,MAX(0,MIN(K$4-1,IF(Register!$U992="",$D$2,MIN($D$2,YEAR(Register!$U992)*12+MONTH(Register!$U992)-1)))-(YEAR(Register!$O992)*12+MONTH(Register!$O992))+1))/Register!$Q992,2))</f>
        <v/>
      </c>
      <c r="L994" s="27">
        <f>IF(OR(Register!$N992&lt;&gt;"Yes",Register!$O992="",N(Register!$Q992)=0),0,ROUND((Register!$M992-Register!$R992)*MIN(Register!$Q992,MAX(0,MIN(L$4,IF(Register!$U992="",$D$2,MIN($D$2,YEAR(Register!$U992)*12+MONTH(Register!$U992)-1)))-(YEAR(Register!$O992)*12+MONTH(Register!$O992))+1))/Register!$Q992,2)-ROUND((Register!$M992-Register!$R992)*MIN(Register!$Q992,MAX(0,MIN(L$4-1,IF(Register!$U992="",$D$2,MIN($D$2,YEAR(Register!$U992)*12+MONTH(Register!$U992)-1)))-(YEAR(Register!$O992)*12+MONTH(Register!$O992))+1))/Register!$Q992,2))</f>
        <v/>
      </c>
      <c r="M994" s="27">
        <f>IF(OR(Register!$N992&lt;&gt;"Yes",Register!$O992="",N(Register!$Q992)=0),0,ROUND((Register!$M992-Register!$R992)*MIN(Register!$Q992,MAX(0,MIN(M$4,IF(Register!$U992="",$D$2,MIN($D$2,YEAR(Register!$U992)*12+MONTH(Register!$U992)-1)))-(YEAR(Register!$O992)*12+MONTH(Register!$O992))+1))/Register!$Q992,2)-ROUND((Register!$M992-Register!$R992)*MIN(Register!$Q992,MAX(0,MIN(M$4-1,IF(Register!$U992="",$D$2,MIN($D$2,YEAR(Register!$U992)*12+MONTH(Register!$U992)-1)))-(YEAR(Register!$O992)*12+MONTH(Register!$O992))+1))/Register!$Q992,2))</f>
        <v/>
      </c>
      <c r="N994" s="27">
        <f>IF(OR(Register!$N992&lt;&gt;"Yes",Register!$O992="",N(Register!$Q992)=0),0,ROUND((Register!$M992-Register!$R992)*MIN(Register!$Q992,MAX(0,MIN(N$4,IF(Register!$U992="",$D$2,MIN($D$2,YEAR(Register!$U992)*12+MONTH(Register!$U992)-1)))-(YEAR(Register!$O992)*12+MONTH(Register!$O992))+1))/Register!$Q992,2)-ROUND((Register!$M992-Register!$R992)*MIN(Register!$Q992,MAX(0,MIN(N$4-1,IF(Register!$U992="",$D$2,MIN($D$2,YEAR(Register!$U992)*12+MONTH(Register!$U992)-1)))-(YEAR(Register!$O992)*12+MONTH(Register!$O992))+1))/Register!$Q992,2))</f>
        <v/>
      </c>
      <c r="O994" s="27">
        <f>IF(OR(Register!$N992&lt;&gt;"Yes",Register!$O992="",N(Register!$Q992)=0),0,ROUND((Register!$M992-Register!$R992)*MIN(Register!$Q992,MAX(0,MIN(O$4,IF(Register!$U992="",$D$2,MIN($D$2,YEAR(Register!$U992)*12+MONTH(Register!$U992)-1)))-(YEAR(Register!$O992)*12+MONTH(Register!$O992))+1))/Register!$Q992,2)-ROUND((Register!$M992-Register!$R992)*MIN(Register!$Q992,MAX(0,MIN(O$4-1,IF(Register!$U992="",$D$2,MIN($D$2,YEAR(Register!$U992)*12+MONTH(Register!$U992)-1)))-(YEAR(Register!$O992)*12+MONTH(Register!$O992))+1))/Register!$Q992,2))</f>
        <v/>
      </c>
      <c r="P994" s="27">
        <f>IF(OR(Register!$N992&lt;&gt;"Yes",Register!$O992="",N(Register!$Q992)=0),0,ROUND((Register!$M992-Register!$R992)*MIN(Register!$Q992,MAX(0,MIN(P$4,IF(Register!$U992="",$D$2,MIN($D$2,YEAR(Register!$U992)*12+MONTH(Register!$U992)-1)))-(YEAR(Register!$O992)*12+MONTH(Register!$O992))+1))/Register!$Q992,2)-ROUND((Register!$M992-Register!$R992)*MIN(Register!$Q992,MAX(0,MIN(P$4-1,IF(Register!$U992="",$D$2,MIN($D$2,YEAR(Register!$U992)*12+MONTH(Register!$U992)-1)))-(YEAR(Register!$O992)*12+MONTH(Register!$O992))+1))/Register!$Q992,2))</f>
        <v/>
      </c>
      <c r="Q994" s="27">
        <f>E994+F994+G994+H994+I994+J994+K994+L994+M994+N994+O994+P994</f>
        <v/>
      </c>
    </row>
    <row r="995">
      <c r="A995" s="28">
        <f>IF(Register!$A993="","",Register!$A993)</f>
        <v/>
      </c>
      <c r="B995" s="28">
        <f>IF(Register!$D993="","",Register!$D993)</f>
        <v/>
      </c>
      <c r="C995" s="28">
        <f>IF(Register!$F993="","",Register!$F993)</f>
        <v/>
      </c>
      <c r="D995" s="28">
        <f>IF(C995="","",IF(C995=Settings!$A$9,Settings!$B$9,IF(C995=Settings!$A$10,Settings!$B$10,IF(C995=Settings!$A$11,Settings!$B$11,IF(C995=Settings!$A$12,Settings!$B$12,IF(C995=Settings!$A$13,Settings!$B$13,IF(C995=Settings!$A$14,Settings!$B$14,IF(C995=Settings!$A$15,Settings!$B$15,IF(C995=Settings!$A$16,Settings!$B$16,IF(C995=Settings!$A$17,Settings!$B$17,IF(C995=Settings!$A$18,Settings!$B$18,"")))))))))))</f>
        <v/>
      </c>
      <c r="E995" s="27">
        <f>IF(OR(Register!$N993&lt;&gt;"Yes",Register!$O993="",N(Register!$Q993)=0),0,ROUND((Register!$M993-Register!$R993)*MIN(Register!$Q993,MAX(0,MIN(E$4,IF(Register!$U993="",$D$2,MIN($D$2,YEAR(Register!$U993)*12+MONTH(Register!$U993)-1)))-(YEAR(Register!$O993)*12+MONTH(Register!$O993))+1))/Register!$Q993,2)-ROUND((Register!$M993-Register!$R993)*MIN(Register!$Q993,MAX(0,MIN(E$4-1,IF(Register!$U993="",$D$2,MIN($D$2,YEAR(Register!$U993)*12+MONTH(Register!$U993)-1)))-(YEAR(Register!$O993)*12+MONTH(Register!$O993))+1))/Register!$Q993,2))</f>
        <v/>
      </c>
      <c r="F995" s="27">
        <f>IF(OR(Register!$N993&lt;&gt;"Yes",Register!$O993="",N(Register!$Q993)=0),0,ROUND((Register!$M993-Register!$R993)*MIN(Register!$Q993,MAX(0,MIN(F$4,IF(Register!$U993="",$D$2,MIN($D$2,YEAR(Register!$U993)*12+MONTH(Register!$U993)-1)))-(YEAR(Register!$O993)*12+MONTH(Register!$O993))+1))/Register!$Q993,2)-ROUND((Register!$M993-Register!$R993)*MIN(Register!$Q993,MAX(0,MIN(F$4-1,IF(Register!$U993="",$D$2,MIN($D$2,YEAR(Register!$U993)*12+MONTH(Register!$U993)-1)))-(YEAR(Register!$O993)*12+MONTH(Register!$O993))+1))/Register!$Q993,2))</f>
        <v/>
      </c>
      <c r="G995" s="27">
        <f>IF(OR(Register!$N993&lt;&gt;"Yes",Register!$O993="",N(Register!$Q993)=0),0,ROUND((Register!$M993-Register!$R993)*MIN(Register!$Q993,MAX(0,MIN(G$4,IF(Register!$U993="",$D$2,MIN($D$2,YEAR(Register!$U993)*12+MONTH(Register!$U993)-1)))-(YEAR(Register!$O993)*12+MONTH(Register!$O993))+1))/Register!$Q993,2)-ROUND((Register!$M993-Register!$R993)*MIN(Register!$Q993,MAX(0,MIN(G$4-1,IF(Register!$U993="",$D$2,MIN($D$2,YEAR(Register!$U993)*12+MONTH(Register!$U993)-1)))-(YEAR(Register!$O993)*12+MONTH(Register!$O993))+1))/Register!$Q993,2))</f>
        <v/>
      </c>
      <c r="H995" s="27">
        <f>IF(OR(Register!$N993&lt;&gt;"Yes",Register!$O993="",N(Register!$Q993)=0),0,ROUND((Register!$M993-Register!$R993)*MIN(Register!$Q993,MAX(0,MIN(H$4,IF(Register!$U993="",$D$2,MIN($D$2,YEAR(Register!$U993)*12+MONTH(Register!$U993)-1)))-(YEAR(Register!$O993)*12+MONTH(Register!$O993))+1))/Register!$Q993,2)-ROUND((Register!$M993-Register!$R993)*MIN(Register!$Q993,MAX(0,MIN(H$4-1,IF(Register!$U993="",$D$2,MIN($D$2,YEAR(Register!$U993)*12+MONTH(Register!$U993)-1)))-(YEAR(Register!$O993)*12+MONTH(Register!$O993))+1))/Register!$Q993,2))</f>
        <v/>
      </c>
      <c r="I995" s="27">
        <f>IF(OR(Register!$N993&lt;&gt;"Yes",Register!$O993="",N(Register!$Q993)=0),0,ROUND((Register!$M993-Register!$R993)*MIN(Register!$Q993,MAX(0,MIN(I$4,IF(Register!$U993="",$D$2,MIN($D$2,YEAR(Register!$U993)*12+MONTH(Register!$U993)-1)))-(YEAR(Register!$O993)*12+MONTH(Register!$O993))+1))/Register!$Q993,2)-ROUND((Register!$M993-Register!$R993)*MIN(Register!$Q993,MAX(0,MIN(I$4-1,IF(Register!$U993="",$D$2,MIN($D$2,YEAR(Register!$U993)*12+MONTH(Register!$U993)-1)))-(YEAR(Register!$O993)*12+MONTH(Register!$O993))+1))/Register!$Q993,2))</f>
        <v/>
      </c>
      <c r="J995" s="27">
        <f>IF(OR(Register!$N993&lt;&gt;"Yes",Register!$O993="",N(Register!$Q993)=0),0,ROUND((Register!$M993-Register!$R993)*MIN(Register!$Q993,MAX(0,MIN(J$4,IF(Register!$U993="",$D$2,MIN($D$2,YEAR(Register!$U993)*12+MONTH(Register!$U993)-1)))-(YEAR(Register!$O993)*12+MONTH(Register!$O993))+1))/Register!$Q993,2)-ROUND((Register!$M993-Register!$R993)*MIN(Register!$Q993,MAX(0,MIN(J$4-1,IF(Register!$U993="",$D$2,MIN($D$2,YEAR(Register!$U993)*12+MONTH(Register!$U993)-1)))-(YEAR(Register!$O993)*12+MONTH(Register!$O993))+1))/Register!$Q993,2))</f>
        <v/>
      </c>
      <c r="K995" s="27">
        <f>IF(OR(Register!$N993&lt;&gt;"Yes",Register!$O993="",N(Register!$Q993)=0),0,ROUND((Register!$M993-Register!$R993)*MIN(Register!$Q993,MAX(0,MIN(K$4,IF(Register!$U993="",$D$2,MIN($D$2,YEAR(Register!$U993)*12+MONTH(Register!$U993)-1)))-(YEAR(Register!$O993)*12+MONTH(Register!$O993))+1))/Register!$Q993,2)-ROUND((Register!$M993-Register!$R993)*MIN(Register!$Q993,MAX(0,MIN(K$4-1,IF(Register!$U993="",$D$2,MIN($D$2,YEAR(Register!$U993)*12+MONTH(Register!$U993)-1)))-(YEAR(Register!$O993)*12+MONTH(Register!$O993))+1))/Register!$Q993,2))</f>
        <v/>
      </c>
      <c r="L995" s="27">
        <f>IF(OR(Register!$N993&lt;&gt;"Yes",Register!$O993="",N(Register!$Q993)=0),0,ROUND((Register!$M993-Register!$R993)*MIN(Register!$Q993,MAX(0,MIN(L$4,IF(Register!$U993="",$D$2,MIN($D$2,YEAR(Register!$U993)*12+MONTH(Register!$U993)-1)))-(YEAR(Register!$O993)*12+MONTH(Register!$O993))+1))/Register!$Q993,2)-ROUND((Register!$M993-Register!$R993)*MIN(Register!$Q993,MAX(0,MIN(L$4-1,IF(Register!$U993="",$D$2,MIN($D$2,YEAR(Register!$U993)*12+MONTH(Register!$U993)-1)))-(YEAR(Register!$O993)*12+MONTH(Register!$O993))+1))/Register!$Q993,2))</f>
        <v/>
      </c>
      <c r="M995" s="27">
        <f>IF(OR(Register!$N993&lt;&gt;"Yes",Register!$O993="",N(Register!$Q993)=0),0,ROUND((Register!$M993-Register!$R993)*MIN(Register!$Q993,MAX(0,MIN(M$4,IF(Register!$U993="",$D$2,MIN($D$2,YEAR(Register!$U993)*12+MONTH(Register!$U993)-1)))-(YEAR(Register!$O993)*12+MONTH(Register!$O993))+1))/Register!$Q993,2)-ROUND((Register!$M993-Register!$R993)*MIN(Register!$Q993,MAX(0,MIN(M$4-1,IF(Register!$U993="",$D$2,MIN($D$2,YEAR(Register!$U993)*12+MONTH(Register!$U993)-1)))-(YEAR(Register!$O993)*12+MONTH(Register!$O993))+1))/Register!$Q993,2))</f>
        <v/>
      </c>
      <c r="N995" s="27">
        <f>IF(OR(Register!$N993&lt;&gt;"Yes",Register!$O993="",N(Register!$Q993)=0),0,ROUND((Register!$M993-Register!$R993)*MIN(Register!$Q993,MAX(0,MIN(N$4,IF(Register!$U993="",$D$2,MIN($D$2,YEAR(Register!$U993)*12+MONTH(Register!$U993)-1)))-(YEAR(Register!$O993)*12+MONTH(Register!$O993))+1))/Register!$Q993,2)-ROUND((Register!$M993-Register!$R993)*MIN(Register!$Q993,MAX(0,MIN(N$4-1,IF(Register!$U993="",$D$2,MIN($D$2,YEAR(Register!$U993)*12+MONTH(Register!$U993)-1)))-(YEAR(Register!$O993)*12+MONTH(Register!$O993))+1))/Register!$Q993,2))</f>
        <v/>
      </c>
      <c r="O995" s="27">
        <f>IF(OR(Register!$N993&lt;&gt;"Yes",Register!$O993="",N(Register!$Q993)=0),0,ROUND((Register!$M993-Register!$R993)*MIN(Register!$Q993,MAX(0,MIN(O$4,IF(Register!$U993="",$D$2,MIN($D$2,YEAR(Register!$U993)*12+MONTH(Register!$U993)-1)))-(YEAR(Register!$O993)*12+MONTH(Register!$O993))+1))/Register!$Q993,2)-ROUND((Register!$M993-Register!$R993)*MIN(Register!$Q993,MAX(0,MIN(O$4-1,IF(Register!$U993="",$D$2,MIN($D$2,YEAR(Register!$U993)*12+MONTH(Register!$U993)-1)))-(YEAR(Register!$O993)*12+MONTH(Register!$O993))+1))/Register!$Q993,2))</f>
        <v/>
      </c>
      <c r="P995" s="27">
        <f>IF(OR(Register!$N993&lt;&gt;"Yes",Register!$O993="",N(Register!$Q993)=0),0,ROUND((Register!$M993-Register!$R993)*MIN(Register!$Q993,MAX(0,MIN(P$4,IF(Register!$U993="",$D$2,MIN($D$2,YEAR(Register!$U993)*12+MONTH(Register!$U993)-1)))-(YEAR(Register!$O993)*12+MONTH(Register!$O993))+1))/Register!$Q993,2)-ROUND((Register!$M993-Register!$R993)*MIN(Register!$Q993,MAX(0,MIN(P$4-1,IF(Register!$U993="",$D$2,MIN($D$2,YEAR(Register!$U993)*12+MONTH(Register!$U993)-1)))-(YEAR(Register!$O993)*12+MONTH(Register!$O993))+1))/Register!$Q993,2))</f>
        <v/>
      </c>
      <c r="Q995" s="27">
        <f>E995+F995+G995+H995+I995+J995+K995+L995+M995+N995+O995+P995</f>
        <v/>
      </c>
    </row>
    <row r="996">
      <c r="A996" s="28">
        <f>IF(Register!$A994="","",Register!$A994)</f>
        <v/>
      </c>
      <c r="B996" s="28">
        <f>IF(Register!$D994="","",Register!$D994)</f>
        <v/>
      </c>
      <c r="C996" s="28">
        <f>IF(Register!$F994="","",Register!$F994)</f>
        <v/>
      </c>
      <c r="D996" s="28">
        <f>IF(C996="","",IF(C996=Settings!$A$9,Settings!$B$9,IF(C996=Settings!$A$10,Settings!$B$10,IF(C996=Settings!$A$11,Settings!$B$11,IF(C996=Settings!$A$12,Settings!$B$12,IF(C996=Settings!$A$13,Settings!$B$13,IF(C996=Settings!$A$14,Settings!$B$14,IF(C996=Settings!$A$15,Settings!$B$15,IF(C996=Settings!$A$16,Settings!$B$16,IF(C996=Settings!$A$17,Settings!$B$17,IF(C996=Settings!$A$18,Settings!$B$18,"")))))))))))</f>
        <v/>
      </c>
      <c r="E996" s="27">
        <f>IF(OR(Register!$N994&lt;&gt;"Yes",Register!$O994="",N(Register!$Q994)=0),0,ROUND((Register!$M994-Register!$R994)*MIN(Register!$Q994,MAX(0,MIN(E$4,IF(Register!$U994="",$D$2,MIN($D$2,YEAR(Register!$U994)*12+MONTH(Register!$U994)-1)))-(YEAR(Register!$O994)*12+MONTH(Register!$O994))+1))/Register!$Q994,2)-ROUND((Register!$M994-Register!$R994)*MIN(Register!$Q994,MAX(0,MIN(E$4-1,IF(Register!$U994="",$D$2,MIN($D$2,YEAR(Register!$U994)*12+MONTH(Register!$U994)-1)))-(YEAR(Register!$O994)*12+MONTH(Register!$O994))+1))/Register!$Q994,2))</f>
        <v/>
      </c>
      <c r="F996" s="27">
        <f>IF(OR(Register!$N994&lt;&gt;"Yes",Register!$O994="",N(Register!$Q994)=0),0,ROUND((Register!$M994-Register!$R994)*MIN(Register!$Q994,MAX(0,MIN(F$4,IF(Register!$U994="",$D$2,MIN($D$2,YEAR(Register!$U994)*12+MONTH(Register!$U994)-1)))-(YEAR(Register!$O994)*12+MONTH(Register!$O994))+1))/Register!$Q994,2)-ROUND((Register!$M994-Register!$R994)*MIN(Register!$Q994,MAX(0,MIN(F$4-1,IF(Register!$U994="",$D$2,MIN($D$2,YEAR(Register!$U994)*12+MONTH(Register!$U994)-1)))-(YEAR(Register!$O994)*12+MONTH(Register!$O994))+1))/Register!$Q994,2))</f>
        <v/>
      </c>
      <c r="G996" s="27">
        <f>IF(OR(Register!$N994&lt;&gt;"Yes",Register!$O994="",N(Register!$Q994)=0),0,ROUND((Register!$M994-Register!$R994)*MIN(Register!$Q994,MAX(0,MIN(G$4,IF(Register!$U994="",$D$2,MIN($D$2,YEAR(Register!$U994)*12+MONTH(Register!$U994)-1)))-(YEAR(Register!$O994)*12+MONTH(Register!$O994))+1))/Register!$Q994,2)-ROUND((Register!$M994-Register!$R994)*MIN(Register!$Q994,MAX(0,MIN(G$4-1,IF(Register!$U994="",$D$2,MIN($D$2,YEAR(Register!$U994)*12+MONTH(Register!$U994)-1)))-(YEAR(Register!$O994)*12+MONTH(Register!$O994))+1))/Register!$Q994,2))</f>
        <v/>
      </c>
      <c r="H996" s="27">
        <f>IF(OR(Register!$N994&lt;&gt;"Yes",Register!$O994="",N(Register!$Q994)=0),0,ROUND((Register!$M994-Register!$R994)*MIN(Register!$Q994,MAX(0,MIN(H$4,IF(Register!$U994="",$D$2,MIN($D$2,YEAR(Register!$U994)*12+MONTH(Register!$U994)-1)))-(YEAR(Register!$O994)*12+MONTH(Register!$O994))+1))/Register!$Q994,2)-ROUND((Register!$M994-Register!$R994)*MIN(Register!$Q994,MAX(0,MIN(H$4-1,IF(Register!$U994="",$D$2,MIN($D$2,YEAR(Register!$U994)*12+MONTH(Register!$U994)-1)))-(YEAR(Register!$O994)*12+MONTH(Register!$O994))+1))/Register!$Q994,2))</f>
        <v/>
      </c>
      <c r="I996" s="27">
        <f>IF(OR(Register!$N994&lt;&gt;"Yes",Register!$O994="",N(Register!$Q994)=0),0,ROUND((Register!$M994-Register!$R994)*MIN(Register!$Q994,MAX(0,MIN(I$4,IF(Register!$U994="",$D$2,MIN($D$2,YEAR(Register!$U994)*12+MONTH(Register!$U994)-1)))-(YEAR(Register!$O994)*12+MONTH(Register!$O994))+1))/Register!$Q994,2)-ROUND((Register!$M994-Register!$R994)*MIN(Register!$Q994,MAX(0,MIN(I$4-1,IF(Register!$U994="",$D$2,MIN($D$2,YEAR(Register!$U994)*12+MONTH(Register!$U994)-1)))-(YEAR(Register!$O994)*12+MONTH(Register!$O994))+1))/Register!$Q994,2))</f>
        <v/>
      </c>
      <c r="J996" s="27">
        <f>IF(OR(Register!$N994&lt;&gt;"Yes",Register!$O994="",N(Register!$Q994)=0),0,ROUND((Register!$M994-Register!$R994)*MIN(Register!$Q994,MAX(0,MIN(J$4,IF(Register!$U994="",$D$2,MIN($D$2,YEAR(Register!$U994)*12+MONTH(Register!$U994)-1)))-(YEAR(Register!$O994)*12+MONTH(Register!$O994))+1))/Register!$Q994,2)-ROUND((Register!$M994-Register!$R994)*MIN(Register!$Q994,MAX(0,MIN(J$4-1,IF(Register!$U994="",$D$2,MIN($D$2,YEAR(Register!$U994)*12+MONTH(Register!$U994)-1)))-(YEAR(Register!$O994)*12+MONTH(Register!$O994))+1))/Register!$Q994,2))</f>
        <v/>
      </c>
      <c r="K996" s="27">
        <f>IF(OR(Register!$N994&lt;&gt;"Yes",Register!$O994="",N(Register!$Q994)=0),0,ROUND((Register!$M994-Register!$R994)*MIN(Register!$Q994,MAX(0,MIN(K$4,IF(Register!$U994="",$D$2,MIN($D$2,YEAR(Register!$U994)*12+MONTH(Register!$U994)-1)))-(YEAR(Register!$O994)*12+MONTH(Register!$O994))+1))/Register!$Q994,2)-ROUND((Register!$M994-Register!$R994)*MIN(Register!$Q994,MAX(0,MIN(K$4-1,IF(Register!$U994="",$D$2,MIN($D$2,YEAR(Register!$U994)*12+MONTH(Register!$U994)-1)))-(YEAR(Register!$O994)*12+MONTH(Register!$O994))+1))/Register!$Q994,2))</f>
        <v/>
      </c>
      <c r="L996" s="27">
        <f>IF(OR(Register!$N994&lt;&gt;"Yes",Register!$O994="",N(Register!$Q994)=0),0,ROUND((Register!$M994-Register!$R994)*MIN(Register!$Q994,MAX(0,MIN(L$4,IF(Register!$U994="",$D$2,MIN($D$2,YEAR(Register!$U994)*12+MONTH(Register!$U994)-1)))-(YEAR(Register!$O994)*12+MONTH(Register!$O994))+1))/Register!$Q994,2)-ROUND((Register!$M994-Register!$R994)*MIN(Register!$Q994,MAX(0,MIN(L$4-1,IF(Register!$U994="",$D$2,MIN($D$2,YEAR(Register!$U994)*12+MONTH(Register!$U994)-1)))-(YEAR(Register!$O994)*12+MONTH(Register!$O994))+1))/Register!$Q994,2))</f>
        <v/>
      </c>
      <c r="M996" s="27">
        <f>IF(OR(Register!$N994&lt;&gt;"Yes",Register!$O994="",N(Register!$Q994)=0),0,ROUND((Register!$M994-Register!$R994)*MIN(Register!$Q994,MAX(0,MIN(M$4,IF(Register!$U994="",$D$2,MIN($D$2,YEAR(Register!$U994)*12+MONTH(Register!$U994)-1)))-(YEAR(Register!$O994)*12+MONTH(Register!$O994))+1))/Register!$Q994,2)-ROUND((Register!$M994-Register!$R994)*MIN(Register!$Q994,MAX(0,MIN(M$4-1,IF(Register!$U994="",$D$2,MIN($D$2,YEAR(Register!$U994)*12+MONTH(Register!$U994)-1)))-(YEAR(Register!$O994)*12+MONTH(Register!$O994))+1))/Register!$Q994,2))</f>
        <v/>
      </c>
      <c r="N996" s="27">
        <f>IF(OR(Register!$N994&lt;&gt;"Yes",Register!$O994="",N(Register!$Q994)=0),0,ROUND((Register!$M994-Register!$R994)*MIN(Register!$Q994,MAX(0,MIN(N$4,IF(Register!$U994="",$D$2,MIN($D$2,YEAR(Register!$U994)*12+MONTH(Register!$U994)-1)))-(YEAR(Register!$O994)*12+MONTH(Register!$O994))+1))/Register!$Q994,2)-ROUND((Register!$M994-Register!$R994)*MIN(Register!$Q994,MAX(0,MIN(N$4-1,IF(Register!$U994="",$D$2,MIN($D$2,YEAR(Register!$U994)*12+MONTH(Register!$U994)-1)))-(YEAR(Register!$O994)*12+MONTH(Register!$O994))+1))/Register!$Q994,2))</f>
        <v/>
      </c>
      <c r="O996" s="27">
        <f>IF(OR(Register!$N994&lt;&gt;"Yes",Register!$O994="",N(Register!$Q994)=0),0,ROUND((Register!$M994-Register!$R994)*MIN(Register!$Q994,MAX(0,MIN(O$4,IF(Register!$U994="",$D$2,MIN($D$2,YEAR(Register!$U994)*12+MONTH(Register!$U994)-1)))-(YEAR(Register!$O994)*12+MONTH(Register!$O994))+1))/Register!$Q994,2)-ROUND((Register!$M994-Register!$R994)*MIN(Register!$Q994,MAX(0,MIN(O$4-1,IF(Register!$U994="",$D$2,MIN($D$2,YEAR(Register!$U994)*12+MONTH(Register!$U994)-1)))-(YEAR(Register!$O994)*12+MONTH(Register!$O994))+1))/Register!$Q994,2))</f>
        <v/>
      </c>
      <c r="P996" s="27">
        <f>IF(OR(Register!$N994&lt;&gt;"Yes",Register!$O994="",N(Register!$Q994)=0),0,ROUND((Register!$M994-Register!$R994)*MIN(Register!$Q994,MAX(0,MIN(P$4,IF(Register!$U994="",$D$2,MIN($D$2,YEAR(Register!$U994)*12+MONTH(Register!$U994)-1)))-(YEAR(Register!$O994)*12+MONTH(Register!$O994))+1))/Register!$Q994,2)-ROUND((Register!$M994-Register!$R994)*MIN(Register!$Q994,MAX(0,MIN(P$4-1,IF(Register!$U994="",$D$2,MIN($D$2,YEAR(Register!$U994)*12+MONTH(Register!$U994)-1)))-(YEAR(Register!$O994)*12+MONTH(Register!$O994))+1))/Register!$Q994,2))</f>
        <v/>
      </c>
      <c r="Q996" s="27">
        <f>E996+F996+G996+H996+I996+J996+K996+L996+M996+N996+O996+P996</f>
        <v/>
      </c>
    </row>
    <row r="997">
      <c r="A997" s="28">
        <f>IF(Register!$A995="","",Register!$A995)</f>
        <v/>
      </c>
      <c r="B997" s="28">
        <f>IF(Register!$D995="","",Register!$D995)</f>
        <v/>
      </c>
      <c r="C997" s="28">
        <f>IF(Register!$F995="","",Register!$F995)</f>
        <v/>
      </c>
      <c r="D997" s="28">
        <f>IF(C997="","",IF(C997=Settings!$A$9,Settings!$B$9,IF(C997=Settings!$A$10,Settings!$B$10,IF(C997=Settings!$A$11,Settings!$B$11,IF(C997=Settings!$A$12,Settings!$B$12,IF(C997=Settings!$A$13,Settings!$B$13,IF(C997=Settings!$A$14,Settings!$B$14,IF(C997=Settings!$A$15,Settings!$B$15,IF(C997=Settings!$A$16,Settings!$B$16,IF(C997=Settings!$A$17,Settings!$B$17,IF(C997=Settings!$A$18,Settings!$B$18,"")))))))))))</f>
        <v/>
      </c>
      <c r="E997" s="27">
        <f>IF(OR(Register!$N995&lt;&gt;"Yes",Register!$O995="",N(Register!$Q995)=0),0,ROUND((Register!$M995-Register!$R995)*MIN(Register!$Q995,MAX(0,MIN(E$4,IF(Register!$U995="",$D$2,MIN($D$2,YEAR(Register!$U995)*12+MONTH(Register!$U995)-1)))-(YEAR(Register!$O995)*12+MONTH(Register!$O995))+1))/Register!$Q995,2)-ROUND((Register!$M995-Register!$R995)*MIN(Register!$Q995,MAX(0,MIN(E$4-1,IF(Register!$U995="",$D$2,MIN($D$2,YEAR(Register!$U995)*12+MONTH(Register!$U995)-1)))-(YEAR(Register!$O995)*12+MONTH(Register!$O995))+1))/Register!$Q995,2))</f>
        <v/>
      </c>
      <c r="F997" s="27">
        <f>IF(OR(Register!$N995&lt;&gt;"Yes",Register!$O995="",N(Register!$Q995)=0),0,ROUND((Register!$M995-Register!$R995)*MIN(Register!$Q995,MAX(0,MIN(F$4,IF(Register!$U995="",$D$2,MIN($D$2,YEAR(Register!$U995)*12+MONTH(Register!$U995)-1)))-(YEAR(Register!$O995)*12+MONTH(Register!$O995))+1))/Register!$Q995,2)-ROUND((Register!$M995-Register!$R995)*MIN(Register!$Q995,MAX(0,MIN(F$4-1,IF(Register!$U995="",$D$2,MIN($D$2,YEAR(Register!$U995)*12+MONTH(Register!$U995)-1)))-(YEAR(Register!$O995)*12+MONTH(Register!$O995))+1))/Register!$Q995,2))</f>
        <v/>
      </c>
      <c r="G997" s="27">
        <f>IF(OR(Register!$N995&lt;&gt;"Yes",Register!$O995="",N(Register!$Q995)=0),0,ROUND((Register!$M995-Register!$R995)*MIN(Register!$Q995,MAX(0,MIN(G$4,IF(Register!$U995="",$D$2,MIN($D$2,YEAR(Register!$U995)*12+MONTH(Register!$U995)-1)))-(YEAR(Register!$O995)*12+MONTH(Register!$O995))+1))/Register!$Q995,2)-ROUND((Register!$M995-Register!$R995)*MIN(Register!$Q995,MAX(0,MIN(G$4-1,IF(Register!$U995="",$D$2,MIN($D$2,YEAR(Register!$U995)*12+MONTH(Register!$U995)-1)))-(YEAR(Register!$O995)*12+MONTH(Register!$O995))+1))/Register!$Q995,2))</f>
        <v/>
      </c>
      <c r="H997" s="27">
        <f>IF(OR(Register!$N995&lt;&gt;"Yes",Register!$O995="",N(Register!$Q995)=0),0,ROUND((Register!$M995-Register!$R995)*MIN(Register!$Q995,MAX(0,MIN(H$4,IF(Register!$U995="",$D$2,MIN($D$2,YEAR(Register!$U995)*12+MONTH(Register!$U995)-1)))-(YEAR(Register!$O995)*12+MONTH(Register!$O995))+1))/Register!$Q995,2)-ROUND((Register!$M995-Register!$R995)*MIN(Register!$Q995,MAX(0,MIN(H$4-1,IF(Register!$U995="",$D$2,MIN($D$2,YEAR(Register!$U995)*12+MONTH(Register!$U995)-1)))-(YEAR(Register!$O995)*12+MONTH(Register!$O995))+1))/Register!$Q995,2))</f>
        <v/>
      </c>
      <c r="I997" s="27">
        <f>IF(OR(Register!$N995&lt;&gt;"Yes",Register!$O995="",N(Register!$Q995)=0),0,ROUND((Register!$M995-Register!$R995)*MIN(Register!$Q995,MAX(0,MIN(I$4,IF(Register!$U995="",$D$2,MIN($D$2,YEAR(Register!$U995)*12+MONTH(Register!$U995)-1)))-(YEAR(Register!$O995)*12+MONTH(Register!$O995))+1))/Register!$Q995,2)-ROUND((Register!$M995-Register!$R995)*MIN(Register!$Q995,MAX(0,MIN(I$4-1,IF(Register!$U995="",$D$2,MIN($D$2,YEAR(Register!$U995)*12+MONTH(Register!$U995)-1)))-(YEAR(Register!$O995)*12+MONTH(Register!$O995))+1))/Register!$Q995,2))</f>
        <v/>
      </c>
      <c r="J997" s="27">
        <f>IF(OR(Register!$N995&lt;&gt;"Yes",Register!$O995="",N(Register!$Q995)=0),0,ROUND((Register!$M995-Register!$R995)*MIN(Register!$Q995,MAX(0,MIN(J$4,IF(Register!$U995="",$D$2,MIN($D$2,YEAR(Register!$U995)*12+MONTH(Register!$U995)-1)))-(YEAR(Register!$O995)*12+MONTH(Register!$O995))+1))/Register!$Q995,2)-ROUND((Register!$M995-Register!$R995)*MIN(Register!$Q995,MAX(0,MIN(J$4-1,IF(Register!$U995="",$D$2,MIN($D$2,YEAR(Register!$U995)*12+MONTH(Register!$U995)-1)))-(YEAR(Register!$O995)*12+MONTH(Register!$O995))+1))/Register!$Q995,2))</f>
        <v/>
      </c>
      <c r="K997" s="27">
        <f>IF(OR(Register!$N995&lt;&gt;"Yes",Register!$O995="",N(Register!$Q995)=0),0,ROUND((Register!$M995-Register!$R995)*MIN(Register!$Q995,MAX(0,MIN(K$4,IF(Register!$U995="",$D$2,MIN($D$2,YEAR(Register!$U995)*12+MONTH(Register!$U995)-1)))-(YEAR(Register!$O995)*12+MONTH(Register!$O995))+1))/Register!$Q995,2)-ROUND((Register!$M995-Register!$R995)*MIN(Register!$Q995,MAX(0,MIN(K$4-1,IF(Register!$U995="",$D$2,MIN($D$2,YEAR(Register!$U995)*12+MONTH(Register!$U995)-1)))-(YEAR(Register!$O995)*12+MONTH(Register!$O995))+1))/Register!$Q995,2))</f>
        <v/>
      </c>
      <c r="L997" s="27">
        <f>IF(OR(Register!$N995&lt;&gt;"Yes",Register!$O995="",N(Register!$Q995)=0),0,ROUND((Register!$M995-Register!$R995)*MIN(Register!$Q995,MAX(0,MIN(L$4,IF(Register!$U995="",$D$2,MIN($D$2,YEAR(Register!$U995)*12+MONTH(Register!$U995)-1)))-(YEAR(Register!$O995)*12+MONTH(Register!$O995))+1))/Register!$Q995,2)-ROUND((Register!$M995-Register!$R995)*MIN(Register!$Q995,MAX(0,MIN(L$4-1,IF(Register!$U995="",$D$2,MIN($D$2,YEAR(Register!$U995)*12+MONTH(Register!$U995)-1)))-(YEAR(Register!$O995)*12+MONTH(Register!$O995))+1))/Register!$Q995,2))</f>
        <v/>
      </c>
      <c r="M997" s="27">
        <f>IF(OR(Register!$N995&lt;&gt;"Yes",Register!$O995="",N(Register!$Q995)=0),0,ROUND((Register!$M995-Register!$R995)*MIN(Register!$Q995,MAX(0,MIN(M$4,IF(Register!$U995="",$D$2,MIN($D$2,YEAR(Register!$U995)*12+MONTH(Register!$U995)-1)))-(YEAR(Register!$O995)*12+MONTH(Register!$O995))+1))/Register!$Q995,2)-ROUND((Register!$M995-Register!$R995)*MIN(Register!$Q995,MAX(0,MIN(M$4-1,IF(Register!$U995="",$D$2,MIN($D$2,YEAR(Register!$U995)*12+MONTH(Register!$U995)-1)))-(YEAR(Register!$O995)*12+MONTH(Register!$O995))+1))/Register!$Q995,2))</f>
        <v/>
      </c>
      <c r="N997" s="27">
        <f>IF(OR(Register!$N995&lt;&gt;"Yes",Register!$O995="",N(Register!$Q995)=0),0,ROUND((Register!$M995-Register!$R995)*MIN(Register!$Q995,MAX(0,MIN(N$4,IF(Register!$U995="",$D$2,MIN($D$2,YEAR(Register!$U995)*12+MONTH(Register!$U995)-1)))-(YEAR(Register!$O995)*12+MONTH(Register!$O995))+1))/Register!$Q995,2)-ROUND((Register!$M995-Register!$R995)*MIN(Register!$Q995,MAX(0,MIN(N$4-1,IF(Register!$U995="",$D$2,MIN($D$2,YEAR(Register!$U995)*12+MONTH(Register!$U995)-1)))-(YEAR(Register!$O995)*12+MONTH(Register!$O995))+1))/Register!$Q995,2))</f>
        <v/>
      </c>
      <c r="O997" s="27">
        <f>IF(OR(Register!$N995&lt;&gt;"Yes",Register!$O995="",N(Register!$Q995)=0),0,ROUND((Register!$M995-Register!$R995)*MIN(Register!$Q995,MAX(0,MIN(O$4,IF(Register!$U995="",$D$2,MIN($D$2,YEAR(Register!$U995)*12+MONTH(Register!$U995)-1)))-(YEAR(Register!$O995)*12+MONTH(Register!$O995))+1))/Register!$Q995,2)-ROUND((Register!$M995-Register!$R995)*MIN(Register!$Q995,MAX(0,MIN(O$4-1,IF(Register!$U995="",$D$2,MIN($D$2,YEAR(Register!$U995)*12+MONTH(Register!$U995)-1)))-(YEAR(Register!$O995)*12+MONTH(Register!$O995))+1))/Register!$Q995,2))</f>
        <v/>
      </c>
      <c r="P997" s="27">
        <f>IF(OR(Register!$N995&lt;&gt;"Yes",Register!$O995="",N(Register!$Q995)=0),0,ROUND((Register!$M995-Register!$R995)*MIN(Register!$Q995,MAX(0,MIN(P$4,IF(Register!$U995="",$D$2,MIN($D$2,YEAR(Register!$U995)*12+MONTH(Register!$U995)-1)))-(YEAR(Register!$O995)*12+MONTH(Register!$O995))+1))/Register!$Q995,2)-ROUND((Register!$M995-Register!$R995)*MIN(Register!$Q995,MAX(0,MIN(P$4-1,IF(Register!$U995="",$D$2,MIN($D$2,YEAR(Register!$U995)*12+MONTH(Register!$U995)-1)))-(YEAR(Register!$O995)*12+MONTH(Register!$O995))+1))/Register!$Q995,2))</f>
        <v/>
      </c>
      <c r="Q997" s="27">
        <f>E997+F997+G997+H997+I997+J997+K997+L997+M997+N997+O997+P997</f>
        <v/>
      </c>
    </row>
    <row r="998">
      <c r="A998" s="28">
        <f>IF(Register!$A996="","",Register!$A996)</f>
        <v/>
      </c>
      <c r="B998" s="28">
        <f>IF(Register!$D996="","",Register!$D996)</f>
        <v/>
      </c>
      <c r="C998" s="28">
        <f>IF(Register!$F996="","",Register!$F996)</f>
        <v/>
      </c>
      <c r="D998" s="28">
        <f>IF(C998="","",IF(C998=Settings!$A$9,Settings!$B$9,IF(C998=Settings!$A$10,Settings!$B$10,IF(C998=Settings!$A$11,Settings!$B$11,IF(C998=Settings!$A$12,Settings!$B$12,IF(C998=Settings!$A$13,Settings!$B$13,IF(C998=Settings!$A$14,Settings!$B$14,IF(C998=Settings!$A$15,Settings!$B$15,IF(C998=Settings!$A$16,Settings!$B$16,IF(C998=Settings!$A$17,Settings!$B$17,IF(C998=Settings!$A$18,Settings!$B$18,"")))))))))))</f>
        <v/>
      </c>
      <c r="E998" s="27">
        <f>IF(OR(Register!$N996&lt;&gt;"Yes",Register!$O996="",N(Register!$Q996)=0),0,ROUND((Register!$M996-Register!$R996)*MIN(Register!$Q996,MAX(0,MIN(E$4,IF(Register!$U996="",$D$2,MIN($D$2,YEAR(Register!$U996)*12+MONTH(Register!$U996)-1)))-(YEAR(Register!$O996)*12+MONTH(Register!$O996))+1))/Register!$Q996,2)-ROUND((Register!$M996-Register!$R996)*MIN(Register!$Q996,MAX(0,MIN(E$4-1,IF(Register!$U996="",$D$2,MIN($D$2,YEAR(Register!$U996)*12+MONTH(Register!$U996)-1)))-(YEAR(Register!$O996)*12+MONTH(Register!$O996))+1))/Register!$Q996,2))</f>
        <v/>
      </c>
      <c r="F998" s="27">
        <f>IF(OR(Register!$N996&lt;&gt;"Yes",Register!$O996="",N(Register!$Q996)=0),0,ROUND((Register!$M996-Register!$R996)*MIN(Register!$Q996,MAX(0,MIN(F$4,IF(Register!$U996="",$D$2,MIN($D$2,YEAR(Register!$U996)*12+MONTH(Register!$U996)-1)))-(YEAR(Register!$O996)*12+MONTH(Register!$O996))+1))/Register!$Q996,2)-ROUND((Register!$M996-Register!$R996)*MIN(Register!$Q996,MAX(0,MIN(F$4-1,IF(Register!$U996="",$D$2,MIN($D$2,YEAR(Register!$U996)*12+MONTH(Register!$U996)-1)))-(YEAR(Register!$O996)*12+MONTH(Register!$O996))+1))/Register!$Q996,2))</f>
        <v/>
      </c>
      <c r="G998" s="27">
        <f>IF(OR(Register!$N996&lt;&gt;"Yes",Register!$O996="",N(Register!$Q996)=0),0,ROUND((Register!$M996-Register!$R996)*MIN(Register!$Q996,MAX(0,MIN(G$4,IF(Register!$U996="",$D$2,MIN($D$2,YEAR(Register!$U996)*12+MONTH(Register!$U996)-1)))-(YEAR(Register!$O996)*12+MONTH(Register!$O996))+1))/Register!$Q996,2)-ROUND((Register!$M996-Register!$R996)*MIN(Register!$Q996,MAX(0,MIN(G$4-1,IF(Register!$U996="",$D$2,MIN($D$2,YEAR(Register!$U996)*12+MONTH(Register!$U996)-1)))-(YEAR(Register!$O996)*12+MONTH(Register!$O996))+1))/Register!$Q996,2))</f>
        <v/>
      </c>
      <c r="H998" s="27">
        <f>IF(OR(Register!$N996&lt;&gt;"Yes",Register!$O996="",N(Register!$Q996)=0),0,ROUND((Register!$M996-Register!$R996)*MIN(Register!$Q996,MAX(0,MIN(H$4,IF(Register!$U996="",$D$2,MIN($D$2,YEAR(Register!$U996)*12+MONTH(Register!$U996)-1)))-(YEAR(Register!$O996)*12+MONTH(Register!$O996))+1))/Register!$Q996,2)-ROUND((Register!$M996-Register!$R996)*MIN(Register!$Q996,MAX(0,MIN(H$4-1,IF(Register!$U996="",$D$2,MIN($D$2,YEAR(Register!$U996)*12+MONTH(Register!$U996)-1)))-(YEAR(Register!$O996)*12+MONTH(Register!$O996))+1))/Register!$Q996,2))</f>
        <v/>
      </c>
      <c r="I998" s="27">
        <f>IF(OR(Register!$N996&lt;&gt;"Yes",Register!$O996="",N(Register!$Q996)=0),0,ROUND((Register!$M996-Register!$R996)*MIN(Register!$Q996,MAX(0,MIN(I$4,IF(Register!$U996="",$D$2,MIN($D$2,YEAR(Register!$U996)*12+MONTH(Register!$U996)-1)))-(YEAR(Register!$O996)*12+MONTH(Register!$O996))+1))/Register!$Q996,2)-ROUND((Register!$M996-Register!$R996)*MIN(Register!$Q996,MAX(0,MIN(I$4-1,IF(Register!$U996="",$D$2,MIN($D$2,YEAR(Register!$U996)*12+MONTH(Register!$U996)-1)))-(YEAR(Register!$O996)*12+MONTH(Register!$O996))+1))/Register!$Q996,2))</f>
        <v/>
      </c>
      <c r="J998" s="27">
        <f>IF(OR(Register!$N996&lt;&gt;"Yes",Register!$O996="",N(Register!$Q996)=0),0,ROUND((Register!$M996-Register!$R996)*MIN(Register!$Q996,MAX(0,MIN(J$4,IF(Register!$U996="",$D$2,MIN($D$2,YEAR(Register!$U996)*12+MONTH(Register!$U996)-1)))-(YEAR(Register!$O996)*12+MONTH(Register!$O996))+1))/Register!$Q996,2)-ROUND((Register!$M996-Register!$R996)*MIN(Register!$Q996,MAX(0,MIN(J$4-1,IF(Register!$U996="",$D$2,MIN($D$2,YEAR(Register!$U996)*12+MONTH(Register!$U996)-1)))-(YEAR(Register!$O996)*12+MONTH(Register!$O996))+1))/Register!$Q996,2))</f>
        <v/>
      </c>
      <c r="K998" s="27">
        <f>IF(OR(Register!$N996&lt;&gt;"Yes",Register!$O996="",N(Register!$Q996)=0),0,ROUND((Register!$M996-Register!$R996)*MIN(Register!$Q996,MAX(0,MIN(K$4,IF(Register!$U996="",$D$2,MIN($D$2,YEAR(Register!$U996)*12+MONTH(Register!$U996)-1)))-(YEAR(Register!$O996)*12+MONTH(Register!$O996))+1))/Register!$Q996,2)-ROUND((Register!$M996-Register!$R996)*MIN(Register!$Q996,MAX(0,MIN(K$4-1,IF(Register!$U996="",$D$2,MIN($D$2,YEAR(Register!$U996)*12+MONTH(Register!$U996)-1)))-(YEAR(Register!$O996)*12+MONTH(Register!$O996))+1))/Register!$Q996,2))</f>
        <v/>
      </c>
      <c r="L998" s="27">
        <f>IF(OR(Register!$N996&lt;&gt;"Yes",Register!$O996="",N(Register!$Q996)=0),0,ROUND((Register!$M996-Register!$R996)*MIN(Register!$Q996,MAX(0,MIN(L$4,IF(Register!$U996="",$D$2,MIN($D$2,YEAR(Register!$U996)*12+MONTH(Register!$U996)-1)))-(YEAR(Register!$O996)*12+MONTH(Register!$O996))+1))/Register!$Q996,2)-ROUND((Register!$M996-Register!$R996)*MIN(Register!$Q996,MAX(0,MIN(L$4-1,IF(Register!$U996="",$D$2,MIN($D$2,YEAR(Register!$U996)*12+MONTH(Register!$U996)-1)))-(YEAR(Register!$O996)*12+MONTH(Register!$O996))+1))/Register!$Q996,2))</f>
        <v/>
      </c>
      <c r="M998" s="27">
        <f>IF(OR(Register!$N996&lt;&gt;"Yes",Register!$O996="",N(Register!$Q996)=0),0,ROUND((Register!$M996-Register!$R996)*MIN(Register!$Q996,MAX(0,MIN(M$4,IF(Register!$U996="",$D$2,MIN($D$2,YEAR(Register!$U996)*12+MONTH(Register!$U996)-1)))-(YEAR(Register!$O996)*12+MONTH(Register!$O996))+1))/Register!$Q996,2)-ROUND((Register!$M996-Register!$R996)*MIN(Register!$Q996,MAX(0,MIN(M$4-1,IF(Register!$U996="",$D$2,MIN($D$2,YEAR(Register!$U996)*12+MONTH(Register!$U996)-1)))-(YEAR(Register!$O996)*12+MONTH(Register!$O996))+1))/Register!$Q996,2))</f>
        <v/>
      </c>
      <c r="N998" s="27">
        <f>IF(OR(Register!$N996&lt;&gt;"Yes",Register!$O996="",N(Register!$Q996)=0),0,ROUND((Register!$M996-Register!$R996)*MIN(Register!$Q996,MAX(0,MIN(N$4,IF(Register!$U996="",$D$2,MIN($D$2,YEAR(Register!$U996)*12+MONTH(Register!$U996)-1)))-(YEAR(Register!$O996)*12+MONTH(Register!$O996))+1))/Register!$Q996,2)-ROUND((Register!$M996-Register!$R996)*MIN(Register!$Q996,MAX(0,MIN(N$4-1,IF(Register!$U996="",$D$2,MIN($D$2,YEAR(Register!$U996)*12+MONTH(Register!$U996)-1)))-(YEAR(Register!$O996)*12+MONTH(Register!$O996))+1))/Register!$Q996,2))</f>
        <v/>
      </c>
      <c r="O998" s="27">
        <f>IF(OR(Register!$N996&lt;&gt;"Yes",Register!$O996="",N(Register!$Q996)=0),0,ROUND((Register!$M996-Register!$R996)*MIN(Register!$Q996,MAX(0,MIN(O$4,IF(Register!$U996="",$D$2,MIN($D$2,YEAR(Register!$U996)*12+MONTH(Register!$U996)-1)))-(YEAR(Register!$O996)*12+MONTH(Register!$O996))+1))/Register!$Q996,2)-ROUND((Register!$M996-Register!$R996)*MIN(Register!$Q996,MAX(0,MIN(O$4-1,IF(Register!$U996="",$D$2,MIN($D$2,YEAR(Register!$U996)*12+MONTH(Register!$U996)-1)))-(YEAR(Register!$O996)*12+MONTH(Register!$O996))+1))/Register!$Q996,2))</f>
        <v/>
      </c>
      <c r="P998" s="27">
        <f>IF(OR(Register!$N996&lt;&gt;"Yes",Register!$O996="",N(Register!$Q996)=0),0,ROUND((Register!$M996-Register!$R996)*MIN(Register!$Q996,MAX(0,MIN(P$4,IF(Register!$U996="",$D$2,MIN($D$2,YEAR(Register!$U996)*12+MONTH(Register!$U996)-1)))-(YEAR(Register!$O996)*12+MONTH(Register!$O996))+1))/Register!$Q996,2)-ROUND((Register!$M996-Register!$R996)*MIN(Register!$Q996,MAX(0,MIN(P$4-1,IF(Register!$U996="",$D$2,MIN($D$2,YEAR(Register!$U996)*12+MONTH(Register!$U996)-1)))-(YEAR(Register!$O996)*12+MONTH(Register!$O996))+1))/Register!$Q996,2))</f>
        <v/>
      </c>
      <c r="Q998" s="27">
        <f>E998+F998+G998+H998+I998+J998+K998+L998+M998+N998+O998+P998</f>
        <v/>
      </c>
    </row>
    <row r="999">
      <c r="A999" s="28">
        <f>IF(Register!$A997="","",Register!$A997)</f>
        <v/>
      </c>
      <c r="B999" s="28">
        <f>IF(Register!$D997="","",Register!$D997)</f>
        <v/>
      </c>
      <c r="C999" s="28">
        <f>IF(Register!$F997="","",Register!$F997)</f>
        <v/>
      </c>
      <c r="D999" s="28">
        <f>IF(C999="","",IF(C999=Settings!$A$9,Settings!$B$9,IF(C999=Settings!$A$10,Settings!$B$10,IF(C999=Settings!$A$11,Settings!$B$11,IF(C999=Settings!$A$12,Settings!$B$12,IF(C999=Settings!$A$13,Settings!$B$13,IF(C999=Settings!$A$14,Settings!$B$14,IF(C999=Settings!$A$15,Settings!$B$15,IF(C999=Settings!$A$16,Settings!$B$16,IF(C999=Settings!$A$17,Settings!$B$17,IF(C999=Settings!$A$18,Settings!$B$18,"")))))))))))</f>
        <v/>
      </c>
      <c r="E999" s="27">
        <f>IF(OR(Register!$N997&lt;&gt;"Yes",Register!$O997="",N(Register!$Q997)=0),0,ROUND((Register!$M997-Register!$R997)*MIN(Register!$Q997,MAX(0,MIN(E$4,IF(Register!$U997="",$D$2,MIN($D$2,YEAR(Register!$U997)*12+MONTH(Register!$U997)-1)))-(YEAR(Register!$O997)*12+MONTH(Register!$O997))+1))/Register!$Q997,2)-ROUND((Register!$M997-Register!$R997)*MIN(Register!$Q997,MAX(0,MIN(E$4-1,IF(Register!$U997="",$D$2,MIN($D$2,YEAR(Register!$U997)*12+MONTH(Register!$U997)-1)))-(YEAR(Register!$O997)*12+MONTH(Register!$O997))+1))/Register!$Q997,2))</f>
        <v/>
      </c>
      <c r="F999" s="27">
        <f>IF(OR(Register!$N997&lt;&gt;"Yes",Register!$O997="",N(Register!$Q997)=0),0,ROUND((Register!$M997-Register!$R997)*MIN(Register!$Q997,MAX(0,MIN(F$4,IF(Register!$U997="",$D$2,MIN($D$2,YEAR(Register!$U997)*12+MONTH(Register!$U997)-1)))-(YEAR(Register!$O997)*12+MONTH(Register!$O997))+1))/Register!$Q997,2)-ROUND((Register!$M997-Register!$R997)*MIN(Register!$Q997,MAX(0,MIN(F$4-1,IF(Register!$U997="",$D$2,MIN($D$2,YEAR(Register!$U997)*12+MONTH(Register!$U997)-1)))-(YEAR(Register!$O997)*12+MONTH(Register!$O997))+1))/Register!$Q997,2))</f>
        <v/>
      </c>
      <c r="G999" s="27">
        <f>IF(OR(Register!$N997&lt;&gt;"Yes",Register!$O997="",N(Register!$Q997)=0),0,ROUND((Register!$M997-Register!$R997)*MIN(Register!$Q997,MAX(0,MIN(G$4,IF(Register!$U997="",$D$2,MIN($D$2,YEAR(Register!$U997)*12+MONTH(Register!$U997)-1)))-(YEAR(Register!$O997)*12+MONTH(Register!$O997))+1))/Register!$Q997,2)-ROUND((Register!$M997-Register!$R997)*MIN(Register!$Q997,MAX(0,MIN(G$4-1,IF(Register!$U997="",$D$2,MIN($D$2,YEAR(Register!$U997)*12+MONTH(Register!$U997)-1)))-(YEAR(Register!$O997)*12+MONTH(Register!$O997))+1))/Register!$Q997,2))</f>
        <v/>
      </c>
      <c r="H999" s="27">
        <f>IF(OR(Register!$N997&lt;&gt;"Yes",Register!$O997="",N(Register!$Q997)=0),0,ROUND((Register!$M997-Register!$R997)*MIN(Register!$Q997,MAX(0,MIN(H$4,IF(Register!$U997="",$D$2,MIN($D$2,YEAR(Register!$U997)*12+MONTH(Register!$U997)-1)))-(YEAR(Register!$O997)*12+MONTH(Register!$O997))+1))/Register!$Q997,2)-ROUND((Register!$M997-Register!$R997)*MIN(Register!$Q997,MAX(0,MIN(H$4-1,IF(Register!$U997="",$D$2,MIN($D$2,YEAR(Register!$U997)*12+MONTH(Register!$U997)-1)))-(YEAR(Register!$O997)*12+MONTH(Register!$O997))+1))/Register!$Q997,2))</f>
        <v/>
      </c>
      <c r="I999" s="27">
        <f>IF(OR(Register!$N997&lt;&gt;"Yes",Register!$O997="",N(Register!$Q997)=0),0,ROUND((Register!$M997-Register!$R997)*MIN(Register!$Q997,MAX(0,MIN(I$4,IF(Register!$U997="",$D$2,MIN($D$2,YEAR(Register!$U997)*12+MONTH(Register!$U997)-1)))-(YEAR(Register!$O997)*12+MONTH(Register!$O997))+1))/Register!$Q997,2)-ROUND((Register!$M997-Register!$R997)*MIN(Register!$Q997,MAX(0,MIN(I$4-1,IF(Register!$U997="",$D$2,MIN($D$2,YEAR(Register!$U997)*12+MONTH(Register!$U997)-1)))-(YEAR(Register!$O997)*12+MONTH(Register!$O997))+1))/Register!$Q997,2))</f>
        <v/>
      </c>
      <c r="J999" s="27">
        <f>IF(OR(Register!$N997&lt;&gt;"Yes",Register!$O997="",N(Register!$Q997)=0),0,ROUND((Register!$M997-Register!$R997)*MIN(Register!$Q997,MAX(0,MIN(J$4,IF(Register!$U997="",$D$2,MIN($D$2,YEAR(Register!$U997)*12+MONTH(Register!$U997)-1)))-(YEAR(Register!$O997)*12+MONTH(Register!$O997))+1))/Register!$Q997,2)-ROUND((Register!$M997-Register!$R997)*MIN(Register!$Q997,MAX(0,MIN(J$4-1,IF(Register!$U997="",$D$2,MIN($D$2,YEAR(Register!$U997)*12+MONTH(Register!$U997)-1)))-(YEAR(Register!$O997)*12+MONTH(Register!$O997))+1))/Register!$Q997,2))</f>
        <v/>
      </c>
      <c r="K999" s="27">
        <f>IF(OR(Register!$N997&lt;&gt;"Yes",Register!$O997="",N(Register!$Q997)=0),0,ROUND((Register!$M997-Register!$R997)*MIN(Register!$Q997,MAX(0,MIN(K$4,IF(Register!$U997="",$D$2,MIN($D$2,YEAR(Register!$U997)*12+MONTH(Register!$U997)-1)))-(YEAR(Register!$O997)*12+MONTH(Register!$O997))+1))/Register!$Q997,2)-ROUND((Register!$M997-Register!$R997)*MIN(Register!$Q997,MAX(0,MIN(K$4-1,IF(Register!$U997="",$D$2,MIN($D$2,YEAR(Register!$U997)*12+MONTH(Register!$U997)-1)))-(YEAR(Register!$O997)*12+MONTH(Register!$O997))+1))/Register!$Q997,2))</f>
        <v/>
      </c>
      <c r="L999" s="27">
        <f>IF(OR(Register!$N997&lt;&gt;"Yes",Register!$O997="",N(Register!$Q997)=0),0,ROUND((Register!$M997-Register!$R997)*MIN(Register!$Q997,MAX(0,MIN(L$4,IF(Register!$U997="",$D$2,MIN($D$2,YEAR(Register!$U997)*12+MONTH(Register!$U997)-1)))-(YEAR(Register!$O997)*12+MONTH(Register!$O997))+1))/Register!$Q997,2)-ROUND((Register!$M997-Register!$R997)*MIN(Register!$Q997,MAX(0,MIN(L$4-1,IF(Register!$U997="",$D$2,MIN($D$2,YEAR(Register!$U997)*12+MONTH(Register!$U997)-1)))-(YEAR(Register!$O997)*12+MONTH(Register!$O997))+1))/Register!$Q997,2))</f>
        <v/>
      </c>
      <c r="M999" s="27">
        <f>IF(OR(Register!$N997&lt;&gt;"Yes",Register!$O997="",N(Register!$Q997)=0),0,ROUND((Register!$M997-Register!$R997)*MIN(Register!$Q997,MAX(0,MIN(M$4,IF(Register!$U997="",$D$2,MIN($D$2,YEAR(Register!$U997)*12+MONTH(Register!$U997)-1)))-(YEAR(Register!$O997)*12+MONTH(Register!$O997))+1))/Register!$Q997,2)-ROUND((Register!$M997-Register!$R997)*MIN(Register!$Q997,MAX(0,MIN(M$4-1,IF(Register!$U997="",$D$2,MIN($D$2,YEAR(Register!$U997)*12+MONTH(Register!$U997)-1)))-(YEAR(Register!$O997)*12+MONTH(Register!$O997))+1))/Register!$Q997,2))</f>
        <v/>
      </c>
      <c r="N999" s="27">
        <f>IF(OR(Register!$N997&lt;&gt;"Yes",Register!$O997="",N(Register!$Q997)=0),0,ROUND((Register!$M997-Register!$R997)*MIN(Register!$Q997,MAX(0,MIN(N$4,IF(Register!$U997="",$D$2,MIN($D$2,YEAR(Register!$U997)*12+MONTH(Register!$U997)-1)))-(YEAR(Register!$O997)*12+MONTH(Register!$O997))+1))/Register!$Q997,2)-ROUND((Register!$M997-Register!$R997)*MIN(Register!$Q997,MAX(0,MIN(N$4-1,IF(Register!$U997="",$D$2,MIN($D$2,YEAR(Register!$U997)*12+MONTH(Register!$U997)-1)))-(YEAR(Register!$O997)*12+MONTH(Register!$O997))+1))/Register!$Q997,2))</f>
        <v/>
      </c>
      <c r="O999" s="27">
        <f>IF(OR(Register!$N997&lt;&gt;"Yes",Register!$O997="",N(Register!$Q997)=0),0,ROUND((Register!$M997-Register!$R997)*MIN(Register!$Q997,MAX(0,MIN(O$4,IF(Register!$U997="",$D$2,MIN($D$2,YEAR(Register!$U997)*12+MONTH(Register!$U997)-1)))-(YEAR(Register!$O997)*12+MONTH(Register!$O997))+1))/Register!$Q997,2)-ROUND((Register!$M997-Register!$R997)*MIN(Register!$Q997,MAX(0,MIN(O$4-1,IF(Register!$U997="",$D$2,MIN($D$2,YEAR(Register!$U997)*12+MONTH(Register!$U997)-1)))-(YEAR(Register!$O997)*12+MONTH(Register!$O997))+1))/Register!$Q997,2))</f>
        <v/>
      </c>
      <c r="P999" s="27">
        <f>IF(OR(Register!$N997&lt;&gt;"Yes",Register!$O997="",N(Register!$Q997)=0),0,ROUND((Register!$M997-Register!$R997)*MIN(Register!$Q997,MAX(0,MIN(P$4,IF(Register!$U997="",$D$2,MIN($D$2,YEAR(Register!$U997)*12+MONTH(Register!$U997)-1)))-(YEAR(Register!$O997)*12+MONTH(Register!$O997))+1))/Register!$Q997,2)-ROUND((Register!$M997-Register!$R997)*MIN(Register!$Q997,MAX(0,MIN(P$4-1,IF(Register!$U997="",$D$2,MIN($D$2,YEAR(Register!$U997)*12+MONTH(Register!$U997)-1)))-(YEAR(Register!$O997)*12+MONTH(Register!$O997))+1))/Register!$Q997,2))</f>
        <v/>
      </c>
      <c r="Q999" s="27">
        <f>E999+F999+G999+H999+I999+J999+K999+L999+M999+N999+O999+P999</f>
        <v/>
      </c>
    </row>
    <row r="1000">
      <c r="A1000" s="28">
        <f>IF(Register!$A998="","",Register!$A998)</f>
        <v/>
      </c>
      <c r="B1000" s="28">
        <f>IF(Register!$D998="","",Register!$D998)</f>
        <v/>
      </c>
      <c r="C1000" s="28">
        <f>IF(Register!$F998="","",Register!$F998)</f>
        <v/>
      </c>
      <c r="D1000" s="28">
        <f>IF(C1000="","",IF(C1000=Settings!$A$9,Settings!$B$9,IF(C1000=Settings!$A$10,Settings!$B$10,IF(C1000=Settings!$A$11,Settings!$B$11,IF(C1000=Settings!$A$12,Settings!$B$12,IF(C1000=Settings!$A$13,Settings!$B$13,IF(C1000=Settings!$A$14,Settings!$B$14,IF(C1000=Settings!$A$15,Settings!$B$15,IF(C1000=Settings!$A$16,Settings!$B$16,IF(C1000=Settings!$A$17,Settings!$B$17,IF(C1000=Settings!$A$18,Settings!$B$18,"")))))))))))</f>
        <v/>
      </c>
      <c r="E1000" s="27">
        <f>IF(OR(Register!$N998&lt;&gt;"Yes",Register!$O998="",N(Register!$Q998)=0),0,ROUND((Register!$M998-Register!$R998)*MIN(Register!$Q998,MAX(0,MIN(E$4,IF(Register!$U998="",$D$2,MIN($D$2,YEAR(Register!$U998)*12+MONTH(Register!$U998)-1)))-(YEAR(Register!$O998)*12+MONTH(Register!$O998))+1))/Register!$Q998,2)-ROUND((Register!$M998-Register!$R998)*MIN(Register!$Q998,MAX(0,MIN(E$4-1,IF(Register!$U998="",$D$2,MIN($D$2,YEAR(Register!$U998)*12+MONTH(Register!$U998)-1)))-(YEAR(Register!$O998)*12+MONTH(Register!$O998))+1))/Register!$Q998,2))</f>
        <v/>
      </c>
      <c r="F1000" s="27">
        <f>IF(OR(Register!$N998&lt;&gt;"Yes",Register!$O998="",N(Register!$Q998)=0),0,ROUND((Register!$M998-Register!$R998)*MIN(Register!$Q998,MAX(0,MIN(F$4,IF(Register!$U998="",$D$2,MIN($D$2,YEAR(Register!$U998)*12+MONTH(Register!$U998)-1)))-(YEAR(Register!$O998)*12+MONTH(Register!$O998))+1))/Register!$Q998,2)-ROUND((Register!$M998-Register!$R998)*MIN(Register!$Q998,MAX(0,MIN(F$4-1,IF(Register!$U998="",$D$2,MIN($D$2,YEAR(Register!$U998)*12+MONTH(Register!$U998)-1)))-(YEAR(Register!$O998)*12+MONTH(Register!$O998))+1))/Register!$Q998,2))</f>
        <v/>
      </c>
      <c r="G1000" s="27">
        <f>IF(OR(Register!$N998&lt;&gt;"Yes",Register!$O998="",N(Register!$Q998)=0),0,ROUND((Register!$M998-Register!$R998)*MIN(Register!$Q998,MAX(0,MIN(G$4,IF(Register!$U998="",$D$2,MIN($D$2,YEAR(Register!$U998)*12+MONTH(Register!$U998)-1)))-(YEAR(Register!$O998)*12+MONTH(Register!$O998))+1))/Register!$Q998,2)-ROUND((Register!$M998-Register!$R998)*MIN(Register!$Q998,MAX(0,MIN(G$4-1,IF(Register!$U998="",$D$2,MIN($D$2,YEAR(Register!$U998)*12+MONTH(Register!$U998)-1)))-(YEAR(Register!$O998)*12+MONTH(Register!$O998))+1))/Register!$Q998,2))</f>
        <v/>
      </c>
      <c r="H1000" s="27">
        <f>IF(OR(Register!$N998&lt;&gt;"Yes",Register!$O998="",N(Register!$Q998)=0),0,ROUND((Register!$M998-Register!$R998)*MIN(Register!$Q998,MAX(0,MIN(H$4,IF(Register!$U998="",$D$2,MIN($D$2,YEAR(Register!$U998)*12+MONTH(Register!$U998)-1)))-(YEAR(Register!$O998)*12+MONTH(Register!$O998))+1))/Register!$Q998,2)-ROUND((Register!$M998-Register!$R998)*MIN(Register!$Q998,MAX(0,MIN(H$4-1,IF(Register!$U998="",$D$2,MIN($D$2,YEAR(Register!$U998)*12+MONTH(Register!$U998)-1)))-(YEAR(Register!$O998)*12+MONTH(Register!$O998))+1))/Register!$Q998,2))</f>
        <v/>
      </c>
      <c r="I1000" s="27">
        <f>IF(OR(Register!$N998&lt;&gt;"Yes",Register!$O998="",N(Register!$Q998)=0),0,ROUND((Register!$M998-Register!$R998)*MIN(Register!$Q998,MAX(0,MIN(I$4,IF(Register!$U998="",$D$2,MIN($D$2,YEAR(Register!$U998)*12+MONTH(Register!$U998)-1)))-(YEAR(Register!$O998)*12+MONTH(Register!$O998))+1))/Register!$Q998,2)-ROUND((Register!$M998-Register!$R998)*MIN(Register!$Q998,MAX(0,MIN(I$4-1,IF(Register!$U998="",$D$2,MIN($D$2,YEAR(Register!$U998)*12+MONTH(Register!$U998)-1)))-(YEAR(Register!$O998)*12+MONTH(Register!$O998))+1))/Register!$Q998,2))</f>
        <v/>
      </c>
      <c r="J1000" s="27">
        <f>IF(OR(Register!$N998&lt;&gt;"Yes",Register!$O998="",N(Register!$Q998)=0),0,ROUND((Register!$M998-Register!$R998)*MIN(Register!$Q998,MAX(0,MIN(J$4,IF(Register!$U998="",$D$2,MIN($D$2,YEAR(Register!$U998)*12+MONTH(Register!$U998)-1)))-(YEAR(Register!$O998)*12+MONTH(Register!$O998))+1))/Register!$Q998,2)-ROUND((Register!$M998-Register!$R998)*MIN(Register!$Q998,MAX(0,MIN(J$4-1,IF(Register!$U998="",$D$2,MIN($D$2,YEAR(Register!$U998)*12+MONTH(Register!$U998)-1)))-(YEAR(Register!$O998)*12+MONTH(Register!$O998))+1))/Register!$Q998,2))</f>
        <v/>
      </c>
      <c r="K1000" s="27">
        <f>IF(OR(Register!$N998&lt;&gt;"Yes",Register!$O998="",N(Register!$Q998)=0),0,ROUND((Register!$M998-Register!$R998)*MIN(Register!$Q998,MAX(0,MIN(K$4,IF(Register!$U998="",$D$2,MIN($D$2,YEAR(Register!$U998)*12+MONTH(Register!$U998)-1)))-(YEAR(Register!$O998)*12+MONTH(Register!$O998))+1))/Register!$Q998,2)-ROUND((Register!$M998-Register!$R998)*MIN(Register!$Q998,MAX(0,MIN(K$4-1,IF(Register!$U998="",$D$2,MIN($D$2,YEAR(Register!$U998)*12+MONTH(Register!$U998)-1)))-(YEAR(Register!$O998)*12+MONTH(Register!$O998))+1))/Register!$Q998,2))</f>
        <v/>
      </c>
      <c r="L1000" s="27">
        <f>IF(OR(Register!$N998&lt;&gt;"Yes",Register!$O998="",N(Register!$Q998)=0),0,ROUND((Register!$M998-Register!$R998)*MIN(Register!$Q998,MAX(0,MIN(L$4,IF(Register!$U998="",$D$2,MIN($D$2,YEAR(Register!$U998)*12+MONTH(Register!$U998)-1)))-(YEAR(Register!$O998)*12+MONTH(Register!$O998))+1))/Register!$Q998,2)-ROUND((Register!$M998-Register!$R998)*MIN(Register!$Q998,MAX(0,MIN(L$4-1,IF(Register!$U998="",$D$2,MIN($D$2,YEAR(Register!$U998)*12+MONTH(Register!$U998)-1)))-(YEAR(Register!$O998)*12+MONTH(Register!$O998))+1))/Register!$Q998,2))</f>
        <v/>
      </c>
      <c r="M1000" s="27">
        <f>IF(OR(Register!$N998&lt;&gt;"Yes",Register!$O998="",N(Register!$Q998)=0),0,ROUND((Register!$M998-Register!$R998)*MIN(Register!$Q998,MAX(0,MIN(M$4,IF(Register!$U998="",$D$2,MIN($D$2,YEAR(Register!$U998)*12+MONTH(Register!$U998)-1)))-(YEAR(Register!$O998)*12+MONTH(Register!$O998))+1))/Register!$Q998,2)-ROUND((Register!$M998-Register!$R998)*MIN(Register!$Q998,MAX(0,MIN(M$4-1,IF(Register!$U998="",$D$2,MIN($D$2,YEAR(Register!$U998)*12+MONTH(Register!$U998)-1)))-(YEAR(Register!$O998)*12+MONTH(Register!$O998))+1))/Register!$Q998,2))</f>
        <v/>
      </c>
      <c r="N1000" s="27">
        <f>IF(OR(Register!$N998&lt;&gt;"Yes",Register!$O998="",N(Register!$Q998)=0),0,ROUND((Register!$M998-Register!$R998)*MIN(Register!$Q998,MAX(0,MIN(N$4,IF(Register!$U998="",$D$2,MIN($D$2,YEAR(Register!$U998)*12+MONTH(Register!$U998)-1)))-(YEAR(Register!$O998)*12+MONTH(Register!$O998))+1))/Register!$Q998,2)-ROUND((Register!$M998-Register!$R998)*MIN(Register!$Q998,MAX(0,MIN(N$4-1,IF(Register!$U998="",$D$2,MIN($D$2,YEAR(Register!$U998)*12+MONTH(Register!$U998)-1)))-(YEAR(Register!$O998)*12+MONTH(Register!$O998))+1))/Register!$Q998,2))</f>
        <v/>
      </c>
      <c r="O1000" s="27">
        <f>IF(OR(Register!$N998&lt;&gt;"Yes",Register!$O998="",N(Register!$Q998)=0),0,ROUND((Register!$M998-Register!$R998)*MIN(Register!$Q998,MAX(0,MIN(O$4,IF(Register!$U998="",$D$2,MIN($D$2,YEAR(Register!$U998)*12+MONTH(Register!$U998)-1)))-(YEAR(Register!$O998)*12+MONTH(Register!$O998))+1))/Register!$Q998,2)-ROUND((Register!$M998-Register!$R998)*MIN(Register!$Q998,MAX(0,MIN(O$4-1,IF(Register!$U998="",$D$2,MIN($D$2,YEAR(Register!$U998)*12+MONTH(Register!$U998)-1)))-(YEAR(Register!$O998)*12+MONTH(Register!$O998))+1))/Register!$Q998,2))</f>
        <v/>
      </c>
      <c r="P1000" s="27">
        <f>IF(OR(Register!$N998&lt;&gt;"Yes",Register!$O998="",N(Register!$Q998)=0),0,ROUND((Register!$M998-Register!$R998)*MIN(Register!$Q998,MAX(0,MIN(P$4,IF(Register!$U998="",$D$2,MIN($D$2,YEAR(Register!$U998)*12+MONTH(Register!$U998)-1)))-(YEAR(Register!$O998)*12+MONTH(Register!$O998))+1))/Register!$Q998,2)-ROUND((Register!$M998-Register!$R998)*MIN(Register!$Q998,MAX(0,MIN(P$4-1,IF(Register!$U998="",$D$2,MIN($D$2,YEAR(Register!$U998)*12+MONTH(Register!$U998)-1)))-(YEAR(Register!$O998)*12+MONTH(Register!$O998))+1))/Register!$Q998,2))</f>
        <v/>
      </c>
      <c r="Q1000" s="27">
        <f>E1000+F1000+G1000+H1000+I1000+J1000+K1000+L1000+M1000+N1000+O1000+P1000</f>
        <v/>
      </c>
    </row>
    <row r="1001">
      <c r="A1001" s="28">
        <f>IF(Register!$A999="","",Register!$A999)</f>
        <v/>
      </c>
      <c r="B1001" s="28">
        <f>IF(Register!$D999="","",Register!$D999)</f>
        <v/>
      </c>
      <c r="C1001" s="28">
        <f>IF(Register!$F999="","",Register!$F999)</f>
        <v/>
      </c>
      <c r="D1001" s="28">
        <f>IF(C1001="","",IF(C1001=Settings!$A$9,Settings!$B$9,IF(C1001=Settings!$A$10,Settings!$B$10,IF(C1001=Settings!$A$11,Settings!$B$11,IF(C1001=Settings!$A$12,Settings!$B$12,IF(C1001=Settings!$A$13,Settings!$B$13,IF(C1001=Settings!$A$14,Settings!$B$14,IF(C1001=Settings!$A$15,Settings!$B$15,IF(C1001=Settings!$A$16,Settings!$B$16,IF(C1001=Settings!$A$17,Settings!$B$17,IF(C1001=Settings!$A$18,Settings!$B$18,"")))))))))))</f>
        <v/>
      </c>
      <c r="E1001" s="27">
        <f>IF(OR(Register!$N999&lt;&gt;"Yes",Register!$O999="",N(Register!$Q999)=0),0,ROUND((Register!$M999-Register!$R999)*MIN(Register!$Q999,MAX(0,MIN(E$4,IF(Register!$U999="",$D$2,MIN($D$2,YEAR(Register!$U999)*12+MONTH(Register!$U999)-1)))-(YEAR(Register!$O999)*12+MONTH(Register!$O999))+1))/Register!$Q999,2)-ROUND((Register!$M999-Register!$R999)*MIN(Register!$Q999,MAX(0,MIN(E$4-1,IF(Register!$U999="",$D$2,MIN($D$2,YEAR(Register!$U999)*12+MONTH(Register!$U999)-1)))-(YEAR(Register!$O999)*12+MONTH(Register!$O999))+1))/Register!$Q999,2))</f>
        <v/>
      </c>
      <c r="F1001" s="27">
        <f>IF(OR(Register!$N999&lt;&gt;"Yes",Register!$O999="",N(Register!$Q999)=0),0,ROUND((Register!$M999-Register!$R999)*MIN(Register!$Q999,MAX(0,MIN(F$4,IF(Register!$U999="",$D$2,MIN($D$2,YEAR(Register!$U999)*12+MONTH(Register!$U999)-1)))-(YEAR(Register!$O999)*12+MONTH(Register!$O999))+1))/Register!$Q999,2)-ROUND((Register!$M999-Register!$R999)*MIN(Register!$Q999,MAX(0,MIN(F$4-1,IF(Register!$U999="",$D$2,MIN($D$2,YEAR(Register!$U999)*12+MONTH(Register!$U999)-1)))-(YEAR(Register!$O999)*12+MONTH(Register!$O999))+1))/Register!$Q999,2))</f>
        <v/>
      </c>
      <c r="G1001" s="27">
        <f>IF(OR(Register!$N999&lt;&gt;"Yes",Register!$O999="",N(Register!$Q999)=0),0,ROUND((Register!$M999-Register!$R999)*MIN(Register!$Q999,MAX(0,MIN(G$4,IF(Register!$U999="",$D$2,MIN($D$2,YEAR(Register!$U999)*12+MONTH(Register!$U999)-1)))-(YEAR(Register!$O999)*12+MONTH(Register!$O999))+1))/Register!$Q999,2)-ROUND((Register!$M999-Register!$R999)*MIN(Register!$Q999,MAX(0,MIN(G$4-1,IF(Register!$U999="",$D$2,MIN($D$2,YEAR(Register!$U999)*12+MONTH(Register!$U999)-1)))-(YEAR(Register!$O999)*12+MONTH(Register!$O999))+1))/Register!$Q999,2))</f>
        <v/>
      </c>
      <c r="H1001" s="27">
        <f>IF(OR(Register!$N999&lt;&gt;"Yes",Register!$O999="",N(Register!$Q999)=0),0,ROUND((Register!$M999-Register!$R999)*MIN(Register!$Q999,MAX(0,MIN(H$4,IF(Register!$U999="",$D$2,MIN($D$2,YEAR(Register!$U999)*12+MONTH(Register!$U999)-1)))-(YEAR(Register!$O999)*12+MONTH(Register!$O999))+1))/Register!$Q999,2)-ROUND((Register!$M999-Register!$R999)*MIN(Register!$Q999,MAX(0,MIN(H$4-1,IF(Register!$U999="",$D$2,MIN($D$2,YEAR(Register!$U999)*12+MONTH(Register!$U999)-1)))-(YEAR(Register!$O999)*12+MONTH(Register!$O999))+1))/Register!$Q999,2))</f>
        <v/>
      </c>
      <c r="I1001" s="27">
        <f>IF(OR(Register!$N999&lt;&gt;"Yes",Register!$O999="",N(Register!$Q999)=0),0,ROUND((Register!$M999-Register!$R999)*MIN(Register!$Q999,MAX(0,MIN(I$4,IF(Register!$U999="",$D$2,MIN($D$2,YEAR(Register!$U999)*12+MONTH(Register!$U999)-1)))-(YEAR(Register!$O999)*12+MONTH(Register!$O999))+1))/Register!$Q999,2)-ROUND((Register!$M999-Register!$R999)*MIN(Register!$Q999,MAX(0,MIN(I$4-1,IF(Register!$U999="",$D$2,MIN($D$2,YEAR(Register!$U999)*12+MONTH(Register!$U999)-1)))-(YEAR(Register!$O999)*12+MONTH(Register!$O999))+1))/Register!$Q999,2))</f>
        <v/>
      </c>
      <c r="J1001" s="27">
        <f>IF(OR(Register!$N999&lt;&gt;"Yes",Register!$O999="",N(Register!$Q999)=0),0,ROUND((Register!$M999-Register!$R999)*MIN(Register!$Q999,MAX(0,MIN(J$4,IF(Register!$U999="",$D$2,MIN($D$2,YEAR(Register!$U999)*12+MONTH(Register!$U999)-1)))-(YEAR(Register!$O999)*12+MONTH(Register!$O999))+1))/Register!$Q999,2)-ROUND((Register!$M999-Register!$R999)*MIN(Register!$Q999,MAX(0,MIN(J$4-1,IF(Register!$U999="",$D$2,MIN($D$2,YEAR(Register!$U999)*12+MONTH(Register!$U999)-1)))-(YEAR(Register!$O999)*12+MONTH(Register!$O999))+1))/Register!$Q999,2))</f>
        <v/>
      </c>
      <c r="K1001" s="27">
        <f>IF(OR(Register!$N999&lt;&gt;"Yes",Register!$O999="",N(Register!$Q999)=0),0,ROUND((Register!$M999-Register!$R999)*MIN(Register!$Q999,MAX(0,MIN(K$4,IF(Register!$U999="",$D$2,MIN($D$2,YEAR(Register!$U999)*12+MONTH(Register!$U999)-1)))-(YEAR(Register!$O999)*12+MONTH(Register!$O999))+1))/Register!$Q999,2)-ROUND((Register!$M999-Register!$R999)*MIN(Register!$Q999,MAX(0,MIN(K$4-1,IF(Register!$U999="",$D$2,MIN($D$2,YEAR(Register!$U999)*12+MONTH(Register!$U999)-1)))-(YEAR(Register!$O999)*12+MONTH(Register!$O999))+1))/Register!$Q999,2))</f>
        <v/>
      </c>
      <c r="L1001" s="27">
        <f>IF(OR(Register!$N999&lt;&gt;"Yes",Register!$O999="",N(Register!$Q999)=0),0,ROUND((Register!$M999-Register!$R999)*MIN(Register!$Q999,MAX(0,MIN(L$4,IF(Register!$U999="",$D$2,MIN($D$2,YEAR(Register!$U999)*12+MONTH(Register!$U999)-1)))-(YEAR(Register!$O999)*12+MONTH(Register!$O999))+1))/Register!$Q999,2)-ROUND((Register!$M999-Register!$R999)*MIN(Register!$Q999,MAX(0,MIN(L$4-1,IF(Register!$U999="",$D$2,MIN($D$2,YEAR(Register!$U999)*12+MONTH(Register!$U999)-1)))-(YEAR(Register!$O999)*12+MONTH(Register!$O999))+1))/Register!$Q999,2))</f>
        <v/>
      </c>
      <c r="M1001" s="27">
        <f>IF(OR(Register!$N999&lt;&gt;"Yes",Register!$O999="",N(Register!$Q999)=0),0,ROUND((Register!$M999-Register!$R999)*MIN(Register!$Q999,MAX(0,MIN(M$4,IF(Register!$U999="",$D$2,MIN($D$2,YEAR(Register!$U999)*12+MONTH(Register!$U999)-1)))-(YEAR(Register!$O999)*12+MONTH(Register!$O999))+1))/Register!$Q999,2)-ROUND((Register!$M999-Register!$R999)*MIN(Register!$Q999,MAX(0,MIN(M$4-1,IF(Register!$U999="",$D$2,MIN($D$2,YEAR(Register!$U999)*12+MONTH(Register!$U999)-1)))-(YEAR(Register!$O999)*12+MONTH(Register!$O999))+1))/Register!$Q999,2))</f>
        <v/>
      </c>
      <c r="N1001" s="27">
        <f>IF(OR(Register!$N999&lt;&gt;"Yes",Register!$O999="",N(Register!$Q999)=0),0,ROUND((Register!$M999-Register!$R999)*MIN(Register!$Q999,MAX(0,MIN(N$4,IF(Register!$U999="",$D$2,MIN($D$2,YEAR(Register!$U999)*12+MONTH(Register!$U999)-1)))-(YEAR(Register!$O999)*12+MONTH(Register!$O999))+1))/Register!$Q999,2)-ROUND((Register!$M999-Register!$R999)*MIN(Register!$Q999,MAX(0,MIN(N$4-1,IF(Register!$U999="",$D$2,MIN($D$2,YEAR(Register!$U999)*12+MONTH(Register!$U999)-1)))-(YEAR(Register!$O999)*12+MONTH(Register!$O999))+1))/Register!$Q999,2))</f>
        <v/>
      </c>
      <c r="O1001" s="27">
        <f>IF(OR(Register!$N999&lt;&gt;"Yes",Register!$O999="",N(Register!$Q999)=0),0,ROUND((Register!$M999-Register!$R999)*MIN(Register!$Q999,MAX(0,MIN(O$4,IF(Register!$U999="",$D$2,MIN($D$2,YEAR(Register!$U999)*12+MONTH(Register!$U999)-1)))-(YEAR(Register!$O999)*12+MONTH(Register!$O999))+1))/Register!$Q999,2)-ROUND((Register!$M999-Register!$R999)*MIN(Register!$Q999,MAX(0,MIN(O$4-1,IF(Register!$U999="",$D$2,MIN($D$2,YEAR(Register!$U999)*12+MONTH(Register!$U999)-1)))-(YEAR(Register!$O999)*12+MONTH(Register!$O999))+1))/Register!$Q999,2))</f>
        <v/>
      </c>
      <c r="P1001" s="27">
        <f>IF(OR(Register!$N999&lt;&gt;"Yes",Register!$O999="",N(Register!$Q999)=0),0,ROUND((Register!$M999-Register!$R999)*MIN(Register!$Q999,MAX(0,MIN(P$4,IF(Register!$U999="",$D$2,MIN($D$2,YEAR(Register!$U999)*12+MONTH(Register!$U999)-1)))-(YEAR(Register!$O999)*12+MONTH(Register!$O999))+1))/Register!$Q999,2)-ROUND((Register!$M999-Register!$R999)*MIN(Register!$Q999,MAX(0,MIN(P$4-1,IF(Register!$U999="",$D$2,MIN($D$2,YEAR(Register!$U999)*12+MONTH(Register!$U999)-1)))-(YEAR(Register!$O999)*12+MONTH(Register!$O999))+1))/Register!$Q999,2))</f>
        <v/>
      </c>
      <c r="Q1001" s="27">
        <f>E1001+F1001+G1001+H1001+I1001+J1001+K1001+L1001+M1001+N1001+O1001+P1001</f>
        <v/>
      </c>
    </row>
    <row r="1002">
      <c r="A1002" s="28">
        <f>IF(Register!$A1000="","",Register!$A1000)</f>
        <v/>
      </c>
      <c r="B1002" s="28">
        <f>IF(Register!$D1000="","",Register!$D1000)</f>
        <v/>
      </c>
      <c r="C1002" s="28">
        <f>IF(Register!$F1000="","",Register!$F1000)</f>
        <v/>
      </c>
      <c r="D1002" s="28">
        <f>IF(C1002="","",IF(C1002=Settings!$A$9,Settings!$B$9,IF(C1002=Settings!$A$10,Settings!$B$10,IF(C1002=Settings!$A$11,Settings!$B$11,IF(C1002=Settings!$A$12,Settings!$B$12,IF(C1002=Settings!$A$13,Settings!$B$13,IF(C1002=Settings!$A$14,Settings!$B$14,IF(C1002=Settings!$A$15,Settings!$B$15,IF(C1002=Settings!$A$16,Settings!$B$16,IF(C1002=Settings!$A$17,Settings!$B$17,IF(C1002=Settings!$A$18,Settings!$B$18,"")))))))))))</f>
        <v/>
      </c>
      <c r="E1002" s="27">
        <f>IF(OR(Register!$N1000&lt;&gt;"Yes",Register!$O1000="",N(Register!$Q1000)=0),0,ROUND((Register!$M1000-Register!$R1000)*MIN(Register!$Q1000,MAX(0,MIN(E$4,IF(Register!$U1000="",$D$2,MIN($D$2,YEAR(Register!$U1000)*12+MONTH(Register!$U1000)-1)))-(YEAR(Register!$O1000)*12+MONTH(Register!$O1000))+1))/Register!$Q1000,2)-ROUND((Register!$M1000-Register!$R1000)*MIN(Register!$Q1000,MAX(0,MIN(E$4-1,IF(Register!$U1000="",$D$2,MIN($D$2,YEAR(Register!$U1000)*12+MONTH(Register!$U1000)-1)))-(YEAR(Register!$O1000)*12+MONTH(Register!$O1000))+1))/Register!$Q1000,2))</f>
        <v/>
      </c>
      <c r="F1002" s="27">
        <f>IF(OR(Register!$N1000&lt;&gt;"Yes",Register!$O1000="",N(Register!$Q1000)=0),0,ROUND((Register!$M1000-Register!$R1000)*MIN(Register!$Q1000,MAX(0,MIN(F$4,IF(Register!$U1000="",$D$2,MIN($D$2,YEAR(Register!$U1000)*12+MONTH(Register!$U1000)-1)))-(YEAR(Register!$O1000)*12+MONTH(Register!$O1000))+1))/Register!$Q1000,2)-ROUND((Register!$M1000-Register!$R1000)*MIN(Register!$Q1000,MAX(0,MIN(F$4-1,IF(Register!$U1000="",$D$2,MIN($D$2,YEAR(Register!$U1000)*12+MONTH(Register!$U1000)-1)))-(YEAR(Register!$O1000)*12+MONTH(Register!$O1000))+1))/Register!$Q1000,2))</f>
        <v/>
      </c>
      <c r="G1002" s="27">
        <f>IF(OR(Register!$N1000&lt;&gt;"Yes",Register!$O1000="",N(Register!$Q1000)=0),0,ROUND((Register!$M1000-Register!$R1000)*MIN(Register!$Q1000,MAX(0,MIN(G$4,IF(Register!$U1000="",$D$2,MIN($D$2,YEAR(Register!$U1000)*12+MONTH(Register!$U1000)-1)))-(YEAR(Register!$O1000)*12+MONTH(Register!$O1000))+1))/Register!$Q1000,2)-ROUND((Register!$M1000-Register!$R1000)*MIN(Register!$Q1000,MAX(0,MIN(G$4-1,IF(Register!$U1000="",$D$2,MIN($D$2,YEAR(Register!$U1000)*12+MONTH(Register!$U1000)-1)))-(YEAR(Register!$O1000)*12+MONTH(Register!$O1000))+1))/Register!$Q1000,2))</f>
        <v/>
      </c>
      <c r="H1002" s="27">
        <f>IF(OR(Register!$N1000&lt;&gt;"Yes",Register!$O1000="",N(Register!$Q1000)=0),0,ROUND((Register!$M1000-Register!$R1000)*MIN(Register!$Q1000,MAX(0,MIN(H$4,IF(Register!$U1000="",$D$2,MIN($D$2,YEAR(Register!$U1000)*12+MONTH(Register!$U1000)-1)))-(YEAR(Register!$O1000)*12+MONTH(Register!$O1000))+1))/Register!$Q1000,2)-ROUND((Register!$M1000-Register!$R1000)*MIN(Register!$Q1000,MAX(0,MIN(H$4-1,IF(Register!$U1000="",$D$2,MIN($D$2,YEAR(Register!$U1000)*12+MONTH(Register!$U1000)-1)))-(YEAR(Register!$O1000)*12+MONTH(Register!$O1000))+1))/Register!$Q1000,2))</f>
        <v/>
      </c>
      <c r="I1002" s="27">
        <f>IF(OR(Register!$N1000&lt;&gt;"Yes",Register!$O1000="",N(Register!$Q1000)=0),0,ROUND((Register!$M1000-Register!$R1000)*MIN(Register!$Q1000,MAX(0,MIN(I$4,IF(Register!$U1000="",$D$2,MIN($D$2,YEAR(Register!$U1000)*12+MONTH(Register!$U1000)-1)))-(YEAR(Register!$O1000)*12+MONTH(Register!$O1000))+1))/Register!$Q1000,2)-ROUND((Register!$M1000-Register!$R1000)*MIN(Register!$Q1000,MAX(0,MIN(I$4-1,IF(Register!$U1000="",$D$2,MIN($D$2,YEAR(Register!$U1000)*12+MONTH(Register!$U1000)-1)))-(YEAR(Register!$O1000)*12+MONTH(Register!$O1000))+1))/Register!$Q1000,2))</f>
        <v/>
      </c>
      <c r="J1002" s="27">
        <f>IF(OR(Register!$N1000&lt;&gt;"Yes",Register!$O1000="",N(Register!$Q1000)=0),0,ROUND((Register!$M1000-Register!$R1000)*MIN(Register!$Q1000,MAX(0,MIN(J$4,IF(Register!$U1000="",$D$2,MIN($D$2,YEAR(Register!$U1000)*12+MONTH(Register!$U1000)-1)))-(YEAR(Register!$O1000)*12+MONTH(Register!$O1000))+1))/Register!$Q1000,2)-ROUND((Register!$M1000-Register!$R1000)*MIN(Register!$Q1000,MAX(0,MIN(J$4-1,IF(Register!$U1000="",$D$2,MIN($D$2,YEAR(Register!$U1000)*12+MONTH(Register!$U1000)-1)))-(YEAR(Register!$O1000)*12+MONTH(Register!$O1000))+1))/Register!$Q1000,2))</f>
        <v/>
      </c>
      <c r="K1002" s="27">
        <f>IF(OR(Register!$N1000&lt;&gt;"Yes",Register!$O1000="",N(Register!$Q1000)=0),0,ROUND((Register!$M1000-Register!$R1000)*MIN(Register!$Q1000,MAX(0,MIN(K$4,IF(Register!$U1000="",$D$2,MIN($D$2,YEAR(Register!$U1000)*12+MONTH(Register!$U1000)-1)))-(YEAR(Register!$O1000)*12+MONTH(Register!$O1000))+1))/Register!$Q1000,2)-ROUND((Register!$M1000-Register!$R1000)*MIN(Register!$Q1000,MAX(0,MIN(K$4-1,IF(Register!$U1000="",$D$2,MIN($D$2,YEAR(Register!$U1000)*12+MONTH(Register!$U1000)-1)))-(YEAR(Register!$O1000)*12+MONTH(Register!$O1000))+1))/Register!$Q1000,2))</f>
        <v/>
      </c>
      <c r="L1002" s="27">
        <f>IF(OR(Register!$N1000&lt;&gt;"Yes",Register!$O1000="",N(Register!$Q1000)=0),0,ROUND((Register!$M1000-Register!$R1000)*MIN(Register!$Q1000,MAX(0,MIN(L$4,IF(Register!$U1000="",$D$2,MIN($D$2,YEAR(Register!$U1000)*12+MONTH(Register!$U1000)-1)))-(YEAR(Register!$O1000)*12+MONTH(Register!$O1000))+1))/Register!$Q1000,2)-ROUND((Register!$M1000-Register!$R1000)*MIN(Register!$Q1000,MAX(0,MIN(L$4-1,IF(Register!$U1000="",$D$2,MIN($D$2,YEAR(Register!$U1000)*12+MONTH(Register!$U1000)-1)))-(YEAR(Register!$O1000)*12+MONTH(Register!$O1000))+1))/Register!$Q1000,2))</f>
        <v/>
      </c>
      <c r="M1002" s="27">
        <f>IF(OR(Register!$N1000&lt;&gt;"Yes",Register!$O1000="",N(Register!$Q1000)=0),0,ROUND((Register!$M1000-Register!$R1000)*MIN(Register!$Q1000,MAX(0,MIN(M$4,IF(Register!$U1000="",$D$2,MIN($D$2,YEAR(Register!$U1000)*12+MONTH(Register!$U1000)-1)))-(YEAR(Register!$O1000)*12+MONTH(Register!$O1000))+1))/Register!$Q1000,2)-ROUND((Register!$M1000-Register!$R1000)*MIN(Register!$Q1000,MAX(0,MIN(M$4-1,IF(Register!$U1000="",$D$2,MIN($D$2,YEAR(Register!$U1000)*12+MONTH(Register!$U1000)-1)))-(YEAR(Register!$O1000)*12+MONTH(Register!$O1000))+1))/Register!$Q1000,2))</f>
        <v/>
      </c>
      <c r="N1002" s="27">
        <f>IF(OR(Register!$N1000&lt;&gt;"Yes",Register!$O1000="",N(Register!$Q1000)=0),0,ROUND((Register!$M1000-Register!$R1000)*MIN(Register!$Q1000,MAX(0,MIN(N$4,IF(Register!$U1000="",$D$2,MIN($D$2,YEAR(Register!$U1000)*12+MONTH(Register!$U1000)-1)))-(YEAR(Register!$O1000)*12+MONTH(Register!$O1000))+1))/Register!$Q1000,2)-ROUND((Register!$M1000-Register!$R1000)*MIN(Register!$Q1000,MAX(0,MIN(N$4-1,IF(Register!$U1000="",$D$2,MIN($D$2,YEAR(Register!$U1000)*12+MONTH(Register!$U1000)-1)))-(YEAR(Register!$O1000)*12+MONTH(Register!$O1000))+1))/Register!$Q1000,2))</f>
        <v/>
      </c>
      <c r="O1002" s="27">
        <f>IF(OR(Register!$N1000&lt;&gt;"Yes",Register!$O1000="",N(Register!$Q1000)=0),0,ROUND((Register!$M1000-Register!$R1000)*MIN(Register!$Q1000,MAX(0,MIN(O$4,IF(Register!$U1000="",$D$2,MIN($D$2,YEAR(Register!$U1000)*12+MONTH(Register!$U1000)-1)))-(YEAR(Register!$O1000)*12+MONTH(Register!$O1000))+1))/Register!$Q1000,2)-ROUND((Register!$M1000-Register!$R1000)*MIN(Register!$Q1000,MAX(0,MIN(O$4-1,IF(Register!$U1000="",$D$2,MIN($D$2,YEAR(Register!$U1000)*12+MONTH(Register!$U1000)-1)))-(YEAR(Register!$O1000)*12+MONTH(Register!$O1000))+1))/Register!$Q1000,2))</f>
        <v/>
      </c>
      <c r="P1002" s="27">
        <f>IF(OR(Register!$N1000&lt;&gt;"Yes",Register!$O1000="",N(Register!$Q1000)=0),0,ROUND((Register!$M1000-Register!$R1000)*MIN(Register!$Q1000,MAX(0,MIN(P$4,IF(Register!$U1000="",$D$2,MIN($D$2,YEAR(Register!$U1000)*12+MONTH(Register!$U1000)-1)))-(YEAR(Register!$O1000)*12+MONTH(Register!$O1000))+1))/Register!$Q1000,2)-ROUND((Register!$M1000-Register!$R1000)*MIN(Register!$Q1000,MAX(0,MIN(P$4-1,IF(Register!$U1000="",$D$2,MIN($D$2,YEAR(Register!$U1000)*12+MONTH(Register!$U1000)-1)))-(YEAR(Register!$O1000)*12+MONTH(Register!$O1000))+1))/Register!$Q1000,2))</f>
        <v/>
      </c>
      <c r="Q1002" s="27">
        <f>E1002+F1002+G1002+H1002+I1002+J1002+K1002+L1002+M1002+N1002+O1002+P1002</f>
        <v/>
      </c>
    </row>
    <row r="1003">
      <c r="A1003" s="28">
        <f>IF(Register!$A1001="","",Register!$A1001)</f>
        <v/>
      </c>
      <c r="B1003" s="28">
        <f>IF(Register!$D1001="","",Register!$D1001)</f>
        <v/>
      </c>
      <c r="C1003" s="28">
        <f>IF(Register!$F1001="","",Register!$F1001)</f>
        <v/>
      </c>
      <c r="D1003" s="28">
        <f>IF(C1003="","",IF(C1003=Settings!$A$9,Settings!$B$9,IF(C1003=Settings!$A$10,Settings!$B$10,IF(C1003=Settings!$A$11,Settings!$B$11,IF(C1003=Settings!$A$12,Settings!$B$12,IF(C1003=Settings!$A$13,Settings!$B$13,IF(C1003=Settings!$A$14,Settings!$B$14,IF(C1003=Settings!$A$15,Settings!$B$15,IF(C1003=Settings!$A$16,Settings!$B$16,IF(C1003=Settings!$A$17,Settings!$B$17,IF(C1003=Settings!$A$18,Settings!$B$18,"")))))))))))</f>
        <v/>
      </c>
      <c r="E1003" s="27">
        <f>IF(OR(Register!$N1001&lt;&gt;"Yes",Register!$O1001="",N(Register!$Q1001)=0),0,ROUND((Register!$M1001-Register!$R1001)*MIN(Register!$Q1001,MAX(0,MIN(E$4,IF(Register!$U1001="",$D$2,MIN($D$2,YEAR(Register!$U1001)*12+MONTH(Register!$U1001)-1)))-(YEAR(Register!$O1001)*12+MONTH(Register!$O1001))+1))/Register!$Q1001,2)-ROUND((Register!$M1001-Register!$R1001)*MIN(Register!$Q1001,MAX(0,MIN(E$4-1,IF(Register!$U1001="",$D$2,MIN($D$2,YEAR(Register!$U1001)*12+MONTH(Register!$U1001)-1)))-(YEAR(Register!$O1001)*12+MONTH(Register!$O1001))+1))/Register!$Q1001,2))</f>
        <v/>
      </c>
      <c r="F1003" s="27">
        <f>IF(OR(Register!$N1001&lt;&gt;"Yes",Register!$O1001="",N(Register!$Q1001)=0),0,ROUND((Register!$M1001-Register!$R1001)*MIN(Register!$Q1001,MAX(0,MIN(F$4,IF(Register!$U1001="",$D$2,MIN($D$2,YEAR(Register!$U1001)*12+MONTH(Register!$U1001)-1)))-(YEAR(Register!$O1001)*12+MONTH(Register!$O1001))+1))/Register!$Q1001,2)-ROUND((Register!$M1001-Register!$R1001)*MIN(Register!$Q1001,MAX(0,MIN(F$4-1,IF(Register!$U1001="",$D$2,MIN($D$2,YEAR(Register!$U1001)*12+MONTH(Register!$U1001)-1)))-(YEAR(Register!$O1001)*12+MONTH(Register!$O1001))+1))/Register!$Q1001,2))</f>
        <v/>
      </c>
      <c r="G1003" s="27">
        <f>IF(OR(Register!$N1001&lt;&gt;"Yes",Register!$O1001="",N(Register!$Q1001)=0),0,ROUND((Register!$M1001-Register!$R1001)*MIN(Register!$Q1001,MAX(0,MIN(G$4,IF(Register!$U1001="",$D$2,MIN($D$2,YEAR(Register!$U1001)*12+MONTH(Register!$U1001)-1)))-(YEAR(Register!$O1001)*12+MONTH(Register!$O1001))+1))/Register!$Q1001,2)-ROUND((Register!$M1001-Register!$R1001)*MIN(Register!$Q1001,MAX(0,MIN(G$4-1,IF(Register!$U1001="",$D$2,MIN($D$2,YEAR(Register!$U1001)*12+MONTH(Register!$U1001)-1)))-(YEAR(Register!$O1001)*12+MONTH(Register!$O1001))+1))/Register!$Q1001,2))</f>
        <v/>
      </c>
      <c r="H1003" s="27">
        <f>IF(OR(Register!$N1001&lt;&gt;"Yes",Register!$O1001="",N(Register!$Q1001)=0),0,ROUND((Register!$M1001-Register!$R1001)*MIN(Register!$Q1001,MAX(0,MIN(H$4,IF(Register!$U1001="",$D$2,MIN($D$2,YEAR(Register!$U1001)*12+MONTH(Register!$U1001)-1)))-(YEAR(Register!$O1001)*12+MONTH(Register!$O1001))+1))/Register!$Q1001,2)-ROUND((Register!$M1001-Register!$R1001)*MIN(Register!$Q1001,MAX(0,MIN(H$4-1,IF(Register!$U1001="",$D$2,MIN($D$2,YEAR(Register!$U1001)*12+MONTH(Register!$U1001)-1)))-(YEAR(Register!$O1001)*12+MONTH(Register!$O1001))+1))/Register!$Q1001,2))</f>
        <v/>
      </c>
      <c r="I1003" s="27">
        <f>IF(OR(Register!$N1001&lt;&gt;"Yes",Register!$O1001="",N(Register!$Q1001)=0),0,ROUND((Register!$M1001-Register!$R1001)*MIN(Register!$Q1001,MAX(0,MIN(I$4,IF(Register!$U1001="",$D$2,MIN($D$2,YEAR(Register!$U1001)*12+MONTH(Register!$U1001)-1)))-(YEAR(Register!$O1001)*12+MONTH(Register!$O1001))+1))/Register!$Q1001,2)-ROUND((Register!$M1001-Register!$R1001)*MIN(Register!$Q1001,MAX(0,MIN(I$4-1,IF(Register!$U1001="",$D$2,MIN($D$2,YEAR(Register!$U1001)*12+MONTH(Register!$U1001)-1)))-(YEAR(Register!$O1001)*12+MONTH(Register!$O1001))+1))/Register!$Q1001,2))</f>
        <v/>
      </c>
      <c r="J1003" s="27">
        <f>IF(OR(Register!$N1001&lt;&gt;"Yes",Register!$O1001="",N(Register!$Q1001)=0),0,ROUND((Register!$M1001-Register!$R1001)*MIN(Register!$Q1001,MAX(0,MIN(J$4,IF(Register!$U1001="",$D$2,MIN($D$2,YEAR(Register!$U1001)*12+MONTH(Register!$U1001)-1)))-(YEAR(Register!$O1001)*12+MONTH(Register!$O1001))+1))/Register!$Q1001,2)-ROUND((Register!$M1001-Register!$R1001)*MIN(Register!$Q1001,MAX(0,MIN(J$4-1,IF(Register!$U1001="",$D$2,MIN($D$2,YEAR(Register!$U1001)*12+MONTH(Register!$U1001)-1)))-(YEAR(Register!$O1001)*12+MONTH(Register!$O1001))+1))/Register!$Q1001,2))</f>
        <v/>
      </c>
      <c r="K1003" s="27">
        <f>IF(OR(Register!$N1001&lt;&gt;"Yes",Register!$O1001="",N(Register!$Q1001)=0),0,ROUND((Register!$M1001-Register!$R1001)*MIN(Register!$Q1001,MAX(0,MIN(K$4,IF(Register!$U1001="",$D$2,MIN($D$2,YEAR(Register!$U1001)*12+MONTH(Register!$U1001)-1)))-(YEAR(Register!$O1001)*12+MONTH(Register!$O1001))+1))/Register!$Q1001,2)-ROUND((Register!$M1001-Register!$R1001)*MIN(Register!$Q1001,MAX(0,MIN(K$4-1,IF(Register!$U1001="",$D$2,MIN($D$2,YEAR(Register!$U1001)*12+MONTH(Register!$U1001)-1)))-(YEAR(Register!$O1001)*12+MONTH(Register!$O1001))+1))/Register!$Q1001,2))</f>
        <v/>
      </c>
      <c r="L1003" s="27">
        <f>IF(OR(Register!$N1001&lt;&gt;"Yes",Register!$O1001="",N(Register!$Q1001)=0),0,ROUND((Register!$M1001-Register!$R1001)*MIN(Register!$Q1001,MAX(0,MIN(L$4,IF(Register!$U1001="",$D$2,MIN($D$2,YEAR(Register!$U1001)*12+MONTH(Register!$U1001)-1)))-(YEAR(Register!$O1001)*12+MONTH(Register!$O1001))+1))/Register!$Q1001,2)-ROUND((Register!$M1001-Register!$R1001)*MIN(Register!$Q1001,MAX(0,MIN(L$4-1,IF(Register!$U1001="",$D$2,MIN($D$2,YEAR(Register!$U1001)*12+MONTH(Register!$U1001)-1)))-(YEAR(Register!$O1001)*12+MONTH(Register!$O1001))+1))/Register!$Q1001,2))</f>
        <v/>
      </c>
      <c r="M1003" s="27">
        <f>IF(OR(Register!$N1001&lt;&gt;"Yes",Register!$O1001="",N(Register!$Q1001)=0),0,ROUND((Register!$M1001-Register!$R1001)*MIN(Register!$Q1001,MAX(0,MIN(M$4,IF(Register!$U1001="",$D$2,MIN($D$2,YEAR(Register!$U1001)*12+MONTH(Register!$U1001)-1)))-(YEAR(Register!$O1001)*12+MONTH(Register!$O1001))+1))/Register!$Q1001,2)-ROUND((Register!$M1001-Register!$R1001)*MIN(Register!$Q1001,MAX(0,MIN(M$4-1,IF(Register!$U1001="",$D$2,MIN($D$2,YEAR(Register!$U1001)*12+MONTH(Register!$U1001)-1)))-(YEAR(Register!$O1001)*12+MONTH(Register!$O1001))+1))/Register!$Q1001,2))</f>
        <v/>
      </c>
      <c r="N1003" s="27">
        <f>IF(OR(Register!$N1001&lt;&gt;"Yes",Register!$O1001="",N(Register!$Q1001)=0),0,ROUND((Register!$M1001-Register!$R1001)*MIN(Register!$Q1001,MAX(0,MIN(N$4,IF(Register!$U1001="",$D$2,MIN($D$2,YEAR(Register!$U1001)*12+MONTH(Register!$U1001)-1)))-(YEAR(Register!$O1001)*12+MONTH(Register!$O1001))+1))/Register!$Q1001,2)-ROUND((Register!$M1001-Register!$R1001)*MIN(Register!$Q1001,MAX(0,MIN(N$4-1,IF(Register!$U1001="",$D$2,MIN($D$2,YEAR(Register!$U1001)*12+MONTH(Register!$U1001)-1)))-(YEAR(Register!$O1001)*12+MONTH(Register!$O1001))+1))/Register!$Q1001,2))</f>
        <v/>
      </c>
      <c r="O1003" s="27">
        <f>IF(OR(Register!$N1001&lt;&gt;"Yes",Register!$O1001="",N(Register!$Q1001)=0),0,ROUND((Register!$M1001-Register!$R1001)*MIN(Register!$Q1001,MAX(0,MIN(O$4,IF(Register!$U1001="",$D$2,MIN($D$2,YEAR(Register!$U1001)*12+MONTH(Register!$U1001)-1)))-(YEAR(Register!$O1001)*12+MONTH(Register!$O1001))+1))/Register!$Q1001,2)-ROUND((Register!$M1001-Register!$R1001)*MIN(Register!$Q1001,MAX(0,MIN(O$4-1,IF(Register!$U1001="",$D$2,MIN($D$2,YEAR(Register!$U1001)*12+MONTH(Register!$U1001)-1)))-(YEAR(Register!$O1001)*12+MONTH(Register!$O1001))+1))/Register!$Q1001,2))</f>
        <v/>
      </c>
      <c r="P1003" s="27">
        <f>IF(OR(Register!$N1001&lt;&gt;"Yes",Register!$O1001="",N(Register!$Q1001)=0),0,ROUND((Register!$M1001-Register!$R1001)*MIN(Register!$Q1001,MAX(0,MIN(P$4,IF(Register!$U1001="",$D$2,MIN($D$2,YEAR(Register!$U1001)*12+MONTH(Register!$U1001)-1)))-(YEAR(Register!$O1001)*12+MONTH(Register!$O1001))+1))/Register!$Q1001,2)-ROUND((Register!$M1001-Register!$R1001)*MIN(Register!$Q1001,MAX(0,MIN(P$4-1,IF(Register!$U1001="",$D$2,MIN($D$2,YEAR(Register!$U1001)*12+MONTH(Register!$U1001)-1)))-(YEAR(Register!$O1001)*12+MONTH(Register!$O1001))+1))/Register!$Q1001,2))</f>
        <v/>
      </c>
      <c r="Q1003" s="27">
        <f>E1003+F1003+G1003+H1003+I1003+J1003+K1003+L1003+M1003+N1003+O1003+P1003</f>
        <v/>
      </c>
    </row>
    <row r="1004">
      <c r="A1004" s="28">
        <f>IF(Register!$A1002="","",Register!$A1002)</f>
        <v/>
      </c>
      <c r="B1004" s="28">
        <f>IF(Register!$D1002="","",Register!$D1002)</f>
        <v/>
      </c>
      <c r="C1004" s="28">
        <f>IF(Register!$F1002="","",Register!$F1002)</f>
        <v/>
      </c>
      <c r="D1004" s="28">
        <f>IF(C1004="","",IF(C1004=Settings!$A$9,Settings!$B$9,IF(C1004=Settings!$A$10,Settings!$B$10,IF(C1004=Settings!$A$11,Settings!$B$11,IF(C1004=Settings!$A$12,Settings!$B$12,IF(C1004=Settings!$A$13,Settings!$B$13,IF(C1004=Settings!$A$14,Settings!$B$14,IF(C1004=Settings!$A$15,Settings!$B$15,IF(C1004=Settings!$A$16,Settings!$B$16,IF(C1004=Settings!$A$17,Settings!$B$17,IF(C1004=Settings!$A$18,Settings!$B$18,"")))))))))))</f>
        <v/>
      </c>
      <c r="E1004" s="27">
        <f>IF(OR(Register!$N1002&lt;&gt;"Yes",Register!$O1002="",N(Register!$Q1002)=0),0,ROUND((Register!$M1002-Register!$R1002)*MIN(Register!$Q1002,MAX(0,MIN(E$4,IF(Register!$U1002="",$D$2,MIN($D$2,YEAR(Register!$U1002)*12+MONTH(Register!$U1002)-1)))-(YEAR(Register!$O1002)*12+MONTH(Register!$O1002))+1))/Register!$Q1002,2)-ROUND((Register!$M1002-Register!$R1002)*MIN(Register!$Q1002,MAX(0,MIN(E$4-1,IF(Register!$U1002="",$D$2,MIN($D$2,YEAR(Register!$U1002)*12+MONTH(Register!$U1002)-1)))-(YEAR(Register!$O1002)*12+MONTH(Register!$O1002))+1))/Register!$Q1002,2))</f>
        <v/>
      </c>
      <c r="F1004" s="27">
        <f>IF(OR(Register!$N1002&lt;&gt;"Yes",Register!$O1002="",N(Register!$Q1002)=0),0,ROUND((Register!$M1002-Register!$R1002)*MIN(Register!$Q1002,MAX(0,MIN(F$4,IF(Register!$U1002="",$D$2,MIN($D$2,YEAR(Register!$U1002)*12+MONTH(Register!$U1002)-1)))-(YEAR(Register!$O1002)*12+MONTH(Register!$O1002))+1))/Register!$Q1002,2)-ROUND((Register!$M1002-Register!$R1002)*MIN(Register!$Q1002,MAX(0,MIN(F$4-1,IF(Register!$U1002="",$D$2,MIN($D$2,YEAR(Register!$U1002)*12+MONTH(Register!$U1002)-1)))-(YEAR(Register!$O1002)*12+MONTH(Register!$O1002))+1))/Register!$Q1002,2))</f>
        <v/>
      </c>
      <c r="G1004" s="27">
        <f>IF(OR(Register!$N1002&lt;&gt;"Yes",Register!$O1002="",N(Register!$Q1002)=0),0,ROUND((Register!$M1002-Register!$R1002)*MIN(Register!$Q1002,MAX(0,MIN(G$4,IF(Register!$U1002="",$D$2,MIN($D$2,YEAR(Register!$U1002)*12+MONTH(Register!$U1002)-1)))-(YEAR(Register!$O1002)*12+MONTH(Register!$O1002))+1))/Register!$Q1002,2)-ROUND((Register!$M1002-Register!$R1002)*MIN(Register!$Q1002,MAX(0,MIN(G$4-1,IF(Register!$U1002="",$D$2,MIN($D$2,YEAR(Register!$U1002)*12+MONTH(Register!$U1002)-1)))-(YEAR(Register!$O1002)*12+MONTH(Register!$O1002))+1))/Register!$Q1002,2))</f>
        <v/>
      </c>
      <c r="H1004" s="27">
        <f>IF(OR(Register!$N1002&lt;&gt;"Yes",Register!$O1002="",N(Register!$Q1002)=0),0,ROUND((Register!$M1002-Register!$R1002)*MIN(Register!$Q1002,MAX(0,MIN(H$4,IF(Register!$U1002="",$D$2,MIN($D$2,YEAR(Register!$U1002)*12+MONTH(Register!$U1002)-1)))-(YEAR(Register!$O1002)*12+MONTH(Register!$O1002))+1))/Register!$Q1002,2)-ROUND((Register!$M1002-Register!$R1002)*MIN(Register!$Q1002,MAX(0,MIN(H$4-1,IF(Register!$U1002="",$D$2,MIN($D$2,YEAR(Register!$U1002)*12+MONTH(Register!$U1002)-1)))-(YEAR(Register!$O1002)*12+MONTH(Register!$O1002))+1))/Register!$Q1002,2))</f>
        <v/>
      </c>
      <c r="I1004" s="27">
        <f>IF(OR(Register!$N1002&lt;&gt;"Yes",Register!$O1002="",N(Register!$Q1002)=0),0,ROUND((Register!$M1002-Register!$R1002)*MIN(Register!$Q1002,MAX(0,MIN(I$4,IF(Register!$U1002="",$D$2,MIN($D$2,YEAR(Register!$U1002)*12+MONTH(Register!$U1002)-1)))-(YEAR(Register!$O1002)*12+MONTH(Register!$O1002))+1))/Register!$Q1002,2)-ROUND((Register!$M1002-Register!$R1002)*MIN(Register!$Q1002,MAX(0,MIN(I$4-1,IF(Register!$U1002="",$D$2,MIN($D$2,YEAR(Register!$U1002)*12+MONTH(Register!$U1002)-1)))-(YEAR(Register!$O1002)*12+MONTH(Register!$O1002))+1))/Register!$Q1002,2))</f>
        <v/>
      </c>
      <c r="J1004" s="27">
        <f>IF(OR(Register!$N1002&lt;&gt;"Yes",Register!$O1002="",N(Register!$Q1002)=0),0,ROUND((Register!$M1002-Register!$R1002)*MIN(Register!$Q1002,MAX(0,MIN(J$4,IF(Register!$U1002="",$D$2,MIN($D$2,YEAR(Register!$U1002)*12+MONTH(Register!$U1002)-1)))-(YEAR(Register!$O1002)*12+MONTH(Register!$O1002))+1))/Register!$Q1002,2)-ROUND((Register!$M1002-Register!$R1002)*MIN(Register!$Q1002,MAX(0,MIN(J$4-1,IF(Register!$U1002="",$D$2,MIN($D$2,YEAR(Register!$U1002)*12+MONTH(Register!$U1002)-1)))-(YEAR(Register!$O1002)*12+MONTH(Register!$O1002))+1))/Register!$Q1002,2))</f>
        <v/>
      </c>
      <c r="K1004" s="27">
        <f>IF(OR(Register!$N1002&lt;&gt;"Yes",Register!$O1002="",N(Register!$Q1002)=0),0,ROUND((Register!$M1002-Register!$R1002)*MIN(Register!$Q1002,MAX(0,MIN(K$4,IF(Register!$U1002="",$D$2,MIN($D$2,YEAR(Register!$U1002)*12+MONTH(Register!$U1002)-1)))-(YEAR(Register!$O1002)*12+MONTH(Register!$O1002))+1))/Register!$Q1002,2)-ROUND((Register!$M1002-Register!$R1002)*MIN(Register!$Q1002,MAX(0,MIN(K$4-1,IF(Register!$U1002="",$D$2,MIN($D$2,YEAR(Register!$U1002)*12+MONTH(Register!$U1002)-1)))-(YEAR(Register!$O1002)*12+MONTH(Register!$O1002))+1))/Register!$Q1002,2))</f>
        <v/>
      </c>
      <c r="L1004" s="27">
        <f>IF(OR(Register!$N1002&lt;&gt;"Yes",Register!$O1002="",N(Register!$Q1002)=0),0,ROUND((Register!$M1002-Register!$R1002)*MIN(Register!$Q1002,MAX(0,MIN(L$4,IF(Register!$U1002="",$D$2,MIN($D$2,YEAR(Register!$U1002)*12+MONTH(Register!$U1002)-1)))-(YEAR(Register!$O1002)*12+MONTH(Register!$O1002))+1))/Register!$Q1002,2)-ROUND((Register!$M1002-Register!$R1002)*MIN(Register!$Q1002,MAX(0,MIN(L$4-1,IF(Register!$U1002="",$D$2,MIN($D$2,YEAR(Register!$U1002)*12+MONTH(Register!$U1002)-1)))-(YEAR(Register!$O1002)*12+MONTH(Register!$O1002))+1))/Register!$Q1002,2))</f>
        <v/>
      </c>
      <c r="M1004" s="27">
        <f>IF(OR(Register!$N1002&lt;&gt;"Yes",Register!$O1002="",N(Register!$Q1002)=0),0,ROUND((Register!$M1002-Register!$R1002)*MIN(Register!$Q1002,MAX(0,MIN(M$4,IF(Register!$U1002="",$D$2,MIN($D$2,YEAR(Register!$U1002)*12+MONTH(Register!$U1002)-1)))-(YEAR(Register!$O1002)*12+MONTH(Register!$O1002))+1))/Register!$Q1002,2)-ROUND((Register!$M1002-Register!$R1002)*MIN(Register!$Q1002,MAX(0,MIN(M$4-1,IF(Register!$U1002="",$D$2,MIN($D$2,YEAR(Register!$U1002)*12+MONTH(Register!$U1002)-1)))-(YEAR(Register!$O1002)*12+MONTH(Register!$O1002))+1))/Register!$Q1002,2))</f>
        <v/>
      </c>
      <c r="N1004" s="27">
        <f>IF(OR(Register!$N1002&lt;&gt;"Yes",Register!$O1002="",N(Register!$Q1002)=0),0,ROUND((Register!$M1002-Register!$R1002)*MIN(Register!$Q1002,MAX(0,MIN(N$4,IF(Register!$U1002="",$D$2,MIN($D$2,YEAR(Register!$U1002)*12+MONTH(Register!$U1002)-1)))-(YEAR(Register!$O1002)*12+MONTH(Register!$O1002))+1))/Register!$Q1002,2)-ROUND((Register!$M1002-Register!$R1002)*MIN(Register!$Q1002,MAX(0,MIN(N$4-1,IF(Register!$U1002="",$D$2,MIN($D$2,YEAR(Register!$U1002)*12+MONTH(Register!$U1002)-1)))-(YEAR(Register!$O1002)*12+MONTH(Register!$O1002))+1))/Register!$Q1002,2))</f>
        <v/>
      </c>
      <c r="O1004" s="27">
        <f>IF(OR(Register!$N1002&lt;&gt;"Yes",Register!$O1002="",N(Register!$Q1002)=0),0,ROUND((Register!$M1002-Register!$R1002)*MIN(Register!$Q1002,MAX(0,MIN(O$4,IF(Register!$U1002="",$D$2,MIN($D$2,YEAR(Register!$U1002)*12+MONTH(Register!$U1002)-1)))-(YEAR(Register!$O1002)*12+MONTH(Register!$O1002))+1))/Register!$Q1002,2)-ROUND((Register!$M1002-Register!$R1002)*MIN(Register!$Q1002,MAX(0,MIN(O$4-1,IF(Register!$U1002="",$D$2,MIN($D$2,YEAR(Register!$U1002)*12+MONTH(Register!$U1002)-1)))-(YEAR(Register!$O1002)*12+MONTH(Register!$O1002))+1))/Register!$Q1002,2))</f>
        <v/>
      </c>
      <c r="P1004" s="27">
        <f>IF(OR(Register!$N1002&lt;&gt;"Yes",Register!$O1002="",N(Register!$Q1002)=0),0,ROUND((Register!$M1002-Register!$R1002)*MIN(Register!$Q1002,MAX(0,MIN(P$4,IF(Register!$U1002="",$D$2,MIN($D$2,YEAR(Register!$U1002)*12+MONTH(Register!$U1002)-1)))-(YEAR(Register!$O1002)*12+MONTH(Register!$O1002))+1))/Register!$Q1002,2)-ROUND((Register!$M1002-Register!$R1002)*MIN(Register!$Q1002,MAX(0,MIN(P$4-1,IF(Register!$U1002="",$D$2,MIN($D$2,YEAR(Register!$U1002)*12+MONTH(Register!$U1002)-1)))-(YEAR(Register!$O1002)*12+MONTH(Register!$O1002))+1))/Register!$Q1002,2))</f>
        <v/>
      </c>
      <c r="Q1004" s="27">
        <f>E1004+F1004+G1004+H1004+I1004+J1004+K1004+L1004+M1004+N1004+O1004+P1004</f>
        <v/>
      </c>
    </row>
  </sheetData>
  <pageMargins left="0.75" right="0.75" top="1" bottom="1" header="0.5" footer="0.5"/>
  <pageSetup orientation="landscape" fitToHeight="0" fitToWidth="1"/>
  <headerFooter>
    <oddHeader/>
    <oddFooter>&amp;CTemplate by Tequipy, tequipy.com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P1011"/>
  <sheetViews>
    <sheetView tabSelected="0" workbookViewId="0">
      <selection activeCell="A1" sqref="A1"/>
    </sheetView>
  </sheetViews>
  <sheetFormatPr baseColWidth="8" defaultRowHeight="15"/>
  <cols>
    <col width="24" customWidth="1" min="1" max="1"/>
    <col width="15" customWidth="1" min="2" max="2"/>
    <col width="3" customWidth="1" min="3" max="3"/>
    <col width="20" customWidth="1" min="4" max="4"/>
    <col width="16" customWidth="1" min="5" max="5"/>
    <col width="18" customWidth="1" min="6" max="6"/>
    <col width="3" customWidth="1" min="7" max="7"/>
    <col width="44" customWidth="1" min="8" max="8"/>
    <col width="10" customWidth="1" min="9" max="9"/>
    <col width="13" customWidth="1" min="10" max="10"/>
    <col width="15" customWidth="1" min="11" max="11"/>
    <col width="15" customWidth="1" min="12" max="12"/>
    <col width="13" customWidth="1" min="13" max="13"/>
    <col width="15" customWidth="1" min="14" max="14"/>
    <col width="13" customWidth="1" min="15" max="15"/>
    <col width="15" customWidth="1" min="16" max="16"/>
  </cols>
  <sheetData>
    <row r="1">
      <c r="A1" s="4" t="inlineStr">
        <is>
          <t>Reconciliation at the period end</t>
        </is>
      </c>
    </row>
    <row r="2">
      <c r="A2" t="inlineStr">
        <is>
          <t>Amber means a count above 0 or a difference that needs a look.</t>
        </is>
      </c>
    </row>
    <row r="3">
      <c r="A3" t="inlineStr">
        <is>
          <t>Period end</t>
        </is>
      </c>
      <c r="B3" s="23">
        <f>Settings!$B$3</f>
        <v/>
      </c>
    </row>
    <row r="5">
      <c r="A5" s="7" t="inlineStr">
        <is>
          <t>1. Register against the IT inventory, by serial number</t>
        </is>
      </c>
      <c r="H5" s="7" t="inlineStr">
        <is>
          <t>2. Register against the general ledger, per entity, in that entity's currency</t>
        </is>
      </c>
    </row>
    <row r="6" ht="45" customHeight="1">
      <c r="A6" s="7" t="inlineStr">
        <is>
          <t>IT inventory side</t>
        </is>
      </c>
      <c r="D6" s="7" t="inlineStr">
        <is>
          <t>Register side</t>
        </is>
      </c>
      <c r="H6" s="8" t="inlineStr">
        <is>
          <t>Entity</t>
        </is>
      </c>
      <c r="I6" s="8" t="inlineStr">
        <is>
          <t>Currency</t>
        </is>
      </c>
      <c r="J6" s="8" t="inlineStr">
        <is>
          <t>Register cost</t>
        </is>
      </c>
      <c r="K6" s="8" t="inlineStr">
        <is>
          <t>Register accumulated depreciation</t>
        </is>
      </c>
      <c r="L6" s="8" t="inlineStr">
        <is>
          <t>Register net book value</t>
        </is>
      </c>
      <c r="M6" s="8" t="inlineStr">
        <is>
          <t>GL cost balance</t>
        </is>
      </c>
      <c r="N6" s="8" t="inlineStr">
        <is>
          <t>GL accumulated depreciation balance</t>
        </is>
      </c>
      <c r="O6" s="8" t="inlineStr">
        <is>
          <t>Difference, cost</t>
        </is>
      </c>
      <c r="P6" s="8" t="inlineStr">
        <is>
          <t>Difference, accumulated depreciation</t>
        </is>
      </c>
    </row>
    <row r="7">
      <c r="A7" t="inlineStr">
        <is>
          <t>Matched</t>
        </is>
      </c>
      <c r="B7">
        <f>COUNTIF($B$12:$B$1011,"Matched")</f>
        <v/>
      </c>
      <c r="D7" t="inlineStr">
        <is>
          <t>Matched</t>
        </is>
      </c>
      <c r="E7">
        <f>COUNTIF($F$12:$F$1011,"Matched")</f>
        <v/>
      </c>
      <c r="H7">
        <f>IF(Settings!$A$9="","",Settings!$A$9)</f>
        <v/>
      </c>
      <c r="I7">
        <f>IF(H7="","",Settings!$B$9)</f>
        <v/>
      </c>
      <c r="J7" s="25">
        <f>IF(H7="","",SUMIFS(Register!$M$3:$M$1002,Register!$F$3:$F$1002,H7,Register!$N$3:$N$1002,"Yes",Register!$U$3:$U$1002,"")+SUMIFS(Register!$M$3:$M$1002,Register!$F$3:$F$1002,H7,Register!$N$3:$N$1002,"Yes",Register!$U$3:$U$1002,"&gt;"&amp;$B$3))</f>
        <v/>
      </c>
      <c r="K7" s="25">
        <f>IF(H7="","",SUMIFS(Register!$S$3:$S$1002,Register!$F$3:$F$1002,H7,Register!$N$3:$N$1002,"Yes",Register!$U$3:$U$1002,"")+SUMIFS(Register!$S$3:$S$1002,Register!$F$3:$F$1002,H7,Register!$N$3:$N$1002,"Yes",Register!$U$3:$U$1002,"&gt;"&amp;$B$3))</f>
        <v/>
      </c>
      <c r="L7" s="25">
        <f>IF(H7="","",SUMIFS(Register!$T$3:$T$1002,Register!$F$3:$F$1002,H7,Register!$N$3:$N$1002,"Yes"))</f>
        <v/>
      </c>
      <c r="M7" s="9" t="n"/>
      <c r="N7" s="9" t="n"/>
      <c r="O7" s="25">
        <f>IF(OR(H7="",M7=""),"",J7-M7)</f>
        <v/>
      </c>
      <c r="P7" s="25">
        <f>IF(OR(H7="",N7=""),"",K7-N7)</f>
        <v/>
      </c>
    </row>
    <row r="8">
      <c r="A8" t="inlineStr">
        <is>
          <t>Not in register</t>
        </is>
      </c>
      <c r="B8">
        <f>COUNTIF($B$12:$B$1011,"Not in register")</f>
        <v/>
      </c>
      <c r="D8" t="inlineStr">
        <is>
          <t>Not in IT inventory</t>
        </is>
      </c>
      <c r="E8">
        <f>COUNTIF($F$12:$F$1011,"Not in IT inventory")</f>
        <v/>
      </c>
      <c r="H8">
        <f>IF(Settings!$A$10="","",Settings!$A$10)</f>
        <v/>
      </c>
      <c r="I8">
        <f>IF(H8="","",Settings!$B$10)</f>
        <v/>
      </c>
      <c r="J8" s="25">
        <f>IF(H8="","",SUMIFS(Register!$M$3:$M$1002,Register!$F$3:$F$1002,H8,Register!$N$3:$N$1002,"Yes",Register!$U$3:$U$1002,"")+SUMIFS(Register!$M$3:$M$1002,Register!$F$3:$F$1002,H8,Register!$N$3:$N$1002,"Yes",Register!$U$3:$U$1002,"&gt;"&amp;$B$3))</f>
        <v/>
      </c>
      <c r="K8" s="25">
        <f>IF(H8="","",SUMIFS(Register!$S$3:$S$1002,Register!$F$3:$F$1002,H8,Register!$N$3:$N$1002,"Yes",Register!$U$3:$U$1002,"")+SUMIFS(Register!$S$3:$S$1002,Register!$F$3:$F$1002,H8,Register!$N$3:$N$1002,"Yes",Register!$U$3:$U$1002,"&gt;"&amp;$B$3))</f>
        <v/>
      </c>
      <c r="L8" s="25">
        <f>IF(H8="","",SUMIFS(Register!$T$3:$T$1002,Register!$F$3:$F$1002,H8,Register!$N$3:$N$1002,"Yes"))</f>
        <v/>
      </c>
      <c r="M8" s="9" t="n"/>
      <c r="N8" s="9" t="n"/>
      <c r="O8" s="25">
        <f>IF(OR(H8="",M8=""),"",J8-M8)</f>
        <v/>
      </c>
      <c r="P8" s="25">
        <f>IF(OR(H8="",N8=""),"",K8-N8)</f>
        <v/>
      </c>
    </row>
    <row r="9">
      <c r="H9">
        <f>IF(Settings!$A$11="","",Settings!$A$11)</f>
        <v/>
      </c>
      <c r="I9">
        <f>IF(H9="","",Settings!$B$11)</f>
        <v/>
      </c>
      <c r="J9" s="25">
        <f>IF(H9="","",SUMIFS(Register!$M$3:$M$1002,Register!$F$3:$F$1002,H9,Register!$N$3:$N$1002,"Yes",Register!$U$3:$U$1002,"")+SUMIFS(Register!$M$3:$M$1002,Register!$F$3:$F$1002,H9,Register!$N$3:$N$1002,"Yes",Register!$U$3:$U$1002,"&gt;"&amp;$B$3))</f>
        <v/>
      </c>
      <c r="K9" s="25">
        <f>IF(H9="","",SUMIFS(Register!$S$3:$S$1002,Register!$F$3:$F$1002,H9,Register!$N$3:$N$1002,"Yes",Register!$U$3:$U$1002,"")+SUMIFS(Register!$S$3:$S$1002,Register!$F$3:$F$1002,H9,Register!$N$3:$N$1002,"Yes",Register!$U$3:$U$1002,"&gt;"&amp;$B$3))</f>
        <v/>
      </c>
      <c r="L9" s="25">
        <f>IF(H9="","",SUMIFS(Register!$T$3:$T$1002,Register!$F$3:$F$1002,H9,Register!$N$3:$N$1002,"Yes"))</f>
        <v/>
      </c>
      <c r="M9" s="9" t="n"/>
      <c r="N9" s="9" t="n"/>
      <c r="O9" s="25">
        <f>IF(OR(H9="",M9=""),"",J9-M9)</f>
        <v/>
      </c>
      <c r="P9" s="25">
        <f>IF(OR(H9="",N9=""),"",K9-N9)</f>
        <v/>
      </c>
    </row>
    <row r="10">
      <c r="H10">
        <f>IF(Settings!$A$12="","",Settings!$A$12)</f>
        <v/>
      </c>
      <c r="I10">
        <f>IF(H10="","",Settings!$B$12)</f>
        <v/>
      </c>
      <c r="J10" s="25">
        <f>IF(H10="","",SUMIFS(Register!$M$3:$M$1002,Register!$F$3:$F$1002,H10,Register!$N$3:$N$1002,"Yes",Register!$U$3:$U$1002,"")+SUMIFS(Register!$M$3:$M$1002,Register!$F$3:$F$1002,H10,Register!$N$3:$N$1002,"Yes",Register!$U$3:$U$1002,"&gt;"&amp;$B$3))</f>
        <v/>
      </c>
      <c r="K10" s="25">
        <f>IF(H10="","",SUMIFS(Register!$S$3:$S$1002,Register!$F$3:$F$1002,H10,Register!$N$3:$N$1002,"Yes",Register!$U$3:$U$1002,"")+SUMIFS(Register!$S$3:$S$1002,Register!$F$3:$F$1002,H10,Register!$N$3:$N$1002,"Yes",Register!$U$3:$U$1002,"&gt;"&amp;$B$3))</f>
        <v/>
      </c>
      <c r="L10" s="25">
        <f>IF(H10="","",SUMIFS(Register!$T$3:$T$1002,Register!$F$3:$F$1002,H10,Register!$N$3:$N$1002,"Yes"))</f>
        <v/>
      </c>
      <c r="M10" s="9" t="n"/>
      <c r="N10" s="9" t="n"/>
      <c r="O10" s="25">
        <f>IF(OR(H10="",M10=""),"",J10-M10)</f>
        <v/>
      </c>
      <c r="P10" s="25">
        <f>IF(OR(H10="",N10=""),"",K10-N10)</f>
        <v/>
      </c>
    </row>
    <row r="11" ht="32" customHeight="1">
      <c r="A11" s="8" t="inlineStr">
        <is>
          <t>Serials in the IT inventory (paste here)</t>
        </is>
      </c>
      <c r="B11" s="8" t="inlineStr">
        <is>
          <t>In the register?</t>
        </is>
      </c>
      <c r="D11" s="8" t="inlineStr">
        <is>
          <t>Register asset ID</t>
        </is>
      </c>
      <c r="E11" s="8" t="inlineStr">
        <is>
          <t>Register serial</t>
        </is>
      </c>
      <c r="F11" s="8" t="inlineStr">
        <is>
          <t>In the IT inventory?</t>
        </is>
      </c>
      <c r="H11">
        <f>IF(Settings!$A$13="","",Settings!$A$13)</f>
        <v/>
      </c>
      <c r="I11">
        <f>IF(H11="","",Settings!$B$13)</f>
        <v/>
      </c>
      <c r="J11" s="25">
        <f>IF(H11="","",SUMIFS(Register!$M$3:$M$1002,Register!$F$3:$F$1002,H11,Register!$N$3:$N$1002,"Yes",Register!$U$3:$U$1002,"")+SUMIFS(Register!$M$3:$M$1002,Register!$F$3:$F$1002,H11,Register!$N$3:$N$1002,"Yes",Register!$U$3:$U$1002,"&gt;"&amp;$B$3))</f>
        <v/>
      </c>
      <c r="K11" s="25">
        <f>IF(H11="","",SUMIFS(Register!$S$3:$S$1002,Register!$F$3:$F$1002,H11,Register!$N$3:$N$1002,"Yes",Register!$U$3:$U$1002,"")+SUMIFS(Register!$S$3:$S$1002,Register!$F$3:$F$1002,H11,Register!$N$3:$N$1002,"Yes",Register!$U$3:$U$1002,"&gt;"&amp;$B$3))</f>
        <v/>
      </c>
      <c r="L11" s="25">
        <f>IF(H11="","",SUMIFS(Register!$T$3:$T$1002,Register!$F$3:$F$1002,H11,Register!$N$3:$N$1002,"Yes"))</f>
        <v/>
      </c>
      <c r="M11" s="9" t="n"/>
      <c r="N11" s="9" t="n"/>
      <c r="O11" s="25">
        <f>IF(OR(H11="",M11=""),"",J11-M11)</f>
        <v/>
      </c>
      <c r="P11" s="25">
        <f>IF(OR(H11="",N11=""),"",K11-N11)</f>
        <v/>
      </c>
    </row>
    <row r="12">
      <c r="A12" s="6" t="inlineStr">
        <is>
          <t>EX-DE-7Q2K91</t>
        </is>
      </c>
      <c r="B12" s="28">
        <f>IF(A12="","",IF(COUNTIFS(Register!$B$3:$B$1002,A12,Register!$E$3:$E$1002,"&lt;&gt;Retired",Register!$N$3:$N$1002,"&lt;&gt;After period end")&gt;0,"Matched","Not in register"))</f>
        <v/>
      </c>
      <c r="D12" s="28">
        <f>IF(Register!$B3="","",Register!$A3)</f>
        <v/>
      </c>
      <c r="E12" s="28">
        <f>IF(Register!$B3="","",Register!$B3)</f>
        <v/>
      </c>
      <c r="F12" s="28">
        <f>IF(OR(Register!$B3="",Register!$E3="Retired",Register!$N3="After period end"),"",IF(COUNTIF($A$12:$A$1011,Register!$B3)&gt;0,"Matched","Not in IT inventory"))</f>
        <v/>
      </c>
      <c r="H12">
        <f>IF(Settings!$A$14="","",Settings!$A$14)</f>
        <v/>
      </c>
      <c r="I12">
        <f>IF(H12="","",Settings!$B$14)</f>
        <v/>
      </c>
      <c r="J12" s="25">
        <f>IF(H12="","",SUMIFS(Register!$M$3:$M$1002,Register!$F$3:$F$1002,H12,Register!$N$3:$N$1002,"Yes",Register!$U$3:$U$1002,"")+SUMIFS(Register!$M$3:$M$1002,Register!$F$3:$F$1002,H12,Register!$N$3:$N$1002,"Yes",Register!$U$3:$U$1002,"&gt;"&amp;$B$3))</f>
        <v/>
      </c>
      <c r="K12" s="25">
        <f>IF(H12="","",SUMIFS(Register!$S$3:$S$1002,Register!$F$3:$F$1002,H12,Register!$N$3:$N$1002,"Yes",Register!$U$3:$U$1002,"")+SUMIFS(Register!$S$3:$S$1002,Register!$F$3:$F$1002,H12,Register!$N$3:$N$1002,"Yes",Register!$U$3:$U$1002,"&gt;"&amp;$B$3))</f>
        <v/>
      </c>
      <c r="L12" s="25">
        <f>IF(H12="","",SUMIFS(Register!$T$3:$T$1002,Register!$F$3:$F$1002,H12,Register!$N$3:$N$1002,"Yes"))</f>
        <v/>
      </c>
      <c r="M12" s="9" t="n"/>
      <c r="N12" s="9" t="n"/>
      <c r="O12" s="25">
        <f>IF(OR(H12="",M12=""),"",J12-M12)</f>
        <v/>
      </c>
      <c r="P12" s="25">
        <f>IF(OR(H12="",N12=""),"",K12-N12)</f>
        <v/>
      </c>
    </row>
    <row r="13">
      <c r="A13" s="6" t="inlineStr">
        <is>
          <t>EX-BR-4M8T22</t>
        </is>
      </c>
      <c r="B13" s="28">
        <f>IF(A13="","",IF(COUNTIFS(Register!$B$3:$B$1002,A13,Register!$E$3:$E$1002,"&lt;&gt;Retired",Register!$N$3:$N$1002,"&lt;&gt;After period end")&gt;0,"Matched","Not in register"))</f>
        <v/>
      </c>
      <c r="D13" s="28">
        <f>IF(Register!$B4="","",Register!$A4)</f>
        <v/>
      </c>
      <c r="E13" s="28">
        <f>IF(Register!$B4="","",Register!$B4)</f>
        <v/>
      </c>
      <c r="F13" s="28">
        <f>IF(OR(Register!$B4="",Register!$E4="Retired",Register!$N4="After period end"),"",IF(COUNTIF($A$12:$A$1011,Register!$B4)&gt;0,"Matched","Not in IT inventory"))</f>
        <v/>
      </c>
      <c r="H13">
        <f>IF(Settings!$A$15="","",Settings!$A$15)</f>
        <v/>
      </c>
      <c r="I13">
        <f>IF(H13="","",Settings!$B$15)</f>
        <v/>
      </c>
      <c r="J13" s="25">
        <f>IF(H13="","",SUMIFS(Register!$M$3:$M$1002,Register!$F$3:$F$1002,H13,Register!$N$3:$N$1002,"Yes",Register!$U$3:$U$1002,"")+SUMIFS(Register!$M$3:$M$1002,Register!$F$3:$F$1002,H13,Register!$N$3:$N$1002,"Yes",Register!$U$3:$U$1002,"&gt;"&amp;$B$3))</f>
        <v/>
      </c>
      <c r="K13" s="25">
        <f>IF(H13="","",SUMIFS(Register!$S$3:$S$1002,Register!$F$3:$F$1002,H13,Register!$N$3:$N$1002,"Yes",Register!$U$3:$U$1002,"")+SUMIFS(Register!$S$3:$S$1002,Register!$F$3:$F$1002,H13,Register!$N$3:$N$1002,"Yes",Register!$U$3:$U$1002,"&gt;"&amp;$B$3))</f>
        <v/>
      </c>
      <c r="L13" s="25">
        <f>IF(H13="","",SUMIFS(Register!$T$3:$T$1002,Register!$F$3:$F$1002,H13,Register!$N$3:$N$1002,"Yes"))</f>
        <v/>
      </c>
      <c r="M13" s="9" t="n"/>
      <c r="N13" s="9" t="n"/>
      <c r="O13" s="25">
        <f>IF(OR(H13="",M13=""),"",J13-M13)</f>
        <v/>
      </c>
      <c r="P13" s="25">
        <f>IF(OR(H13="",N13=""),"",K13-N13)</f>
        <v/>
      </c>
    </row>
    <row r="14">
      <c r="A14" s="6" t="inlineStr">
        <is>
          <t>EX-UK-9P3H57</t>
        </is>
      </c>
      <c r="B14" s="28">
        <f>IF(A14="","",IF(COUNTIFS(Register!$B$3:$B$1002,A14,Register!$E$3:$E$1002,"&lt;&gt;Retired",Register!$N$3:$N$1002,"&lt;&gt;After period end")&gt;0,"Matched","Not in register"))</f>
        <v/>
      </c>
      <c r="D14" s="28">
        <f>IF(Register!$B5="","",Register!$A5)</f>
        <v/>
      </c>
      <c r="E14" s="28">
        <f>IF(Register!$B5="","",Register!$B5)</f>
        <v/>
      </c>
      <c r="F14" s="28">
        <f>IF(OR(Register!$B5="",Register!$E5="Retired",Register!$N5="After period end"),"",IF(COUNTIF($A$12:$A$1011,Register!$B5)&gt;0,"Matched","Not in IT inventory"))</f>
        <v/>
      </c>
      <c r="H14">
        <f>IF(Settings!$A$16="","",Settings!$A$16)</f>
        <v/>
      </c>
      <c r="I14">
        <f>IF(H14="","",Settings!$B$16)</f>
        <v/>
      </c>
      <c r="J14" s="25">
        <f>IF(H14="","",SUMIFS(Register!$M$3:$M$1002,Register!$F$3:$F$1002,H14,Register!$N$3:$N$1002,"Yes",Register!$U$3:$U$1002,"")+SUMIFS(Register!$M$3:$M$1002,Register!$F$3:$F$1002,H14,Register!$N$3:$N$1002,"Yes",Register!$U$3:$U$1002,"&gt;"&amp;$B$3))</f>
        <v/>
      </c>
      <c r="K14" s="25">
        <f>IF(H14="","",SUMIFS(Register!$S$3:$S$1002,Register!$F$3:$F$1002,H14,Register!$N$3:$N$1002,"Yes",Register!$U$3:$U$1002,"")+SUMIFS(Register!$S$3:$S$1002,Register!$F$3:$F$1002,H14,Register!$N$3:$N$1002,"Yes",Register!$U$3:$U$1002,"&gt;"&amp;$B$3))</f>
        <v/>
      </c>
      <c r="L14" s="25">
        <f>IF(H14="","",SUMIFS(Register!$T$3:$T$1002,Register!$F$3:$F$1002,H14,Register!$N$3:$N$1002,"Yes"))</f>
        <v/>
      </c>
      <c r="M14" s="9" t="n"/>
      <c r="N14" s="9" t="n"/>
      <c r="O14" s="25">
        <f>IF(OR(H14="",M14=""),"",J14-M14)</f>
        <v/>
      </c>
      <c r="P14" s="25">
        <f>IF(OR(H14="",N14=""),"",K14-N14)</f>
        <v/>
      </c>
    </row>
    <row r="15">
      <c r="A15" s="6" t="inlineStr">
        <is>
          <t>EX-NL-2F6V30</t>
        </is>
      </c>
      <c r="B15" s="28">
        <f>IF(A15="","",IF(COUNTIFS(Register!$B$3:$B$1002,A15,Register!$E$3:$E$1002,"&lt;&gt;Retired",Register!$N$3:$N$1002,"&lt;&gt;After period end")&gt;0,"Matched","Not in register"))</f>
        <v/>
      </c>
      <c r="D15" s="28">
        <f>IF(Register!$B6="","",Register!$A6)</f>
        <v/>
      </c>
      <c r="E15" s="28">
        <f>IF(Register!$B6="","",Register!$B6)</f>
        <v/>
      </c>
      <c r="F15" s="28">
        <f>IF(OR(Register!$B6="",Register!$E6="Retired",Register!$N6="After period end"),"",IF(COUNTIF($A$12:$A$1011,Register!$B6)&gt;0,"Matched","Not in IT inventory"))</f>
        <v/>
      </c>
      <c r="H15">
        <f>IF(Settings!$A$17="","",Settings!$A$17)</f>
        <v/>
      </c>
      <c r="I15">
        <f>IF(H15="","",Settings!$B$17)</f>
        <v/>
      </c>
      <c r="J15" s="25">
        <f>IF(H15="","",SUMIFS(Register!$M$3:$M$1002,Register!$F$3:$F$1002,H15,Register!$N$3:$N$1002,"Yes",Register!$U$3:$U$1002,"")+SUMIFS(Register!$M$3:$M$1002,Register!$F$3:$F$1002,H15,Register!$N$3:$N$1002,"Yes",Register!$U$3:$U$1002,"&gt;"&amp;$B$3))</f>
        <v/>
      </c>
      <c r="K15" s="25">
        <f>IF(H15="","",SUMIFS(Register!$S$3:$S$1002,Register!$F$3:$F$1002,H15,Register!$N$3:$N$1002,"Yes",Register!$U$3:$U$1002,"")+SUMIFS(Register!$S$3:$S$1002,Register!$F$3:$F$1002,H15,Register!$N$3:$N$1002,"Yes",Register!$U$3:$U$1002,"&gt;"&amp;$B$3))</f>
        <v/>
      </c>
      <c r="L15" s="25">
        <f>IF(H15="","",SUMIFS(Register!$T$3:$T$1002,Register!$F$3:$F$1002,H15,Register!$N$3:$N$1002,"Yes"))</f>
        <v/>
      </c>
      <c r="M15" s="9" t="n"/>
      <c r="N15" s="9" t="n"/>
      <c r="O15" s="25">
        <f>IF(OR(H15="",M15=""),"",J15-M15)</f>
        <v/>
      </c>
      <c r="P15" s="25">
        <f>IF(OR(H15="",N15=""),"",K15-N15)</f>
        <v/>
      </c>
    </row>
    <row r="16">
      <c r="A16" s="6" t="inlineStr">
        <is>
          <t>EX-PL-8K1D64</t>
        </is>
      </c>
      <c r="B16" s="28">
        <f>IF(A16="","",IF(COUNTIFS(Register!$B$3:$B$1002,A16,Register!$E$3:$E$1002,"&lt;&gt;Retired",Register!$N$3:$N$1002,"&lt;&gt;After period end")&gt;0,"Matched","Not in register"))</f>
        <v/>
      </c>
      <c r="D16" s="28">
        <f>IF(Register!$B7="","",Register!$A7)</f>
        <v/>
      </c>
      <c r="E16" s="28">
        <f>IF(Register!$B7="","",Register!$B7)</f>
        <v/>
      </c>
      <c r="F16" s="28">
        <f>IF(OR(Register!$B7="",Register!$E7="Retired",Register!$N7="After period end"),"",IF(COUNTIF($A$12:$A$1011,Register!$B7)&gt;0,"Matched","Not in IT inventory"))</f>
        <v/>
      </c>
      <c r="H16">
        <f>IF(Settings!$A$18="","",Settings!$A$18)</f>
        <v/>
      </c>
      <c r="I16">
        <f>IF(H16="","",Settings!$B$18)</f>
        <v/>
      </c>
      <c r="J16" s="25">
        <f>IF(H16="","",SUMIFS(Register!$M$3:$M$1002,Register!$F$3:$F$1002,H16,Register!$N$3:$N$1002,"Yes",Register!$U$3:$U$1002,"")+SUMIFS(Register!$M$3:$M$1002,Register!$F$3:$F$1002,H16,Register!$N$3:$N$1002,"Yes",Register!$U$3:$U$1002,"&gt;"&amp;$B$3))</f>
        <v/>
      </c>
      <c r="K16" s="25">
        <f>IF(H16="","",SUMIFS(Register!$S$3:$S$1002,Register!$F$3:$F$1002,H16,Register!$N$3:$N$1002,"Yes",Register!$U$3:$U$1002,"")+SUMIFS(Register!$S$3:$S$1002,Register!$F$3:$F$1002,H16,Register!$N$3:$N$1002,"Yes",Register!$U$3:$U$1002,"&gt;"&amp;$B$3))</f>
        <v/>
      </c>
      <c r="L16" s="25">
        <f>IF(H16="","",SUMIFS(Register!$T$3:$T$1002,Register!$F$3:$F$1002,H16,Register!$N$3:$N$1002,"Yes"))</f>
        <v/>
      </c>
      <c r="M16" s="9" t="n"/>
      <c r="N16" s="9" t="n"/>
      <c r="O16" s="25">
        <f>IF(OR(H16="",M16=""),"",J16-M16)</f>
        <v/>
      </c>
      <c r="P16" s="25">
        <f>IF(OR(H16="",N16=""),"",K16-N16)</f>
        <v/>
      </c>
    </row>
    <row r="17">
      <c r="A17" s="6" t="n"/>
      <c r="B17" s="28">
        <f>IF(A17="","",IF(COUNTIFS(Register!$B$3:$B$1002,A17,Register!$E$3:$E$1002,"&lt;&gt;Retired",Register!$N$3:$N$1002,"&lt;&gt;After period end")&gt;0,"Matched","Not in register"))</f>
        <v/>
      </c>
      <c r="D17" s="28">
        <f>IF(Register!$B8="","",Register!$A8)</f>
        <v/>
      </c>
      <c r="E17" s="28">
        <f>IF(Register!$B8="","",Register!$B8)</f>
        <v/>
      </c>
      <c r="F17" s="28">
        <f>IF(OR(Register!$B8="",Register!$E8="Retired",Register!$N8="After period end"),"",IF(COUNTIF($A$12:$A$1011,Register!$B8)&gt;0,"Matched","Not in IT inventory"))</f>
        <v/>
      </c>
    </row>
    <row r="18">
      <c r="A18" s="6" t="n"/>
      <c r="B18" s="28">
        <f>IF(A18="","",IF(COUNTIFS(Register!$B$3:$B$1002,A18,Register!$E$3:$E$1002,"&lt;&gt;Retired",Register!$N$3:$N$1002,"&lt;&gt;After period end")&gt;0,"Matched","Not in register"))</f>
        <v/>
      </c>
      <c r="D18" s="28">
        <f>IF(Register!$B9="","",Register!$A9)</f>
        <v/>
      </c>
      <c r="E18" s="28">
        <f>IF(Register!$B9="","",Register!$B9)</f>
        <v/>
      </c>
      <c r="F18" s="28">
        <f>IF(OR(Register!$B9="",Register!$E9="Retired",Register!$N9="After period end"),"",IF(COUNTIF($A$12:$A$1011,Register!$B9)&gt;0,"Matched","Not in IT inventory"))</f>
        <v/>
      </c>
    </row>
    <row r="19">
      <c r="A19" s="6" t="n"/>
      <c r="B19" s="28">
        <f>IF(A19="","",IF(COUNTIFS(Register!$B$3:$B$1002,A19,Register!$E$3:$E$1002,"&lt;&gt;Retired",Register!$N$3:$N$1002,"&lt;&gt;After period end")&gt;0,"Matched","Not in register"))</f>
        <v/>
      </c>
      <c r="D19" s="28">
        <f>IF(Register!$B10="","",Register!$A10)</f>
        <v/>
      </c>
      <c r="E19" s="28">
        <f>IF(Register!$B10="","",Register!$B10)</f>
        <v/>
      </c>
      <c r="F19" s="28">
        <f>IF(OR(Register!$B10="",Register!$E10="Retired",Register!$N10="After period end"),"",IF(COUNTIF($A$12:$A$1011,Register!$B10)&gt;0,"Matched","Not in IT inventory"))</f>
        <v/>
      </c>
      <c r="H19" s="7" t="inlineStr">
        <is>
          <t>3. Checks (amber means a count above 0)</t>
        </is>
      </c>
    </row>
    <row r="20">
      <c r="A20" s="6" t="n"/>
      <c r="B20" s="28">
        <f>IF(A20="","",IF(COUNTIFS(Register!$B$3:$B$1002,A20,Register!$E$3:$E$1002,"&lt;&gt;Retired",Register!$N$3:$N$1002,"&lt;&gt;After period end")&gt;0,"Matched","Not in register"))</f>
        <v/>
      </c>
      <c r="D20" s="28">
        <f>IF(Register!$B11="","",Register!$A11)</f>
        <v/>
      </c>
      <c r="E20" s="28">
        <f>IF(Register!$B11="","",Register!$B11)</f>
        <v/>
      </c>
      <c r="F20" s="28">
        <f>IF(OR(Register!$B11="",Register!$E11="Retired",Register!$N11="After period end"),"",IF(COUNTIF($A$12:$A$1011,Register!$B11)&gt;0,"Matched","Not in IT inventory"))</f>
        <v/>
      </c>
      <c r="H20" s="8" t="inlineStr">
        <is>
          <t>Check</t>
        </is>
      </c>
      <c r="I20" s="8" t="inlineStr">
        <is>
          <t>Count</t>
        </is>
      </c>
    </row>
    <row r="21">
      <c r="A21" s="6" t="n"/>
      <c r="B21" s="28">
        <f>IF(A21="","",IF(COUNTIFS(Register!$B$3:$B$1002,A21,Register!$E$3:$E$1002,"&lt;&gt;Retired",Register!$N$3:$N$1002,"&lt;&gt;After period end")&gt;0,"Matched","Not in register"))</f>
        <v/>
      </c>
      <c r="D21" s="28">
        <f>IF(Register!$B12="","",Register!$A12)</f>
        <v/>
      </c>
      <c r="E21" s="28">
        <f>IF(Register!$B12="","",Register!$B12)</f>
        <v/>
      </c>
      <c r="F21" s="28">
        <f>IF(OR(Register!$B12="",Register!$E12="Retired",Register!$N12="After period end"),"",IF(COUNTIF($A$12:$A$1011,Register!$B12)&gt;0,"Matched","Not in IT inventory"))</f>
        <v/>
      </c>
      <c r="H21" t="inlineStr">
        <is>
          <t>Duplicate serial numbers (rows)</t>
        </is>
      </c>
      <c r="I21">
        <f>SUMPRODUCT((Register!$B$3:$B$1002&lt;&gt;"")*(Register!$N$3:$N$1002&lt;&gt;"After period end")*(COUNTIFS(Register!$B$3:$B$1002,Register!$B$3:$B$1002,Register!$N$3:$N$1002,"&lt;&gt;After period end")&gt;1))</f>
        <v/>
      </c>
    </row>
    <row r="22">
      <c r="A22" s="6" t="n"/>
      <c r="B22" s="28">
        <f>IF(A22="","",IF(COUNTIFS(Register!$B$3:$B$1002,A22,Register!$E$3:$E$1002,"&lt;&gt;Retired",Register!$N$3:$N$1002,"&lt;&gt;After period end")&gt;0,"Matched","Not in register"))</f>
        <v/>
      </c>
      <c r="D22" s="28">
        <f>IF(Register!$B13="","",Register!$A13)</f>
        <v/>
      </c>
      <c r="E22" s="28">
        <f>IF(Register!$B13="","",Register!$B13)</f>
        <v/>
      </c>
      <c r="F22" s="28">
        <f>IF(OR(Register!$B13="",Register!$E13="Retired",Register!$N13="After period end"),"",IF(COUNTIF($A$12:$A$1011,Register!$B13)&gt;0,"Matched","Not in IT inventory"))</f>
        <v/>
      </c>
      <c r="H22" t="inlineStr">
        <is>
          <t>Rows reading "Check class and entity"</t>
        </is>
      </c>
      <c r="I22">
        <f>COUNTIF(Register!$N$3:$N$1002,"Check class and entity")</f>
        <v/>
      </c>
    </row>
    <row r="23">
      <c r="A23" s="6" t="n"/>
      <c r="B23" s="28">
        <f>IF(A23="","",IF(COUNTIFS(Register!$B$3:$B$1002,A23,Register!$E$3:$E$1002,"&lt;&gt;Retired",Register!$N$3:$N$1002,"&lt;&gt;After period end")&gt;0,"Matched","Not in register"))</f>
        <v/>
      </c>
      <c r="D23" s="28">
        <f>IF(Register!$B14="","",Register!$A14)</f>
        <v/>
      </c>
      <c r="E23" s="28">
        <f>IF(Register!$B14="","",Register!$B14)</f>
        <v/>
      </c>
      <c r="F23" s="28">
        <f>IF(OR(Register!$B14="",Register!$E14="Retired",Register!$N14="After period end"),"",IF(COUNTIF($A$12:$A$1011,Register!$B14)&gt;0,"Matched","Not in IT inventory"))</f>
        <v/>
      </c>
      <c r="H23" t="inlineStr">
        <is>
          <t>Capitalised with no in-service date</t>
        </is>
      </c>
      <c r="I23">
        <f>COUNTIFS(Register!$N$3:$N$1002,"Yes",Register!$O$3:$O$1002,"")</f>
        <v/>
      </c>
    </row>
    <row r="24">
      <c r="A24" s="6" t="n"/>
      <c r="B24" s="28">
        <f>IF(A24="","",IF(COUNTIFS(Register!$B$3:$B$1002,A24,Register!$E$3:$E$1002,"&lt;&gt;Retired",Register!$N$3:$N$1002,"&lt;&gt;After period end")&gt;0,"Matched","Not in register"))</f>
        <v/>
      </c>
      <c r="D24" s="28">
        <f>IF(Register!$B15="","",Register!$A15)</f>
        <v/>
      </c>
      <c r="E24" s="28">
        <f>IF(Register!$B15="","",Register!$B15)</f>
        <v/>
      </c>
      <c r="F24" s="28">
        <f>IF(OR(Register!$B15="",Register!$E15="Retired",Register!$N15="After period end"),"",IF(COUNTIF($A$12:$A$1011,Register!$B15)&gt;0,"Matched","Not in IT inventory"))</f>
        <v/>
      </c>
      <c r="H24" t="inlineStr">
        <is>
          <t>Retired with no disposal date</t>
        </is>
      </c>
      <c r="I24">
        <f>COUNTIFS(Register!$E$3:$E$1002,"Retired",Register!$U$3:$U$1002,"",Register!$N$3:$N$1002,"&lt;&gt;After period end")</f>
        <v/>
      </c>
    </row>
    <row r="25">
      <c r="A25" s="6" t="n"/>
      <c r="B25" s="28">
        <f>IF(A25="","",IF(COUNTIFS(Register!$B$3:$B$1002,A25,Register!$E$3:$E$1002,"&lt;&gt;Retired",Register!$N$3:$N$1002,"&lt;&gt;After period end")&gt;0,"Matched","Not in register"))</f>
        <v/>
      </c>
      <c r="D25" s="28">
        <f>IF(Register!$B16="","",Register!$A16)</f>
        <v/>
      </c>
      <c r="E25" s="28">
        <f>IF(Register!$B16="","",Register!$B16)</f>
        <v/>
      </c>
      <c r="F25" s="28">
        <f>IF(OR(Register!$B16="",Register!$E16="Retired",Register!$N16="After period end"),"",IF(COUNTIF($A$12:$A$1011,Register!$B16)&gt;0,"Matched","Not in IT inventory"))</f>
        <v/>
      </c>
      <c r="H25" t="inlineStr">
        <is>
          <t>Disposal date with no Evidence</t>
        </is>
      </c>
      <c r="I25">
        <f>COUNTIFS(Register!$U$3:$U$1002,"&lt;&gt;",Register!$AA$3:$AA$1002,"",Register!$N$3:$N$1002,"&lt;&gt;After period end")</f>
        <v/>
      </c>
    </row>
    <row r="26">
      <c r="A26" s="6" t="n"/>
      <c r="B26" s="28">
        <f>IF(A26="","",IF(COUNTIFS(Register!$B$3:$B$1002,A26,Register!$E$3:$E$1002,"&lt;&gt;Retired",Register!$N$3:$N$1002,"&lt;&gt;After period end")&gt;0,"Matched","Not in register"))</f>
        <v/>
      </c>
      <c r="D26" s="28">
        <f>IF(Register!$B17="","",Register!$A17)</f>
        <v/>
      </c>
      <c r="E26" s="28">
        <f>IF(Register!$B17="","",Register!$B17)</f>
        <v/>
      </c>
      <c r="F26" s="28">
        <f>IF(OR(Register!$B17="",Register!$E17="Retired",Register!$N17="After period end"),"",IF(COUNTIF($A$12:$A$1011,Register!$B17)&gt;0,"Matched","Not in IT inventory"))</f>
        <v/>
      </c>
      <c r="H26" t="inlineStr">
        <is>
          <t>Fully depreciated and not Retired</t>
        </is>
      </c>
      <c r="I26">
        <f>COUNTIFS(Register!$AF$3:$AF$1002,"&lt;="&amp;$B$3,Register!$E$3:$E$1002,"&lt;&gt;Retired")</f>
        <v/>
      </c>
    </row>
    <row r="27">
      <c r="A27" s="6" t="n"/>
      <c r="B27" s="28">
        <f>IF(A27="","",IF(COUNTIFS(Register!$B$3:$B$1002,A27,Register!$E$3:$E$1002,"&lt;&gt;Retired",Register!$N$3:$N$1002,"&lt;&gt;After period end")&gt;0,"Matched","Not in register"))</f>
        <v/>
      </c>
      <c r="D27" s="28">
        <f>IF(Register!$B18="","",Register!$A18)</f>
        <v/>
      </c>
      <c r="E27" s="28">
        <f>IF(Register!$B18="","",Register!$B18)</f>
        <v/>
      </c>
      <c r="F27" s="28">
        <f>IF(OR(Register!$B18="",Register!$E18="Retired",Register!$N18="After period end"),"",IF(COUNTIF($A$12:$A$1011,Register!$B18)&gt;0,"Matched","Not in IT inventory"))</f>
        <v/>
      </c>
      <c r="H27" t="inlineStr">
        <is>
          <t>Pending return devices</t>
        </is>
      </c>
      <c r="I27">
        <f>COUNTIFS(Register!$E$3:$E$1002,"Pending return",Register!$N$3:$N$1002,"&lt;&gt;After period end")</f>
        <v/>
      </c>
    </row>
    <row r="28">
      <c r="A28" s="6" t="n"/>
      <c r="B28" s="28">
        <f>IF(A28="","",IF(COUNTIFS(Register!$B$3:$B$1002,A28,Register!$E$3:$E$1002,"&lt;&gt;Retired",Register!$N$3:$N$1002,"&lt;&gt;After period end")&gt;0,"Matched","Not in register"))</f>
        <v/>
      </c>
      <c r="D28" s="28">
        <f>IF(Register!$B19="","",Register!$A19)</f>
        <v/>
      </c>
      <c r="E28" s="28">
        <f>IF(Register!$B19="","",Register!$B19)</f>
        <v/>
      </c>
      <c r="F28" s="28">
        <f>IF(OR(Register!$B19="",Register!$E19="Retired",Register!$N19="After period end"),"",IF(COUNTIF($A$12:$A$1011,Register!$B19)&gt;0,"Matched","Not in IT inventory"))</f>
        <v/>
      </c>
      <c r="H28" t="inlineStr">
        <is>
          <t>Not verified in the 90 days before the period end</t>
        </is>
      </c>
      <c r="I28">
        <f>COUNTIFS(Register!$B$3:$B$1002,"&lt;&gt;",Register!$E$3:$E$1002,"&lt;&gt;Retired",Register!$N$3:$N$1002,"&lt;&gt;After period end",Register!$AB$3:$AB$1002,"&lt;"&amp;($B$3-90))+COUNTIFS(Register!$B$3:$B$1002,"&lt;&gt;",Register!$E$3:$E$1002,"&lt;&gt;Retired",Register!$N$3:$N$1002,"&lt;&gt;After period end",Register!$AB$3:$AB$1002,"")</f>
        <v/>
      </c>
    </row>
    <row r="29">
      <c r="A29" s="6" t="n"/>
      <c r="B29" s="28">
        <f>IF(A29="","",IF(COUNTIFS(Register!$B$3:$B$1002,A29,Register!$E$3:$E$1002,"&lt;&gt;Retired",Register!$N$3:$N$1002,"&lt;&gt;After period end")&gt;0,"Matched","Not in register"))</f>
        <v/>
      </c>
      <c r="D29" s="28">
        <f>IF(Register!$B20="","",Register!$A20)</f>
        <v/>
      </c>
      <c r="E29" s="28">
        <f>IF(Register!$B20="","",Register!$B20)</f>
        <v/>
      </c>
      <c r="F29" s="28">
        <f>IF(OR(Register!$B20="",Register!$E20="Retired",Register!$N20="After period end"),"",IF(COUNTIF($A$12:$A$1011,Register!$B20)&gt;0,"Matched","Not in IT inventory"))</f>
        <v/>
      </c>
    </row>
    <row r="30">
      <c r="A30" s="6" t="n"/>
      <c r="B30" s="28">
        <f>IF(A30="","",IF(COUNTIFS(Register!$B$3:$B$1002,A30,Register!$E$3:$E$1002,"&lt;&gt;Retired",Register!$N$3:$N$1002,"&lt;&gt;After period end")&gt;0,"Matched","Not in register"))</f>
        <v/>
      </c>
      <c r="D30" s="28">
        <f>IF(Register!$B21="","",Register!$A21)</f>
        <v/>
      </c>
      <c r="E30" s="28">
        <f>IF(Register!$B21="","",Register!$B21)</f>
        <v/>
      </c>
      <c r="F30" s="28">
        <f>IF(OR(Register!$B21="",Register!$E21="Retired",Register!$N21="After period end"),"",IF(COUNTIF($A$12:$A$1011,Register!$B21)&gt;0,"Matched","Not in IT inventory"))</f>
        <v/>
      </c>
    </row>
    <row r="31">
      <c r="A31" s="6" t="n"/>
      <c r="B31" s="28">
        <f>IF(A31="","",IF(COUNTIFS(Register!$B$3:$B$1002,A31,Register!$E$3:$E$1002,"&lt;&gt;Retired",Register!$N$3:$N$1002,"&lt;&gt;After period end")&gt;0,"Matched","Not in register"))</f>
        <v/>
      </c>
      <c r="D31" s="28">
        <f>IF(Register!$B22="","",Register!$A22)</f>
        <v/>
      </c>
      <c r="E31" s="28">
        <f>IF(Register!$B22="","",Register!$B22)</f>
        <v/>
      </c>
      <c r="F31" s="28">
        <f>IF(OR(Register!$B22="",Register!$E22="Retired",Register!$N22="After period end"),"",IF(COUNTIF($A$12:$A$1011,Register!$B22)&gt;0,"Matched","Not in IT inventory"))</f>
        <v/>
      </c>
      <c r="H31" s="7" t="inlineStr">
        <is>
          <t>Net book value of Pending return devices, per entity</t>
        </is>
      </c>
    </row>
    <row r="32">
      <c r="A32" s="6" t="n"/>
      <c r="B32" s="28">
        <f>IF(A32="","",IF(COUNTIFS(Register!$B$3:$B$1002,A32,Register!$E$3:$E$1002,"&lt;&gt;Retired",Register!$N$3:$N$1002,"&lt;&gt;After period end")&gt;0,"Matched","Not in register"))</f>
        <v/>
      </c>
      <c r="D32" s="28">
        <f>IF(Register!$B23="","",Register!$A23)</f>
        <v/>
      </c>
      <c r="E32" s="28">
        <f>IF(Register!$B23="","",Register!$B23)</f>
        <v/>
      </c>
      <c r="F32" s="28">
        <f>IF(OR(Register!$B23="",Register!$E23="Retired",Register!$N23="After period end"),"",IF(COUNTIF($A$12:$A$1011,Register!$B23)&gt;0,"Matched","Not in IT inventory"))</f>
        <v/>
      </c>
      <c r="H32" s="8" t="inlineStr">
        <is>
          <t>Entity</t>
        </is>
      </c>
      <c r="I32" s="8" t="inlineStr">
        <is>
          <t>Currency</t>
        </is>
      </c>
      <c r="J32" s="8" t="inlineStr">
        <is>
          <t>Net book value</t>
        </is>
      </c>
    </row>
    <row r="33">
      <c r="A33" s="6" t="n"/>
      <c r="B33" s="28">
        <f>IF(A33="","",IF(COUNTIFS(Register!$B$3:$B$1002,A33,Register!$E$3:$E$1002,"&lt;&gt;Retired",Register!$N$3:$N$1002,"&lt;&gt;After period end")&gt;0,"Matched","Not in register"))</f>
        <v/>
      </c>
      <c r="D33" s="28">
        <f>IF(Register!$B24="","",Register!$A24)</f>
        <v/>
      </c>
      <c r="E33" s="28">
        <f>IF(Register!$B24="","",Register!$B24)</f>
        <v/>
      </c>
      <c r="F33" s="28">
        <f>IF(OR(Register!$B24="",Register!$E24="Retired",Register!$N24="After period end"),"",IF(COUNTIF($A$12:$A$1011,Register!$B24)&gt;0,"Matched","Not in IT inventory"))</f>
        <v/>
      </c>
      <c r="H33">
        <f>IF(Settings!$A$9="","",Settings!$A$9)</f>
        <v/>
      </c>
      <c r="I33">
        <f>IF(H33="","",Settings!$B$9)</f>
        <v/>
      </c>
      <c r="J33" s="25">
        <f>IF(H33="","",SUMIFS(Register!$T$3:$T$1002,Register!$F$3:$F$1002,H33,Register!$E$3:$E$1002,"Pending return"))</f>
        <v/>
      </c>
    </row>
    <row r="34">
      <c r="A34" s="6" t="n"/>
      <c r="B34" s="28">
        <f>IF(A34="","",IF(COUNTIFS(Register!$B$3:$B$1002,A34,Register!$E$3:$E$1002,"&lt;&gt;Retired",Register!$N$3:$N$1002,"&lt;&gt;After period end")&gt;0,"Matched","Not in register"))</f>
        <v/>
      </c>
      <c r="D34" s="28">
        <f>IF(Register!$B25="","",Register!$A25)</f>
        <v/>
      </c>
      <c r="E34" s="28">
        <f>IF(Register!$B25="","",Register!$B25)</f>
        <v/>
      </c>
      <c r="F34" s="28">
        <f>IF(OR(Register!$B25="",Register!$E25="Retired",Register!$N25="After period end"),"",IF(COUNTIF($A$12:$A$1011,Register!$B25)&gt;0,"Matched","Not in IT inventory"))</f>
        <v/>
      </c>
      <c r="H34">
        <f>IF(Settings!$A$10="","",Settings!$A$10)</f>
        <v/>
      </c>
      <c r="I34">
        <f>IF(H34="","",Settings!$B$10)</f>
        <v/>
      </c>
      <c r="J34" s="25">
        <f>IF(H34="","",SUMIFS(Register!$T$3:$T$1002,Register!$F$3:$F$1002,H34,Register!$E$3:$E$1002,"Pending return"))</f>
        <v/>
      </c>
    </row>
    <row r="35">
      <c r="A35" s="6" t="n"/>
      <c r="B35" s="28">
        <f>IF(A35="","",IF(COUNTIFS(Register!$B$3:$B$1002,A35,Register!$E$3:$E$1002,"&lt;&gt;Retired",Register!$N$3:$N$1002,"&lt;&gt;After period end")&gt;0,"Matched","Not in register"))</f>
        <v/>
      </c>
      <c r="D35" s="28">
        <f>IF(Register!$B26="","",Register!$A26)</f>
        <v/>
      </c>
      <c r="E35" s="28">
        <f>IF(Register!$B26="","",Register!$B26)</f>
        <v/>
      </c>
      <c r="F35" s="28">
        <f>IF(OR(Register!$B26="",Register!$E26="Retired",Register!$N26="After period end"),"",IF(COUNTIF($A$12:$A$1011,Register!$B26)&gt;0,"Matched","Not in IT inventory"))</f>
        <v/>
      </c>
      <c r="H35">
        <f>IF(Settings!$A$11="","",Settings!$A$11)</f>
        <v/>
      </c>
      <c r="I35">
        <f>IF(H35="","",Settings!$B$11)</f>
        <v/>
      </c>
      <c r="J35" s="25">
        <f>IF(H35="","",SUMIFS(Register!$T$3:$T$1002,Register!$F$3:$F$1002,H35,Register!$E$3:$E$1002,"Pending return"))</f>
        <v/>
      </c>
    </row>
    <row r="36">
      <c r="A36" s="6" t="n"/>
      <c r="B36" s="28">
        <f>IF(A36="","",IF(COUNTIFS(Register!$B$3:$B$1002,A36,Register!$E$3:$E$1002,"&lt;&gt;Retired",Register!$N$3:$N$1002,"&lt;&gt;After period end")&gt;0,"Matched","Not in register"))</f>
        <v/>
      </c>
      <c r="D36" s="28">
        <f>IF(Register!$B27="","",Register!$A27)</f>
        <v/>
      </c>
      <c r="E36" s="28">
        <f>IF(Register!$B27="","",Register!$B27)</f>
        <v/>
      </c>
      <c r="F36" s="28">
        <f>IF(OR(Register!$B27="",Register!$E27="Retired",Register!$N27="After period end"),"",IF(COUNTIF($A$12:$A$1011,Register!$B27)&gt;0,"Matched","Not in IT inventory"))</f>
        <v/>
      </c>
      <c r="H36">
        <f>IF(Settings!$A$12="","",Settings!$A$12)</f>
        <v/>
      </c>
      <c r="I36">
        <f>IF(H36="","",Settings!$B$12)</f>
        <v/>
      </c>
      <c r="J36" s="25">
        <f>IF(H36="","",SUMIFS(Register!$T$3:$T$1002,Register!$F$3:$F$1002,H36,Register!$E$3:$E$1002,"Pending return"))</f>
        <v/>
      </c>
    </row>
    <row r="37">
      <c r="A37" s="6" t="n"/>
      <c r="B37" s="28">
        <f>IF(A37="","",IF(COUNTIFS(Register!$B$3:$B$1002,A37,Register!$E$3:$E$1002,"&lt;&gt;Retired",Register!$N$3:$N$1002,"&lt;&gt;After period end")&gt;0,"Matched","Not in register"))</f>
        <v/>
      </c>
      <c r="D37" s="28">
        <f>IF(Register!$B28="","",Register!$A28)</f>
        <v/>
      </c>
      <c r="E37" s="28">
        <f>IF(Register!$B28="","",Register!$B28)</f>
        <v/>
      </c>
      <c r="F37" s="28">
        <f>IF(OR(Register!$B28="",Register!$E28="Retired",Register!$N28="After period end"),"",IF(COUNTIF($A$12:$A$1011,Register!$B28)&gt;0,"Matched","Not in IT inventory"))</f>
        <v/>
      </c>
      <c r="H37">
        <f>IF(Settings!$A$13="","",Settings!$A$13)</f>
        <v/>
      </c>
      <c r="I37">
        <f>IF(H37="","",Settings!$B$13)</f>
        <v/>
      </c>
      <c r="J37" s="25">
        <f>IF(H37="","",SUMIFS(Register!$T$3:$T$1002,Register!$F$3:$F$1002,H37,Register!$E$3:$E$1002,"Pending return"))</f>
        <v/>
      </c>
    </row>
    <row r="38">
      <c r="A38" s="6" t="n"/>
      <c r="B38" s="28">
        <f>IF(A38="","",IF(COUNTIFS(Register!$B$3:$B$1002,A38,Register!$E$3:$E$1002,"&lt;&gt;Retired",Register!$N$3:$N$1002,"&lt;&gt;After period end")&gt;0,"Matched","Not in register"))</f>
        <v/>
      </c>
      <c r="D38" s="28">
        <f>IF(Register!$B29="","",Register!$A29)</f>
        <v/>
      </c>
      <c r="E38" s="28">
        <f>IF(Register!$B29="","",Register!$B29)</f>
        <v/>
      </c>
      <c r="F38" s="28">
        <f>IF(OR(Register!$B29="",Register!$E29="Retired",Register!$N29="After period end"),"",IF(COUNTIF($A$12:$A$1011,Register!$B29)&gt;0,"Matched","Not in IT inventory"))</f>
        <v/>
      </c>
      <c r="H38">
        <f>IF(Settings!$A$14="","",Settings!$A$14)</f>
        <v/>
      </c>
      <c r="I38">
        <f>IF(H38="","",Settings!$B$14)</f>
        <v/>
      </c>
      <c r="J38" s="25">
        <f>IF(H38="","",SUMIFS(Register!$T$3:$T$1002,Register!$F$3:$F$1002,H38,Register!$E$3:$E$1002,"Pending return"))</f>
        <v/>
      </c>
    </row>
    <row r="39">
      <c r="A39" s="6" t="n"/>
      <c r="B39" s="28">
        <f>IF(A39="","",IF(COUNTIFS(Register!$B$3:$B$1002,A39,Register!$E$3:$E$1002,"&lt;&gt;Retired",Register!$N$3:$N$1002,"&lt;&gt;After period end")&gt;0,"Matched","Not in register"))</f>
        <v/>
      </c>
      <c r="D39" s="28">
        <f>IF(Register!$B30="","",Register!$A30)</f>
        <v/>
      </c>
      <c r="E39" s="28">
        <f>IF(Register!$B30="","",Register!$B30)</f>
        <v/>
      </c>
      <c r="F39" s="28">
        <f>IF(OR(Register!$B30="",Register!$E30="Retired",Register!$N30="After period end"),"",IF(COUNTIF($A$12:$A$1011,Register!$B30)&gt;0,"Matched","Not in IT inventory"))</f>
        <v/>
      </c>
      <c r="H39">
        <f>IF(Settings!$A$15="","",Settings!$A$15)</f>
        <v/>
      </c>
      <c r="I39">
        <f>IF(H39="","",Settings!$B$15)</f>
        <v/>
      </c>
      <c r="J39" s="25">
        <f>IF(H39="","",SUMIFS(Register!$T$3:$T$1002,Register!$F$3:$F$1002,H39,Register!$E$3:$E$1002,"Pending return"))</f>
        <v/>
      </c>
    </row>
    <row r="40">
      <c r="A40" s="6" t="n"/>
      <c r="B40" s="28">
        <f>IF(A40="","",IF(COUNTIFS(Register!$B$3:$B$1002,A40,Register!$E$3:$E$1002,"&lt;&gt;Retired",Register!$N$3:$N$1002,"&lt;&gt;After period end")&gt;0,"Matched","Not in register"))</f>
        <v/>
      </c>
      <c r="D40" s="28">
        <f>IF(Register!$B31="","",Register!$A31)</f>
        <v/>
      </c>
      <c r="E40" s="28">
        <f>IF(Register!$B31="","",Register!$B31)</f>
        <v/>
      </c>
      <c r="F40" s="28">
        <f>IF(OR(Register!$B31="",Register!$E31="Retired",Register!$N31="After period end"),"",IF(COUNTIF($A$12:$A$1011,Register!$B31)&gt;0,"Matched","Not in IT inventory"))</f>
        <v/>
      </c>
      <c r="H40">
        <f>IF(Settings!$A$16="","",Settings!$A$16)</f>
        <v/>
      </c>
      <c r="I40">
        <f>IF(H40="","",Settings!$B$16)</f>
        <v/>
      </c>
      <c r="J40" s="25">
        <f>IF(H40="","",SUMIFS(Register!$T$3:$T$1002,Register!$F$3:$F$1002,H40,Register!$E$3:$E$1002,"Pending return"))</f>
        <v/>
      </c>
    </row>
    <row r="41">
      <c r="A41" s="6" t="n"/>
      <c r="B41" s="28">
        <f>IF(A41="","",IF(COUNTIFS(Register!$B$3:$B$1002,A41,Register!$E$3:$E$1002,"&lt;&gt;Retired",Register!$N$3:$N$1002,"&lt;&gt;After period end")&gt;0,"Matched","Not in register"))</f>
        <v/>
      </c>
      <c r="D41" s="28">
        <f>IF(Register!$B32="","",Register!$A32)</f>
        <v/>
      </c>
      <c r="E41" s="28">
        <f>IF(Register!$B32="","",Register!$B32)</f>
        <v/>
      </c>
      <c r="F41" s="28">
        <f>IF(OR(Register!$B32="",Register!$E32="Retired",Register!$N32="After period end"),"",IF(COUNTIF($A$12:$A$1011,Register!$B32)&gt;0,"Matched","Not in IT inventory"))</f>
        <v/>
      </c>
      <c r="H41">
        <f>IF(Settings!$A$17="","",Settings!$A$17)</f>
        <v/>
      </c>
      <c r="I41">
        <f>IF(H41="","",Settings!$B$17)</f>
        <v/>
      </c>
      <c r="J41" s="25">
        <f>IF(H41="","",SUMIFS(Register!$T$3:$T$1002,Register!$F$3:$F$1002,H41,Register!$E$3:$E$1002,"Pending return"))</f>
        <v/>
      </c>
    </row>
    <row r="42">
      <c r="A42" s="6" t="n"/>
      <c r="B42" s="28">
        <f>IF(A42="","",IF(COUNTIFS(Register!$B$3:$B$1002,A42,Register!$E$3:$E$1002,"&lt;&gt;Retired",Register!$N$3:$N$1002,"&lt;&gt;After period end")&gt;0,"Matched","Not in register"))</f>
        <v/>
      </c>
      <c r="D42" s="28">
        <f>IF(Register!$B33="","",Register!$A33)</f>
        <v/>
      </c>
      <c r="E42" s="28">
        <f>IF(Register!$B33="","",Register!$B33)</f>
        <v/>
      </c>
      <c r="F42" s="28">
        <f>IF(OR(Register!$B33="",Register!$E33="Retired",Register!$N33="After period end"),"",IF(COUNTIF($A$12:$A$1011,Register!$B33)&gt;0,"Matched","Not in IT inventory"))</f>
        <v/>
      </c>
      <c r="H42">
        <f>IF(Settings!$A$18="","",Settings!$A$18)</f>
        <v/>
      </c>
      <c r="I42">
        <f>IF(H42="","",Settings!$B$18)</f>
        <v/>
      </c>
      <c r="J42" s="25">
        <f>IF(H42="","",SUMIFS(Register!$T$3:$T$1002,Register!$F$3:$F$1002,H42,Register!$E$3:$E$1002,"Pending return"))</f>
        <v/>
      </c>
    </row>
    <row r="43">
      <c r="A43" s="6" t="n"/>
      <c r="B43" s="28">
        <f>IF(A43="","",IF(COUNTIFS(Register!$B$3:$B$1002,A43,Register!$E$3:$E$1002,"&lt;&gt;Retired",Register!$N$3:$N$1002,"&lt;&gt;After period end")&gt;0,"Matched","Not in register"))</f>
        <v/>
      </c>
      <c r="D43" s="28">
        <f>IF(Register!$B34="","",Register!$A34)</f>
        <v/>
      </c>
      <c r="E43" s="28">
        <f>IF(Register!$B34="","",Register!$B34)</f>
        <v/>
      </c>
      <c r="F43" s="28">
        <f>IF(OR(Register!$B34="",Register!$E34="Retired",Register!$N34="After period end"),"",IF(COUNTIF($A$12:$A$1011,Register!$B34)&gt;0,"Matched","Not in IT inventory"))</f>
        <v/>
      </c>
    </row>
    <row r="44">
      <c r="A44" s="6" t="n"/>
      <c r="B44" s="28">
        <f>IF(A44="","",IF(COUNTIFS(Register!$B$3:$B$1002,A44,Register!$E$3:$E$1002,"&lt;&gt;Retired",Register!$N$3:$N$1002,"&lt;&gt;After period end")&gt;0,"Matched","Not in register"))</f>
        <v/>
      </c>
      <c r="D44" s="28">
        <f>IF(Register!$B35="","",Register!$A35)</f>
        <v/>
      </c>
      <c r="E44" s="28">
        <f>IF(Register!$B35="","",Register!$B35)</f>
        <v/>
      </c>
      <c r="F44" s="28">
        <f>IF(OR(Register!$B35="",Register!$E35="Retired",Register!$N35="After period end"),"",IF(COUNTIF($A$12:$A$1011,Register!$B35)&gt;0,"Matched","Not in IT inventory"))</f>
        <v/>
      </c>
    </row>
    <row r="45">
      <c r="A45" s="6" t="n"/>
      <c r="B45" s="28">
        <f>IF(A45="","",IF(COUNTIFS(Register!$B$3:$B$1002,A45,Register!$E$3:$E$1002,"&lt;&gt;Retired",Register!$N$3:$N$1002,"&lt;&gt;After period end")&gt;0,"Matched","Not in register"))</f>
        <v/>
      </c>
      <c r="D45" s="28">
        <f>IF(Register!$B36="","",Register!$A36)</f>
        <v/>
      </c>
      <c r="E45" s="28">
        <f>IF(Register!$B36="","",Register!$B36)</f>
        <v/>
      </c>
      <c r="F45" s="28">
        <f>IF(OR(Register!$B36="",Register!$E36="Retired",Register!$N36="After period end"),"",IF(COUNTIF($A$12:$A$1011,Register!$B36)&gt;0,"Matched","Not in IT inventory"))</f>
        <v/>
      </c>
    </row>
    <row r="46">
      <c r="A46" s="6" t="n"/>
      <c r="B46" s="28">
        <f>IF(A46="","",IF(COUNTIFS(Register!$B$3:$B$1002,A46,Register!$E$3:$E$1002,"&lt;&gt;Retired",Register!$N$3:$N$1002,"&lt;&gt;After period end")&gt;0,"Matched","Not in register"))</f>
        <v/>
      </c>
      <c r="D46" s="28">
        <f>IF(Register!$B37="","",Register!$A37)</f>
        <v/>
      </c>
      <c r="E46" s="28">
        <f>IF(Register!$B37="","",Register!$B37)</f>
        <v/>
      </c>
      <c r="F46" s="28">
        <f>IF(OR(Register!$B37="",Register!$E37="Retired",Register!$N37="After period end"),"",IF(COUNTIF($A$12:$A$1011,Register!$B37)&gt;0,"Matched","Not in IT inventory"))</f>
        <v/>
      </c>
    </row>
    <row r="47">
      <c r="A47" s="6" t="n"/>
      <c r="B47" s="28">
        <f>IF(A47="","",IF(COUNTIFS(Register!$B$3:$B$1002,A47,Register!$E$3:$E$1002,"&lt;&gt;Retired",Register!$N$3:$N$1002,"&lt;&gt;After period end")&gt;0,"Matched","Not in register"))</f>
        <v/>
      </c>
      <c r="D47" s="28">
        <f>IF(Register!$B38="","",Register!$A38)</f>
        <v/>
      </c>
      <c r="E47" s="28">
        <f>IF(Register!$B38="","",Register!$B38)</f>
        <v/>
      </c>
      <c r="F47" s="28">
        <f>IF(OR(Register!$B38="",Register!$E38="Retired",Register!$N38="After period end"),"",IF(COUNTIF($A$12:$A$1011,Register!$B38)&gt;0,"Matched","Not in IT inventory"))</f>
        <v/>
      </c>
    </row>
    <row r="48">
      <c r="A48" s="6" t="n"/>
      <c r="B48" s="28">
        <f>IF(A48="","",IF(COUNTIFS(Register!$B$3:$B$1002,A48,Register!$E$3:$E$1002,"&lt;&gt;Retired",Register!$N$3:$N$1002,"&lt;&gt;After period end")&gt;0,"Matched","Not in register"))</f>
        <v/>
      </c>
      <c r="D48" s="28">
        <f>IF(Register!$B39="","",Register!$A39)</f>
        <v/>
      </c>
      <c r="E48" s="28">
        <f>IF(Register!$B39="","",Register!$B39)</f>
        <v/>
      </c>
      <c r="F48" s="28">
        <f>IF(OR(Register!$B39="",Register!$E39="Retired",Register!$N39="After period end"),"",IF(COUNTIF($A$12:$A$1011,Register!$B39)&gt;0,"Matched","Not in IT inventory"))</f>
        <v/>
      </c>
    </row>
    <row r="49">
      <c r="A49" s="6" t="n"/>
      <c r="B49" s="28">
        <f>IF(A49="","",IF(COUNTIFS(Register!$B$3:$B$1002,A49,Register!$E$3:$E$1002,"&lt;&gt;Retired",Register!$N$3:$N$1002,"&lt;&gt;After period end")&gt;0,"Matched","Not in register"))</f>
        <v/>
      </c>
      <c r="D49" s="28">
        <f>IF(Register!$B40="","",Register!$A40)</f>
        <v/>
      </c>
      <c r="E49" s="28">
        <f>IF(Register!$B40="","",Register!$B40)</f>
        <v/>
      </c>
      <c r="F49" s="28">
        <f>IF(OR(Register!$B40="",Register!$E40="Retired",Register!$N40="After period end"),"",IF(COUNTIF($A$12:$A$1011,Register!$B40)&gt;0,"Matched","Not in IT inventory"))</f>
        <v/>
      </c>
    </row>
    <row r="50">
      <c r="A50" s="6" t="n"/>
      <c r="B50" s="28">
        <f>IF(A50="","",IF(COUNTIFS(Register!$B$3:$B$1002,A50,Register!$E$3:$E$1002,"&lt;&gt;Retired",Register!$N$3:$N$1002,"&lt;&gt;After period end")&gt;0,"Matched","Not in register"))</f>
        <v/>
      </c>
      <c r="D50" s="28">
        <f>IF(Register!$B41="","",Register!$A41)</f>
        <v/>
      </c>
      <c r="E50" s="28">
        <f>IF(Register!$B41="","",Register!$B41)</f>
        <v/>
      </c>
      <c r="F50" s="28">
        <f>IF(OR(Register!$B41="",Register!$E41="Retired",Register!$N41="After period end"),"",IF(COUNTIF($A$12:$A$1011,Register!$B41)&gt;0,"Matched","Not in IT inventory"))</f>
        <v/>
      </c>
    </row>
    <row r="51">
      <c r="A51" s="6" t="n"/>
      <c r="B51" s="28">
        <f>IF(A51="","",IF(COUNTIFS(Register!$B$3:$B$1002,A51,Register!$E$3:$E$1002,"&lt;&gt;Retired",Register!$N$3:$N$1002,"&lt;&gt;After period end")&gt;0,"Matched","Not in register"))</f>
        <v/>
      </c>
      <c r="D51" s="28">
        <f>IF(Register!$B42="","",Register!$A42)</f>
        <v/>
      </c>
      <c r="E51" s="28">
        <f>IF(Register!$B42="","",Register!$B42)</f>
        <v/>
      </c>
      <c r="F51" s="28">
        <f>IF(OR(Register!$B42="",Register!$E42="Retired",Register!$N42="After period end"),"",IF(COUNTIF($A$12:$A$1011,Register!$B42)&gt;0,"Matched","Not in IT inventory"))</f>
        <v/>
      </c>
    </row>
    <row r="52">
      <c r="A52" s="6" t="n"/>
      <c r="B52" s="28">
        <f>IF(A52="","",IF(COUNTIFS(Register!$B$3:$B$1002,A52,Register!$E$3:$E$1002,"&lt;&gt;Retired",Register!$N$3:$N$1002,"&lt;&gt;After period end")&gt;0,"Matched","Not in register"))</f>
        <v/>
      </c>
      <c r="D52" s="28">
        <f>IF(Register!$B43="","",Register!$A43)</f>
        <v/>
      </c>
      <c r="E52" s="28">
        <f>IF(Register!$B43="","",Register!$B43)</f>
        <v/>
      </c>
      <c r="F52" s="28">
        <f>IF(OR(Register!$B43="",Register!$E43="Retired",Register!$N43="After period end"),"",IF(COUNTIF($A$12:$A$1011,Register!$B43)&gt;0,"Matched","Not in IT inventory"))</f>
        <v/>
      </c>
    </row>
    <row r="53">
      <c r="A53" s="6" t="n"/>
      <c r="B53" s="28">
        <f>IF(A53="","",IF(COUNTIFS(Register!$B$3:$B$1002,A53,Register!$E$3:$E$1002,"&lt;&gt;Retired",Register!$N$3:$N$1002,"&lt;&gt;After period end")&gt;0,"Matched","Not in register"))</f>
        <v/>
      </c>
      <c r="D53" s="28">
        <f>IF(Register!$B44="","",Register!$A44)</f>
        <v/>
      </c>
      <c r="E53" s="28">
        <f>IF(Register!$B44="","",Register!$B44)</f>
        <v/>
      </c>
      <c r="F53" s="28">
        <f>IF(OR(Register!$B44="",Register!$E44="Retired",Register!$N44="After period end"),"",IF(COUNTIF($A$12:$A$1011,Register!$B44)&gt;0,"Matched","Not in IT inventory"))</f>
        <v/>
      </c>
    </row>
    <row r="54">
      <c r="A54" s="6" t="n"/>
      <c r="B54" s="28">
        <f>IF(A54="","",IF(COUNTIFS(Register!$B$3:$B$1002,A54,Register!$E$3:$E$1002,"&lt;&gt;Retired",Register!$N$3:$N$1002,"&lt;&gt;After period end")&gt;0,"Matched","Not in register"))</f>
        <v/>
      </c>
      <c r="D54" s="28">
        <f>IF(Register!$B45="","",Register!$A45)</f>
        <v/>
      </c>
      <c r="E54" s="28">
        <f>IF(Register!$B45="","",Register!$B45)</f>
        <v/>
      </c>
      <c r="F54" s="28">
        <f>IF(OR(Register!$B45="",Register!$E45="Retired",Register!$N45="After period end"),"",IF(COUNTIF($A$12:$A$1011,Register!$B45)&gt;0,"Matched","Not in IT inventory"))</f>
        <v/>
      </c>
    </row>
    <row r="55">
      <c r="A55" s="6" t="n"/>
      <c r="B55" s="28">
        <f>IF(A55="","",IF(COUNTIFS(Register!$B$3:$B$1002,A55,Register!$E$3:$E$1002,"&lt;&gt;Retired",Register!$N$3:$N$1002,"&lt;&gt;After period end")&gt;0,"Matched","Not in register"))</f>
        <v/>
      </c>
      <c r="D55" s="28">
        <f>IF(Register!$B46="","",Register!$A46)</f>
        <v/>
      </c>
      <c r="E55" s="28">
        <f>IF(Register!$B46="","",Register!$B46)</f>
        <v/>
      </c>
      <c r="F55" s="28">
        <f>IF(OR(Register!$B46="",Register!$E46="Retired",Register!$N46="After period end"),"",IF(COUNTIF($A$12:$A$1011,Register!$B46)&gt;0,"Matched","Not in IT inventory"))</f>
        <v/>
      </c>
    </row>
    <row r="56">
      <c r="A56" s="6" t="n"/>
      <c r="B56" s="28">
        <f>IF(A56="","",IF(COUNTIFS(Register!$B$3:$B$1002,A56,Register!$E$3:$E$1002,"&lt;&gt;Retired",Register!$N$3:$N$1002,"&lt;&gt;After period end")&gt;0,"Matched","Not in register"))</f>
        <v/>
      </c>
      <c r="D56" s="28">
        <f>IF(Register!$B47="","",Register!$A47)</f>
        <v/>
      </c>
      <c r="E56" s="28">
        <f>IF(Register!$B47="","",Register!$B47)</f>
        <v/>
      </c>
      <c r="F56" s="28">
        <f>IF(OR(Register!$B47="",Register!$E47="Retired",Register!$N47="After period end"),"",IF(COUNTIF($A$12:$A$1011,Register!$B47)&gt;0,"Matched","Not in IT inventory"))</f>
        <v/>
      </c>
    </row>
    <row r="57">
      <c r="A57" s="6" t="n"/>
      <c r="B57" s="28">
        <f>IF(A57="","",IF(COUNTIFS(Register!$B$3:$B$1002,A57,Register!$E$3:$E$1002,"&lt;&gt;Retired",Register!$N$3:$N$1002,"&lt;&gt;After period end")&gt;0,"Matched","Not in register"))</f>
        <v/>
      </c>
      <c r="D57" s="28">
        <f>IF(Register!$B48="","",Register!$A48)</f>
        <v/>
      </c>
      <c r="E57" s="28">
        <f>IF(Register!$B48="","",Register!$B48)</f>
        <v/>
      </c>
      <c r="F57" s="28">
        <f>IF(OR(Register!$B48="",Register!$E48="Retired",Register!$N48="After period end"),"",IF(COUNTIF($A$12:$A$1011,Register!$B48)&gt;0,"Matched","Not in IT inventory"))</f>
        <v/>
      </c>
    </row>
    <row r="58">
      <c r="A58" s="6" t="n"/>
      <c r="B58" s="28">
        <f>IF(A58="","",IF(COUNTIFS(Register!$B$3:$B$1002,A58,Register!$E$3:$E$1002,"&lt;&gt;Retired",Register!$N$3:$N$1002,"&lt;&gt;After period end")&gt;0,"Matched","Not in register"))</f>
        <v/>
      </c>
      <c r="D58" s="28">
        <f>IF(Register!$B49="","",Register!$A49)</f>
        <v/>
      </c>
      <c r="E58" s="28">
        <f>IF(Register!$B49="","",Register!$B49)</f>
        <v/>
      </c>
      <c r="F58" s="28">
        <f>IF(OR(Register!$B49="",Register!$E49="Retired",Register!$N49="After period end"),"",IF(COUNTIF($A$12:$A$1011,Register!$B49)&gt;0,"Matched","Not in IT inventory"))</f>
        <v/>
      </c>
    </row>
    <row r="59">
      <c r="A59" s="6" t="n"/>
      <c r="B59" s="28">
        <f>IF(A59="","",IF(COUNTIFS(Register!$B$3:$B$1002,A59,Register!$E$3:$E$1002,"&lt;&gt;Retired",Register!$N$3:$N$1002,"&lt;&gt;After period end")&gt;0,"Matched","Not in register"))</f>
        <v/>
      </c>
      <c r="D59" s="28">
        <f>IF(Register!$B50="","",Register!$A50)</f>
        <v/>
      </c>
      <c r="E59" s="28">
        <f>IF(Register!$B50="","",Register!$B50)</f>
        <v/>
      </c>
      <c r="F59" s="28">
        <f>IF(OR(Register!$B50="",Register!$E50="Retired",Register!$N50="After period end"),"",IF(COUNTIF($A$12:$A$1011,Register!$B50)&gt;0,"Matched","Not in IT inventory"))</f>
        <v/>
      </c>
    </row>
    <row r="60">
      <c r="A60" s="6" t="n"/>
      <c r="B60" s="28">
        <f>IF(A60="","",IF(COUNTIFS(Register!$B$3:$B$1002,A60,Register!$E$3:$E$1002,"&lt;&gt;Retired",Register!$N$3:$N$1002,"&lt;&gt;After period end")&gt;0,"Matched","Not in register"))</f>
        <v/>
      </c>
      <c r="D60" s="28">
        <f>IF(Register!$B51="","",Register!$A51)</f>
        <v/>
      </c>
      <c r="E60" s="28">
        <f>IF(Register!$B51="","",Register!$B51)</f>
        <v/>
      </c>
      <c r="F60" s="28">
        <f>IF(OR(Register!$B51="",Register!$E51="Retired",Register!$N51="After period end"),"",IF(COUNTIF($A$12:$A$1011,Register!$B51)&gt;0,"Matched","Not in IT inventory"))</f>
        <v/>
      </c>
    </row>
    <row r="61">
      <c r="A61" s="6" t="n"/>
      <c r="B61" s="28">
        <f>IF(A61="","",IF(COUNTIFS(Register!$B$3:$B$1002,A61,Register!$E$3:$E$1002,"&lt;&gt;Retired",Register!$N$3:$N$1002,"&lt;&gt;After period end")&gt;0,"Matched","Not in register"))</f>
        <v/>
      </c>
      <c r="D61" s="28">
        <f>IF(Register!$B52="","",Register!$A52)</f>
        <v/>
      </c>
      <c r="E61" s="28">
        <f>IF(Register!$B52="","",Register!$B52)</f>
        <v/>
      </c>
      <c r="F61" s="28">
        <f>IF(OR(Register!$B52="",Register!$E52="Retired",Register!$N52="After period end"),"",IF(COUNTIF($A$12:$A$1011,Register!$B52)&gt;0,"Matched","Not in IT inventory"))</f>
        <v/>
      </c>
    </row>
    <row r="62">
      <c r="A62" s="6" t="n"/>
      <c r="B62" s="28">
        <f>IF(A62="","",IF(COUNTIFS(Register!$B$3:$B$1002,A62,Register!$E$3:$E$1002,"&lt;&gt;Retired",Register!$N$3:$N$1002,"&lt;&gt;After period end")&gt;0,"Matched","Not in register"))</f>
        <v/>
      </c>
      <c r="D62" s="28">
        <f>IF(Register!$B53="","",Register!$A53)</f>
        <v/>
      </c>
      <c r="E62" s="28">
        <f>IF(Register!$B53="","",Register!$B53)</f>
        <v/>
      </c>
      <c r="F62" s="28">
        <f>IF(OR(Register!$B53="",Register!$E53="Retired",Register!$N53="After period end"),"",IF(COUNTIF($A$12:$A$1011,Register!$B53)&gt;0,"Matched","Not in IT inventory"))</f>
        <v/>
      </c>
    </row>
    <row r="63">
      <c r="A63" s="6" t="n"/>
      <c r="B63" s="28">
        <f>IF(A63="","",IF(COUNTIFS(Register!$B$3:$B$1002,A63,Register!$E$3:$E$1002,"&lt;&gt;Retired",Register!$N$3:$N$1002,"&lt;&gt;After period end")&gt;0,"Matched","Not in register"))</f>
        <v/>
      </c>
      <c r="D63" s="28">
        <f>IF(Register!$B54="","",Register!$A54)</f>
        <v/>
      </c>
      <c r="E63" s="28">
        <f>IF(Register!$B54="","",Register!$B54)</f>
        <v/>
      </c>
      <c r="F63" s="28">
        <f>IF(OR(Register!$B54="",Register!$E54="Retired",Register!$N54="After period end"),"",IF(COUNTIF($A$12:$A$1011,Register!$B54)&gt;0,"Matched","Not in IT inventory"))</f>
        <v/>
      </c>
    </row>
    <row r="64">
      <c r="A64" s="6" t="n"/>
      <c r="B64" s="28">
        <f>IF(A64="","",IF(COUNTIFS(Register!$B$3:$B$1002,A64,Register!$E$3:$E$1002,"&lt;&gt;Retired",Register!$N$3:$N$1002,"&lt;&gt;After period end")&gt;0,"Matched","Not in register"))</f>
        <v/>
      </c>
      <c r="D64" s="28">
        <f>IF(Register!$B55="","",Register!$A55)</f>
        <v/>
      </c>
      <c r="E64" s="28">
        <f>IF(Register!$B55="","",Register!$B55)</f>
        <v/>
      </c>
      <c r="F64" s="28">
        <f>IF(OR(Register!$B55="",Register!$E55="Retired",Register!$N55="After period end"),"",IF(COUNTIF($A$12:$A$1011,Register!$B55)&gt;0,"Matched","Not in IT inventory"))</f>
        <v/>
      </c>
    </row>
    <row r="65">
      <c r="A65" s="6" t="n"/>
      <c r="B65" s="28">
        <f>IF(A65="","",IF(COUNTIFS(Register!$B$3:$B$1002,A65,Register!$E$3:$E$1002,"&lt;&gt;Retired",Register!$N$3:$N$1002,"&lt;&gt;After period end")&gt;0,"Matched","Not in register"))</f>
        <v/>
      </c>
      <c r="D65" s="28">
        <f>IF(Register!$B56="","",Register!$A56)</f>
        <v/>
      </c>
      <c r="E65" s="28">
        <f>IF(Register!$B56="","",Register!$B56)</f>
        <v/>
      </c>
      <c r="F65" s="28">
        <f>IF(OR(Register!$B56="",Register!$E56="Retired",Register!$N56="After period end"),"",IF(COUNTIF($A$12:$A$1011,Register!$B56)&gt;0,"Matched","Not in IT inventory"))</f>
        <v/>
      </c>
    </row>
    <row r="66">
      <c r="A66" s="6" t="n"/>
      <c r="B66" s="28">
        <f>IF(A66="","",IF(COUNTIFS(Register!$B$3:$B$1002,A66,Register!$E$3:$E$1002,"&lt;&gt;Retired",Register!$N$3:$N$1002,"&lt;&gt;After period end")&gt;0,"Matched","Not in register"))</f>
        <v/>
      </c>
      <c r="D66" s="28">
        <f>IF(Register!$B57="","",Register!$A57)</f>
        <v/>
      </c>
      <c r="E66" s="28">
        <f>IF(Register!$B57="","",Register!$B57)</f>
        <v/>
      </c>
      <c r="F66" s="28">
        <f>IF(OR(Register!$B57="",Register!$E57="Retired",Register!$N57="After period end"),"",IF(COUNTIF($A$12:$A$1011,Register!$B57)&gt;0,"Matched","Not in IT inventory"))</f>
        <v/>
      </c>
    </row>
    <row r="67">
      <c r="A67" s="6" t="n"/>
      <c r="B67" s="28">
        <f>IF(A67="","",IF(COUNTIFS(Register!$B$3:$B$1002,A67,Register!$E$3:$E$1002,"&lt;&gt;Retired",Register!$N$3:$N$1002,"&lt;&gt;After period end")&gt;0,"Matched","Not in register"))</f>
        <v/>
      </c>
      <c r="D67" s="28">
        <f>IF(Register!$B58="","",Register!$A58)</f>
        <v/>
      </c>
      <c r="E67" s="28">
        <f>IF(Register!$B58="","",Register!$B58)</f>
        <v/>
      </c>
      <c r="F67" s="28">
        <f>IF(OR(Register!$B58="",Register!$E58="Retired",Register!$N58="After period end"),"",IF(COUNTIF($A$12:$A$1011,Register!$B58)&gt;0,"Matched","Not in IT inventory"))</f>
        <v/>
      </c>
    </row>
    <row r="68">
      <c r="A68" s="6" t="n"/>
      <c r="B68" s="28">
        <f>IF(A68="","",IF(COUNTIFS(Register!$B$3:$B$1002,A68,Register!$E$3:$E$1002,"&lt;&gt;Retired",Register!$N$3:$N$1002,"&lt;&gt;After period end")&gt;0,"Matched","Not in register"))</f>
        <v/>
      </c>
      <c r="D68" s="28">
        <f>IF(Register!$B59="","",Register!$A59)</f>
        <v/>
      </c>
      <c r="E68" s="28">
        <f>IF(Register!$B59="","",Register!$B59)</f>
        <v/>
      </c>
      <c r="F68" s="28">
        <f>IF(OR(Register!$B59="",Register!$E59="Retired",Register!$N59="After period end"),"",IF(COUNTIF($A$12:$A$1011,Register!$B59)&gt;0,"Matched","Not in IT inventory"))</f>
        <v/>
      </c>
    </row>
    <row r="69">
      <c r="A69" s="6" t="n"/>
      <c r="B69" s="28">
        <f>IF(A69="","",IF(COUNTIFS(Register!$B$3:$B$1002,A69,Register!$E$3:$E$1002,"&lt;&gt;Retired",Register!$N$3:$N$1002,"&lt;&gt;After period end")&gt;0,"Matched","Not in register"))</f>
        <v/>
      </c>
      <c r="D69" s="28">
        <f>IF(Register!$B60="","",Register!$A60)</f>
        <v/>
      </c>
      <c r="E69" s="28">
        <f>IF(Register!$B60="","",Register!$B60)</f>
        <v/>
      </c>
      <c r="F69" s="28">
        <f>IF(OR(Register!$B60="",Register!$E60="Retired",Register!$N60="After period end"),"",IF(COUNTIF($A$12:$A$1011,Register!$B60)&gt;0,"Matched","Not in IT inventory"))</f>
        <v/>
      </c>
    </row>
    <row r="70">
      <c r="A70" s="6" t="n"/>
      <c r="B70" s="28">
        <f>IF(A70="","",IF(COUNTIFS(Register!$B$3:$B$1002,A70,Register!$E$3:$E$1002,"&lt;&gt;Retired",Register!$N$3:$N$1002,"&lt;&gt;After period end")&gt;0,"Matched","Not in register"))</f>
        <v/>
      </c>
      <c r="D70" s="28">
        <f>IF(Register!$B61="","",Register!$A61)</f>
        <v/>
      </c>
      <c r="E70" s="28">
        <f>IF(Register!$B61="","",Register!$B61)</f>
        <v/>
      </c>
      <c r="F70" s="28">
        <f>IF(OR(Register!$B61="",Register!$E61="Retired",Register!$N61="After period end"),"",IF(COUNTIF($A$12:$A$1011,Register!$B61)&gt;0,"Matched","Not in IT inventory"))</f>
        <v/>
      </c>
    </row>
    <row r="71">
      <c r="A71" s="6" t="n"/>
      <c r="B71" s="28">
        <f>IF(A71="","",IF(COUNTIFS(Register!$B$3:$B$1002,A71,Register!$E$3:$E$1002,"&lt;&gt;Retired",Register!$N$3:$N$1002,"&lt;&gt;After period end")&gt;0,"Matched","Not in register"))</f>
        <v/>
      </c>
      <c r="D71" s="28">
        <f>IF(Register!$B62="","",Register!$A62)</f>
        <v/>
      </c>
      <c r="E71" s="28">
        <f>IF(Register!$B62="","",Register!$B62)</f>
        <v/>
      </c>
      <c r="F71" s="28">
        <f>IF(OR(Register!$B62="",Register!$E62="Retired",Register!$N62="After period end"),"",IF(COUNTIF($A$12:$A$1011,Register!$B62)&gt;0,"Matched","Not in IT inventory"))</f>
        <v/>
      </c>
    </row>
    <row r="72">
      <c r="A72" s="6" t="n"/>
      <c r="B72" s="28">
        <f>IF(A72="","",IF(COUNTIFS(Register!$B$3:$B$1002,A72,Register!$E$3:$E$1002,"&lt;&gt;Retired",Register!$N$3:$N$1002,"&lt;&gt;After period end")&gt;0,"Matched","Not in register"))</f>
        <v/>
      </c>
      <c r="D72" s="28">
        <f>IF(Register!$B63="","",Register!$A63)</f>
        <v/>
      </c>
      <c r="E72" s="28">
        <f>IF(Register!$B63="","",Register!$B63)</f>
        <v/>
      </c>
      <c r="F72" s="28">
        <f>IF(OR(Register!$B63="",Register!$E63="Retired",Register!$N63="After period end"),"",IF(COUNTIF($A$12:$A$1011,Register!$B63)&gt;0,"Matched","Not in IT inventory"))</f>
        <v/>
      </c>
    </row>
    <row r="73">
      <c r="A73" s="6" t="n"/>
      <c r="B73" s="28">
        <f>IF(A73="","",IF(COUNTIFS(Register!$B$3:$B$1002,A73,Register!$E$3:$E$1002,"&lt;&gt;Retired",Register!$N$3:$N$1002,"&lt;&gt;After period end")&gt;0,"Matched","Not in register"))</f>
        <v/>
      </c>
      <c r="D73" s="28">
        <f>IF(Register!$B64="","",Register!$A64)</f>
        <v/>
      </c>
      <c r="E73" s="28">
        <f>IF(Register!$B64="","",Register!$B64)</f>
        <v/>
      </c>
      <c r="F73" s="28">
        <f>IF(OR(Register!$B64="",Register!$E64="Retired",Register!$N64="After period end"),"",IF(COUNTIF($A$12:$A$1011,Register!$B64)&gt;0,"Matched","Not in IT inventory"))</f>
        <v/>
      </c>
    </row>
    <row r="74">
      <c r="A74" s="6" t="n"/>
      <c r="B74" s="28">
        <f>IF(A74="","",IF(COUNTIFS(Register!$B$3:$B$1002,A74,Register!$E$3:$E$1002,"&lt;&gt;Retired",Register!$N$3:$N$1002,"&lt;&gt;After period end")&gt;0,"Matched","Not in register"))</f>
        <v/>
      </c>
      <c r="D74" s="28">
        <f>IF(Register!$B65="","",Register!$A65)</f>
        <v/>
      </c>
      <c r="E74" s="28">
        <f>IF(Register!$B65="","",Register!$B65)</f>
        <v/>
      </c>
      <c r="F74" s="28">
        <f>IF(OR(Register!$B65="",Register!$E65="Retired",Register!$N65="After period end"),"",IF(COUNTIF($A$12:$A$1011,Register!$B65)&gt;0,"Matched","Not in IT inventory"))</f>
        <v/>
      </c>
    </row>
    <row r="75">
      <c r="A75" s="6" t="n"/>
      <c r="B75" s="28">
        <f>IF(A75="","",IF(COUNTIFS(Register!$B$3:$B$1002,A75,Register!$E$3:$E$1002,"&lt;&gt;Retired",Register!$N$3:$N$1002,"&lt;&gt;After period end")&gt;0,"Matched","Not in register"))</f>
        <v/>
      </c>
      <c r="D75" s="28">
        <f>IF(Register!$B66="","",Register!$A66)</f>
        <v/>
      </c>
      <c r="E75" s="28">
        <f>IF(Register!$B66="","",Register!$B66)</f>
        <v/>
      </c>
      <c r="F75" s="28">
        <f>IF(OR(Register!$B66="",Register!$E66="Retired",Register!$N66="After period end"),"",IF(COUNTIF($A$12:$A$1011,Register!$B66)&gt;0,"Matched","Not in IT inventory"))</f>
        <v/>
      </c>
    </row>
    <row r="76">
      <c r="A76" s="6" t="n"/>
      <c r="B76" s="28">
        <f>IF(A76="","",IF(COUNTIFS(Register!$B$3:$B$1002,A76,Register!$E$3:$E$1002,"&lt;&gt;Retired",Register!$N$3:$N$1002,"&lt;&gt;After period end")&gt;0,"Matched","Not in register"))</f>
        <v/>
      </c>
      <c r="D76" s="28">
        <f>IF(Register!$B67="","",Register!$A67)</f>
        <v/>
      </c>
      <c r="E76" s="28">
        <f>IF(Register!$B67="","",Register!$B67)</f>
        <v/>
      </c>
      <c r="F76" s="28">
        <f>IF(OR(Register!$B67="",Register!$E67="Retired",Register!$N67="After period end"),"",IF(COUNTIF($A$12:$A$1011,Register!$B67)&gt;0,"Matched","Not in IT inventory"))</f>
        <v/>
      </c>
    </row>
    <row r="77">
      <c r="A77" s="6" t="n"/>
      <c r="B77" s="28">
        <f>IF(A77="","",IF(COUNTIFS(Register!$B$3:$B$1002,A77,Register!$E$3:$E$1002,"&lt;&gt;Retired",Register!$N$3:$N$1002,"&lt;&gt;After period end")&gt;0,"Matched","Not in register"))</f>
        <v/>
      </c>
      <c r="D77" s="28">
        <f>IF(Register!$B68="","",Register!$A68)</f>
        <v/>
      </c>
      <c r="E77" s="28">
        <f>IF(Register!$B68="","",Register!$B68)</f>
        <v/>
      </c>
      <c r="F77" s="28">
        <f>IF(OR(Register!$B68="",Register!$E68="Retired",Register!$N68="After period end"),"",IF(COUNTIF($A$12:$A$1011,Register!$B68)&gt;0,"Matched","Not in IT inventory"))</f>
        <v/>
      </c>
    </row>
    <row r="78">
      <c r="A78" s="6" t="n"/>
      <c r="B78" s="28">
        <f>IF(A78="","",IF(COUNTIFS(Register!$B$3:$B$1002,A78,Register!$E$3:$E$1002,"&lt;&gt;Retired",Register!$N$3:$N$1002,"&lt;&gt;After period end")&gt;0,"Matched","Not in register"))</f>
        <v/>
      </c>
      <c r="D78" s="28">
        <f>IF(Register!$B69="","",Register!$A69)</f>
        <v/>
      </c>
      <c r="E78" s="28">
        <f>IF(Register!$B69="","",Register!$B69)</f>
        <v/>
      </c>
      <c r="F78" s="28">
        <f>IF(OR(Register!$B69="",Register!$E69="Retired",Register!$N69="After period end"),"",IF(COUNTIF($A$12:$A$1011,Register!$B69)&gt;0,"Matched","Not in IT inventory"))</f>
        <v/>
      </c>
    </row>
    <row r="79">
      <c r="A79" s="6" t="n"/>
      <c r="B79" s="28">
        <f>IF(A79="","",IF(COUNTIFS(Register!$B$3:$B$1002,A79,Register!$E$3:$E$1002,"&lt;&gt;Retired",Register!$N$3:$N$1002,"&lt;&gt;After period end")&gt;0,"Matched","Not in register"))</f>
        <v/>
      </c>
      <c r="D79" s="28">
        <f>IF(Register!$B70="","",Register!$A70)</f>
        <v/>
      </c>
      <c r="E79" s="28">
        <f>IF(Register!$B70="","",Register!$B70)</f>
        <v/>
      </c>
      <c r="F79" s="28">
        <f>IF(OR(Register!$B70="",Register!$E70="Retired",Register!$N70="After period end"),"",IF(COUNTIF($A$12:$A$1011,Register!$B70)&gt;0,"Matched","Not in IT inventory"))</f>
        <v/>
      </c>
    </row>
    <row r="80">
      <c r="A80" s="6" t="n"/>
      <c r="B80" s="28">
        <f>IF(A80="","",IF(COUNTIFS(Register!$B$3:$B$1002,A80,Register!$E$3:$E$1002,"&lt;&gt;Retired",Register!$N$3:$N$1002,"&lt;&gt;After period end")&gt;0,"Matched","Not in register"))</f>
        <v/>
      </c>
      <c r="D80" s="28">
        <f>IF(Register!$B71="","",Register!$A71)</f>
        <v/>
      </c>
      <c r="E80" s="28">
        <f>IF(Register!$B71="","",Register!$B71)</f>
        <v/>
      </c>
      <c r="F80" s="28">
        <f>IF(OR(Register!$B71="",Register!$E71="Retired",Register!$N71="After period end"),"",IF(COUNTIF($A$12:$A$1011,Register!$B71)&gt;0,"Matched","Not in IT inventory"))</f>
        <v/>
      </c>
    </row>
    <row r="81">
      <c r="A81" s="6" t="n"/>
      <c r="B81" s="28">
        <f>IF(A81="","",IF(COUNTIFS(Register!$B$3:$B$1002,A81,Register!$E$3:$E$1002,"&lt;&gt;Retired",Register!$N$3:$N$1002,"&lt;&gt;After period end")&gt;0,"Matched","Not in register"))</f>
        <v/>
      </c>
      <c r="D81" s="28">
        <f>IF(Register!$B72="","",Register!$A72)</f>
        <v/>
      </c>
      <c r="E81" s="28">
        <f>IF(Register!$B72="","",Register!$B72)</f>
        <v/>
      </c>
      <c r="F81" s="28">
        <f>IF(OR(Register!$B72="",Register!$E72="Retired",Register!$N72="After period end"),"",IF(COUNTIF($A$12:$A$1011,Register!$B72)&gt;0,"Matched","Not in IT inventory"))</f>
        <v/>
      </c>
    </row>
    <row r="82">
      <c r="A82" s="6" t="n"/>
      <c r="B82" s="28">
        <f>IF(A82="","",IF(COUNTIFS(Register!$B$3:$B$1002,A82,Register!$E$3:$E$1002,"&lt;&gt;Retired",Register!$N$3:$N$1002,"&lt;&gt;After period end")&gt;0,"Matched","Not in register"))</f>
        <v/>
      </c>
      <c r="D82" s="28">
        <f>IF(Register!$B73="","",Register!$A73)</f>
        <v/>
      </c>
      <c r="E82" s="28">
        <f>IF(Register!$B73="","",Register!$B73)</f>
        <v/>
      </c>
      <c r="F82" s="28">
        <f>IF(OR(Register!$B73="",Register!$E73="Retired",Register!$N73="After period end"),"",IF(COUNTIF($A$12:$A$1011,Register!$B73)&gt;0,"Matched","Not in IT inventory"))</f>
        <v/>
      </c>
    </row>
    <row r="83">
      <c r="A83" s="6" t="n"/>
      <c r="B83" s="28">
        <f>IF(A83="","",IF(COUNTIFS(Register!$B$3:$B$1002,A83,Register!$E$3:$E$1002,"&lt;&gt;Retired",Register!$N$3:$N$1002,"&lt;&gt;After period end")&gt;0,"Matched","Not in register"))</f>
        <v/>
      </c>
      <c r="D83" s="28">
        <f>IF(Register!$B74="","",Register!$A74)</f>
        <v/>
      </c>
      <c r="E83" s="28">
        <f>IF(Register!$B74="","",Register!$B74)</f>
        <v/>
      </c>
      <c r="F83" s="28">
        <f>IF(OR(Register!$B74="",Register!$E74="Retired",Register!$N74="After period end"),"",IF(COUNTIF($A$12:$A$1011,Register!$B74)&gt;0,"Matched","Not in IT inventory"))</f>
        <v/>
      </c>
    </row>
    <row r="84">
      <c r="A84" s="6" t="n"/>
      <c r="B84" s="28">
        <f>IF(A84="","",IF(COUNTIFS(Register!$B$3:$B$1002,A84,Register!$E$3:$E$1002,"&lt;&gt;Retired",Register!$N$3:$N$1002,"&lt;&gt;After period end")&gt;0,"Matched","Not in register"))</f>
        <v/>
      </c>
      <c r="D84" s="28">
        <f>IF(Register!$B75="","",Register!$A75)</f>
        <v/>
      </c>
      <c r="E84" s="28">
        <f>IF(Register!$B75="","",Register!$B75)</f>
        <v/>
      </c>
      <c r="F84" s="28">
        <f>IF(OR(Register!$B75="",Register!$E75="Retired",Register!$N75="After period end"),"",IF(COUNTIF($A$12:$A$1011,Register!$B75)&gt;0,"Matched","Not in IT inventory"))</f>
        <v/>
      </c>
    </row>
    <row r="85">
      <c r="A85" s="6" t="n"/>
      <c r="B85" s="28">
        <f>IF(A85="","",IF(COUNTIFS(Register!$B$3:$B$1002,A85,Register!$E$3:$E$1002,"&lt;&gt;Retired",Register!$N$3:$N$1002,"&lt;&gt;After period end")&gt;0,"Matched","Not in register"))</f>
        <v/>
      </c>
      <c r="D85" s="28">
        <f>IF(Register!$B76="","",Register!$A76)</f>
        <v/>
      </c>
      <c r="E85" s="28">
        <f>IF(Register!$B76="","",Register!$B76)</f>
        <v/>
      </c>
      <c r="F85" s="28">
        <f>IF(OR(Register!$B76="",Register!$E76="Retired",Register!$N76="After period end"),"",IF(COUNTIF($A$12:$A$1011,Register!$B76)&gt;0,"Matched","Not in IT inventory"))</f>
        <v/>
      </c>
    </row>
    <row r="86">
      <c r="A86" s="6" t="n"/>
      <c r="B86" s="28">
        <f>IF(A86="","",IF(COUNTIFS(Register!$B$3:$B$1002,A86,Register!$E$3:$E$1002,"&lt;&gt;Retired",Register!$N$3:$N$1002,"&lt;&gt;After period end")&gt;0,"Matched","Not in register"))</f>
        <v/>
      </c>
      <c r="D86" s="28">
        <f>IF(Register!$B77="","",Register!$A77)</f>
        <v/>
      </c>
      <c r="E86" s="28">
        <f>IF(Register!$B77="","",Register!$B77)</f>
        <v/>
      </c>
      <c r="F86" s="28">
        <f>IF(OR(Register!$B77="",Register!$E77="Retired",Register!$N77="After period end"),"",IF(COUNTIF($A$12:$A$1011,Register!$B77)&gt;0,"Matched","Not in IT inventory"))</f>
        <v/>
      </c>
    </row>
    <row r="87">
      <c r="A87" s="6" t="n"/>
      <c r="B87" s="28">
        <f>IF(A87="","",IF(COUNTIFS(Register!$B$3:$B$1002,A87,Register!$E$3:$E$1002,"&lt;&gt;Retired",Register!$N$3:$N$1002,"&lt;&gt;After period end")&gt;0,"Matched","Not in register"))</f>
        <v/>
      </c>
      <c r="D87" s="28">
        <f>IF(Register!$B78="","",Register!$A78)</f>
        <v/>
      </c>
      <c r="E87" s="28">
        <f>IF(Register!$B78="","",Register!$B78)</f>
        <v/>
      </c>
      <c r="F87" s="28">
        <f>IF(OR(Register!$B78="",Register!$E78="Retired",Register!$N78="After period end"),"",IF(COUNTIF($A$12:$A$1011,Register!$B78)&gt;0,"Matched","Not in IT inventory"))</f>
        <v/>
      </c>
    </row>
    <row r="88">
      <c r="A88" s="6" t="n"/>
      <c r="B88" s="28">
        <f>IF(A88="","",IF(COUNTIFS(Register!$B$3:$B$1002,A88,Register!$E$3:$E$1002,"&lt;&gt;Retired",Register!$N$3:$N$1002,"&lt;&gt;After period end")&gt;0,"Matched","Not in register"))</f>
        <v/>
      </c>
      <c r="D88" s="28">
        <f>IF(Register!$B79="","",Register!$A79)</f>
        <v/>
      </c>
      <c r="E88" s="28">
        <f>IF(Register!$B79="","",Register!$B79)</f>
        <v/>
      </c>
      <c r="F88" s="28">
        <f>IF(OR(Register!$B79="",Register!$E79="Retired",Register!$N79="After period end"),"",IF(COUNTIF($A$12:$A$1011,Register!$B79)&gt;0,"Matched","Not in IT inventory"))</f>
        <v/>
      </c>
    </row>
    <row r="89">
      <c r="A89" s="6" t="n"/>
      <c r="B89" s="28">
        <f>IF(A89="","",IF(COUNTIFS(Register!$B$3:$B$1002,A89,Register!$E$3:$E$1002,"&lt;&gt;Retired",Register!$N$3:$N$1002,"&lt;&gt;After period end")&gt;0,"Matched","Not in register"))</f>
        <v/>
      </c>
      <c r="D89" s="28">
        <f>IF(Register!$B80="","",Register!$A80)</f>
        <v/>
      </c>
      <c r="E89" s="28">
        <f>IF(Register!$B80="","",Register!$B80)</f>
        <v/>
      </c>
      <c r="F89" s="28">
        <f>IF(OR(Register!$B80="",Register!$E80="Retired",Register!$N80="After period end"),"",IF(COUNTIF($A$12:$A$1011,Register!$B80)&gt;0,"Matched","Not in IT inventory"))</f>
        <v/>
      </c>
    </row>
    <row r="90">
      <c r="A90" s="6" t="n"/>
      <c r="B90" s="28">
        <f>IF(A90="","",IF(COUNTIFS(Register!$B$3:$B$1002,A90,Register!$E$3:$E$1002,"&lt;&gt;Retired",Register!$N$3:$N$1002,"&lt;&gt;After period end")&gt;0,"Matched","Not in register"))</f>
        <v/>
      </c>
      <c r="D90" s="28">
        <f>IF(Register!$B81="","",Register!$A81)</f>
        <v/>
      </c>
      <c r="E90" s="28">
        <f>IF(Register!$B81="","",Register!$B81)</f>
        <v/>
      </c>
      <c r="F90" s="28">
        <f>IF(OR(Register!$B81="",Register!$E81="Retired",Register!$N81="After period end"),"",IF(COUNTIF($A$12:$A$1011,Register!$B81)&gt;0,"Matched","Not in IT inventory"))</f>
        <v/>
      </c>
    </row>
    <row r="91">
      <c r="A91" s="6" t="n"/>
      <c r="B91" s="28">
        <f>IF(A91="","",IF(COUNTIFS(Register!$B$3:$B$1002,A91,Register!$E$3:$E$1002,"&lt;&gt;Retired",Register!$N$3:$N$1002,"&lt;&gt;After period end")&gt;0,"Matched","Not in register"))</f>
        <v/>
      </c>
      <c r="D91" s="28">
        <f>IF(Register!$B82="","",Register!$A82)</f>
        <v/>
      </c>
      <c r="E91" s="28">
        <f>IF(Register!$B82="","",Register!$B82)</f>
        <v/>
      </c>
      <c r="F91" s="28">
        <f>IF(OR(Register!$B82="",Register!$E82="Retired",Register!$N82="After period end"),"",IF(COUNTIF($A$12:$A$1011,Register!$B82)&gt;0,"Matched","Not in IT inventory"))</f>
        <v/>
      </c>
    </row>
    <row r="92">
      <c r="A92" s="6" t="n"/>
      <c r="B92" s="28">
        <f>IF(A92="","",IF(COUNTIFS(Register!$B$3:$B$1002,A92,Register!$E$3:$E$1002,"&lt;&gt;Retired",Register!$N$3:$N$1002,"&lt;&gt;After period end")&gt;0,"Matched","Not in register"))</f>
        <v/>
      </c>
      <c r="D92" s="28">
        <f>IF(Register!$B83="","",Register!$A83)</f>
        <v/>
      </c>
      <c r="E92" s="28">
        <f>IF(Register!$B83="","",Register!$B83)</f>
        <v/>
      </c>
      <c r="F92" s="28">
        <f>IF(OR(Register!$B83="",Register!$E83="Retired",Register!$N83="After period end"),"",IF(COUNTIF($A$12:$A$1011,Register!$B83)&gt;0,"Matched","Not in IT inventory"))</f>
        <v/>
      </c>
    </row>
    <row r="93">
      <c r="A93" s="6" t="n"/>
      <c r="B93" s="28">
        <f>IF(A93="","",IF(COUNTIFS(Register!$B$3:$B$1002,A93,Register!$E$3:$E$1002,"&lt;&gt;Retired",Register!$N$3:$N$1002,"&lt;&gt;After period end")&gt;0,"Matched","Not in register"))</f>
        <v/>
      </c>
      <c r="D93" s="28">
        <f>IF(Register!$B84="","",Register!$A84)</f>
        <v/>
      </c>
      <c r="E93" s="28">
        <f>IF(Register!$B84="","",Register!$B84)</f>
        <v/>
      </c>
      <c r="F93" s="28">
        <f>IF(OR(Register!$B84="",Register!$E84="Retired",Register!$N84="After period end"),"",IF(COUNTIF($A$12:$A$1011,Register!$B84)&gt;0,"Matched","Not in IT inventory"))</f>
        <v/>
      </c>
    </row>
    <row r="94">
      <c r="A94" s="6" t="n"/>
      <c r="B94" s="28">
        <f>IF(A94="","",IF(COUNTIFS(Register!$B$3:$B$1002,A94,Register!$E$3:$E$1002,"&lt;&gt;Retired",Register!$N$3:$N$1002,"&lt;&gt;After period end")&gt;0,"Matched","Not in register"))</f>
        <v/>
      </c>
      <c r="D94" s="28">
        <f>IF(Register!$B85="","",Register!$A85)</f>
        <v/>
      </c>
      <c r="E94" s="28">
        <f>IF(Register!$B85="","",Register!$B85)</f>
        <v/>
      </c>
      <c r="F94" s="28">
        <f>IF(OR(Register!$B85="",Register!$E85="Retired",Register!$N85="After period end"),"",IF(COUNTIF($A$12:$A$1011,Register!$B85)&gt;0,"Matched","Not in IT inventory"))</f>
        <v/>
      </c>
    </row>
    <row r="95">
      <c r="A95" s="6" t="n"/>
      <c r="B95" s="28">
        <f>IF(A95="","",IF(COUNTIFS(Register!$B$3:$B$1002,A95,Register!$E$3:$E$1002,"&lt;&gt;Retired",Register!$N$3:$N$1002,"&lt;&gt;After period end")&gt;0,"Matched","Not in register"))</f>
        <v/>
      </c>
      <c r="D95" s="28">
        <f>IF(Register!$B86="","",Register!$A86)</f>
        <v/>
      </c>
      <c r="E95" s="28">
        <f>IF(Register!$B86="","",Register!$B86)</f>
        <v/>
      </c>
      <c r="F95" s="28">
        <f>IF(OR(Register!$B86="",Register!$E86="Retired",Register!$N86="After period end"),"",IF(COUNTIF($A$12:$A$1011,Register!$B86)&gt;0,"Matched","Not in IT inventory"))</f>
        <v/>
      </c>
    </row>
    <row r="96">
      <c r="A96" s="6" t="n"/>
      <c r="B96" s="28">
        <f>IF(A96="","",IF(COUNTIFS(Register!$B$3:$B$1002,A96,Register!$E$3:$E$1002,"&lt;&gt;Retired",Register!$N$3:$N$1002,"&lt;&gt;After period end")&gt;0,"Matched","Not in register"))</f>
        <v/>
      </c>
      <c r="D96" s="28">
        <f>IF(Register!$B87="","",Register!$A87)</f>
        <v/>
      </c>
      <c r="E96" s="28">
        <f>IF(Register!$B87="","",Register!$B87)</f>
        <v/>
      </c>
      <c r="F96" s="28">
        <f>IF(OR(Register!$B87="",Register!$E87="Retired",Register!$N87="After period end"),"",IF(COUNTIF($A$12:$A$1011,Register!$B87)&gt;0,"Matched","Not in IT inventory"))</f>
        <v/>
      </c>
    </row>
    <row r="97">
      <c r="A97" s="6" t="n"/>
      <c r="B97" s="28">
        <f>IF(A97="","",IF(COUNTIFS(Register!$B$3:$B$1002,A97,Register!$E$3:$E$1002,"&lt;&gt;Retired",Register!$N$3:$N$1002,"&lt;&gt;After period end")&gt;0,"Matched","Not in register"))</f>
        <v/>
      </c>
      <c r="D97" s="28">
        <f>IF(Register!$B88="","",Register!$A88)</f>
        <v/>
      </c>
      <c r="E97" s="28">
        <f>IF(Register!$B88="","",Register!$B88)</f>
        <v/>
      </c>
      <c r="F97" s="28">
        <f>IF(OR(Register!$B88="",Register!$E88="Retired",Register!$N88="After period end"),"",IF(COUNTIF($A$12:$A$1011,Register!$B88)&gt;0,"Matched","Not in IT inventory"))</f>
        <v/>
      </c>
    </row>
    <row r="98">
      <c r="A98" s="6" t="n"/>
      <c r="B98" s="28">
        <f>IF(A98="","",IF(COUNTIFS(Register!$B$3:$B$1002,A98,Register!$E$3:$E$1002,"&lt;&gt;Retired",Register!$N$3:$N$1002,"&lt;&gt;After period end")&gt;0,"Matched","Not in register"))</f>
        <v/>
      </c>
      <c r="D98" s="28">
        <f>IF(Register!$B89="","",Register!$A89)</f>
        <v/>
      </c>
      <c r="E98" s="28">
        <f>IF(Register!$B89="","",Register!$B89)</f>
        <v/>
      </c>
      <c r="F98" s="28">
        <f>IF(OR(Register!$B89="",Register!$E89="Retired",Register!$N89="After period end"),"",IF(COUNTIF($A$12:$A$1011,Register!$B89)&gt;0,"Matched","Not in IT inventory"))</f>
        <v/>
      </c>
    </row>
    <row r="99">
      <c r="A99" s="6" t="n"/>
      <c r="B99" s="28">
        <f>IF(A99="","",IF(COUNTIFS(Register!$B$3:$B$1002,A99,Register!$E$3:$E$1002,"&lt;&gt;Retired",Register!$N$3:$N$1002,"&lt;&gt;After period end")&gt;0,"Matched","Not in register"))</f>
        <v/>
      </c>
      <c r="D99" s="28">
        <f>IF(Register!$B90="","",Register!$A90)</f>
        <v/>
      </c>
      <c r="E99" s="28">
        <f>IF(Register!$B90="","",Register!$B90)</f>
        <v/>
      </c>
      <c r="F99" s="28">
        <f>IF(OR(Register!$B90="",Register!$E90="Retired",Register!$N90="After period end"),"",IF(COUNTIF($A$12:$A$1011,Register!$B90)&gt;0,"Matched","Not in IT inventory"))</f>
        <v/>
      </c>
    </row>
    <row r="100">
      <c r="A100" s="6" t="n"/>
      <c r="B100" s="28">
        <f>IF(A100="","",IF(COUNTIFS(Register!$B$3:$B$1002,A100,Register!$E$3:$E$1002,"&lt;&gt;Retired",Register!$N$3:$N$1002,"&lt;&gt;After period end")&gt;0,"Matched","Not in register"))</f>
        <v/>
      </c>
      <c r="D100" s="28">
        <f>IF(Register!$B91="","",Register!$A91)</f>
        <v/>
      </c>
      <c r="E100" s="28">
        <f>IF(Register!$B91="","",Register!$B91)</f>
        <v/>
      </c>
      <c r="F100" s="28">
        <f>IF(OR(Register!$B91="",Register!$E91="Retired",Register!$N91="After period end"),"",IF(COUNTIF($A$12:$A$1011,Register!$B91)&gt;0,"Matched","Not in IT inventory"))</f>
        <v/>
      </c>
    </row>
    <row r="101">
      <c r="A101" s="6" t="n"/>
      <c r="B101" s="28">
        <f>IF(A101="","",IF(COUNTIFS(Register!$B$3:$B$1002,A101,Register!$E$3:$E$1002,"&lt;&gt;Retired",Register!$N$3:$N$1002,"&lt;&gt;After period end")&gt;0,"Matched","Not in register"))</f>
        <v/>
      </c>
      <c r="D101" s="28">
        <f>IF(Register!$B92="","",Register!$A92)</f>
        <v/>
      </c>
      <c r="E101" s="28">
        <f>IF(Register!$B92="","",Register!$B92)</f>
        <v/>
      </c>
      <c r="F101" s="28">
        <f>IF(OR(Register!$B92="",Register!$E92="Retired",Register!$N92="After period end"),"",IF(COUNTIF($A$12:$A$1011,Register!$B92)&gt;0,"Matched","Not in IT inventory"))</f>
        <v/>
      </c>
    </row>
    <row r="102">
      <c r="A102" s="6" t="n"/>
      <c r="B102" s="28">
        <f>IF(A102="","",IF(COUNTIFS(Register!$B$3:$B$1002,A102,Register!$E$3:$E$1002,"&lt;&gt;Retired",Register!$N$3:$N$1002,"&lt;&gt;After period end")&gt;0,"Matched","Not in register"))</f>
        <v/>
      </c>
      <c r="D102" s="28">
        <f>IF(Register!$B93="","",Register!$A93)</f>
        <v/>
      </c>
      <c r="E102" s="28">
        <f>IF(Register!$B93="","",Register!$B93)</f>
        <v/>
      </c>
      <c r="F102" s="28">
        <f>IF(OR(Register!$B93="",Register!$E93="Retired",Register!$N93="After period end"),"",IF(COUNTIF($A$12:$A$1011,Register!$B93)&gt;0,"Matched","Not in IT inventory"))</f>
        <v/>
      </c>
    </row>
    <row r="103">
      <c r="A103" s="6" t="n"/>
      <c r="B103" s="28">
        <f>IF(A103="","",IF(COUNTIFS(Register!$B$3:$B$1002,A103,Register!$E$3:$E$1002,"&lt;&gt;Retired",Register!$N$3:$N$1002,"&lt;&gt;After period end")&gt;0,"Matched","Not in register"))</f>
        <v/>
      </c>
      <c r="D103" s="28">
        <f>IF(Register!$B94="","",Register!$A94)</f>
        <v/>
      </c>
      <c r="E103" s="28">
        <f>IF(Register!$B94="","",Register!$B94)</f>
        <v/>
      </c>
      <c r="F103" s="28">
        <f>IF(OR(Register!$B94="",Register!$E94="Retired",Register!$N94="After period end"),"",IF(COUNTIF($A$12:$A$1011,Register!$B94)&gt;0,"Matched","Not in IT inventory"))</f>
        <v/>
      </c>
    </row>
    <row r="104">
      <c r="A104" s="6" t="n"/>
      <c r="B104" s="28">
        <f>IF(A104="","",IF(COUNTIFS(Register!$B$3:$B$1002,A104,Register!$E$3:$E$1002,"&lt;&gt;Retired",Register!$N$3:$N$1002,"&lt;&gt;After period end")&gt;0,"Matched","Not in register"))</f>
        <v/>
      </c>
      <c r="D104" s="28">
        <f>IF(Register!$B95="","",Register!$A95)</f>
        <v/>
      </c>
      <c r="E104" s="28">
        <f>IF(Register!$B95="","",Register!$B95)</f>
        <v/>
      </c>
      <c r="F104" s="28">
        <f>IF(OR(Register!$B95="",Register!$E95="Retired",Register!$N95="After period end"),"",IF(COUNTIF($A$12:$A$1011,Register!$B95)&gt;0,"Matched","Not in IT inventory"))</f>
        <v/>
      </c>
    </row>
    <row r="105">
      <c r="A105" s="6" t="n"/>
      <c r="B105" s="28">
        <f>IF(A105="","",IF(COUNTIFS(Register!$B$3:$B$1002,A105,Register!$E$3:$E$1002,"&lt;&gt;Retired",Register!$N$3:$N$1002,"&lt;&gt;After period end")&gt;0,"Matched","Not in register"))</f>
        <v/>
      </c>
      <c r="D105" s="28">
        <f>IF(Register!$B96="","",Register!$A96)</f>
        <v/>
      </c>
      <c r="E105" s="28">
        <f>IF(Register!$B96="","",Register!$B96)</f>
        <v/>
      </c>
      <c r="F105" s="28">
        <f>IF(OR(Register!$B96="",Register!$E96="Retired",Register!$N96="After period end"),"",IF(COUNTIF($A$12:$A$1011,Register!$B96)&gt;0,"Matched","Not in IT inventory"))</f>
        <v/>
      </c>
    </row>
    <row r="106">
      <c r="A106" s="6" t="n"/>
      <c r="B106" s="28">
        <f>IF(A106="","",IF(COUNTIFS(Register!$B$3:$B$1002,A106,Register!$E$3:$E$1002,"&lt;&gt;Retired",Register!$N$3:$N$1002,"&lt;&gt;After period end")&gt;0,"Matched","Not in register"))</f>
        <v/>
      </c>
      <c r="D106" s="28">
        <f>IF(Register!$B97="","",Register!$A97)</f>
        <v/>
      </c>
      <c r="E106" s="28">
        <f>IF(Register!$B97="","",Register!$B97)</f>
        <v/>
      </c>
      <c r="F106" s="28">
        <f>IF(OR(Register!$B97="",Register!$E97="Retired",Register!$N97="After period end"),"",IF(COUNTIF($A$12:$A$1011,Register!$B97)&gt;0,"Matched","Not in IT inventory"))</f>
        <v/>
      </c>
    </row>
    <row r="107">
      <c r="A107" s="6" t="n"/>
      <c r="B107" s="28">
        <f>IF(A107="","",IF(COUNTIFS(Register!$B$3:$B$1002,A107,Register!$E$3:$E$1002,"&lt;&gt;Retired",Register!$N$3:$N$1002,"&lt;&gt;After period end")&gt;0,"Matched","Not in register"))</f>
        <v/>
      </c>
      <c r="D107" s="28">
        <f>IF(Register!$B98="","",Register!$A98)</f>
        <v/>
      </c>
      <c r="E107" s="28">
        <f>IF(Register!$B98="","",Register!$B98)</f>
        <v/>
      </c>
      <c r="F107" s="28">
        <f>IF(OR(Register!$B98="",Register!$E98="Retired",Register!$N98="After period end"),"",IF(COUNTIF($A$12:$A$1011,Register!$B98)&gt;0,"Matched","Not in IT inventory"))</f>
        <v/>
      </c>
    </row>
    <row r="108">
      <c r="A108" s="6" t="n"/>
      <c r="B108" s="28">
        <f>IF(A108="","",IF(COUNTIFS(Register!$B$3:$B$1002,A108,Register!$E$3:$E$1002,"&lt;&gt;Retired",Register!$N$3:$N$1002,"&lt;&gt;After period end")&gt;0,"Matched","Not in register"))</f>
        <v/>
      </c>
      <c r="D108" s="28">
        <f>IF(Register!$B99="","",Register!$A99)</f>
        <v/>
      </c>
      <c r="E108" s="28">
        <f>IF(Register!$B99="","",Register!$B99)</f>
        <v/>
      </c>
      <c r="F108" s="28">
        <f>IF(OR(Register!$B99="",Register!$E99="Retired",Register!$N99="After period end"),"",IF(COUNTIF($A$12:$A$1011,Register!$B99)&gt;0,"Matched","Not in IT inventory"))</f>
        <v/>
      </c>
    </row>
    <row r="109">
      <c r="A109" s="6" t="n"/>
      <c r="B109" s="28">
        <f>IF(A109="","",IF(COUNTIFS(Register!$B$3:$B$1002,A109,Register!$E$3:$E$1002,"&lt;&gt;Retired",Register!$N$3:$N$1002,"&lt;&gt;After period end")&gt;0,"Matched","Not in register"))</f>
        <v/>
      </c>
      <c r="D109" s="28">
        <f>IF(Register!$B100="","",Register!$A100)</f>
        <v/>
      </c>
      <c r="E109" s="28">
        <f>IF(Register!$B100="","",Register!$B100)</f>
        <v/>
      </c>
      <c r="F109" s="28">
        <f>IF(OR(Register!$B100="",Register!$E100="Retired",Register!$N100="After period end"),"",IF(COUNTIF($A$12:$A$1011,Register!$B100)&gt;0,"Matched","Not in IT inventory"))</f>
        <v/>
      </c>
    </row>
    <row r="110">
      <c r="A110" s="6" t="n"/>
      <c r="B110" s="28">
        <f>IF(A110="","",IF(COUNTIFS(Register!$B$3:$B$1002,A110,Register!$E$3:$E$1002,"&lt;&gt;Retired",Register!$N$3:$N$1002,"&lt;&gt;After period end")&gt;0,"Matched","Not in register"))</f>
        <v/>
      </c>
      <c r="D110" s="28">
        <f>IF(Register!$B101="","",Register!$A101)</f>
        <v/>
      </c>
      <c r="E110" s="28">
        <f>IF(Register!$B101="","",Register!$B101)</f>
        <v/>
      </c>
      <c r="F110" s="28">
        <f>IF(OR(Register!$B101="",Register!$E101="Retired",Register!$N101="After period end"),"",IF(COUNTIF($A$12:$A$1011,Register!$B101)&gt;0,"Matched","Not in IT inventory"))</f>
        <v/>
      </c>
    </row>
    <row r="111">
      <c r="A111" s="6" t="n"/>
      <c r="B111" s="28">
        <f>IF(A111="","",IF(COUNTIFS(Register!$B$3:$B$1002,A111,Register!$E$3:$E$1002,"&lt;&gt;Retired",Register!$N$3:$N$1002,"&lt;&gt;After period end")&gt;0,"Matched","Not in register"))</f>
        <v/>
      </c>
      <c r="D111" s="28">
        <f>IF(Register!$B102="","",Register!$A102)</f>
        <v/>
      </c>
      <c r="E111" s="28">
        <f>IF(Register!$B102="","",Register!$B102)</f>
        <v/>
      </c>
      <c r="F111" s="28">
        <f>IF(OR(Register!$B102="",Register!$E102="Retired",Register!$N102="After period end"),"",IF(COUNTIF($A$12:$A$1011,Register!$B102)&gt;0,"Matched","Not in IT inventory"))</f>
        <v/>
      </c>
    </row>
    <row r="112">
      <c r="A112" s="6" t="n"/>
      <c r="B112" s="28">
        <f>IF(A112="","",IF(COUNTIFS(Register!$B$3:$B$1002,A112,Register!$E$3:$E$1002,"&lt;&gt;Retired",Register!$N$3:$N$1002,"&lt;&gt;After period end")&gt;0,"Matched","Not in register"))</f>
        <v/>
      </c>
      <c r="D112" s="28">
        <f>IF(Register!$B103="","",Register!$A103)</f>
        <v/>
      </c>
      <c r="E112" s="28">
        <f>IF(Register!$B103="","",Register!$B103)</f>
        <v/>
      </c>
      <c r="F112" s="28">
        <f>IF(OR(Register!$B103="",Register!$E103="Retired",Register!$N103="After period end"),"",IF(COUNTIF($A$12:$A$1011,Register!$B103)&gt;0,"Matched","Not in IT inventory"))</f>
        <v/>
      </c>
    </row>
    <row r="113">
      <c r="A113" s="6" t="n"/>
      <c r="B113" s="28">
        <f>IF(A113="","",IF(COUNTIFS(Register!$B$3:$B$1002,A113,Register!$E$3:$E$1002,"&lt;&gt;Retired",Register!$N$3:$N$1002,"&lt;&gt;After period end")&gt;0,"Matched","Not in register"))</f>
        <v/>
      </c>
      <c r="D113" s="28">
        <f>IF(Register!$B104="","",Register!$A104)</f>
        <v/>
      </c>
      <c r="E113" s="28">
        <f>IF(Register!$B104="","",Register!$B104)</f>
        <v/>
      </c>
      <c r="F113" s="28">
        <f>IF(OR(Register!$B104="",Register!$E104="Retired",Register!$N104="After period end"),"",IF(COUNTIF($A$12:$A$1011,Register!$B104)&gt;0,"Matched","Not in IT inventory"))</f>
        <v/>
      </c>
    </row>
    <row r="114">
      <c r="A114" s="6" t="n"/>
      <c r="B114" s="28">
        <f>IF(A114="","",IF(COUNTIFS(Register!$B$3:$B$1002,A114,Register!$E$3:$E$1002,"&lt;&gt;Retired",Register!$N$3:$N$1002,"&lt;&gt;After period end")&gt;0,"Matched","Not in register"))</f>
        <v/>
      </c>
      <c r="D114" s="28">
        <f>IF(Register!$B105="","",Register!$A105)</f>
        <v/>
      </c>
      <c r="E114" s="28">
        <f>IF(Register!$B105="","",Register!$B105)</f>
        <v/>
      </c>
      <c r="F114" s="28">
        <f>IF(OR(Register!$B105="",Register!$E105="Retired",Register!$N105="After period end"),"",IF(COUNTIF($A$12:$A$1011,Register!$B105)&gt;0,"Matched","Not in IT inventory"))</f>
        <v/>
      </c>
    </row>
    <row r="115">
      <c r="A115" s="6" t="n"/>
      <c r="B115" s="28">
        <f>IF(A115="","",IF(COUNTIFS(Register!$B$3:$B$1002,A115,Register!$E$3:$E$1002,"&lt;&gt;Retired",Register!$N$3:$N$1002,"&lt;&gt;After period end")&gt;0,"Matched","Not in register"))</f>
        <v/>
      </c>
      <c r="D115" s="28">
        <f>IF(Register!$B106="","",Register!$A106)</f>
        <v/>
      </c>
      <c r="E115" s="28">
        <f>IF(Register!$B106="","",Register!$B106)</f>
        <v/>
      </c>
      <c r="F115" s="28">
        <f>IF(OR(Register!$B106="",Register!$E106="Retired",Register!$N106="After period end"),"",IF(COUNTIF($A$12:$A$1011,Register!$B106)&gt;0,"Matched","Not in IT inventory"))</f>
        <v/>
      </c>
    </row>
    <row r="116">
      <c r="A116" s="6" t="n"/>
      <c r="B116" s="28">
        <f>IF(A116="","",IF(COUNTIFS(Register!$B$3:$B$1002,A116,Register!$E$3:$E$1002,"&lt;&gt;Retired",Register!$N$3:$N$1002,"&lt;&gt;After period end")&gt;0,"Matched","Not in register"))</f>
        <v/>
      </c>
      <c r="D116" s="28">
        <f>IF(Register!$B107="","",Register!$A107)</f>
        <v/>
      </c>
      <c r="E116" s="28">
        <f>IF(Register!$B107="","",Register!$B107)</f>
        <v/>
      </c>
      <c r="F116" s="28">
        <f>IF(OR(Register!$B107="",Register!$E107="Retired",Register!$N107="After period end"),"",IF(COUNTIF($A$12:$A$1011,Register!$B107)&gt;0,"Matched","Not in IT inventory"))</f>
        <v/>
      </c>
    </row>
    <row r="117">
      <c r="A117" s="6" t="n"/>
      <c r="B117" s="28">
        <f>IF(A117="","",IF(COUNTIFS(Register!$B$3:$B$1002,A117,Register!$E$3:$E$1002,"&lt;&gt;Retired",Register!$N$3:$N$1002,"&lt;&gt;After period end")&gt;0,"Matched","Not in register"))</f>
        <v/>
      </c>
      <c r="D117" s="28">
        <f>IF(Register!$B108="","",Register!$A108)</f>
        <v/>
      </c>
      <c r="E117" s="28">
        <f>IF(Register!$B108="","",Register!$B108)</f>
        <v/>
      </c>
      <c r="F117" s="28">
        <f>IF(OR(Register!$B108="",Register!$E108="Retired",Register!$N108="After period end"),"",IF(COUNTIF($A$12:$A$1011,Register!$B108)&gt;0,"Matched","Not in IT inventory"))</f>
        <v/>
      </c>
    </row>
    <row r="118">
      <c r="A118" s="6" t="n"/>
      <c r="B118" s="28">
        <f>IF(A118="","",IF(COUNTIFS(Register!$B$3:$B$1002,A118,Register!$E$3:$E$1002,"&lt;&gt;Retired",Register!$N$3:$N$1002,"&lt;&gt;After period end")&gt;0,"Matched","Not in register"))</f>
        <v/>
      </c>
      <c r="D118" s="28">
        <f>IF(Register!$B109="","",Register!$A109)</f>
        <v/>
      </c>
      <c r="E118" s="28">
        <f>IF(Register!$B109="","",Register!$B109)</f>
        <v/>
      </c>
      <c r="F118" s="28">
        <f>IF(OR(Register!$B109="",Register!$E109="Retired",Register!$N109="After period end"),"",IF(COUNTIF($A$12:$A$1011,Register!$B109)&gt;0,"Matched","Not in IT inventory"))</f>
        <v/>
      </c>
    </row>
    <row r="119">
      <c r="A119" s="6" t="n"/>
      <c r="B119" s="28">
        <f>IF(A119="","",IF(COUNTIFS(Register!$B$3:$B$1002,A119,Register!$E$3:$E$1002,"&lt;&gt;Retired",Register!$N$3:$N$1002,"&lt;&gt;After period end")&gt;0,"Matched","Not in register"))</f>
        <v/>
      </c>
      <c r="D119" s="28">
        <f>IF(Register!$B110="","",Register!$A110)</f>
        <v/>
      </c>
      <c r="E119" s="28">
        <f>IF(Register!$B110="","",Register!$B110)</f>
        <v/>
      </c>
      <c r="F119" s="28">
        <f>IF(OR(Register!$B110="",Register!$E110="Retired",Register!$N110="After period end"),"",IF(COUNTIF($A$12:$A$1011,Register!$B110)&gt;0,"Matched","Not in IT inventory"))</f>
        <v/>
      </c>
    </row>
    <row r="120">
      <c r="A120" s="6" t="n"/>
      <c r="B120" s="28">
        <f>IF(A120="","",IF(COUNTIFS(Register!$B$3:$B$1002,A120,Register!$E$3:$E$1002,"&lt;&gt;Retired",Register!$N$3:$N$1002,"&lt;&gt;After period end")&gt;0,"Matched","Not in register"))</f>
        <v/>
      </c>
      <c r="D120" s="28">
        <f>IF(Register!$B111="","",Register!$A111)</f>
        <v/>
      </c>
      <c r="E120" s="28">
        <f>IF(Register!$B111="","",Register!$B111)</f>
        <v/>
      </c>
      <c r="F120" s="28">
        <f>IF(OR(Register!$B111="",Register!$E111="Retired",Register!$N111="After period end"),"",IF(COUNTIF($A$12:$A$1011,Register!$B111)&gt;0,"Matched","Not in IT inventory"))</f>
        <v/>
      </c>
    </row>
    <row r="121">
      <c r="A121" s="6" t="n"/>
      <c r="B121" s="28">
        <f>IF(A121="","",IF(COUNTIFS(Register!$B$3:$B$1002,A121,Register!$E$3:$E$1002,"&lt;&gt;Retired",Register!$N$3:$N$1002,"&lt;&gt;After period end")&gt;0,"Matched","Not in register"))</f>
        <v/>
      </c>
      <c r="D121" s="28">
        <f>IF(Register!$B112="","",Register!$A112)</f>
        <v/>
      </c>
      <c r="E121" s="28">
        <f>IF(Register!$B112="","",Register!$B112)</f>
        <v/>
      </c>
      <c r="F121" s="28">
        <f>IF(OR(Register!$B112="",Register!$E112="Retired",Register!$N112="After period end"),"",IF(COUNTIF($A$12:$A$1011,Register!$B112)&gt;0,"Matched","Not in IT inventory"))</f>
        <v/>
      </c>
    </row>
    <row r="122">
      <c r="A122" s="6" t="n"/>
      <c r="B122" s="28">
        <f>IF(A122="","",IF(COUNTIFS(Register!$B$3:$B$1002,A122,Register!$E$3:$E$1002,"&lt;&gt;Retired",Register!$N$3:$N$1002,"&lt;&gt;After period end")&gt;0,"Matched","Not in register"))</f>
        <v/>
      </c>
      <c r="D122" s="28">
        <f>IF(Register!$B113="","",Register!$A113)</f>
        <v/>
      </c>
      <c r="E122" s="28">
        <f>IF(Register!$B113="","",Register!$B113)</f>
        <v/>
      </c>
      <c r="F122" s="28">
        <f>IF(OR(Register!$B113="",Register!$E113="Retired",Register!$N113="After period end"),"",IF(COUNTIF($A$12:$A$1011,Register!$B113)&gt;0,"Matched","Not in IT inventory"))</f>
        <v/>
      </c>
    </row>
    <row r="123">
      <c r="A123" s="6" t="n"/>
      <c r="B123" s="28">
        <f>IF(A123="","",IF(COUNTIFS(Register!$B$3:$B$1002,A123,Register!$E$3:$E$1002,"&lt;&gt;Retired",Register!$N$3:$N$1002,"&lt;&gt;After period end")&gt;0,"Matched","Not in register"))</f>
        <v/>
      </c>
      <c r="D123" s="28">
        <f>IF(Register!$B114="","",Register!$A114)</f>
        <v/>
      </c>
      <c r="E123" s="28">
        <f>IF(Register!$B114="","",Register!$B114)</f>
        <v/>
      </c>
      <c r="F123" s="28">
        <f>IF(OR(Register!$B114="",Register!$E114="Retired",Register!$N114="After period end"),"",IF(COUNTIF($A$12:$A$1011,Register!$B114)&gt;0,"Matched","Not in IT inventory"))</f>
        <v/>
      </c>
    </row>
    <row r="124">
      <c r="A124" s="6" t="n"/>
      <c r="B124" s="28">
        <f>IF(A124="","",IF(COUNTIFS(Register!$B$3:$B$1002,A124,Register!$E$3:$E$1002,"&lt;&gt;Retired",Register!$N$3:$N$1002,"&lt;&gt;After period end")&gt;0,"Matched","Not in register"))</f>
        <v/>
      </c>
      <c r="D124" s="28">
        <f>IF(Register!$B115="","",Register!$A115)</f>
        <v/>
      </c>
      <c r="E124" s="28">
        <f>IF(Register!$B115="","",Register!$B115)</f>
        <v/>
      </c>
      <c r="F124" s="28">
        <f>IF(OR(Register!$B115="",Register!$E115="Retired",Register!$N115="After period end"),"",IF(COUNTIF($A$12:$A$1011,Register!$B115)&gt;0,"Matched","Not in IT inventory"))</f>
        <v/>
      </c>
    </row>
    <row r="125">
      <c r="A125" s="6" t="n"/>
      <c r="B125" s="28">
        <f>IF(A125="","",IF(COUNTIFS(Register!$B$3:$B$1002,A125,Register!$E$3:$E$1002,"&lt;&gt;Retired",Register!$N$3:$N$1002,"&lt;&gt;After period end")&gt;0,"Matched","Not in register"))</f>
        <v/>
      </c>
      <c r="D125" s="28">
        <f>IF(Register!$B116="","",Register!$A116)</f>
        <v/>
      </c>
      <c r="E125" s="28">
        <f>IF(Register!$B116="","",Register!$B116)</f>
        <v/>
      </c>
      <c r="F125" s="28">
        <f>IF(OR(Register!$B116="",Register!$E116="Retired",Register!$N116="After period end"),"",IF(COUNTIF($A$12:$A$1011,Register!$B116)&gt;0,"Matched","Not in IT inventory"))</f>
        <v/>
      </c>
    </row>
    <row r="126">
      <c r="A126" s="6" t="n"/>
      <c r="B126" s="28">
        <f>IF(A126="","",IF(COUNTIFS(Register!$B$3:$B$1002,A126,Register!$E$3:$E$1002,"&lt;&gt;Retired",Register!$N$3:$N$1002,"&lt;&gt;After period end")&gt;0,"Matched","Not in register"))</f>
        <v/>
      </c>
      <c r="D126" s="28">
        <f>IF(Register!$B117="","",Register!$A117)</f>
        <v/>
      </c>
      <c r="E126" s="28">
        <f>IF(Register!$B117="","",Register!$B117)</f>
        <v/>
      </c>
      <c r="F126" s="28">
        <f>IF(OR(Register!$B117="",Register!$E117="Retired",Register!$N117="After period end"),"",IF(COUNTIF($A$12:$A$1011,Register!$B117)&gt;0,"Matched","Not in IT inventory"))</f>
        <v/>
      </c>
    </row>
    <row r="127">
      <c r="A127" s="6" t="n"/>
      <c r="B127" s="28">
        <f>IF(A127="","",IF(COUNTIFS(Register!$B$3:$B$1002,A127,Register!$E$3:$E$1002,"&lt;&gt;Retired",Register!$N$3:$N$1002,"&lt;&gt;After period end")&gt;0,"Matched","Not in register"))</f>
        <v/>
      </c>
      <c r="D127" s="28">
        <f>IF(Register!$B118="","",Register!$A118)</f>
        <v/>
      </c>
      <c r="E127" s="28">
        <f>IF(Register!$B118="","",Register!$B118)</f>
        <v/>
      </c>
      <c r="F127" s="28">
        <f>IF(OR(Register!$B118="",Register!$E118="Retired",Register!$N118="After period end"),"",IF(COUNTIF($A$12:$A$1011,Register!$B118)&gt;0,"Matched","Not in IT inventory"))</f>
        <v/>
      </c>
    </row>
    <row r="128">
      <c r="A128" s="6" t="n"/>
      <c r="B128" s="28">
        <f>IF(A128="","",IF(COUNTIFS(Register!$B$3:$B$1002,A128,Register!$E$3:$E$1002,"&lt;&gt;Retired",Register!$N$3:$N$1002,"&lt;&gt;After period end")&gt;0,"Matched","Not in register"))</f>
        <v/>
      </c>
      <c r="D128" s="28">
        <f>IF(Register!$B119="","",Register!$A119)</f>
        <v/>
      </c>
      <c r="E128" s="28">
        <f>IF(Register!$B119="","",Register!$B119)</f>
        <v/>
      </c>
      <c r="F128" s="28">
        <f>IF(OR(Register!$B119="",Register!$E119="Retired",Register!$N119="After period end"),"",IF(COUNTIF($A$12:$A$1011,Register!$B119)&gt;0,"Matched","Not in IT inventory"))</f>
        <v/>
      </c>
    </row>
    <row r="129">
      <c r="A129" s="6" t="n"/>
      <c r="B129" s="28">
        <f>IF(A129="","",IF(COUNTIFS(Register!$B$3:$B$1002,A129,Register!$E$3:$E$1002,"&lt;&gt;Retired",Register!$N$3:$N$1002,"&lt;&gt;After period end")&gt;0,"Matched","Not in register"))</f>
        <v/>
      </c>
      <c r="D129" s="28">
        <f>IF(Register!$B120="","",Register!$A120)</f>
        <v/>
      </c>
      <c r="E129" s="28">
        <f>IF(Register!$B120="","",Register!$B120)</f>
        <v/>
      </c>
      <c r="F129" s="28">
        <f>IF(OR(Register!$B120="",Register!$E120="Retired",Register!$N120="After period end"),"",IF(COUNTIF($A$12:$A$1011,Register!$B120)&gt;0,"Matched","Not in IT inventory"))</f>
        <v/>
      </c>
    </row>
    <row r="130">
      <c r="A130" s="6" t="n"/>
      <c r="B130" s="28">
        <f>IF(A130="","",IF(COUNTIFS(Register!$B$3:$B$1002,A130,Register!$E$3:$E$1002,"&lt;&gt;Retired",Register!$N$3:$N$1002,"&lt;&gt;After period end")&gt;0,"Matched","Not in register"))</f>
        <v/>
      </c>
      <c r="D130" s="28">
        <f>IF(Register!$B121="","",Register!$A121)</f>
        <v/>
      </c>
      <c r="E130" s="28">
        <f>IF(Register!$B121="","",Register!$B121)</f>
        <v/>
      </c>
      <c r="F130" s="28">
        <f>IF(OR(Register!$B121="",Register!$E121="Retired",Register!$N121="After period end"),"",IF(COUNTIF($A$12:$A$1011,Register!$B121)&gt;0,"Matched","Not in IT inventory"))</f>
        <v/>
      </c>
    </row>
    <row r="131">
      <c r="A131" s="6" t="n"/>
      <c r="B131" s="28">
        <f>IF(A131="","",IF(COUNTIFS(Register!$B$3:$B$1002,A131,Register!$E$3:$E$1002,"&lt;&gt;Retired",Register!$N$3:$N$1002,"&lt;&gt;After period end")&gt;0,"Matched","Not in register"))</f>
        <v/>
      </c>
      <c r="D131" s="28">
        <f>IF(Register!$B122="","",Register!$A122)</f>
        <v/>
      </c>
      <c r="E131" s="28">
        <f>IF(Register!$B122="","",Register!$B122)</f>
        <v/>
      </c>
      <c r="F131" s="28">
        <f>IF(OR(Register!$B122="",Register!$E122="Retired",Register!$N122="After period end"),"",IF(COUNTIF($A$12:$A$1011,Register!$B122)&gt;0,"Matched","Not in IT inventory"))</f>
        <v/>
      </c>
    </row>
    <row r="132">
      <c r="A132" s="6" t="n"/>
      <c r="B132" s="28">
        <f>IF(A132="","",IF(COUNTIFS(Register!$B$3:$B$1002,A132,Register!$E$3:$E$1002,"&lt;&gt;Retired",Register!$N$3:$N$1002,"&lt;&gt;After period end")&gt;0,"Matched","Not in register"))</f>
        <v/>
      </c>
      <c r="D132" s="28">
        <f>IF(Register!$B123="","",Register!$A123)</f>
        <v/>
      </c>
      <c r="E132" s="28">
        <f>IF(Register!$B123="","",Register!$B123)</f>
        <v/>
      </c>
      <c r="F132" s="28">
        <f>IF(OR(Register!$B123="",Register!$E123="Retired",Register!$N123="After period end"),"",IF(COUNTIF($A$12:$A$1011,Register!$B123)&gt;0,"Matched","Not in IT inventory"))</f>
        <v/>
      </c>
    </row>
    <row r="133">
      <c r="A133" s="6" t="n"/>
      <c r="B133" s="28">
        <f>IF(A133="","",IF(COUNTIFS(Register!$B$3:$B$1002,A133,Register!$E$3:$E$1002,"&lt;&gt;Retired",Register!$N$3:$N$1002,"&lt;&gt;After period end")&gt;0,"Matched","Not in register"))</f>
        <v/>
      </c>
      <c r="D133" s="28">
        <f>IF(Register!$B124="","",Register!$A124)</f>
        <v/>
      </c>
      <c r="E133" s="28">
        <f>IF(Register!$B124="","",Register!$B124)</f>
        <v/>
      </c>
      <c r="F133" s="28">
        <f>IF(OR(Register!$B124="",Register!$E124="Retired",Register!$N124="After period end"),"",IF(COUNTIF($A$12:$A$1011,Register!$B124)&gt;0,"Matched","Not in IT inventory"))</f>
        <v/>
      </c>
    </row>
    <row r="134">
      <c r="A134" s="6" t="n"/>
      <c r="B134" s="28">
        <f>IF(A134="","",IF(COUNTIFS(Register!$B$3:$B$1002,A134,Register!$E$3:$E$1002,"&lt;&gt;Retired",Register!$N$3:$N$1002,"&lt;&gt;After period end")&gt;0,"Matched","Not in register"))</f>
        <v/>
      </c>
      <c r="D134" s="28">
        <f>IF(Register!$B125="","",Register!$A125)</f>
        <v/>
      </c>
      <c r="E134" s="28">
        <f>IF(Register!$B125="","",Register!$B125)</f>
        <v/>
      </c>
      <c r="F134" s="28">
        <f>IF(OR(Register!$B125="",Register!$E125="Retired",Register!$N125="After period end"),"",IF(COUNTIF($A$12:$A$1011,Register!$B125)&gt;0,"Matched","Not in IT inventory"))</f>
        <v/>
      </c>
    </row>
    <row r="135">
      <c r="A135" s="6" t="n"/>
      <c r="B135" s="28">
        <f>IF(A135="","",IF(COUNTIFS(Register!$B$3:$B$1002,A135,Register!$E$3:$E$1002,"&lt;&gt;Retired",Register!$N$3:$N$1002,"&lt;&gt;After period end")&gt;0,"Matched","Not in register"))</f>
        <v/>
      </c>
      <c r="D135" s="28">
        <f>IF(Register!$B126="","",Register!$A126)</f>
        <v/>
      </c>
      <c r="E135" s="28">
        <f>IF(Register!$B126="","",Register!$B126)</f>
        <v/>
      </c>
      <c r="F135" s="28">
        <f>IF(OR(Register!$B126="",Register!$E126="Retired",Register!$N126="After period end"),"",IF(COUNTIF($A$12:$A$1011,Register!$B126)&gt;0,"Matched","Not in IT inventory"))</f>
        <v/>
      </c>
    </row>
    <row r="136">
      <c r="A136" s="6" t="n"/>
      <c r="B136" s="28">
        <f>IF(A136="","",IF(COUNTIFS(Register!$B$3:$B$1002,A136,Register!$E$3:$E$1002,"&lt;&gt;Retired",Register!$N$3:$N$1002,"&lt;&gt;After period end")&gt;0,"Matched","Not in register"))</f>
        <v/>
      </c>
      <c r="D136" s="28">
        <f>IF(Register!$B127="","",Register!$A127)</f>
        <v/>
      </c>
      <c r="E136" s="28">
        <f>IF(Register!$B127="","",Register!$B127)</f>
        <v/>
      </c>
      <c r="F136" s="28">
        <f>IF(OR(Register!$B127="",Register!$E127="Retired",Register!$N127="After period end"),"",IF(COUNTIF($A$12:$A$1011,Register!$B127)&gt;0,"Matched","Not in IT inventory"))</f>
        <v/>
      </c>
    </row>
    <row r="137">
      <c r="A137" s="6" t="n"/>
      <c r="B137" s="28">
        <f>IF(A137="","",IF(COUNTIFS(Register!$B$3:$B$1002,A137,Register!$E$3:$E$1002,"&lt;&gt;Retired",Register!$N$3:$N$1002,"&lt;&gt;After period end")&gt;0,"Matched","Not in register"))</f>
        <v/>
      </c>
      <c r="D137" s="28">
        <f>IF(Register!$B128="","",Register!$A128)</f>
        <v/>
      </c>
      <c r="E137" s="28">
        <f>IF(Register!$B128="","",Register!$B128)</f>
        <v/>
      </c>
      <c r="F137" s="28">
        <f>IF(OR(Register!$B128="",Register!$E128="Retired",Register!$N128="After period end"),"",IF(COUNTIF($A$12:$A$1011,Register!$B128)&gt;0,"Matched","Not in IT inventory"))</f>
        <v/>
      </c>
    </row>
    <row r="138">
      <c r="A138" s="6" t="n"/>
      <c r="B138" s="28">
        <f>IF(A138="","",IF(COUNTIFS(Register!$B$3:$B$1002,A138,Register!$E$3:$E$1002,"&lt;&gt;Retired",Register!$N$3:$N$1002,"&lt;&gt;After period end")&gt;0,"Matched","Not in register"))</f>
        <v/>
      </c>
      <c r="D138" s="28">
        <f>IF(Register!$B129="","",Register!$A129)</f>
        <v/>
      </c>
      <c r="E138" s="28">
        <f>IF(Register!$B129="","",Register!$B129)</f>
        <v/>
      </c>
      <c r="F138" s="28">
        <f>IF(OR(Register!$B129="",Register!$E129="Retired",Register!$N129="After period end"),"",IF(COUNTIF($A$12:$A$1011,Register!$B129)&gt;0,"Matched","Not in IT inventory"))</f>
        <v/>
      </c>
    </row>
    <row r="139">
      <c r="A139" s="6" t="n"/>
      <c r="B139" s="28">
        <f>IF(A139="","",IF(COUNTIFS(Register!$B$3:$B$1002,A139,Register!$E$3:$E$1002,"&lt;&gt;Retired",Register!$N$3:$N$1002,"&lt;&gt;After period end")&gt;0,"Matched","Not in register"))</f>
        <v/>
      </c>
      <c r="D139" s="28">
        <f>IF(Register!$B130="","",Register!$A130)</f>
        <v/>
      </c>
      <c r="E139" s="28">
        <f>IF(Register!$B130="","",Register!$B130)</f>
        <v/>
      </c>
      <c r="F139" s="28">
        <f>IF(OR(Register!$B130="",Register!$E130="Retired",Register!$N130="After period end"),"",IF(COUNTIF($A$12:$A$1011,Register!$B130)&gt;0,"Matched","Not in IT inventory"))</f>
        <v/>
      </c>
    </row>
    <row r="140">
      <c r="A140" s="6" t="n"/>
      <c r="B140" s="28">
        <f>IF(A140="","",IF(COUNTIFS(Register!$B$3:$B$1002,A140,Register!$E$3:$E$1002,"&lt;&gt;Retired",Register!$N$3:$N$1002,"&lt;&gt;After period end")&gt;0,"Matched","Not in register"))</f>
        <v/>
      </c>
      <c r="D140" s="28">
        <f>IF(Register!$B131="","",Register!$A131)</f>
        <v/>
      </c>
      <c r="E140" s="28">
        <f>IF(Register!$B131="","",Register!$B131)</f>
        <v/>
      </c>
      <c r="F140" s="28">
        <f>IF(OR(Register!$B131="",Register!$E131="Retired",Register!$N131="After period end"),"",IF(COUNTIF($A$12:$A$1011,Register!$B131)&gt;0,"Matched","Not in IT inventory"))</f>
        <v/>
      </c>
    </row>
    <row r="141">
      <c r="A141" s="6" t="n"/>
      <c r="B141" s="28">
        <f>IF(A141="","",IF(COUNTIFS(Register!$B$3:$B$1002,A141,Register!$E$3:$E$1002,"&lt;&gt;Retired",Register!$N$3:$N$1002,"&lt;&gt;After period end")&gt;0,"Matched","Not in register"))</f>
        <v/>
      </c>
      <c r="D141" s="28">
        <f>IF(Register!$B132="","",Register!$A132)</f>
        <v/>
      </c>
      <c r="E141" s="28">
        <f>IF(Register!$B132="","",Register!$B132)</f>
        <v/>
      </c>
      <c r="F141" s="28">
        <f>IF(OR(Register!$B132="",Register!$E132="Retired",Register!$N132="After period end"),"",IF(COUNTIF($A$12:$A$1011,Register!$B132)&gt;0,"Matched","Not in IT inventory"))</f>
        <v/>
      </c>
    </row>
    <row r="142">
      <c r="A142" s="6" t="n"/>
      <c r="B142" s="28">
        <f>IF(A142="","",IF(COUNTIFS(Register!$B$3:$B$1002,A142,Register!$E$3:$E$1002,"&lt;&gt;Retired",Register!$N$3:$N$1002,"&lt;&gt;After period end")&gt;0,"Matched","Not in register"))</f>
        <v/>
      </c>
      <c r="D142" s="28">
        <f>IF(Register!$B133="","",Register!$A133)</f>
        <v/>
      </c>
      <c r="E142" s="28">
        <f>IF(Register!$B133="","",Register!$B133)</f>
        <v/>
      </c>
      <c r="F142" s="28">
        <f>IF(OR(Register!$B133="",Register!$E133="Retired",Register!$N133="After period end"),"",IF(COUNTIF($A$12:$A$1011,Register!$B133)&gt;0,"Matched","Not in IT inventory"))</f>
        <v/>
      </c>
    </row>
    <row r="143">
      <c r="A143" s="6" t="n"/>
      <c r="B143" s="28">
        <f>IF(A143="","",IF(COUNTIFS(Register!$B$3:$B$1002,A143,Register!$E$3:$E$1002,"&lt;&gt;Retired",Register!$N$3:$N$1002,"&lt;&gt;After period end")&gt;0,"Matched","Not in register"))</f>
        <v/>
      </c>
      <c r="D143" s="28">
        <f>IF(Register!$B134="","",Register!$A134)</f>
        <v/>
      </c>
      <c r="E143" s="28">
        <f>IF(Register!$B134="","",Register!$B134)</f>
        <v/>
      </c>
      <c r="F143" s="28">
        <f>IF(OR(Register!$B134="",Register!$E134="Retired",Register!$N134="After period end"),"",IF(COUNTIF($A$12:$A$1011,Register!$B134)&gt;0,"Matched","Not in IT inventory"))</f>
        <v/>
      </c>
    </row>
    <row r="144">
      <c r="A144" s="6" t="n"/>
      <c r="B144" s="28">
        <f>IF(A144="","",IF(COUNTIFS(Register!$B$3:$B$1002,A144,Register!$E$3:$E$1002,"&lt;&gt;Retired",Register!$N$3:$N$1002,"&lt;&gt;After period end")&gt;0,"Matched","Not in register"))</f>
        <v/>
      </c>
      <c r="D144" s="28">
        <f>IF(Register!$B135="","",Register!$A135)</f>
        <v/>
      </c>
      <c r="E144" s="28">
        <f>IF(Register!$B135="","",Register!$B135)</f>
        <v/>
      </c>
      <c r="F144" s="28">
        <f>IF(OR(Register!$B135="",Register!$E135="Retired",Register!$N135="After period end"),"",IF(COUNTIF($A$12:$A$1011,Register!$B135)&gt;0,"Matched","Not in IT inventory"))</f>
        <v/>
      </c>
    </row>
    <row r="145">
      <c r="A145" s="6" t="n"/>
      <c r="B145" s="28">
        <f>IF(A145="","",IF(COUNTIFS(Register!$B$3:$B$1002,A145,Register!$E$3:$E$1002,"&lt;&gt;Retired",Register!$N$3:$N$1002,"&lt;&gt;After period end")&gt;0,"Matched","Not in register"))</f>
        <v/>
      </c>
      <c r="D145" s="28">
        <f>IF(Register!$B136="","",Register!$A136)</f>
        <v/>
      </c>
      <c r="E145" s="28">
        <f>IF(Register!$B136="","",Register!$B136)</f>
        <v/>
      </c>
      <c r="F145" s="28">
        <f>IF(OR(Register!$B136="",Register!$E136="Retired",Register!$N136="After period end"),"",IF(COUNTIF($A$12:$A$1011,Register!$B136)&gt;0,"Matched","Not in IT inventory"))</f>
        <v/>
      </c>
    </row>
    <row r="146">
      <c r="A146" s="6" t="n"/>
      <c r="B146" s="28">
        <f>IF(A146="","",IF(COUNTIFS(Register!$B$3:$B$1002,A146,Register!$E$3:$E$1002,"&lt;&gt;Retired",Register!$N$3:$N$1002,"&lt;&gt;After period end")&gt;0,"Matched","Not in register"))</f>
        <v/>
      </c>
      <c r="D146" s="28">
        <f>IF(Register!$B137="","",Register!$A137)</f>
        <v/>
      </c>
      <c r="E146" s="28">
        <f>IF(Register!$B137="","",Register!$B137)</f>
        <v/>
      </c>
      <c r="F146" s="28">
        <f>IF(OR(Register!$B137="",Register!$E137="Retired",Register!$N137="After period end"),"",IF(COUNTIF($A$12:$A$1011,Register!$B137)&gt;0,"Matched","Not in IT inventory"))</f>
        <v/>
      </c>
    </row>
    <row r="147">
      <c r="A147" s="6" t="n"/>
      <c r="B147" s="28">
        <f>IF(A147="","",IF(COUNTIFS(Register!$B$3:$B$1002,A147,Register!$E$3:$E$1002,"&lt;&gt;Retired",Register!$N$3:$N$1002,"&lt;&gt;After period end")&gt;0,"Matched","Not in register"))</f>
        <v/>
      </c>
      <c r="D147" s="28">
        <f>IF(Register!$B138="","",Register!$A138)</f>
        <v/>
      </c>
      <c r="E147" s="28">
        <f>IF(Register!$B138="","",Register!$B138)</f>
        <v/>
      </c>
      <c r="F147" s="28">
        <f>IF(OR(Register!$B138="",Register!$E138="Retired",Register!$N138="After period end"),"",IF(COUNTIF($A$12:$A$1011,Register!$B138)&gt;0,"Matched","Not in IT inventory"))</f>
        <v/>
      </c>
    </row>
    <row r="148">
      <c r="A148" s="6" t="n"/>
      <c r="B148" s="28">
        <f>IF(A148="","",IF(COUNTIFS(Register!$B$3:$B$1002,A148,Register!$E$3:$E$1002,"&lt;&gt;Retired",Register!$N$3:$N$1002,"&lt;&gt;After period end")&gt;0,"Matched","Not in register"))</f>
        <v/>
      </c>
      <c r="D148" s="28">
        <f>IF(Register!$B139="","",Register!$A139)</f>
        <v/>
      </c>
      <c r="E148" s="28">
        <f>IF(Register!$B139="","",Register!$B139)</f>
        <v/>
      </c>
      <c r="F148" s="28">
        <f>IF(OR(Register!$B139="",Register!$E139="Retired",Register!$N139="After period end"),"",IF(COUNTIF($A$12:$A$1011,Register!$B139)&gt;0,"Matched","Not in IT inventory"))</f>
        <v/>
      </c>
    </row>
    <row r="149">
      <c r="A149" s="6" t="n"/>
      <c r="B149" s="28">
        <f>IF(A149="","",IF(COUNTIFS(Register!$B$3:$B$1002,A149,Register!$E$3:$E$1002,"&lt;&gt;Retired",Register!$N$3:$N$1002,"&lt;&gt;After period end")&gt;0,"Matched","Not in register"))</f>
        <v/>
      </c>
      <c r="D149" s="28">
        <f>IF(Register!$B140="","",Register!$A140)</f>
        <v/>
      </c>
      <c r="E149" s="28">
        <f>IF(Register!$B140="","",Register!$B140)</f>
        <v/>
      </c>
      <c r="F149" s="28">
        <f>IF(OR(Register!$B140="",Register!$E140="Retired",Register!$N140="After period end"),"",IF(COUNTIF($A$12:$A$1011,Register!$B140)&gt;0,"Matched","Not in IT inventory"))</f>
        <v/>
      </c>
    </row>
    <row r="150">
      <c r="A150" s="6" t="n"/>
      <c r="B150" s="28">
        <f>IF(A150="","",IF(COUNTIFS(Register!$B$3:$B$1002,A150,Register!$E$3:$E$1002,"&lt;&gt;Retired",Register!$N$3:$N$1002,"&lt;&gt;After period end")&gt;0,"Matched","Not in register"))</f>
        <v/>
      </c>
      <c r="D150" s="28">
        <f>IF(Register!$B141="","",Register!$A141)</f>
        <v/>
      </c>
      <c r="E150" s="28">
        <f>IF(Register!$B141="","",Register!$B141)</f>
        <v/>
      </c>
      <c r="F150" s="28">
        <f>IF(OR(Register!$B141="",Register!$E141="Retired",Register!$N141="After period end"),"",IF(COUNTIF($A$12:$A$1011,Register!$B141)&gt;0,"Matched","Not in IT inventory"))</f>
        <v/>
      </c>
    </row>
    <row r="151">
      <c r="A151" s="6" t="n"/>
      <c r="B151" s="28">
        <f>IF(A151="","",IF(COUNTIFS(Register!$B$3:$B$1002,A151,Register!$E$3:$E$1002,"&lt;&gt;Retired",Register!$N$3:$N$1002,"&lt;&gt;After period end")&gt;0,"Matched","Not in register"))</f>
        <v/>
      </c>
      <c r="D151" s="28">
        <f>IF(Register!$B142="","",Register!$A142)</f>
        <v/>
      </c>
      <c r="E151" s="28">
        <f>IF(Register!$B142="","",Register!$B142)</f>
        <v/>
      </c>
      <c r="F151" s="28">
        <f>IF(OR(Register!$B142="",Register!$E142="Retired",Register!$N142="After period end"),"",IF(COUNTIF($A$12:$A$1011,Register!$B142)&gt;0,"Matched","Not in IT inventory"))</f>
        <v/>
      </c>
    </row>
    <row r="152">
      <c r="A152" s="6" t="n"/>
      <c r="B152" s="28">
        <f>IF(A152="","",IF(COUNTIFS(Register!$B$3:$B$1002,A152,Register!$E$3:$E$1002,"&lt;&gt;Retired",Register!$N$3:$N$1002,"&lt;&gt;After period end")&gt;0,"Matched","Not in register"))</f>
        <v/>
      </c>
      <c r="D152" s="28">
        <f>IF(Register!$B143="","",Register!$A143)</f>
        <v/>
      </c>
      <c r="E152" s="28">
        <f>IF(Register!$B143="","",Register!$B143)</f>
        <v/>
      </c>
      <c r="F152" s="28">
        <f>IF(OR(Register!$B143="",Register!$E143="Retired",Register!$N143="After period end"),"",IF(COUNTIF($A$12:$A$1011,Register!$B143)&gt;0,"Matched","Not in IT inventory"))</f>
        <v/>
      </c>
    </row>
    <row r="153">
      <c r="A153" s="6" t="n"/>
      <c r="B153" s="28">
        <f>IF(A153="","",IF(COUNTIFS(Register!$B$3:$B$1002,A153,Register!$E$3:$E$1002,"&lt;&gt;Retired",Register!$N$3:$N$1002,"&lt;&gt;After period end")&gt;0,"Matched","Not in register"))</f>
        <v/>
      </c>
      <c r="D153" s="28">
        <f>IF(Register!$B144="","",Register!$A144)</f>
        <v/>
      </c>
      <c r="E153" s="28">
        <f>IF(Register!$B144="","",Register!$B144)</f>
        <v/>
      </c>
      <c r="F153" s="28">
        <f>IF(OR(Register!$B144="",Register!$E144="Retired",Register!$N144="After period end"),"",IF(COUNTIF($A$12:$A$1011,Register!$B144)&gt;0,"Matched","Not in IT inventory"))</f>
        <v/>
      </c>
    </row>
    <row r="154">
      <c r="A154" s="6" t="n"/>
      <c r="B154" s="28">
        <f>IF(A154="","",IF(COUNTIFS(Register!$B$3:$B$1002,A154,Register!$E$3:$E$1002,"&lt;&gt;Retired",Register!$N$3:$N$1002,"&lt;&gt;After period end")&gt;0,"Matched","Not in register"))</f>
        <v/>
      </c>
      <c r="D154" s="28">
        <f>IF(Register!$B145="","",Register!$A145)</f>
        <v/>
      </c>
      <c r="E154" s="28">
        <f>IF(Register!$B145="","",Register!$B145)</f>
        <v/>
      </c>
      <c r="F154" s="28">
        <f>IF(OR(Register!$B145="",Register!$E145="Retired",Register!$N145="After period end"),"",IF(COUNTIF($A$12:$A$1011,Register!$B145)&gt;0,"Matched","Not in IT inventory"))</f>
        <v/>
      </c>
    </row>
    <row r="155">
      <c r="A155" s="6" t="n"/>
      <c r="B155" s="28">
        <f>IF(A155="","",IF(COUNTIFS(Register!$B$3:$B$1002,A155,Register!$E$3:$E$1002,"&lt;&gt;Retired",Register!$N$3:$N$1002,"&lt;&gt;After period end")&gt;0,"Matched","Not in register"))</f>
        <v/>
      </c>
      <c r="D155" s="28">
        <f>IF(Register!$B146="","",Register!$A146)</f>
        <v/>
      </c>
      <c r="E155" s="28">
        <f>IF(Register!$B146="","",Register!$B146)</f>
        <v/>
      </c>
      <c r="F155" s="28">
        <f>IF(OR(Register!$B146="",Register!$E146="Retired",Register!$N146="After period end"),"",IF(COUNTIF($A$12:$A$1011,Register!$B146)&gt;0,"Matched","Not in IT inventory"))</f>
        <v/>
      </c>
    </row>
    <row r="156">
      <c r="A156" s="6" t="n"/>
      <c r="B156" s="28">
        <f>IF(A156="","",IF(COUNTIFS(Register!$B$3:$B$1002,A156,Register!$E$3:$E$1002,"&lt;&gt;Retired",Register!$N$3:$N$1002,"&lt;&gt;After period end")&gt;0,"Matched","Not in register"))</f>
        <v/>
      </c>
      <c r="D156" s="28">
        <f>IF(Register!$B147="","",Register!$A147)</f>
        <v/>
      </c>
      <c r="E156" s="28">
        <f>IF(Register!$B147="","",Register!$B147)</f>
        <v/>
      </c>
      <c r="F156" s="28">
        <f>IF(OR(Register!$B147="",Register!$E147="Retired",Register!$N147="After period end"),"",IF(COUNTIF($A$12:$A$1011,Register!$B147)&gt;0,"Matched","Not in IT inventory"))</f>
        <v/>
      </c>
    </row>
    <row r="157">
      <c r="A157" s="6" t="n"/>
      <c r="B157" s="28">
        <f>IF(A157="","",IF(COUNTIFS(Register!$B$3:$B$1002,A157,Register!$E$3:$E$1002,"&lt;&gt;Retired",Register!$N$3:$N$1002,"&lt;&gt;After period end")&gt;0,"Matched","Not in register"))</f>
        <v/>
      </c>
      <c r="D157" s="28">
        <f>IF(Register!$B148="","",Register!$A148)</f>
        <v/>
      </c>
      <c r="E157" s="28">
        <f>IF(Register!$B148="","",Register!$B148)</f>
        <v/>
      </c>
      <c r="F157" s="28">
        <f>IF(OR(Register!$B148="",Register!$E148="Retired",Register!$N148="After period end"),"",IF(COUNTIF($A$12:$A$1011,Register!$B148)&gt;0,"Matched","Not in IT inventory"))</f>
        <v/>
      </c>
    </row>
    <row r="158">
      <c r="A158" s="6" t="n"/>
      <c r="B158" s="28">
        <f>IF(A158="","",IF(COUNTIFS(Register!$B$3:$B$1002,A158,Register!$E$3:$E$1002,"&lt;&gt;Retired",Register!$N$3:$N$1002,"&lt;&gt;After period end")&gt;0,"Matched","Not in register"))</f>
        <v/>
      </c>
      <c r="D158" s="28">
        <f>IF(Register!$B149="","",Register!$A149)</f>
        <v/>
      </c>
      <c r="E158" s="28">
        <f>IF(Register!$B149="","",Register!$B149)</f>
        <v/>
      </c>
      <c r="F158" s="28">
        <f>IF(OR(Register!$B149="",Register!$E149="Retired",Register!$N149="After period end"),"",IF(COUNTIF($A$12:$A$1011,Register!$B149)&gt;0,"Matched","Not in IT inventory"))</f>
        <v/>
      </c>
    </row>
    <row r="159">
      <c r="A159" s="6" t="n"/>
      <c r="B159" s="28">
        <f>IF(A159="","",IF(COUNTIFS(Register!$B$3:$B$1002,A159,Register!$E$3:$E$1002,"&lt;&gt;Retired",Register!$N$3:$N$1002,"&lt;&gt;After period end")&gt;0,"Matched","Not in register"))</f>
        <v/>
      </c>
      <c r="D159" s="28">
        <f>IF(Register!$B150="","",Register!$A150)</f>
        <v/>
      </c>
      <c r="E159" s="28">
        <f>IF(Register!$B150="","",Register!$B150)</f>
        <v/>
      </c>
      <c r="F159" s="28">
        <f>IF(OR(Register!$B150="",Register!$E150="Retired",Register!$N150="After period end"),"",IF(COUNTIF($A$12:$A$1011,Register!$B150)&gt;0,"Matched","Not in IT inventory"))</f>
        <v/>
      </c>
    </row>
    <row r="160">
      <c r="A160" s="6" t="n"/>
      <c r="B160" s="28">
        <f>IF(A160="","",IF(COUNTIFS(Register!$B$3:$B$1002,A160,Register!$E$3:$E$1002,"&lt;&gt;Retired",Register!$N$3:$N$1002,"&lt;&gt;After period end")&gt;0,"Matched","Not in register"))</f>
        <v/>
      </c>
      <c r="D160" s="28">
        <f>IF(Register!$B151="","",Register!$A151)</f>
        <v/>
      </c>
      <c r="E160" s="28">
        <f>IF(Register!$B151="","",Register!$B151)</f>
        <v/>
      </c>
      <c r="F160" s="28">
        <f>IF(OR(Register!$B151="",Register!$E151="Retired",Register!$N151="After period end"),"",IF(COUNTIF($A$12:$A$1011,Register!$B151)&gt;0,"Matched","Not in IT inventory"))</f>
        <v/>
      </c>
    </row>
    <row r="161">
      <c r="A161" s="6" t="n"/>
      <c r="B161" s="28">
        <f>IF(A161="","",IF(COUNTIFS(Register!$B$3:$B$1002,A161,Register!$E$3:$E$1002,"&lt;&gt;Retired",Register!$N$3:$N$1002,"&lt;&gt;After period end")&gt;0,"Matched","Not in register"))</f>
        <v/>
      </c>
      <c r="D161" s="28">
        <f>IF(Register!$B152="","",Register!$A152)</f>
        <v/>
      </c>
      <c r="E161" s="28">
        <f>IF(Register!$B152="","",Register!$B152)</f>
        <v/>
      </c>
      <c r="F161" s="28">
        <f>IF(OR(Register!$B152="",Register!$E152="Retired",Register!$N152="After period end"),"",IF(COUNTIF($A$12:$A$1011,Register!$B152)&gt;0,"Matched","Not in IT inventory"))</f>
        <v/>
      </c>
    </row>
    <row r="162">
      <c r="A162" s="6" t="n"/>
      <c r="B162" s="28">
        <f>IF(A162="","",IF(COUNTIFS(Register!$B$3:$B$1002,A162,Register!$E$3:$E$1002,"&lt;&gt;Retired",Register!$N$3:$N$1002,"&lt;&gt;After period end")&gt;0,"Matched","Not in register"))</f>
        <v/>
      </c>
      <c r="D162" s="28">
        <f>IF(Register!$B153="","",Register!$A153)</f>
        <v/>
      </c>
      <c r="E162" s="28">
        <f>IF(Register!$B153="","",Register!$B153)</f>
        <v/>
      </c>
      <c r="F162" s="28">
        <f>IF(OR(Register!$B153="",Register!$E153="Retired",Register!$N153="After period end"),"",IF(COUNTIF($A$12:$A$1011,Register!$B153)&gt;0,"Matched","Not in IT inventory"))</f>
        <v/>
      </c>
    </row>
    <row r="163">
      <c r="A163" s="6" t="n"/>
      <c r="B163" s="28">
        <f>IF(A163="","",IF(COUNTIFS(Register!$B$3:$B$1002,A163,Register!$E$3:$E$1002,"&lt;&gt;Retired",Register!$N$3:$N$1002,"&lt;&gt;After period end")&gt;0,"Matched","Not in register"))</f>
        <v/>
      </c>
      <c r="D163" s="28">
        <f>IF(Register!$B154="","",Register!$A154)</f>
        <v/>
      </c>
      <c r="E163" s="28">
        <f>IF(Register!$B154="","",Register!$B154)</f>
        <v/>
      </c>
      <c r="F163" s="28">
        <f>IF(OR(Register!$B154="",Register!$E154="Retired",Register!$N154="After period end"),"",IF(COUNTIF($A$12:$A$1011,Register!$B154)&gt;0,"Matched","Not in IT inventory"))</f>
        <v/>
      </c>
    </row>
    <row r="164">
      <c r="A164" s="6" t="n"/>
      <c r="B164" s="28">
        <f>IF(A164="","",IF(COUNTIFS(Register!$B$3:$B$1002,A164,Register!$E$3:$E$1002,"&lt;&gt;Retired",Register!$N$3:$N$1002,"&lt;&gt;After period end")&gt;0,"Matched","Not in register"))</f>
        <v/>
      </c>
      <c r="D164" s="28">
        <f>IF(Register!$B155="","",Register!$A155)</f>
        <v/>
      </c>
      <c r="E164" s="28">
        <f>IF(Register!$B155="","",Register!$B155)</f>
        <v/>
      </c>
      <c r="F164" s="28">
        <f>IF(OR(Register!$B155="",Register!$E155="Retired",Register!$N155="After period end"),"",IF(COUNTIF($A$12:$A$1011,Register!$B155)&gt;0,"Matched","Not in IT inventory"))</f>
        <v/>
      </c>
    </row>
    <row r="165">
      <c r="A165" s="6" t="n"/>
      <c r="B165" s="28">
        <f>IF(A165="","",IF(COUNTIFS(Register!$B$3:$B$1002,A165,Register!$E$3:$E$1002,"&lt;&gt;Retired",Register!$N$3:$N$1002,"&lt;&gt;After period end")&gt;0,"Matched","Not in register"))</f>
        <v/>
      </c>
      <c r="D165" s="28">
        <f>IF(Register!$B156="","",Register!$A156)</f>
        <v/>
      </c>
      <c r="E165" s="28">
        <f>IF(Register!$B156="","",Register!$B156)</f>
        <v/>
      </c>
      <c r="F165" s="28">
        <f>IF(OR(Register!$B156="",Register!$E156="Retired",Register!$N156="After period end"),"",IF(COUNTIF($A$12:$A$1011,Register!$B156)&gt;0,"Matched","Not in IT inventory"))</f>
        <v/>
      </c>
    </row>
    <row r="166">
      <c r="A166" s="6" t="n"/>
      <c r="B166" s="28">
        <f>IF(A166="","",IF(COUNTIFS(Register!$B$3:$B$1002,A166,Register!$E$3:$E$1002,"&lt;&gt;Retired",Register!$N$3:$N$1002,"&lt;&gt;After period end")&gt;0,"Matched","Not in register"))</f>
        <v/>
      </c>
      <c r="D166" s="28">
        <f>IF(Register!$B157="","",Register!$A157)</f>
        <v/>
      </c>
      <c r="E166" s="28">
        <f>IF(Register!$B157="","",Register!$B157)</f>
        <v/>
      </c>
      <c r="F166" s="28">
        <f>IF(OR(Register!$B157="",Register!$E157="Retired",Register!$N157="After period end"),"",IF(COUNTIF($A$12:$A$1011,Register!$B157)&gt;0,"Matched","Not in IT inventory"))</f>
        <v/>
      </c>
    </row>
    <row r="167">
      <c r="A167" s="6" t="n"/>
      <c r="B167" s="28">
        <f>IF(A167="","",IF(COUNTIFS(Register!$B$3:$B$1002,A167,Register!$E$3:$E$1002,"&lt;&gt;Retired",Register!$N$3:$N$1002,"&lt;&gt;After period end")&gt;0,"Matched","Not in register"))</f>
        <v/>
      </c>
      <c r="D167" s="28">
        <f>IF(Register!$B158="","",Register!$A158)</f>
        <v/>
      </c>
      <c r="E167" s="28">
        <f>IF(Register!$B158="","",Register!$B158)</f>
        <v/>
      </c>
      <c r="F167" s="28">
        <f>IF(OR(Register!$B158="",Register!$E158="Retired",Register!$N158="After period end"),"",IF(COUNTIF($A$12:$A$1011,Register!$B158)&gt;0,"Matched","Not in IT inventory"))</f>
        <v/>
      </c>
    </row>
    <row r="168">
      <c r="A168" s="6" t="n"/>
      <c r="B168" s="28">
        <f>IF(A168="","",IF(COUNTIFS(Register!$B$3:$B$1002,A168,Register!$E$3:$E$1002,"&lt;&gt;Retired",Register!$N$3:$N$1002,"&lt;&gt;After period end")&gt;0,"Matched","Not in register"))</f>
        <v/>
      </c>
      <c r="D168" s="28">
        <f>IF(Register!$B159="","",Register!$A159)</f>
        <v/>
      </c>
      <c r="E168" s="28">
        <f>IF(Register!$B159="","",Register!$B159)</f>
        <v/>
      </c>
      <c r="F168" s="28">
        <f>IF(OR(Register!$B159="",Register!$E159="Retired",Register!$N159="After period end"),"",IF(COUNTIF($A$12:$A$1011,Register!$B159)&gt;0,"Matched","Not in IT inventory"))</f>
        <v/>
      </c>
    </row>
    <row r="169">
      <c r="A169" s="6" t="n"/>
      <c r="B169" s="28">
        <f>IF(A169="","",IF(COUNTIFS(Register!$B$3:$B$1002,A169,Register!$E$3:$E$1002,"&lt;&gt;Retired",Register!$N$3:$N$1002,"&lt;&gt;After period end")&gt;0,"Matched","Not in register"))</f>
        <v/>
      </c>
      <c r="D169" s="28">
        <f>IF(Register!$B160="","",Register!$A160)</f>
        <v/>
      </c>
      <c r="E169" s="28">
        <f>IF(Register!$B160="","",Register!$B160)</f>
        <v/>
      </c>
      <c r="F169" s="28">
        <f>IF(OR(Register!$B160="",Register!$E160="Retired",Register!$N160="After period end"),"",IF(COUNTIF($A$12:$A$1011,Register!$B160)&gt;0,"Matched","Not in IT inventory"))</f>
        <v/>
      </c>
    </row>
    <row r="170">
      <c r="A170" s="6" t="n"/>
      <c r="B170" s="28">
        <f>IF(A170="","",IF(COUNTIFS(Register!$B$3:$B$1002,A170,Register!$E$3:$E$1002,"&lt;&gt;Retired",Register!$N$3:$N$1002,"&lt;&gt;After period end")&gt;0,"Matched","Not in register"))</f>
        <v/>
      </c>
      <c r="D170" s="28">
        <f>IF(Register!$B161="","",Register!$A161)</f>
        <v/>
      </c>
      <c r="E170" s="28">
        <f>IF(Register!$B161="","",Register!$B161)</f>
        <v/>
      </c>
      <c r="F170" s="28">
        <f>IF(OR(Register!$B161="",Register!$E161="Retired",Register!$N161="After period end"),"",IF(COUNTIF($A$12:$A$1011,Register!$B161)&gt;0,"Matched","Not in IT inventory"))</f>
        <v/>
      </c>
    </row>
    <row r="171">
      <c r="A171" s="6" t="n"/>
      <c r="B171" s="28">
        <f>IF(A171="","",IF(COUNTIFS(Register!$B$3:$B$1002,A171,Register!$E$3:$E$1002,"&lt;&gt;Retired",Register!$N$3:$N$1002,"&lt;&gt;After period end")&gt;0,"Matched","Not in register"))</f>
        <v/>
      </c>
      <c r="D171" s="28">
        <f>IF(Register!$B162="","",Register!$A162)</f>
        <v/>
      </c>
      <c r="E171" s="28">
        <f>IF(Register!$B162="","",Register!$B162)</f>
        <v/>
      </c>
      <c r="F171" s="28">
        <f>IF(OR(Register!$B162="",Register!$E162="Retired",Register!$N162="After period end"),"",IF(COUNTIF($A$12:$A$1011,Register!$B162)&gt;0,"Matched","Not in IT inventory"))</f>
        <v/>
      </c>
    </row>
    <row r="172">
      <c r="A172" s="6" t="n"/>
      <c r="B172" s="28">
        <f>IF(A172="","",IF(COUNTIFS(Register!$B$3:$B$1002,A172,Register!$E$3:$E$1002,"&lt;&gt;Retired",Register!$N$3:$N$1002,"&lt;&gt;After period end")&gt;0,"Matched","Not in register"))</f>
        <v/>
      </c>
      <c r="D172" s="28">
        <f>IF(Register!$B163="","",Register!$A163)</f>
        <v/>
      </c>
      <c r="E172" s="28">
        <f>IF(Register!$B163="","",Register!$B163)</f>
        <v/>
      </c>
      <c r="F172" s="28">
        <f>IF(OR(Register!$B163="",Register!$E163="Retired",Register!$N163="After period end"),"",IF(COUNTIF($A$12:$A$1011,Register!$B163)&gt;0,"Matched","Not in IT inventory"))</f>
        <v/>
      </c>
    </row>
    <row r="173">
      <c r="A173" s="6" t="n"/>
      <c r="B173" s="28">
        <f>IF(A173="","",IF(COUNTIFS(Register!$B$3:$B$1002,A173,Register!$E$3:$E$1002,"&lt;&gt;Retired",Register!$N$3:$N$1002,"&lt;&gt;After period end")&gt;0,"Matched","Not in register"))</f>
        <v/>
      </c>
      <c r="D173" s="28">
        <f>IF(Register!$B164="","",Register!$A164)</f>
        <v/>
      </c>
      <c r="E173" s="28">
        <f>IF(Register!$B164="","",Register!$B164)</f>
        <v/>
      </c>
      <c r="F173" s="28">
        <f>IF(OR(Register!$B164="",Register!$E164="Retired",Register!$N164="After period end"),"",IF(COUNTIF($A$12:$A$1011,Register!$B164)&gt;0,"Matched","Not in IT inventory"))</f>
        <v/>
      </c>
    </row>
    <row r="174">
      <c r="A174" s="6" t="n"/>
      <c r="B174" s="28">
        <f>IF(A174="","",IF(COUNTIFS(Register!$B$3:$B$1002,A174,Register!$E$3:$E$1002,"&lt;&gt;Retired",Register!$N$3:$N$1002,"&lt;&gt;After period end")&gt;0,"Matched","Not in register"))</f>
        <v/>
      </c>
      <c r="D174" s="28">
        <f>IF(Register!$B165="","",Register!$A165)</f>
        <v/>
      </c>
      <c r="E174" s="28">
        <f>IF(Register!$B165="","",Register!$B165)</f>
        <v/>
      </c>
      <c r="F174" s="28">
        <f>IF(OR(Register!$B165="",Register!$E165="Retired",Register!$N165="After period end"),"",IF(COUNTIF($A$12:$A$1011,Register!$B165)&gt;0,"Matched","Not in IT inventory"))</f>
        <v/>
      </c>
    </row>
    <row r="175">
      <c r="A175" s="6" t="n"/>
      <c r="B175" s="28">
        <f>IF(A175="","",IF(COUNTIFS(Register!$B$3:$B$1002,A175,Register!$E$3:$E$1002,"&lt;&gt;Retired",Register!$N$3:$N$1002,"&lt;&gt;After period end")&gt;0,"Matched","Not in register"))</f>
        <v/>
      </c>
      <c r="D175" s="28">
        <f>IF(Register!$B166="","",Register!$A166)</f>
        <v/>
      </c>
      <c r="E175" s="28">
        <f>IF(Register!$B166="","",Register!$B166)</f>
        <v/>
      </c>
      <c r="F175" s="28">
        <f>IF(OR(Register!$B166="",Register!$E166="Retired",Register!$N166="After period end"),"",IF(COUNTIF($A$12:$A$1011,Register!$B166)&gt;0,"Matched","Not in IT inventory"))</f>
        <v/>
      </c>
    </row>
    <row r="176">
      <c r="A176" s="6" t="n"/>
      <c r="B176" s="28">
        <f>IF(A176="","",IF(COUNTIFS(Register!$B$3:$B$1002,A176,Register!$E$3:$E$1002,"&lt;&gt;Retired",Register!$N$3:$N$1002,"&lt;&gt;After period end")&gt;0,"Matched","Not in register"))</f>
        <v/>
      </c>
      <c r="D176" s="28">
        <f>IF(Register!$B167="","",Register!$A167)</f>
        <v/>
      </c>
      <c r="E176" s="28">
        <f>IF(Register!$B167="","",Register!$B167)</f>
        <v/>
      </c>
      <c r="F176" s="28">
        <f>IF(OR(Register!$B167="",Register!$E167="Retired",Register!$N167="After period end"),"",IF(COUNTIF($A$12:$A$1011,Register!$B167)&gt;0,"Matched","Not in IT inventory"))</f>
        <v/>
      </c>
    </row>
    <row r="177">
      <c r="A177" s="6" t="n"/>
      <c r="B177" s="28">
        <f>IF(A177="","",IF(COUNTIFS(Register!$B$3:$B$1002,A177,Register!$E$3:$E$1002,"&lt;&gt;Retired",Register!$N$3:$N$1002,"&lt;&gt;After period end")&gt;0,"Matched","Not in register"))</f>
        <v/>
      </c>
      <c r="D177" s="28">
        <f>IF(Register!$B168="","",Register!$A168)</f>
        <v/>
      </c>
      <c r="E177" s="28">
        <f>IF(Register!$B168="","",Register!$B168)</f>
        <v/>
      </c>
      <c r="F177" s="28">
        <f>IF(OR(Register!$B168="",Register!$E168="Retired",Register!$N168="After period end"),"",IF(COUNTIF($A$12:$A$1011,Register!$B168)&gt;0,"Matched","Not in IT inventory"))</f>
        <v/>
      </c>
    </row>
    <row r="178">
      <c r="A178" s="6" t="n"/>
      <c r="B178" s="28">
        <f>IF(A178="","",IF(COUNTIFS(Register!$B$3:$B$1002,A178,Register!$E$3:$E$1002,"&lt;&gt;Retired",Register!$N$3:$N$1002,"&lt;&gt;After period end")&gt;0,"Matched","Not in register"))</f>
        <v/>
      </c>
      <c r="D178" s="28">
        <f>IF(Register!$B169="","",Register!$A169)</f>
        <v/>
      </c>
      <c r="E178" s="28">
        <f>IF(Register!$B169="","",Register!$B169)</f>
        <v/>
      </c>
      <c r="F178" s="28">
        <f>IF(OR(Register!$B169="",Register!$E169="Retired",Register!$N169="After period end"),"",IF(COUNTIF($A$12:$A$1011,Register!$B169)&gt;0,"Matched","Not in IT inventory"))</f>
        <v/>
      </c>
    </row>
    <row r="179">
      <c r="A179" s="6" t="n"/>
      <c r="B179" s="28">
        <f>IF(A179="","",IF(COUNTIFS(Register!$B$3:$B$1002,A179,Register!$E$3:$E$1002,"&lt;&gt;Retired",Register!$N$3:$N$1002,"&lt;&gt;After period end")&gt;0,"Matched","Not in register"))</f>
        <v/>
      </c>
      <c r="D179" s="28">
        <f>IF(Register!$B170="","",Register!$A170)</f>
        <v/>
      </c>
      <c r="E179" s="28">
        <f>IF(Register!$B170="","",Register!$B170)</f>
        <v/>
      </c>
      <c r="F179" s="28">
        <f>IF(OR(Register!$B170="",Register!$E170="Retired",Register!$N170="After period end"),"",IF(COUNTIF($A$12:$A$1011,Register!$B170)&gt;0,"Matched","Not in IT inventory"))</f>
        <v/>
      </c>
    </row>
    <row r="180">
      <c r="A180" s="6" t="n"/>
      <c r="B180" s="28">
        <f>IF(A180="","",IF(COUNTIFS(Register!$B$3:$B$1002,A180,Register!$E$3:$E$1002,"&lt;&gt;Retired",Register!$N$3:$N$1002,"&lt;&gt;After period end")&gt;0,"Matched","Not in register"))</f>
        <v/>
      </c>
      <c r="D180" s="28">
        <f>IF(Register!$B171="","",Register!$A171)</f>
        <v/>
      </c>
      <c r="E180" s="28">
        <f>IF(Register!$B171="","",Register!$B171)</f>
        <v/>
      </c>
      <c r="F180" s="28">
        <f>IF(OR(Register!$B171="",Register!$E171="Retired",Register!$N171="After period end"),"",IF(COUNTIF($A$12:$A$1011,Register!$B171)&gt;0,"Matched","Not in IT inventory"))</f>
        <v/>
      </c>
    </row>
    <row r="181">
      <c r="A181" s="6" t="n"/>
      <c r="B181" s="28">
        <f>IF(A181="","",IF(COUNTIFS(Register!$B$3:$B$1002,A181,Register!$E$3:$E$1002,"&lt;&gt;Retired",Register!$N$3:$N$1002,"&lt;&gt;After period end")&gt;0,"Matched","Not in register"))</f>
        <v/>
      </c>
      <c r="D181" s="28">
        <f>IF(Register!$B172="","",Register!$A172)</f>
        <v/>
      </c>
      <c r="E181" s="28">
        <f>IF(Register!$B172="","",Register!$B172)</f>
        <v/>
      </c>
      <c r="F181" s="28">
        <f>IF(OR(Register!$B172="",Register!$E172="Retired",Register!$N172="After period end"),"",IF(COUNTIF($A$12:$A$1011,Register!$B172)&gt;0,"Matched","Not in IT inventory"))</f>
        <v/>
      </c>
    </row>
    <row r="182">
      <c r="A182" s="6" t="n"/>
      <c r="B182" s="28">
        <f>IF(A182="","",IF(COUNTIFS(Register!$B$3:$B$1002,A182,Register!$E$3:$E$1002,"&lt;&gt;Retired",Register!$N$3:$N$1002,"&lt;&gt;After period end")&gt;0,"Matched","Not in register"))</f>
        <v/>
      </c>
      <c r="D182" s="28">
        <f>IF(Register!$B173="","",Register!$A173)</f>
        <v/>
      </c>
      <c r="E182" s="28">
        <f>IF(Register!$B173="","",Register!$B173)</f>
        <v/>
      </c>
      <c r="F182" s="28">
        <f>IF(OR(Register!$B173="",Register!$E173="Retired",Register!$N173="After period end"),"",IF(COUNTIF($A$12:$A$1011,Register!$B173)&gt;0,"Matched","Not in IT inventory"))</f>
        <v/>
      </c>
    </row>
    <row r="183">
      <c r="A183" s="6" t="n"/>
      <c r="B183" s="28">
        <f>IF(A183="","",IF(COUNTIFS(Register!$B$3:$B$1002,A183,Register!$E$3:$E$1002,"&lt;&gt;Retired",Register!$N$3:$N$1002,"&lt;&gt;After period end")&gt;0,"Matched","Not in register"))</f>
        <v/>
      </c>
      <c r="D183" s="28">
        <f>IF(Register!$B174="","",Register!$A174)</f>
        <v/>
      </c>
      <c r="E183" s="28">
        <f>IF(Register!$B174="","",Register!$B174)</f>
        <v/>
      </c>
      <c r="F183" s="28">
        <f>IF(OR(Register!$B174="",Register!$E174="Retired",Register!$N174="After period end"),"",IF(COUNTIF($A$12:$A$1011,Register!$B174)&gt;0,"Matched","Not in IT inventory"))</f>
        <v/>
      </c>
    </row>
    <row r="184">
      <c r="A184" s="6" t="n"/>
      <c r="B184" s="28">
        <f>IF(A184="","",IF(COUNTIFS(Register!$B$3:$B$1002,A184,Register!$E$3:$E$1002,"&lt;&gt;Retired",Register!$N$3:$N$1002,"&lt;&gt;After period end")&gt;0,"Matched","Not in register"))</f>
        <v/>
      </c>
      <c r="D184" s="28">
        <f>IF(Register!$B175="","",Register!$A175)</f>
        <v/>
      </c>
      <c r="E184" s="28">
        <f>IF(Register!$B175="","",Register!$B175)</f>
        <v/>
      </c>
      <c r="F184" s="28">
        <f>IF(OR(Register!$B175="",Register!$E175="Retired",Register!$N175="After period end"),"",IF(COUNTIF($A$12:$A$1011,Register!$B175)&gt;0,"Matched","Not in IT inventory"))</f>
        <v/>
      </c>
    </row>
    <row r="185">
      <c r="A185" s="6" t="n"/>
      <c r="B185" s="28">
        <f>IF(A185="","",IF(COUNTIFS(Register!$B$3:$B$1002,A185,Register!$E$3:$E$1002,"&lt;&gt;Retired",Register!$N$3:$N$1002,"&lt;&gt;After period end")&gt;0,"Matched","Not in register"))</f>
        <v/>
      </c>
      <c r="D185" s="28">
        <f>IF(Register!$B176="","",Register!$A176)</f>
        <v/>
      </c>
      <c r="E185" s="28">
        <f>IF(Register!$B176="","",Register!$B176)</f>
        <v/>
      </c>
      <c r="F185" s="28">
        <f>IF(OR(Register!$B176="",Register!$E176="Retired",Register!$N176="After period end"),"",IF(COUNTIF($A$12:$A$1011,Register!$B176)&gt;0,"Matched","Not in IT inventory"))</f>
        <v/>
      </c>
    </row>
    <row r="186">
      <c r="A186" s="6" t="n"/>
      <c r="B186" s="28">
        <f>IF(A186="","",IF(COUNTIFS(Register!$B$3:$B$1002,A186,Register!$E$3:$E$1002,"&lt;&gt;Retired",Register!$N$3:$N$1002,"&lt;&gt;After period end")&gt;0,"Matched","Not in register"))</f>
        <v/>
      </c>
      <c r="D186" s="28">
        <f>IF(Register!$B177="","",Register!$A177)</f>
        <v/>
      </c>
      <c r="E186" s="28">
        <f>IF(Register!$B177="","",Register!$B177)</f>
        <v/>
      </c>
      <c r="F186" s="28">
        <f>IF(OR(Register!$B177="",Register!$E177="Retired",Register!$N177="After period end"),"",IF(COUNTIF($A$12:$A$1011,Register!$B177)&gt;0,"Matched","Not in IT inventory"))</f>
        <v/>
      </c>
    </row>
    <row r="187">
      <c r="A187" s="6" t="n"/>
      <c r="B187" s="28">
        <f>IF(A187="","",IF(COUNTIFS(Register!$B$3:$B$1002,A187,Register!$E$3:$E$1002,"&lt;&gt;Retired",Register!$N$3:$N$1002,"&lt;&gt;After period end")&gt;0,"Matched","Not in register"))</f>
        <v/>
      </c>
      <c r="D187" s="28">
        <f>IF(Register!$B178="","",Register!$A178)</f>
        <v/>
      </c>
      <c r="E187" s="28">
        <f>IF(Register!$B178="","",Register!$B178)</f>
        <v/>
      </c>
      <c r="F187" s="28">
        <f>IF(OR(Register!$B178="",Register!$E178="Retired",Register!$N178="After period end"),"",IF(COUNTIF($A$12:$A$1011,Register!$B178)&gt;0,"Matched","Not in IT inventory"))</f>
        <v/>
      </c>
    </row>
    <row r="188">
      <c r="A188" s="6" t="n"/>
      <c r="B188" s="28">
        <f>IF(A188="","",IF(COUNTIFS(Register!$B$3:$B$1002,A188,Register!$E$3:$E$1002,"&lt;&gt;Retired",Register!$N$3:$N$1002,"&lt;&gt;After period end")&gt;0,"Matched","Not in register"))</f>
        <v/>
      </c>
      <c r="D188" s="28">
        <f>IF(Register!$B179="","",Register!$A179)</f>
        <v/>
      </c>
      <c r="E188" s="28">
        <f>IF(Register!$B179="","",Register!$B179)</f>
        <v/>
      </c>
      <c r="F188" s="28">
        <f>IF(OR(Register!$B179="",Register!$E179="Retired",Register!$N179="After period end"),"",IF(COUNTIF($A$12:$A$1011,Register!$B179)&gt;0,"Matched","Not in IT inventory"))</f>
        <v/>
      </c>
    </row>
    <row r="189">
      <c r="A189" s="6" t="n"/>
      <c r="B189" s="28">
        <f>IF(A189="","",IF(COUNTIFS(Register!$B$3:$B$1002,A189,Register!$E$3:$E$1002,"&lt;&gt;Retired",Register!$N$3:$N$1002,"&lt;&gt;After period end")&gt;0,"Matched","Not in register"))</f>
        <v/>
      </c>
      <c r="D189" s="28">
        <f>IF(Register!$B180="","",Register!$A180)</f>
        <v/>
      </c>
      <c r="E189" s="28">
        <f>IF(Register!$B180="","",Register!$B180)</f>
        <v/>
      </c>
      <c r="F189" s="28">
        <f>IF(OR(Register!$B180="",Register!$E180="Retired",Register!$N180="After period end"),"",IF(COUNTIF($A$12:$A$1011,Register!$B180)&gt;0,"Matched","Not in IT inventory"))</f>
        <v/>
      </c>
    </row>
    <row r="190">
      <c r="A190" s="6" t="n"/>
      <c r="B190" s="28">
        <f>IF(A190="","",IF(COUNTIFS(Register!$B$3:$B$1002,A190,Register!$E$3:$E$1002,"&lt;&gt;Retired",Register!$N$3:$N$1002,"&lt;&gt;After period end")&gt;0,"Matched","Not in register"))</f>
        <v/>
      </c>
      <c r="D190" s="28">
        <f>IF(Register!$B181="","",Register!$A181)</f>
        <v/>
      </c>
      <c r="E190" s="28">
        <f>IF(Register!$B181="","",Register!$B181)</f>
        <v/>
      </c>
      <c r="F190" s="28">
        <f>IF(OR(Register!$B181="",Register!$E181="Retired",Register!$N181="After period end"),"",IF(COUNTIF($A$12:$A$1011,Register!$B181)&gt;0,"Matched","Not in IT inventory"))</f>
        <v/>
      </c>
    </row>
    <row r="191">
      <c r="A191" s="6" t="n"/>
      <c r="B191" s="28">
        <f>IF(A191="","",IF(COUNTIFS(Register!$B$3:$B$1002,A191,Register!$E$3:$E$1002,"&lt;&gt;Retired",Register!$N$3:$N$1002,"&lt;&gt;After period end")&gt;0,"Matched","Not in register"))</f>
        <v/>
      </c>
      <c r="D191" s="28">
        <f>IF(Register!$B182="","",Register!$A182)</f>
        <v/>
      </c>
      <c r="E191" s="28">
        <f>IF(Register!$B182="","",Register!$B182)</f>
        <v/>
      </c>
      <c r="F191" s="28">
        <f>IF(OR(Register!$B182="",Register!$E182="Retired",Register!$N182="After period end"),"",IF(COUNTIF($A$12:$A$1011,Register!$B182)&gt;0,"Matched","Not in IT inventory"))</f>
        <v/>
      </c>
    </row>
    <row r="192">
      <c r="A192" s="6" t="n"/>
      <c r="B192" s="28">
        <f>IF(A192="","",IF(COUNTIFS(Register!$B$3:$B$1002,A192,Register!$E$3:$E$1002,"&lt;&gt;Retired",Register!$N$3:$N$1002,"&lt;&gt;After period end")&gt;0,"Matched","Not in register"))</f>
        <v/>
      </c>
      <c r="D192" s="28">
        <f>IF(Register!$B183="","",Register!$A183)</f>
        <v/>
      </c>
      <c r="E192" s="28">
        <f>IF(Register!$B183="","",Register!$B183)</f>
        <v/>
      </c>
      <c r="F192" s="28">
        <f>IF(OR(Register!$B183="",Register!$E183="Retired",Register!$N183="After period end"),"",IF(COUNTIF($A$12:$A$1011,Register!$B183)&gt;0,"Matched","Not in IT inventory"))</f>
        <v/>
      </c>
    </row>
    <row r="193">
      <c r="A193" s="6" t="n"/>
      <c r="B193" s="28">
        <f>IF(A193="","",IF(COUNTIFS(Register!$B$3:$B$1002,A193,Register!$E$3:$E$1002,"&lt;&gt;Retired",Register!$N$3:$N$1002,"&lt;&gt;After period end")&gt;0,"Matched","Not in register"))</f>
        <v/>
      </c>
      <c r="D193" s="28">
        <f>IF(Register!$B184="","",Register!$A184)</f>
        <v/>
      </c>
      <c r="E193" s="28">
        <f>IF(Register!$B184="","",Register!$B184)</f>
        <v/>
      </c>
      <c r="F193" s="28">
        <f>IF(OR(Register!$B184="",Register!$E184="Retired",Register!$N184="After period end"),"",IF(COUNTIF($A$12:$A$1011,Register!$B184)&gt;0,"Matched","Not in IT inventory"))</f>
        <v/>
      </c>
    </row>
    <row r="194">
      <c r="A194" s="6" t="n"/>
      <c r="B194" s="28">
        <f>IF(A194="","",IF(COUNTIFS(Register!$B$3:$B$1002,A194,Register!$E$3:$E$1002,"&lt;&gt;Retired",Register!$N$3:$N$1002,"&lt;&gt;After period end")&gt;0,"Matched","Not in register"))</f>
        <v/>
      </c>
      <c r="D194" s="28">
        <f>IF(Register!$B185="","",Register!$A185)</f>
        <v/>
      </c>
      <c r="E194" s="28">
        <f>IF(Register!$B185="","",Register!$B185)</f>
        <v/>
      </c>
      <c r="F194" s="28">
        <f>IF(OR(Register!$B185="",Register!$E185="Retired",Register!$N185="After period end"),"",IF(COUNTIF($A$12:$A$1011,Register!$B185)&gt;0,"Matched","Not in IT inventory"))</f>
        <v/>
      </c>
    </row>
    <row r="195">
      <c r="A195" s="6" t="n"/>
      <c r="B195" s="28">
        <f>IF(A195="","",IF(COUNTIFS(Register!$B$3:$B$1002,A195,Register!$E$3:$E$1002,"&lt;&gt;Retired",Register!$N$3:$N$1002,"&lt;&gt;After period end")&gt;0,"Matched","Not in register"))</f>
        <v/>
      </c>
      <c r="D195" s="28">
        <f>IF(Register!$B186="","",Register!$A186)</f>
        <v/>
      </c>
      <c r="E195" s="28">
        <f>IF(Register!$B186="","",Register!$B186)</f>
        <v/>
      </c>
      <c r="F195" s="28">
        <f>IF(OR(Register!$B186="",Register!$E186="Retired",Register!$N186="After period end"),"",IF(COUNTIF($A$12:$A$1011,Register!$B186)&gt;0,"Matched","Not in IT inventory"))</f>
        <v/>
      </c>
    </row>
    <row r="196">
      <c r="A196" s="6" t="n"/>
      <c r="B196" s="28">
        <f>IF(A196="","",IF(COUNTIFS(Register!$B$3:$B$1002,A196,Register!$E$3:$E$1002,"&lt;&gt;Retired",Register!$N$3:$N$1002,"&lt;&gt;After period end")&gt;0,"Matched","Not in register"))</f>
        <v/>
      </c>
      <c r="D196" s="28">
        <f>IF(Register!$B187="","",Register!$A187)</f>
        <v/>
      </c>
      <c r="E196" s="28">
        <f>IF(Register!$B187="","",Register!$B187)</f>
        <v/>
      </c>
      <c r="F196" s="28">
        <f>IF(OR(Register!$B187="",Register!$E187="Retired",Register!$N187="After period end"),"",IF(COUNTIF($A$12:$A$1011,Register!$B187)&gt;0,"Matched","Not in IT inventory"))</f>
        <v/>
      </c>
    </row>
    <row r="197">
      <c r="A197" s="6" t="n"/>
      <c r="B197" s="28">
        <f>IF(A197="","",IF(COUNTIFS(Register!$B$3:$B$1002,A197,Register!$E$3:$E$1002,"&lt;&gt;Retired",Register!$N$3:$N$1002,"&lt;&gt;After period end")&gt;0,"Matched","Not in register"))</f>
        <v/>
      </c>
      <c r="D197" s="28">
        <f>IF(Register!$B188="","",Register!$A188)</f>
        <v/>
      </c>
      <c r="E197" s="28">
        <f>IF(Register!$B188="","",Register!$B188)</f>
        <v/>
      </c>
      <c r="F197" s="28">
        <f>IF(OR(Register!$B188="",Register!$E188="Retired",Register!$N188="After period end"),"",IF(COUNTIF($A$12:$A$1011,Register!$B188)&gt;0,"Matched","Not in IT inventory"))</f>
        <v/>
      </c>
    </row>
    <row r="198">
      <c r="A198" s="6" t="n"/>
      <c r="B198" s="28">
        <f>IF(A198="","",IF(COUNTIFS(Register!$B$3:$B$1002,A198,Register!$E$3:$E$1002,"&lt;&gt;Retired",Register!$N$3:$N$1002,"&lt;&gt;After period end")&gt;0,"Matched","Not in register"))</f>
        <v/>
      </c>
      <c r="D198" s="28">
        <f>IF(Register!$B189="","",Register!$A189)</f>
        <v/>
      </c>
      <c r="E198" s="28">
        <f>IF(Register!$B189="","",Register!$B189)</f>
        <v/>
      </c>
      <c r="F198" s="28">
        <f>IF(OR(Register!$B189="",Register!$E189="Retired",Register!$N189="After period end"),"",IF(COUNTIF($A$12:$A$1011,Register!$B189)&gt;0,"Matched","Not in IT inventory"))</f>
        <v/>
      </c>
    </row>
    <row r="199">
      <c r="A199" s="6" t="n"/>
      <c r="B199" s="28">
        <f>IF(A199="","",IF(COUNTIFS(Register!$B$3:$B$1002,A199,Register!$E$3:$E$1002,"&lt;&gt;Retired",Register!$N$3:$N$1002,"&lt;&gt;After period end")&gt;0,"Matched","Not in register"))</f>
        <v/>
      </c>
      <c r="D199" s="28">
        <f>IF(Register!$B190="","",Register!$A190)</f>
        <v/>
      </c>
      <c r="E199" s="28">
        <f>IF(Register!$B190="","",Register!$B190)</f>
        <v/>
      </c>
      <c r="F199" s="28">
        <f>IF(OR(Register!$B190="",Register!$E190="Retired",Register!$N190="After period end"),"",IF(COUNTIF($A$12:$A$1011,Register!$B190)&gt;0,"Matched","Not in IT inventory"))</f>
        <v/>
      </c>
    </row>
    <row r="200">
      <c r="A200" s="6" t="n"/>
      <c r="B200" s="28">
        <f>IF(A200="","",IF(COUNTIFS(Register!$B$3:$B$1002,A200,Register!$E$3:$E$1002,"&lt;&gt;Retired",Register!$N$3:$N$1002,"&lt;&gt;After period end")&gt;0,"Matched","Not in register"))</f>
        <v/>
      </c>
      <c r="D200" s="28">
        <f>IF(Register!$B191="","",Register!$A191)</f>
        <v/>
      </c>
      <c r="E200" s="28">
        <f>IF(Register!$B191="","",Register!$B191)</f>
        <v/>
      </c>
      <c r="F200" s="28">
        <f>IF(OR(Register!$B191="",Register!$E191="Retired",Register!$N191="After period end"),"",IF(COUNTIF($A$12:$A$1011,Register!$B191)&gt;0,"Matched","Not in IT inventory"))</f>
        <v/>
      </c>
    </row>
    <row r="201">
      <c r="A201" s="6" t="n"/>
      <c r="B201" s="28">
        <f>IF(A201="","",IF(COUNTIFS(Register!$B$3:$B$1002,A201,Register!$E$3:$E$1002,"&lt;&gt;Retired",Register!$N$3:$N$1002,"&lt;&gt;After period end")&gt;0,"Matched","Not in register"))</f>
        <v/>
      </c>
      <c r="D201" s="28">
        <f>IF(Register!$B192="","",Register!$A192)</f>
        <v/>
      </c>
      <c r="E201" s="28">
        <f>IF(Register!$B192="","",Register!$B192)</f>
        <v/>
      </c>
      <c r="F201" s="28">
        <f>IF(OR(Register!$B192="",Register!$E192="Retired",Register!$N192="After period end"),"",IF(COUNTIF($A$12:$A$1011,Register!$B192)&gt;0,"Matched","Not in IT inventory"))</f>
        <v/>
      </c>
    </row>
    <row r="202">
      <c r="A202" s="6" t="n"/>
      <c r="B202" s="28">
        <f>IF(A202="","",IF(COUNTIFS(Register!$B$3:$B$1002,A202,Register!$E$3:$E$1002,"&lt;&gt;Retired",Register!$N$3:$N$1002,"&lt;&gt;After period end")&gt;0,"Matched","Not in register"))</f>
        <v/>
      </c>
      <c r="D202" s="28">
        <f>IF(Register!$B193="","",Register!$A193)</f>
        <v/>
      </c>
      <c r="E202" s="28">
        <f>IF(Register!$B193="","",Register!$B193)</f>
        <v/>
      </c>
      <c r="F202" s="28">
        <f>IF(OR(Register!$B193="",Register!$E193="Retired",Register!$N193="After period end"),"",IF(COUNTIF($A$12:$A$1011,Register!$B193)&gt;0,"Matched","Not in IT inventory"))</f>
        <v/>
      </c>
    </row>
    <row r="203">
      <c r="A203" s="6" t="n"/>
      <c r="B203" s="28">
        <f>IF(A203="","",IF(COUNTIFS(Register!$B$3:$B$1002,A203,Register!$E$3:$E$1002,"&lt;&gt;Retired",Register!$N$3:$N$1002,"&lt;&gt;After period end")&gt;0,"Matched","Not in register"))</f>
        <v/>
      </c>
      <c r="D203" s="28">
        <f>IF(Register!$B194="","",Register!$A194)</f>
        <v/>
      </c>
      <c r="E203" s="28">
        <f>IF(Register!$B194="","",Register!$B194)</f>
        <v/>
      </c>
      <c r="F203" s="28">
        <f>IF(OR(Register!$B194="",Register!$E194="Retired",Register!$N194="After period end"),"",IF(COUNTIF($A$12:$A$1011,Register!$B194)&gt;0,"Matched","Not in IT inventory"))</f>
        <v/>
      </c>
    </row>
    <row r="204">
      <c r="A204" s="6" t="n"/>
      <c r="B204" s="28">
        <f>IF(A204="","",IF(COUNTIFS(Register!$B$3:$B$1002,A204,Register!$E$3:$E$1002,"&lt;&gt;Retired",Register!$N$3:$N$1002,"&lt;&gt;After period end")&gt;0,"Matched","Not in register"))</f>
        <v/>
      </c>
      <c r="D204" s="28">
        <f>IF(Register!$B195="","",Register!$A195)</f>
        <v/>
      </c>
      <c r="E204" s="28">
        <f>IF(Register!$B195="","",Register!$B195)</f>
        <v/>
      </c>
      <c r="F204" s="28">
        <f>IF(OR(Register!$B195="",Register!$E195="Retired",Register!$N195="After period end"),"",IF(COUNTIF($A$12:$A$1011,Register!$B195)&gt;0,"Matched","Not in IT inventory"))</f>
        <v/>
      </c>
    </row>
    <row r="205">
      <c r="A205" s="6" t="n"/>
      <c r="B205" s="28">
        <f>IF(A205="","",IF(COUNTIFS(Register!$B$3:$B$1002,A205,Register!$E$3:$E$1002,"&lt;&gt;Retired",Register!$N$3:$N$1002,"&lt;&gt;After period end")&gt;0,"Matched","Not in register"))</f>
        <v/>
      </c>
      <c r="D205" s="28">
        <f>IF(Register!$B196="","",Register!$A196)</f>
        <v/>
      </c>
      <c r="E205" s="28">
        <f>IF(Register!$B196="","",Register!$B196)</f>
        <v/>
      </c>
      <c r="F205" s="28">
        <f>IF(OR(Register!$B196="",Register!$E196="Retired",Register!$N196="After period end"),"",IF(COUNTIF($A$12:$A$1011,Register!$B196)&gt;0,"Matched","Not in IT inventory"))</f>
        <v/>
      </c>
    </row>
    <row r="206">
      <c r="A206" s="6" t="n"/>
      <c r="B206" s="28">
        <f>IF(A206="","",IF(COUNTIFS(Register!$B$3:$B$1002,A206,Register!$E$3:$E$1002,"&lt;&gt;Retired",Register!$N$3:$N$1002,"&lt;&gt;After period end")&gt;0,"Matched","Not in register"))</f>
        <v/>
      </c>
      <c r="D206" s="28">
        <f>IF(Register!$B197="","",Register!$A197)</f>
        <v/>
      </c>
      <c r="E206" s="28">
        <f>IF(Register!$B197="","",Register!$B197)</f>
        <v/>
      </c>
      <c r="F206" s="28">
        <f>IF(OR(Register!$B197="",Register!$E197="Retired",Register!$N197="After period end"),"",IF(COUNTIF($A$12:$A$1011,Register!$B197)&gt;0,"Matched","Not in IT inventory"))</f>
        <v/>
      </c>
    </row>
    <row r="207">
      <c r="A207" s="6" t="n"/>
      <c r="B207" s="28">
        <f>IF(A207="","",IF(COUNTIFS(Register!$B$3:$B$1002,A207,Register!$E$3:$E$1002,"&lt;&gt;Retired",Register!$N$3:$N$1002,"&lt;&gt;After period end")&gt;0,"Matched","Not in register"))</f>
        <v/>
      </c>
      <c r="D207" s="28">
        <f>IF(Register!$B198="","",Register!$A198)</f>
        <v/>
      </c>
      <c r="E207" s="28">
        <f>IF(Register!$B198="","",Register!$B198)</f>
        <v/>
      </c>
      <c r="F207" s="28">
        <f>IF(OR(Register!$B198="",Register!$E198="Retired",Register!$N198="After period end"),"",IF(COUNTIF($A$12:$A$1011,Register!$B198)&gt;0,"Matched","Not in IT inventory"))</f>
        <v/>
      </c>
    </row>
    <row r="208">
      <c r="A208" s="6" t="n"/>
      <c r="B208" s="28">
        <f>IF(A208="","",IF(COUNTIFS(Register!$B$3:$B$1002,A208,Register!$E$3:$E$1002,"&lt;&gt;Retired",Register!$N$3:$N$1002,"&lt;&gt;After period end")&gt;0,"Matched","Not in register"))</f>
        <v/>
      </c>
      <c r="D208" s="28">
        <f>IF(Register!$B199="","",Register!$A199)</f>
        <v/>
      </c>
      <c r="E208" s="28">
        <f>IF(Register!$B199="","",Register!$B199)</f>
        <v/>
      </c>
      <c r="F208" s="28">
        <f>IF(OR(Register!$B199="",Register!$E199="Retired",Register!$N199="After period end"),"",IF(COUNTIF($A$12:$A$1011,Register!$B199)&gt;0,"Matched","Not in IT inventory"))</f>
        <v/>
      </c>
    </row>
    <row r="209">
      <c r="A209" s="6" t="n"/>
      <c r="B209" s="28">
        <f>IF(A209="","",IF(COUNTIFS(Register!$B$3:$B$1002,A209,Register!$E$3:$E$1002,"&lt;&gt;Retired",Register!$N$3:$N$1002,"&lt;&gt;After period end")&gt;0,"Matched","Not in register"))</f>
        <v/>
      </c>
      <c r="D209" s="28">
        <f>IF(Register!$B200="","",Register!$A200)</f>
        <v/>
      </c>
      <c r="E209" s="28">
        <f>IF(Register!$B200="","",Register!$B200)</f>
        <v/>
      </c>
      <c r="F209" s="28">
        <f>IF(OR(Register!$B200="",Register!$E200="Retired",Register!$N200="After period end"),"",IF(COUNTIF($A$12:$A$1011,Register!$B200)&gt;0,"Matched","Not in IT inventory"))</f>
        <v/>
      </c>
    </row>
    <row r="210">
      <c r="A210" s="6" t="n"/>
      <c r="B210" s="28">
        <f>IF(A210="","",IF(COUNTIFS(Register!$B$3:$B$1002,A210,Register!$E$3:$E$1002,"&lt;&gt;Retired",Register!$N$3:$N$1002,"&lt;&gt;After period end")&gt;0,"Matched","Not in register"))</f>
        <v/>
      </c>
      <c r="D210" s="28">
        <f>IF(Register!$B201="","",Register!$A201)</f>
        <v/>
      </c>
      <c r="E210" s="28">
        <f>IF(Register!$B201="","",Register!$B201)</f>
        <v/>
      </c>
      <c r="F210" s="28">
        <f>IF(OR(Register!$B201="",Register!$E201="Retired",Register!$N201="After period end"),"",IF(COUNTIF($A$12:$A$1011,Register!$B201)&gt;0,"Matched","Not in IT inventory"))</f>
        <v/>
      </c>
    </row>
    <row r="211">
      <c r="A211" s="6" t="n"/>
      <c r="B211" s="28">
        <f>IF(A211="","",IF(COUNTIFS(Register!$B$3:$B$1002,A211,Register!$E$3:$E$1002,"&lt;&gt;Retired",Register!$N$3:$N$1002,"&lt;&gt;After period end")&gt;0,"Matched","Not in register"))</f>
        <v/>
      </c>
      <c r="D211" s="28">
        <f>IF(Register!$B202="","",Register!$A202)</f>
        <v/>
      </c>
      <c r="E211" s="28">
        <f>IF(Register!$B202="","",Register!$B202)</f>
        <v/>
      </c>
      <c r="F211" s="28">
        <f>IF(OR(Register!$B202="",Register!$E202="Retired",Register!$N202="After period end"),"",IF(COUNTIF($A$12:$A$1011,Register!$B202)&gt;0,"Matched","Not in IT inventory"))</f>
        <v/>
      </c>
    </row>
    <row r="212">
      <c r="A212" s="6" t="n"/>
      <c r="B212" s="28">
        <f>IF(A212="","",IF(COUNTIFS(Register!$B$3:$B$1002,A212,Register!$E$3:$E$1002,"&lt;&gt;Retired",Register!$N$3:$N$1002,"&lt;&gt;After period end")&gt;0,"Matched","Not in register"))</f>
        <v/>
      </c>
      <c r="D212" s="28">
        <f>IF(Register!$B203="","",Register!$A203)</f>
        <v/>
      </c>
      <c r="E212" s="28">
        <f>IF(Register!$B203="","",Register!$B203)</f>
        <v/>
      </c>
      <c r="F212" s="28">
        <f>IF(OR(Register!$B203="",Register!$E203="Retired",Register!$N203="After period end"),"",IF(COUNTIF($A$12:$A$1011,Register!$B203)&gt;0,"Matched","Not in IT inventory"))</f>
        <v/>
      </c>
    </row>
    <row r="213">
      <c r="A213" s="6" t="n"/>
      <c r="B213" s="28">
        <f>IF(A213="","",IF(COUNTIFS(Register!$B$3:$B$1002,A213,Register!$E$3:$E$1002,"&lt;&gt;Retired",Register!$N$3:$N$1002,"&lt;&gt;After period end")&gt;0,"Matched","Not in register"))</f>
        <v/>
      </c>
      <c r="D213" s="28">
        <f>IF(Register!$B204="","",Register!$A204)</f>
        <v/>
      </c>
      <c r="E213" s="28">
        <f>IF(Register!$B204="","",Register!$B204)</f>
        <v/>
      </c>
      <c r="F213" s="28">
        <f>IF(OR(Register!$B204="",Register!$E204="Retired",Register!$N204="After period end"),"",IF(COUNTIF($A$12:$A$1011,Register!$B204)&gt;0,"Matched","Not in IT inventory"))</f>
        <v/>
      </c>
    </row>
    <row r="214">
      <c r="A214" s="6" t="n"/>
      <c r="B214" s="28">
        <f>IF(A214="","",IF(COUNTIFS(Register!$B$3:$B$1002,A214,Register!$E$3:$E$1002,"&lt;&gt;Retired",Register!$N$3:$N$1002,"&lt;&gt;After period end")&gt;0,"Matched","Not in register"))</f>
        <v/>
      </c>
      <c r="D214" s="28">
        <f>IF(Register!$B205="","",Register!$A205)</f>
        <v/>
      </c>
      <c r="E214" s="28">
        <f>IF(Register!$B205="","",Register!$B205)</f>
        <v/>
      </c>
      <c r="F214" s="28">
        <f>IF(OR(Register!$B205="",Register!$E205="Retired",Register!$N205="After period end"),"",IF(COUNTIF($A$12:$A$1011,Register!$B205)&gt;0,"Matched","Not in IT inventory"))</f>
        <v/>
      </c>
    </row>
    <row r="215">
      <c r="A215" s="6" t="n"/>
      <c r="B215" s="28">
        <f>IF(A215="","",IF(COUNTIFS(Register!$B$3:$B$1002,A215,Register!$E$3:$E$1002,"&lt;&gt;Retired",Register!$N$3:$N$1002,"&lt;&gt;After period end")&gt;0,"Matched","Not in register"))</f>
        <v/>
      </c>
      <c r="D215" s="28">
        <f>IF(Register!$B206="","",Register!$A206)</f>
        <v/>
      </c>
      <c r="E215" s="28">
        <f>IF(Register!$B206="","",Register!$B206)</f>
        <v/>
      </c>
      <c r="F215" s="28">
        <f>IF(OR(Register!$B206="",Register!$E206="Retired",Register!$N206="After period end"),"",IF(COUNTIF($A$12:$A$1011,Register!$B206)&gt;0,"Matched","Not in IT inventory"))</f>
        <v/>
      </c>
    </row>
    <row r="216">
      <c r="A216" s="6" t="n"/>
      <c r="B216" s="28">
        <f>IF(A216="","",IF(COUNTIFS(Register!$B$3:$B$1002,A216,Register!$E$3:$E$1002,"&lt;&gt;Retired",Register!$N$3:$N$1002,"&lt;&gt;After period end")&gt;0,"Matched","Not in register"))</f>
        <v/>
      </c>
      <c r="D216" s="28">
        <f>IF(Register!$B207="","",Register!$A207)</f>
        <v/>
      </c>
      <c r="E216" s="28">
        <f>IF(Register!$B207="","",Register!$B207)</f>
        <v/>
      </c>
      <c r="F216" s="28">
        <f>IF(OR(Register!$B207="",Register!$E207="Retired",Register!$N207="After period end"),"",IF(COUNTIF($A$12:$A$1011,Register!$B207)&gt;0,"Matched","Not in IT inventory"))</f>
        <v/>
      </c>
    </row>
    <row r="217">
      <c r="A217" s="6" t="n"/>
      <c r="B217" s="28">
        <f>IF(A217="","",IF(COUNTIFS(Register!$B$3:$B$1002,A217,Register!$E$3:$E$1002,"&lt;&gt;Retired",Register!$N$3:$N$1002,"&lt;&gt;After period end")&gt;0,"Matched","Not in register"))</f>
        <v/>
      </c>
      <c r="D217" s="28">
        <f>IF(Register!$B208="","",Register!$A208)</f>
        <v/>
      </c>
      <c r="E217" s="28">
        <f>IF(Register!$B208="","",Register!$B208)</f>
        <v/>
      </c>
      <c r="F217" s="28">
        <f>IF(OR(Register!$B208="",Register!$E208="Retired",Register!$N208="After period end"),"",IF(COUNTIF($A$12:$A$1011,Register!$B208)&gt;0,"Matched","Not in IT inventory"))</f>
        <v/>
      </c>
    </row>
    <row r="218">
      <c r="A218" s="6" t="n"/>
      <c r="B218" s="28">
        <f>IF(A218="","",IF(COUNTIFS(Register!$B$3:$B$1002,A218,Register!$E$3:$E$1002,"&lt;&gt;Retired",Register!$N$3:$N$1002,"&lt;&gt;After period end")&gt;0,"Matched","Not in register"))</f>
        <v/>
      </c>
      <c r="D218" s="28">
        <f>IF(Register!$B209="","",Register!$A209)</f>
        <v/>
      </c>
      <c r="E218" s="28">
        <f>IF(Register!$B209="","",Register!$B209)</f>
        <v/>
      </c>
      <c r="F218" s="28">
        <f>IF(OR(Register!$B209="",Register!$E209="Retired",Register!$N209="After period end"),"",IF(COUNTIF($A$12:$A$1011,Register!$B209)&gt;0,"Matched","Not in IT inventory"))</f>
        <v/>
      </c>
    </row>
    <row r="219">
      <c r="A219" s="6" t="n"/>
      <c r="B219" s="28">
        <f>IF(A219="","",IF(COUNTIFS(Register!$B$3:$B$1002,A219,Register!$E$3:$E$1002,"&lt;&gt;Retired",Register!$N$3:$N$1002,"&lt;&gt;After period end")&gt;0,"Matched","Not in register"))</f>
        <v/>
      </c>
      <c r="D219" s="28">
        <f>IF(Register!$B210="","",Register!$A210)</f>
        <v/>
      </c>
      <c r="E219" s="28">
        <f>IF(Register!$B210="","",Register!$B210)</f>
        <v/>
      </c>
      <c r="F219" s="28">
        <f>IF(OR(Register!$B210="",Register!$E210="Retired",Register!$N210="After period end"),"",IF(COUNTIF($A$12:$A$1011,Register!$B210)&gt;0,"Matched","Not in IT inventory"))</f>
        <v/>
      </c>
    </row>
    <row r="220">
      <c r="A220" s="6" t="n"/>
      <c r="B220" s="28">
        <f>IF(A220="","",IF(COUNTIFS(Register!$B$3:$B$1002,A220,Register!$E$3:$E$1002,"&lt;&gt;Retired",Register!$N$3:$N$1002,"&lt;&gt;After period end")&gt;0,"Matched","Not in register"))</f>
        <v/>
      </c>
      <c r="D220" s="28">
        <f>IF(Register!$B211="","",Register!$A211)</f>
        <v/>
      </c>
      <c r="E220" s="28">
        <f>IF(Register!$B211="","",Register!$B211)</f>
        <v/>
      </c>
      <c r="F220" s="28">
        <f>IF(OR(Register!$B211="",Register!$E211="Retired",Register!$N211="After period end"),"",IF(COUNTIF($A$12:$A$1011,Register!$B211)&gt;0,"Matched","Not in IT inventory"))</f>
        <v/>
      </c>
    </row>
    <row r="221">
      <c r="A221" s="6" t="n"/>
      <c r="B221" s="28">
        <f>IF(A221="","",IF(COUNTIFS(Register!$B$3:$B$1002,A221,Register!$E$3:$E$1002,"&lt;&gt;Retired",Register!$N$3:$N$1002,"&lt;&gt;After period end")&gt;0,"Matched","Not in register"))</f>
        <v/>
      </c>
      <c r="D221" s="28">
        <f>IF(Register!$B212="","",Register!$A212)</f>
        <v/>
      </c>
      <c r="E221" s="28">
        <f>IF(Register!$B212="","",Register!$B212)</f>
        <v/>
      </c>
      <c r="F221" s="28">
        <f>IF(OR(Register!$B212="",Register!$E212="Retired",Register!$N212="After period end"),"",IF(COUNTIF($A$12:$A$1011,Register!$B212)&gt;0,"Matched","Not in IT inventory"))</f>
        <v/>
      </c>
    </row>
    <row r="222">
      <c r="A222" s="6" t="n"/>
      <c r="B222" s="28">
        <f>IF(A222="","",IF(COUNTIFS(Register!$B$3:$B$1002,A222,Register!$E$3:$E$1002,"&lt;&gt;Retired",Register!$N$3:$N$1002,"&lt;&gt;After period end")&gt;0,"Matched","Not in register"))</f>
        <v/>
      </c>
      <c r="D222" s="28">
        <f>IF(Register!$B213="","",Register!$A213)</f>
        <v/>
      </c>
      <c r="E222" s="28">
        <f>IF(Register!$B213="","",Register!$B213)</f>
        <v/>
      </c>
      <c r="F222" s="28">
        <f>IF(OR(Register!$B213="",Register!$E213="Retired",Register!$N213="After period end"),"",IF(COUNTIF($A$12:$A$1011,Register!$B213)&gt;0,"Matched","Not in IT inventory"))</f>
        <v/>
      </c>
    </row>
    <row r="223">
      <c r="A223" s="6" t="n"/>
      <c r="B223" s="28">
        <f>IF(A223="","",IF(COUNTIFS(Register!$B$3:$B$1002,A223,Register!$E$3:$E$1002,"&lt;&gt;Retired",Register!$N$3:$N$1002,"&lt;&gt;After period end")&gt;0,"Matched","Not in register"))</f>
        <v/>
      </c>
      <c r="D223" s="28">
        <f>IF(Register!$B214="","",Register!$A214)</f>
        <v/>
      </c>
      <c r="E223" s="28">
        <f>IF(Register!$B214="","",Register!$B214)</f>
        <v/>
      </c>
      <c r="F223" s="28">
        <f>IF(OR(Register!$B214="",Register!$E214="Retired",Register!$N214="After period end"),"",IF(COUNTIF($A$12:$A$1011,Register!$B214)&gt;0,"Matched","Not in IT inventory"))</f>
        <v/>
      </c>
    </row>
    <row r="224">
      <c r="A224" s="6" t="n"/>
      <c r="B224" s="28">
        <f>IF(A224="","",IF(COUNTIFS(Register!$B$3:$B$1002,A224,Register!$E$3:$E$1002,"&lt;&gt;Retired",Register!$N$3:$N$1002,"&lt;&gt;After period end")&gt;0,"Matched","Not in register"))</f>
        <v/>
      </c>
      <c r="D224" s="28">
        <f>IF(Register!$B215="","",Register!$A215)</f>
        <v/>
      </c>
      <c r="E224" s="28">
        <f>IF(Register!$B215="","",Register!$B215)</f>
        <v/>
      </c>
      <c r="F224" s="28">
        <f>IF(OR(Register!$B215="",Register!$E215="Retired",Register!$N215="After period end"),"",IF(COUNTIF($A$12:$A$1011,Register!$B215)&gt;0,"Matched","Not in IT inventory"))</f>
        <v/>
      </c>
    </row>
    <row r="225">
      <c r="A225" s="6" t="n"/>
      <c r="B225" s="28">
        <f>IF(A225="","",IF(COUNTIFS(Register!$B$3:$B$1002,A225,Register!$E$3:$E$1002,"&lt;&gt;Retired",Register!$N$3:$N$1002,"&lt;&gt;After period end")&gt;0,"Matched","Not in register"))</f>
        <v/>
      </c>
      <c r="D225" s="28">
        <f>IF(Register!$B216="","",Register!$A216)</f>
        <v/>
      </c>
      <c r="E225" s="28">
        <f>IF(Register!$B216="","",Register!$B216)</f>
        <v/>
      </c>
      <c r="F225" s="28">
        <f>IF(OR(Register!$B216="",Register!$E216="Retired",Register!$N216="After period end"),"",IF(COUNTIF($A$12:$A$1011,Register!$B216)&gt;0,"Matched","Not in IT inventory"))</f>
        <v/>
      </c>
    </row>
    <row r="226">
      <c r="A226" s="6" t="n"/>
      <c r="B226" s="28">
        <f>IF(A226="","",IF(COUNTIFS(Register!$B$3:$B$1002,A226,Register!$E$3:$E$1002,"&lt;&gt;Retired",Register!$N$3:$N$1002,"&lt;&gt;After period end")&gt;0,"Matched","Not in register"))</f>
        <v/>
      </c>
      <c r="D226" s="28">
        <f>IF(Register!$B217="","",Register!$A217)</f>
        <v/>
      </c>
      <c r="E226" s="28">
        <f>IF(Register!$B217="","",Register!$B217)</f>
        <v/>
      </c>
      <c r="F226" s="28">
        <f>IF(OR(Register!$B217="",Register!$E217="Retired",Register!$N217="After period end"),"",IF(COUNTIF($A$12:$A$1011,Register!$B217)&gt;0,"Matched","Not in IT inventory"))</f>
        <v/>
      </c>
    </row>
    <row r="227">
      <c r="A227" s="6" t="n"/>
      <c r="B227" s="28">
        <f>IF(A227="","",IF(COUNTIFS(Register!$B$3:$B$1002,A227,Register!$E$3:$E$1002,"&lt;&gt;Retired",Register!$N$3:$N$1002,"&lt;&gt;After period end")&gt;0,"Matched","Not in register"))</f>
        <v/>
      </c>
      <c r="D227" s="28">
        <f>IF(Register!$B218="","",Register!$A218)</f>
        <v/>
      </c>
      <c r="E227" s="28">
        <f>IF(Register!$B218="","",Register!$B218)</f>
        <v/>
      </c>
      <c r="F227" s="28">
        <f>IF(OR(Register!$B218="",Register!$E218="Retired",Register!$N218="After period end"),"",IF(COUNTIF($A$12:$A$1011,Register!$B218)&gt;0,"Matched","Not in IT inventory"))</f>
        <v/>
      </c>
    </row>
    <row r="228">
      <c r="A228" s="6" t="n"/>
      <c r="B228" s="28">
        <f>IF(A228="","",IF(COUNTIFS(Register!$B$3:$B$1002,A228,Register!$E$3:$E$1002,"&lt;&gt;Retired",Register!$N$3:$N$1002,"&lt;&gt;After period end")&gt;0,"Matched","Not in register"))</f>
        <v/>
      </c>
      <c r="D228" s="28">
        <f>IF(Register!$B219="","",Register!$A219)</f>
        <v/>
      </c>
      <c r="E228" s="28">
        <f>IF(Register!$B219="","",Register!$B219)</f>
        <v/>
      </c>
      <c r="F228" s="28">
        <f>IF(OR(Register!$B219="",Register!$E219="Retired",Register!$N219="After period end"),"",IF(COUNTIF($A$12:$A$1011,Register!$B219)&gt;0,"Matched","Not in IT inventory"))</f>
        <v/>
      </c>
    </row>
    <row r="229">
      <c r="A229" s="6" t="n"/>
      <c r="B229" s="28">
        <f>IF(A229="","",IF(COUNTIFS(Register!$B$3:$B$1002,A229,Register!$E$3:$E$1002,"&lt;&gt;Retired",Register!$N$3:$N$1002,"&lt;&gt;After period end")&gt;0,"Matched","Not in register"))</f>
        <v/>
      </c>
      <c r="D229" s="28">
        <f>IF(Register!$B220="","",Register!$A220)</f>
        <v/>
      </c>
      <c r="E229" s="28">
        <f>IF(Register!$B220="","",Register!$B220)</f>
        <v/>
      </c>
      <c r="F229" s="28">
        <f>IF(OR(Register!$B220="",Register!$E220="Retired",Register!$N220="After period end"),"",IF(COUNTIF($A$12:$A$1011,Register!$B220)&gt;0,"Matched","Not in IT inventory"))</f>
        <v/>
      </c>
    </row>
    <row r="230">
      <c r="A230" s="6" t="n"/>
      <c r="B230" s="28">
        <f>IF(A230="","",IF(COUNTIFS(Register!$B$3:$B$1002,A230,Register!$E$3:$E$1002,"&lt;&gt;Retired",Register!$N$3:$N$1002,"&lt;&gt;After period end")&gt;0,"Matched","Not in register"))</f>
        <v/>
      </c>
      <c r="D230" s="28">
        <f>IF(Register!$B221="","",Register!$A221)</f>
        <v/>
      </c>
      <c r="E230" s="28">
        <f>IF(Register!$B221="","",Register!$B221)</f>
        <v/>
      </c>
      <c r="F230" s="28">
        <f>IF(OR(Register!$B221="",Register!$E221="Retired",Register!$N221="After period end"),"",IF(COUNTIF($A$12:$A$1011,Register!$B221)&gt;0,"Matched","Not in IT inventory"))</f>
        <v/>
      </c>
    </row>
    <row r="231">
      <c r="A231" s="6" t="n"/>
      <c r="B231" s="28">
        <f>IF(A231="","",IF(COUNTIFS(Register!$B$3:$B$1002,A231,Register!$E$3:$E$1002,"&lt;&gt;Retired",Register!$N$3:$N$1002,"&lt;&gt;After period end")&gt;0,"Matched","Not in register"))</f>
        <v/>
      </c>
      <c r="D231" s="28">
        <f>IF(Register!$B222="","",Register!$A222)</f>
        <v/>
      </c>
      <c r="E231" s="28">
        <f>IF(Register!$B222="","",Register!$B222)</f>
        <v/>
      </c>
      <c r="F231" s="28">
        <f>IF(OR(Register!$B222="",Register!$E222="Retired",Register!$N222="After period end"),"",IF(COUNTIF($A$12:$A$1011,Register!$B222)&gt;0,"Matched","Not in IT inventory"))</f>
        <v/>
      </c>
    </row>
    <row r="232">
      <c r="A232" s="6" t="n"/>
      <c r="B232" s="28">
        <f>IF(A232="","",IF(COUNTIFS(Register!$B$3:$B$1002,A232,Register!$E$3:$E$1002,"&lt;&gt;Retired",Register!$N$3:$N$1002,"&lt;&gt;After period end")&gt;0,"Matched","Not in register"))</f>
        <v/>
      </c>
      <c r="D232" s="28">
        <f>IF(Register!$B223="","",Register!$A223)</f>
        <v/>
      </c>
      <c r="E232" s="28">
        <f>IF(Register!$B223="","",Register!$B223)</f>
        <v/>
      </c>
      <c r="F232" s="28">
        <f>IF(OR(Register!$B223="",Register!$E223="Retired",Register!$N223="After period end"),"",IF(COUNTIF($A$12:$A$1011,Register!$B223)&gt;0,"Matched","Not in IT inventory"))</f>
        <v/>
      </c>
    </row>
    <row r="233">
      <c r="A233" s="6" t="n"/>
      <c r="B233" s="28">
        <f>IF(A233="","",IF(COUNTIFS(Register!$B$3:$B$1002,A233,Register!$E$3:$E$1002,"&lt;&gt;Retired",Register!$N$3:$N$1002,"&lt;&gt;After period end")&gt;0,"Matched","Not in register"))</f>
        <v/>
      </c>
      <c r="D233" s="28">
        <f>IF(Register!$B224="","",Register!$A224)</f>
        <v/>
      </c>
      <c r="E233" s="28">
        <f>IF(Register!$B224="","",Register!$B224)</f>
        <v/>
      </c>
      <c r="F233" s="28">
        <f>IF(OR(Register!$B224="",Register!$E224="Retired",Register!$N224="After period end"),"",IF(COUNTIF($A$12:$A$1011,Register!$B224)&gt;0,"Matched","Not in IT inventory"))</f>
        <v/>
      </c>
    </row>
    <row r="234">
      <c r="A234" s="6" t="n"/>
      <c r="B234" s="28">
        <f>IF(A234="","",IF(COUNTIFS(Register!$B$3:$B$1002,A234,Register!$E$3:$E$1002,"&lt;&gt;Retired",Register!$N$3:$N$1002,"&lt;&gt;After period end")&gt;0,"Matched","Not in register"))</f>
        <v/>
      </c>
      <c r="D234" s="28">
        <f>IF(Register!$B225="","",Register!$A225)</f>
        <v/>
      </c>
      <c r="E234" s="28">
        <f>IF(Register!$B225="","",Register!$B225)</f>
        <v/>
      </c>
      <c r="F234" s="28">
        <f>IF(OR(Register!$B225="",Register!$E225="Retired",Register!$N225="After period end"),"",IF(COUNTIF($A$12:$A$1011,Register!$B225)&gt;0,"Matched","Not in IT inventory"))</f>
        <v/>
      </c>
    </row>
    <row r="235">
      <c r="A235" s="6" t="n"/>
      <c r="B235" s="28">
        <f>IF(A235="","",IF(COUNTIFS(Register!$B$3:$B$1002,A235,Register!$E$3:$E$1002,"&lt;&gt;Retired",Register!$N$3:$N$1002,"&lt;&gt;After period end")&gt;0,"Matched","Not in register"))</f>
        <v/>
      </c>
      <c r="D235" s="28">
        <f>IF(Register!$B226="","",Register!$A226)</f>
        <v/>
      </c>
      <c r="E235" s="28">
        <f>IF(Register!$B226="","",Register!$B226)</f>
        <v/>
      </c>
      <c r="F235" s="28">
        <f>IF(OR(Register!$B226="",Register!$E226="Retired",Register!$N226="After period end"),"",IF(COUNTIF($A$12:$A$1011,Register!$B226)&gt;0,"Matched","Not in IT inventory"))</f>
        <v/>
      </c>
    </row>
    <row r="236">
      <c r="A236" s="6" t="n"/>
      <c r="B236" s="28">
        <f>IF(A236="","",IF(COUNTIFS(Register!$B$3:$B$1002,A236,Register!$E$3:$E$1002,"&lt;&gt;Retired",Register!$N$3:$N$1002,"&lt;&gt;After period end")&gt;0,"Matched","Not in register"))</f>
        <v/>
      </c>
      <c r="D236" s="28">
        <f>IF(Register!$B227="","",Register!$A227)</f>
        <v/>
      </c>
      <c r="E236" s="28">
        <f>IF(Register!$B227="","",Register!$B227)</f>
        <v/>
      </c>
      <c r="F236" s="28">
        <f>IF(OR(Register!$B227="",Register!$E227="Retired",Register!$N227="After period end"),"",IF(COUNTIF($A$12:$A$1011,Register!$B227)&gt;0,"Matched","Not in IT inventory"))</f>
        <v/>
      </c>
    </row>
    <row r="237">
      <c r="A237" s="6" t="n"/>
      <c r="B237" s="28">
        <f>IF(A237="","",IF(COUNTIFS(Register!$B$3:$B$1002,A237,Register!$E$3:$E$1002,"&lt;&gt;Retired",Register!$N$3:$N$1002,"&lt;&gt;After period end")&gt;0,"Matched","Not in register"))</f>
        <v/>
      </c>
      <c r="D237" s="28">
        <f>IF(Register!$B228="","",Register!$A228)</f>
        <v/>
      </c>
      <c r="E237" s="28">
        <f>IF(Register!$B228="","",Register!$B228)</f>
        <v/>
      </c>
      <c r="F237" s="28">
        <f>IF(OR(Register!$B228="",Register!$E228="Retired",Register!$N228="After period end"),"",IF(COUNTIF($A$12:$A$1011,Register!$B228)&gt;0,"Matched","Not in IT inventory"))</f>
        <v/>
      </c>
    </row>
    <row r="238">
      <c r="A238" s="6" t="n"/>
      <c r="B238" s="28">
        <f>IF(A238="","",IF(COUNTIFS(Register!$B$3:$B$1002,A238,Register!$E$3:$E$1002,"&lt;&gt;Retired",Register!$N$3:$N$1002,"&lt;&gt;After period end")&gt;0,"Matched","Not in register"))</f>
        <v/>
      </c>
      <c r="D238" s="28">
        <f>IF(Register!$B229="","",Register!$A229)</f>
        <v/>
      </c>
      <c r="E238" s="28">
        <f>IF(Register!$B229="","",Register!$B229)</f>
        <v/>
      </c>
      <c r="F238" s="28">
        <f>IF(OR(Register!$B229="",Register!$E229="Retired",Register!$N229="After period end"),"",IF(COUNTIF($A$12:$A$1011,Register!$B229)&gt;0,"Matched","Not in IT inventory"))</f>
        <v/>
      </c>
    </row>
    <row r="239">
      <c r="A239" s="6" t="n"/>
      <c r="B239" s="28">
        <f>IF(A239="","",IF(COUNTIFS(Register!$B$3:$B$1002,A239,Register!$E$3:$E$1002,"&lt;&gt;Retired",Register!$N$3:$N$1002,"&lt;&gt;After period end")&gt;0,"Matched","Not in register"))</f>
        <v/>
      </c>
      <c r="D239" s="28">
        <f>IF(Register!$B230="","",Register!$A230)</f>
        <v/>
      </c>
      <c r="E239" s="28">
        <f>IF(Register!$B230="","",Register!$B230)</f>
        <v/>
      </c>
      <c r="F239" s="28">
        <f>IF(OR(Register!$B230="",Register!$E230="Retired",Register!$N230="After period end"),"",IF(COUNTIF($A$12:$A$1011,Register!$B230)&gt;0,"Matched","Not in IT inventory"))</f>
        <v/>
      </c>
    </row>
    <row r="240">
      <c r="A240" s="6" t="n"/>
      <c r="B240" s="28">
        <f>IF(A240="","",IF(COUNTIFS(Register!$B$3:$B$1002,A240,Register!$E$3:$E$1002,"&lt;&gt;Retired",Register!$N$3:$N$1002,"&lt;&gt;After period end")&gt;0,"Matched","Not in register"))</f>
        <v/>
      </c>
      <c r="D240" s="28">
        <f>IF(Register!$B231="","",Register!$A231)</f>
        <v/>
      </c>
      <c r="E240" s="28">
        <f>IF(Register!$B231="","",Register!$B231)</f>
        <v/>
      </c>
      <c r="F240" s="28">
        <f>IF(OR(Register!$B231="",Register!$E231="Retired",Register!$N231="After period end"),"",IF(COUNTIF($A$12:$A$1011,Register!$B231)&gt;0,"Matched","Not in IT inventory"))</f>
        <v/>
      </c>
    </row>
    <row r="241">
      <c r="A241" s="6" t="n"/>
      <c r="B241" s="28">
        <f>IF(A241="","",IF(COUNTIFS(Register!$B$3:$B$1002,A241,Register!$E$3:$E$1002,"&lt;&gt;Retired",Register!$N$3:$N$1002,"&lt;&gt;After period end")&gt;0,"Matched","Not in register"))</f>
        <v/>
      </c>
      <c r="D241" s="28">
        <f>IF(Register!$B232="","",Register!$A232)</f>
        <v/>
      </c>
      <c r="E241" s="28">
        <f>IF(Register!$B232="","",Register!$B232)</f>
        <v/>
      </c>
      <c r="F241" s="28">
        <f>IF(OR(Register!$B232="",Register!$E232="Retired",Register!$N232="After period end"),"",IF(COUNTIF($A$12:$A$1011,Register!$B232)&gt;0,"Matched","Not in IT inventory"))</f>
        <v/>
      </c>
    </row>
    <row r="242">
      <c r="A242" s="6" t="n"/>
      <c r="B242" s="28">
        <f>IF(A242="","",IF(COUNTIFS(Register!$B$3:$B$1002,A242,Register!$E$3:$E$1002,"&lt;&gt;Retired",Register!$N$3:$N$1002,"&lt;&gt;After period end")&gt;0,"Matched","Not in register"))</f>
        <v/>
      </c>
      <c r="D242" s="28">
        <f>IF(Register!$B233="","",Register!$A233)</f>
        <v/>
      </c>
      <c r="E242" s="28">
        <f>IF(Register!$B233="","",Register!$B233)</f>
        <v/>
      </c>
      <c r="F242" s="28">
        <f>IF(OR(Register!$B233="",Register!$E233="Retired",Register!$N233="After period end"),"",IF(COUNTIF($A$12:$A$1011,Register!$B233)&gt;0,"Matched","Not in IT inventory"))</f>
        <v/>
      </c>
    </row>
    <row r="243">
      <c r="A243" s="6" t="n"/>
      <c r="B243" s="28">
        <f>IF(A243="","",IF(COUNTIFS(Register!$B$3:$B$1002,A243,Register!$E$3:$E$1002,"&lt;&gt;Retired",Register!$N$3:$N$1002,"&lt;&gt;After period end")&gt;0,"Matched","Not in register"))</f>
        <v/>
      </c>
      <c r="D243" s="28">
        <f>IF(Register!$B234="","",Register!$A234)</f>
        <v/>
      </c>
      <c r="E243" s="28">
        <f>IF(Register!$B234="","",Register!$B234)</f>
        <v/>
      </c>
      <c r="F243" s="28">
        <f>IF(OR(Register!$B234="",Register!$E234="Retired",Register!$N234="After period end"),"",IF(COUNTIF($A$12:$A$1011,Register!$B234)&gt;0,"Matched","Not in IT inventory"))</f>
        <v/>
      </c>
    </row>
    <row r="244">
      <c r="A244" s="6" t="n"/>
      <c r="B244" s="28">
        <f>IF(A244="","",IF(COUNTIFS(Register!$B$3:$B$1002,A244,Register!$E$3:$E$1002,"&lt;&gt;Retired",Register!$N$3:$N$1002,"&lt;&gt;After period end")&gt;0,"Matched","Not in register"))</f>
        <v/>
      </c>
      <c r="D244" s="28">
        <f>IF(Register!$B235="","",Register!$A235)</f>
        <v/>
      </c>
      <c r="E244" s="28">
        <f>IF(Register!$B235="","",Register!$B235)</f>
        <v/>
      </c>
      <c r="F244" s="28">
        <f>IF(OR(Register!$B235="",Register!$E235="Retired",Register!$N235="After period end"),"",IF(COUNTIF($A$12:$A$1011,Register!$B235)&gt;0,"Matched","Not in IT inventory"))</f>
        <v/>
      </c>
    </row>
    <row r="245">
      <c r="A245" s="6" t="n"/>
      <c r="B245" s="28">
        <f>IF(A245="","",IF(COUNTIFS(Register!$B$3:$B$1002,A245,Register!$E$3:$E$1002,"&lt;&gt;Retired",Register!$N$3:$N$1002,"&lt;&gt;After period end")&gt;0,"Matched","Not in register"))</f>
        <v/>
      </c>
      <c r="D245" s="28">
        <f>IF(Register!$B236="","",Register!$A236)</f>
        <v/>
      </c>
      <c r="E245" s="28">
        <f>IF(Register!$B236="","",Register!$B236)</f>
        <v/>
      </c>
      <c r="F245" s="28">
        <f>IF(OR(Register!$B236="",Register!$E236="Retired",Register!$N236="After period end"),"",IF(COUNTIF($A$12:$A$1011,Register!$B236)&gt;0,"Matched","Not in IT inventory"))</f>
        <v/>
      </c>
    </row>
    <row r="246">
      <c r="A246" s="6" t="n"/>
      <c r="B246" s="28">
        <f>IF(A246="","",IF(COUNTIFS(Register!$B$3:$B$1002,A246,Register!$E$3:$E$1002,"&lt;&gt;Retired",Register!$N$3:$N$1002,"&lt;&gt;After period end")&gt;0,"Matched","Not in register"))</f>
        <v/>
      </c>
      <c r="D246" s="28">
        <f>IF(Register!$B237="","",Register!$A237)</f>
        <v/>
      </c>
      <c r="E246" s="28">
        <f>IF(Register!$B237="","",Register!$B237)</f>
        <v/>
      </c>
      <c r="F246" s="28">
        <f>IF(OR(Register!$B237="",Register!$E237="Retired",Register!$N237="After period end"),"",IF(COUNTIF($A$12:$A$1011,Register!$B237)&gt;0,"Matched","Not in IT inventory"))</f>
        <v/>
      </c>
    </row>
    <row r="247">
      <c r="A247" s="6" t="n"/>
      <c r="B247" s="28">
        <f>IF(A247="","",IF(COUNTIFS(Register!$B$3:$B$1002,A247,Register!$E$3:$E$1002,"&lt;&gt;Retired",Register!$N$3:$N$1002,"&lt;&gt;After period end")&gt;0,"Matched","Not in register"))</f>
        <v/>
      </c>
      <c r="D247" s="28">
        <f>IF(Register!$B238="","",Register!$A238)</f>
        <v/>
      </c>
      <c r="E247" s="28">
        <f>IF(Register!$B238="","",Register!$B238)</f>
        <v/>
      </c>
      <c r="F247" s="28">
        <f>IF(OR(Register!$B238="",Register!$E238="Retired",Register!$N238="After period end"),"",IF(COUNTIF($A$12:$A$1011,Register!$B238)&gt;0,"Matched","Not in IT inventory"))</f>
        <v/>
      </c>
    </row>
    <row r="248">
      <c r="A248" s="6" t="n"/>
      <c r="B248" s="28">
        <f>IF(A248="","",IF(COUNTIFS(Register!$B$3:$B$1002,A248,Register!$E$3:$E$1002,"&lt;&gt;Retired",Register!$N$3:$N$1002,"&lt;&gt;After period end")&gt;0,"Matched","Not in register"))</f>
        <v/>
      </c>
      <c r="D248" s="28">
        <f>IF(Register!$B239="","",Register!$A239)</f>
        <v/>
      </c>
      <c r="E248" s="28">
        <f>IF(Register!$B239="","",Register!$B239)</f>
        <v/>
      </c>
      <c r="F248" s="28">
        <f>IF(OR(Register!$B239="",Register!$E239="Retired",Register!$N239="After period end"),"",IF(COUNTIF($A$12:$A$1011,Register!$B239)&gt;0,"Matched","Not in IT inventory"))</f>
        <v/>
      </c>
    </row>
    <row r="249">
      <c r="A249" s="6" t="n"/>
      <c r="B249" s="28">
        <f>IF(A249="","",IF(COUNTIFS(Register!$B$3:$B$1002,A249,Register!$E$3:$E$1002,"&lt;&gt;Retired",Register!$N$3:$N$1002,"&lt;&gt;After period end")&gt;0,"Matched","Not in register"))</f>
        <v/>
      </c>
      <c r="D249" s="28">
        <f>IF(Register!$B240="","",Register!$A240)</f>
        <v/>
      </c>
      <c r="E249" s="28">
        <f>IF(Register!$B240="","",Register!$B240)</f>
        <v/>
      </c>
      <c r="F249" s="28">
        <f>IF(OR(Register!$B240="",Register!$E240="Retired",Register!$N240="After period end"),"",IF(COUNTIF($A$12:$A$1011,Register!$B240)&gt;0,"Matched","Not in IT inventory"))</f>
        <v/>
      </c>
    </row>
    <row r="250">
      <c r="A250" s="6" t="n"/>
      <c r="B250" s="28">
        <f>IF(A250="","",IF(COUNTIFS(Register!$B$3:$B$1002,A250,Register!$E$3:$E$1002,"&lt;&gt;Retired",Register!$N$3:$N$1002,"&lt;&gt;After period end")&gt;0,"Matched","Not in register"))</f>
        <v/>
      </c>
      <c r="D250" s="28">
        <f>IF(Register!$B241="","",Register!$A241)</f>
        <v/>
      </c>
      <c r="E250" s="28">
        <f>IF(Register!$B241="","",Register!$B241)</f>
        <v/>
      </c>
      <c r="F250" s="28">
        <f>IF(OR(Register!$B241="",Register!$E241="Retired",Register!$N241="After period end"),"",IF(COUNTIF($A$12:$A$1011,Register!$B241)&gt;0,"Matched","Not in IT inventory"))</f>
        <v/>
      </c>
    </row>
    <row r="251">
      <c r="A251" s="6" t="n"/>
      <c r="B251" s="28">
        <f>IF(A251="","",IF(COUNTIFS(Register!$B$3:$B$1002,A251,Register!$E$3:$E$1002,"&lt;&gt;Retired",Register!$N$3:$N$1002,"&lt;&gt;After period end")&gt;0,"Matched","Not in register"))</f>
        <v/>
      </c>
      <c r="D251" s="28">
        <f>IF(Register!$B242="","",Register!$A242)</f>
        <v/>
      </c>
      <c r="E251" s="28">
        <f>IF(Register!$B242="","",Register!$B242)</f>
        <v/>
      </c>
      <c r="F251" s="28">
        <f>IF(OR(Register!$B242="",Register!$E242="Retired",Register!$N242="After period end"),"",IF(COUNTIF($A$12:$A$1011,Register!$B242)&gt;0,"Matched","Not in IT inventory"))</f>
        <v/>
      </c>
    </row>
    <row r="252">
      <c r="A252" s="6" t="n"/>
      <c r="B252" s="28">
        <f>IF(A252="","",IF(COUNTIFS(Register!$B$3:$B$1002,A252,Register!$E$3:$E$1002,"&lt;&gt;Retired",Register!$N$3:$N$1002,"&lt;&gt;After period end")&gt;0,"Matched","Not in register"))</f>
        <v/>
      </c>
      <c r="D252" s="28">
        <f>IF(Register!$B243="","",Register!$A243)</f>
        <v/>
      </c>
      <c r="E252" s="28">
        <f>IF(Register!$B243="","",Register!$B243)</f>
        <v/>
      </c>
      <c r="F252" s="28">
        <f>IF(OR(Register!$B243="",Register!$E243="Retired",Register!$N243="After period end"),"",IF(COUNTIF($A$12:$A$1011,Register!$B243)&gt;0,"Matched","Not in IT inventory"))</f>
        <v/>
      </c>
    </row>
    <row r="253">
      <c r="A253" s="6" t="n"/>
      <c r="B253" s="28">
        <f>IF(A253="","",IF(COUNTIFS(Register!$B$3:$B$1002,A253,Register!$E$3:$E$1002,"&lt;&gt;Retired",Register!$N$3:$N$1002,"&lt;&gt;After period end")&gt;0,"Matched","Not in register"))</f>
        <v/>
      </c>
      <c r="D253" s="28">
        <f>IF(Register!$B244="","",Register!$A244)</f>
        <v/>
      </c>
      <c r="E253" s="28">
        <f>IF(Register!$B244="","",Register!$B244)</f>
        <v/>
      </c>
      <c r="F253" s="28">
        <f>IF(OR(Register!$B244="",Register!$E244="Retired",Register!$N244="After period end"),"",IF(COUNTIF($A$12:$A$1011,Register!$B244)&gt;0,"Matched","Not in IT inventory"))</f>
        <v/>
      </c>
    </row>
    <row r="254">
      <c r="A254" s="6" t="n"/>
      <c r="B254" s="28">
        <f>IF(A254="","",IF(COUNTIFS(Register!$B$3:$B$1002,A254,Register!$E$3:$E$1002,"&lt;&gt;Retired",Register!$N$3:$N$1002,"&lt;&gt;After period end")&gt;0,"Matched","Not in register"))</f>
        <v/>
      </c>
      <c r="D254" s="28">
        <f>IF(Register!$B245="","",Register!$A245)</f>
        <v/>
      </c>
      <c r="E254" s="28">
        <f>IF(Register!$B245="","",Register!$B245)</f>
        <v/>
      </c>
      <c r="F254" s="28">
        <f>IF(OR(Register!$B245="",Register!$E245="Retired",Register!$N245="After period end"),"",IF(COUNTIF($A$12:$A$1011,Register!$B245)&gt;0,"Matched","Not in IT inventory"))</f>
        <v/>
      </c>
    </row>
    <row r="255">
      <c r="A255" s="6" t="n"/>
      <c r="B255" s="28">
        <f>IF(A255="","",IF(COUNTIFS(Register!$B$3:$B$1002,A255,Register!$E$3:$E$1002,"&lt;&gt;Retired",Register!$N$3:$N$1002,"&lt;&gt;After period end")&gt;0,"Matched","Not in register"))</f>
        <v/>
      </c>
      <c r="D255" s="28">
        <f>IF(Register!$B246="","",Register!$A246)</f>
        <v/>
      </c>
      <c r="E255" s="28">
        <f>IF(Register!$B246="","",Register!$B246)</f>
        <v/>
      </c>
      <c r="F255" s="28">
        <f>IF(OR(Register!$B246="",Register!$E246="Retired",Register!$N246="After period end"),"",IF(COUNTIF($A$12:$A$1011,Register!$B246)&gt;0,"Matched","Not in IT inventory"))</f>
        <v/>
      </c>
    </row>
    <row r="256">
      <c r="A256" s="6" t="n"/>
      <c r="B256" s="28">
        <f>IF(A256="","",IF(COUNTIFS(Register!$B$3:$B$1002,A256,Register!$E$3:$E$1002,"&lt;&gt;Retired",Register!$N$3:$N$1002,"&lt;&gt;After period end")&gt;0,"Matched","Not in register"))</f>
        <v/>
      </c>
      <c r="D256" s="28">
        <f>IF(Register!$B247="","",Register!$A247)</f>
        <v/>
      </c>
      <c r="E256" s="28">
        <f>IF(Register!$B247="","",Register!$B247)</f>
        <v/>
      </c>
      <c r="F256" s="28">
        <f>IF(OR(Register!$B247="",Register!$E247="Retired",Register!$N247="After period end"),"",IF(COUNTIF($A$12:$A$1011,Register!$B247)&gt;0,"Matched","Not in IT inventory"))</f>
        <v/>
      </c>
    </row>
    <row r="257">
      <c r="A257" s="6" t="n"/>
      <c r="B257" s="28">
        <f>IF(A257="","",IF(COUNTIFS(Register!$B$3:$B$1002,A257,Register!$E$3:$E$1002,"&lt;&gt;Retired",Register!$N$3:$N$1002,"&lt;&gt;After period end")&gt;0,"Matched","Not in register"))</f>
        <v/>
      </c>
      <c r="D257" s="28">
        <f>IF(Register!$B248="","",Register!$A248)</f>
        <v/>
      </c>
      <c r="E257" s="28">
        <f>IF(Register!$B248="","",Register!$B248)</f>
        <v/>
      </c>
      <c r="F257" s="28">
        <f>IF(OR(Register!$B248="",Register!$E248="Retired",Register!$N248="After period end"),"",IF(COUNTIF($A$12:$A$1011,Register!$B248)&gt;0,"Matched","Not in IT inventory"))</f>
        <v/>
      </c>
    </row>
    <row r="258">
      <c r="A258" s="6" t="n"/>
      <c r="B258" s="28">
        <f>IF(A258="","",IF(COUNTIFS(Register!$B$3:$B$1002,A258,Register!$E$3:$E$1002,"&lt;&gt;Retired",Register!$N$3:$N$1002,"&lt;&gt;After period end")&gt;0,"Matched","Not in register"))</f>
        <v/>
      </c>
      <c r="D258" s="28">
        <f>IF(Register!$B249="","",Register!$A249)</f>
        <v/>
      </c>
      <c r="E258" s="28">
        <f>IF(Register!$B249="","",Register!$B249)</f>
        <v/>
      </c>
      <c r="F258" s="28">
        <f>IF(OR(Register!$B249="",Register!$E249="Retired",Register!$N249="After period end"),"",IF(COUNTIF($A$12:$A$1011,Register!$B249)&gt;0,"Matched","Not in IT inventory"))</f>
        <v/>
      </c>
    </row>
    <row r="259">
      <c r="A259" s="6" t="n"/>
      <c r="B259" s="28">
        <f>IF(A259="","",IF(COUNTIFS(Register!$B$3:$B$1002,A259,Register!$E$3:$E$1002,"&lt;&gt;Retired",Register!$N$3:$N$1002,"&lt;&gt;After period end")&gt;0,"Matched","Not in register"))</f>
        <v/>
      </c>
      <c r="D259" s="28">
        <f>IF(Register!$B250="","",Register!$A250)</f>
        <v/>
      </c>
      <c r="E259" s="28">
        <f>IF(Register!$B250="","",Register!$B250)</f>
        <v/>
      </c>
      <c r="F259" s="28">
        <f>IF(OR(Register!$B250="",Register!$E250="Retired",Register!$N250="After period end"),"",IF(COUNTIF($A$12:$A$1011,Register!$B250)&gt;0,"Matched","Not in IT inventory"))</f>
        <v/>
      </c>
    </row>
    <row r="260">
      <c r="A260" s="6" t="n"/>
      <c r="B260" s="28">
        <f>IF(A260="","",IF(COUNTIFS(Register!$B$3:$B$1002,A260,Register!$E$3:$E$1002,"&lt;&gt;Retired",Register!$N$3:$N$1002,"&lt;&gt;After period end")&gt;0,"Matched","Not in register"))</f>
        <v/>
      </c>
      <c r="D260" s="28">
        <f>IF(Register!$B251="","",Register!$A251)</f>
        <v/>
      </c>
      <c r="E260" s="28">
        <f>IF(Register!$B251="","",Register!$B251)</f>
        <v/>
      </c>
      <c r="F260" s="28">
        <f>IF(OR(Register!$B251="",Register!$E251="Retired",Register!$N251="After period end"),"",IF(COUNTIF($A$12:$A$1011,Register!$B251)&gt;0,"Matched","Not in IT inventory"))</f>
        <v/>
      </c>
    </row>
    <row r="261">
      <c r="A261" s="6" t="n"/>
      <c r="B261" s="28">
        <f>IF(A261="","",IF(COUNTIFS(Register!$B$3:$B$1002,A261,Register!$E$3:$E$1002,"&lt;&gt;Retired",Register!$N$3:$N$1002,"&lt;&gt;After period end")&gt;0,"Matched","Not in register"))</f>
        <v/>
      </c>
      <c r="D261" s="28">
        <f>IF(Register!$B252="","",Register!$A252)</f>
        <v/>
      </c>
      <c r="E261" s="28">
        <f>IF(Register!$B252="","",Register!$B252)</f>
        <v/>
      </c>
      <c r="F261" s="28">
        <f>IF(OR(Register!$B252="",Register!$E252="Retired",Register!$N252="After period end"),"",IF(COUNTIF($A$12:$A$1011,Register!$B252)&gt;0,"Matched","Not in IT inventory"))</f>
        <v/>
      </c>
    </row>
    <row r="262">
      <c r="A262" s="6" t="n"/>
      <c r="B262" s="28">
        <f>IF(A262="","",IF(COUNTIFS(Register!$B$3:$B$1002,A262,Register!$E$3:$E$1002,"&lt;&gt;Retired",Register!$N$3:$N$1002,"&lt;&gt;After period end")&gt;0,"Matched","Not in register"))</f>
        <v/>
      </c>
      <c r="D262" s="28">
        <f>IF(Register!$B253="","",Register!$A253)</f>
        <v/>
      </c>
      <c r="E262" s="28">
        <f>IF(Register!$B253="","",Register!$B253)</f>
        <v/>
      </c>
      <c r="F262" s="28">
        <f>IF(OR(Register!$B253="",Register!$E253="Retired",Register!$N253="After period end"),"",IF(COUNTIF($A$12:$A$1011,Register!$B253)&gt;0,"Matched","Not in IT inventory"))</f>
        <v/>
      </c>
    </row>
    <row r="263">
      <c r="A263" s="6" t="n"/>
      <c r="B263" s="28">
        <f>IF(A263="","",IF(COUNTIFS(Register!$B$3:$B$1002,A263,Register!$E$3:$E$1002,"&lt;&gt;Retired",Register!$N$3:$N$1002,"&lt;&gt;After period end")&gt;0,"Matched","Not in register"))</f>
        <v/>
      </c>
      <c r="D263" s="28">
        <f>IF(Register!$B254="","",Register!$A254)</f>
        <v/>
      </c>
      <c r="E263" s="28">
        <f>IF(Register!$B254="","",Register!$B254)</f>
        <v/>
      </c>
      <c r="F263" s="28">
        <f>IF(OR(Register!$B254="",Register!$E254="Retired",Register!$N254="After period end"),"",IF(COUNTIF($A$12:$A$1011,Register!$B254)&gt;0,"Matched","Not in IT inventory"))</f>
        <v/>
      </c>
    </row>
    <row r="264">
      <c r="A264" s="6" t="n"/>
      <c r="B264" s="28">
        <f>IF(A264="","",IF(COUNTIFS(Register!$B$3:$B$1002,A264,Register!$E$3:$E$1002,"&lt;&gt;Retired",Register!$N$3:$N$1002,"&lt;&gt;After period end")&gt;0,"Matched","Not in register"))</f>
        <v/>
      </c>
      <c r="D264" s="28">
        <f>IF(Register!$B255="","",Register!$A255)</f>
        <v/>
      </c>
      <c r="E264" s="28">
        <f>IF(Register!$B255="","",Register!$B255)</f>
        <v/>
      </c>
      <c r="F264" s="28">
        <f>IF(OR(Register!$B255="",Register!$E255="Retired",Register!$N255="After period end"),"",IF(COUNTIF($A$12:$A$1011,Register!$B255)&gt;0,"Matched","Not in IT inventory"))</f>
        <v/>
      </c>
    </row>
    <row r="265">
      <c r="A265" s="6" t="n"/>
      <c r="B265" s="28">
        <f>IF(A265="","",IF(COUNTIFS(Register!$B$3:$B$1002,A265,Register!$E$3:$E$1002,"&lt;&gt;Retired",Register!$N$3:$N$1002,"&lt;&gt;After period end")&gt;0,"Matched","Not in register"))</f>
        <v/>
      </c>
      <c r="D265" s="28">
        <f>IF(Register!$B256="","",Register!$A256)</f>
        <v/>
      </c>
      <c r="E265" s="28">
        <f>IF(Register!$B256="","",Register!$B256)</f>
        <v/>
      </c>
      <c r="F265" s="28">
        <f>IF(OR(Register!$B256="",Register!$E256="Retired",Register!$N256="After period end"),"",IF(COUNTIF($A$12:$A$1011,Register!$B256)&gt;0,"Matched","Not in IT inventory"))</f>
        <v/>
      </c>
    </row>
    <row r="266">
      <c r="A266" s="6" t="n"/>
      <c r="B266" s="28">
        <f>IF(A266="","",IF(COUNTIFS(Register!$B$3:$B$1002,A266,Register!$E$3:$E$1002,"&lt;&gt;Retired",Register!$N$3:$N$1002,"&lt;&gt;After period end")&gt;0,"Matched","Not in register"))</f>
        <v/>
      </c>
      <c r="D266" s="28">
        <f>IF(Register!$B257="","",Register!$A257)</f>
        <v/>
      </c>
      <c r="E266" s="28">
        <f>IF(Register!$B257="","",Register!$B257)</f>
        <v/>
      </c>
      <c r="F266" s="28">
        <f>IF(OR(Register!$B257="",Register!$E257="Retired",Register!$N257="After period end"),"",IF(COUNTIF($A$12:$A$1011,Register!$B257)&gt;0,"Matched","Not in IT inventory"))</f>
        <v/>
      </c>
    </row>
    <row r="267">
      <c r="A267" s="6" t="n"/>
      <c r="B267" s="28">
        <f>IF(A267="","",IF(COUNTIFS(Register!$B$3:$B$1002,A267,Register!$E$3:$E$1002,"&lt;&gt;Retired",Register!$N$3:$N$1002,"&lt;&gt;After period end")&gt;0,"Matched","Not in register"))</f>
        <v/>
      </c>
      <c r="D267" s="28">
        <f>IF(Register!$B258="","",Register!$A258)</f>
        <v/>
      </c>
      <c r="E267" s="28">
        <f>IF(Register!$B258="","",Register!$B258)</f>
        <v/>
      </c>
      <c r="F267" s="28">
        <f>IF(OR(Register!$B258="",Register!$E258="Retired",Register!$N258="After period end"),"",IF(COUNTIF($A$12:$A$1011,Register!$B258)&gt;0,"Matched","Not in IT inventory"))</f>
        <v/>
      </c>
    </row>
    <row r="268">
      <c r="A268" s="6" t="n"/>
      <c r="B268" s="28">
        <f>IF(A268="","",IF(COUNTIFS(Register!$B$3:$B$1002,A268,Register!$E$3:$E$1002,"&lt;&gt;Retired",Register!$N$3:$N$1002,"&lt;&gt;After period end")&gt;0,"Matched","Not in register"))</f>
        <v/>
      </c>
      <c r="D268" s="28">
        <f>IF(Register!$B259="","",Register!$A259)</f>
        <v/>
      </c>
      <c r="E268" s="28">
        <f>IF(Register!$B259="","",Register!$B259)</f>
        <v/>
      </c>
      <c r="F268" s="28">
        <f>IF(OR(Register!$B259="",Register!$E259="Retired",Register!$N259="After period end"),"",IF(COUNTIF($A$12:$A$1011,Register!$B259)&gt;0,"Matched","Not in IT inventory"))</f>
        <v/>
      </c>
    </row>
    <row r="269">
      <c r="A269" s="6" t="n"/>
      <c r="B269" s="28">
        <f>IF(A269="","",IF(COUNTIFS(Register!$B$3:$B$1002,A269,Register!$E$3:$E$1002,"&lt;&gt;Retired",Register!$N$3:$N$1002,"&lt;&gt;After period end")&gt;0,"Matched","Not in register"))</f>
        <v/>
      </c>
      <c r="D269" s="28">
        <f>IF(Register!$B260="","",Register!$A260)</f>
        <v/>
      </c>
      <c r="E269" s="28">
        <f>IF(Register!$B260="","",Register!$B260)</f>
        <v/>
      </c>
      <c r="F269" s="28">
        <f>IF(OR(Register!$B260="",Register!$E260="Retired",Register!$N260="After period end"),"",IF(COUNTIF($A$12:$A$1011,Register!$B260)&gt;0,"Matched","Not in IT inventory"))</f>
        <v/>
      </c>
    </row>
    <row r="270">
      <c r="A270" s="6" t="n"/>
      <c r="B270" s="28">
        <f>IF(A270="","",IF(COUNTIFS(Register!$B$3:$B$1002,A270,Register!$E$3:$E$1002,"&lt;&gt;Retired",Register!$N$3:$N$1002,"&lt;&gt;After period end")&gt;0,"Matched","Not in register"))</f>
        <v/>
      </c>
      <c r="D270" s="28">
        <f>IF(Register!$B261="","",Register!$A261)</f>
        <v/>
      </c>
      <c r="E270" s="28">
        <f>IF(Register!$B261="","",Register!$B261)</f>
        <v/>
      </c>
      <c r="F270" s="28">
        <f>IF(OR(Register!$B261="",Register!$E261="Retired",Register!$N261="After period end"),"",IF(COUNTIF($A$12:$A$1011,Register!$B261)&gt;0,"Matched","Not in IT inventory"))</f>
        <v/>
      </c>
    </row>
    <row r="271">
      <c r="A271" s="6" t="n"/>
      <c r="B271" s="28">
        <f>IF(A271="","",IF(COUNTIFS(Register!$B$3:$B$1002,A271,Register!$E$3:$E$1002,"&lt;&gt;Retired",Register!$N$3:$N$1002,"&lt;&gt;After period end")&gt;0,"Matched","Not in register"))</f>
        <v/>
      </c>
      <c r="D271" s="28">
        <f>IF(Register!$B262="","",Register!$A262)</f>
        <v/>
      </c>
      <c r="E271" s="28">
        <f>IF(Register!$B262="","",Register!$B262)</f>
        <v/>
      </c>
      <c r="F271" s="28">
        <f>IF(OR(Register!$B262="",Register!$E262="Retired",Register!$N262="After period end"),"",IF(COUNTIF($A$12:$A$1011,Register!$B262)&gt;0,"Matched","Not in IT inventory"))</f>
        <v/>
      </c>
    </row>
    <row r="272">
      <c r="A272" s="6" t="n"/>
      <c r="B272" s="28">
        <f>IF(A272="","",IF(COUNTIFS(Register!$B$3:$B$1002,A272,Register!$E$3:$E$1002,"&lt;&gt;Retired",Register!$N$3:$N$1002,"&lt;&gt;After period end")&gt;0,"Matched","Not in register"))</f>
        <v/>
      </c>
      <c r="D272" s="28">
        <f>IF(Register!$B263="","",Register!$A263)</f>
        <v/>
      </c>
      <c r="E272" s="28">
        <f>IF(Register!$B263="","",Register!$B263)</f>
        <v/>
      </c>
      <c r="F272" s="28">
        <f>IF(OR(Register!$B263="",Register!$E263="Retired",Register!$N263="After period end"),"",IF(COUNTIF($A$12:$A$1011,Register!$B263)&gt;0,"Matched","Not in IT inventory"))</f>
        <v/>
      </c>
    </row>
    <row r="273">
      <c r="A273" s="6" t="n"/>
      <c r="B273" s="28">
        <f>IF(A273="","",IF(COUNTIFS(Register!$B$3:$B$1002,A273,Register!$E$3:$E$1002,"&lt;&gt;Retired",Register!$N$3:$N$1002,"&lt;&gt;After period end")&gt;0,"Matched","Not in register"))</f>
        <v/>
      </c>
      <c r="D273" s="28">
        <f>IF(Register!$B264="","",Register!$A264)</f>
        <v/>
      </c>
      <c r="E273" s="28">
        <f>IF(Register!$B264="","",Register!$B264)</f>
        <v/>
      </c>
      <c r="F273" s="28">
        <f>IF(OR(Register!$B264="",Register!$E264="Retired",Register!$N264="After period end"),"",IF(COUNTIF($A$12:$A$1011,Register!$B264)&gt;0,"Matched","Not in IT inventory"))</f>
        <v/>
      </c>
    </row>
    <row r="274">
      <c r="A274" s="6" t="n"/>
      <c r="B274" s="28">
        <f>IF(A274="","",IF(COUNTIFS(Register!$B$3:$B$1002,A274,Register!$E$3:$E$1002,"&lt;&gt;Retired",Register!$N$3:$N$1002,"&lt;&gt;After period end")&gt;0,"Matched","Not in register"))</f>
        <v/>
      </c>
      <c r="D274" s="28">
        <f>IF(Register!$B265="","",Register!$A265)</f>
        <v/>
      </c>
      <c r="E274" s="28">
        <f>IF(Register!$B265="","",Register!$B265)</f>
        <v/>
      </c>
      <c r="F274" s="28">
        <f>IF(OR(Register!$B265="",Register!$E265="Retired",Register!$N265="After period end"),"",IF(COUNTIF($A$12:$A$1011,Register!$B265)&gt;0,"Matched","Not in IT inventory"))</f>
        <v/>
      </c>
    </row>
    <row r="275">
      <c r="A275" s="6" t="n"/>
      <c r="B275" s="28">
        <f>IF(A275="","",IF(COUNTIFS(Register!$B$3:$B$1002,A275,Register!$E$3:$E$1002,"&lt;&gt;Retired",Register!$N$3:$N$1002,"&lt;&gt;After period end")&gt;0,"Matched","Not in register"))</f>
        <v/>
      </c>
      <c r="D275" s="28">
        <f>IF(Register!$B266="","",Register!$A266)</f>
        <v/>
      </c>
      <c r="E275" s="28">
        <f>IF(Register!$B266="","",Register!$B266)</f>
        <v/>
      </c>
      <c r="F275" s="28">
        <f>IF(OR(Register!$B266="",Register!$E266="Retired",Register!$N266="After period end"),"",IF(COUNTIF($A$12:$A$1011,Register!$B266)&gt;0,"Matched","Not in IT inventory"))</f>
        <v/>
      </c>
    </row>
    <row r="276">
      <c r="A276" s="6" t="n"/>
      <c r="B276" s="28">
        <f>IF(A276="","",IF(COUNTIFS(Register!$B$3:$B$1002,A276,Register!$E$3:$E$1002,"&lt;&gt;Retired",Register!$N$3:$N$1002,"&lt;&gt;After period end")&gt;0,"Matched","Not in register"))</f>
        <v/>
      </c>
      <c r="D276" s="28">
        <f>IF(Register!$B267="","",Register!$A267)</f>
        <v/>
      </c>
      <c r="E276" s="28">
        <f>IF(Register!$B267="","",Register!$B267)</f>
        <v/>
      </c>
      <c r="F276" s="28">
        <f>IF(OR(Register!$B267="",Register!$E267="Retired",Register!$N267="After period end"),"",IF(COUNTIF($A$12:$A$1011,Register!$B267)&gt;0,"Matched","Not in IT inventory"))</f>
        <v/>
      </c>
    </row>
    <row r="277">
      <c r="A277" s="6" t="n"/>
      <c r="B277" s="28">
        <f>IF(A277="","",IF(COUNTIFS(Register!$B$3:$B$1002,A277,Register!$E$3:$E$1002,"&lt;&gt;Retired",Register!$N$3:$N$1002,"&lt;&gt;After period end")&gt;0,"Matched","Not in register"))</f>
        <v/>
      </c>
      <c r="D277" s="28">
        <f>IF(Register!$B268="","",Register!$A268)</f>
        <v/>
      </c>
      <c r="E277" s="28">
        <f>IF(Register!$B268="","",Register!$B268)</f>
        <v/>
      </c>
      <c r="F277" s="28">
        <f>IF(OR(Register!$B268="",Register!$E268="Retired",Register!$N268="After period end"),"",IF(COUNTIF($A$12:$A$1011,Register!$B268)&gt;0,"Matched","Not in IT inventory"))</f>
        <v/>
      </c>
    </row>
    <row r="278">
      <c r="A278" s="6" t="n"/>
      <c r="B278" s="28">
        <f>IF(A278="","",IF(COUNTIFS(Register!$B$3:$B$1002,A278,Register!$E$3:$E$1002,"&lt;&gt;Retired",Register!$N$3:$N$1002,"&lt;&gt;After period end")&gt;0,"Matched","Not in register"))</f>
        <v/>
      </c>
      <c r="D278" s="28">
        <f>IF(Register!$B269="","",Register!$A269)</f>
        <v/>
      </c>
      <c r="E278" s="28">
        <f>IF(Register!$B269="","",Register!$B269)</f>
        <v/>
      </c>
      <c r="F278" s="28">
        <f>IF(OR(Register!$B269="",Register!$E269="Retired",Register!$N269="After period end"),"",IF(COUNTIF($A$12:$A$1011,Register!$B269)&gt;0,"Matched","Not in IT inventory"))</f>
        <v/>
      </c>
    </row>
    <row r="279">
      <c r="A279" s="6" t="n"/>
      <c r="B279" s="28">
        <f>IF(A279="","",IF(COUNTIFS(Register!$B$3:$B$1002,A279,Register!$E$3:$E$1002,"&lt;&gt;Retired",Register!$N$3:$N$1002,"&lt;&gt;After period end")&gt;0,"Matched","Not in register"))</f>
        <v/>
      </c>
      <c r="D279" s="28">
        <f>IF(Register!$B270="","",Register!$A270)</f>
        <v/>
      </c>
      <c r="E279" s="28">
        <f>IF(Register!$B270="","",Register!$B270)</f>
        <v/>
      </c>
      <c r="F279" s="28">
        <f>IF(OR(Register!$B270="",Register!$E270="Retired",Register!$N270="After period end"),"",IF(COUNTIF($A$12:$A$1011,Register!$B270)&gt;0,"Matched","Not in IT inventory"))</f>
        <v/>
      </c>
    </row>
    <row r="280">
      <c r="A280" s="6" t="n"/>
      <c r="B280" s="28">
        <f>IF(A280="","",IF(COUNTIFS(Register!$B$3:$B$1002,A280,Register!$E$3:$E$1002,"&lt;&gt;Retired",Register!$N$3:$N$1002,"&lt;&gt;After period end")&gt;0,"Matched","Not in register"))</f>
        <v/>
      </c>
      <c r="D280" s="28">
        <f>IF(Register!$B271="","",Register!$A271)</f>
        <v/>
      </c>
      <c r="E280" s="28">
        <f>IF(Register!$B271="","",Register!$B271)</f>
        <v/>
      </c>
      <c r="F280" s="28">
        <f>IF(OR(Register!$B271="",Register!$E271="Retired",Register!$N271="After period end"),"",IF(COUNTIF($A$12:$A$1011,Register!$B271)&gt;0,"Matched","Not in IT inventory"))</f>
        <v/>
      </c>
    </row>
    <row r="281">
      <c r="A281" s="6" t="n"/>
      <c r="B281" s="28">
        <f>IF(A281="","",IF(COUNTIFS(Register!$B$3:$B$1002,A281,Register!$E$3:$E$1002,"&lt;&gt;Retired",Register!$N$3:$N$1002,"&lt;&gt;After period end")&gt;0,"Matched","Not in register"))</f>
        <v/>
      </c>
      <c r="D281" s="28">
        <f>IF(Register!$B272="","",Register!$A272)</f>
        <v/>
      </c>
      <c r="E281" s="28">
        <f>IF(Register!$B272="","",Register!$B272)</f>
        <v/>
      </c>
      <c r="F281" s="28">
        <f>IF(OR(Register!$B272="",Register!$E272="Retired",Register!$N272="After period end"),"",IF(COUNTIF($A$12:$A$1011,Register!$B272)&gt;0,"Matched","Not in IT inventory"))</f>
        <v/>
      </c>
    </row>
    <row r="282">
      <c r="A282" s="6" t="n"/>
      <c r="B282" s="28">
        <f>IF(A282="","",IF(COUNTIFS(Register!$B$3:$B$1002,A282,Register!$E$3:$E$1002,"&lt;&gt;Retired",Register!$N$3:$N$1002,"&lt;&gt;After period end")&gt;0,"Matched","Not in register"))</f>
        <v/>
      </c>
      <c r="D282" s="28">
        <f>IF(Register!$B273="","",Register!$A273)</f>
        <v/>
      </c>
      <c r="E282" s="28">
        <f>IF(Register!$B273="","",Register!$B273)</f>
        <v/>
      </c>
      <c r="F282" s="28">
        <f>IF(OR(Register!$B273="",Register!$E273="Retired",Register!$N273="After period end"),"",IF(COUNTIF($A$12:$A$1011,Register!$B273)&gt;0,"Matched","Not in IT inventory"))</f>
        <v/>
      </c>
    </row>
    <row r="283">
      <c r="A283" s="6" t="n"/>
      <c r="B283" s="28">
        <f>IF(A283="","",IF(COUNTIFS(Register!$B$3:$B$1002,A283,Register!$E$3:$E$1002,"&lt;&gt;Retired",Register!$N$3:$N$1002,"&lt;&gt;After period end")&gt;0,"Matched","Not in register"))</f>
        <v/>
      </c>
      <c r="D283" s="28">
        <f>IF(Register!$B274="","",Register!$A274)</f>
        <v/>
      </c>
      <c r="E283" s="28">
        <f>IF(Register!$B274="","",Register!$B274)</f>
        <v/>
      </c>
      <c r="F283" s="28">
        <f>IF(OR(Register!$B274="",Register!$E274="Retired",Register!$N274="After period end"),"",IF(COUNTIF($A$12:$A$1011,Register!$B274)&gt;0,"Matched","Not in IT inventory"))</f>
        <v/>
      </c>
    </row>
    <row r="284">
      <c r="A284" s="6" t="n"/>
      <c r="B284" s="28">
        <f>IF(A284="","",IF(COUNTIFS(Register!$B$3:$B$1002,A284,Register!$E$3:$E$1002,"&lt;&gt;Retired",Register!$N$3:$N$1002,"&lt;&gt;After period end")&gt;0,"Matched","Not in register"))</f>
        <v/>
      </c>
      <c r="D284" s="28">
        <f>IF(Register!$B275="","",Register!$A275)</f>
        <v/>
      </c>
      <c r="E284" s="28">
        <f>IF(Register!$B275="","",Register!$B275)</f>
        <v/>
      </c>
      <c r="F284" s="28">
        <f>IF(OR(Register!$B275="",Register!$E275="Retired",Register!$N275="After period end"),"",IF(COUNTIF($A$12:$A$1011,Register!$B275)&gt;0,"Matched","Not in IT inventory"))</f>
        <v/>
      </c>
    </row>
    <row r="285">
      <c r="A285" s="6" t="n"/>
      <c r="B285" s="28">
        <f>IF(A285="","",IF(COUNTIFS(Register!$B$3:$B$1002,A285,Register!$E$3:$E$1002,"&lt;&gt;Retired",Register!$N$3:$N$1002,"&lt;&gt;After period end")&gt;0,"Matched","Not in register"))</f>
        <v/>
      </c>
      <c r="D285" s="28">
        <f>IF(Register!$B276="","",Register!$A276)</f>
        <v/>
      </c>
      <c r="E285" s="28">
        <f>IF(Register!$B276="","",Register!$B276)</f>
        <v/>
      </c>
      <c r="F285" s="28">
        <f>IF(OR(Register!$B276="",Register!$E276="Retired",Register!$N276="After period end"),"",IF(COUNTIF($A$12:$A$1011,Register!$B276)&gt;0,"Matched","Not in IT inventory"))</f>
        <v/>
      </c>
    </row>
    <row r="286">
      <c r="A286" s="6" t="n"/>
      <c r="B286" s="28">
        <f>IF(A286="","",IF(COUNTIFS(Register!$B$3:$B$1002,A286,Register!$E$3:$E$1002,"&lt;&gt;Retired",Register!$N$3:$N$1002,"&lt;&gt;After period end")&gt;0,"Matched","Not in register"))</f>
        <v/>
      </c>
      <c r="D286" s="28">
        <f>IF(Register!$B277="","",Register!$A277)</f>
        <v/>
      </c>
      <c r="E286" s="28">
        <f>IF(Register!$B277="","",Register!$B277)</f>
        <v/>
      </c>
      <c r="F286" s="28">
        <f>IF(OR(Register!$B277="",Register!$E277="Retired",Register!$N277="After period end"),"",IF(COUNTIF($A$12:$A$1011,Register!$B277)&gt;0,"Matched","Not in IT inventory"))</f>
        <v/>
      </c>
    </row>
    <row r="287">
      <c r="A287" s="6" t="n"/>
      <c r="B287" s="28">
        <f>IF(A287="","",IF(COUNTIFS(Register!$B$3:$B$1002,A287,Register!$E$3:$E$1002,"&lt;&gt;Retired",Register!$N$3:$N$1002,"&lt;&gt;After period end")&gt;0,"Matched","Not in register"))</f>
        <v/>
      </c>
      <c r="D287" s="28">
        <f>IF(Register!$B278="","",Register!$A278)</f>
        <v/>
      </c>
      <c r="E287" s="28">
        <f>IF(Register!$B278="","",Register!$B278)</f>
        <v/>
      </c>
      <c r="F287" s="28">
        <f>IF(OR(Register!$B278="",Register!$E278="Retired",Register!$N278="After period end"),"",IF(COUNTIF($A$12:$A$1011,Register!$B278)&gt;0,"Matched","Not in IT inventory"))</f>
        <v/>
      </c>
    </row>
    <row r="288">
      <c r="A288" s="6" t="n"/>
      <c r="B288" s="28">
        <f>IF(A288="","",IF(COUNTIFS(Register!$B$3:$B$1002,A288,Register!$E$3:$E$1002,"&lt;&gt;Retired",Register!$N$3:$N$1002,"&lt;&gt;After period end")&gt;0,"Matched","Not in register"))</f>
        <v/>
      </c>
      <c r="D288" s="28">
        <f>IF(Register!$B279="","",Register!$A279)</f>
        <v/>
      </c>
      <c r="E288" s="28">
        <f>IF(Register!$B279="","",Register!$B279)</f>
        <v/>
      </c>
      <c r="F288" s="28">
        <f>IF(OR(Register!$B279="",Register!$E279="Retired",Register!$N279="After period end"),"",IF(COUNTIF($A$12:$A$1011,Register!$B279)&gt;0,"Matched","Not in IT inventory"))</f>
        <v/>
      </c>
    </row>
    <row r="289">
      <c r="A289" s="6" t="n"/>
      <c r="B289" s="28">
        <f>IF(A289="","",IF(COUNTIFS(Register!$B$3:$B$1002,A289,Register!$E$3:$E$1002,"&lt;&gt;Retired",Register!$N$3:$N$1002,"&lt;&gt;After period end")&gt;0,"Matched","Not in register"))</f>
        <v/>
      </c>
      <c r="D289" s="28">
        <f>IF(Register!$B280="","",Register!$A280)</f>
        <v/>
      </c>
      <c r="E289" s="28">
        <f>IF(Register!$B280="","",Register!$B280)</f>
        <v/>
      </c>
      <c r="F289" s="28">
        <f>IF(OR(Register!$B280="",Register!$E280="Retired",Register!$N280="After period end"),"",IF(COUNTIF($A$12:$A$1011,Register!$B280)&gt;0,"Matched","Not in IT inventory"))</f>
        <v/>
      </c>
    </row>
    <row r="290">
      <c r="A290" s="6" t="n"/>
      <c r="B290" s="28">
        <f>IF(A290="","",IF(COUNTIFS(Register!$B$3:$B$1002,A290,Register!$E$3:$E$1002,"&lt;&gt;Retired",Register!$N$3:$N$1002,"&lt;&gt;After period end")&gt;0,"Matched","Not in register"))</f>
        <v/>
      </c>
      <c r="D290" s="28">
        <f>IF(Register!$B281="","",Register!$A281)</f>
        <v/>
      </c>
      <c r="E290" s="28">
        <f>IF(Register!$B281="","",Register!$B281)</f>
        <v/>
      </c>
      <c r="F290" s="28">
        <f>IF(OR(Register!$B281="",Register!$E281="Retired",Register!$N281="After period end"),"",IF(COUNTIF($A$12:$A$1011,Register!$B281)&gt;0,"Matched","Not in IT inventory"))</f>
        <v/>
      </c>
    </row>
    <row r="291">
      <c r="A291" s="6" t="n"/>
      <c r="B291" s="28">
        <f>IF(A291="","",IF(COUNTIFS(Register!$B$3:$B$1002,A291,Register!$E$3:$E$1002,"&lt;&gt;Retired",Register!$N$3:$N$1002,"&lt;&gt;After period end")&gt;0,"Matched","Not in register"))</f>
        <v/>
      </c>
      <c r="D291" s="28">
        <f>IF(Register!$B282="","",Register!$A282)</f>
        <v/>
      </c>
      <c r="E291" s="28">
        <f>IF(Register!$B282="","",Register!$B282)</f>
        <v/>
      </c>
      <c r="F291" s="28">
        <f>IF(OR(Register!$B282="",Register!$E282="Retired",Register!$N282="After period end"),"",IF(COUNTIF($A$12:$A$1011,Register!$B282)&gt;0,"Matched","Not in IT inventory"))</f>
        <v/>
      </c>
    </row>
    <row r="292">
      <c r="A292" s="6" t="n"/>
      <c r="B292" s="28">
        <f>IF(A292="","",IF(COUNTIFS(Register!$B$3:$B$1002,A292,Register!$E$3:$E$1002,"&lt;&gt;Retired",Register!$N$3:$N$1002,"&lt;&gt;After period end")&gt;0,"Matched","Not in register"))</f>
        <v/>
      </c>
      <c r="D292" s="28">
        <f>IF(Register!$B283="","",Register!$A283)</f>
        <v/>
      </c>
      <c r="E292" s="28">
        <f>IF(Register!$B283="","",Register!$B283)</f>
        <v/>
      </c>
      <c r="F292" s="28">
        <f>IF(OR(Register!$B283="",Register!$E283="Retired",Register!$N283="After period end"),"",IF(COUNTIF($A$12:$A$1011,Register!$B283)&gt;0,"Matched","Not in IT inventory"))</f>
        <v/>
      </c>
    </row>
    <row r="293">
      <c r="A293" s="6" t="n"/>
      <c r="B293" s="28">
        <f>IF(A293="","",IF(COUNTIFS(Register!$B$3:$B$1002,A293,Register!$E$3:$E$1002,"&lt;&gt;Retired",Register!$N$3:$N$1002,"&lt;&gt;After period end")&gt;0,"Matched","Not in register"))</f>
        <v/>
      </c>
      <c r="D293" s="28">
        <f>IF(Register!$B284="","",Register!$A284)</f>
        <v/>
      </c>
      <c r="E293" s="28">
        <f>IF(Register!$B284="","",Register!$B284)</f>
        <v/>
      </c>
      <c r="F293" s="28">
        <f>IF(OR(Register!$B284="",Register!$E284="Retired",Register!$N284="After period end"),"",IF(COUNTIF($A$12:$A$1011,Register!$B284)&gt;0,"Matched","Not in IT inventory"))</f>
        <v/>
      </c>
    </row>
    <row r="294">
      <c r="A294" s="6" t="n"/>
      <c r="B294" s="28">
        <f>IF(A294="","",IF(COUNTIFS(Register!$B$3:$B$1002,A294,Register!$E$3:$E$1002,"&lt;&gt;Retired",Register!$N$3:$N$1002,"&lt;&gt;After period end")&gt;0,"Matched","Not in register"))</f>
        <v/>
      </c>
      <c r="D294" s="28">
        <f>IF(Register!$B285="","",Register!$A285)</f>
        <v/>
      </c>
      <c r="E294" s="28">
        <f>IF(Register!$B285="","",Register!$B285)</f>
        <v/>
      </c>
      <c r="F294" s="28">
        <f>IF(OR(Register!$B285="",Register!$E285="Retired",Register!$N285="After period end"),"",IF(COUNTIF($A$12:$A$1011,Register!$B285)&gt;0,"Matched","Not in IT inventory"))</f>
        <v/>
      </c>
    </row>
    <row r="295">
      <c r="A295" s="6" t="n"/>
      <c r="B295" s="28">
        <f>IF(A295="","",IF(COUNTIFS(Register!$B$3:$B$1002,A295,Register!$E$3:$E$1002,"&lt;&gt;Retired",Register!$N$3:$N$1002,"&lt;&gt;After period end")&gt;0,"Matched","Not in register"))</f>
        <v/>
      </c>
      <c r="D295" s="28">
        <f>IF(Register!$B286="","",Register!$A286)</f>
        <v/>
      </c>
      <c r="E295" s="28">
        <f>IF(Register!$B286="","",Register!$B286)</f>
        <v/>
      </c>
      <c r="F295" s="28">
        <f>IF(OR(Register!$B286="",Register!$E286="Retired",Register!$N286="After period end"),"",IF(COUNTIF($A$12:$A$1011,Register!$B286)&gt;0,"Matched","Not in IT inventory"))</f>
        <v/>
      </c>
    </row>
    <row r="296">
      <c r="A296" s="6" t="n"/>
      <c r="B296" s="28">
        <f>IF(A296="","",IF(COUNTIFS(Register!$B$3:$B$1002,A296,Register!$E$3:$E$1002,"&lt;&gt;Retired",Register!$N$3:$N$1002,"&lt;&gt;After period end")&gt;0,"Matched","Not in register"))</f>
        <v/>
      </c>
      <c r="D296" s="28">
        <f>IF(Register!$B287="","",Register!$A287)</f>
        <v/>
      </c>
      <c r="E296" s="28">
        <f>IF(Register!$B287="","",Register!$B287)</f>
        <v/>
      </c>
      <c r="F296" s="28">
        <f>IF(OR(Register!$B287="",Register!$E287="Retired",Register!$N287="After period end"),"",IF(COUNTIF($A$12:$A$1011,Register!$B287)&gt;0,"Matched","Not in IT inventory"))</f>
        <v/>
      </c>
    </row>
    <row r="297">
      <c r="A297" s="6" t="n"/>
      <c r="B297" s="28">
        <f>IF(A297="","",IF(COUNTIFS(Register!$B$3:$B$1002,A297,Register!$E$3:$E$1002,"&lt;&gt;Retired",Register!$N$3:$N$1002,"&lt;&gt;After period end")&gt;0,"Matched","Not in register"))</f>
        <v/>
      </c>
      <c r="D297" s="28">
        <f>IF(Register!$B288="","",Register!$A288)</f>
        <v/>
      </c>
      <c r="E297" s="28">
        <f>IF(Register!$B288="","",Register!$B288)</f>
        <v/>
      </c>
      <c r="F297" s="28">
        <f>IF(OR(Register!$B288="",Register!$E288="Retired",Register!$N288="After period end"),"",IF(COUNTIF($A$12:$A$1011,Register!$B288)&gt;0,"Matched","Not in IT inventory"))</f>
        <v/>
      </c>
    </row>
    <row r="298">
      <c r="A298" s="6" t="n"/>
      <c r="B298" s="28">
        <f>IF(A298="","",IF(COUNTIFS(Register!$B$3:$B$1002,A298,Register!$E$3:$E$1002,"&lt;&gt;Retired",Register!$N$3:$N$1002,"&lt;&gt;After period end")&gt;0,"Matched","Not in register"))</f>
        <v/>
      </c>
      <c r="D298" s="28">
        <f>IF(Register!$B289="","",Register!$A289)</f>
        <v/>
      </c>
      <c r="E298" s="28">
        <f>IF(Register!$B289="","",Register!$B289)</f>
        <v/>
      </c>
      <c r="F298" s="28">
        <f>IF(OR(Register!$B289="",Register!$E289="Retired",Register!$N289="After period end"),"",IF(COUNTIF($A$12:$A$1011,Register!$B289)&gt;0,"Matched","Not in IT inventory"))</f>
        <v/>
      </c>
    </row>
    <row r="299">
      <c r="A299" s="6" t="n"/>
      <c r="B299" s="28">
        <f>IF(A299="","",IF(COUNTIFS(Register!$B$3:$B$1002,A299,Register!$E$3:$E$1002,"&lt;&gt;Retired",Register!$N$3:$N$1002,"&lt;&gt;After period end")&gt;0,"Matched","Not in register"))</f>
        <v/>
      </c>
      <c r="D299" s="28">
        <f>IF(Register!$B290="","",Register!$A290)</f>
        <v/>
      </c>
      <c r="E299" s="28">
        <f>IF(Register!$B290="","",Register!$B290)</f>
        <v/>
      </c>
      <c r="F299" s="28">
        <f>IF(OR(Register!$B290="",Register!$E290="Retired",Register!$N290="After period end"),"",IF(COUNTIF($A$12:$A$1011,Register!$B290)&gt;0,"Matched","Not in IT inventory"))</f>
        <v/>
      </c>
    </row>
    <row r="300">
      <c r="A300" s="6" t="n"/>
      <c r="B300" s="28">
        <f>IF(A300="","",IF(COUNTIFS(Register!$B$3:$B$1002,A300,Register!$E$3:$E$1002,"&lt;&gt;Retired",Register!$N$3:$N$1002,"&lt;&gt;After period end")&gt;0,"Matched","Not in register"))</f>
        <v/>
      </c>
      <c r="D300" s="28">
        <f>IF(Register!$B291="","",Register!$A291)</f>
        <v/>
      </c>
      <c r="E300" s="28">
        <f>IF(Register!$B291="","",Register!$B291)</f>
        <v/>
      </c>
      <c r="F300" s="28">
        <f>IF(OR(Register!$B291="",Register!$E291="Retired",Register!$N291="After period end"),"",IF(COUNTIF($A$12:$A$1011,Register!$B291)&gt;0,"Matched","Not in IT inventory"))</f>
        <v/>
      </c>
    </row>
    <row r="301">
      <c r="A301" s="6" t="n"/>
      <c r="B301" s="28">
        <f>IF(A301="","",IF(COUNTIFS(Register!$B$3:$B$1002,A301,Register!$E$3:$E$1002,"&lt;&gt;Retired",Register!$N$3:$N$1002,"&lt;&gt;After period end")&gt;0,"Matched","Not in register"))</f>
        <v/>
      </c>
      <c r="D301" s="28">
        <f>IF(Register!$B292="","",Register!$A292)</f>
        <v/>
      </c>
      <c r="E301" s="28">
        <f>IF(Register!$B292="","",Register!$B292)</f>
        <v/>
      </c>
      <c r="F301" s="28">
        <f>IF(OR(Register!$B292="",Register!$E292="Retired",Register!$N292="After period end"),"",IF(COUNTIF($A$12:$A$1011,Register!$B292)&gt;0,"Matched","Not in IT inventory"))</f>
        <v/>
      </c>
    </row>
    <row r="302">
      <c r="A302" s="6" t="n"/>
      <c r="B302" s="28">
        <f>IF(A302="","",IF(COUNTIFS(Register!$B$3:$B$1002,A302,Register!$E$3:$E$1002,"&lt;&gt;Retired",Register!$N$3:$N$1002,"&lt;&gt;After period end")&gt;0,"Matched","Not in register"))</f>
        <v/>
      </c>
      <c r="D302" s="28">
        <f>IF(Register!$B293="","",Register!$A293)</f>
        <v/>
      </c>
      <c r="E302" s="28">
        <f>IF(Register!$B293="","",Register!$B293)</f>
        <v/>
      </c>
      <c r="F302" s="28">
        <f>IF(OR(Register!$B293="",Register!$E293="Retired",Register!$N293="After period end"),"",IF(COUNTIF($A$12:$A$1011,Register!$B293)&gt;0,"Matched","Not in IT inventory"))</f>
        <v/>
      </c>
    </row>
    <row r="303">
      <c r="A303" s="6" t="n"/>
      <c r="B303" s="28">
        <f>IF(A303="","",IF(COUNTIFS(Register!$B$3:$B$1002,A303,Register!$E$3:$E$1002,"&lt;&gt;Retired",Register!$N$3:$N$1002,"&lt;&gt;After period end")&gt;0,"Matched","Not in register"))</f>
        <v/>
      </c>
      <c r="D303" s="28">
        <f>IF(Register!$B294="","",Register!$A294)</f>
        <v/>
      </c>
      <c r="E303" s="28">
        <f>IF(Register!$B294="","",Register!$B294)</f>
        <v/>
      </c>
      <c r="F303" s="28">
        <f>IF(OR(Register!$B294="",Register!$E294="Retired",Register!$N294="After period end"),"",IF(COUNTIF($A$12:$A$1011,Register!$B294)&gt;0,"Matched","Not in IT inventory"))</f>
        <v/>
      </c>
    </row>
    <row r="304">
      <c r="A304" s="6" t="n"/>
      <c r="B304" s="28">
        <f>IF(A304="","",IF(COUNTIFS(Register!$B$3:$B$1002,A304,Register!$E$3:$E$1002,"&lt;&gt;Retired",Register!$N$3:$N$1002,"&lt;&gt;After period end")&gt;0,"Matched","Not in register"))</f>
        <v/>
      </c>
      <c r="D304" s="28">
        <f>IF(Register!$B295="","",Register!$A295)</f>
        <v/>
      </c>
      <c r="E304" s="28">
        <f>IF(Register!$B295="","",Register!$B295)</f>
        <v/>
      </c>
      <c r="F304" s="28">
        <f>IF(OR(Register!$B295="",Register!$E295="Retired",Register!$N295="After period end"),"",IF(COUNTIF($A$12:$A$1011,Register!$B295)&gt;0,"Matched","Not in IT inventory"))</f>
        <v/>
      </c>
    </row>
    <row r="305">
      <c r="A305" s="6" t="n"/>
      <c r="B305" s="28">
        <f>IF(A305="","",IF(COUNTIFS(Register!$B$3:$B$1002,A305,Register!$E$3:$E$1002,"&lt;&gt;Retired",Register!$N$3:$N$1002,"&lt;&gt;After period end")&gt;0,"Matched","Not in register"))</f>
        <v/>
      </c>
      <c r="D305" s="28">
        <f>IF(Register!$B296="","",Register!$A296)</f>
        <v/>
      </c>
      <c r="E305" s="28">
        <f>IF(Register!$B296="","",Register!$B296)</f>
        <v/>
      </c>
      <c r="F305" s="28">
        <f>IF(OR(Register!$B296="",Register!$E296="Retired",Register!$N296="After period end"),"",IF(COUNTIF($A$12:$A$1011,Register!$B296)&gt;0,"Matched","Not in IT inventory"))</f>
        <v/>
      </c>
    </row>
    <row r="306">
      <c r="A306" s="6" t="n"/>
      <c r="B306" s="28">
        <f>IF(A306="","",IF(COUNTIFS(Register!$B$3:$B$1002,A306,Register!$E$3:$E$1002,"&lt;&gt;Retired",Register!$N$3:$N$1002,"&lt;&gt;After period end")&gt;0,"Matched","Not in register"))</f>
        <v/>
      </c>
      <c r="D306" s="28">
        <f>IF(Register!$B297="","",Register!$A297)</f>
        <v/>
      </c>
      <c r="E306" s="28">
        <f>IF(Register!$B297="","",Register!$B297)</f>
        <v/>
      </c>
      <c r="F306" s="28">
        <f>IF(OR(Register!$B297="",Register!$E297="Retired",Register!$N297="After period end"),"",IF(COUNTIF($A$12:$A$1011,Register!$B297)&gt;0,"Matched","Not in IT inventory"))</f>
        <v/>
      </c>
    </row>
    <row r="307">
      <c r="A307" s="6" t="n"/>
      <c r="B307" s="28">
        <f>IF(A307="","",IF(COUNTIFS(Register!$B$3:$B$1002,A307,Register!$E$3:$E$1002,"&lt;&gt;Retired",Register!$N$3:$N$1002,"&lt;&gt;After period end")&gt;0,"Matched","Not in register"))</f>
        <v/>
      </c>
      <c r="D307" s="28">
        <f>IF(Register!$B298="","",Register!$A298)</f>
        <v/>
      </c>
      <c r="E307" s="28">
        <f>IF(Register!$B298="","",Register!$B298)</f>
        <v/>
      </c>
      <c r="F307" s="28">
        <f>IF(OR(Register!$B298="",Register!$E298="Retired",Register!$N298="After period end"),"",IF(COUNTIF($A$12:$A$1011,Register!$B298)&gt;0,"Matched","Not in IT inventory"))</f>
        <v/>
      </c>
    </row>
    <row r="308">
      <c r="A308" s="6" t="n"/>
      <c r="B308" s="28">
        <f>IF(A308="","",IF(COUNTIFS(Register!$B$3:$B$1002,A308,Register!$E$3:$E$1002,"&lt;&gt;Retired",Register!$N$3:$N$1002,"&lt;&gt;After period end")&gt;0,"Matched","Not in register"))</f>
        <v/>
      </c>
      <c r="D308" s="28">
        <f>IF(Register!$B299="","",Register!$A299)</f>
        <v/>
      </c>
      <c r="E308" s="28">
        <f>IF(Register!$B299="","",Register!$B299)</f>
        <v/>
      </c>
      <c r="F308" s="28">
        <f>IF(OR(Register!$B299="",Register!$E299="Retired",Register!$N299="After period end"),"",IF(COUNTIF($A$12:$A$1011,Register!$B299)&gt;0,"Matched","Not in IT inventory"))</f>
        <v/>
      </c>
    </row>
    <row r="309">
      <c r="A309" s="6" t="n"/>
      <c r="B309" s="28">
        <f>IF(A309="","",IF(COUNTIFS(Register!$B$3:$B$1002,A309,Register!$E$3:$E$1002,"&lt;&gt;Retired",Register!$N$3:$N$1002,"&lt;&gt;After period end")&gt;0,"Matched","Not in register"))</f>
        <v/>
      </c>
      <c r="D309" s="28">
        <f>IF(Register!$B300="","",Register!$A300)</f>
        <v/>
      </c>
      <c r="E309" s="28">
        <f>IF(Register!$B300="","",Register!$B300)</f>
        <v/>
      </c>
      <c r="F309" s="28">
        <f>IF(OR(Register!$B300="",Register!$E300="Retired",Register!$N300="After period end"),"",IF(COUNTIF($A$12:$A$1011,Register!$B300)&gt;0,"Matched","Not in IT inventory"))</f>
        <v/>
      </c>
    </row>
    <row r="310">
      <c r="A310" s="6" t="n"/>
      <c r="B310" s="28">
        <f>IF(A310="","",IF(COUNTIFS(Register!$B$3:$B$1002,A310,Register!$E$3:$E$1002,"&lt;&gt;Retired",Register!$N$3:$N$1002,"&lt;&gt;After period end")&gt;0,"Matched","Not in register"))</f>
        <v/>
      </c>
      <c r="D310" s="28">
        <f>IF(Register!$B301="","",Register!$A301)</f>
        <v/>
      </c>
      <c r="E310" s="28">
        <f>IF(Register!$B301="","",Register!$B301)</f>
        <v/>
      </c>
      <c r="F310" s="28">
        <f>IF(OR(Register!$B301="",Register!$E301="Retired",Register!$N301="After period end"),"",IF(COUNTIF($A$12:$A$1011,Register!$B301)&gt;0,"Matched","Not in IT inventory"))</f>
        <v/>
      </c>
    </row>
    <row r="311">
      <c r="A311" s="6" t="n"/>
      <c r="B311" s="28">
        <f>IF(A311="","",IF(COUNTIFS(Register!$B$3:$B$1002,A311,Register!$E$3:$E$1002,"&lt;&gt;Retired",Register!$N$3:$N$1002,"&lt;&gt;After period end")&gt;0,"Matched","Not in register"))</f>
        <v/>
      </c>
      <c r="D311" s="28">
        <f>IF(Register!$B302="","",Register!$A302)</f>
        <v/>
      </c>
      <c r="E311" s="28">
        <f>IF(Register!$B302="","",Register!$B302)</f>
        <v/>
      </c>
      <c r="F311" s="28">
        <f>IF(OR(Register!$B302="",Register!$E302="Retired",Register!$N302="After period end"),"",IF(COUNTIF($A$12:$A$1011,Register!$B302)&gt;0,"Matched","Not in IT inventory"))</f>
        <v/>
      </c>
    </row>
    <row r="312">
      <c r="A312" s="6" t="n"/>
      <c r="B312" s="28">
        <f>IF(A312="","",IF(COUNTIFS(Register!$B$3:$B$1002,A312,Register!$E$3:$E$1002,"&lt;&gt;Retired",Register!$N$3:$N$1002,"&lt;&gt;After period end")&gt;0,"Matched","Not in register"))</f>
        <v/>
      </c>
      <c r="D312" s="28">
        <f>IF(Register!$B303="","",Register!$A303)</f>
        <v/>
      </c>
      <c r="E312" s="28">
        <f>IF(Register!$B303="","",Register!$B303)</f>
        <v/>
      </c>
      <c r="F312" s="28">
        <f>IF(OR(Register!$B303="",Register!$E303="Retired",Register!$N303="After period end"),"",IF(COUNTIF($A$12:$A$1011,Register!$B303)&gt;0,"Matched","Not in IT inventory"))</f>
        <v/>
      </c>
    </row>
    <row r="313">
      <c r="A313" s="6" t="n"/>
      <c r="B313" s="28">
        <f>IF(A313="","",IF(COUNTIFS(Register!$B$3:$B$1002,A313,Register!$E$3:$E$1002,"&lt;&gt;Retired",Register!$N$3:$N$1002,"&lt;&gt;After period end")&gt;0,"Matched","Not in register"))</f>
        <v/>
      </c>
      <c r="D313" s="28">
        <f>IF(Register!$B304="","",Register!$A304)</f>
        <v/>
      </c>
      <c r="E313" s="28">
        <f>IF(Register!$B304="","",Register!$B304)</f>
        <v/>
      </c>
      <c r="F313" s="28">
        <f>IF(OR(Register!$B304="",Register!$E304="Retired",Register!$N304="After period end"),"",IF(COUNTIF($A$12:$A$1011,Register!$B304)&gt;0,"Matched","Not in IT inventory"))</f>
        <v/>
      </c>
    </row>
    <row r="314">
      <c r="A314" s="6" t="n"/>
      <c r="B314" s="28">
        <f>IF(A314="","",IF(COUNTIFS(Register!$B$3:$B$1002,A314,Register!$E$3:$E$1002,"&lt;&gt;Retired",Register!$N$3:$N$1002,"&lt;&gt;After period end")&gt;0,"Matched","Not in register"))</f>
        <v/>
      </c>
      <c r="D314" s="28">
        <f>IF(Register!$B305="","",Register!$A305)</f>
        <v/>
      </c>
      <c r="E314" s="28">
        <f>IF(Register!$B305="","",Register!$B305)</f>
        <v/>
      </c>
      <c r="F314" s="28">
        <f>IF(OR(Register!$B305="",Register!$E305="Retired",Register!$N305="After period end"),"",IF(COUNTIF($A$12:$A$1011,Register!$B305)&gt;0,"Matched","Not in IT inventory"))</f>
        <v/>
      </c>
    </row>
    <row r="315">
      <c r="A315" s="6" t="n"/>
      <c r="B315" s="28">
        <f>IF(A315="","",IF(COUNTIFS(Register!$B$3:$B$1002,A315,Register!$E$3:$E$1002,"&lt;&gt;Retired",Register!$N$3:$N$1002,"&lt;&gt;After period end")&gt;0,"Matched","Not in register"))</f>
        <v/>
      </c>
      <c r="D315" s="28">
        <f>IF(Register!$B306="","",Register!$A306)</f>
        <v/>
      </c>
      <c r="E315" s="28">
        <f>IF(Register!$B306="","",Register!$B306)</f>
        <v/>
      </c>
      <c r="F315" s="28">
        <f>IF(OR(Register!$B306="",Register!$E306="Retired",Register!$N306="After period end"),"",IF(COUNTIF($A$12:$A$1011,Register!$B306)&gt;0,"Matched","Not in IT inventory"))</f>
        <v/>
      </c>
    </row>
    <row r="316">
      <c r="A316" s="6" t="n"/>
      <c r="B316" s="28">
        <f>IF(A316="","",IF(COUNTIFS(Register!$B$3:$B$1002,A316,Register!$E$3:$E$1002,"&lt;&gt;Retired",Register!$N$3:$N$1002,"&lt;&gt;After period end")&gt;0,"Matched","Not in register"))</f>
        <v/>
      </c>
      <c r="D316" s="28">
        <f>IF(Register!$B307="","",Register!$A307)</f>
        <v/>
      </c>
      <c r="E316" s="28">
        <f>IF(Register!$B307="","",Register!$B307)</f>
        <v/>
      </c>
      <c r="F316" s="28">
        <f>IF(OR(Register!$B307="",Register!$E307="Retired",Register!$N307="After period end"),"",IF(COUNTIF($A$12:$A$1011,Register!$B307)&gt;0,"Matched","Not in IT inventory"))</f>
        <v/>
      </c>
    </row>
    <row r="317">
      <c r="A317" s="6" t="n"/>
      <c r="B317" s="28">
        <f>IF(A317="","",IF(COUNTIFS(Register!$B$3:$B$1002,A317,Register!$E$3:$E$1002,"&lt;&gt;Retired",Register!$N$3:$N$1002,"&lt;&gt;After period end")&gt;0,"Matched","Not in register"))</f>
        <v/>
      </c>
      <c r="D317" s="28">
        <f>IF(Register!$B308="","",Register!$A308)</f>
        <v/>
      </c>
      <c r="E317" s="28">
        <f>IF(Register!$B308="","",Register!$B308)</f>
        <v/>
      </c>
      <c r="F317" s="28">
        <f>IF(OR(Register!$B308="",Register!$E308="Retired",Register!$N308="After period end"),"",IF(COUNTIF($A$12:$A$1011,Register!$B308)&gt;0,"Matched","Not in IT inventory"))</f>
        <v/>
      </c>
    </row>
    <row r="318">
      <c r="A318" s="6" t="n"/>
      <c r="B318" s="28">
        <f>IF(A318="","",IF(COUNTIFS(Register!$B$3:$B$1002,A318,Register!$E$3:$E$1002,"&lt;&gt;Retired",Register!$N$3:$N$1002,"&lt;&gt;After period end")&gt;0,"Matched","Not in register"))</f>
        <v/>
      </c>
      <c r="D318" s="28">
        <f>IF(Register!$B309="","",Register!$A309)</f>
        <v/>
      </c>
      <c r="E318" s="28">
        <f>IF(Register!$B309="","",Register!$B309)</f>
        <v/>
      </c>
      <c r="F318" s="28">
        <f>IF(OR(Register!$B309="",Register!$E309="Retired",Register!$N309="After period end"),"",IF(COUNTIF($A$12:$A$1011,Register!$B309)&gt;0,"Matched","Not in IT inventory"))</f>
        <v/>
      </c>
    </row>
    <row r="319">
      <c r="A319" s="6" t="n"/>
      <c r="B319" s="28">
        <f>IF(A319="","",IF(COUNTIFS(Register!$B$3:$B$1002,A319,Register!$E$3:$E$1002,"&lt;&gt;Retired",Register!$N$3:$N$1002,"&lt;&gt;After period end")&gt;0,"Matched","Not in register"))</f>
        <v/>
      </c>
      <c r="D319" s="28">
        <f>IF(Register!$B310="","",Register!$A310)</f>
        <v/>
      </c>
      <c r="E319" s="28">
        <f>IF(Register!$B310="","",Register!$B310)</f>
        <v/>
      </c>
      <c r="F319" s="28">
        <f>IF(OR(Register!$B310="",Register!$E310="Retired",Register!$N310="After period end"),"",IF(COUNTIF($A$12:$A$1011,Register!$B310)&gt;0,"Matched","Not in IT inventory"))</f>
        <v/>
      </c>
    </row>
    <row r="320">
      <c r="A320" s="6" t="n"/>
      <c r="B320" s="28">
        <f>IF(A320="","",IF(COUNTIFS(Register!$B$3:$B$1002,A320,Register!$E$3:$E$1002,"&lt;&gt;Retired",Register!$N$3:$N$1002,"&lt;&gt;After period end")&gt;0,"Matched","Not in register"))</f>
        <v/>
      </c>
      <c r="D320" s="28">
        <f>IF(Register!$B311="","",Register!$A311)</f>
        <v/>
      </c>
      <c r="E320" s="28">
        <f>IF(Register!$B311="","",Register!$B311)</f>
        <v/>
      </c>
      <c r="F320" s="28">
        <f>IF(OR(Register!$B311="",Register!$E311="Retired",Register!$N311="After period end"),"",IF(COUNTIF($A$12:$A$1011,Register!$B311)&gt;0,"Matched","Not in IT inventory"))</f>
        <v/>
      </c>
    </row>
    <row r="321">
      <c r="A321" s="6" t="n"/>
      <c r="B321" s="28">
        <f>IF(A321="","",IF(COUNTIFS(Register!$B$3:$B$1002,A321,Register!$E$3:$E$1002,"&lt;&gt;Retired",Register!$N$3:$N$1002,"&lt;&gt;After period end")&gt;0,"Matched","Not in register"))</f>
        <v/>
      </c>
      <c r="D321" s="28">
        <f>IF(Register!$B312="","",Register!$A312)</f>
        <v/>
      </c>
      <c r="E321" s="28">
        <f>IF(Register!$B312="","",Register!$B312)</f>
        <v/>
      </c>
      <c r="F321" s="28">
        <f>IF(OR(Register!$B312="",Register!$E312="Retired",Register!$N312="After period end"),"",IF(COUNTIF($A$12:$A$1011,Register!$B312)&gt;0,"Matched","Not in IT inventory"))</f>
        <v/>
      </c>
    </row>
    <row r="322">
      <c r="A322" s="6" t="n"/>
      <c r="B322" s="28">
        <f>IF(A322="","",IF(COUNTIFS(Register!$B$3:$B$1002,A322,Register!$E$3:$E$1002,"&lt;&gt;Retired",Register!$N$3:$N$1002,"&lt;&gt;After period end")&gt;0,"Matched","Not in register"))</f>
        <v/>
      </c>
      <c r="D322" s="28">
        <f>IF(Register!$B313="","",Register!$A313)</f>
        <v/>
      </c>
      <c r="E322" s="28">
        <f>IF(Register!$B313="","",Register!$B313)</f>
        <v/>
      </c>
      <c r="F322" s="28">
        <f>IF(OR(Register!$B313="",Register!$E313="Retired",Register!$N313="After period end"),"",IF(COUNTIF($A$12:$A$1011,Register!$B313)&gt;0,"Matched","Not in IT inventory"))</f>
        <v/>
      </c>
    </row>
    <row r="323">
      <c r="A323" s="6" t="n"/>
      <c r="B323" s="28">
        <f>IF(A323="","",IF(COUNTIFS(Register!$B$3:$B$1002,A323,Register!$E$3:$E$1002,"&lt;&gt;Retired",Register!$N$3:$N$1002,"&lt;&gt;After period end")&gt;0,"Matched","Not in register"))</f>
        <v/>
      </c>
      <c r="D323" s="28">
        <f>IF(Register!$B314="","",Register!$A314)</f>
        <v/>
      </c>
      <c r="E323" s="28">
        <f>IF(Register!$B314="","",Register!$B314)</f>
        <v/>
      </c>
      <c r="F323" s="28">
        <f>IF(OR(Register!$B314="",Register!$E314="Retired",Register!$N314="After period end"),"",IF(COUNTIF($A$12:$A$1011,Register!$B314)&gt;0,"Matched","Not in IT inventory"))</f>
        <v/>
      </c>
    </row>
    <row r="324">
      <c r="A324" s="6" t="n"/>
      <c r="B324" s="28">
        <f>IF(A324="","",IF(COUNTIFS(Register!$B$3:$B$1002,A324,Register!$E$3:$E$1002,"&lt;&gt;Retired",Register!$N$3:$N$1002,"&lt;&gt;After period end")&gt;0,"Matched","Not in register"))</f>
        <v/>
      </c>
      <c r="D324" s="28">
        <f>IF(Register!$B315="","",Register!$A315)</f>
        <v/>
      </c>
      <c r="E324" s="28">
        <f>IF(Register!$B315="","",Register!$B315)</f>
        <v/>
      </c>
      <c r="F324" s="28">
        <f>IF(OR(Register!$B315="",Register!$E315="Retired",Register!$N315="After period end"),"",IF(COUNTIF($A$12:$A$1011,Register!$B315)&gt;0,"Matched","Not in IT inventory"))</f>
        <v/>
      </c>
    </row>
    <row r="325">
      <c r="A325" s="6" t="n"/>
      <c r="B325" s="28">
        <f>IF(A325="","",IF(COUNTIFS(Register!$B$3:$B$1002,A325,Register!$E$3:$E$1002,"&lt;&gt;Retired",Register!$N$3:$N$1002,"&lt;&gt;After period end")&gt;0,"Matched","Not in register"))</f>
        <v/>
      </c>
      <c r="D325" s="28">
        <f>IF(Register!$B316="","",Register!$A316)</f>
        <v/>
      </c>
      <c r="E325" s="28">
        <f>IF(Register!$B316="","",Register!$B316)</f>
        <v/>
      </c>
      <c r="F325" s="28">
        <f>IF(OR(Register!$B316="",Register!$E316="Retired",Register!$N316="After period end"),"",IF(COUNTIF($A$12:$A$1011,Register!$B316)&gt;0,"Matched","Not in IT inventory"))</f>
        <v/>
      </c>
    </row>
    <row r="326">
      <c r="A326" s="6" t="n"/>
      <c r="B326" s="28">
        <f>IF(A326="","",IF(COUNTIFS(Register!$B$3:$B$1002,A326,Register!$E$3:$E$1002,"&lt;&gt;Retired",Register!$N$3:$N$1002,"&lt;&gt;After period end")&gt;0,"Matched","Not in register"))</f>
        <v/>
      </c>
      <c r="D326" s="28">
        <f>IF(Register!$B317="","",Register!$A317)</f>
        <v/>
      </c>
      <c r="E326" s="28">
        <f>IF(Register!$B317="","",Register!$B317)</f>
        <v/>
      </c>
      <c r="F326" s="28">
        <f>IF(OR(Register!$B317="",Register!$E317="Retired",Register!$N317="After period end"),"",IF(COUNTIF($A$12:$A$1011,Register!$B317)&gt;0,"Matched","Not in IT inventory"))</f>
        <v/>
      </c>
    </row>
    <row r="327">
      <c r="A327" s="6" t="n"/>
      <c r="B327" s="28">
        <f>IF(A327="","",IF(COUNTIFS(Register!$B$3:$B$1002,A327,Register!$E$3:$E$1002,"&lt;&gt;Retired",Register!$N$3:$N$1002,"&lt;&gt;After period end")&gt;0,"Matched","Not in register"))</f>
        <v/>
      </c>
      <c r="D327" s="28">
        <f>IF(Register!$B318="","",Register!$A318)</f>
        <v/>
      </c>
      <c r="E327" s="28">
        <f>IF(Register!$B318="","",Register!$B318)</f>
        <v/>
      </c>
      <c r="F327" s="28">
        <f>IF(OR(Register!$B318="",Register!$E318="Retired",Register!$N318="After period end"),"",IF(COUNTIF($A$12:$A$1011,Register!$B318)&gt;0,"Matched","Not in IT inventory"))</f>
        <v/>
      </c>
    </row>
    <row r="328">
      <c r="A328" s="6" t="n"/>
      <c r="B328" s="28">
        <f>IF(A328="","",IF(COUNTIFS(Register!$B$3:$B$1002,A328,Register!$E$3:$E$1002,"&lt;&gt;Retired",Register!$N$3:$N$1002,"&lt;&gt;After period end")&gt;0,"Matched","Not in register"))</f>
        <v/>
      </c>
      <c r="D328" s="28">
        <f>IF(Register!$B319="","",Register!$A319)</f>
        <v/>
      </c>
      <c r="E328" s="28">
        <f>IF(Register!$B319="","",Register!$B319)</f>
        <v/>
      </c>
      <c r="F328" s="28">
        <f>IF(OR(Register!$B319="",Register!$E319="Retired",Register!$N319="After period end"),"",IF(COUNTIF($A$12:$A$1011,Register!$B319)&gt;0,"Matched","Not in IT inventory"))</f>
        <v/>
      </c>
    </row>
    <row r="329">
      <c r="A329" s="6" t="n"/>
      <c r="B329" s="28">
        <f>IF(A329="","",IF(COUNTIFS(Register!$B$3:$B$1002,A329,Register!$E$3:$E$1002,"&lt;&gt;Retired",Register!$N$3:$N$1002,"&lt;&gt;After period end")&gt;0,"Matched","Not in register"))</f>
        <v/>
      </c>
      <c r="D329" s="28">
        <f>IF(Register!$B320="","",Register!$A320)</f>
        <v/>
      </c>
      <c r="E329" s="28">
        <f>IF(Register!$B320="","",Register!$B320)</f>
        <v/>
      </c>
      <c r="F329" s="28">
        <f>IF(OR(Register!$B320="",Register!$E320="Retired",Register!$N320="After period end"),"",IF(COUNTIF($A$12:$A$1011,Register!$B320)&gt;0,"Matched","Not in IT inventory"))</f>
        <v/>
      </c>
    </row>
    <row r="330">
      <c r="A330" s="6" t="n"/>
      <c r="B330" s="28">
        <f>IF(A330="","",IF(COUNTIFS(Register!$B$3:$B$1002,A330,Register!$E$3:$E$1002,"&lt;&gt;Retired",Register!$N$3:$N$1002,"&lt;&gt;After period end")&gt;0,"Matched","Not in register"))</f>
        <v/>
      </c>
      <c r="D330" s="28">
        <f>IF(Register!$B321="","",Register!$A321)</f>
        <v/>
      </c>
      <c r="E330" s="28">
        <f>IF(Register!$B321="","",Register!$B321)</f>
        <v/>
      </c>
      <c r="F330" s="28">
        <f>IF(OR(Register!$B321="",Register!$E321="Retired",Register!$N321="After period end"),"",IF(COUNTIF($A$12:$A$1011,Register!$B321)&gt;0,"Matched","Not in IT inventory"))</f>
        <v/>
      </c>
    </row>
    <row r="331">
      <c r="A331" s="6" t="n"/>
      <c r="B331" s="28">
        <f>IF(A331="","",IF(COUNTIFS(Register!$B$3:$B$1002,A331,Register!$E$3:$E$1002,"&lt;&gt;Retired",Register!$N$3:$N$1002,"&lt;&gt;After period end")&gt;0,"Matched","Not in register"))</f>
        <v/>
      </c>
      <c r="D331" s="28">
        <f>IF(Register!$B322="","",Register!$A322)</f>
        <v/>
      </c>
      <c r="E331" s="28">
        <f>IF(Register!$B322="","",Register!$B322)</f>
        <v/>
      </c>
      <c r="F331" s="28">
        <f>IF(OR(Register!$B322="",Register!$E322="Retired",Register!$N322="After period end"),"",IF(COUNTIF($A$12:$A$1011,Register!$B322)&gt;0,"Matched","Not in IT inventory"))</f>
        <v/>
      </c>
    </row>
    <row r="332">
      <c r="A332" s="6" t="n"/>
      <c r="B332" s="28">
        <f>IF(A332="","",IF(COUNTIFS(Register!$B$3:$B$1002,A332,Register!$E$3:$E$1002,"&lt;&gt;Retired",Register!$N$3:$N$1002,"&lt;&gt;After period end")&gt;0,"Matched","Not in register"))</f>
        <v/>
      </c>
      <c r="D332" s="28">
        <f>IF(Register!$B323="","",Register!$A323)</f>
        <v/>
      </c>
      <c r="E332" s="28">
        <f>IF(Register!$B323="","",Register!$B323)</f>
        <v/>
      </c>
      <c r="F332" s="28">
        <f>IF(OR(Register!$B323="",Register!$E323="Retired",Register!$N323="After period end"),"",IF(COUNTIF($A$12:$A$1011,Register!$B323)&gt;0,"Matched","Not in IT inventory"))</f>
        <v/>
      </c>
    </row>
    <row r="333">
      <c r="A333" s="6" t="n"/>
      <c r="B333" s="28">
        <f>IF(A333="","",IF(COUNTIFS(Register!$B$3:$B$1002,A333,Register!$E$3:$E$1002,"&lt;&gt;Retired",Register!$N$3:$N$1002,"&lt;&gt;After period end")&gt;0,"Matched","Not in register"))</f>
        <v/>
      </c>
      <c r="D333" s="28">
        <f>IF(Register!$B324="","",Register!$A324)</f>
        <v/>
      </c>
      <c r="E333" s="28">
        <f>IF(Register!$B324="","",Register!$B324)</f>
        <v/>
      </c>
      <c r="F333" s="28">
        <f>IF(OR(Register!$B324="",Register!$E324="Retired",Register!$N324="After period end"),"",IF(COUNTIF($A$12:$A$1011,Register!$B324)&gt;0,"Matched","Not in IT inventory"))</f>
        <v/>
      </c>
    </row>
    <row r="334">
      <c r="A334" s="6" t="n"/>
      <c r="B334" s="28">
        <f>IF(A334="","",IF(COUNTIFS(Register!$B$3:$B$1002,A334,Register!$E$3:$E$1002,"&lt;&gt;Retired",Register!$N$3:$N$1002,"&lt;&gt;After period end")&gt;0,"Matched","Not in register"))</f>
        <v/>
      </c>
      <c r="D334" s="28">
        <f>IF(Register!$B325="","",Register!$A325)</f>
        <v/>
      </c>
      <c r="E334" s="28">
        <f>IF(Register!$B325="","",Register!$B325)</f>
        <v/>
      </c>
      <c r="F334" s="28">
        <f>IF(OR(Register!$B325="",Register!$E325="Retired",Register!$N325="After period end"),"",IF(COUNTIF($A$12:$A$1011,Register!$B325)&gt;0,"Matched","Not in IT inventory"))</f>
        <v/>
      </c>
    </row>
    <row r="335">
      <c r="A335" s="6" t="n"/>
      <c r="B335" s="28">
        <f>IF(A335="","",IF(COUNTIFS(Register!$B$3:$B$1002,A335,Register!$E$3:$E$1002,"&lt;&gt;Retired",Register!$N$3:$N$1002,"&lt;&gt;After period end")&gt;0,"Matched","Not in register"))</f>
        <v/>
      </c>
      <c r="D335" s="28">
        <f>IF(Register!$B326="","",Register!$A326)</f>
        <v/>
      </c>
      <c r="E335" s="28">
        <f>IF(Register!$B326="","",Register!$B326)</f>
        <v/>
      </c>
      <c r="F335" s="28">
        <f>IF(OR(Register!$B326="",Register!$E326="Retired",Register!$N326="After period end"),"",IF(COUNTIF($A$12:$A$1011,Register!$B326)&gt;0,"Matched","Not in IT inventory"))</f>
        <v/>
      </c>
    </row>
    <row r="336">
      <c r="A336" s="6" t="n"/>
      <c r="B336" s="28">
        <f>IF(A336="","",IF(COUNTIFS(Register!$B$3:$B$1002,A336,Register!$E$3:$E$1002,"&lt;&gt;Retired",Register!$N$3:$N$1002,"&lt;&gt;After period end")&gt;0,"Matched","Not in register"))</f>
        <v/>
      </c>
      <c r="D336" s="28">
        <f>IF(Register!$B327="","",Register!$A327)</f>
        <v/>
      </c>
      <c r="E336" s="28">
        <f>IF(Register!$B327="","",Register!$B327)</f>
        <v/>
      </c>
      <c r="F336" s="28">
        <f>IF(OR(Register!$B327="",Register!$E327="Retired",Register!$N327="After period end"),"",IF(COUNTIF($A$12:$A$1011,Register!$B327)&gt;0,"Matched","Not in IT inventory"))</f>
        <v/>
      </c>
    </row>
    <row r="337">
      <c r="A337" s="6" t="n"/>
      <c r="B337" s="28">
        <f>IF(A337="","",IF(COUNTIFS(Register!$B$3:$B$1002,A337,Register!$E$3:$E$1002,"&lt;&gt;Retired",Register!$N$3:$N$1002,"&lt;&gt;After period end")&gt;0,"Matched","Not in register"))</f>
        <v/>
      </c>
      <c r="D337" s="28">
        <f>IF(Register!$B328="","",Register!$A328)</f>
        <v/>
      </c>
      <c r="E337" s="28">
        <f>IF(Register!$B328="","",Register!$B328)</f>
        <v/>
      </c>
      <c r="F337" s="28">
        <f>IF(OR(Register!$B328="",Register!$E328="Retired",Register!$N328="After period end"),"",IF(COUNTIF($A$12:$A$1011,Register!$B328)&gt;0,"Matched","Not in IT inventory"))</f>
        <v/>
      </c>
    </row>
    <row r="338">
      <c r="A338" s="6" t="n"/>
      <c r="B338" s="28">
        <f>IF(A338="","",IF(COUNTIFS(Register!$B$3:$B$1002,A338,Register!$E$3:$E$1002,"&lt;&gt;Retired",Register!$N$3:$N$1002,"&lt;&gt;After period end")&gt;0,"Matched","Not in register"))</f>
        <v/>
      </c>
      <c r="D338" s="28">
        <f>IF(Register!$B329="","",Register!$A329)</f>
        <v/>
      </c>
      <c r="E338" s="28">
        <f>IF(Register!$B329="","",Register!$B329)</f>
        <v/>
      </c>
      <c r="F338" s="28">
        <f>IF(OR(Register!$B329="",Register!$E329="Retired",Register!$N329="After period end"),"",IF(COUNTIF($A$12:$A$1011,Register!$B329)&gt;0,"Matched","Not in IT inventory"))</f>
        <v/>
      </c>
    </row>
    <row r="339">
      <c r="A339" s="6" t="n"/>
      <c r="B339" s="28">
        <f>IF(A339="","",IF(COUNTIFS(Register!$B$3:$B$1002,A339,Register!$E$3:$E$1002,"&lt;&gt;Retired",Register!$N$3:$N$1002,"&lt;&gt;After period end")&gt;0,"Matched","Not in register"))</f>
        <v/>
      </c>
      <c r="D339" s="28">
        <f>IF(Register!$B330="","",Register!$A330)</f>
        <v/>
      </c>
      <c r="E339" s="28">
        <f>IF(Register!$B330="","",Register!$B330)</f>
        <v/>
      </c>
      <c r="F339" s="28">
        <f>IF(OR(Register!$B330="",Register!$E330="Retired",Register!$N330="After period end"),"",IF(COUNTIF($A$12:$A$1011,Register!$B330)&gt;0,"Matched","Not in IT inventory"))</f>
        <v/>
      </c>
    </row>
    <row r="340">
      <c r="A340" s="6" t="n"/>
      <c r="B340" s="28">
        <f>IF(A340="","",IF(COUNTIFS(Register!$B$3:$B$1002,A340,Register!$E$3:$E$1002,"&lt;&gt;Retired",Register!$N$3:$N$1002,"&lt;&gt;After period end")&gt;0,"Matched","Not in register"))</f>
        <v/>
      </c>
      <c r="D340" s="28">
        <f>IF(Register!$B331="","",Register!$A331)</f>
        <v/>
      </c>
      <c r="E340" s="28">
        <f>IF(Register!$B331="","",Register!$B331)</f>
        <v/>
      </c>
      <c r="F340" s="28">
        <f>IF(OR(Register!$B331="",Register!$E331="Retired",Register!$N331="After period end"),"",IF(COUNTIF($A$12:$A$1011,Register!$B331)&gt;0,"Matched","Not in IT inventory"))</f>
        <v/>
      </c>
    </row>
    <row r="341">
      <c r="A341" s="6" t="n"/>
      <c r="B341" s="28">
        <f>IF(A341="","",IF(COUNTIFS(Register!$B$3:$B$1002,A341,Register!$E$3:$E$1002,"&lt;&gt;Retired",Register!$N$3:$N$1002,"&lt;&gt;After period end")&gt;0,"Matched","Not in register"))</f>
        <v/>
      </c>
      <c r="D341" s="28">
        <f>IF(Register!$B332="","",Register!$A332)</f>
        <v/>
      </c>
      <c r="E341" s="28">
        <f>IF(Register!$B332="","",Register!$B332)</f>
        <v/>
      </c>
      <c r="F341" s="28">
        <f>IF(OR(Register!$B332="",Register!$E332="Retired",Register!$N332="After period end"),"",IF(COUNTIF($A$12:$A$1011,Register!$B332)&gt;0,"Matched","Not in IT inventory"))</f>
        <v/>
      </c>
    </row>
    <row r="342">
      <c r="A342" s="6" t="n"/>
      <c r="B342" s="28">
        <f>IF(A342="","",IF(COUNTIFS(Register!$B$3:$B$1002,A342,Register!$E$3:$E$1002,"&lt;&gt;Retired",Register!$N$3:$N$1002,"&lt;&gt;After period end")&gt;0,"Matched","Not in register"))</f>
        <v/>
      </c>
      <c r="D342" s="28">
        <f>IF(Register!$B333="","",Register!$A333)</f>
        <v/>
      </c>
      <c r="E342" s="28">
        <f>IF(Register!$B333="","",Register!$B333)</f>
        <v/>
      </c>
      <c r="F342" s="28">
        <f>IF(OR(Register!$B333="",Register!$E333="Retired",Register!$N333="After period end"),"",IF(COUNTIF($A$12:$A$1011,Register!$B333)&gt;0,"Matched","Not in IT inventory"))</f>
        <v/>
      </c>
    </row>
    <row r="343">
      <c r="A343" s="6" t="n"/>
      <c r="B343" s="28">
        <f>IF(A343="","",IF(COUNTIFS(Register!$B$3:$B$1002,A343,Register!$E$3:$E$1002,"&lt;&gt;Retired",Register!$N$3:$N$1002,"&lt;&gt;After period end")&gt;0,"Matched","Not in register"))</f>
        <v/>
      </c>
      <c r="D343" s="28">
        <f>IF(Register!$B334="","",Register!$A334)</f>
        <v/>
      </c>
      <c r="E343" s="28">
        <f>IF(Register!$B334="","",Register!$B334)</f>
        <v/>
      </c>
      <c r="F343" s="28">
        <f>IF(OR(Register!$B334="",Register!$E334="Retired",Register!$N334="After period end"),"",IF(COUNTIF($A$12:$A$1011,Register!$B334)&gt;0,"Matched","Not in IT inventory"))</f>
        <v/>
      </c>
    </row>
    <row r="344">
      <c r="A344" s="6" t="n"/>
      <c r="B344" s="28">
        <f>IF(A344="","",IF(COUNTIFS(Register!$B$3:$B$1002,A344,Register!$E$3:$E$1002,"&lt;&gt;Retired",Register!$N$3:$N$1002,"&lt;&gt;After period end")&gt;0,"Matched","Not in register"))</f>
        <v/>
      </c>
      <c r="D344" s="28">
        <f>IF(Register!$B335="","",Register!$A335)</f>
        <v/>
      </c>
      <c r="E344" s="28">
        <f>IF(Register!$B335="","",Register!$B335)</f>
        <v/>
      </c>
      <c r="F344" s="28">
        <f>IF(OR(Register!$B335="",Register!$E335="Retired",Register!$N335="After period end"),"",IF(COUNTIF($A$12:$A$1011,Register!$B335)&gt;0,"Matched","Not in IT inventory"))</f>
        <v/>
      </c>
    </row>
    <row r="345">
      <c r="A345" s="6" t="n"/>
      <c r="B345" s="28">
        <f>IF(A345="","",IF(COUNTIFS(Register!$B$3:$B$1002,A345,Register!$E$3:$E$1002,"&lt;&gt;Retired",Register!$N$3:$N$1002,"&lt;&gt;After period end")&gt;0,"Matched","Not in register"))</f>
        <v/>
      </c>
      <c r="D345" s="28">
        <f>IF(Register!$B336="","",Register!$A336)</f>
        <v/>
      </c>
      <c r="E345" s="28">
        <f>IF(Register!$B336="","",Register!$B336)</f>
        <v/>
      </c>
      <c r="F345" s="28">
        <f>IF(OR(Register!$B336="",Register!$E336="Retired",Register!$N336="After period end"),"",IF(COUNTIF($A$12:$A$1011,Register!$B336)&gt;0,"Matched","Not in IT inventory"))</f>
        <v/>
      </c>
    </row>
    <row r="346">
      <c r="A346" s="6" t="n"/>
      <c r="B346" s="28">
        <f>IF(A346="","",IF(COUNTIFS(Register!$B$3:$B$1002,A346,Register!$E$3:$E$1002,"&lt;&gt;Retired",Register!$N$3:$N$1002,"&lt;&gt;After period end")&gt;0,"Matched","Not in register"))</f>
        <v/>
      </c>
      <c r="D346" s="28">
        <f>IF(Register!$B337="","",Register!$A337)</f>
        <v/>
      </c>
      <c r="E346" s="28">
        <f>IF(Register!$B337="","",Register!$B337)</f>
        <v/>
      </c>
      <c r="F346" s="28">
        <f>IF(OR(Register!$B337="",Register!$E337="Retired",Register!$N337="After period end"),"",IF(COUNTIF($A$12:$A$1011,Register!$B337)&gt;0,"Matched","Not in IT inventory"))</f>
        <v/>
      </c>
    </row>
    <row r="347">
      <c r="A347" s="6" t="n"/>
      <c r="B347" s="28">
        <f>IF(A347="","",IF(COUNTIFS(Register!$B$3:$B$1002,A347,Register!$E$3:$E$1002,"&lt;&gt;Retired",Register!$N$3:$N$1002,"&lt;&gt;After period end")&gt;0,"Matched","Not in register"))</f>
        <v/>
      </c>
      <c r="D347" s="28">
        <f>IF(Register!$B338="","",Register!$A338)</f>
        <v/>
      </c>
      <c r="E347" s="28">
        <f>IF(Register!$B338="","",Register!$B338)</f>
        <v/>
      </c>
      <c r="F347" s="28">
        <f>IF(OR(Register!$B338="",Register!$E338="Retired",Register!$N338="After period end"),"",IF(COUNTIF($A$12:$A$1011,Register!$B338)&gt;0,"Matched","Not in IT inventory"))</f>
        <v/>
      </c>
    </row>
    <row r="348">
      <c r="A348" s="6" t="n"/>
      <c r="B348" s="28">
        <f>IF(A348="","",IF(COUNTIFS(Register!$B$3:$B$1002,A348,Register!$E$3:$E$1002,"&lt;&gt;Retired",Register!$N$3:$N$1002,"&lt;&gt;After period end")&gt;0,"Matched","Not in register"))</f>
        <v/>
      </c>
      <c r="D348" s="28">
        <f>IF(Register!$B339="","",Register!$A339)</f>
        <v/>
      </c>
      <c r="E348" s="28">
        <f>IF(Register!$B339="","",Register!$B339)</f>
        <v/>
      </c>
      <c r="F348" s="28">
        <f>IF(OR(Register!$B339="",Register!$E339="Retired",Register!$N339="After period end"),"",IF(COUNTIF($A$12:$A$1011,Register!$B339)&gt;0,"Matched","Not in IT inventory"))</f>
        <v/>
      </c>
    </row>
    <row r="349">
      <c r="A349" s="6" t="n"/>
      <c r="B349" s="28">
        <f>IF(A349="","",IF(COUNTIFS(Register!$B$3:$B$1002,A349,Register!$E$3:$E$1002,"&lt;&gt;Retired",Register!$N$3:$N$1002,"&lt;&gt;After period end")&gt;0,"Matched","Not in register"))</f>
        <v/>
      </c>
      <c r="D349" s="28">
        <f>IF(Register!$B340="","",Register!$A340)</f>
        <v/>
      </c>
      <c r="E349" s="28">
        <f>IF(Register!$B340="","",Register!$B340)</f>
        <v/>
      </c>
      <c r="F349" s="28">
        <f>IF(OR(Register!$B340="",Register!$E340="Retired",Register!$N340="After period end"),"",IF(COUNTIF($A$12:$A$1011,Register!$B340)&gt;0,"Matched","Not in IT inventory"))</f>
        <v/>
      </c>
    </row>
    <row r="350">
      <c r="A350" s="6" t="n"/>
      <c r="B350" s="28">
        <f>IF(A350="","",IF(COUNTIFS(Register!$B$3:$B$1002,A350,Register!$E$3:$E$1002,"&lt;&gt;Retired",Register!$N$3:$N$1002,"&lt;&gt;After period end")&gt;0,"Matched","Not in register"))</f>
        <v/>
      </c>
      <c r="D350" s="28">
        <f>IF(Register!$B341="","",Register!$A341)</f>
        <v/>
      </c>
      <c r="E350" s="28">
        <f>IF(Register!$B341="","",Register!$B341)</f>
        <v/>
      </c>
      <c r="F350" s="28">
        <f>IF(OR(Register!$B341="",Register!$E341="Retired",Register!$N341="After period end"),"",IF(COUNTIF($A$12:$A$1011,Register!$B341)&gt;0,"Matched","Not in IT inventory"))</f>
        <v/>
      </c>
    </row>
    <row r="351">
      <c r="A351" s="6" t="n"/>
      <c r="B351" s="28">
        <f>IF(A351="","",IF(COUNTIFS(Register!$B$3:$B$1002,A351,Register!$E$3:$E$1002,"&lt;&gt;Retired",Register!$N$3:$N$1002,"&lt;&gt;After period end")&gt;0,"Matched","Not in register"))</f>
        <v/>
      </c>
      <c r="D351" s="28">
        <f>IF(Register!$B342="","",Register!$A342)</f>
        <v/>
      </c>
      <c r="E351" s="28">
        <f>IF(Register!$B342="","",Register!$B342)</f>
        <v/>
      </c>
      <c r="F351" s="28">
        <f>IF(OR(Register!$B342="",Register!$E342="Retired",Register!$N342="After period end"),"",IF(COUNTIF($A$12:$A$1011,Register!$B342)&gt;0,"Matched","Not in IT inventory"))</f>
        <v/>
      </c>
    </row>
    <row r="352">
      <c r="A352" s="6" t="n"/>
      <c r="B352" s="28">
        <f>IF(A352="","",IF(COUNTIFS(Register!$B$3:$B$1002,A352,Register!$E$3:$E$1002,"&lt;&gt;Retired",Register!$N$3:$N$1002,"&lt;&gt;After period end")&gt;0,"Matched","Not in register"))</f>
        <v/>
      </c>
      <c r="D352" s="28">
        <f>IF(Register!$B343="","",Register!$A343)</f>
        <v/>
      </c>
      <c r="E352" s="28">
        <f>IF(Register!$B343="","",Register!$B343)</f>
        <v/>
      </c>
      <c r="F352" s="28">
        <f>IF(OR(Register!$B343="",Register!$E343="Retired",Register!$N343="After period end"),"",IF(COUNTIF($A$12:$A$1011,Register!$B343)&gt;0,"Matched","Not in IT inventory"))</f>
        <v/>
      </c>
    </row>
    <row r="353">
      <c r="A353" s="6" t="n"/>
      <c r="B353" s="28">
        <f>IF(A353="","",IF(COUNTIFS(Register!$B$3:$B$1002,A353,Register!$E$3:$E$1002,"&lt;&gt;Retired",Register!$N$3:$N$1002,"&lt;&gt;After period end")&gt;0,"Matched","Not in register"))</f>
        <v/>
      </c>
      <c r="D353" s="28">
        <f>IF(Register!$B344="","",Register!$A344)</f>
        <v/>
      </c>
      <c r="E353" s="28">
        <f>IF(Register!$B344="","",Register!$B344)</f>
        <v/>
      </c>
      <c r="F353" s="28">
        <f>IF(OR(Register!$B344="",Register!$E344="Retired",Register!$N344="After period end"),"",IF(COUNTIF($A$12:$A$1011,Register!$B344)&gt;0,"Matched","Not in IT inventory"))</f>
        <v/>
      </c>
    </row>
    <row r="354">
      <c r="A354" s="6" t="n"/>
      <c r="B354" s="28">
        <f>IF(A354="","",IF(COUNTIFS(Register!$B$3:$B$1002,A354,Register!$E$3:$E$1002,"&lt;&gt;Retired",Register!$N$3:$N$1002,"&lt;&gt;After period end")&gt;0,"Matched","Not in register"))</f>
        <v/>
      </c>
      <c r="D354" s="28">
        <f>IF(Register!$B345="","",Register!$A345)</f>
        <v/>
      </c>
      <c r="E354" s="28">
        <f>IF(Register!$B345="","",Register!$B345)</f>
        <v/>
      </c>
      <c r="F354" s="28">
        <f>IF(OR(Register!$B345="",Register!$E345="Retired",Register!$N345="After period end"),"",IF(COUNTIF($A$12:$A$1011,Register!$B345)&gt;0,"Matched","Not in IT inventory"))</f>
        <v/>
      </c>
    </row>
    <row r="355">
      <c r="A355" s="6" t="n"/>
      <c r="B355" s="28">
        <f>IF(A355="","",IF(COUNTIFS(Register!$B$3:$B$1002,A355,Register!$E$3:$E$1002,"&lt;&gt;Retired",Register!$N$3:$N$1002,"&lt;&gt;After period end")&gt;0,"Matched","Not in register"))</f>
        <v/>
      </c>
      <c r="D355" s="28">
        <f>IF(Register!$B346="","",Register!$A346)</f>
        <v/>
      </c>
      <c r="E355" s="28">
        <f>IF(Register!$B346="","",Register!$B346)</f>
        <v/>
      </c>
      <c r="F355" s="28">
        <f>IF(OR(Register!$B346="",Register!$E346="Retired",Register!$N346="After period end"),"",IF(COUNTIF($A$12:$A$1011,Register!$B346)&gt;0,"Matched","Not in IT inventory"))</f>
        <v/>
      </c>
    </row>
    <row r="356">
      <c r="A356" s="6" t="n"/>
      <c r="B356" s="28">
        <f>IF(A356="","",IF(COUNTIFS(Register!$B$3:$B$1002,A356,Register!$E$3:$E$1002,"&lt;&gt;Retired",Register!$N$3:$N$1002,"&lt;&gt;After period end")&gt;0,"Matched","Not in register"))</f>
        <v/>
      </c>
      <c r="D356" s="28">
        <f>IF(Register!$B347="","",Register!$A347)</f>
        <v/>
      </c>
      <c r="E356" s="28">
        <f>IF(Register!$B347="","",Register!$B347)</f>
        <v/>
      </c>
      <c r="F356" s="28">
        <f>IF(OR(Register!$B347="",Register!$E347="Retired",Register!$N347="After period end"),"",IF(COUNTIF($A$12:$A$1011,Register!$B347)&gt;0,"Matched","Not in IT inventory"))</f>
        <v/>
      </c>
    </row>
    <row r="357">
      <c r="A357" s="6" t="n"/>
      <c r="B357" s="28">
        <f>IF(A357="","",IF(COUNTIFS(Register!$B$3:$B$1002,A357,Register!$E$3:$E$1002,"&lt;&gt;Retired",Register!$N$3:$N$1002,"&lt;&gt;After period end")&gt;0,"Matched","Not in register"))</f>
        <v/>
      </c>
      <c r="D357" s="28">
        <f>IF(Register!$B348="","",Register!$A348)</f>
        <v/>
      </c>
      <c r="E357" s="28">
        <f>IF(Register!$B348="","",Register!$B348)</f>
        <v/>
      </c>
      <c r="F357" s="28">
        <f>IF(OR(Register!$B348="",Register!$E348="Retired",Register!$N348="After period end"),"",IF(COUNTIF($A$12:$A$1011,Register!$B348)&gt;0,"Matched","Not in IT inventory"))</f>
        <v/>
      </c>
    </row>
    <row r="358">
      <c r="A358" s="6" t="n"/>
      <c r="B358" s="28">
        <f>IF(A358="","",IF(COUNTIFS(Register!$B$3:$B$1002,A358,Register!$E$3:$E$1002,"&lt;&gt;Retired",Register!$N$3:$N$1002,"&lt;&gt;After period end")&gt;0,"Matched","Not in register"))</f>
        <v/>
      </c>
      <c r="D358" s="28">
        <f>IF(Register!$B349="","",Register!$A349)</f>
        <v/>
      </c>
      <c r="E358" s="28">
        <f>IF(Register!$B349="","",Register!$B349)</f>
        <v/>
      </c>
      <c r="F358" s="28">
        <f>IF(OR(Register!$B349="",Register!$E349="Retired",Register!$N349="After period end"),"",IF(COUNTIF($A$12:$A$1011,Register!$B349)&gt;0,"Matched","Not in IT inventory"))</f>
        <v/>
      </c>
    </row>
    <row r="359">
      <c r="A359" s="6" t="n"/>
      <c r="B359" s="28">
        <f>IF(A359="","",IF(COUNTIFS(Register!$B$3:$B$1002,A359,Register!$E$3:$E$1002,"&lt;&gt;Retired",Register!$N$3:$N$1002,"&lt;&gt;After period end")&gt;0,"Matched","Not in register"))</f>
        <v/>
      </c>
      <c r="D359" s="28">
        <f>IF(Register!$B350="","",Register!$A350)</f>
        <v/>
      </c>
      <c r="E359" s="28">
        <f>IF(Register!$B350="","",Register!$B350)</f>
        <v/>
      </c>
      <c r="F359" s="28">
        <f>IF(OR(Register!$B350="",Register!$E350="Retired",Register!$N350="After period end"),"",IF(COUNTIF($A$12:$A$1011,Register!$B350)&gt;0,"Matched","Not in IT inventory"))</f>
        <v/>
      </c>
    </row>
    <row r="360">
      <c r="A360" s="6" t="n"/>
      <c r="B360" s="28">
        <f>IF(A360="","",IF(COUNTIFS(Register!$B$3:$B$1002,A360,Register!$E$3:$E$1002,"&lt;&gt;Retired",Register!$N$3:$N$1002,"&lt;&gt;After period end")&gt;0,"Matched","Not in register"))</f>
        <v/>
      </c>
      <c r="D360" s="28">
        <f>IF(Register!$B351="","",Register!$A351)</f>
        <v/>
      </c>
      <c r="E360" s="28">
        <f>IF(Register!$B351="","",Register!$B351)</f>
        <v/>
      </c>
      <c r="F360" s="28">
        <f>IF(OR(Register!$B351="",Register!$E351="Retired",Register!$N351="After period end"),"",IF(COUNTIF($A$12:$A$1011,Register!$B351)&gt;0,"Matched","Not in IT inventory"))</f>
        <v/>
      </c>
    </row>
    <row r="361">
      <c r="A361" s="6" t="n"/>
      <c r="B361" s="28">
        <f>IF(A361="","",IF(COUNTIFS(Register!$B$3:$B$1002,A361,Register!$E$3:$E$1002,"&lt;&gt;Retired",Register!$N$3:$N$1002,"&lt;&gt;After period end")&gt;0,"Matched","Not in register"))</f>
        <v/>
      </c>
      <c r="D361" s="28">
        <f>IF(Register!$B352="","",Register!$A352)</f>
        <v/>
      </c>
      <c r="E361" s="28">
        <f>IF(Register!$B352="","",Register!$B352)</f>
        <v/>
      </c>
      <c r="F361" s="28">
        <f>IF(OR(Register!$B352="",Register!$E352="Retired",Register!$N352="After period end"),"",IF(COUNTIF($A$12:$A$1011,Register!$B352)&gt;0,"Matched","Not in IT inventory"))</f>
        <v/>
      </c>
    </row>
    <row r="362">
      <c r="A362" s="6" t="n"/>
      <c r="B362" s="28">
        <f>IF(A362="","",IF(COUNTIFS(Register!$B$3:$B$1002,A362,Register!$E$3:$E$1002,"&lt;&gt;Retired",Register!$N$3:$N$1002,"&lt;&gt;After period end")&gt;0,"Matched","Not in register"))</f>
        <v/>
      </c>
      <c r="D362" s="28">
        <f>IF(Register!$B353="","",Register!$A353)</f>
        <v/>
      </c>
      <c r="E362" s="28">
        <f>IF(Register!$B353="","",Register!$B353)</f>
        <v/>
      </c>
      <c r="F362" s="28">
        <f>IF(OR(Register!$B353="",Register!$E353="Retired",Register!$N353="After period end"),"",IF(COUNTIF($A$12:$A$1011,Register!$B353)&gt;0,"Matched","Not in IT inventory"))</f>
        <v/>
      </c>
    </row>
    <row r="363">
      <c r="A363" s="6" t="n"/>
      <c r="B363" s="28">
        <f>IF(A363="","",IF(COUNTIFS(Register!$B$3:$B$1002,A363,Register!$E$3:$E$1002,"&lt;&gt;Retired",Register!$N$3:$N$1002,"&lt;&gt;After period end")&gt;0,"Matched","Not in register"))</f>
        <v/>
      </c>
      <c r="D363" s="28">
        <f>IF(Register!$B354="","",Register!$A354)</f>
        <v/>
      </c>
      <c r="E363" s="28">
        <f>IF(Register!$B354="","",Register!$B354)</f>
        <v/>
      </c>
      <c r="F363" s="28">
        <f>IF(OR(Register!$B354="",Register!$E354="Retired",Register!$N354="After period end"),"",IF(COUNTIF($A$12:$A$1011,Register!$B354)&gt;0,"Matched","Not in IT inventory"))</f>
        <v/>
      </c>
    </row>
    <row r="364">
      <c r="A364" s="6" t="n"/>
      <c r="B364" s="28">
        <f>IF(A364="","",IF(COUNTIFS(Register!$B$3:$B$1002,A364,Register!$E$3:$E$1002,"&lt;&gt;Retired",Register!$N$3:$N$1002,"&lt;&gt;After period end")&gt;0,"Matched","Not in register"))</f>
        <v/>
      </c>
      <c r="D364" s="28">
        <f>IF(Register!$B355="","",Register!$A355)</f>
        <v/>
      </c>
      <c r="E364" s="28">
        <f>IF(Register!$B355="","",Register!$B355)</f>
        <v/>
      </c>
      <c r="F364" s="28">
        <f>IF(OR(Register!$B355="",Register!$E355="Retired",Register!$N355="After period end"),"",IF(COUNTIF($A$12:$A$1011,Register!$B355)&gt;0,"Matched","Not in IT inventory"))</f>
        <v/>
      </c>
    </row>
    <row r="365">
      <c r="A365" s="6" t="n"/>
      <c r="B365" s="28">
        <f>IF(A365="","",IF(COUNTIFS(Register!$B$3:$B$1002,A365,Register!$E$3:$E$1002,"&lt;&gt;Retired",Register!$N$3:$N$1002,"&lt;&gt;After period end")&gt;0,"Matched","Not in register"))</f>
        <v/>
      </c>
      <c r="D365" s="28">
        <f>IF(Register!$B356="","",Register!$A356)</f>
        <v/>
      </c>
      <c r="E365" s="28">
        <f>IF(Register!$B356="","",Register!$B356)</f>
        <v/>
      </c>
      <c r="F365" s="28">
        <f>IF(OR(Register!$B356="",Register!$E356="Retired",Register!$N356="After period end"),"",IF(COUNTIF($A$12:$A$1011,Register!$B356)&gt;0,"Matched","Not in IT inventory"))</f>
        <v/>
      </c>
    </row>
    <row r="366">
      <c r="A366" s="6" t="n"/>
      <c r="B366" s="28">
        <f>IF(A366="","",IF(COUNTIFS(Register!$B$3:$B$1002,A366,Register!$E$3:$E$1002,"&lt;&gt;Retired",Register!$N$3:$N$1002,"&lt;&gt;After period end")&gt;0,"Matched","Not in register"))</f>
        <v/>
      </c>
      <c r="D366" s="28">
        <f>IF(Register!$B357="","",Register!$A357)</f>
        <v/>
      </c>
      <c r="E366" s="28">
        <f>IF(Register!$B357="","",Register!$B357)</f>
        <v/>
      </c>
      <c r="F366" s="28">
        <f>IF(OR(Register!$B357="",Register!$E357="Retired",Register!$N357="After period end"),"",IF(COUNTIF($A$12:$A$1011,Register!$B357)&gt;0,"Matched","Not in IT inventory"))</f>
        <v/>
      </c>
    </row>
    <row r="367">
      <c r="A367" s="6" t="n"/>
      <c r="B367" s="28">
        <f>IF(A367="","",IF(COUNTIFS(Register!$B$3:$B$1002,A367,Register!$E$3:$E$1002,"&lt;&gt;Retired",Register!$N$3:$N$1002,"&lt;&gt;After period end")&gt;0,"Matched","Not in register"))</f>
        <v/>
      </c>
      <c r="D367" s="28">
        <f>IF(Register!$B358="","",Register!$A358)</f>
        <v/>
      </c>
      <c r="E367" s="28">
        <f>IF(Register!$B358="","",Register!$B358)</f>
        <v/>
      </c>
      <c r="F367" s="28">
        <f>IF(OR(Register!$B358="",Register!$E358="Retired",Register!$N358="After period end"),"",IF(COUNTIF($A$12:$A$1011,Register!$B358)&gt;0,"Matched","Not in IT inventory"))</f>
        <v/>
      </c>
    </row>
    <row r="368">
      <c r="A368" s="6" t="n"/>
      <c r="B368" s="28">
        <f>IF(A368="","",IF(COUNTIFS(Register!$B$3:$B$1002,A368,Register!$E$3:$E$1002,"&lt;&gt;Retired",Register!$N$3:$N$1002,"&lt;&gt;After period end")&gt;0,"Matched","Not in register"))</f>
        <v/>
      </c>
      <c r="D368" s="28">
        <f>IF(Register!$B359="","",Register!$A359)</f>
        <v/>
      </c>
      <c r="E368" s="28">
        <f>IF(Register!$B359="","",Register!$B359)</f>
        <v/>
      </c>
      <c r="F368" s="28">
        <f>IF(OR(Register!$B359="",Register!$E359="Retired",Register!$N359="After period end"),"",IF(COUNTIF($A$12:$A$1011,Register!$B359)&gt;0,"Matched","Not in IT inventory"))</f>
        <v/>
      </c>
    </row>
    <row r="369">
      <c r="A369" s="6" t="n"/>
      <c r="B369" s="28">
        <f>IF(A369="","",IF(COUNTIFS(Register!$B$3:$B$1002,A369,Register!$E$3:$E$1002,"&lt;&gt;Retired",Register!$N$3:$N$1002,"&lt;&gt;After period end")&gt;0,"Matched","Not in register"))</f>
        <v/>
      </c>
      <c r="D369" s="28">
        <f>IF(Register!$B360="","",Register!$A360)</f>
        <v/>
      </c>
      <c r="E369" s="28">
        <f>IF(Register!$B360="","",Register!$B360)</f>
        <v/>
      </c>
      <c r="F369" s="28">
        <f>IF(OR(Register!$B360="",Register!$E360="Retired",Register!$N360="After period end"),"",IF(COUNTIF($A$12:$A$1011,Register!$B360)&gt;0,"Matched","Not in IT inventory"))</f>
        <v/>
      </c>
    </row>
    <row r="370">
      <c r="A370" s="6" t="n"/>
      <c r="B370" s="28">
        <f>IF(A370="","",IF(COUNTIFS(Register!$B$3:$B$1002,A370,Register!$E$3:$E$1002,"&lt;&gt;Retired",Register!$N$3:$N$1002,"&lt;&gt;After period end")&gt;0,"Matched","Not in register"))</f>
        <v/>
      </c>
      <c r="D370" s="28">
        <f>IF(Register!$B361="","",Register!$A361)</f>
        <v/>
      </c>
      <c r="E370" s="28">
        <f>IF(Register!$B361="","",Register!$B361)</f>
        <v/>
      </c>
      <c r="F370" s="28">
        <f>IF(OR(Register!$B361="",Register!$E361="Retired",Register!$N361="After period end"),"",IF(COUNTIF($A$12:$A$1011,Register!$B361)&gt;0,"Matched","Not in IT inventory"))</f>
        <v/>
      </c>
    </row>
    <row r="371">
      <c r="A371" s="6" t="n"/>
      <c r="B371" s="28">
        <f>IF(A371="","",IF(COUNTIFS(Register!$B$3:$B$1002,A371,Register!$E$3:$E$1002,"&lt;&gt;Retired",Register!$N$3:$N$1002,"&lt;&gt;After period end")&gt;0,"Matched","Not in register"))</f>
        <v/>
      </c>
      <c r="D371" s="28">
        <f>IF(Register!$B362="","",Register!$A362)</f>
        <v/>
      </c>
      <c r="E371" s="28">
        <f>IF(Register!$B362="","",Register!$B362)</f>
        <v/>
      </c>
      <c r="F371" s="28">
        <f>IF(OR(Register!$B362="",Register!$E362="Retired",Register!$N362="After period end"),"",IF(COUNTIF($A$12:$A$1011,Register!$B362)&gt;0,"Matched","Not in IT inventory"))</f>
        <v/>
      </c>
    </row>
    <row r="372">
      <c r="A372" s="6" t="n"/>
      <c r="B372" s="28">
        <f>IF(A372="","",IF(COUNTIFS(Register!$B$3:$B$1002,A372,Register!$E$3:$E$1002,"&lt;&gt;Retired",Register!$N$3:$N$1002,"&lt;&gt;After period end")&gt;0,"Matched","Not in register"))</f>
        <v/>
      </c>
      <c r="D372" s="28">
        <f>IF(Register!$B363="","",Register!$A363)</f>
        <v/>
      </c>
      <c r="E372" s="28">
        <f>IF(Register!$B363="","",Register!$B363)</f>
        <v/>
      </c>
      <c r="F372" s="28">
        <f>IF(OR(Register!$B363="",Register!$E363="Retired",Register!$N363="After period end"),"",IF(COUNTIF($A$12:$A$1011,Register!$B363)&gt;0,"Matched","Not in IT inventory"))</f>
        <v/>
      </c>
    </row>
    <row r="373">
      <c r="A373" s="6" t="n"/>
      <c r="B373" s="28">
        <f>IF(A373="","",IF(COUNTIFS(Register!$B$3:$B$1002,A373,Register!$E$3:$E$1002,"&lt;&gt;Retired",Register!$N$3:$N$1002,"&lt;&gt;After period end")&gt;0,"Matched","Not in register"))</f>
        <v/>
      </c>
      <c r="D373" s="28">
        <f>IF(Register!$B364="","",Register!$A364)</f>
        <v/>
      </c>
      <c r="E373" s="28">
        <f>IF(Register!$B364="","",Register!$B364)</f>
        <v/>
      </c>
      <c r="F373" s="28">
        <f>IF(OR(Register!$B364="",Register!$E364="Retired",Register!$N364="After period end"),"",IF(COUNTIF($A$12:$A$1011,Register!$B364)&gt;0,"Matched","Not in IT inventory"))</f>
        <v/>
      </c>
    </row>
    <row r="374">
      <c r="A374" s="6" t="n"/>
      <c r="B374" s="28">
        <f>IF(A374="","",IF(COUNTIFS(Register!$B$3:$B$1002,A374,Register!$E$3:$E$1002,"&lt;&gt;Retired",Register!$N$3:$N$1002,"&lt;&gt;After period end")&gt;0,"Matched","Not in register"))</f>
        <v/>
      </c>
      <c r="D374" s="28">
        <f>IF(Register!$B365="","",Register!$A365)</f>
        <v/>
      </c>
      <c r="E374" s="28">
        <f>IF(Register!$B365="","",Register!$B365)</f>
        <v/>
      </c>
      <c r="F374" s="28">
        <f>IF(OR(Register!$B365="",Register!$E365="Retired",Register!$N365="After period end"),"",IF(COUNTIF($A$12:$A$1011,Register!$B365)&gt;0,"Matched","Not in IT inventory"))</f>
        <v/>
      </c>
    </row>
    <row r="375">
      <c r="A375" s="6" t="n"/>
      <c r="B375" s="28">
        <f>IF(A375="","",IF(COUNTIFS(Register!$B$3:$B$1002,A375,Register!$E$3:$E$1002,"&lt;&gt;Retired",Register!$N$3:$N$1002,"&lt;&gt;After period end")&gt;0,"Matched","Not in register"))</f>
        <v/>
      </c>
      <c r="D375" s="28">
        <f>IF(Register!$B366="","",Register!$A366)</f>
        <v/>
      </c>
      <c r="E375" s="28">
        <f>IF(Register!$B366="","",Register!$B366)</f>
        <v/>
      </c>
      <c r="F375" s="28">
        <f>IF(OR(Register!$B366="",Register!$E366="Retired",Register!$N366="After period end"),"",IF(COUNTIF($A$12:$A$1011,Register!$B366)&gt;0,"Matched","Not in IT inventory"))</f>
        <v/>
      </c>
    </row>
    <row r="376">
      <c r="A376" s="6" t="n"/>
      <c r="B376" s="28">
        <f>IF(A376="","",IF(COUNTIFS(Register!$B$3:$B$1002,A376,Register!$E$3:$E$1002,"&lt;&gt;Retired",Register!$N$3:$N$1002,"&lt;&gt;After period end")&gt;0,"Matched","Not in register"))</f>
        <v/>
      </c>
      <c r="D376" s="28">
        <f>IF(Register!$B367="","",Register!$A367)</f>
        <v/>
      </c>
      <c r="E376" s="28">
        <f>IF(Register!$B367="","",Register!$B367)</f>
        <v/>
      </c>
      <c r="F376" s="28">
        <f>IF(OR(Register!$B367="",Register!$E367="Retired",Register!$N367="After period end"),"",IF(COUNTIF($A$12:$A$1011,Register!$B367)&gt;0,"Matched","Not in IT inventory"))</f>
        <v/>
      </c>
    </row>
    <row r="377">
      <c r="A377" s="6" t="n"/>
      <c r="B377" s="28">
        <f>IF(A377="","",IF(COUNTIFS(Register!$B$3:$B$1002,A377,Register!$E$3:$E$1002,"&lt;&gt;Retired",Register!$N$3:$N$1002,"&lt;&gt;After period end")&gt;0,"Matched","Not in register"))</f>
        <v/>
      </c>
      <c r="D377" s="28">
        <f>IF(Register!$B368="","",Register!$A368)</f>
        <v/>
      </c>
      <c r="E377" s="28">
        <f>IF(Register!$B368="","",Register!$B368)</f>
        <v/>
      </c>
      <c r="F377" s="28">
        <f>IF(OR(Register!$B368="",Register!$E368="Retired",Register!$N368="After period end"),"",IF(COUNTIF($A$12:$A$1011,Register!$B368)&gt;0,"Matched","Not in IT inventory"))</f>
        <v/>
      </c>
    </row>
    <row r="378">
      <c r="A378" s="6" t="n"/>
      <c r="B378" s="28">
        <f>IF(A378="","",IF(COUNTIFS(Register!$B$3:$B$1002,A378,Register!$E$3:$E$1002,"&lt;&gt;Retired",Register!$N$3:$N$1002,"&lt;&gt;After period end")&gt;0,"Matched","Not in register"))</f>
        <v/>
      </c>
      <c r="D378" s="28">
        <f>IF(Register!$B369="","",Register!$A369)</f>
        <v/>
      </c>
      <c r="E378" s="28">
        <f>IF(Register!$B369="","",Register!$B369)</f>
        <v/>
      </c>
      <c r="F378" s="28">
        <f>IF(OR(Register!$B369="",Register!$E369="Retired",Register!$N369="After period end"),"",IF(COUNTIF($A$12:$A$1011,Register!$B369)&gt;0,"Matched","Not in IT inventory"))</f>
        <v/>
      </c>
    </row>
    <row r="379">
      <c r="A379" s="6" t="n"/>
      <c r="B379" s="28">
        <f>IF(A379="","",IF(COUNTIFS(Register!$B$3:$B$1002,A379,Register!$E$3:$E$1002,"&lt;&gt;Retired",Register!$N$3:$N$1002,"&lt;&gt;After period end")&gt;0,"Matched","Not in register"))</f>
        <v/>
      </c>
      <c r="D379" s="28">
        <f>IF(Register!$B370="","",Register!$A370)</f>
        <v/>
      </c>
      <c r="E379" s="28">
        <f>IF(Register!$B370="","",Register!$B370)</f>
        <v/>
      </c>
      <c r="F379" s="28">
        <f>IF(OR(Register!$B370="",Register!$E370="Retired",Register!$N370="After period end"),"",IF(COUNTIF($A$12:$A$1011,Register!$B370)&gt;0,"Matched","Not in IT inventory"))</f>
        <v/>
      </c>
    </row>
    <row r="380">
      <c r="A380" s="6" t="n"/>
      <c r="B380" s="28">
        <f>IF(A380="","",IF(COUNTIFS(Register!$B$3:$B$1002,A380,Register!$E$3:$E$1002,"&lt;&gt;Retired",Register!$N$3:$N$1002,"&lt;&gt;After period end")&gt;0,"Matched","Not in register"))</f>
        <v/>
      </c>
      <c r="D380" s="28">
        <f>IF(Register!$B371="","",Register!$A371)</f>
        <v/>
      </c>
      <c r="E380" s="28">
        <f>IF(Register!$B371="","",Register!$B371)</f>
        <v/>
      </c>
      <c r="F380" s="28">
        <f>IF(OR(Register!$B371="",Register!$E371="Retired",Register!$N371="After period end"),"",IF(COUNTIF($A$12:$A$1011,Register!$B371)&gt;0,"Matched","Not in IT inventory"))</f>
        <v/>
      </c>
    </row>
    <row r="381">
      <c r="A381" s="6" t="n"/>
      <c r="B381" s="28">
        <f>IF(A381="","",IF(COUNTIFS(Register!$B$3:$B$1002,A381,Register!$E$3:$E$1002,"&lt;&gt;Retired",Register!$N$3:$N$1002,"&lt;&gt;After period end")&gt;0,"Matched","Not in register"))</f>
        <v/>
      </c>
      <c r="D381" s="28">
        <f>IF(Register!$B372="","",Register!$A372)</f>
        <v/>
      </c>
      <c r="E381" s="28">
        <f>IF(Register!$B372="","",Register!$B372)</f>
        <v/>
      </c>
      <c r="F381" s="28">
        <f>IF(OR(Register!$B372="",Register!$E372="Retired",Register!$N372="After period end"),"",IF(COUNTIF($A$12:$A$1011,Register!$B372)&gt;0,"Matched","Not in IT inventory"))</f>
        <v/>
      </c>
    </row>
    <row r="382">
      <c r="A382" s="6" t="n"/>
      <c r="B382" s="28">
        <f>IF(A382="","",IF(COUNTIFS(Register!$B$3:$B$1002,A382,Register!$E$3:$E$1002,"&lt;&gt;Retired",Register!$N$3:$N$1002,"&lt;&gt;After period end")&gt;0,"Matched","Not in register"))</f>
        <v/>
      </c>
      <c r="D382" s="28">
        <f>IF(Register!$B373="","",Register!$A373)</f>
        <v/>
      </c>
      <c r="E382" s="28">
        <f>IF(Register!$B373="","",Register!$B373)</f>
        <v/>
      </c>
      <c r="F382" s="28">
        <f>IF(OR(Register!$B373="",Register!$E373="Retired",Register!$N373="After period end"),"",IF(COUNTIF($A$12:$A$1011,Register!$B373)&gt;0,"Matched","Not in IT inventory"))</f>
        <v/>
      </c>
    </row>
    <row r="383">
      <c r="A383" s="6" t="n"/>
      <c r="B383" s="28">
        <f>IF(A383="","",IF(COUNTIFS(Register!$B$3:$B$1002,A383,Register!$E$3:$E$1002,"&lt;&gt;Retired",Register!$N$3:$N$1002,"&lt;&gt;After period end")&gt;0,"Matched","Not in register"))</f>
        <v/>
      </c>
      <c r="D383" s="28">
        <f>IF(Register!$B374="","",Register!$A374)</f>
        <v/>
      </c>
      <c r="E383" s="28">
        <f>IF(Register!$B374="","",Register!$B374)</f>
        <v/>
      </c>
      <c r="F383" s="28">
        <f>IF(OR(Register!$B374="",Register!$E374="Retired",Register!$N374="After period end"),"",IF(COUNTIF($A$12:$A$1011,Register!$B374)&gt;0,"Matched","Not in IT inventory"))</f>
        <v/>
      </c>
    </row>
    <row r="384">
      <c r="A384" s="6" t="n"/>
      <c r="B384" s="28">
        <f>IF(A384="","",IF(COUNTIFS(Register!$B$3:$B$1002,A384,Register!$E$3:$E$1002,"&lt;&gt;Retired",Register!$N$3:$N$1002,"&lt;&gt;After period end")&gt;0,"Matched","Not in register"))</f>
        <v/>
      </c>
      <c r="D384" s="28">
        <f>IF(Register!$B375="","",Register!$A375)</f>
        <v/>
      </c>
      <c r="E384" s="28">
        <f>IF(Register!$B375="","",Register!$B375)</f>
        <v/>
      </c>
      <c r="F384" s="28">
        <f>IF(OR(Register!$B375="",Register!$E375="Retired",Register!$N375="After period end"),"",IF(COUNTIF($A$12:$A$1011,Register!$B375)&gt;0,"Matched","Not in IT inventory"))</f>
        <v/>
      </c>
    </row>
    <row r="385">
      <c r="A385" s="6" t="n"/>
      <c r="B385" s="28">
        <f>IF(A385="","",IF(COUNTIFS(Register!$B$3:$B$1002,A385,Register!$E$3:$E$1002,"&lt;&gt;Retired",Register!$N$3:$N$1002,"&lt;&gt;After period end")&gt;0,"Matched","Not in register"))</f>
        <v/>
      </c>
      <c r="D385" s="28">
        <f>IF(Register!$B376="","",Register!$A376)</f>
        <v/>
      </c>
      <c r="E385" s="28">
        <f>IF(Register!$B376="","",Register!$B376)</f>
        <v/>
      </c>
      <c r="F385" s="28">
        <f>IF(OR(Register!$B376="",Register!$E376="Retired",Register!$N376="After period end"),"",IF(COUNTIF($A$12:$A$1011,Register!$B376)&gt;0,"Matched","Not in IT inventory"))</f>
        <v/>
      </c>
    </row>
    <row r="386">
      <c r="A386" s="6" t="n"/>
      <c r="B386" s="28">
        <f>IF(A386="","",IF(COUNTIFS(Register!$B$3:$B$1002,A386,Register!$E$3:$E$1002,"&lt;&gt;Retired",Register!$N$3:$N$1002,"&lt;&gt;After period end")&gt;0,"Matched","Not in register"))</f>
        <v/>
      </c>
      <c r="D386" s="28">
        <f>IF(Register!$B377="","",Register!$A377)</f>
        <v/>
      </c>
      <c r="E386" s="28">
        <f>IF(Register!$B377="","",Register!$B377)</f>
        <v/>
      </c>
      <c r="F386" s="28">
        <f>IF(OR(Register!$B377="",Register!$E377="Retired",Register!$N377="After period end"),"",IF(COUNTIF($A$12:$A$1011,Register!$B377)&gt;0,"Matched","Not in IT inventory"))</f>
        <v/>
      </c>
    </row>
    <row r="387">
      <c r="A387" s="6" t="n"/>
      <c r="B387" s="28">
        <f>IF(A387="","",IF(COUNTIFS(Register!$B$3:$B$1002,A387,Register!$E$3:$E$1002,"&lt;&gt;Retired",Register!$N$3:$N$1002,"&lt;&gt;After period end")&gt;0,"Matched","Not in register"))</f>
        <v/>
      </c>
      <c r="D387" s="28">
        <f>IF(Register!$B378="","",Register!$A378)</f>
        <v/>
      </c>
      <c r="E387" s="28">
        <f>IF(Register!$B378="","",Register!$B378)</f>
        <v/>
      </c>
      <c r="F387" s="28">
        <f>IF(OR(Register!$B378="",Register!$E378="Retired",Register!$N378="After period end"),"",IF(COUNTIF($A$12:$A$1011,Register!$B378)&gt;0,"Matched","Not in IT inventory"))</f>
        <v/>
      </c>
    </row>
    <row r="388">
      <c r="A388" s="6" t="n"/>
      <c r="B388" s="28">
        <f>IF(A388="","",IF(COUNTIFS(Register!$B$3:$B$1002,A388,Register!$E$3:$E$1002,"&lt;&gt;Retired",Register!$N$3:$N$1002,"&lt;&gt;After period end")&gt;0,"Matched","Not in register"))</f>
        <v/>
      </c>
      <c r="D388" s="28">
        <f>IF(Register!$B379="","",Register!$A379)</f>
        <v/>
      </c>
      <c r="E388" s="28">
        <f>IF(Register!$B379="","",Register!$B379)</f>
        <v/>
      </c>
      <c r="F388" s="28">
        <f>IF(OR(Register!$B379="",Register!$E379="Retired",Register!$N379="After period end"),"",IF(COUNTIF($A$12:$A$1011,Register!$B379)&gt;0,"Matched","Not in IT inventory"))</f>
        <v/>
      </c>
    </row>
    <row r="389">
      <c r="A389" s="6" t="n"/>
      <c r="B389" s="28">
        <f>IF(A389="","",IF(COUNTIFS(Register!$B$3:$B$1002,A389,Register!$E$3:$E$1002,"&lt;&gt;Retired",Register!$N$3:$N$1002,"&lt;&gt;After period end")&gt;0,"Matched","Not in register"))</f>
        <v/>
      </c>
      <c r="D389" s="28">
        <f>IF(Register!$B380="","",Register!$A380)</f>
        <v/>
      </c>
      <c r="E389" s="28">
        <f>IF(Register!$B380="","",Register!$B380)</f>
        <v/>
      </c>
      <c r="F389" s="28">
        <f>IF(OR(Register!$B380="",Register!$E380="Retired",Register!$N380="After period end"),"",IF(COUNTIF($A$12:$A$1011,Register!$B380)&gt;0,"Matched","Not in IT inventory"))</f>
        <v/>
      </c>
    </row>
    <row r="390">
      <c r="A390" s="6" t="n"/>
      <c r="B390" s="28">
        <f>IF(A390="","",IF(COUNTIFS(Register!$B$3:$B$1002,A390,Register!$E$3:$E$1002,"&lt;&gt;Retired",Register!$N$3:$N$1002,"&lt;&gt;After period end")&gt;0,"Matched","Not in register"))</f>
        <v/>
      </c>
      <c r="D390" s="28">
        <f>IF(Register!$B381="","",Register!$A381)</f>
        <v/>
      </c>
      <c r="E390" s="28">
        <f>IF(Register!$B381="","",Register!$B381)</f>
        <v/>
      </c>
      <c r="F390" s="28">
        <f>IF(OR(Register!$B381="",Register!$E381="Retired",Register!$N381="After period end"),"",IF(COUNTIF($A$12:$A$1011,Register!$B381)&gt;0,"Matched","Not in IT inventory"))</f>
        <v/>
      </c>
    </row>
    <row r="391">
      <c r="A391" s="6" t="n"/>
      <c r="B391" s="28">
        <f>IF(A391="","",IF(COUNTIFS(Register!$B$3:$B$1002,A391,Register!$E$3:$E$1002,"&lt;&gt;Retired",Register!$N$3:$N$1002,"&lt;&gt;After period end")&gt;0,"Matched","Not in register"))</f>
        <v/>
      </c>
      <c r="D391" s="28">
        <f>IF(Register!$B382="","",Register!$A382)</f>
        <v/>
      </c>
      <c r="E391" s="28">
        <f>IF(Register!$B382="","",Register!$B382)</f>
        <v/>
      </c>
      <c r="F391" s="28">
        <f>IF(OR(Register!$B382="",Register!$E382="Retired",Register!$N382="After period end"),"",IF(COUNTIF($A$12:$A$1011,Register!$B382)&gt;0,"Matched","Not in IT inventory"))</f>
        <v/>
      </c>
    </row>
    <row r="392">
      <c r="A392" s="6" t="n"/>
      <c r="B392" s="28">
        <f>IF(A392="","",IF(COUNTIFS(Register!$B$3:$B$1002,A392,Register!$E$3:$E$1002,"&lt;&gt;Retired",Register!$N$3:$N$1002,"&lt;&gt;After period end")&gt;0,"Matched","Not in register"))</f>
        <v/>
      </c>
      <c r="D392" s="28">
        <f>IF(Register!$B383="","",Register!$A383)</f>
        <v/>
      </c>
      <c r="E392" s="28">
        <f>IF(Register!$B383="","",Register!$B383)</f>
        <v/>
      </c>
      <c r="F392" s="28">
        <f>IF(OR(Register!$B383="",Register!$E383="Retired",Register!$N383="After period end"),"",IF(COUNTIF($A$12:$A$1011,Register!$B383)&gt;0,"Matched","Not in IT inventory"))</f>
        <v/>
      </c>
    </row>
    <row r="393">
      <c r="A393" s="6" t="n"/>
      <c r="B393" s="28">
        <f>IF(A393="","",IF(COUNTIFS(Register!$B$3:$B$1002,A393,Register!$E$3:$E$1002,"&lt;&gt;Retired",Register!$N$3:$N$1002,"&lt;&gt;After period end")&gt;0,"Matched","Not in register"))</f>
        <v/>
      </c>
      <c r="D393" s="28">
        <f>IF(Register!$B384="","",Register!$A384)</f>
        <v/>
      </c>
      <c r="E393" s="28">
        <f>IF(Register!$B384="","",Register!$B384)</f>
        <v/>
      </c>
      <c r="F393" s="28">
        <f>IF(OR(Register!$B384="",Register!$E384="Retired",Register!$N384="After period end"),"",IF(COUNTIF($A$12:$A$1011,Register!$B384)&gt;0,"Matched","Not in IT inventory"))</f>
        <v/>
      </c>
    </row>
    <row r="394">
      <c r="A394" s="6" t="n"/>
      <c r="B394" s="28">
        <f>IF(A394="","",IF(COUNTIFS(Register!$B$3:$B$1002,A394,Register!$E$3:$E$1002,"&lt;&gt;Retired",Register!$N$3:$N$1002,"&lt;&gt;After period end")&gt;0,"Matched","Not in register"))</f>
        <v/>
      </c>
      <c r="D394" s="28">
        <f>IF(Register!$B385="","",Register!$A385)</f>
        <v/>
      </c>
      <c r="E394" s="28">
        <f>IF(Register!$B385="","",Register!$B385)</f>
        <v/>
      </c>
      <c r="F394" s="28">
        <f>IF(OR(Register!$B385="",Register!$E385="Retired",Register!$N385="After period end"),"",IF(COUNTIF($A$12:$A$1011,Register!$B385)&gt;0,"Matched","Not in IT inventory"))</f>
        <v/>
      </c>
    </row>
    <row r="395">
      <c r="A395" s="6" t="n"/>
      <c r="B395" s="28">
        <f>IF(A395="","",IF(COUNTIFS(Register!$B$3:$B$1002,A395,Register!$E$3:$E$1002,"&lt;&gt;Retired",Register!$N$3:$N$1002,"&lt;&gt;After period end")&gt;0,"Matched","Not in register"))</f>
        <v/>
      </c>
      <c r="D395" s="28">
        <f>IF(Register!$B386="","",Register!$A386)</f>
        <v/>
      </c>
      <c r="E395" s="28">
        <f>IF(Register!$B386="","",Register!$B386)</f>
        <v/>
      </c>
      <c r="F395" s="28">
        <f>IF(OR(Register!$B386="",Register!$E386="Retired",Register!$N386="After period end"),"",IF(COUNTIF($A$12:$A$1011,Register!$B386)&gt;0,"Matched","Not in IT inventory"))</f>
        <v/>
      </c>
    </row>
    <row r="396">
      <c r="A396" s="6" t="n"/>
      <c r="B396" s="28">
        <f>IF(A396="","",IF(COUNTIFS(Register!$B$3:$B$1002,A396,Register!$E$3:$E$1002,"&lt;&gt;Retired",Register!$N$3:$N$1002,"&lt;&gt;After period end")&gt;0,"Matched","Not in register"))</f>
        <v/>
      </c>
      <c r="D396" s="28">
        <f>IF(Register!$B387="","",Register!$A387)</f>
        <v/>
      </c>
      <c r="E396" s="28">
        <f>IF(Register!$B387="","",Register!$B387)</f>
        <v/>
      </c>
      <c r="F396" s="28">
        <f>IF(OR(Register!$B387="",Register!$E387="Retired",Register!$N387="After period end"),"",IF(COUNTIF($A$12:$A$1011,Register!$B387)&gt;0,"Matched","Not in IT inventory"))</f>
        <v/>
      </c>
    </row>
    <row r="397">
      <c r="A397" s="6" t="n"/>
      <c r="B397" s="28">
        <f>IF(A397="","",IF(COUNTIFS(Register!$B$3:$B$1002,A397,Register!$E$3:$E$1002,"&lt;&gt;Retired",Register!$N$3:$N$1002,"&lt;&gt;After period end")&gt;0,"Matched","Not in register"))</f>
        <v/>
      </c>
      <c r="D397" s="28">
        <f>IF(Register!$B388="","",Register!$A388)</f>
        <v/>
      </c>
      <c r="E397" s="28">
        <f>IF(Register!$B388="","",Register!$B388)</f>
        <v/>
      </c>
      <c r="F397" s="28">
        <f>IF(OR(Register!$B388="",Register!$E388="Retired",Register!$N388="After period end"),"",IF(COUNTIF($A$12:$A$1011,Register!$B388)&gt;0,"Matched","Not in IT inventory"))</f>
        <v/>
      </c>
    </row>
    <row r="398">
      <c r="A398" s="6" t="n"/>
      <c r="B398" s="28">
        <f>IF(A398="","",IF(COUNTIFS(Register!$B$3:$B$1002,A398,Register!$E$3:$E$1002,"&lt;&gt;Retired",Register!$N$3:$N$1002,"&lt;&gt;After period end")&gt;0,"Matched","Not in register"))</f>
        <v/>
      </c>
      <c r="D398" s="28">
        <f>IF(Register!$B389="","",Register!$A389)</f>
        <v/>
      </c>
      <c r="E398" s="28">
        <f>IF(Register!$B389="","",Register!$B389)</f>
        <v/>
      </c>
      <c r="F398" s="28">
        <f>IF(OR(Register!$B389="",Register!$E389="Retired",Register!$N389="After period end"),"",IF(COUNTIF($A$12:$A$1011,Register!$B389)&gt;0,"Matched","Not in IT inventory"))</f>
        <v/>
      </c>
    </row>
    <row r="399">
      <c r="A399" s="6" t="n"/>
      <c r="B399" s="28">
        <f>IF(A399="","",IF(COUNTIFS(Register!$B$3:$B$1002,A399,Register!$E$3:$E$1002,"&lt;&gt;Retired",Register!$N$3:$N$1002,"&lt;&gt;After period end")&gt;0,"Matched","Not in register"))</f>
        <v/>
      </c>
      <c r="D399" s="28">
        <f>IF(Register!$B390="","",Register!$A390)</f>
        <v/>
      </c>
      <c r="E399" s="28">
        <f>IF(Register!$B390="","",Register!$B390)</f>
        <v/>
      </c>
      <c r="F399" s="28">
        <f>IF(OR(Register!$B390="",Register!$E390="Retired",Register!$N390="After period end"),"",IF(COUNTIF($A$12:$A$1011,Register!$B390)&gt;0,"Matched","Not in IT inventory"))</f>
        <v/>
      </c>
    </row>
    <row r="400">
      <c r="A400" s="6" t="n"/>
      <c r="B400" s="28">
        <f>IF(A400="","",IF(COUNTIFS(Register!$B$3:$B$1002,A400,Register!$E$3:$E$1002,"&lt;&gt;Retired",Register!$N$3:$N$1002,"&lt;&gt;After period end")&gt;0,"Matched","Not in register"))</f>
        <v/>
      </c>
      <c r="D400" s="28">
        <f>IF(Register!$B391="","",Register!$A391)</f>
        <v/>
      </c>
      <c r="E400" s="28">
        <f>IF(Register!$B391="","",Register!$B391)</f>
        <v/>
      </c>
      <c r="F400" s="28">
        <f>IF(OR(Register!$B391="",Register!$E391="Retired",Register!$N391="After period end"),"",IF(COUNTIF($A$12:$A$1011,Register!$B391)&gt;0,"Matched","Not in IT inventory"))</f>
        <v/>
      </c>
    </row>
    <row r="401">
      <c r="A401" s="6" t="n"/>
      <c r="B401" s="28">
        <f>IF(A401="","",IF(COUNTIFS(Register!$B$3:$B$1002,A401,Register!$E$3:$E$1002,"&lt;&gt;Retired",Register!$N$3:$N$1002,"&lt;&gt;After period end")&gt;0,"Matched","Not in register"))</f>
        <v/>
      </c>
      <c r="D401" s="28">
        <f>IF(Register!$B392="","",Register!$A392)</f>
        <v/>
      </c>
      <c r="E401" s="28">
        <f>IF(Register!$B392="","",Register!$B392)</f>
        <v/>
      </c>
      <c r="F401" s="28">
        <f>IF(OR(Register!$B392="",Register!$E392="Retired",Register!$N392="After period end"),"",IF(COUNTIF($A$12:$A$1011,Register!$B392)&gt;0,"Matched","Not in IT inventory"))</f>
        <v/>
      </c>
    </row>
    <row r="402">
      <c r="A402" s="6" t="n"/>
      <c r="B402" s="28">
        <f>IF(A402="","",IF(COUNTIFS(Register!$B$3:$B$1002,A402,Register!$E$3:$E$1002,"&lt;&gt;Retired",Register!$N$3:$N$1002,"&lt;&gt;After period end")&gt;0,"Matched","Not in register"))</f>
        <v/>
      </c>
      <c r="D402" s="28">
        <f>IF(Register!$B393="","",Register!$A393)</f>
        <v/>
      </c>
      <c r="E402" s="28">
        <f>IF(Register!$B393="","",Register!$B393)</f>
        <v/>
      </c>
      <c r="F402" s="28">
        <f>IF(OR(Register!$B393="",Register!$E393="Retired",Register!$N393="After period end"),"",IF(COUNTIF($A$12:$A$1011,Register!$B393)&gt;0,"Matched","Not in IT inventory"))</f>
        <v/>
      </c>
    </row>
    <row r="403">
      <c r="A403" s="6" t="n"/>
      <c r="B403" s="28">
        <f>IF(A403="","",IF(COUNTIFS(Register!$B$3:$B$1002,A403,Register!$E$3:$E$1002,"&lt;&gt;Retired",Register!$N$3:$N$1002,"&lt;&gt;After period end")&gt;0,"Matched","Not in register"))</f>
        <v/>
      </c>
      <c r="D403" s="28">
        <f>IF(Register!$B394="","",Register!$A394)</f>
        <v/>
      </c>
      <c r="E403" s="28">
        <f>IF(Register!$B394="","",Register!$B394)</f>
        <v/>
      </c>
      <c r="F403" s="28">
        <f>IF(OR(Register!$B394="",Register!$E394="Retired",Register!$N394="After period end"),"",IF(COUNTIF($A$12:$A$1011,Register!$B394)&gt;0,"Matched","Not in IT inventory"))</f>
        <v/>
      </c>
    </row>
    <row r="404">
      <c r="A404" s="6" t="n"/>
      <c r="B404" s="28">
        <f>IF(A404="","",IF(COUNTIFS(Register!$B$3:$B$1002,A404,Register!$E$3:$E$1002,"&lt;&gt;Retired",Register!$N$3:$N$1002,"&lt;&gt;After period end")&gt;0,"Matched","Not in register"))</f>
        <v/>
      </c>
      <c r="D404" s="28">
        <f>IF(Register!$B395="","",Register!$A395)</f>
        <v/>
      </c>
      <c r="E404" s="28">
        <f>IF(Register!$B395="","",Register!$B395)</f>
        <v/>
      </c>
      <c r="F404" s="28">
        <f>IF(OR(Register!$B395="",Register!$E395="Retired",Register!$N395="After period end"),"",IF(COUNTIF($A$12:$A$1011,Register!$B395)&gt;0,"Matched","Not in IT inventory"))</f>
        <v/>
      </c>
    </row>
    <row r="405">
      <c r="A405" s="6" t="n"/>
      <c r="B405" s="28">
        <f>IF(A405="","",IF(COUNTIFS(Register!$B$3:$B$1002,A405,Register!$E$3:$E$1002,"&lt;&gt;Retired",Register!$N$3:$N$1002,"&lt;&gt;After period end")&gt;0,"Matched","Not in register"))</f>
        <v/>
      </c>
      <c r="D405" s="28">
        <f>IF(Register!$B396="","",Register!$A396)</f>
        <v/>
      </c>
      <c r="E405" s="28">
        <f>IF(Register!$B396="","",Register!$B396)</f>
        <v/>
      </c>
      <c r="F405" s="28">
        <f>IF(OR(Register!$B396="",Register!$E396="Retired",Register!$N396="After period end"),"",IF(COUNTIF($A$12:$A$1011,Register!$B396)&gt;0,"Matched","Not in IT inventory"))</f>
        <v/>
      </c>
    </row>
    <row r="406">
      <c r="A406" s="6" t="n"/>
      <c r="B406" s="28">
        <f>IF(A406="","",IF(COUNTIFS(Register!$B$3:$B$1002,A406,Register!$E$3:$E$1002,"&lt;&gt;Retired",Register!$N$3:$N$1002,"&lt;&gt;After period end")&gt;0,"Matched","Not in register"))</f>
        <v/>
      </c>
      <c r="D406" s="28">
        <f>IF(Register!$B397="","",Register!$A397)</f>
        <v/>
      </c>
      <c r="E406" s="28">
        <f>IF(Register!$B397="","",Register!$B397)</f>
        <v/>
      </c>
      <c r="F406" s="28">
        <f>IF(OR(Register!$B397="",Register!$E397="Retired",Register!$N397="After period end"),"",IF(COUNTIF($A$12:$A$1011,Register!$B397)&gt;0,"Matched","Not in IT inventory"))</f>
        <v/>
      </c>
    </row>
    <row r="407">
      <c r="A407" s="6" t="n"/>
      <c r="B407" s="28">
        <f>IF(A407="","",IF(COUNTIFS(Register!$B$3:$B$1002,A407,Register!$E$3:$E$1002,"&lt;&gt;Retired",Register!$N$3:$N$1002,"&lt;&gt;After period end")&gt;0,"Matched","Not in register"))</f>
        <v/>
      </c>
      <c r="D407" s="28">
        <f>IF(Register!$B398="","",Register!$A398)</f>
        <v/>
      </c>
      <c r="E407" s="28">
        <f>IF(Register!$B398="","",Register!$B398)</f>
        <v/>
      </c>
      <c r="F407" s="28">
        <f>IF(OR(Register!$B398="",Register!$E398="Retired",Register!$N398="After period end"),"",IF(COUNTIF($A$12:$A$1011,Register!$B398)&gt;0,"Matched","Not in IT inventory"))</f>
        <v/>
      </c>
    </row>
    <row r="408">
      <c r="A408" s="6" t="n"/>
      <c r="B408" s="28">
        <f>IF(A408="","",IF(COUNTIFS(Register!$B$3:$B$1002,A408,Register!$E$3:$E$1002,"&lt;&gt;Retired",Register!$N$3:$N$1002,"&lt;&gt;After period end")&gt;0,"Matched","Not in register"))</f>
        <v/>
      </c>
      <c r="D408" s="28">
        <f>IF(Register!$B399="","",Register!$A399)</f>
        <v/>
      </c>
      <c r="E408" s="28">
        <f>IF(Register!$B399="","",Register!$B399)</f>
        <v/>
      </c>
      <c r="F408" s="28">
        <f>IF(OR(Register!$B399="",Register!$E399="Retired",Register!$N399="After period end"),"",IF(COUNTIF($A$12:$A$1011,Register!$B399)&gt;0,"Matched","Not in IT inventory"))</f>
        <v/>
      </c>
    </row>
    <row r="409">
      <c r="A409" s="6" t="n"/>
      <c r="B409" s="28">
        <f>IF(A409="","",IF(COUNTIFS(Register!$B$3:$B$1002,A409,Register!$E$3:$E$1002,"&lt;&gt;Retired",Register!$N$3:$N$1002,"&lt;&gt;After period end")&gt;0,"Matched","Not in register"))</f>
        <v/>
      </c>
      <c r="D409" s="28">
        <f>IF(Register!$B400="","",Register!$A400)</f>
        <v/>
      </c>
      <c r="E409" s="28">
        <f>IF(Register!$B400="","",Register!$B400)</f>
        <v/>
      </c>
      <c r="F409" s="28">
        <f>IF(OR(Register!$B400="",Register!$E400="Retired",Register!$N400="After period end"),"",IF(COUNTIF($A$12:$A$1011,Register!$B400)&gt;0,"Matched","Not in IT inventory"))</f>
        <v/>
      </c>
    </row>
    <row r="410">
      <c r="A410" s="6" t="n"/>
      <c r="B410" s="28">
        <f>IF(A410="","",IF(COUNTIFS(Register!$B$3:$B$1002,A410,Register!$E$3:$E$1002,"&lt;&gt;Retired",Register!$N$3:$N$1002,"&lt;&gt;After period end")&gt;0,"Matched","Not in register"))</f>
        <v/>
      </c>
      <c r="D410" s="28">
        <f>IF(Register!$B401="","",Register!$A401)</f>
        <v/>
      </c>
      <c r="E410" s="28">
        <f>IF(Register!$B401="","",Register!$B401)</f>
        <v/>
      </c>
      <c r="F410" s="28">
        <f>IF(OR(Register!$B401="",Register!$E401="Retired",Register!$N401="After period end"),"",IF(COUNTIF($A$12:$A$1011,Register!$B401)&gt;0,"Matched","Not in IT inventory"))</f>
        <v/>
      </c>
    </row>
    <row r="411">
      <c r="A411" s="6" t="n"/>
      <c r="B411" s="28">
        <f>IF(A411="","",IF(COUNTIFS(Register!$B$3:$B$1002,A411,Register!$E$3:$E$1002,"&lt;&gt;Retired",Register!$N$3:$N$1002,"&lt;&gt;After period end")&gt;0,"Matched","Not in register"))</f>
        <v/>
      </c>
      <c r="D411" s="28">
        <f>IF(Register!$B402="","",Register!$A402)</f>
        <v/>
      </c>
      <c r="E411" s="28">
        <f>IF(Register!$B402="","",Register!$B402)</f>
        <v/>
      </c>
      <c r="F411" s="28">
        <f>IF(OR(Register!$B402="",Register!$E402="Retired",Register!$N402="After period end"),"",IF(COUNTIF($A$12:$A$1011,Register!$B402)&gt;0,"Matched","Not in IT inventory"))</f>
        <v/>
      </c>
    </row>
    <row r="412">
      <c r="A412" s="6" t="n"/>
      <c r="B412" s="28">
        <f>IF(A412="","",IF(COUNTIFS(Register!$B$3:$B$1002,A412,Register!$E$3:$E$1002,"&lt;&gt;Retired",Register!$N$3:$N$1002,"&lt;&gt;After period end")&gt;0,"Matched","Not in register"))</f>
        <v/>
      </c>
      <c r="D412" s="28">
        <f>IF(Register!$B403="","",Register!$A403)</f>
        <v/>
      </c>
      <c r="E412" s="28">
        <f>IF(Register!$B403="","",Register!$B403)</f>
        <v/>
      </c>
      <c r="F412" s="28">
        <f>IF(OR(Register!$B403="",Register!$E403="Retired",Register!$N403="After period end"),"",IF(COUNTIF($A$12:$A$1011,Register!$B403)&gt;0,"Matched","Not in IT inventory"))</f>
        <v/>
      </c>
    </row>
    <row r="413">
      <c r="A413" s="6" t="n"/>
      <c r="B413" s="28">
        <f>IF(A413="","",IF(COUNTIFS(Register!$B$3:$B$1002,A413,Register!$E$3:$E$1002,"&lt;&gt;Retired",Register!$N$3:$N$1002,"&lt;&gt;After period end")&gt;0,"Matched","Not in register"))</f>
        <v/>
      </c>
      <c r="D413" s="28">
        <f>IF(Register!$B404="","",Register!$A404)</f>
        <v/>
      </c>
      <c r="E413" s="28">
        <f>IF(Register!$B404="","",Register!$B404)</f>
        <v/>
      </c>
      <c r="F413" s="28">
        <f>IF(OR(Register!$B404="",Register!$E404="Retired",Register!$N404="After period end"),"",IF(COUNTIF($A$12:$A$1011,Register!$B404)&gt;0,"Matched","Not in IT inventory"))</f>
        <v/>
      </c>
    </row>
    <row r="414">
      <c r="A414" s="6" t="n"/>
      <c r="B414" s="28">
        <f>IF(A414="","",IF(COUNTIFS(Register!$B$3:$B$1002,A414,Register!$E$3:$E$1002,"&lt;&gt;Retired",Register!$N$3:$N$1002,"&lt;&gt;After period end")&gt;0,"Matched","Not in register"))</f>
        <v/>
      </c>
      <c r="D414" s="28">
        <f>IF(Register!$B405="","",Register!$A405)</f>
        <v/>
      </c>
      <c r="E414" s="28">
        <f>IF(Register!$B405="","",Register!$B405)</f>
        <v/>
      </c>
      <c r="F414" s="28">
        <f>IF(OR(Register!$B405="",Register!$E405="Retired",Register!$N405="After period end"),"",IF(COUNTIF($A$12:$A$1011,Register!$B405)&gt;0,"Matched","Not in IT inventory"))</f>
        <v/>
      </c>
    </row>
    <row r="415">
      <c r="A415" s="6" t="n"/>
      <c r="B415" s="28">
        <f>IF(A415="","",IF(COUNTIFS(Register!$B$3:$B$1002,A415,Register!$E$3:$E$1002,"&lt;&gt;Retired",Register!$N$3:$N$1002,"&lt;&gt;After period end")&gt;0,"Matched","Not in register"))</f>
        <v/>
      </c>
      <c r="D415" s="28">
        <f>IF(Register!$B406="","",Register!$A406)</f>
        <v/>
      </c>
      <c r="E415" s="28">
        <f>IF(Register!$B406="","",Register!$B406)</f>
        <v/>
      </c>
      <c r="F415" s="28">
        <f>IF(OR(Register!$B406="",Register!$E406="Retired",Register!$N406="After period end"),"",IF(COUNTIF($A$12:$A$1011,Register!$B406)&gt;0,"Matched","Not in IT inventory"))</f>
        <v/>
      </c>
    </row>
    <row r="416">
      <c r="A416" s="6" t="n"/>
      <c r="B416" s="28">
        <f>IF(A416="","",IF(COUNTIFS(Register!$B$3:$B$1002,A416,Register!$E$3:$E$1002,"&lt;&gt;Retired",Register!$N$3:$N$1002,"&lt;&gt;After period end")&gt;0,"Matched","Not in register"))</f>
        <v/>
      </c>
      <c r="D416" s="28">
        <f>IF(Register!$B407="","",Register!$A407)</f>
        <v/>
      </c>
      <c r="E416" s="28">
        <f>IF(Register!$B407="","",Register!$B407)</f>
        <v/>
      </c>
      <c r="F416" s="28">
        <f>IF(OR(Register!$B407="",Register!$E407="Retired",Register!$N407="After period end"),"",IF(COUNTIF($A$12:$A$1011,Register!$B407)&gt;0,"Matched","Not in IT inventory"))</f>
        <v/>
      </c>
    </row>
    <row r="417">
      <c r="A417" s="6" t="n"/>
      <c r="B417" s="28">
        <f>IF(A417="","",IF(COUNTIFS(Register!$B$3:$B$1002,A417,Register!$E$3:$E$1002,"&lt;&gt;Retired",Register!$N$3:$N$1002,"&lt;&gt;After period end")&gt;0,"Matched","Not in register"))</f>
        <v/>
      </c>
      <c r="D417" s="28">
        <f>IF(Register!$B408="","",Register!$A408)</f>
        <v/>
      </c>
      <c r="E417" s="28">
        <f>IF(Register!$B408="","",Register!$B408)</f>
        <v/>
      </c>
      <c r="F417" s="28">
        <f>IF(OR(Register!$B408="",Register!$E408="Retired",Register!$N408="After period end"),"",IF(COUNTIF($A$12:$A$1011,Register!$B408)&gt;0,"Matched","Not in IT inventory"))</f>
        <v/>
      </c>
    </row>
    <row r="418">
      <c r="A418" s="6" t="n"/>
      <c r="B418" s="28">
        <f>IF(A418="","",IF(COUNTIFS(Register!$B$3:$B$1002,A418,Register!$E$3:$E$1002,"&lt;&gt;Retired",Register!$N$3:$N$1002,"&lt;&gt;After period end")&gt;0,"Matched","Not in register"))</f>
        <v/>
      </c>
      <c r="D418" s="28">
        <f>IF(Register!$B409="","",Register!$A409)</f>
        <v/>
      </c>
      <c r="E418" s="28">
        <f>IF(Register!$B409="","",Register!$B409)</f>
        <v/>
      </c>
      <c r="F418" s="28">
        <f>IF(OR(Register!$B409="",Register!$E409="Retired",Register!$N409="After period end"),"",IF(COUNTIF($A$12:$A$1011,Register!$B409)&gt;0,"Matched","Not in IT inventory"))</f>
        <v/>
      </c>
    </row>
    <row r="419">
      <c r="A419" s="6" t="n"/>
      <c r="B419" s="28">
        <f>IF(A419="","",IF(COUNTIFS(Register!$B$3:$B$1002,A419,Register!$E$3:$E$1002,"&lt;&gt;Retired",Register!$N$3:$N$1002,"&lt;&gt;After period end")&gt;0,"Matched","Not in register"))</f>
        <v/>
      </c>
      <c r="D419" s="28">
        <f>IF(Register!$B410="","",Register!$A410)</f>
        <v/>
      </c>
      <c r="E419" s="28">
        <f>IF(Register!$B410="","",Register!$B410)</f>
        <v/>
      </c>
      <c r="F419" s="28">
        <f>IF(OR(Register!$B410="",Register!$E410="Retired",Register!$N410="After period end"),"",IF(COUNTIF($A$12:$A$1011,Register!$B410)&gt;0,"Matched","Not in IT inventory"))</f>
        <v/>
      </c>
    </row>
    <row r="420">
      <c r="A420" s="6" t="n"/>
      <c r="B420" s="28">
        <f>IF(A420="","",IF(COUNTIFS(Register!$B$3:$B$1002,A420,Register!$E$3:$E$1002,"&lt;&gt;Retired",Register!$N$3:$N$1002,"&lt;&gt;After period end")&gt;0,"Matched","Not in register"))</f>
        <v/>
      </c>
      <c r="D420" s="28">
        <f>IF(Register!$B411="","",Register!$A411)</f>
        <v/>
      </c>
      <c r="E420" s="28">
        <f>IF(Register!$B411="","",Register!$B411)</f>
        <v/>
      </c>
      <c r="F420" s="28">
        <f>IF(OR(Register!$B411="",Register!$E411="Retired",Register!$N411="After period end"),"",IF(COUNTIF($A$12:$A$1011,Register!$B411)&gt;0,"Matched","Not in IT inventory"))</f>
        <v/>
      </c>
    </row>
    <row r="421">
      <c r="A421" s="6" t="n"/>
      <c r="B421" s="28">
        <f>IF(A421="","",IF(COUNTIFS(Register!$B$3:$B$1002,A421,Register!$E$3:$E$1002,"&lt;&gt;Retired",Register!$N$3:$N$1002,"&lt;&gt;After period end")&gt;0,"Matched","Not in register"))</f>
        <v/>
      </c>
      <c r="D421" s="28">
        <f>IF(Register!$B412="","",Register!$A412)</f>
        <v/>
      </c>
      <c r="E421" s="28">
        <f>IF(Register!$B412="","",Register!$B412)</f>
        <v/>
      </c>
      <c r="F421" s="28">
        <f>IF(OR(Register!$B412="",Register!$E412="Retired",Register!$N412="After period end"),"",IF(COUNTIF($A$12:$A$1011,Register!$B412)&gt;0,"Matched","Not in IT inventory"))</f>
        <v/>
      </c>
    </row>
    <row r="422">
      <c r="A422" s="6" t="n"/>
      <c r="B422" s="28">
        <f>IF(A422="","",IF(COUNTIFS(Register!$B$3:$B$1002,A422,Register!$E$3:$E$1002,"&lt;&gt;Retired",Register!$N$3:$N$1002,"&lt;&gt;After period end")&gt;0,"Matched","Not in register"))</f>
        <v/>
      </c>
      <c r="D422" s="28">
        <f>IF(Register!$B413="","",Register!$A413)</f>
        <v/>
      </c>
      <c r="E422" s="28">
        <f>IF(Register!$B413="","",Register!$B413)</f>
        <v/>
      </c>
      <c r="F422" s="28">
        <f>IF(OR(Register!$B413="",Register!$E413="Retired",Register!$N413="After period end"),"",IF(COUNTIF($A$12:$A$1011,Register!$B413)&gt;0,"Matched","Not in IT inventory"))</f>
        <v/>
      </c>
    </row>
    <row r="423">
      <c r="A423" s="6" t="n"/>
      <c r="B423" s="28">
        <f>IF(A423="","",IF(COUNTIFS(Register!$B$3:$B$1002,A423,Register!$E$3:$E$1002,"&lt;&gt;Retired",Register!$N$3:$N$1002,"&lt;&gt;After period end")&gt;0,"Matched","Not in register"))</f>
        <v/>
      </c>
      <c r="D423" s="28">
        <f>IF(Register!$B414="","",Register!$A414)</f>
        <v/>
      </c>
      <c r="E423" s="28">
        <f>IF(Register!$B414="","",Register!$B414)</f>
        <v/>
      </c>
      <c r="F423" s="28">
        <f>IF(OR(Register!$B414="",Register!$E414="Retired",Register!$N414="After period end"),"",IF(COUNTIF($A$12:$A$1011,Register!$B414)&gt;0,"Matched","Not in IT inventory"))</f>
        <v/>
      </c>
    </row>
    <row r="424">
      <c r="A424" s="6" t="n"/>
      <c r="B424" s="28">
        <f>IF(A424="","",IF(COUNTIFS(Register!$B$3:$B$1002,A424,Register!$E$3:$E$1002,"&lt;&gt;Retired",Register!$N$3:$N$1002,"&lt;&gt;After period end")&gt;0,"Matched","Not in register"))</f>
        <v/>
      </c>
      <c r="D424" s="28">
        <f>IF(Register!$B415="","",Register!$A415)</f>
        <v/>
      </c>
      <c r="E424" s="28">
        <f>IF(Register!$B415="","",Register!$B415)</f>
        <v/>
      </c>
      <c r="F424" s="28">
        <f>IF(OR(Register!$B415="",Register!$E415="Retired",Register!$N415="After period end"),"",IF(COUNTIF($A$12:$A$1011,Register!$B415)&gt;0,"Matched","Not in IT inventory"))</f>
        <v/>
      </c>
    </row>
    <row r="425">
      <c r="A425" s="6" t="n"/>
      <c r="B425" s="28">
        <f>IF(A425="","",IF(COUNTIFS(Register!$B$3:$B$1002,A425,Register!$E$3:$E$1002,"&lt;&gt;Retired",Register!$N$3:$N$1002,"&lt;&gt;After period end")&gt;0,"Matched","Not in register"))</f>
        <v/>
      </c>
      <c r="D425" s="28">
        <f>IF(Register!$B416="","",Register!$A416)</f>
        <v/>
      </c>
      <c r="E425" s="28">
        <f>IF(Register!$B416="","",Register!$B416)</f>
        <v/>
      </c>
      <c r="F425" s="28">
        <f>IF(OR(Register!$B416="",Register!$E416="Retired",Register!$N416="After period end"),"",IF(COUNTIF($A$12:$A$1011,Register!$B416)&gt;0,"Matched","Not in IT inventory"))</f>
        <v/>
      </c>
    </row>
    <row r="426">
      <c r="A426" s="6" t="n"/>
      <c r="B426" s="28">
        <f>IF(A426="","",IF(COUNTIFS(Register!$B$3:$B$1002,A426,Register!$E$3:$E$1002,"&lt;&gt;Retired",Register!$N$3:$N$1002,"&lt;&gt;After period end")&gt;0,"Matched","Not in register"))</f>
        <v/>
      </c>
      <c r="D426" s="28">
        <f>IF(Register!$B417="","",Register!$A417)</f>
        <v/>
      </c>
      <c r="E426" s="28">
        <f>IF(Register!$B417="","",Register!$B417)</f>
        <v/>
      </c>
      <c r="F426" s="28">
        <f>IF(OR(Register!$B417="",Register!$E417="Retired",Register!$N417="After period end"),"",IF(COUNTIF($A$12:$A$1011,Register!$B417)&gt;0,"Matched","Not in IT inventory"))</f>
        <v/>
      </c>
    </row>
    <row r="427">
      <c r="A427" s="6" t="n"/>
      <c r="B427" s="28">
        <f>IF(A427="","",IF(COUNTIFS(Register!$B$3:$B$1002,A427,Register!$E$3:$E$1002,"&lt;&gt;Retired",Register!$N$3:$N$1002,"&lt;&gt;After period end")&gt;0,"Matched","Not in register"))</f>
        <v/>
      </c>
      <c r="D427" s="28">
        <f>IF(Register!$B418="","",Register!$A418)</f>
        <v/>
      </c>
      <c r="E427" s="28">
        <f>IF(Register!$B418="","",Register!$B418)</f>
        <v/>
      </c>
      <c r="F427" s="28">
        <f>IF(OR(Register!$B418="",Register!$E418="Retired",Register!$N418="After period end"),"",IF(COUNTIF($A$12:$A$1011,Register!$B418)&gt;0,"Matched","Not in IT inventory"))</f>
        <v/>
      </c>
    </row>
    <row r="428">
      <c r="A428" s="6" t="n"/>
      <c r="B428" s="28">
        <f>IF(A428="","",IF(COUNTIFS(Register!$B$3:$B$1002,A428,Register!$E$3:$E$1002,"&lt;&gt;Retired",Register!$N$3:$N$1002,"&lt;&gt;After period end")&gt;0,"Matched","Not in register"))</f>
        <v/>
      </c>
      <c r="D428" s="28">
        <f>IF(Register!$B419="","",Register!$A419)</f>
        <v/>
      </c>
      <c r="E428" s="28">
        <f>IF(Register!$B419="","",Register!$B419)</f>
        <v/>
      </c>
      <c r="F428" s="28">
        <f>IF(OR(Register!$B419="",Register!$E419="Retired",Register!$N419="After period end"),"",IF(COUNTIF($A$12:$A$1011,Register!$B419)&gt;0,"Matched","Not in IT inventory"))</f>
        <v/>
      </c>
    </row>
    <row r="429">
      <c r="A429" s="6" t="n"/>
      <c r="B429" s="28">
        <f>IF(A429="","",IF(COUNTIFS(Register!$B$3:$B$1002,A429,Register!$E$3:$E$1002,"&lt;&gt;Retired",Register!$N$3:$N$1002,"&lt;&gt;After period end")&gt;0,"Matched","Not in register"))</f>
        <v/>
      </c>
      <c r="D429" s="28">
        <f>IF(Register!$B420="","",Register!$A420)</f>
        <v/>
      </c>
      <c r="E429" s="28">
        <f>IF(Register!$B420="","",Register!$B420)</f>
        <v/>
      </c>
      <c r="F429" s="28">
        <f>IF(OR(Register!$B420="",Register!$E420="Retired",Register!$N420="After period end"),"",IF(COUNTIF($A$12:$A$1011,Register!$B420)&gt;0,"Matched","Not in IT inventory"))</f>
        <v/>
      </c>
    </row>
    <row r="430">
      <c r="A430" s="6" t="n"/>
      <c r="B430" s="28">
        <f>IF(A430="","",IF(COUNTIFS(Register!$B$3:$B$1002,A430,Register!$E$3:$E$1002,"&lt;&gt;Retired",Register!$N$3:$N$1002,"&lt;&gt;After period end")&gt;0,"Matched","Not in register"))</f>
        <v/>
      </c>
      <c r="D430" s="28">
        <f>IF(Register!$B421="","",Register!$A421)</f>
        <v/>
      </c>
      <c r="E430" s="28">
        <f>IF(Register!$B421="","",Register!$B421)</f>
        <v/>
      </c>
      <c r="F430" s="28">
        <f>IF(OR(Register!$B421="",Register!$E421="Retired",Register!$N421="After period end"),"",IF(COUNTIF($A$12:$A$1011,Register!$B421)&gt;0,"Matched","Not in IT inventory"))</f>
        <v/>
      </c>
    </row>
    <row r="431">
      <c r="A431" s="6" t="n"/>
      <c r="B431" s="28">
        <f>IF(A431="","",IF(COUNTIFS(Register!$B$3:$B$1002,A431,Register!$E$3:$E$1002,"&lt;&gt;Retired",Register!$N$3:$N$1002,"&lt;&gt;After period end")&gt;0,"Matched","Not in register"))</f>
        <v/>
      </c>
      <c r="D431" s="28">
        <f>IF(Register!$B422="","",Register!$A422)</f>
        <v/>
      </c>
      <c r="E431" s="28">
        <f>IF(Register!$B422="","",Register!$B422)</f>
        <v/>
      </c>
      <c r="F431" s="28">
        <f>IF(OR(Register!$B422="",Register!$E422="Retired",Register!$N422="After period end"),"",IF(COUNTIF($A$12:$A$1011,Register!$B422)&gt;0,"Matched","Not in IT inventory"))</f>
        <v/>
      </c>
    </row>
    <row r="432">
      <c r="A432" s="6" t="n"/>
      <c r="B432" s="28">
        <f>IF(A432="","",IF(COUNTIFS(Register!$B$3:$B$1002,A432,Register!$E$3:$E$1002,"&lt;&gt;Retired",Register!$N$3:$N$1002,"&lt;&gt;After period end")&gt;0,"Matched","Not in register"))</f>
        <v/>
      </c>
      <c r="D432" s="28">
        <f>IF(Register!$B423="","",Register!$A423)</f>
        <v/>
      </c>
      <c r="E432" s="28">
        <f>IF(Register!$B423="","",Register!$B423)</f>
        <v/>
      </c>
      <c r="F432" s="28">
        <f>IF(OR(Register!$B423="",Register!$E423="Retired",Register!$N423="After period end"),"",IF(COUNTIF($A$12:$A$1011,Register!$B423)&gt;0,"Matched","Not in IT inventory"))</f>
        <v/>
      </c>
    </row>
    <row r="433">
      <c r="A433" s="6" t="n"/>
      <c r="B433" s="28">
        <f>IF(A433="","",IF(COUNTIFS(Register!$B$3:$B$1002,A433,Register!$E$3:$E$1002,"&lt;&gt;Retired",Register!$N$3:$N$1002,"&lt;&gt;After period end")&gt;0,"Matched","Not in register"))</f>
        <v/>
      </c>
      <c r="D433" s="28">
        <f>IF(Register!$B424="","",Register!$A424)</f>
        <v/>
      </c>
      <c r="E433" s="28">
        <f>IF(Register!$B424="","",Register!$B424)</f>
        <v/>
      </c>
      <c r="F433" s="28">
        <f>IF(OR(Register!$B424="",Register!$E424="Retired",Register!$N424="After period end"),"",IF(COUNTIF($A$12:$A$1011,Register!$B424)&gt;0,"Matched","Not in IT inventory"))</f>
        <v/>
      </c>
    </row>
    <row r="434">
      <c r="A434" s="6" t="n"/>
      <c r="B434" s="28">
        <f>IF(A434="","",IF(COUNTIFS(Register!$B$3:$B$1002,A434,Register!$E$3:$E$1002,"&lt;&gt;Retired",Register!$N$3:$N$1002,"&lt;&gt;After period end")&gt;0,"Matched","Not in register"))</f>
        <v/>
      </c>
      <c r="D434" s="28">
        <f>IF(Register!$B425="","",Register!$A425)</f>
        <v/>
      </c>
      <c r="E434" s="28">
        <f>IF(Register!$B425="","",Register!$B425)</f>
        <v/>
      </c>
      <c r="F434" s="28">
        <f>IF(OR(Register!$B425="",Register!$E425="Retired",Register!$N425="After period end"),"",IF(COUNTIF($A$12:$A$1011,Register!$B425)&gt;0,"Matched","Not in IT inventory"))</f>
        <v/>
      </c>
    </row>
    <row r="435">
      <c r="A435" s="6" t="n"/>
      <c r="B435" s="28">
        <f>IF(A435="","",IF(COUNTIFS(Register!$B$3:$B$1002,A435,Register!$E$3:$E$1002,"&lt;&gt;Retired",Register!$N$3:$N$1002,"&lt;&gt;After period end")&gt;0,"Matched","Not in register"))</f>
        <v/>
      </c>
      <c r="D435" s="28">
        <f>IF(Register!$B426="","",Register!$A426)</f>
        <v/>
      </c>
      <c r="E435" s="28">
        <f>IF(Register!$B426="","",Register!$B426)</f>
        <v/>
      </c>
      <c r="F435" s="28">
        <f>IF(OR(Register!$B426="",Register!$E426="Retired",Register!$N426="After period end"),"",IF(COUNTIF($A$12:$A$1011,Register!$B426)&gt;0,"Matched","Not in IT inventory"))</f>
        <v/>
      </c>
    </row>
    <row r="436">
      <c r="A436" s="6" t="n"/>
      <c r="B436" s="28">
        <f>IF(A436="","",IF(COUNTIFS(Register!$B$3:$B$1002,A436,Register!$E$3:$E$1002,"&lt;&gt;Retired",Register!$N$3:$N$1002,"&lt;&gt;After period end")&gt;0,"Matched","Not in register"))</f>
        <v/>
      </c>
      <c r="D436" s="28">
        <f>IF(Register!$B427="","",Register!$A427)</f>
        <v/>
      </c>
      <c r="E436" s="28">
        <f>IF(Register!$B427="","",Register!$B427)</f>
        <v/>
      </c>
      <c r="F436" s="28">
        <f>IF(OR(Register!$B427="",Register!$E427="Retired",Register!$N427="After period end"),"",IF(COUNTIF($A$12:$A$1011,Register!$B427)&gt;0,"Matched","Not in IT inventory"))</f>
        <v/>
      </c>
    </row>
    <row r="437">
      <c r="A437" s="6" t="n"/>
      <c r="B437" s="28">
        <f>IF(A437="","",IF(COUNTIFS(Register!$B$3:$B$1002,A437,Register!$E$3:$E$1002,"&lt;&gt;Retired",Register!$N$3:$N$1002,"&lt;&gt;After period end")&gt;0,"Matched","Not in register"))</f>
        <v/>
      </c>
      <c r="D437" s="28">
        <f>IF(Register!$B428="","",Register!$A428)</f>
        <v/>
      </c>
      <c r="E437" s="28">
        <f>IF(Register!$B428="","",Register!$B428)</f>
        <v/>
      </c>
      <c r="F437" s="28">
        <f>IF(OR(Register!$B428="",Register!$E428="Retired",Register!$N428="After period end"),"",IF(COUNTIF($A$12:$A$1011,Register!$B428)&gt;0,"Matched","Not in IT inventory"))</f>
        <v/>
      </c>
    </row>
    <row r="438">
      <c r="A438" s="6" t="n"/>
      <c r="B438" s="28">
        <f>IF(A438="","",IF(COUNTIFS(Register!$B$3:$B$1002,A438,Register!$E$3:$E$1002,"&lt;&gt;Retired",Register!$N$3:$N$1002,"&lt;&gt;After period end")&gt;0,"Matched","Not in register"))</f>
        <v/>
      </c>
      <c r="D438" s="28">
        <f>IF(Register!$B429="","",Register!$A429)</f>
        <v/>
      </c>
      <c r="E438" s="28">
        <f>IF(Register!$B429="","",Register!$B429)</f>
        <v/>
      </c>
      <c r="F438" s="28">
        <f>IF(OR(Register!$B429="",Register!$E429="Retired",Register!$N429="After period end"),"",IF(COUNTIF($A$12:$A$1011,Register!$B429)&gt;0,"Matched","Not in IT inventory"))</f>
        <v/>
      </c>
    </row>
    <row r="439">
      <c r="A439" s="6" t="n"/>
      <c r="B439" s="28">
        <f>IF(A439="","",IF(COUNTIFS(Register!$B$3:$B$1002,A439,Register!$E$3:$E$1002,"&lt;&gt;Retired",Register!$N$3:$N$1002,"&lt;&gt;After period end")&gt;0,"Matched","Not in register"))</f>
        <v/>
      </c>
      <c r="D439" s="28">
        <f>IF(Register!$B430="","",Register!$A430)</f>
        <v/>
      </c>
      <c r="E439" s="28">
        <f>IF(Register!$B430="","",Register!$B430)</f>
        <v/>
      </c>
      <c r="F439" s="28">
        <f>IF(OR(Register!$B430="",Register!$E430="Retired",Register!$N430="After period end"),"",IF(COUNTIF($A$12:$A$1011,Register!$B430)&gt;0,"Matched","Not in IT inventory"))</f>
        <v/>
      </c>
    </row>
    <row r="440">
      <c r="A440" s="6" t="n"/>
      <c r="B440" s="28">
        <f>IF(A440="","",IF(COUNTIFS(Register!$B$3:$B$1002,A440,Register!$E$3:$E$1002,"&lt;&gt;Retired",Register!$N$3:$N$1002,"&lt;&gt;After period end")&gt;0,"Matched","Not in register"))</f>
        <v/>
      </c>
      <c r="D440" s="28">
        <f>IF(Register!$B431="","",Register!$A431)</f>
        <v/>
      </c>
      <c r="E440" s="28">
        <f>IF(Register!$B431="","",Register!$B431)</f>
        <v/>
      </c>
      <c r="F440" s="28">
        <f>IF(OR(Register!$B431="",Register!$E431="Retired",Register!$N431="After period end"),"",IF(COUNTIF($A$12:$A$1011,Register!$B431)&gt;0,"Matched","Not in IT inventory"))</f>
        <v/>
      </c>
    </row>
    <row r="441">
      <c r="A441" s="6" t="n"/>
      <c r="B441" s="28">
        <f>IF(A441="","",IF(COUNTIFS(Register!$B$3:$B$1002,A441,Register!$E$3:$E$1002,"&lt;&gt;Retired",Register!$N$3:$N$1002,"&lt;&gt;After period end")&gt;0,"Matched","Not in register"))</f>
        <v/>
      </c>
      <c r="D441" s="28">
        <f>IF(Register!$B432="","",Register!$A432)</f>
        <v/>
      </c>
      <c r="E441" s="28">
        <f>IF(Register!$B432="","",Register!$B432)</f>
        <v/>
      </c>
      <c r="F441" s="28">
        <f>IF(OR(Register!$B432="",Register!$E432="Retired",Register!$N432="After period end"),"",IF(COUNTIF($A$12:$A$1011,Register!$B432)&gt;0,"Matched","Not in IT inventory"))</f>
        <v/>
      </c>
    </row>
    <row r="442">
      <c r="A442" s="6" t="n"/>
      <c r="B442" s="28">
        <f>IF(A442="","",IF(COUNTIFS(Register!$B$3:$B$1002,A442,Register!$E$3:$E$1002,"&lt;&gt;Retired",Register!$N$3:$N$1002,"&lt;&gt;After period end")&gt;0,"Matched","Not in register"))</f>
        <v/>
      </c>
      <c r="D442" s="28">
        <f>IF(Register!$B433="","",Register!$A433)</f>
        <v/>
      </c>
      <c r="E442" s="28">
        <f>IF(Register!$B433="","",Register!$B433)</f>
        <v/>
      </c>
      <c r="F442" s="28">
        <f>IF(OR(Register!$B433="",Register!$E433="Retired",Register!$N433="After period end"),"",IF(COUNTIF($A$12:$A$1011,Register!$B433)&gt;0,"Matched","Not in IT inventory"))</f>
        <v/>
      </c>
    </row>
    <row r="443">
      <c r="A443" s="6" t="n"/>
      <c r="B443" s="28">
        <f>IF(A443="","",IF(COUNTIFS(Register!$B$3:$B$1002,A443,Register!$E$3:$E$1002,"&lt;&gt;Retired",Register!$N$3:$N$1002,"&lt;&gt;After period end")&gt;0,"Matched","Not in register"))</f>
        <v/>
      </c>
      <c r="D443" s="28">
        <f>IF(Register!$B434="","",Register!$A434)</f>
        <v/>
      </c>
      <c r="E443" s="28">
        <f>IF(Register!$B434="","",Register!$B434)</f>
        <v/>
      </c>
      <c r="F443" s="28">
        <f>IF(OR(Register!$B434="",Register!$E434="Retired",Register!$N434="After period end"),"",IF(COUNTIF($A$12:$A$1011,Register!$B434)&gt;0,"Matched","Not in IT inventory"))</f>
        <v/>
      </c>
    </row>
    <row r="444">
      <c r="A444" s="6" t="n"/>
      <c r="B444" s="28">
        <f>IF(A444="","",IF(COUNTIFS(Register!$B$3:$B$1002,A444,Register!$E$3:$E$1002,"&lt;&gt;Retired",Register!$N$3:$N$1002,"&lt;&gt;After period end")&gt;0,"Matched","Not in register"))</f>
        <v/>
      </c>
      <c r="D444" s="28">
        <f>IF(Register!$B435="","",Register!$A435)</f>
        <v/>
      </c>
      <c r="E444" s="28">
        <f>IF(Register!$B435="","",Register!$B435)</f>
        <v/>
      </c>
      <c r="F444" s="28">
        <f>IF(OR(Register!$B435="",Register!$E435="Retired",Register!$N435="After period end"),"",IF(COUNTIF($A$12:$A$1011,Register!$B435)&gt;0,"Matched","Not in IT inventory"))</f>
        <v/>
      </c>
    </row>
    <row r="445">
      <c r="A445" s="6" t="n"/>
      <c r="B445" s="28">
        <f>IF(A445="","",IF(COUNTIFS(Register!$B$3:$B$1002,A445,Register!$E$3:$E$1002,"&lt;&gt;Retired",Register!$N$3:$N$1002,"&lt;&gt;After period end")&gt;0,"Matched","Not in register"))</f>
        <v/>
      </c>
      <c r="D445" s="28">
        <f>IF(Register!$B436="","",Register!$A436)</f>
        <v/>
      </c>
      <c r="E445" s="28">
        <f>IF(Register!$B436="","",Register!$B436)</f>
        <v/>
      </c>
      <c r="F445" s="28">
        <f>IF(OR(Register!$B436="",Register!$E436="Retired",Register!$N436="After period end"),"",IF(COUNTIF($A$12:$A$1011,Register!$B436)&gt;0,"Matched","Not in IT inventory"))</f>
        <v/>
      </c>
    </row>
    <row r="446">
      <c r="A446" s="6" t="n"/>
      <c r="B446" s="28">
        <f>IF(A446="","",IF(COUNTIFS(Register!$B$3:$B$1002,A446,Register!$E$3:$E$1002,"&lt;&gt;Retired",Register!$N$3:$N$1002,"&lt;&gt;After period end")&gt;0,"Matched","Not in register"))</f>
        <v/>
      </c>
      <c r="D446" s="28">
        <f>IF(Register!$B437="","",Register!$A437)</f>
        <v/>
      </c>
      <c r="E446" s="28">
        <f>IF(Register!$B437="","",Register!$B437)</f>
        <v/>
      </c>
      <c r="F446" s="28">
        <f>IF(OR(Register!$B437="",Register!$E437="Retired",Register!$N437="After period end"),"",IF(COUNTIF($A$12:$A$1011,Register!$B437)&gt;0,"Matched","Not in IT inventory"))</f>
        <v/>
      </c>
    </row>
    <row r="447">
      <c r="A447" s="6" t="n"/>
      <c r="B447" s="28">
        <f>IF(A447="","",IF(COUNTIFS(Register!$B$3:$B$1002,A447,Register!$E$3:$E$1002,"&lt;&gt;Retired",Register!$N$3:$N$1002,"&lt;&gt;After period end")&gt;0,"Matched","Not in register"))</f>
        <v/>
      </c>
      <c r="D447" s="28">
        <f>IF(Register!$B438="","",Register!$A438)</f>
        <v/>
      </c>
      <c r="E447" s="28">
        <f>IF(Register!$B438="","",Register!$B438)</f>
        <v/>
      </c>
      <c r="F447" s="28">
        <f>IF(OR(Register!$B438="",Register!$E438="Retired",Register!$N438="After period end"),"",IF(COUNTIF($A$12:$A$1011,Register!$B438)&gt;0,"Matched","Not in IT inventory"))</f>
        <v/>
      </c>
    </row>
    <row r="448">
      <c r="A448" s="6" t="n"/>
      <c r="B448" s="28">
        <f>IF(A448="","",IF(COUNTIFS(Register!$B$3:$B$1002,A448,Register!$E$3:$E$1002,"&lt;&gt;Retired",Register!$N$3:$N$1002,"&lt;&gt;After period end")&gt;0,"Matched","Not in register"))</f>
        <v/>
      </c>
      <c r="D448" s="28">
        <f>IF(Register!$B439="","",Register!$A439)</f>
        <v/>
      </c>
      <c r="E448" s="28">
        <f>IF(Register!$B439="","",Register!$B439)</f>
        <v/>
      </c>
      <c r="F448" s="28">
        <f>IF(OR(Register!$B439="",Register!$E439="Retired",Register!$N439="After period end"),"",IF(COUNTIF($A$12:$A$1011,Register!$B439)&gt;0,"Matched","Not in IT inventory"))</f>
        <v/>
      </c>
    </row>
    <row r="449">
      <c r="A449" s="6" t="n"/>
      <c r="B449" s="28">
        <f>IF(A449="","",IF(COUNTIFS(Register!$B$3:$B$1002,A449,Register!$E$3:$E$1002,"&lt;&gt;Retired",Register!$N$3:$N$1002,"&lt;&gt;After period end")&gt;0,"Matched","Not in register"))</f>
        <v/>
      </c>
      <c r="D449" s="28">
        <f>IF(Register!$B440="","",Register!$A440)</f>
        <v/>
      </c>
      <c r="E449" s="28">
        <f>IF(Register!$B440="","",Register!$B440)</f>
        <v/>
      </c>
      <c r="F449" s="28">
        <f>IF(OR(Register!$B440="",Register!$E440="Retired",Register!$N440="After period end"),"",IF(COUNTIF($A$12:$A$1011,Register!$B440)&gt;0,"Matched","Not in IT inventory"))</f>
        <v/>
      </c>
    </row>
    <row r="450">
      <c r="A450" s="6" t="n"/>
      <c r="B450" s="28">
        <f>IF(A450="","",IF(COUNTIFS(Register!$B$3:$B$1002,A450,Register!$E$3:$E$1002,"&lt;&gt;Retired",Register!$N$3:$N$1002,"&lt;&gt;After period end")&gt;0,"Matched","Not in register"))</f>
        <v/>
      </c>
      <c r="D450" s="28">
        <f>IF(Register!$B441="","",Register!$A441)</f>
        <v/>
      </c>
      <c r="E450" s="28">
        <f>IF(Register!$B441="","",Register!$B441)</f>
        <v/>
      </c>
      <c r="F450" s="28">
        <f>IF(OR(Register!$B441="",Register!$E441="Retired",Register!$N441="After period end"),"",IF(COUNTIF($A$12:$A$1011,Register!$B441)&gt;0,"Matched","Not in IT inventory"))</f>
        <v/>
      </c>
    </row>
    <row r="451">
      <c r="A451" s="6" t="n"/>
      <c r="B451" s="28">
        <f>IF(A451="","",IF(COUNTIFS(Register!$B$3:$B$1002,A451,Register!$E$3:$E$1002,"&lt;&gt;Retired",Register!$N$3:$N$1002,"&lt;&gt;After period end")&gt;0,"Matched","Not in register"))</f>
        <v/>
      </c>
      <c r="D451" s="28">
        <f>IF(Register!$B442="","",Register!$A442)</f>
        <v/>
      </c>
      <c r="E451" s="28">
        <f>IF(Register!$B442="","",Register!$B442)</f>
        <v/>
      </c>
      <c r="F451" s="28">
        <f>IF(OR(Register!$B442="",Register!$E442="Retired",Register!$N442="After period end"),"",IF(COUNTIF($A$12:$A$1011,Register!$B442)&gt;0,"Matched","Not in IT inventory"))</f>
        <v/>
      </c>
    </row>
    <row r="452">
      <c r="A452" s="6" t="n"/>
      <c r="B452" s="28">
        <f>IF(A452="","",IF(COUNTIFS(Register!$B$3:$B$1002,A452,Register!$E$3:$E$1002,"&lt;&gt;Retired",Register!$N$3:$N$1002,"&lt;&gt;After period end")&gt;0,"Matched","Not in register"))</f>
        <v/>
      </c>
      <c r="D452" s="28">
        <f>IF(Register!$B443="","",Register!$A443)</f>
        <v/>
      </c>
      <c r="E452" s="28">
        <f>IF(Register!$B443="","",Register!$B443)</f>
        <v/>
      </c>
      <c r="F452" s="28">
        <f>IF(OR(Register!$B443="",Register!$E443="Retired",Register!$N443="After period end"),"",IF(COUNTIF($A$12:$A$1011,Register!$B443)&gt;0,"Matched","Not in IT inventory"))</f>
        <v/>
      </c>
    </row>
    <row r="453">
      <c r="A453" s="6" t="n"/>
      <c r="B453" s="28">
        <f>IF(A453="","",IF(COUNTIFS(Register!$B$3:$B$1002,A453,Register!$E$3:$E$1002,"&lt;&gt;Retired",Register!$N$3:$N$1002,"&lt;&gt;After period end")&gt;0,"Matched","Not in register"))</f>
        <v/>
      </c>
      <c r="D453" s="28">
        <f>IF(Register!$B444="","",Register!$A444)</f>
        <v/>
      </c>
      <c r="E453" s="28">
        <f>IF(Register!$B444="","",Register!$B444)</f>
        <v/>
      </c>
      <c r="F453" s="28">
        <f>IF(OR(Register!$B444="",Register!$E444="Retired",Register!$N444="After period end"),"",IF(COUNTIF($A$12:$A$1011,Register!$B444)&gt;0,"Matched","Not in IT inventory"))</f>
        <v/>
      </c>
    </row>
    <row r="454">
      <c r="A454" s="6" t="n"/>
      <c r="B454" s="28">
        <f>IF(A454="","",IF(COUNTIFS(Register!$B$3:$B$1002,A454,Register!$E$3:$E$1002,"&lt;&gt;Retired",Register!$N$3:$N$1002,"&lt;&gt;After period end")&gt;0,"Matched","Not in register"))</f>
        <v/>
      </c>
      <c r="D454" s="28">
        <f>IF(Register!$B445="","",Register!$A445)</f>
        <v/>
      </c>
      <c r="E454" s="28">
        <f>IF(Register!$B445="","",Register!$B445)</f>
        <v/>
      </c>
      <c r="F454" s="28">
        <f>IF(OR(Register!$B445="",Register!$E445="Retired",Register!$N445="After period end"),"",IF(COUNTIF($A$12:$A$1011,Register!$B445)&gt;0,"Matched","Not in IT inventory"))</f>
        <v/>
      </c>
    </row>
    <row r="455">
      <c r="A455" s="6" t="n"/>
      <c r="B455" s="28">
        <f>IF(A455="","",IF(COUNTIFS(Register!$B$3:$B$1002,A455,Register!$E$3:$E$1002,"&lt;&gt;Retired",Register!$N$3:$N$1002,"&lt;&gt;After period end")&gt;0,"Matched","Not in register"))</f>
        <v/>
      </c>
      <c r="D455" s="28">
        <f>IF(Register!$B446="","",Register!$A446)</f>
        <v/>
      </c>
      <c r="E455" s="28">
        <f>IF(Register!$B446="","",Register!$B446)</f>
        <v/>
      </c>
      <c r="F455" s="28">
        <f>IF(OR(Register!$B446="",Register!$E446="Retired",Register!$N446="After period end"),"",IF(COUNTIF($A$12:$A$1011,Register!$B446)&gt;0,"Matched","Not in IT inventory"))</f>
        <v/>
      </c>
    </row>
    <row r="456">
      <c r="A456" s="6" t="n"/>
      <c r="B456" s="28">
        <f>IF(A456="","",IF(COUNTIFS(Register!$B$3:$B$1002,A456,Register!$E$3:$E$1002,"&lt;&gt;Retired",Register!$N$3:$N$1002,"&lt;&gt;After period end")&gt;0,"Matched","Not in register"))</f>
        <v/>
      </c>
      <c r="D456" s="28">
        <f>IF(Register!$B447="","",Register!$A447)</f>
        <v/>
      </c>
      <c r="E456" s="28">
        <f>IF(Register!$B447="","",Register!$B447)</f>
        <v/>
      </c>
      <c r="F456" s="28">
        <f>IF(OR(Register!$B447="",Register!$E447="Retired",Register!$N447="After period end"),"",IF(COUNTIF($A$12:$A$1011,Register!$B447)&gt;0,"Matched","Not in IT inventory"))</f>
        <v/>
      </c>
    </row>
    <row r="457">
      <c r="A457" s="6" t="n"/>
      <c r="B457" s="28">
        <f>IF(A457="","",IF(COUNTIFS(Register!$B$3:$B$1002,A457,Register!$E$3:$E$1002,"&lt;&gt;Retired",Register!$N$3:$N$1002,"&lt;&gt;After period end")&gt;0,"Matched","Not in register"))</f>
        <v/>
      </c>
      <c r="D457" s="28">
        <f>IF(Register!$B448="","",Register!$A448)</f>
        <v/>
      </c>
      <c r="E457" s="28">
        <f>IF(Register!$B448="","",Register!$B448)</f>
        <v/>
      </c>
      <c r="F457" s="28">
        <f>IF(OR(Register!$B448="",Register!$E448="Retired",Register!$N448="After period end"),"",IF(COUNTIF($A$12:$A$1011,Register!$B448)&gt;0,"Matched","Not in IT inventory"))</f>
        <v/>
      </c>
    </row>
    <row r="458">
      <c r="A458" s="6" t="n"/>
      <c r="B458" s="28">
        <f>IF(A458="","",IF(COUNTIFS(Register!$B$3:$B$1002,A458,Register!$E$3:$E$1002,"&lt;&gt;Retired",Register!$N$3:$N$1002,"&lt;&gt;After period end")&gt;0,"Matched","Not in register"))</f>
        <v/>
      </c>
      <c r="D458" s="28">
        <f>IF(Register!$B449="","",Register!$A449)</f>
        <v/>
      </c>
      <c r="E458" s="28">
        <f>IF(Register!$B449="","",Register!$B449)</f>
        <v/>
      </c>
      <c r="F458" s="28">
        <f>IF(OR(Register!$B449="",Register!$E449="Retired",Register!$N449="After period end"),"",IF(COUNTIF($A$12:$A$1011,Register!$B449)&gt;0,"Matched","Not in IT inventory"))</f>
        <v/>
      </c>
    </row>
    <row r="459">
      <c r="A459" s="6" t="n"/>
      <c r="B459" s="28">
        <f>IF(A459="","",IF(COUNTIFS(Register!$B$3:$B$1002,A459,Register!$E$3:$E$1002,"&lt;&gt;Retired",Register!$N$3:$N$1002,"&lt;&gt;After period end")&gt;0,"Matched","Not in register"))</f>
        <v/>
      </c>
      <c r="D459" s="28">
        <f>IF(Register!$B450="","",Register!$A450)</f>
        <v/>
      </c>
      <c r="E459" s="28">
        <f>IF(Register!$B450="","",Register!$B450)</f>
        <v/>
      </c>
      <c r="F459" s="28">
        <f>IF(OR(Register!$B450="",Register!$E450="Retired",Register!$N450="After period end"),"",IF(COUNTIF($A$12:$A$1011,Register!$B450)&gt;0,"Matched","Not in IT inventory"))</f>
        <v/>
      </c>
    </row>
    <row r="460">
      <c r="A460" s="6" t="n"/>
      <c r="B460" s="28">
        <f>IF(A460="","",IF(COUNTIFS(Register!$B$3:$B$1002,A460,Register!$E$3:$E$1002,"&lt;&gt;Retired",Register!$N$3:$N$1002,"&lt;&gt;After period end")&gt;0,"Matched","Not in register"))</f>
        <v/>
      </c>
      <c r="D460" s="28">
        <f>IF(Register!$B451="","",Register!$A451)</f>
        <v/>
      </c>
      <c r="E460" s="28">
        <f>IF(Register!$B451="","",Register!$B451)</f>
        <v/>
      </c>
      <c r="F460" s="28">
        <f>IF(OR(Register!$B451="",Register!$E451="Retired",Register!$N451="After period end"),"",IF(COUNTIF($A$12:$A$1011,Register!$B451)&gt;0,"Matched","Not in IT inventory"))</f>
        <v/>
      </c>
    </row>
    <row r="461">
      <c r="A461" s="6" t="n"/>
      <c r="B461" s="28">
        <f>IF(A461="","",IF(COUNTIFS(Register!$B$3:$B$1002,A461,Register!$E$3:$E$1002,"&lt;&gt;Retired",Register!$N$3:$N$1002,"&lt;&gt;After period end")&gt;0,"Matched","Not in register"))</f>
        <v/>
      </c>
      <c r="D461" s="28">
        <f>IF(Register!$B452="","",Register!$A452)</f>
        <v/>
      </c>
      <c r="E461" s="28">
        <f>IF(Register!$B452="","",Register!$B452)</f>
        <v/>
      </c>
      <c r="F461" s="28">
        <f>IF(OR(Register!$B452="",Register!$E452="Retired",Register!$N452="After period end"),"",IF(COUNTIF($A$12:$A$1011,Register!$B452)&gt;0,"Matched","Not in IT inventory"))</f>
        <v/>
      </c>
    </row>
    <row r="462">
      <c r="A462" s="6" t="n"/>
      <c r="B462" s="28">
        <f>IF(A462="","",IF(COUNTIFS(Register!$B$3:$B$1002,A462,Register!$E$3:$E$1002,"&lt;&gt;Retired",Register!$N$3:$N$1002,"&lt;&gt;After period end")&gt;0,"Matched","Not in register"))</f>
        <v/>
      </c>
      <c r="D462" s="28">
        <f>IF(Register!$B453="","",Register!$A453)</f>
        <v/>
      </c>
      <c r="E462" s="28">
        <f>IF(Register!$B453="","",Register!$B453)</f>
        <v/>
      </c>
      <c r="F462" s="28">
        <f>IF(OR(Register!$B453="",Register!$E453="Retired",Register!$N453="After period end"),"",IF(COUNTIF($A$12:$A$1011,Register!$B453)&gt;0,"Matched","Not in IT inventory"))</f>
        <v/>
      </c>
    </row>
    <row r="463">
      <c r="A463" s="6" t="n"/>
      <c r="B463" s="28">
        <f>IF(A463="","",IF(COUNTIFS(Register!$B$3:$B$1002,A463,Register!$E$3:$E$1002,"&lt;&gt;Retired",Register!$N$3:$N$1002,"&lt;&gt;After period end")&gt;0,"Matched","Not in register"))</f>
        <v/>
      </c>
      <c r="D463" s="28">
        <f>IF(Register!$B454="","",Register!$A454)</f>
        <v/>
      </c>
      <c r="E463" s="28">
        <f>IF(Register!$B454="","",Register!$B454)</f>
        <v/>
      </c>
      <c r="F463" s="28">
        <f>IF(OR(Register!$B454="",Register!$E454="Retired",Register!$N454="After period end"),"",IF(COUNTIF($A$12:$A$1011,Register!$B454)&gt;0,"Matched","Not in IT inventory"))</f>
        <v/>
      </c>
    </row>
    <row r="464">
      <c r="A464" s="6" t="n"/>
      <c r="B464" s="28">
        <f>IF(A464="","",IF(COUNTIFS(Register!$B$3:$B$1002,A464,Register!$E$3:$E$1002,"&lt;&gt;Retired",Register!$N$3:$N$1002,"&lt;&gt;After period end")&gt;0,"Matched","Not in register"))</f>
        <v/>
      </c>
      <c r="D464" s="28">
        <f>IF(Register!$B455="","",Register!$A455)</f>
        <v/>
      </c>
      <c r="E464" s="28">
        <f>IF(Register!$B455="","",Register!$B455)</f>
        <v/>
      </c>
      <c r="F464" s="28">
        <f>IF(OR(Register!$B455="",Register!$E455="Retired",Register!$N455="After period end"),"",IF(COUNTIF($A$12:$A$1011,Register!$B455)&gt;0,"Matched","Not in IT inventory"))</f>
        <v/>
      </c>
    </row>
    <row r="465">
      <c r="A465" s="6" t="n"/>
      <c r="B465" s="28">
        <f>IF(A465="","",IF(COUNTIFS(Register!$B$3:$B$1002,A465,Register!$E$3:$E$1002,"&lt;&gt;Retired",Register!$N$3:$N$1002,"&lt;&gt;After period end")&gt;0,"Matched","Not in register"))</f>
        <v/>
      </c>
      <c r="D465" s="28">
        <f>IF(Register!$B456="","",Register!$A456)</f>
        <v/>
      </c>
      <c r="E465" s="28">
        <f>IF(Register!$B456="","",Register!$B456)</f>
        <v/>
      </c>
      <c r="F465" s="28">
        <f>IF(OR(Register!$B456="",Register!$E456="Retired",Register!$N456="After period end"),"",IF(COUNTIF($A$12:$A$1011,Register!$B456)&gt;0,"Matched","Not in IT inventory"))</f>
        <v/>
      </c>
    </row>
    <row r="466">
      <c r="A466" s="6" t="n"/>
      <c r="B466" s="28">
        <f>IF(A466="","",IF(COUNTIFS(Register!$B$3:$B$1002,A466,Register!$E$3:$E$1002,"&lt;&gt;Retired",Register!$N$3:$N$1002,"&lt;&gt;After period end")&gt;0,"Matched","Not in register"))</f>
        <v/>
      </c>
      <c r="D466" s="28">
        <f>IF(Register!$B457="","",Register!$A457)</f>
        <v/>
      </c>
      <c r="E466" s="28">
        <f>IF(Register!$B457="","",Register!$B457)</f>
        <v/>
      </c>
      <c r="F466" s="28">
        <f>IF(OR(Register!$B457="",Register!$E457="Retired",Register!$N457="After period end"),"",IF(COUNTIF($A$12:$A$1011,Register!$B457)&gt;0,"Matched","Not in IT inventory"))</f>
        <v/>
      </c>
    </row>
    <row r="467">
      <c r="A467" s="6" t="n"/>
      <c r="B467" s="28">
        <f>IF(A467="","",IF(COUNTIFS(Register!$B$3:$B$1002,A467,Register!$E$3:$E$1002,"&lt;&gt;Retired",Register!$N$3:$N$1002,"&lt;&gt;After period end")&gt;0,"Matched","Not in register"))</f>
        <v/>
      </c>
      <c r="D467" s="28">
        <f>IF(Register!$B458="","",Register!$A458)</f>
        <v/>
      </c>
      <c r="E467" s="28">
        <f>IF(Register!$B458="","",Register!$B458)</f>
        <v/>
      </c>
      <c r="F467" s="28">
        <f>IF(OR(Register!$B458="",Register!$E458="Retired",Register!$N458="After period end"),"",IF(COUNTIF($A$12:$A$1011,Register!$B458)&gt;0,"Matched","Not in IT inventory"))</f>
        <v/>
      </c>
    </row>
    <row r="468">
      <c r="A468" s="6" t="n"/>
      <c r="B468" s="28">
        <f>IF(A468="","",IF(COUNTIFS(Register!$B$3:$B$1002,A468,Register!$E$3:$E$1002,"&lt;&gt;Retired",Register!$N$3:$N$1002,"&lt;&gt;After period end")&gt;0,"Matched","Not in register"))</f>
        <v/>
      </c>
      <c r="D468" s="28">
        <f>IF(Register!$B459="","",Register!$A459)</f>
        <v/>
      </c>
      <c r="E468" s="28">
        <f>IF(Register!$B459="","",Register!$B459)</f>
        <v/>
      </c>
      <c r="F468" s="28">
        <f>IF(OR(Register!$B459="",Register!$E459="Retired",Register!$N459="After period end"),"",IF(COUNTIF($A$12:$A$1011,Register!$B459)&gt;0,"Matched","Not in IT inventory"))</f>
        <v/>
      </c>
    </row>
    <row r="469">
      <c r="A469" s="6" t="n"/>
      <c r="B469" s="28">
        <f>IF(A469="","",IF(COUNTIFS(Register!$B$3:$B$1002,A469,Register!$E$3:$E$1002,"&lt;&gt;Retired",Register!$N$3:$N$1002,"&lt;&gt;After period end")&gt;0,"Matched","Not in register"))</f>
        <v/>
      </c>
      <c r="D469" s="28">
        <f>IF(Register!$B460="","",Register!$A460)</f>
        <v/>
      </c>
      <c r="E469" s="28">
        <f>IF(Register!$B460="","",Register!$B460)</f>
        <v/>
      </c>
      <c r="F469" s="28">
        <f>IF(OR(Register!$B460="",Register!$E460="Retired",Register!$N460="After period end"),"",IF(COUNTIF($A$12:$A$1011,Register!$B460)&gt;0,"Matched","Not in IT inventory"))</f>
        <v/>
      </c>
    </row>
    <row r="470">
      <c r="A470" s="6" t="n"/>
      <c r="B470" s="28">
        <f>IF(A470="","",IF(COUNTIFS(Register!$B$3:$B$1002,A470,Register!$E$3:$E$1002,"&lt;&gt;Retired",Register!$N$3:$N$1002,"&lt;&gt;After period end")&gt;0,"Matched","Not in register"))</f>
        <v/>
      </c>
      <c r="D470" s="28">
        <f>IF(Register!$B461="","",Register!$A461)</f>
        <v/>
      </c>
      <c r="E470" s="28">
        <f>IF(Register!$B461="","",Register!$B461)</f>
        <v/>
      </c>
      <c r="F470" s="28">
        <f>IF(OR(Register!$B461="",Register!$E461="Retired",Register!$N461="After period end"),"",IF(COUNTIF($A$12:$A$1011,Register!$B461)&gt;0,"Matched","Not in IT inventory"))</f>
        <v/>
      </c>
    </row>
    <row r="471">
      <c r="A471" s="6" t="n"/>
      <c r="B471" s="28">
        <f>IF(A471="","",IF(COUNTIFS(Register!$B$3:$B$1002,A471,Register!$E$3:$E$1002,"&lt;&gt;Retired",Register!$N$3:$N$1002,"&lt;&gt;After period end")&gt;0,"Matched","Not in register"))</f>
        <v/>
      </c>
      <c r="D471" s="28">
        <f>IF(Register!$B462="","",Register!$A462)</f>
        <v/>
      </c>
      <c r="E471" s="28">
        <f>IF(Register!$B462="","",Register!$B462)</f>
        <v/>
      </c>
      <c r="F471" s="28">
        <f>IF(OR(Register!$B462="",Register!$E462="Retired",Register!$N462="After period end"),"",IF(COUNTIF($A$12:$A$1011,Register!$B462)&gt;0,"Matched","Not in IT inventory"))</f>
        <v/>
      </c>
    </row>
    <row r="472">
      <c r="A472" s="6" t="n"/>
      <c r="B472" s="28">
        <f>IF(A472="","",IF(COUNTIFS(Register!$B$3:$B$1002,A472,Register!$E$3:$E$1002,"&lt;&gt;Retired",Register!$N$3:$N$1002,"&lt;&gt;After period end")&gt;0,"Matched","Not in register"))</f>
        <v/>
      </c>
      <c r="D472" s="28">
        <f>IF(Register!$B463="","",Register!$A463)</f>
        <v/>
      </c>
      <c r="E472" s="28">
        <f>IF(Register!$B463="","",Register!$B463)</f>
        <v/>
      </c>
      <c r="F472" s="28">
        <f>IF(OR(Register!$B463="",Register!$E463="Retired",Register!$N463="After period end"),"",IF(COUNTIF($A$12:$A$1011,Register!$B463)&gt;0,"Matched","Not in IT inventory"))</f>
        <v/>
      </c>
    </row>
    <row r="473">
      <c r="A473" s="6" t="n"/>
      <c r="B473" s="28">
        <f>IF(A473="","",IF(COUNTIFS(Register!$B$3:$B$1002,A473,Register!$E$3:$E$1002,"&lt;&gt;Retired",Register!$N$3:$N$1002,"&lt;&gt;After period end")&gt;0,"Matched","Not in register"))</f>
        <v/>
      </c>
      <c r="D473" s="28">
        <f>IF(Register!$B464="","",Register!$A464)</f>
        <v/>
      </c>
      <c r="E473" s="28">
        <f>IF(Register!$B464="","",Register!$B464)</f>
        <v/>
      </c>
      <c r="F473" s="28">
        <f>IF(OR(Register!$B464="",Register!$E464="Retired",Register!$N464="After period end"),"",IF(COUNTIF($A$12:$A$1011,Register!$B464)&gt;0,"Matched","Not in IT inventory"))</f>
        <v/>
      </c>
    </row>
    <row r="474">
      <c r="A474" s="6" t="n"/>
      <c r="B474" s="28">
        <f>IF(A474="","",IF(COUNTIFS(Register!$B$3:$B$1002,A474,Register!$E$3:$E$1002,"&lt;&gt;Retired",Register!$N$3:$N$1002,"&lt;&gt;After period end")&gt;0,"Matched","Not in register"))</f>
        <v/>
      </c>
      <c r="D474" s="28">
        <f>IF(Register!$B465="","",Register!$A465)</f>
        <v/>
      </c>
      <c r="E474" s="28">
        <f>IF(Register!$B465="","",Register!$B465)</f>
        <v/>
      </c>
      <c r="F474" s="28">
        <f>IF(OR(Register!$B465="",Register!$E465="Retired",Register!$N465="After period end"),"",IF(COUNTIF($A$12:$A$1011,Register!$B465)&gt;0,"Matched","Not in IT inventory"))</f>
        <v/>
      </c>
    </row>
    <row r="475">
      <c r="A475" s="6" t="n"/>
      <c r="B475" s="28">
        <f>IF(A475="","",IF(COUNTIFS(Register!$B$3:$B$1002,A475,Register!$E$3:$E$1002,"&lt;&gt;Retired",Register!$N$3:$N$1002,"&lt;&gt;After period end")&gt;0,"Matched","Not in register"))</f>
        <v/>
      </c>
      <c r="D475" s="28">
        <f>IF(Register!$B466="","",Register!$A466)</f>
        <v/>
      </c>
      <c r="E475" s="28">
        <f>IF(Register!$B466="","",Register!$B466)</f>
        <v/>
      </c>
      <c r="F475" s="28">
        <f>IF(OR(Register!$B466="",Register!$E466="Retired",Register!$N466="After period end"),"",IF(COUNTIF($A$12:$A$1011,Register!$B466)&gt;0,"Matched","Not in IT inventory"))</f>
        <v/>
      </c>
    </row>
    <row r="476">
      <c r="A476" s="6" t="n"/>
      <c r="B476" s="28">
        <f>IF(A476="","",IF(COUNTIFS(Register!$B$3:$B$1002,A476,Register!$E$3:$E$1002,"&lt;&gt;Retired",Register!$N$3:$N$1002,"&lt;&gt;After period end")&gt;0,"Matched","Not in register"))</f>
        <v/>
      </c>
      <c r="D476" s="28">
        <f>IF(Register!$B467="","",Register!$A467)</f>
        <v/>
      </c>
      <c r="E476" s="28">
        <f>IF(Register!$B467="","",Register!$B467)</f>
        <v/>
      </c>
      <c r="F476" s="28">
        <f>IF(OR(Register!$B467="",Register!$E467="Retired",Register!$N467="After period end"),"",IF(COUNTIF($A$12:$A$1011,Register!$B467)&gt;0,"Matched","Not in IT inventory"))</f>
        <v/>
      </c>
    </row>
    <row r="477">
      <c r="A477" s="6" t="n"/>
      <c r="B477" s="28">
        <f>IF(A477="","",IF(COUNTIFS(Register!$B$3:$B$1002,A477,Register!$E$3:$E$1002,"&lt;&gt;Retired",Register!$N$3:$N$1002,"&lt;&gt;After period end")&gt;0,"Matched","Not in register"))</f>
        <v/>
      </c>
      <c r="D477" s="28">
        <f>IF(Register!$B468="","",Register!$A468)</f>
        <v/>
      </c>
      <c r="E477" s="28">
        <f>IF(Register!$B468="","",Register!$B468)</f>
        <v/>
      </c>
      <c r="F477" s="28">
        <f>IF(OR(Register!$B468="",Register!$E468="Retired",Register!$N468="After period end"),"",IF(COUNTIF($A$12:$A$1011,Register!$B468)&gt;0,"Matched","Not in IT inventory"))</f>
        <v/>
      </c>
    </row>
    <row r="478">
      <c r="A478" s="6" t="n"/>
      <c r="B478" s="28">
        <f>IF(A478="","",IF(COUNTIFS(Register!$B$3:$B$1002,A478,Register!$E$3:$E$1002,"&lt;&gt;Retired",Register!$N$3:$N$1002,"&lt;&gt;After period end")&gt;0,"Matched","Not in register"))</f>
        <v/>
      </c>
      <c r="D478" s="28">
        <f>IF(Register!$B469="","",Register!$A469)</f>
        <v/>
      </c>
      <c r="E478" s="28">
        <f>IF(Register!$B469="","",Register!$B469)</f>
        <v/>
      </c>
      <c r="F478" s="28">
        <f>IF(OR(Register!$B469="",Register!$E469="Retired",Register!$N469="After period end"),"",IF(COUNTIF($A$12:$A$1011,Register!$B469)&gt;0,"Matched","Not in IT inventory"))</f>
        <v/>
      </c>
    </row>
    <row r="479">
      <c r="A479" s="6" t="n"/>
      <c r="B479" s="28">
        <f>IF(A479="","",IF(COUNTIFS(Register!$B$3:$B$1002,A479,Register!$E$3:$E$1002,"&lt;&gt;Retired",Register!$N$3:$N$1002,"&lt;&gt;After period end")&gt;0,"Matched","Not in register"))</f>
        <v/>
      </c>
      <c r="D479" s="28">
        <f>IF(Register!$B470="","",Register!$A470)</f>
        <v/>
      </c>
      <c r="E479" s="28">
        <f>IF(Register!$B470="","",Register!$B470)</f>
        <v/>
      </c>
      <c r="F479" s="28">
        <f>IF(OR(Register!$B470="",Register!$E470="Retired",Register!$N470="After period end"),"",IF(COUNTIF($A$12:$A$1011,Register!$B470)&gt;0,"Matched","Not in IT inventory"))</f>
        <v/>
      </c>
    </row>
    <row r="480">
      <c r="A480" s="6" t="n"/>
      <c r="B480" s="28">
        <f>IF(A480="","",IF(COUNTIFS(Register!$B$3:$B$1002,A480,Register!$E$3:$E$1002,"&lt;&gt;Retired",Register!$N$3:$N$1002,"&lt;&gt;After period end")&gt;0,"Matched","Not in register"))</f>
        <v/>
      </c>
      <c r="D480" s="28">
        <f>IF(Register!$B471="","",Register!$A471)</f>
        <v/>
      </c>
      <c r="E480" s="28">
        <f>IF(Register!$B471="","",Register!$B471)</f>
        <v/>
      </c>
      <c r="F480" s="28">
        <f>IF(OR(Register!$B471="",Register!$E471="Retired",Register!$N471="After period end"),"",IF(COUNTIF($A$12:$A$1011,Register!$B471)&gt;0,"Matched","Not in IT inventory"))</f>
        <v/>
      </c>
    </row>
    <row r="481">
      <c r="A481" s="6" t="n"/>
      <c r="B481" s="28">
        <f>IF(A481="","",IF(COUNTIFS(Register!$B$3:$B$1002,A481,Register!$E$3:$E$1002,"&lt;&gt;Retired",Register!$N$3:$N$1002,"&lt;&gt;After period end")&gt;0,"Matched","Not in register"))</f>
        <v/>
      </c>
      <c r="D481" s="28">
        <f>IF(Register!$B472="","",Register!$A472)</f>
        <v/>
      </c>
      <c r="E481" s="28">
        <f>IF(Register!$B472="","",Register!$B472)</f>
        <v/>
      </c>
      <c r="F481" s="28">
        <f>IF(OR(Register!$B472="",Register!$E472="Retired",Register!$N472="After period end"),"",IF(COUNTIF($A$12:$A$1011,Register!$B472)&gt;0,"Matched","Not in IT inventory"))</f>
        <v/>
      </c>
    </row>
    <row r="482">
      <c r="A482" s="6" t="n"/>
      <c r="B482" s="28">
        <f>IF(A482="","",IF(COUNTIFS(Register!$B$3:$B$1002,A482,Register!$E$3:$E$1002,"&lt;&gt;Retired",Register!$N$3:$N$1002,"&lt;&gt;After period end")&gt;0,"Matched","Not in register"))</f>
        <v/>
      </c>
      <c r="D482" s="28">
        <f>IF(Register!$B473="","",Register!$A473)</f>
        <v/>
      </c>
      <c r="E482" s="28">
        <f>IF(Register!$B473="","",Register!$B473)</f>
        <v/>
      </c>
      <c r="F482" s="28">
        <f>IF(OR(Register!$B473="",Register!$E473="Retired",Register!$N473="After period end"),"",IF(COUNTIF($A$12:$A$1011,Register!$B473)&gt;0,"Matched","Not in IT inventory"))</f>
        <v/>
      </c>
    </row>
    <row r="483">
      <c r="A483" s="6" t="n"/>
      <c r="B483" s="28">
        <f>IF(A483="","",IF(COUNTIFS(Register!$B$3:$B$1002,A483,Register!$E$3:$E$1002,"&lt;&gt;Retired",Register!$N$3:$N$1002,"&lt;&gt;After period end")&gt;0,"Matched","Not in register"))</f>
        <v/>
      </c>
      <c r="D483" s="28">
        <f>IF(Register!$B474="","",Register!$A474)</f>
        <v/>
      </c>
      <c r="E483" s="28">
        <f>IF(Register!$B474="","",Register!$B474)</f>
        <v/>
      </c>
      <c r="F483" s="28">
        <f>IF(OR(Register!$B474="",Register!$E474="Retired",Register!$N474="After period end"),"",IF(COUNTIF($A$12:$A$1011,Register!$B474)&gt;0,"Matched","Not in IT inventory"))</f>
        <v/>
      </c>
    </row>
    <row r="484">
      <c r="A484" s="6" t="n"/>
      <c r="B484" s="28">
        <f>IF(A484="","",IF(COUNTIFS(Register!$B$3:$B$1002,A484,Register!$E$3:$E$1002,"&lt;&gt;Retired",Register!$N$3:$N$1002,"&lt;&gt;After period end")&gt;0,"Matched","Not in register"))</f>
        <v/>
      </c>
      <c r="D484" s="28">
        <f>IF(Register!$B475="","",Register!$A475)</f>
        <v/>
      </c>
      <c r="E484" s="28">
        <f>IF(Register!$B475="","",Register!$B475)</f>
        <v/>
      </c>
      <c r="F484" s="28">
        <f>IF(OR(Register!$B475="",Register!$E475="Retired",Register!$N475="After period end"),"",IF(COUNTIF($A$12:$A$1011,Register!$B475)&gt;0,"Matched","Not in IT inventory"))</f>
        <v/>
      </c>
    </row>
    <row r="485">
      <c r="A485" s="6" t="n"/>
      <c r="B485" s="28">
        <f>IF(A485="","",IF(COUNTIFS(Register!$B$3:$B$1002,A485,Register!$E$3:$E$1002,"&lt;&gt;Retired",Register!$N$3:$N$1002,"&lt;&gt;After period end")&gt;0,"Matched","Not in register"))</f>
        <v/>
      </c>
      <c r="D485" s="28">
        <f>IF(Register!$B476="","",Register!$A476)</f>
        <v/>
      </c>
      <c r="E485" s="28">
        <f>IF(Register!$B476="","",Register!$B476)</f>
        <v/>
      </c>
      <c r="F485" s="28">
        <f>IF(OR(Register!$B476="",Register!$E476="Retired",Register!$N476="After period end"),"",IF(COUNTIF($A$12:$A$1011,Register!$B476)&gt;0,"Matched","Not in IT inventory"))</f>
        <v/>
      </c>
    </row>
    <row r="486">
      <c r="A486" s="6" t="n"/>
      <c r="B486" s="28">
        <f>IF(A486="","",IF(COUNTIFS(Register!$B$3:$B$1002,A486,Register!$E$3:$E$1002,"&lt;&gt;Retired",Register!$N$3:$N$1002,"&lt;&gt;After period end")&gt;0,"Matched","Not in register"))</f>
        <v/>
      </c>
      <c r="D486" s="28">
        <f>IF(Register!$B477="","",Register!$A477)</f>
        <v/>
      </c>
      <c r="E486" s="28">
        <f>IF(Register!$B477="","",Register!$B477)</f>
        <v/>
      </c>
      <c r="F486" s="28">
        <f>IF(OR(Register!$B477="",Register!$E477="Retired",Register!$N477="After period end"),"",IF(COUNTIF($A$12:$A$1011,Register!$B477)&gt;0,"Matched","Not in IT inventory"))</f>
        <v/>
      </c>
    </row>
    <row r="487">
      <c r="A487" s="6" t="n"/>
      <c r="B487" s="28">
        <f>IF(A487="","",IF(COUNTIFS(Register!$B$3:$B$1002,A487,Register!$E$3:$E$1002,"&lt;&gt;Retired",Register!$N$3:$N$1002,"&lt;&gt;After period end")&gt;0,"Matched","Not in register"))</f>
        <v/>
      </c>
      <c r="D487" s="28">
        <f>IF(Register!$B478="","",Register!$A478)</f>
        <v/>
      </c>
      <c r="E487" s="28">
        <f>IF(Register!$B478="","",Register!$B478)</f>
        <v/>
      </c>
      <c r="F487" s="28">
        <f>IF(OR(Register!$B478="",Register!$E478="Retired",Register!$N478="After period end"),"",IF(COUNTIF($A$12:$A$1011,Register!$B478)&gt;0,"Matched","Not in IT inventory"))</f>
        <v/>
      </c>
    </row>
    <row r="488">
      <c r="A488" s="6" t="n"/>
      <c r="B488" s="28">
        <f>IF(A488="","",IF(COUNTIFS(Register!$B$3:$B$1002,A488,Register!$E$3:$E$1002,"&lt;&gt;Retired",Register!$N$3:$N$1002,"&lt;&gt;After period end")&gt;0,"Matched","Not in register"))</f>
        <v/>
      </c>
      <c r="D488" s="28">
        <f>IF(Register!$B479="","",Register!$A479)</f>
        <v/>
      </c>
      <c r="E488" s="28">
        <f>IF(Register!$B479="","",Register!$B479)</f>
        <v/>
      </c>
      <c r="F488" s="28">
        <f>IF(OR(Register!$B479="",Register!$E479="Retired",Register!$N479="After period end"),"",IF(COUNTIF($A$12:$A$1011,Register!$B479)&gt;0,"Matched","Not in IT inventory"))</f>
        <v/>
      </c>
    </row>
    <row r="489">
      <c r="A489" s="6" t="n"/>
      <c r="B489" s="28">
        <f>IF(A489="","",IF(COUNTIFS(Register!$B$3:$B$1002,A489,Register!$E$3:$E$1002,"&lt;&gt;Retired",Register!$N$3:$N$1002,"&lt;&gt;After period end")&gt;0,"Matched","Not in register"))</f>
        <v/>
      </c>
      <c r="D489" s="28">
        <f>IF(Register!$B480="","",Register!$A480)</f>
        <v/>
      </c>
      <c r="E489" s="28">
        <f>IF(Register!$B480="","",Register!$B480)</f>
        <v/>
      </c>
      <c r="F489" s="28">
        <f>IF(OR(Register!$B480="",Register!$E480="Retired",Register!$N480="After period end"),"",IF(COUNTIF($A$12:$A$1011,Register!$B480)&gt;0,"Matched","Not in IT inventory"))</f>
        <v/>
      </c>
    </row>
    <row r="490">
      <c r="A490" s="6" t="n"/>
      <c r="B490" s="28">
        <f>IF(A490="","",IF(COUNTIFS(Register!$B$3:$B$1002,A490,Register!$E$3:$E$1002,"&lt;&gt;Retired",Register!$N$3:$N$1002,"&lt;&gt;After period end")&gt;0,"Matched","Not in register"))</f>
        <v/>
      </c>
      <c r="D490" s="28">
        <f>IF(Register!$B481="","",Register!$A481)</f>
        <v/>
      </c>
      <c r="E490" s="28">
        <f>IF(Register!$B481="","",Register!$B481)</f>
        <v/>
      </c>
      <c r="F490" s="28">
        <f>IF(OR(Register!$B481="",Register!$E481="Retired",Register!$N481="After period end"),"",IF(COUNTIF($A$12:$A$1011,Register!$B481)&gt;0,"Matched","Not in IT inventory"))</f>
        <v/>
      </c>
    </row>
    <row r="491">
      <c r="A491" s="6" t="n"/>
      <c r="B491" s="28">
        <f>IF(A491="","",IF(COUNTIFS(Register!$B$3:$B$1002,A491,Register!$E$3:$E$1002,"&lt;&gt;Retired",Register!$N$3:$N$1002,"&lt;&gt;After period end")&gt;0,"Matched","Not in register"))</f>
        <v/>
      </c>
      <c r="D491" s="28">
        <f>IF(Register!$B482="","",Register!$A482)</f>
        <v/>
      </c>
      <c r="E491" s="28">
        <f>IF(Register!$B482="","",Register!$B482)</f>
        <v/>
      </c>
      <c r="F491" s="28">
        <f>IF(OR(Register!$B482="",Register!$E482="Retired",Register!$N482="After period end"),"",IF(COUNTIF($A$12:$A$1011,Register!$B482)&gt;0,"Matched","Not in IT inventory"))</f>
        <v/>
      </c>
    </row>
    <row r="492">
      <c r="A492" s="6" t="n"/>
      <c r="B492" s="28">
        <f>IF(A492="","",IF(COUNTIFS(Register!$B$3:$B$1002,A492,Register!$E$3:$E$1002,"&lt;&gt;Retired",Register!$N$3:$N$1002,"&lt;&gt;After period end")&gt;0,"Matched","Not in register"))</f>
        <v/>
      </c>
      <c r="D492" s="28">
        <f>IF(Register!$B483="","",Register!$A483)</f>
        <v/>
      </c>
      <c r="E492" s="28">
        <f>IF(Register!$B483="","",Register!$B483)</f>
        <v/>
      </c>
      <c r="F492" s="28">
        <f>IF(OR(Register!$B483="",Register!$E483="Retired",Register!$N483="After period end"),"",IF(COUNTIF($A$12:$A$1011,Register!$B483)&gt;0,"Matched","Not in IT inventory"))</f>
        <v/>
      </c>
    </row>
    <row r="493">
      <c r="A493" s="6" t="n"/>
      <c r="B493" s="28">
        <f>IF(A493="","",IF(COUNTIFS(Register!$B$3:$B$1002,A493,Register!$E$3:$E$1002,"&lt;&gt;Retired",Register!$N$3:$N$1002,"&lt;&gt;After period end")&gt;0,"Matched","Not in register"))</f>
        <v/>
      </c>
      <c r="D493" s="28">
        <f>IF(Register!$B484="","",Register!$A484)</f>
        <v/>
      </c>
      <c r="E493" s="28">
        <f>IF(Register!$B484="","",Register!$B484)</f>
        <v/>
      </c>
      <c r="F493" s="28">
        <f>IF(OR(Register!$B484="",Register!$E484="Retired",Register!$N484="After period end"),"",IF(COUNTIF($A$12:$A$1011,Register!$B484)&gt;0,"Matched","Not in IT inventory"))</f>
        <v/>
      </c>
    </row>
    <row r="494">
      <c r="A494" s="6" t="n"/>
      <c r="B494" s="28">
        <f>IF(A494="","",IF(COUNTIFS(Register!$B$3:$B$1002,A494,Register!$E$3:$E$1002,"&lt;&gt;Retired",Register!$N$3:$N$1002,"&lt;&gt;After period end")&gt;0,"Matched","Not in register"))</f>
        <v/>
      </c>
      <c r="D494" s="28">
        <f>IF(Register!$B485="","",Register!$A485)</f>
        <v/>
      </c>
      <c r="E494" s="28">
        <f>IF(Register!$B485="","",Register!$B485)</f>
        <v/>
      </c>
      <c r="F494" s="28">
        <f>IF(OR(Register!$B485="",Register!$E485="Retired",Register!$N485="After period end"),"",IF(COUNTIF($A$12:$A$1011,Register!$B485)&gt;0,"Matched","Not in IT inventory"))</f>
        <v/>
      </c>
    </row>
    <row r="495">
      <c r="A495" s="6" t="n"/>
      <c r="B495" s="28">
        <f>IF(A495="","",IF(COUNTIFS(Register!$B$3:$B$1002,A495,Register!$E$3:$E$1002,"&lt;&gt;Retired",Register!$N$3:$N$1002,"&lt;&gt;After period end")&gt;0,"Matched","Not in register"))</f>
        <v/>
      </c>
      <c r="D495" s="28">
        <f>IF(Register!$B486="","",Register!$A486)</f>
        <v/>
      </c>
      <c r="E495" s="28">
        <f>IF(Register!$B486="","",Register!$B486)</f>
        <v/>
      </c>
      <c r="F495" s="28">
        <f>IF(OR(Register!$B486="",Register!$E486="Retired",Register!$N486="After period end"),"",IF(COUNTIF($A$12:$A$1011,Register!$B486)&gt;0,"Matched","Not in IT inventory"))</f>
        <v/>
      </c>
    </row>
    <row r="496">
      <c r="A496" s="6" t="n"/>
      <c r="B496" s="28">
        <f>IF(A496="","",IF(COUNTIFS(Register!$B$3:$B$1002,A496,Register!$E$3:$E$1002,"&lt;&gt;Retired",Register!$N$3:$N$1002,"&lt;&gt;After period end")&gt;0,"Matched","Not in register"))</f>
        <v/>
      </c>
      <c r="D496" s="28">
        <f>IF(Register!$B487="","",Register!$A487)</f>
        <v/>
      </c>
      <c r="E496" s="28">
        <f>IF(Register!$B487="","",Register!$B487)</f>
        <v/>
      </c>
      <c r="F496" s="28">
        <f>IF(OR(Register!$B487="",Register!$E487="Retired",Register!$N487="After period end"),"",IF(COUNTIF($A$12:$A$1011,Register!$B487)&gt;0,"Matched","Not in IT inventory"))</f>
        <v/>
      </c>
    </row>
    <row r="497">
      <c r="A497" s="6" t="n"/>
      <c r="B497" s="28">
        <f>IF(A497="","",IF(COUNTIFS(Register!$B$3:$B$1002,A497,Register!$E$3:$E$1002,"&lt;&gt;Retired",Register!$N$3:$N$1002,"&lt;&gt;After period end")&gt;0,"Matched","Not in register"))</f>
        <v/>
      </c>
      <c r="D497" s="28">
        <f>IF(Register!$B488="","",Register!$A488)</f>
        <v/>
      </c>
      <c r="E497" s="28">
        <f>IF(Register!$B488="","",Register!$B488)</f>
        <v/>
      </c>
      <c r="F497" s="28">
        <f>IF(OR(Register!$B488="",Register!$E488="Retired",Register!$N488="After period end"),"",IF(COUNTIF($A$12:$A$1011,Register!$B488)&gt;0,"Matched","Not in IT inventory"))</f>
        <v/>
      </c>
    </row>
    <row r="498">
      <c r="A498" s="6" t="n"/>
      <c r="B498" s="28">
        <f>IF(A498="","",IF(COUNTIFS(Register!$B$3:$B$1002,A498,Register!$E$3:$E$1002,"&lt;&gt;Retired",Register!$N$3:$N$1002,"&lt;&gt;After period end")&gt;0,"Matched","Not in register"))</f>
        <v/>
      </c>
      <c r="D498" s="28">
        <f>IF(Register!$B489="","",Register!$A489)</f>
        <v/>
      </c>
      <c r="E498" s="28">
        <f>IF(Register!$B489="","",Register!$B489)</f>
        <v/>
      </c>
      <c r="F498" s="28">
        <f>IF(OR(Register!$B489="",Register!$E489="Retired",Register!$N489="After period end"),"",IF(COUNTIF($A$12:$A$1011,Register!$B489)&gt;0,"Matched","Not in IT inventory"))</f>
        <v/>
      </c>
    </row>
    <row r="499">
      <c r="A499" s="6" t="n"/>
      <c r="B499" s="28">
        <f>IF(A499="","",IF(COUNTIFS(Register!$B$3:$B$1002,A499,Register!$E$3:$E$1002,"&lt;&gt;Retired",Register!$N$3:$N$1002,"&lt;&gt;After period end")&gt;0,"Matched","Not in register"))</f>
        <v/>
      </c>
      <c r="D499" s="28">
        <f>IF(Register!$B490="","",Register!$A490)</f>
        <v/>
      </c>
      <c r="E499" s="28">
        <f>IF(Register!$B490="","",Register!$B490)</f>
        <v/>
      </c>
      <c r="F499" s="28">
        <f>IF(OR(Register!$B490="",Register!$E490="Retired",Register!$N490="After period end"),"",IF(COUNTIF($A$12:$A$1011,Register!$B490)&gt;0,"Matched","Not in IT inventory"))</f>
        <v/>
      </c>
    </row>
    <row r="500">
      <c r="A500" s="6" t="n"/>
      <c r="B500" s="28">
        <f>IF(A500="","",IF(COUNTIFS(Register!$B$3:$B$1002,A500,Register!$E$3:$E$1002,"&lt;&gt;Retired",Register!$N$3:$N$1002,"&lt;&gt;After period end")&gt;0,"Matched","Not in register"))</f>
        <v/>
      </c>
      <c r="D500" s="28">
        <f>IF(Register!$B491="","",Register!$A491)</f>
        <v/>
      </c>
      <c r="E500" s="28">
        <f>IF(Register!$B491="","",Register!$B491)</f>
        <v/>
      </c>
      <c r="F500" s="28">
        <f>IF(OR(Register!$B491="",Register!$E491="Retired",Register!$N491="After period end"),"",IF(COUNTIF($A$12:$A$1011,Register!$B491)&gt;0,"Matched","Not in IT inventory"))</f>
        <v/>
      </c>
    </row>
    <row r="501">
      <c r="A501" s="6" t="n"/>
      <c r="B501" s="28">
        <f>IF(A501="","",IF(COUNTIFS(Register!$B$3:$B$1002,A501,Register!$E$3:$E$1002,"&lt;&gt;Retired",Register!$N$3:$N$1002,"&lt;&gt;After period end")&gt;0,"Matched","Not in register"))</f>
        <v/>
      </c>
      <c r="D501" s="28">
        <f>IF(Register!$B492="","",Register!$A492)</f>
        <v/>
      </c>
      <c r="E501" s="28">
        <f>IF(Register!$B492="","",Register!$B492)</f>
        <v/>
      </c>
      <c r="F501" s="28">
        <f>IF(OR(Register!$B492="",Register!$E492="Retired",Register!$N492="After period end"),"",IF(COUNTIF($A$12:$A$1011,Register!$B492)&gt;0,"Matched","Not in IT inventory"))</f>
        <v/>
      </c>
    </row>
    <row r="502">
      <c r="A502" s="6" t="n"/>
      <c r="B502" s="28">
        <f>IF(A502="","",IF(COUNTIFS(Register!$B$3:$B$1002,A502,Register!$E$3:$E$1002,"&lt;&gt;Retired",Register!$N$3:$N$1002,"&lt;&gt;After period end")&gt;0,"Matched","Not in register"))</f>
        <v/>
      </c>
      <c r="D502" s="28">
        <f>IF(Register!$B493="","",Register!$A493)</f>
        <v/>
      </c>
      <c r="E502" s="28">
        <f>IF(Register!$B493="","",Register!$B493)</f>
        <v/>
      </c>
      <c r="F502" s="28">
        <f>IF(OR(Register!$B493="",Register!$E493="Retired",Register!$N493="After period end"),"",IF(COUNTIF($A$12:$A$1011,Register!$B493)&gt;0,"Matched","Not in IT inventory"))</f>
        <v/>
      </c>
    </row>
    <row r="503">
      <c r="A503" s="6" t="n"/>
      <c r="B503" s="28">
        <f>IF(A503="","",IF(COUNTIFS(Register!$B$3:$B$1002,A503,Register!$E$3:$E$1002,"&lt;&gt;Retired",Register!$N$3:$N$1002,"&lt;&gt;After period end")&gt;0,"Matched","Not in register"))</f>
        <v/>
      </c>
      <c r="D503" s="28">
        <f>IF(Register!$B494="","",Register!$A494)</f>
        <v/>
      </c>
      <c r="E503" s="28">
        <f>IF(Register!$B494="","",Register!$B494)</f>
        <v/>
      </c>
      <c r="F503" s="28">
        <f>IF(OR(Register!$B494="",Register!$E494="Retired",Register!$N494="After period end"),"",IF(COUNTIF($A$12:$A$1011,Register!$B494)&gt;0,"Matched","Not in IT inventory"))</f>
        <v/>
      </c>
    </row>
    <row r="504">
      <c r="A504" s="6" t="n"/>
      <c r="B504" s="28">
        <f>IF(A504="","",IF(COUNTIFS(Register!$B$3:$B$1002,A504,Register!$E$3:$E$1002,"&lt;&gt;Retired",Register!$N$3:$N$1002,"&lt;&gt;After period end")&gt;0,"Matched","Not in register"))</f>
        <v/>
      </c>
      <c r="D504" s="28">
        <f>IF(Register!$B495="","",Register!$A495)</f>
        <v/>
      </c>
      <c r="E504" s="28">
        <f>IF(Register!$B495="","",Register!$B495)</f>
        <v/>
      </c>
      <c r="F504" s="28">
        <f>IF(OR(Register!$B495="",Register!$E495="Retired",Register!$N495="After period end"),"",IF(COUNTIF($A$12:$A$1011,Register!$B495)&gt;0,"Matched","Not in IT inventory"))</f>
        <v/>
      </c>
    </row>
    <row r="505">
      <c r="A505" s="6" t="n"/>
      <c r="B505" s="28">
        <f>IF(A505="","",IF(COUNTIFS(Register!$B$3:$B$1002,A505,Register!$E$3:$E$1002,"&lt;&gt;Retired",Register!$N$3:$N$1002,"&lt;&gt;After period end")&gt;0,"Matched","Not in register"))</f>
        <v/>
      </c>
      <c r="D505" s="28">
        <f>IF(Register!$B496="","",Register!$A496)</f>
        <v/>
      </c>
      <c r="E505" s="28">
        <f>IF(Register!$B496="","",Register!$B496)</f>
        <v/>
      </c>
      <c r="F505" s="28">
        <f>IF(OR(Register!$B496="",Register!$E496="Retired",Register!$N496="After period end"),"",IF(COUNTIF($A$12:$A$1011,Register!$B496)&gt;0,"Matched","Not in IT inventory"))</f>
        <v/>
      </c>
    </row>
    <row r="506">
      <c r="A506" s="6" t="n"/>
      <c r="B506" s="28">
        <f>IF(A506="","",IF(COUNTIFS(Register!$B$3:$B$1002,A506,Register!$E$3:$E$1002,"&lt;&gt;Retired",Register!$N$3:$N$1002,"&lt;&gt;After period end")&gt;0,"Matched","Not in register"))</f>
        <v/>
      </c>
      <c r="D506" s="28">
        <f>IF(Register!$B497="","",Register!$A497)</f>
        <v/>
      </c>
      <c r="E506" s="28">
        <f>IF(Register!$B497="","",Register!$B497)</f>
        <v/>
      </c>
      <c r="F506" s="28">
        <f>IF(OR(Register!$B497="",Register!$E497="Retired",Register!$N497="After period end"),"",IF(COUNTIF($A$12:$A$1011,Register!$B497)&gt;0,"Matched","Not in IT inventory"))</f>
        <v/>
      </c>
    </row>
    <row r="507">
      <c r="A507" s="6" t="n"/>
      <c r="B507" s="28">
        <f>IF(A507="","",IF(COUNTIFS(Register!$B$3:$B$1002,A507,Register!$E$3:$E$1002,"&lt;&gt;Retired",Register!$N$3:$N$1002,"&lt;&gt;After period end")&gt;0,"Matched","Not in register"))</f>
        <v/>
      </c>
      <c r="D507" s="28">
        <f>IF(Register!$B498="","",Register!$A498)</f>
        <v/>
      </c>
      <c r="E507" s="28">
        <f>IF(Register!$B498="","",Register!$B498)</f>
        <v/>
      </c>
      <c r="F507" s="28">
        <f>IF(OR(Register!$B498="",Register!$E498="Retired",Register!$N498="After period end"),"",IF(COUNTIF($A$12:$A$1011,Register!$B498)&gt;0,"Matched","Not in IT inventory"))</f>
        <v/>
      </c>
    </row>
    <row r="508">
      <c r="A508" s="6" t="n"/>
      <c r="B508" s="28">
        <f>IF(A508="","",IF(COUNTIFS(Register!$B$3:$B$1002,A508,Register!$E$3:$E$1002,"&lt;&gt;Retired",Register!$N$3:$N$1002,"&lt;&gt;After period end")&gt;0,"Matched","Not in register"))</f>
        <v/>
      </c>
      <c r="D508" s="28">
        <f>IF(Register!$B499="","",Register!$A499)</f>
        <v/>
      </c>
      <c r="E508" s="28">
        <f>IF(Register!$B499="","",Register!$B499)</f>
        <v/>
      </c>
      <c r="F508" s="28">
        <f>IF(OR(Register!$B499="",Register!$E499="Retired",Register!$N499="After period end"),"",IF(COUNTIF($A$12:$A$1011,Register!$B499)&gt;0,"Matched","Not in IT inventory"))</f>
        <v/>
      </c>
    </row>
    <row r="509">
      <c r="A509" s="6" t="n"/>
      <c r="B509" s="28">
        <f>IF(A509="","",IF(COUNTIFS(Register!$B$3:$B$1002,A509,Register!$E$3:$E$1002,"&lt;&gt;Retired",Register!$N$3:$N$1002,"&lt;&gt;After period end")&gt;0,"Matched","Not in register"))</f>
        <v/>
      </c>
      <c r="D509" s="28">
        <f>IF(Register!$B500="","",Register!$A500)</f>
        <v/>
      </c>
      <c r="E509" s="28">
        <f>IF(Register!$B500="","",Register!$B500)</f>
        <v/>
      </c>
      <c r="F509" s="28">
        <f>IF(OR(Register!$B500="",Register!$E500="Retired",Register!$N500="After period end"),"",IF(COUNTIF($A$12:$A$1011,Register!$B500)&gt;0,"Matched","Not in IT inventory"))</f>
        <v/>
      </c>
    </row>
    <row r="510">
      <c r="A510" s="6" t="n"/>
      <c r="B510" s="28">
        <f>IF(A510="","",IF(COUNTIFS(Register!$B$3:$B$1002,A510,Register!$E$3:$E$1002,"&lt;&gt;Retired",Register!$N$3:$N$1002,"&lt;&gt;After period end")&gt;0,"Matched","Not in register"))</f>
        <v/>
      </c>
      <c r="D510" s="28">
        <f>IF(Register!$B501="","",Register!$A501)</f>
        <v/>
      </c>
      <c r="E510" s="28">
        <f>IF(Register!$B501="","",Register!$B501)</f>
        <v/>
      </c>
      <c r="F510" s="28">
        <f>IF(OR(Register!$B501="",Register!$E501="Retired",Register!$N501="After period end"),"",IF(COUNTIF($A$12:$A$1011,Register!$B501)&gt;0,"Matched","Not in IT inventory"))</f>
        <v/>
      </c>
    </row>
    <row r="511">
      <c r="A511" s="6" t="n"/>
      <c r="B511" s="28">
        <f>IF(A511="","",IF(COUNTIFS(Register!$B$3:$B$1002,A511,Register!$E$3:$E$1002,"&lt;&gt;Retired",Register!$N$3:$N$1002,"&lt;&gt;After period end")&gt;0,"Matched","Not in register"))</f>
        <v/>
      </c>
      <c r="D511" s="28">
        <f>IF(Register!$B502="","",Register!$A502)</f>
        <v/>
      </c>
      <c r="E511" s="28">
        <f>IF(Register!$B502="","",Register!$B502)</f>
        <v/>
      </c>
      <c r="F511" s="28">
        <f>IF(OR(Register!$B502="",Register!$E502="Retired",Register!$N502="After period end"),"",IF(COUNTIF($A$12:$A$1011,Register!$B502)&gt;0,"Matched","Not in IT inventory"))</f>
        <v/>
      </c>
    </row>
    <row r="512">
      <c r="A512" s="6" t="n"/>
      <c r="B512" s="28">
        <f>IF(A512="","",IF(COUNTIFS(Register!$B$3:$B$1002,A512,Register!$E$3:$E$1002,"&lt;&gt;Retired",Register!$N$3:$N$1002,"&lt;&gt;After period end")&gt;0,"Matched","Not in register"))</f>
        <v/>
      </c>
      <c r="D512" s="28">
        <f>IF(Register!$B503="","",Register!$A503)</f>
        <v/>
      </c>
      <c r="E512" s="28">
        <f>IF(Register!$B503="","",Register!$B503)</f>
        <v/>
      </c>
      <c r="F512" s="28">
        <f>IF(OR(Register!$B503="",Register!$E503="Retired",Register!$N503="After period end"),"",IF(COUNTIF($A$12:$A$1011,Register!$B503)&gt;0,"Matched","Not in IT inventory"))</f>
        <v/>
      </c>
    </row>
    <row r="513">
      <c r="A513" s="6" t="n"/>
      <c r="B513" s="28">
        <f>IF(A513="","",IF(COUNTIFS(Register!$B$3:$B$1002,A513,Register!$E$3:$E$1002,"&lt;&gt;Retired",Register!$N$3:$N$1002,"&lt;&gt;After period end")&gt;0,"Matched","Not in register"))</f>
        <v/>
      </c>
      <c r="D513" s="28">
        <f>IF(Register!$B504="","",Register!$A504)</f>
        <v/>
      </c>
      <c r="E513" s="28">
        <f>IF(Register!$B504="","",Register!$B504)</f>
        <v/>
      </c>
      <c r="F513" s="28">
        <f>IF(OR(Register!$B504="",Register!$E504="Retired",Register!$N504="After period end"),"",IF(COUNTIF($A$12:$A$1011,Register!$B504)&gt;0,"Matched","Not in IT inventory"))</f>
        <v/>
      </c>
    </row>
    <row r="514">
      <c r="A514" s="6" t="n"/>
      <c r="B514" s="28">
        <f>IF(A514="","",IF(COUNTIFS(Register!$B$3:$B$1002,A514,Register!$E$3:$E$1002,"&lt;&gt;Retired",Register!$N$3:$N$1002,"&lt;&gt;After period end")&gt;0,"Matched","Not in register"))</f>
        <v/>
      </c>
      <c r="D514" s="28">
        <f>IF(Register!$B505="","",Register!$A505)</f>
        <v/>
      </c>
      <c r="E514" s="28">
        <f>IF(Register!$B505="","",Register!$B505)</f>
        <v/>
      </c>
      <c r="F514" s="28">
        <f>IF(OR(Register!$B505="",Register!$E505="Retired",Register!$N505="After period end"),"",IF(COUNTIF($A$12:$A$1011,Register!$B505)&gt;0,"Matched","Not in IT inventory"))</f>
        <v/>
      </c>
    </row>
    <row r="515">
      <c r="A515" s="6" t="n"/>
      <c r="B515" s="28">
        <f>IF(A515="","",IF(COUNTIFS(Register!$B$3:$B$1002,A515,Register!$E$3:$E$1002,"&lt;&gt;Retired",Register!$N$3:$N$1002,"&lt;&gt;After period end")&gt;0,"Matched","Not in register"))</f>
        <v/>
      </c>
      <c r="D515" s="28">
        <f>IF(Register!$B506="","",Register!$A506)</f>
        <v/>
      </c>
      <c r="E515" s="28">
        <f>IF(Register!$B506="","",Register!$B506)</f>
        <v/>
      </c>
      <c r="F515" s="28">
        <f>IF(OR(Register!$B506="",Register!$E506="Retired",Register!$N506="After period end"),"",IF(COUNTIF($A$12:$A$1011,Register!$B506)&gt;0,"Matched","Not in IT inventory"))</f>
        <v/>
      </c>
    </row>
    <row r="516">
      <c r="A516" s="6" t="n"/>
      <c r="B516" s="28">
        <f>IF(A516="","",IF(COUNTIFS(Register!$B$3:$B$1002,A516,Register!$E$3:$E$1002,"&lt;&gt;Retired",Register!$N$3:$N$1002,"&lt;&gt;After period end")&gt;0,"Matched","Not in register"))</f>
        <v/>
      </c>
      <c r="D516" s="28">
        <f>IF(Register!$B507="","",Register!$A507)</f>
        <v/>
      </c>
      <c r="E516" s="28">
        <f>IF(Register!$B507="","",Register!$B507)</f>
        <v/>
      </c>
      <c r="F516" s="28">
        <f>IF(OR(Register!$B507="",Register!$E507="Retired",Register!$N507="After period end"),"",IF(COUNTIF($A$12:$A$1011,Register!$B507)&gt;0,"Matched","Not in IT inventory"))</f>
        <v/>
      </c>
    </row>
    <row r="517">
      <c r="A517" s="6" t="n"/>
      <c r="B517" s="28">
        <f>IF(A517="","",IF(COUNTIFS(Register!$B$3:$B$1002,A517,Register!$E$3:$E$1002,"&lt;&gt;Retired",Register!$N$3:$N$1002,"&lt;&gt;After period end")&gt;0,"Matched","Not in register"))</f>
        <v/>
      </c>
      <c r="D517" s="28">
        <f>IF(Register!$B508="","",Register!$A508)</f>
        <v/>
      </c>
      <c r="E517" s="28">
        <f>IF(Register!$B508="","",Register!$B508)</f>
        <v/>
      </c>
      <c r="F517" s="28">
        <f>IF(OR(Register!$B508="",Register!$E508="Retired",Register!$N508="After period end"),"",IF(COUNTIF($A$12:$A$1011,Register!$B508)&gt;0,"Matched","Not in IT inventory"))</f>
        <v/>
      </c>
    </row>
    <row r="518">
      <c r="A518" s="6" t="n"/>
      <c r="B518" s="28">
        <f>IF(A518="","",IF(COUNTIFS(Register!$B$3:$B$1002,A518,Register!$E$3:$E$1002,"&lt;&gt;Retired",Register!$N$3:$N$1002,"&lt;&gt;After period end")&gt;0,"Matched","Not in register"))</f>
        <v/>
      </c>
      <c r="D518" s="28">
        <f>IF(Register!$B509="","",Register!$A509)</f>
        <v/>
      </c>
      <c r="E518" s="28">
        <f>IF(Register!$B509="","",Register!$B509)</f>
        <v/>
      </c>
      <c r="F518" s="28">
        <f>IF(OR(Register!$B509="",Register!$E509="Retired",Register!$N509="After period end"),"",IF(COUNTIF($A$12:$A$1011,Register!$B509)&gt;0,"Matched","Not in IT inventory"))</f>
        <v/>
      </c>
    </row>
    <row r="519">
      <c r="A519" s="6" t="n"/>
      <c r="B519" s="28">
        <f>IF(A519="","",IF(COUNTIFS(Register!$B$3:$B$1002,A519,Register!$E$3:$E$1002,"&lt;&gt;Retired",Register!$N$3:$N$1002,"&lt;&gt;After period end")&gt;0,"Matched","Not in register"))</f>
        <v/>
      </c>
      <c r="D519" s="28">
        <f>IF(Register!$B510="","",Register!$A510)</f>
        <v/>
      </c>
      <c r="E519" s="28">
        <f>IF(Register!$B510="","",Register!$B510)</f>
        <v/>
      </c>
      <c r="F519" s="28">
        <f>IF(OR(Register!$B510="",Register!$E510="Retired",Register!$N510="After period end"),"",IF(COUNTIF($A$12:$A$1011,Register!$B510)&gt;0,"Matched","Not in IT inventory"))</f>
        <v/>
      </c>
    </row>
    <row r="520">
      <c r="A520" s="6" t="n"/>
      <c r="B520" s="28">
        <f>IF(A520="","",IF(COUNTIFS(Register!$B$3:$B$1002,A520,Register!$E$3:$E$1002,"&lt;&gt;Retired",Register!$N$3:$N$1002,"&lt;&gt;After period end")&gt;0,"Matched","Not in register"))</f>
        <v/>
      </c>
      <c r="D520" s="28">
        <f>IF(Register!$B511="","",Register!$A511)</f>
        <v/>
      </c>
      <c r="E520" s="28">
        <f>IF(Register!$B511="","",Register!$B511)</f>
        <v/>
      </c>
      <c r="F520" s="28">
        <f>IF(OR(Register!$B511="",Register!$E511="Retired",Register!$N511="After period end"),"",IF(COUNTIF($A$12:$A$1011,Register!$B511)&gt;0,"Matched","Not in IT inventory"))</f>
        <v/>
      </c>
    </row>
    <row r="521">
      <c r="A521" s="6" t="n"/>
      <c r="B521" s="28">
        <f>IF(A521="","",IF(COUNTIFS(Register!$B$3:$B$1002,A521,Register!$E$3:$E$1002,"&lt;&gt;Retired",Register!$N$3:$N$1002,"&lt;&gt;After period end")&gt;0,"Matched","Not in register"))</f>
        <v/>
      </c>
      <c r="D521" s="28">
        <f>IF(Register!$B512="","",Register!$A512)</f>
        <v/>
      </c>
      <c r="E521" s="28">
        <f>IF(Register!$B512="","",Register!$B512)</f>
        <v/>
      </c>
      <c r="F521" s="28">
        <f>IF(OR(Register!$B512="",Register!$E512="Retired",Register!$N512="After period end"),"",IF(COUNTIF($A$12:$A$1011,Register!$B512)&gt;0,"Matched","Not in IT inventory"))</f>
        <v/>
      </c>
    </row>
    <row r="522">
      <c r="A522" s="6" t="n"/>
      <c r="B522" s="28">
        <f>IF(A522="","",IF(COUNTIFS(Register!$B$3:$B$1002,A522,Register!$E$3:$E$1002,"&lt;&gt;Retired",Register!$N$3:$N$1002,"&lt;&gt;After period end")&gt;0,"Matched","Not in register"))</f>
        <v/>
      </c>
      <c r="D522" s="28">
        <f>IF(Register!$B513="","",Register!$A513)</f>
        <v/>
      </c>
      <c r="E522" s="28">
        <f>IF(Register!$B513="","",Register!$B513)</f>
        <v/>
      </c>
      <c r="F522" s="28">
        <f>IF(OR(Register!$B513="",Register!$E513="Retired",Register!$N513="After period end"),"",IF(COUNTIF($A$12:$A$1011,Register!$B513)&gt;0,"Matched","Not in IT inventory"))</f>
        <v/>
      </c>
    </row>
    <row r="523">
      <c r="A523" s="6" t="n"/>
      <c r="B523" s="28">
        <f>IF(A523="","",IF(COUNTIFS(Register!$B$3:$B$1002,A523,Register!$E$3:$E$1002,"&lt;&gt;Retired",Register!$N$3:$N$1002,"&lt;&gt;After period end")&gt;0,"Matched","Not in register"))</f>
        <v/>
      </c>
      <c r="D523" s="28">
        <f>IF(Register!$B514="","",Register!$A514)</f>
        <v/>
      </c>
      <c r="E523" s="28">
        <f>IF(Register!$B514="","",Register!$B514)</f>
        <v/>
      </c>
      <c r="F523" s="28">
        <f>IF(OR(Register!$B514="",Register!$E514="Retired",Register!$N514="After period end"),"",IF(COUNTIF($A$12:$A$1011,Register!$B514)&gt;0,"Matched","Not in IT inventory"))</f>
        <v/>
      </c>
    </row>
    <row r="524">
      <c r="A524" s="6" t="n"/>
      <c r="B524" s="28">
        <f>IF(A524="","",IF(COUNTIFS(Register!$B$3:$B$1002,A524,Register!$E$3:$E$1002,"&lt;&gt;Retired",Register!$N$3:$N$1002,"&lt;&gt;After period end")&gt;0,"Matched","Not in register"))</f>
        <v/>
      </c>
      <c r="D524" s="28">
        <f>IF(Register!$B515="","",Register!$A515)</f>
        <v/>
      </c>
      <c r="E524" s="28">
        <f>IF(Register!$B515="","",Register!$B515)</f>
        <v/>
      </c>
      <c r="F524" s="28">
        <f>IF(OR(Register!$B515="",Register!$E515="Retired",Register!$N515="After period end"),"",IF(COUNTIF($A$12:$A$1011,Register!$B515)&gt;0,"Matched","Not in IT inventory"))</f>
        <v/>
      </c>
    </row>
    <row r="525">
      <c r="A525" s="6" t="n"/>
      <c r="B525" s="28">
        <f>IF(A525="","",IF(COUNTIFS(Register!$B$3:$B$1002,A525,Register!$E$3:$E$1002,"&lt;&gt;Retired",Register!$N$3:$N$1002,"&lt;&gt;After period end")&gt;0,"Matched","Not in register"))</f>
        <v/>
      </c>
      <c r="D525" s="28">
        <f>IF(Register!$B516="","",Register!$A516)</f>
        <v/>
      </c>
      <c r="E525" s="28">
        <f>IF(Register!$B516="","",Register!$B516)</f>
        <v/>
      </c>
      <c r="F525" s="28">
        <f>IF(OR(Register!$B516="",Register!$E516="Retired",Register!$N516="After period end"),"",IF(COUNTIF($A$12:$A$1011,Register!$B516)&gt;0,"Matched","Not in IT inventory"))</f>
        <v/>
      </c>
    </row>
    <row r="526">
      <c r="A526" s="6" t="n"/>
      <c r="B526" s="28">
        <f>IF(A526="","",IF(COUNTIFS(Register!$B$3:$B$1002,A526,Register!$E$3:$E$1002,"&lt;&gt;Retired",Register!$N$3:$N$1002,"&lt;&gt;After period end")&gt;0,"Matched","Not in register"))</f>
        <v/>
      </c>
      <c r="D526" s="28">
        <f>IF(Register!$B517="","",Register!$A517)</f>
        <v/>
      </c>
      <c r="E526" s="28">
        <f>IF(Register!$B517="","",Register!$B517)</f>
        <v/>
      </c>
      <c r="F526" s="28">
        <f>IF(OR(Register!$B517="",Register!$E517="Retired",Register!$N517="After period end"),"",IF(COUNTIF($A$12:$A$1011,Register!$B517)&gt;0,"Matched","Not in IT inventory"))</f>
        <v/>
      </c>
    </row>
    <row r="527">
      <c r="A527" s="6" t="n"/>
      <c r="B527" s="28">
        <f>IF(A527="","",IF(COUNTIFS(Register!$B$3:$B$1002,A527,Register!$E$3:$E$1002,"&lt;&gt;Retired",Register!$N$3:$N$1002,"&lt;&gt;After period end")&gt;0,"Matched","Not in register"))</f>
        <v/>
      </c>
      <c r="D527" s="28">
        <f>IF(Register!$B518="","",Register!$A518)</f>
        <v/>
      </c>
      <c r="E527" s="28">
        <f>IF(Register!$B518="","",Register!$B518)</f>
        <v/>
      </c>
      <c r="F527" s="28">
        <f>IF(OR(Register!$B518="",Register!$E518="Retired",Register!$N518="After period end"),"",IF(COUNTIF($A$12:$A$1011,Register!$B518)&gt;0,"Matched","Not in IT inventory"))</f>
        <v/>
      </c>
    </row>
    <row r="528">
      <c r="A528" s="6" t="n"/>
      <c r="B528" s="28">
        <f>IF(A528="","",IF(COUNTIFS(Register!$B$3:$B$1002,A528,Register!$E$3:$E$1002,"&lt;&gt;Retired",Register!$N$3:$N$1002,"&lt;&gt;After period end")&gt;0,"Matched","Not in register"))</f>
        <v/>
      </c>
      <c r="D528" s="28">
        <f>IF(Register!$B519="","",Register!$A519)</f>
        <v/>
      </c>
      <c r="E528" s="28">
        <f>IF(Register!$B519="","",Register!$B519)</f>
        <v/>
      </c>
      <c r="F528" s="28">
        <f>IF(OR(Register!$B519="",Register!$E519="Retired",Register!$N519="After period end"),"",IF(COUNTIF($A$12:$A$1011,Register!$B519)&gt;0,"Matched","Not in IT inventory"))</f>
        <v/>
      </c>
    </row>
    <row r="529">
      <c r="A529" s="6" t="n"/>
      <c r="B529" s="28">
        <f>IF(A529="","",IF(COUNTIFS(Register!$B$3:$B$1002,A529,Register!$E$3:$E$1002,"&lt;&gt;Retired",Register!$N$3:$N$1002,"&lt;&gt;After period end")&gt;0,"Matched","Not in register"))</f>
        <v/>
      </c>
      <c r="D529" s="28">
        <f>IF(Register!$B520="","",Register!$A520)</f>
        <v/>
      </c>
      <c r="E529" s="28">
        <f>IF(Register!$B520="","",Register!$B520)</f>
        <v/>
      </c>
      <c r="F529" s="28">
        <f>IF(OR(Register!$B520="",Register!$E520="Retired",Register!$N520="After period end"),"",IF(COUNTIF($A$12:$A$1011,Register!$B520)&gt;0,"Matched","Not in IT inventory"))</f>
        <v/>
      </c>
    </row>
    <row r="530">
      <c r="A530" s="6" t="n"/>
      <c r="B530" s="28">
        <f>IF(A530="","",IF(COUNTIFS(Register!$B$3:$B$1002,A530,Register!$E$3:$E$1002,"&lt;&gt;Retired",Register!$N$3:$N$1002,"&lt;&gt;After period end")&gt;0,"Matched","Not in register"))</f>
        <v/>
      </c>
      <c r="D530" s="28">
        <f>IF(Register!$B521="","",Register!$A521)</f>
        <v/>
      </c>
      <c r="E530" s="28">
        <f>IF(Register!$B521="","",Register!$B521)</f>
        <v/>
      </c>
      <c r="F530" s="28">
        <f>IF(OR(Register!$B521="",Register!$E521="Retired",Register!$N521="After period end"),"",IF(COUNTIF($A$12:$A$1011,Register!$B521)&gt;0,"Matched","Not in IT inventory"))</f>
        <v/>
      </c>
    </row>
    <row r="531">
      <c r="A531" s="6" t="n"/>
      <c r="B531" s="28">
        <f>IF(A531="","",IF(COUNTIFS(Register!$B$3:$B$1002,A531,Register!$E$3:$E$1002,"&lt;&gt;Retired",Register!$N$3:$N$1002,"&lt;&gt;After period end")&gt;0,"Matched","Not in register"))</f>
        <v/>
      </c>
      <c r="D531" s="28">
        <f>IF(Register!$B522="","",Register!$A522)</f>
        <v/>
      </c>
      <c r="E531" s="28">
        <f>IF(Register!$B522="","",Register!$B522)</f>
        <v/>
      </c>
      <c r="F531" s="28">
        <f>IF(OR(Register!$B522="",Register!$E522="Retired",Register!$N522="After period end"),"",IF(COUNTIF($A$12:$A$1011,Register!$B522)&gt;0,"Matched","Not in IT inventory"))</f>
        <v/>
      </c>
    </row>
    <row r="532">
      <c r="A532" s="6" t="n"/>
      <c r="B532" s="28">
        <f>IF(A532="","",IF(COUNTIFS(Register!$B$3:$B$1002,A532,Register!$E$3:$E$1002,"&lt;&gt;Retired",Register!$N$3:$N$1002,"&lt;&gt;After period end")&gt;0,"Matched","Not in register"))</f>
        <v/>
      </c>
      <c r="D532" s="28">
        <f>IF(Register!$B523="","",Register!$A523)</f>
        <v/>
      </c>
      <c r="E532" s="28">
        <f>IF(Register!$B523="","",Register!$B523)</f>
        <v/>
      </c>
      <c r="F532" s="28">
        <f>IF(OR(Register!$B523="",Register!$E523="Retired",Register!$N523="After period end"),"",IF(COUNTIF($A$12:$A$1011,Register!$B523)&gt;0,"Matched","Not in IT inventory"))</f>
        <v/>
      </c>
    </row>
    <row r="533">
      <c r="A533" s="6" t="n"/>
      <c r="B533" s="28">
        <f>IF(A533="","",IF(COUNTIFS(Register!$B$3:$B$1002,A533,Register!$E$3:$E$1002,"&lt;&gt;Retired",Register!$N$3:$N$1002,"&lt;&gt;After period end")&gt;0,"Matched","Not in register"))</f>
        <v/>
      </c>
      <c r="D533" s="28">
        <f>IF(Register!$B524="","",Register!$A524)</f>
        <v/>
      </c>
      <c r="E533" s="28">
        <f>IF(Register!$B524="","",Register!$B524)</f>
        <v/>
      </c>
      <c r="F533" s="28">
        <f>IF(OR(Register!$B524="",Register!$E524="Retired",Register!$N524="After period end"),"",IF(COUNTIF($A$12:$A$1011,Register!$B524)&gt;0,"Matched","Not in IT inventory"))</f>
        <v/>
      </c>
    </row>
    <row r="534">
      <c r="A534" s="6" t="n"/>
      <c r="B534" s="28">
        <f>IF(A534="","",IF(COUNTIFS(Register!$B$3:$B$1002,A534,Register!$E$3:$E$1002,"&lt;&gt;Retired",Register!$N$3:$N$1002,"&lt;&gt;After period end")&gt;0,"Matched","Not in register"))</f>
        <v/>
      </c>
      <c r="D534" s="28">
        <f>IF(Register!$B525="","",Register!$A525)</f>
        <v/>
      </c>
      <c r="E534" s="28">
        <f>IF(Register!$B525="","",Register!$B525)</f>
        <v/>
      </c>
      <c r="F534" s="28">
        <f>IF(OR(Register!$B525="",Register!$E525="Retired",Register!$N525="After period end"),"",IF(COUNTIF($A$12:$A$1011,Register!$B525)&gt;0,"Matched","Not in IT inventory"))</f>
        <v/>
      </c>
    </row>
    <row r="535">
      <c r="A535" s="6" t="n"/>
      <c r="B535" s="28">
        <f>IF(A535="","",IF(COUNTIFS(Register!$B$3:$B$1002,A535,Register!$E$3:$E$1002,"&lt;&gt;Retired",Register!$N$3:$N$1002,"&lt;&gt;After period end")&gt;0,"Matched","Not in register"))</f>
        <v/>
      </c>
      <c r="D535" s="28">
        <f>IF(Register!$B526="","",Register!$A526)</f>
        <v/>
      </c>
      <c r="E535" s="28">
        <f>IF(Register!$B526="","",Register!$B526)</f>
        <v/>
      </c>
      <c r="F535" s="28">
        <f>IF(OR(Register!$B526="",Register!$E526="Retired",Register!$N526="After period end"),"",IF(COUNTIF($A$12:$A$1011,Register!$B526)&gt;0,"Matched","Not in IT inventory"))</f>
        <v/>
      </c>
    </row>
    <row r="536">
      <c r="A536" s="6" t="n"/>
      <c r="B536" s="28">
        <f>IF(A536="","",IF(COUNTIFS(Register!$B$3:$B$1002,A536,Register!$E$3:$E$1002,"&lt;&gt;Retired",Register!$N$3:$N$1002,"&lt;&gt;After period end")&gt;0,"Matched","Not in register"))</f>
        <v/>
      </c>
      <c r="D536" s="28">
        <f>IF(Register!$B527="","",Register!$A527)</f>
        <v/>
      </c>
      <c r="E536" s="28">
        <f>IF(Register!$B527="","",Register!$B527)</f>
        <v/>
      </c>
      <c r="F536" s="28">
        <f>IF(OR(Register!$B527="",Register!$E527="Retired",Register!$N527="After period end"),"",IF(COUNTIF($A$12:$A$1011,Register!$B527)&gt;0,"Matched","Not in IT inventory"))</f>
        <v/>
      </c>
    </row>
    <row r="537">
      <c r="A537" s="6" t="n"/>
      <c r="B537" s="28">
        <f>IF(A537="","",IF(COUNTIFS(Register!$B$3:$B$1002,A537,Register!$E$3:$E$1002,"&lt;&gt;Retired",Register!$N$3:$N$1002,"&lt;&gt;After period end")&gt;0,"Matched","Not in register"))</f>
        <v/>
      </c>
      <c r="D537" s="28">
        <f>IF(Register!$B528="","",Register!$A528)</f>
        <v/>
      </c>
      <c r="E537" s="28">
        <f>IF(Register!$B528="","",Register!$B528)</f>
        <v/>
      </c>
      <c r="F537" s="28">
        <f>IF(OR(Register!$B528="",Register!$E528="Retired",Register!$N528="After period end"),"",IF(COUNTIF($A$12:$A$1011,Register!$B528)&gt;0,"Matched","Not in IT inventory"))</f>
        <v/>
      </c>
    </row>
    <row r="538">
      <c r="A538" s="6" t="n"/>
      <c r="B538" s="28">
        <f>IF(A538="","",IF(COUNTIFS(Register!$B$3:$B$1002,A538,Register!$E$3:$E$1002,"&lt;&gt;Retired",Register!$N$3:$N$1002,"&lt;&gt;After period end")&gt;0,"Matched","Not in register"))</f>
        <v/>
      </c>
      <c r="D538" s="28">
        <f>IF(Register!$B529="","",Register!$A529)</f>
        <v/>
      </c>
      <c r="E538" s="28">
        <f>IF(Register!$B529="","",Register!$B529)</f>
        <v/>
      </c>
      <c r="F538" s="28">
        <f>IF(OR(Register!$B529="",Register!$E529="Retired",Register!$N529="After period end"),"",IF(COUNTIF($A$12:$A$1011,Register!$B529)&gt;0,"Matched","Not in IT inventory"))</f>
        <v/>
      </c>
    </row>
    <row r="539">
      <c r="A539" s="6" t="n"/>
      <c r="B539" s="28">
        <f>IF(A539="","",IF(COUNTIFS(Register!$B$3:$B$1002,A539,Register!$E$3:$E$1002,"&lt;&gt;Retired",Register!$N$3:$N$1002,"&lt;&gt;After period end")&gt;0,"Matched","Not in register"))</f>
        <v/>
      </c>
      <c r="D539" s="28">
        <f>IF(Register!$B530="","",Register!$A530)</f>
        <v/>
      </c>
      <c r="E539" s="28">
        <f>IF(Register!$B530="","",Register!$B530)</f>
        <v/>
      </c>
      <c r="F539" s="28">
        <f>IF(OR(Register!$B530="",Register!$E530="Retired",Register!$N530="After period end"),"",IF(COUNTIF($A$12:$A$1011,Register!$B530)&gt;0,"Matched","Not in IT inventory"))</f>
        <v/>
      </c>
    </row>
    <row r="540">
      <c r="A540" s="6" t="n"/>
      <c r="B540" s="28">
        <f>IF(A540="","",IF(COUNTIFS(Register!$B$3:$B$1002,A540,Register!$E$3:$E$1002,"&lt;&gt;Retired",Register!$N$3:$N$1002,"&lt;&gt;After period end")&gt;0,"Matched","Not in register"))</f>
        <v/>
      </c>
      <c r="D540" s="28">
        <f>IF(Register!$B531="","",Register!$A531)</f>
        <v/>
      </c>
      <c r="E540" s="28">
        <f>IF(Register!$B531="","",Register!$B531)</f>
        <v/>
      </c>
      <c r="F540" s="28">
        <f>IF(OR(Register!$B531="",Register!$E531="Retired",Register!$N531="After period end"),"",IF(COUNTIF($A$12:$A$1011,Register!$B531)&gt;0,"Matched","Not in IT inventory"))</f>
        <v/>
      </c>
    </row>
    <row r="541">
      <c r="A541" s="6" t="n"/>
      <c r="B541" s="28">
        <f>IF(A541="","",IF(COUNTIFS(Register!$B$3:$B$1002,A541,Register!$E$3:$E$1002,"&lt;&gt;Retired",Register!$N$3:$N$1002,"&lt;&gt;After period end")&gt;0,"Matched","Not in register"))</f>
        <v/>
      </c>
      <c r="D541" s="28">
        <f>IF(Register!$B532="","",Register!$A532)</f>
        <v/>
      </c>
      <c r="E541" s="28">
        <f>IF(Register!$B532="","",Register!$B532)</f>
        <v/>
      </c>
      <c r="F541" s="28">
        <f>IF(OR(Register!$B532="",Register!$E532="Retired",Register!$N532="After period end"),"",IF(COUNTIF($A$12:$A$1011,Register!$B532)&gt;0,"Matched","Not in IT inventory"))</f>
        <v/>
      </c>
    </row>
    <row r="542">
      <c r="A542" s="6" t="n"/>
      <c r="B542" s="28">
        <f>IF(A542="","",IF(COUNTIFS(Register!$B$3:$B$1002,A542,Register!$E$3:$E$1002,"&lt;&gt;Retired",Register!$N$3:$N$1002,"&lt;&gt;After period end")&gt;0,"Matched","Not in register"))</f>
        <v/>
      </c>
      <c r="D542" s="28">
        <f>IF(Register!$B533="","",Register!$A533)</f>
        <v/>
      </c>
      <c r="E542" s="28">
        <f>IF(Register!$B533="","",Register!$B533)</f>
        <v/>
      </c>
      <c r="F542" s="28">
        <f>IF(OR(Register!$B533="",Register!$E533="Retired",Register!$N533="After period end"),"",IF(COUNTIF($A$12:$A$1011,Register!$B533)&gt;0,"Matched","Not in IT inventory"))</f>
        <v/>
      </c>
    </row>
    <row r="543">
      <c r="A543" s="6" t="n"/>
      <c r="B543" s="28">
        <f>IF(A543="","",IF(COUNTIFS(Register!$B$3:$B$1002,A543,Register!$E$3:$E$1002,"&lt;&gt;Retired",Register!$N$3:$N$1002,"&lt;&gt;After period end")&gt;0,"Matched","Not in register"))</f>
        <v/>
      </c>
      <c r="D543" s="28">
        <f>IF(Register!$B534="","",Register!$A534)</f>
        <v/>
      </c>
      <c r="E543" s="28">
        <f>IF(Register!$B534="","",Register!$B534)</f>
        <v/>
      </c>
      <c r="F543" s="28">
        <f>IF(OR(Register!$B534="",Register!$E534="Retired",Register!$N534="After period end"),"",IF(COUNTIF($A$12:$A$1011,Register!$B534)&gt;0,"Matched","Not in IT inventory"))</f>
        <v/>
      </c>
    </row>
    <row r="544">
      <c r="A544" s="6" t="n"/>
      <c r="B544" s="28">
        <f>IF(A544="","",IF(COUNTIFS(Register!$B$3:$B$1002,A544,Register!$E$3:$E$1002,"&lt;&gt;Retired",Register!$N$3:$N$1002,"&lt;&gt;After period end")&gt;0,"Matched","Not in register"))</f>
        <v/>
      </c>
      <c r="D544" s="28">
        <f>IF(Register!$B535="","",Register!$A535)</f>
        <v/>
      </c>
      <c r="E544" s="28">
        <f>IF(Register!$B535="","",Register!$B535)</f>
        <v/>
      </c>
      <c r="F544" s="28">
        <f>IF(OR(Register!$B535="",Register!$E535="Retired",Register!$N535="After period end"),"",IF(COUNTIF($A$12:$A$1011,Register!$B535)&gt;0,"Matched","Not in IT inventory"))</f>
        <v/>
      </c>
    </row>
    <row r="545">
      <c r="A545" s="6" t="n"/>
      <c r="B545" s="28">
        <f>IF(A545="","",IF(COUNTIFS(Register!$B$3:$B$1002,A545,Register!$E$3:$E$1002,"&lt;&gt;Retired",Register!$N$3:$N$1002,"&lt;&gt;After period end")&gt;0,"Matched","Not in register"))</f>
        <v/>
      </c>
      <c r="D545" s="28">
        <f>IF(Register!$B536="","",Register!$A536)</f>
        <v/>
      </c>
      <c r="E545" s="28">
        <f>IF(Register!$B536="","",Register!$B536)</f>
        <v/>
      </c>
      <c r="F545" s="28">
        <f>IF(OR(Register!$B536="",Register!$E536="Retired",Register!$N536="After period end"),"",IF(COUNTIF($A$12:$A$1011,Register!$B536)&gt;0,"Matched","Not in IT inventory"))</f>
        <v/>
      </c>
    </row>
    <row r="546">
      <c r="A546" s="6" t="n"/>
      <c r="B546" s="28">
        <f>IF(A546="","",IF(COUNTIFS(Register!$B$3:$B$1002,A546,Register!$E$3:$E$1002,"&lt;&gt;Retired",Register!$N$3:$N$1002,"&lt;&gt;After period end")&gt;0,"Matched","Not in register"))</f>
        <v/>
      </c>
      <c r="D546" s="28">
        <f>IF(Register!$B537="","",Register!$A537)</f>
        <v/>
      </c>
      <c r="E546" s="28">
        <f>IF(Register!$B537="","",Register!$B537)</f>
        <v/>
      </c>
      <c r="F546" s="28">
        <f>IF(OR(Register!$B537="",Register!$E537="Retired",Register!$N537="After period end"),"",IF(COUNTIF($A$12:$A$1011,Register!$B537)&gt;0,"Matched","Not in IT inventory"))</f>
        <v/>
      </c>
    </row>
    <row r="547">
      <c r="A547" s="6" t="n"/>
      <c r="B547" s="28">
        <f>IF(A547="","",IF(COUNTIFS(Register!$B$3:$B$1002,A547,Register!$E$3:$E$1002,"&lt;&gt;Retired",Register!$N$3:$N$1002,"&lt;&gt;After period end")&gt;0,"Matched","Not in register"))</f>
        <v/>
      </c>
      <c r="D547" s="28">
        <f>IF(Register!$B538="","",Register!$A538)</f>
        <v/>
      </c>
      <c r="E547" s="28">
        <f>IF(Register!$B538="","",Register!$B538)</f>
        <v/>
      </c>
      <c r="F547" s="28">
        <f>IF(OR(Register!$B538="",Register!$E538="Retired",Register!$N538="After period end"),"",IF(COUNTIF($A$12:$A$1011,Register!$B538)&gt;0,"Matched","Not in IT inventory"))</f>
        <v/>
      </c>
    </row>
    <row r="548">
      <c r="A548" s="6" t="n"/>
      <c r="B548" s="28">
        <f>IF(A548="","",IF(COUNTIFS(Register!$B$3:$B$1002,A548,Register!$E$3:$E$1002,"&lt;&gt;Retired",Register!$N$3:$N$1002,"&lt;&gt;After period end")&gt;0,"Matched","Not in register"))</f>
        <v/>
      </c>
      <c r="D548" s="28">
        <f>IF(Register!$B539="","",Register!$A539)</f>
        <v/>
      </c>
      <c r="E548" s="28">
        <f>IF(Register!$B539="","",Register!$B539)</f>
        <v/>
      </c>
      <c r="F548" s="28">
        <f>IF(OR(Register!$B539="",Register!$E539="Retired",Register!$N539="After period end"),"",IF(COUNTIF($A$12:$A$1011,Register!$B539)&gt;0,"Matched","Not in IT inventory"))</f>
        <v/>
      </c>
    </row>
    <row r="549">
      <c r="A549" s="6" t="n"/>
      <c r="B549" s="28">
        <f>IF(A549="","",IF(COUNTIFS(Register!$B$3:$B$1002,A549,Register!$E$3:$E$1002,"&lt;&gt;Retired",Register!$N$3:$N$1002,"&lt;&gt;After period end")&gt;0,"Matched","Not in register"))</f>
        <v/>
      </c>
      <c r="D549" s="28">
        <f>IF(Register!$B540="","",Register!$A540)</f>
        <v/>
      </c>
      <c r="E549" s="28">
        <f>IF(Register!$B540="","",Register!$B540)</f>
        <v/>
      </c>
      <c r="F549" s="28">
        <f>IF(OR(Register!$B540="",Register!$E540="Retired",Register!$N540="After period end"),"",IF(COUNTIF($A$12:$A$1011,Register!$B540)&gt;0,"Matched","Not in IT inventory"))</f>
        <v/>
      </c>
    </row>
    <row r="550">
      <c r="A550" s="6" t="n"/>
      <c r="B550" s="28">
        <f>IF(A550="","",IF(COUNTIFS(Register!$B$3:$B$1002,A550,Register!$E$3:$E$1002,"&lt;&gt;Retired",Register!$N$3:$N$1002,"&lt;&gt;After period end")&gt;0,"Matched","Not in register"))</f>
        <v/>
      </c>
      <c r="D550" s="28">
        <f>IF(Register!$B541="","",Register!$A541)</f>
        <v/>
      </c>
      <c r="E550" s="28">
        <f>IF(Register!$B541="","",Register!$B541)</f>
        <v/>
      </c>
      <c r="F550" s="28">
        <f>IF(OR(Register!$B541="",Register!$E541="Retired",Register!$N541="After period end"),"",IF(COUNTIF($A$12:$A$1011,Register!$B541)&gt;0,"Matched","Not in IT inventory"))</f>
        <v/>
      </c>
    </row>
    <row r="551">
      <c r="A551" s="6" t="n"/>
      <c r="B551" s="28">
        <f>IF(A551="","",IF(COUNTIFS(Register!$B$3:$B$1002,A551,Register!$E$3:$E$1002,"&lt;&gt;Retired",Register!$N$3:$N$1002,"&lt;&gt;After period end")&gt;0,"Matched","Not in register"))</f>
        <v/>
      </c>
      <c r="D551" s="28">
        <f>IF(Register!$B542="","",Register!$A542)</f>
        <v/>
      </c>
      <c r="E551" s="28">
        <f>IF(Register!$B542="","",Register!$B542)</f>
        <v/>
      </c>
      <c r="F551" s="28">
        <f>IF(OR(Register!$B542="",Register!$E542="Retired",Register!$N542="After period end"),"",IF(COUNTIF($A$12:$A$1011,Register!$B542)&gt;0,"Matched","Not in IT inventory"))</f>
        <v/>
      </c>
    </row>
    <row r="552">
      <c r="A552" s="6" t="n"/>
      <c r="B552" s="28">
        <f>IF(A552="","",IF(COUNTIFS(Register!$B$3:$B$1002,A552,Register!$E$3:$E$1002,"&lt;&gt;Retired",Register!$N$3:$N$1002,"&lt;&gt;After period end")&gt;0,"Matched","Not in register"))</f>
        <v/>
      </c>
      <c r="D552" s="28">
        <f>IF(Register!$B543="","",Register!$A543)</f>
        <v/>
      </c>
      <c r="E552" s="28">
        <f>IF(Register!$B543="","",Register!$B543)</f>
        <v/>
      </c>
      <c r="F552" s="28">
        <f>IF(OR(Register!$B543="",Register!$E543="Retired",Register!$N543="After period end"),"",IF(COUNTIF($A$12:$A$1011,Register!$B543)&gt;0,"Matched","Not in IT inventory"))</f>
        <v/>
      </c>
    </row>
    <row r="553">
      <c r="A553" s="6" t="n"/>
      <c r="B553" s="28">
        <f>IF(A553="","",IF(COUNTIFS(Register!$B$3:$B$1002,A553,Register!$E$3:$E$1002,"&lt;&gt;Retired",Register!$N$3:$N$1002,"&lt;&gt;After period end")&gt;0,"Matched","Not in register"))</f>
        <v/>
      </c>
      <c r="D553" s="28">
        <f>IF(Register!$B544="","",Register!$A544)</f>
        <v/>
      </c>
      <c r="E553" s="28">
        <f>IF(Register!$B544="","",Register!$B544)</f>
        <v/>
      </c>
      <c r="F553" s="28">
        <f>IF(OR(Register!$B544="",Register!$E544="Retired",Register!$N544="After period end"),"",IF(COUNTIF($A$12:$A$1011,Register!$B544)&gt;0,"Matched","Not in IT inventory"))</f>
        <v/>
      </c>
    </row>
    <row r="554">
      <c r="A554" s="6" t="n"/>
      <c r="B554" s="28">
        <f>IF(A554="","",IF(COUNTIFS(Register!$B$3:$B$1002,A554,Register!$E$3:$E$1002,"&lt;&gt;Retired",Register!$N$3:$N$1002,"&lt;&gt;After period end")&gt;0,"Matched","Not in register"))</f>
        <v/>
      </c>
      <c r="D554" s="28">
        <f>IF(Register!$B545="","",Register!$A545)</f>
        <v/>
      </c>
      <c r="E554" s="28">
        <f>IF(Register!$B545="","",Register!$B545)</f>
        <v/>
      </c>
      <c r="F554" s="28">
        <f>IF(OR(Register!$B545="",Register!$E545="Retired",Register!$N545="After period end"),"",IF(COUNTIF($A$12:$A$1011,Register!$B545)&gt;0,"Matched","Not in IT inventory"))</f>
        <v/>
      </c>
    </row>
    <row r="555">
      <c r="A555" s="6" t="n"/>
      <c r="B555" s="28">
        <f>IF(A555="","",IF(COUNTIFS(Register!$B$3:$B$1002,A555,Register!$E$3:$E$1002,"&lt;&gt;Retired",Register!$N$3:$N$1002,"&lt;&gt;After period end")&gt;0,"Matched","Not in register"))</f>
        <v/>
      </c>
      <c r="D555" s="28">
        <f>IF(Register!$B546="","",Register!$A546)</f>
        <v/>
      </c>
      <c r="E555" s="28">
        <f>IF(Register!$B546="","",Register!$B546)</f>
        <v/>
      </c>
      <c r="F555" s="28">
        <f>IF(OR(Register!$B546="",Register!$E546="Retired",Register!$N546="After period end"),"",IF(COUNTIF($A$12:$A$1011,Register!$B546)&gt;0,"Matched","Not in IT inventory"))</f>
        <v/>
      </c>
    </row>
    <row r="556">
      <c r="A556" s="6" t="n"/>
      <c r="B556" s="28">
        <f>IF(A556="","",IF(COUNTIFS(Register!$B$3:$B$1002,A556,Register!$E$3:$E$1002,"&lt;&gt;Retired",Register!$N$3:$N$1002,"&lt;&gt;After period end")&gt;0,"Matched","Not in register"))</f>
        <v/>
      </c>
      <c r="D556" s="28">
        <f>IF(Register!$B547="","",Register!$A547)</f>
        <v/>
      </c>
      <c r="E556" s="28">
        <f>IF(Register!$B547="","",Register!$B547)</f>
        <v/>
      </c>
      <c r="F556" s="28">
        <f>IF(OR(Register!$B547="",Register!$E547="Retired",Register!$N547="After period end"),"",IF(COUNTIF($A$12:$A$1011,Register!$B547)&gt;0,"Matched","Not in IT inventory"))</f>
        <v/>
      </c>
    </row>
    <row r="557">
      <c r="A557" s="6" t="n"/>
      <c r="B557" s="28">
        <f>IF(A557="","",IF(COUNTIFS(Register!$B$3:$B$1002,A557,Register!$E$3:$E$1002,"&lt;&gt;Retired",Register!$N$3:$N$1002,"&lt;&gt;After period end")&gt;0,"Matched","Not in register"))</f>
        <v/>
      </c>
      <c r="D557" s="28">
        <f>IF(Register!$B548="","",Register!$A548)</f>
        <v/>
      </c>
      <c r="E557" s="28">
        <f>IF(Register!$B548="","",Register!$B548)</f>
        <v/>
      </c>
      <c r="F557" s="28">
        <f>IF(OR(Register!$B548="",Register!$E548="Retired",Register!$N548="After period end"),"",IF(COUNTIF($A$12:$A$1011,Register!$B548)&gt;0,"Matched","Not in IT inventory"))</f>
        <v/>
      </c>
    </row>
    <row r="558">
      <c r="A558" s="6" t="n"/>
      <c r="B558" s="28">
        <f>IF(A558="","",IF(COUNTIFS(Register!$B$3:$B$1002,A558,Register!$E$3:$E$1002,"&lt;&gt;Retired",Register!$N$3:$N$1002,"&lt;&gt;After period end")&gt;0,"Matched","Not in register"))</f>
        <v/>
      </c>
      <c r="D558" s="28">
        <f>IF(Register!$B549="","",Register!$A549)</f>
        <v/>
      </c>
      <c r="E558" s="28">
        <f>IF(Register!$B549="","",Register!$B549)</f>
        <v/>
      </c>
      <c r="F558" s="28">
        <f>IF(OR(Register!$B549="",Register!$E549="Retired",Register!$N549="After period end"),"",IF(COUNTIF($A$12:$A$1011,Register!$B549)&gt;0,"Matched","Not in IT inventory"))</f>
        <v/>
      </c>
    </row>
    <row r="559">
      <c r="A559" s="6" t="n"/>
      <c r="B559" s="28">
        <f>IF(A559="","",IF(COUNTIFS(Register!$B$3:$B$1002,A559,Register!$E$3:$E$1002,"&lt;&gt;Retired",Register!$N$3:$N$1002,"&lt;&gt;After period end")&gt;0,"Matched","Not in register"))</f>
        <v/>
      </c>
      <c r="D559" s="28">
        <f>IF(Register!$B550="","",Register!$A550)</f>
        <v/>
      </c>
      <c r="E559" s="28">
        <f>IF(Register!$B550="","",Register!$B550)</f>
        <v/>
      </c>
      <c r="F559" s="28">
        <f>IF(OR(Register!$B550="",Register!$E550="Retired",Register!$N550="After period end"),"",IF(COUNTIF($A$12:$A$1011,Register!$B550)&gt;0,"Matched","Not in IT inventory"))</f>
        <v/>
      </c>
    </row>
    <row r="560">
      <c r="A560" s="6" t="n"/>
      <c r="B560" s="28">
        <f>IF(A560="","",IF(COUNTIFS(Register!$B$3:$B$1002,A560,Register!$E$3:$E$1002,"&lt;&gt;Retired",Register!$N$3:$N$1002,"&lt;&gt;After period end")&gt;0,"Matched","Not in register"))</f>
        <v/>
      </c>
      <c r="D560" s="28">
        <f>IF(Register!$B551="","",Register!$A551)</f>
        <v/>
      </c>
      <c r="E560" s="28">
        <f>IF(Register!$B551="","",Register!$B551)</f>
        <v/>
      </c>
      <c r="F560" s="28">
        <f>IF(OR(Register!$B551="",Register!$E551="Retired",Register!$N551="After period end"),"",IF(COUNTIF($A$12:$A$1011,Register!$B551)&gt;0,"Matched","Not in IT inventory"))</f>
        <v/>
      </c>
    </row>
    <row r="561">
      <c r="A561" s="6" t="n"/>
      <c r="B561" s="28">
        <f>IF(A561="","",IF(COUNTIFS(Register!$B$3:$B$1002,A561,Register!$E$3:$E$1002,"&lt;&gt;Retired",Register!$N$3:$N$1002,"&lt;&gt;After period end")&gt;0,"Matched","Not in register"))</f>
        <v/>
      </c>
      <c r="D561" s="28">
        <f>IF(Register!$B552="","",Register!$A552)</f>
        <v/>
      </c>
      <c r="E561" s="28">
        <f>IF(Register!$B552="","",Register!$B552)</f>
        <v/>
      </c>
      <c r="F561" s="28">
        <f>IF(OR(Register!$B552="",Register!$E552="Retired",Register!$N552="After period end"),"",IF(COUNTIF($A$12:$A$1011,Register!$B552)&gt;0,"Matched","Not in IT inventory"))</f>
        <v/>
      </c>
    </row>
    <row r="562">
      <c r="A562" s="6" t="n"/>
      <c r="B562" s="28">
        <f>IF(A562="","",IF(COUNTIFS(Register!$B$3:$B$1002,A562,Register!$E$3:$E$1002,"&lt;&gt;Retired",Register!$N$3:$N$1002,"&lt;&gt;After period end")&gt;0,"Matched","Not in register"))</f>
        <v/>
      </c>
      <c r="D562" s="28">
        <f>IF(Register!$B553="","",Register!$A553)</f>
        <v/>
      </c>
      <c r="E562" s="28">
        <f>IF(Register!$B553="","",Register!$B553)</f>
        <v/>
      </c>
      <c r="F562" s="28">
        <f>IF(OR(Register!$B553="",Register!$E553="Retired",Register!$N553="After period end"),"",IF(COUNTIF($A$12:$A$1011,Register!$B553)&gt;0,"Matched","Not in IT inventory"))</f>
        <v/>
      </c>
    </row>
    <row r="563">
      <c r="A563" s="6" t="n"/>
      <c r="B563" s="28">
        <f>IF(A563="","",IF(COUNTIFS(Register!$B$3:$B$1002,A563,Register!$E$3:$E$1002,"&lt;&gt;Retired",Register!$N$3:$N$1002,"&lt;&gt;After period end")&gt;0,"Matched","Not in register"))</f>
        <v/>
      </c>
      <c r="D563" s="28">
        <f>IF(Register!$B554="","",Register!$A554)</f>
        <v/>
      </c>
      <c r="E563" s="28">
        <f>IF(Register!$B554="","",Register!$B554)</f>
        <v/>
      </c>
      <c r="F563" s="28">
        <f>IF(OR(Register!$B554="",Register!$E554="Retired",Register!$N554="After period end"),"",IF(COUNTIF($A$12:$A$1011,Register!$B554)&gt;0,"Matched","Not in IT inventory"))</f>
        <v/>
      </c>
    </row>
    <row r="564">
      <c r="A564" s="6" t="n"/>
      <c r="B564" s="28">
        <f>IF(A564="","",IF(COUNTIFS(Register!$B$3:$B$1002,A564,Register!$E$3:$E$1002,"&lt;&gt;Retired",Register!$N$3:$N$1002,"&lt;&gt;After period end")&gt;0,"Matched","Not in register"))</f>
        <v/>
      </c>
      <c r="D564" s="28">
        <f>IF(Register!$B555="","",Register!$A555)</f>
        <v/>
      </c>
      <c r="E564" s="28">
        <f>IF(Register!$B555="","",Register!$B555)</f>
        <v/>
      </c>
      <c r="F564" s="28">
        <f>IF(OR(Register!$B555="",Register!$E555="Retired",Register!$N555="After period end"),"",IF(COUNTIF($A$12:$A$1011,Register!$B555)&gt;0,"Matched","Not in IT inventory"))</f>
        <v/>
      </c>
    </row>
    <row r="565">
      <c r="A565" s="6" t="n"/>
      <c r="B565" s="28">
        <f>IF(A565="","",IF(COUNTIFS(Register!$B$3:$B$1002,A565,Register!$E$3:$E$1002,"&lt;&gt;Retired",Register!$N$3:$N$1002,"&lt;&gt;After period end")&gt;0,"Matched","Not in register"))</f>
        <v/>
      </c>
      <c r="D565" s="28">
        <f>IF(Register!$B556="","",Register!$A556)</f>
        <v/>
      </c>
      <c r="E565" s="28">
        <f>IF(Register!$B556="","",Register!$B556)</f>
        <v/>
      </c>
      <c r="F565" s="28">
        <f>IF(OR(Register!$B556="",Register!$E556="Retired",Register!$N556="After period end"),"",IF(COUNTIF($A$12:$A$1011,Register!$B556)&gt;0,"Matched","Not in IT inventory"))</f>
        <v/>
      </c>
    </row>
    <row r="566">
      <c r="A566" s="6" t="n"/>
      <c r="B566" s="28">
        <f>IF(A566="","",IF(COUNTIFS(Register!$B$3:$B$1002,A566,Register!$E$3:$E$1002,"&lt;&gt;Retired",Register!$N$3:$N$1002,"&lt;&gt;After period end")&gt;0,"Matched","Not in register"))</f>
        <v/>
      </c>
      <c r="D566" s="28">
        <f>IF(Register!$B557="","",Register!$A557)</f>
        <v/>
      </c>
      <c r="E566" s="28">
        <f>IF(Register!$B557="","",Register!$B557)</f>
        <v/>
      </c>
      <c r="F566" s="28">
        <f>IF(OR(Register!$B557="",Register!$E557="Retired",Register!$N557="After period end"),"",IF(COUNTIF($A$12:$A$1011,Register!$B557)&gt;0,"Matched","Not in IT inventory"))</f>
        <v/>
      </c>
    </row>
    <row r="567">
      <c r="A567" s="6" t="n"/>
      <c r="B567" s="28">
        <f>IF(A567="","",IF(COUNTIFS(Register!$B$3:$B$1002,A567,Register!$E$3:$E$1002,"&lt;&gt;Retired",Register!$N$3:$N$1002,"&lt;&gt;After period end")&gt;0,"Matched","Not in register"))</f>
        <v/>
      </c>
      <c r="D567" s="28">
        <f>IF(Register!$B558="","",Register!$A558)</f>
        <v/>
      </c>
      <c r="E567" s="28">
        <f>IF(Register!$B558="","",Register!$B558)</f>
        <v/>
      </c>
      <c r="F567" s="28">
        <f>IF(OR(Register!$B558="",Register!$E558="Retired",Register!$N558="After period end"),"",IF(COUNTIF($A$12:$A$1011,Register!$B558)&gt;0,"Matched","Not in IT inventory"))</f>
        <v/>
      </c>
    </row>
    <row r="568">
      <c r="A568" s="6" t="n"/>
      <c r="B568" s="28">
        <f>IF(A568="","",IF(COUNTIFS(Register!$B$3:$B$1002,A568,Register!$E$3:$E$1002,"&lt;&gt;Retired",Register!$N$3:$N$1002,"&lt;&gt;After period end")&gt;0,"Matched","Not in register"))</f>
        <v/>
      </c>
      <c r="D568" s="28">
        <f>IF(Register!$B559="","",Register!$A559)</f>
        <v/>
      </c>
      <c r="E568" s="28">
        <f>IF(Register!$B559="","",Register!$B559)</f>
        <v/>
      </c>
      <c r="F568" s="28">
        <f>IF(OR(Register!$B559="",Register!$E559="Retired",Register!$N559="After period end"),"",IF(COUNTIF($A$12:$A$1011,Register!$B559)&gt;0,"Matched","Not in IT inventory"))</f>
        <v/>
      </c>
    </row>
    <row r="569">
      <c r="A569" s="6" t="n"/>
      <c r="B569" s="28">
        <f>IF(A569="","",IF(COUNTIFS(Register!$B$3:$B$1002,A569,Register!$E$3:$E$1002,"&lt;&gt;Retired",Register!$N$3:$N$1002,"&lt;&gt;After period end")&gt;0,"Matched","Not in register"))</f>
        <v/>
      </c>
      <c r="D569" s="28">
        <f>IF(Register!$B560="","",Register!$A560)</f>
        <v/>
      </c>
      <c r="E569" s="28">
        <f>IF(Register!$B560="","",Register!$B560)</f>
        <v/>
      </c>
      <c r="F569" s="28">
        <f>IF(OR(Register!$B560="",Register!$E560="Retired",Register!$N560="After period end"),"",IF(COUNTIF($A$12:$A$1011,Register!$B560)&gt;0,"Matched","Not in IT inventory"))</f>
        <v/>
      </c>
    </row>
    <row r="570">
      <c r="A570" s="6" t="n"/>
      <c r="B570" s="28">
        <f>IF(A570="","",IF(COUNTIFS(Register!$B$3:$B$1002,A570,Register!$E$3:$E$1002,"&lt;&gt;Retired",Register!$N$3:$N$1002,"&lt;&gt;After period end")&gt;0,"Matched","Not in register"))</f>
        <v/>
      </c>
      <c r="D570" s="28">
        <f>IF(Register!$B561="","",Register!$A561)</f>
        <v/>
      </c>
      <c r="E570" s="28">
        <f>IF(Register!$B561="","",Register!$B561)</f>
        <v/>
      </c>
      <c r="F570" s="28">
        <f>IF(OR(Register!$B561="",Register!$E561="Retired",Register!$N561="After period end"),"",IF(COUNTIF($A$12:$A$1011,Register!$B561)&gt;0,"Matched","Not in IT inventory"))</f>
        <v/>
      </c>
    </row>
    <row r="571">
      <c r="A571" s="6" t="n"/>
      <c r="B571" s="28">
        <f>IF(A571="","",IF(COUNTIFS(Register!$B$3:$B$1002,A571,Register!$E$3:$E$1002,"&lt;&gt;Retired",Register!$N$3:$N$1002,"&lt;&gt;After period end")&gt;0,"Matched","Not in register"))</f>
        <v/>
      </c>
      <c r="D571" s="28">
        <f>IF(Register!$B562="","",Register!$A562)</f>
        <v/>
      </c>
      <c r="E571" s="28">
        <f>IF(Register!$B562="","",Register!$B562)</f>
        <v/>
      </c>
      <c r="F571" s="28">
        <f>IF(OR(Register!$B562="",Register!$E562="Retired",Register!$N562="After period end"),"",IF(COUNTIF($A$12:$A$1011,Register!$B562)&gt;0,"Matched","Not in IT inventory"))</f>
        <v/>
      </c>
    </row>
    <row r="572">
      <c r="A572" s="6" t="n"/>
      <c r="B572" s="28">
        <f>IF(A572="","",IF(COUNTIFS(Register!$B$3:$B$1002,A572,Register!$E$3:$E$1002,"&lt;&gt;Retired",Register!$N$3:$N$1002,"&lt;&gt;After period end")&gt;0,"Matched","Not in register"))</f>
        <v/>
      </c>
      <c r="D572" s="28">
        <f>IF(Register!$B563="","",Register!$A563)</f>
        <v/>
      </c>
      <c r="E572" s="28">
        <f>IF(Register!$B563="","",Register!$B563)</f>
        <v/>
      </c>
      <c r="F572" s="28">
        <f>IF(OR(Register!$B563="",Register!$E563="Retired",Register!$N563="After period end"),"",IF(COUNTIF($A$12:$A$1011,Register!$B563)&gt;0,"Matched","Not in IT inventory"))</f>
        <v/>
      </c>
    </row>
    <row r="573">
      <c r="A573" s="6" t="n"/>
      <c r="B573" s="28">
        <f>IF(A573="","",IF(COUNTIFS(Register!$B$3:$B$1002,A573,Register!$E$3:$E$1002,"&lt;&gt;Retired",Register!$N$3:$N$1002,"&lt;&gt;After period end")&gt;0,"Matched","Not in register"))</f>
        <v/>
      </c>
      <c r="D573" s="28">
        <f>IF(Register!$B564="","",Register!$A564)</f>
        <v/>
      </c>
      <c r="E573" s="28">
        <f>IF(Register!$B564="","",Register!$B564)</f>
        <v/>
      </c>
      <c r="F573" s="28">
        <f>IF(OR(Register!$B564="",Register!$E564="Retired",Register!$N564="After period end"),"",IF(COUNTIF($A$12:$A$1011,Register!$B564)&gt;0,"Matched","Not in IT inventory"))</f>
        <v/>
      </c>
    </row>
    <row r="574">
      <c r="A574" s="6" t="n"/>
      <c r="B574" s="28">
        <f>IF(A574="","",IF(COUNTIFS(Register!$B$3:$B$1002,A574,Register!$E$3:$E$1002,"&lt;&gt;Retired",Register!$N$3:$N$1002,"&lt;&gt;After period end")&gt;0,"Matched","Not in register"))</f>
        <v/>
      </c>
      <c r="D574" s="28">
        <f>IF(Register!$B565="","",Register!$A565)</f>
        <v/>
      </c>
      <c r="E574" s="28">
        <f>IF(Register!$B565="","",Register!$B565)</f>
        <v/>
      </c>
      <c r="F574" s="28">
        <f>IF(OR(Register!$B565="",Register!$E565="Retired",Register!$N565="After period end"),"",IF(COUNTIF($A$12:$A$1011,Register!$B565)&gt;0,"Matched","Not in IT inventory"))</f>
        <v/>
      </c>
    </row>
    <row r="575">
      <c r="A575" s="6" t="n"/>
      <c r="B575" s="28">
        <f>IF(A575="","",IF(COUNTIFS(Register!$B$3:$B$1002,A575,Register!$E$3:$E$1002,"&lt;&gt;Retired",Register!$N$3:$N$1002,"&lt;&gt;After period end")&gt;0,"Matched","Not in register"))</f>
        <v/>
      </c>
      <c r="D575" s="28">
        <f>IF(Register!$B566="","",Register!$A566)</f>
        <v/>
      </c>
      <c r="E575" s="28">
        <f>IF(Register!$B566="","",Register!$B566)</f>
        <v/>
      </c>
      <c r="F575" s="28">
        <f>IF(OR(Register!$B566="",Register!$E566="Retired",Register!$N566="After period end"),"",IF(COUNTIF($A$12:$A$1011,Register!$B566)&gt;0,"Matched","Not in IT inventory"))</f>
        <v/>
      </c>
    </row>
    <row r="576">
      <c r="A576" s="6" t="n"/>
      <c r="B576" s="28">
        <f>IF(A576="","",IF(COUNTIFS(Register!$B$3:$B$1002,A576,Register!$E$3:$E$1002,"&lt;&gt;Retired",Register!$N$3:$N$1002,"&lt;&gt;After period end")&gt;0,"Matched","Not in register"))</f>
        <v/>
      </c>
      <c r="D576" s="28">
        <f>IF(Register!$B567="","",Register!$A567)</f>
        <v/>
      </c>
      <c r="E576" s="28">
        <f>IF(Register!$B567="","",Register!$B567)</f>
        <v/>
      </c>
      <c r="F576" s="28">
        <f>IF(OR(Register!$B567="",Register!$E567="Retired",Register!$N567="After period end"),"",IF(COUNTIF($A$12:$A$1011,Register!$B567)&gt;0,"Matched","Not in IT inventory"))</f>
        <v/>
      </c>
    </row>
    <row r="577">
      <c r="A577" s="6" t="n"/>
      <c r="B577" s="28">
        <f>IF(A577="","",IF(COUNTIFS(Register!$B$3:$B$1002,A577,Register!$E$3:$E$1002,"&lt;&gt;Retired",Register!$N$3:$N$1002,"&lt;&gt;After period end")&gt;0,"Matched","Not in register"))</f>
        <v/>
      </c>
      <c r="D577" s="28">
        <f>IF(Register!$B568="","",Register!$A568)</f>
        <v/>
      </c>
      <c r="E577" s="28">
        <f>IF(Register!$B568="","",Register!$B568)</f>
        <v/>
      </c>
      <c r="F577" s="28">
        <f>IF(OR(Register!$B568="",Register!$E568="Retired",Register!$N568="After period end"),"",IF(COUNTIF($A$12:$A$1011,Register!$B568)&gt;0,"Matched","Not in IT inventory"))</f>
        <v/>
      </c>
    </row>
    <row r="578">
      <c r="A578" s="6" t="n"/>
      <c r="B578" s="28">
        <f>IF(A578="","",IF(COUNTIFS(Register!$B$3:$B$1002,A578,Register!$E$3:$E$1002,"&lt;&gt;Retired",Register!$N$3:$N$1002,"&lt;&gt;After period end")&gt;0,"Matched","Not in register"))</f>
        <v/>
      </c>
      <c r="D578" s="28">
        <f>IF(Register!$B569="","",Register!$A569)</f>
        <v/>
      </c>
      <c r="E578" s="28">
        <f>IF(Register!$B569="","",Register!$B569)</f>
        <v/>
      </c>
      <c r="F578" s="28">
        <f>IF(OR(Register!$B569="",Register!$E569="Retired",Register!$N569="After period end"),"",IF(COUNTIF($A$12:$A$1011,Register!$B569)&gt;0,"Matched","Not in IT inventory"))</f>
        <v/>
      </c>
    </row>
    <row r="579">
      <c r="A579" s="6" t="n"/>
      <c r="B579" s="28">
        <f>IF(A579="","",IF(COUNTIFS(Register!$B$3:$B$1002,A579,Register!$E$3:$E$1002,"&lt;&gt;Retired",Register!$N$3:$N$1002,"&lt;&gt;After period end")&gt;0,"Matched","Not in register"))</f>
        <v/>
      </c>
      <c r="D579" s="28">
        <f>IF(Register!$B570="","",Register!$A570)</f>
        <v/>
      </c>
      <c r="E579" s="28">
        <f>IF(Register!$B570="","",Register!$B570)</f>
        <v/>
      </c>
      <c r="F579" s="28">
        <f>IF(OR(Register!$B570="",Register!$E570="Retired",Register!$N570="After period end"),"",IF(COUNTIF($A$12:$A$1011,Register!$B570)&gt;0,"Matched","Not in IT inventory"))</f>
        <v/>
      </c>
    </row>
    <row r="580">
      <c r="A580" s="6" t="n"/>
      <c r="B580" s="28">
        <f>IF(A580="","",IF(COUNTIFS(Register!$B$3:$B$1002,A580,Register!$E$3:$E$1002,"&lt;&gt;Retired",Register!$N$3:$N$1002,"&lt;&gt;After period end")&gt;0,"Matched","Not in register"))</f>
        <v/>
      </c>
      <c r="D580" s="28">
        <f>IF(Register!$B571="","",Register!$A571)</f>
        <v/>
      </c>
      <c r="E580" s="28">
        <f>IF(Register!$B571="","",Register!$B571)</f>
        <v/>
      </c>
      <c r="F580" s="28">
        <f>IF(OR(Register!$B571="",Register!$E571="Retired",Register!$N571="After period end"),"",IF(COUNTIF($A$12:$A$1011,Register!$B571)&gt;0,"Matched","Not in IT inventory"))</f>
        <v/>
      </c>
    </row>
    <row r="581">
      <c r="A581" s="6" t="n"/>
      <c r="B581" s="28">
        <f>IF(A581="","",IF(COUNTIFS(Register!$B$3:$B$1002,A581,Register!$E$3:$E$1002,"&lt;&gt;Retired",Register!$N$3:$N$1002,"&lt;&gt;After period end")&gt;0,"Matched","Not in register"))</f>
        <v/>
      </c>
      <c r="D581" s="28">
        <f>IF(Register!$B572="","",Register!$A572)</f>
        <v/>
      </c>
      <c r="E581" s="28">
        <f>IF(Register!$B572="","",Register!$B572)</f>
        <v/>
      </c>
      <c r="F581" s="28">
        <f>IF(OR(Register!$B572="",Register!$E572="Retired",Register!$N572="After period end"),"",IF(COUNTIF($A$12:$A$1011,Register!$B572)&gt;0,"Matched","Not in IT inventory"))</f>
        <v/>
      </c>
    </row>
    <row r="582">
      <c r="A582" s="6" t="n"/>
      <c r="B582" s="28">
        <f>IF(A582="","",IF(COUNTIFS(Register!$B$3:$B$1002,A582,Register!$E$3:$E$1002,"&lt;&gt;Retired",Register!$N$3:$N$1002,"&lt;&gt;After period end")&gt;0,"Matched","Not in register"))</f>
        <v/>
      </c>
      <c r="D582" s="28">
        <f>IF(Register!$B573="","",Register!$A573)</f>
        <v/>
      </c>
      <c r="E582" s="28">
        <f>IF(Register!$B573="","",Register!$B573)</f>
        <v/>
      </c>
      <c r="F582" s="28">
        <f>IF(OR(Register!$B573="",Register!$E573="Retired",Register!$N573="After period end"),"",IF(COUNTIF($A$12:$A$1011,Register!$B573)&gt;0,"Matched","Not in IT inventory"))</f>
        <v/>
      </c>
    </row>
    <row r="583">
      <c r="A583" s="6" t="n"/>
      <c r="B583" s="28">
        <f>IF(A583="","",IF(COUNTIFS(Register!$B$3:$B$1002,A583,Register!$E$3:$E$1002,"&lt;&gt;Retired",Register!$N$3:$N$1002,"&lt;&gt;After period end")&gt;0,"Matched","Not in register"))</f>
        <v/>
      </c>
      <c r="D583" s="28">
        <f>IF(Register!$B574="","",Register!$A574)</f>
        <v/>
      </c>
      <c r="E583" s="28">
        <f>IF(Register!$B574="","",Register!$B574)</f>
        <v/>
      </c>
      <c r="F583" s="28">
        <f>IF(OR(Register!$B574="",Register!$E574="Retired",Register!$N574="After period end"),"",IF(COUNTIF($A$12:$A$1011,Register!$B574)&gt;0,"Matched","Not in IT inventory"))</f>
        <v/>
      </c>
    </row>
    <row r="584">
      <c r="A584" s="6" t="n"/>
      <c r="B584" s="28">
        <f>IF(A584="","",IF(COUNTIFS(Register!$B$3:$B$1002,A584,Register!$E$3:$E$1002,"&lt;&gt;Retired",Register!$N$3:$N$1002,"&lt;&gt;After period end")&gt;0,"Matched","Not in register"))</f>
        <v/>
      </c>
      <c r="D584" s="28">
        <f>IF(Register!$B575="","",Register!$A575)</f>
        <v/>
      </c>
      <c r="E584" s="28">
        <f>IF(Register!$B575="","",Register!$B575)</f>
        <v/>
      </c>
      <c r="F584" s="28">
        <f>IF(OR(Register!$B575="",Register!$E575="Retired",Register!$N575="After period end"),"",IF(COUNTIF($A$12:$A$1011,Register!$B575)&gt;0,"Matched","Not in IT inventory"))</f>
        <v/>
      </c>
    </row>
    <row r="585">
      <c r="A585" s="6" t="n"/>
      <c r="B585" s="28">
        <f>IF(A585="","",IF(COUNTIFS(Register!$B$3:$B$1002,A585,Register!$E$3:$E$1002,"&lt;&gt;Retired",Register!$N$3:$N$1002,"&lt;&gt;After period end")&gt;0,"Matched","Not in register"))</f>
        <v/>
      </c>
      <c r="D585" s="28">
        <f>IF(Register!$B576="","",Register!$A576)</f>
        <v/>
      </c>
      <c r="E585" s="28">
        <f>IF(Register!$B576="","",Register!$B576)</f>
        <v/>
      </c>
      <c r="F585" s="28">
        <f>IF(OR(Register!$B576="",Register!$E576="Retired",Register!$N576="After period end"),"",IF(COUNTIF($A$12:$A$1011,Register!$B576)&gt;0,"Matched","Not in IT inventory"))</f>
        <v/>
      </c>
    </row>
    <row r="586">
      <c r="A586" s="6" t="n"/>
      <c r="B586" s="28">
        <f>IF(A586="","",IF(COUNTIFS(Register!$B$3:$B$1002,A586,Register!$E$3:$E$1002,"&lt;&gt;Retired",Register!$N$3:$N$1002,"&lt;&gt;After period end")&gt;0,"Matched","Not in register"))</f>
        <v/>
      </c>
      <c r="D586" s="28">
        <f>IF(Register!$B577="","",Register!$A577)</f>
        <v/>
      </c>
      <c r="E586" s="28">
        <f>IF(Register!$B577="","",Register!$B577)</f>
        <v/>
      </c>
      <c r="F586" s="28">
        <f>IF(OR(Register!$B577="",Register!$E577="Retired",Register!$N577="After period end"),"",IF(COUNTIF($A$12:$A$1011,Register!$B577)&gt;0,"Matched","Not in IT inventory"))</f>
        <v/>
      </c>
    </row>
    <row r="587">
      <c r="A587" s="6" t="n"/>
      <c r="B587" s="28">
        <f>IF(A587="","",IF(COUNTIFS(Register!$B$3:$B$1002,A587,Register!$E$3:$E$1002,"&lt;&gt;Retired",Register!$N$3:$N$1002,"&lt;&gt;After period end")&gt;0,"Matched","Not in register"))</f>
        <v/>
      </c>
      <c r="D587" s="28">
        <f>IF(Register!$B578="","",Register!$A578)</f>
        <v/>
      </c>
      <c r="E587" s="28">
        <f>IF(Register!$B578="","",Register!$B578)</f>
        <v/>
      </c>
      <c r="F587" s="28">
        <f>IF(OR(Register!$B578="",Register!$E578="Retired",Register!$N578="After period end"),"",IF(COUNTIF($A$12:$A$1011,Register!$B578)&gt;0,"Matched","Not in IT inventory"))</f>
        <v/>
      </c>
    </row>
    <row r="588">
      <c r="A588" s="6" t="n"/>
      <c r="B588" s="28">
        <f>IF(A588="","",IF(COUNTIFS(Register!$B$3:$B$1002,A588,Register!$E$3:$E$1002,"&lt;&gt;Retired",Register!$N$3:$N$1002,"&lt;&gt;After period end")&gt;0,"Matched","Not in register"))</f>
        <v/>
      </c>
      <c r="D588" s="28">
        <f>IF(Register!$B579="","",Register!$A579)</f>
        <v/>
      </c>
      <c r="E588" s="28">
        <f>IF(Register!$B579="","",Register!$B579)</f>
        <v/>
      </c>
      <c r="F588" s="28">
        <f>IF(OR(Register!$B579="",Register!$E579="Retired",Register!$N579="After period end"),"",IF(COUNTIF($A$12:$A$1011,Register!$B579)&gt;0,"Matched","Not in IT inventory"))</f>
        <v/>
      </c>
    </row>
    <row r="589">
      <c r="A589" s="6" t="n"/>
      <c r="B589" s="28">
        <f>IF(A589="","",IF(COUNTIFS(Register!$B$3:$B$1002,A589,Register!$E$3:$E$1002,"&lt;&gt;Retired",Register!$N$3:$N$1002,"&lt;&gt;After period end")&gt;0,"Matched","Not in register"))</f>
        <v/>
      </c>
      <c r="D589" s="28">
        <f>IF(Register!$B580="","",Register!$A580)</f>
        <v/>
      </c>
      <c r="E589" s="28">
        <f>IF(Register!$B580="","",Register!$B580)</f>
        <v/>
      </c>
      <c r="F589" s="28">
        <f>IF(OR(Register!$B580="",Register!$E580="Retired",Register!$N580="After period end"),"",IF(COUNTIF($A$12:$A$1011,Register!$B580)&gt;0,"Matched","Not in IT inventory"))</f>
        <v/>
      </c>
    </row>
    <row r="590">
      <c r="A590" s="6" t="n"/>
      <c r="B590" s="28">
        <f>IF(A590="","",IF(COUNTIFS(Register!$B$3:$B$1002,A590,Register!$E$3:$E$1002,"&lt;&gt;Retired",Register!$N$3:$N$1002,"&lt;&gt;After period end")&gt;0,"Matched","Not in register"))</f>
        <v/>
      </c>
      <c r="D590" s="28">
        <f>IF(Register!$B581="","",Register!$A581)</f>
        <v/>
      </c>
      <c r="E590" s="28">
        <f>IF(Register!$B581="","",Register!$B581)</f>
        <v/>
      </c>
      <c r="F590" s="28">
        <f>IF(OR(Register!$B581="",Register!$E581="Retired",Register!$N581="After period end"),"",IF(COUNTIF($A$12:$A$1011,Register!$B581)&gt;0,"Matched","Not in IT inventory"))</f>
        <v/>
      </c>
    </row>
    <row r="591">
      <c r="A591" s="6" t="n"/>
      <c r="B591" s="28">
        <f>IF(A591="","",IF(COUNTIFS(Register!$B$3:$B$1002,A591,Register!$E$3:$E$1002,"&lt;&gt;Retired",Register!$N$3:$N$1002,"&lt;&gt;After period end")&gt;0,"Matched","Not in register"))</f>
        <v/>
      </c>
      <c r="D591" s="28">
        <f>IF(Register!$B582="","",Register!$A582)</f>
        <v/>
      </c>
      <c r="E591" s="28">
        <f>IF(Register!$B582="","",Register!$B582)</f>
        <v/>
      </c>
      <c r="F591" s="28">
        <f>IF(OR(Register!$B582="",Register!$E582="Retired",Register!$N582="After period end"),"",IF(COUNTIF($A$12:$A$1011,Register!$B582)&gt;0,"Matched","Not in IT inventory"))</f>
        <v/>
      </c>
    </row>
    <row r="592">
      <c r="A592" s="6" t="n"/>
      <c r="B592" s="28">
        <f>IF(A592="","",IF(COUNTIFS(Register!$B$3:$B$1002,A592,Register!$E$3:$E$1002,"&lt;&gt;Retired",Register!$N$3:$N$1002,"&lt;&gt;After period end")&gt;0,"Matched","Not in register"))</f>
        <v/>
      </c>
      <c r="D592" s="28">
        <f>IF(Register!$B583="","",Register!$A583)</f>
        <v/>
      </c>
      <c r="E592" s="28">
        <f>IF(Register!$B583="","",Register!$B583)</f>
        <v/>
      </c>
      <c r="F592" s="28">
        <f>IF(OR(Register!$B583="",Register!$E583="Retired",Register!$N583="After period end"),"",IF(COUNTIF($A$12:$A$1011,Register!$B583)&gt;0,"Matched","Not in IT inventory"))</f>
        <v/>
      </c>
    </row>
    <row r="593">
      <c r="A593" s="6" t="n"/>
      <c r="B593" s="28">
        <f>IF(A593="","",IF(COUNTIFS(Register!$B$3:$B$1002,A593,Register!$E$3:$E$1002,"&lt;&gt;Retired",Register!$N$3:$N$1002,"&lt;&gt;After period end")&gt;0,"Matched","Not in register"))</f>
        <v/>
      </c>
      <c r="D593" s="28">
        <f>IF(Register!$B584="","",Register!$A584)</f>
        <v/>
      </c>
      <c r="E593" s="28">
        <f>IF(Register!$B584="","",Register!$B584)</f>
        <v/>
      </c>
      <c r="F593" s="28">
        <f>IF(OR(Register!$B584="",Register!$E584="Retired",Register!$N584="After period end"),"",IF(COUNTIF($A$12:$A$1011,Register!$B584)&gt;0,"Matched","Not in IT inventory"))</f>
        <v/>
      </c>
    </row>
    <row r="594">
      <c r="A594" s="6" t="n"/>
      <c r="B594" s="28">
        <f>IF(A594="","",IF(COUNTIFS(Register!$B$3:$B$1002,A594,Register!$E$3:$E$1002,"&lt;&gt;Retired",Register!$N$3:$N$1002,"&lt;&gt;After period end")&gt;0,"Matched","Not in register"))</f>
        <v/>
      </c>
      <c r="D594" s="28">
        <f>IF(Register!$B585="","",Register!$A585)</f>
        <v/>
      </c>
      <c r="E594" s="28">
        <f>IF(Register!$B585="","",Register!$B585)</f>
        <v/>
      </c>
      <c r="F594" s="28">
        <f>IF(OR(Register!$B585="",Register!$E585="Retired",Register!$N585="After period end"),"",IF(COUNTIF($A$12:$A$1011,Register!$B585)&gt;0,"Matched","Not in IT inventory"))</f>
        <v/>
      </c>
    </row>
    <row r="595">
      <c r="A595" s="6" t="n"/>
      <c r="B595" s="28">
        <f>IF(A595="","",IF(COUNTIFS(Register!$B$3:$B$1002,A595,Register!$E$3:$E$1002,"&lt;&gt;Retired",Register!$N$3:$N$1002,"&lt;&gt;After period end")&gt;0,"Matched","Not in register"))</f>
        <v/>
      </c>
      <c r="D595" s="28">
        <f>IF(Register!$B586="","",Register!$A586)</f>
        <v/>
      </c>
      <c r="E595" s="28">
        <f>IF(Register!$B586="","",Register!$B586)</f>
        <v/>
      </c>
      <c r="F595" s="28">
        <f>IF(OR(Register!$B586="",Register!$E586="Retired",Register!$N586="After period end"),"",IF(COUNTIF($A$12:$A$1011,Register!$B586)&gt;0,"Matched","Not in IT inventory"))</f>
        <v/>
      </c>
    </row>
    <row r="596">
      <c r="A596" s="6" t="n"/>
      <c r="B596" s="28">
        <f>IF(A596="","",IF(COUNTIFS(Register!$B$3:$B$1002,A596,Register!$E$3:$E$1002,"&lt;&gt;Retired",Register!$N$3:$N$1002,"&lt;&gt;After period end")&gt;0,"Matched","Not in register"))</f>
        <v/>
      </c>
      <c r="D596" s="28">
        <f>IF(Register!$B587="","",Register!$A587)</f>
        <v/>
      </c>
      <c r="E596" s="28">
        <f>IF(Register!$B587="","",Register!$B587)</f>
        <v/>
      </c>
      <c r="F596" s="28">
        <f>IF(OR(Register!$B587="",Register!$E587="Retired",Register!$N587="After period end"),"",IF(COUNTIF($A$12:$A$1011,Register!$B587)&gt;0,"Matched","Not in IT inventory"))</f>
        <v/>
      </c>
    </row>
    <row r="597">
      <c r="A597" s="6" t="n"/>
      <c r="B597" s="28">
        <f>IF(A597="","",IF(COUNTIFS(Register!$B$3:$B$1002,A597,Register!$E$3:$E$1002,"&lt;&gt;Retired",Register!$N$3:$N$1002,"&lt;&gt;After period end")&gt;0,"Matched","Not in register"))</f>
        <v/>
      </c>
      <c r="D597" s="28">
        <f>IF(Register!$B588="","",Register!$A588)</f>
        <v/>
      </c>
      <c r="E597" s="28">
        <f>IF(Register!$B588="","",Register!$B588)</f>
        <v/>
      </c>
      <c r="F597" s="28">
        <f>IF(OR(Register!$B588="",Register!$E588="Retired",Register!$N588="After period end"),"",IF(COUNTIF($A$12:$A$1011,Register!$B588)&gt;0,"Matched","Not in IT inventory"))</f>
        <v/>
      </c>
    </row>
    <row r="598">
      <c r="A598" s="6" t="n"/>
      <c r="B598" s="28">
        <f>IF(A598="","",IF(COUNTIFS(Register!$B$3:$B$1002,A598,Register!$E$3:$E$1002,"&lt;&gt;Retired",Register!$N$3:$N$1002,"&lt;&gt;After period end")&gt;0,"Matched","Not in register"))</f>
        <v/>
      </c>
      <c r="D598" s="28">
        <f>IF(Register!$B589="","",Register!$A589)</f>
        <v/>
      </c>
      <c r="E598" s="28">
        <f>IF(Register!$B589="","",Register!$B589)</f>
        <v/>
      </c>
      <c r="F598" s="28">
        <f>IF(OR(Register!$B589="",Register!$E589="Retired",Register!$N589="After period end"),"",IF(COUNTIF($A$12:$A$1011,Register!$B589)&gt;0,"Matched","Not in IT inventory"))</f>
        <v/>
      </c>
    </row>
    <row r="599">
      <c r="A599" s="6" t="n"/>
      <c r="B599" s="28">
        <f>IF(A599="","",IF(COUNTIFS(Register!$B$3:$B$1002,A599,Register!$E$3:$E$1002,"&lt;&gt;Retired",Register!$N$3:$N$1002,"&lt;&gt;After period end")&gt;0,"Matched","Not in register"))</f>
        <v/>
      </c>
      <c r="D599" s="28">
        <f>IF(Register!$B590="","",Register!$A590)</f>
        <v/>
      </c>
      <c r="E599" s="28">
        <f>IF(Register!$B590="","",Register!$B590)</f>
        <v/>
      </c>
      <c r="F599" s="28">
        <f>IF(OR(Register!$B590="",Register!$E590="Retired",Register!$N590="After period end"),"",IF(COUNTIF($A$12:$A$1011,Register!$B590)&gt;0,"Matched","Not in IT inventory"))</f>
        <v/>
      </c>
    </row>
    <row r="600">
      <c r="A600" s="6" t="n"/>
      <c r="B600" s="28">
        <f>IF(A600="","",IF(COUNTIFS(Register!$B$3:$B$1002,A600,Register!$E$3:$E$1002,"&lt;&gt;Retired",Register!$N$3:$N$1002,"&lt;&gt;After period end")&gt;0,"Matched","Not in register"))</f>
        <v/>
      </c>
      <c r="D600" s="28">
        <f>IF(Register!$B591="","",Register!$A591)</f>
        <v/>
      </c>
      <c r="E600" s="28">
        <f>IF(Register!$B591="","",Register!$B591)</f>
        <v/>
      </c>
      <c r="F600" s="28">
        <f>IF(OR(Register!$B591="",Register!$E591="Retired",Register!$N591="After period end"),"",IF(COUNTIF($A$12:$A$1011,Register!$B591)&gt;0,"Matched","Not in IT inventory"))</f>
        <v/>
      </c>
    </row>
    <row r="601">
      <c r="A601" s="6" t="n"/>
      <c r="B601" s="28">
        <f>IF(A601="","",IF(COUNTIFS(Register!$B$3:$B$1002,A601,Register!$E$3:$E$1002,"&lt;&gt;Retired",Register!$N$3:$N$1002,"&lt;&gt;After period end")&gt;0,"Matched","Not in register"))</f>
        <v/>
      </c>
      <c r="D601" s="28">
        <f>IF(Register!$B592="","",Register!$A592)</f>
        <v/>
      </c>
      <c r="E601" s="28">
        <f>IF(Register!$B592="","",Register!$B592)</f>
        <v/>
      </c>
      <c r="F601" s="28">
        <f>IF(OR(Register!$B592="",Register!$E592="Retired",Register!$N592="After period end"),"",IF(COUNTIF($A$12:$A$1011,Register!$B592)&gt;0,"Matched","Not in IT inventory"))</f>
        <v/>
      </c>
    </row>
    <row r="602">
      <c r="A602" s="6" t="n"/>
      <c r="B602" s="28">
        <f>IF(A602="","",IF(COUNTIFS(Register!$B$3:$B$1002,A602,Register!$E$3:$E$1002,"&lt;&gt;Retired",Register!$N$3:$N$1002,"&lt;&gt;After period end")&gt;0,"Matched","Not in register"))</f>
        <v/>
      </c>
      <c r="D602" s="28">
        <f>IF(Register!$B593="","",Register!$A593)</f>
        <v/>
      </c>
      <c r="E602" s="28">
        <f>IF(Register!$B593="","",Register!$B593)</f>
        <v/>
      </c>
      <c r="F602" s="28">
        <f>IF(OR(Register!$B593="",Register!$E593="Retired",Register!$N593="After period end"),"",IF(COUNTIF($A$12:$A$1011,Register!$B593)&gt;0,"Matched","Not in IT inventory"))</f>
        <v/>
      </c>
    </row>
    <row r="603">
      <c r="A603" s="6" t="n"/>
      <c r="B603" s="28">
        <f>IF(A603="","",IF(COUNTIFS(Register!$B$3:$B$1002,A603,Register!$E$3:$E$1002,"&lt;&gt;Retired",Register!$N$3:$N$1002,"&lt;&gt;After period end")&gt;0,"Matched","Not in register"))</f>
        <v/>
      </c>
      <c r="D603" s="28">
        <f>IF(Register!$B594="","",Register!$A594)</f>
        <v/>
      </c>
      <c r="E603" s="28">
        <f>IF(Register!$B594="","",Register!$B594)</f>
        <v/>
      </c>
      <c r="F603" s="28">
        <f>IF(OR(Register!$B594="",Register!$E594="Retired",Register!$N594="After period end"),"",IF(COUNTIF($A$12:$A$1011,Register!$B594)&gt;0,"Matched","Not in IT inventory"))</f>
        <v/>
      </c>
    </row>
    <row r="604">
      <c r="A604" s="6" t="n"/>
      <c r="B604" s="28">
        <f>IF(A604="","",IF(COUNTIFS(Register!$B$3:$B$1002,A604,Register!$E$3:$E$1002,"&lt;&gt;Retired",Register!$N$3:$N$1002,"&lt;&gt;After period end")&gt;0,"Matched","Not in register"))</f>
        <v/>
      </c>
      <c r="D604" s="28">
        <f>IF(Register!$B595="","",Register!$A595)</f>
        <v/>
      </c>
      <c r="E604" s="28">
        <f>IF(Register!$B595="","",Register!$B595)</f>
        <v/>
      </c>
      <c r="F604" s="28">
        <f>IF(OR(Register!$B595="",Register!$E595="Retired",Register!$N595="After period end"),"",IF(COUNTIF($A$12:$A$1011,Register!$B595)&gt;0,"Matched","Not in IT inventory"))</f>
        <v/>
      </c>
    </row>
    <row r="605">
      <c r="A605" s="6" t="n"/>
      <c r="B605" s="28">
        <f>IF(A605="","",IF(COUNTIFS(Register!$B$3:$B$1002,A605,Register!$E$3:$E$1002,"&lt;&gt;Retired",Register!$N$3:$N$1002,"&lt;&gt;After period end")&gt;0,"Matched","Not in register"))</f>
        <v/>
      </c>
      <c r="D605" s="28">
        <f>IF(Register!$B596="","",Register!$A596)</f>
        <v/>
      </c>
      <c r="E605" s="28">
        <f>IF(Register!$B596="","",Register!$B596)</f>
        <v/>
      </c>
      <c r="F605" s="28">
        <f>IF(OR(Register!$B596="",Register!$E596="Retired",Register!$N596="After period end"),"",IF(COUNTIF($A$12:$A$1011,Register!$B596)&gt;0,"Matched","Not in IT inventory"))</f>
        <v/>
      </c>
    </row>
    <row r="606">
      <c r="A606" s="6" t="n"/>
      <c r="B606" s="28">
        <f>IF(A606="","",IF(COUNTIFS(Register!$B$3:$B$1002,A606,Register!$E$3:$E$1002,"&lt;&gt;Retired",Register!$N$3:$N$1002,"&lt;&gt;After period end")&gt;0,"Matched","Not in register"))</f>
        <v/>
      </c>
      <c r="D606" s="28">
        <f>IF(Register!$B597="","",Register!$A597)</f>
        <v/>
      </c>
      <c r="E606" s="28">
        <f>IF(Register!$B597="","",Register!$B597)</f>
        <v/>
      </c>
      <c r="F606" s="28">
        <f>IF(OR(Register!$B597="",Register!$E597="Retired",Register!$N597="After period end"),"",IF(COUNTIF($A$12:$A$1011,Register!$B597)&gt;0,"Matched","Not in IT inventory"))</f>
        <v/>
      </c>
    </row>
    <row r="607">
      <c r="A607" s="6" t="n"/>
      <c r="B607" s="28">
        <f>IF(A607="","",IF(COUNTIFS(Register!$B$3:$B$1002,A607,Register!$E$3:$E$1002,"&lt;&gt;Retired",Register!$N$3:$N$1002,"&lt;&gt;After period end")&gt;0,"Matched","Not in register"))</f>
        <v/>
      </c>
      <c r="D607" s="28">
        <f>IF(Register!$B598="","",Register!$A598)</f>
        <v/>
      </c>
      <c r="E607" s="28">
        <f>IF(Register!$B598="","",Register!$B598)</f>
        <v/>
      </c>
      <c r="F607" s="28">
        <f>IF(OR(Register!$B598="",Register!$E598="Retired",Register!$N598="After period end"),"",IF(COUNTIF($A$12:$A$1011,Register!$B598)&gt;0,"Matched","Not in IT inventory"))</f>
        <v/>
      </c>
    </row>
    <row r="608">
      <c r="A608" s="6" t="n"/>
      <c r="B608" s="28">
        <f>IF(A608="","",IF(COUNTIFS(Register!$B$3:$B$1002,A608,Register!$E$3:$E$1002,"&lt;&gt;Retired",Register!$N$3:$N$1002,"&lt;&gt;After period end")&gt;0,"Matched","Not in register"))</f>
        <v/>
      </c>
      <c r="D608" s="28">
        <f>IF(Register!$B599="","",Register!$A599)</f>
        <v/>
      </c>
      <c r="E608" s="28">
        <f>IF(Register!$B599="","",Register!$B599)</f>
        <v/>
      </c>
      <c r="F608" s="28">
        <f>IF(OR(Register!$B599="",Register!$E599="Retired",Register!$N599="After period end"),"",IF(COUNTIF($A$12:$A$1011,Register!$B599)&gt;0,"Matched","Not in IT inventory"))</f>
        <v/>
      </c>
    </row>
    <row r="609">
      <c r="A609" s="6" t="n"/>
      <c r="B609" s="28">
        <f>IF(A609="","",IF(COUNTIFS(Register!$B$3:$B$1002,A609,Register!$E$3:$E$1002,"&lt;&gt;Retired",Register!$N$3:$N$1002,"&lt;&gt;After period end")&gt;0,"Matched","Not in register"))</f>
        <v/>
      </c>
      <c r="D609" s="28">
        <f>IF(Register!$B600="","",Register!$A600)</f>
        <v/>
      </c>
      <c r="E609" s="28">
        <f>IF(Register!$B600="","",Register!$B600)</f>
        <v/>
      </c>
      <c r="F609" s="28">
        <f>IF(OR(Register!$B600="",Register!$E600="Retired",Register!$N600="After period end"),"",IF(COUNTIF($A$12:$A$1011,Register!$B600)&gt;0,"Matched","Not in IT inventory"))</f>
        <v/>
      </c>
    </row>
    <row r="610">
      <c r="A610" s="6" t="n"/>
      <c r="B610" s="28">
        <f>IF(A610="","",IF(COUNTIFS(Register!$B$3:$B$1002,A610,Register!$E$3:$E$1002,"&lt;&gt;Retired",Register!$N$3:$N$1002,"&lt;&gt;After period end")&gt;0,"Matched","Not in register"))</f>
        <v/>
      </c>
      <c r="D610" s="28">
        <f>IF(Register!$B601="","",Register!$A601)</f>
        <v/>
      </c>
      <c r="E610" s="28">
        <f>IF(Register!$B601="","",Register!$B601)</f>
        <v/>
      </c>
      <c r="F610" s="28">
        <f>IF(OR(Register!$B601="",Register!$E601="Retired",Register!$N601="After period end"),"",IF(COUNTIF($A$12:$A$1011,Register!$B601)&gt;0,"Matched","Not in IT inventory"))</f>
        <v/>
      </c>
    </row>
    <row r="611">
      <c r="A611" s="6" t="n"/>
      <c r="B611" s="28">
        <f>IF(A611="","",IF(COUNTIFS(Register!$B$3:$B$1002,A611,Register!$E$3:$E$1002,"&lt;&gt;Retired",Register!$N$3:$N$1002,"&lt;&gt;After period end")&gt;0,"Matched","Not in register"))</f>
        <v/>
      </c>
      <c r="D611" s="28">
        <f>IF(Register!$B602="","",Register!$A602)</f>
        <v/>
      </c>
      <c r="E611" s="28">
        <f>IF(Register!$B602="","",Register!$B602)</f>
        <v/>
      </c>
      <c r="F611" s="28">
        <f>IF(OR(Register!$B602="",Register!$E602="Retired",Register!$N602="After period end"),"",IF(COUNTIF($A$12:$A$1011,Register!$B602)&gt;0,"Matched","Not in IT inventory"))</f>
        <v/>
      </c>
    </row>
    <row r="612">
      <c r="A612" s="6" t="n"/>
      <c r="B612" s="28">
        <f>IF(A612="","",IF(COUNTIFS(Register!$B$3:$B$1002,A612,Register!$E$3:$E$1002,"&lt;&gt;Retired",Register!$N$3:$N$1002,"&lt;&gt;After period end")&gt;0,"Matched","Not in register"))</f>
        <v/>
      </c>
      <c r="D612" s="28">
        <f>IF(Register!$B603="","",Register!$A603)</f>
        <v/>
      </c>
      <c r="E612" s="28">
        <f>IF(Register!$B603="","",Register!$B603)</f>
        <v/>
      </c>
      <c r="F612" s="28">
        <f>IF(OR(Register!$B603="",Register!$E603="Retired",Register!$N603="After period end"),"",IF(COUNTIF($A$12:$A$1011,Register!$B603)&gt;0,"Matched","Not in IT inventory"))</f>
        <v/>
      </c>
    </row>
    <row r="613">
      <c r="A613" s="6" t="n"/>
      <c r="B613" s="28">
        <f>IF(A613="","",IF(COUNTIFS(Register!$B$3:$B$1002,A613,Register!$E$3:$E$1002,"&lt;&gt;Retired",Register!$N$3:$N$1002,"&lt;&gt;After period end")&gt;0,"Matched","Not in register"))</f>
        <v/>
      </c>
      <c r="D613" s="28">
        <f>IF(Register!$B604="","",Register!$A604)</f>
        <v/>
      </c>
      <c r="E613" s="28">
        <f>IF(Register!$B604="","",Register!$B604)</f>
        <v/>
      </c>
      <c r="F613" s="28">
        <f>IF(OR(Register!$B604="",Register!$E604="Retired",Register!$N604="After period end"),"",IF(COUNTIF($A$12:$A$1011,Register!$B604)&gt;0,"Matched","Not in IT inventory"))</f>
        <v/>
      </c>
    </row>
    <row r="614">
      <c r="A614" s="6" t="n"/>
      <c r="B614" s="28">
        <f>IF(A614="","",IF(COUNTIFS(Register!$B$3:$B$1002,A614,Register!$E$3:$E$1002,"&lt;&gt;Retired",Register!$N$3:$N$1002,"&lt;&gt;After period end")&gt;0,"Matched","Not in register"))</f>
        <v/>
      </c>
      <c r="D614" s="28">
        <f>IF(Register!$B605="","",Register!$A605)</f>
        <v/>
      </c>
      <c r="E614" s="28">
        <f>IF(Register!$B605="","",Register!$B605)</f>
        <v/>
      </c>
      <c r="F614" s="28">
        <f>IF(OR(Register!$B605="",Register!$E605="Retired",Register!$N605="After period end"),"",IF(COUNTIF($A$12:$A$1011,Register!$B605)&gt;0,"Matched","Not in IT inventory"))</f>
        <v/>
      </c>
    </row>
    <row r="615">
      <c r="A615" s="6" t="n"/>
      <c r="B615" s="28">
        <f>IF(A615="","",IF(COUNTIFS(Register!$B$3:$B$1002,A615,Register!$E$3:$E$1002,"&lt;&gt;Retired",Register!$N$3:$N$1002,"&lt;&gt;After period end")&gt;0,"Matched","Not in register"))</f>
        <v/>
      </c>
      <c r="D615" s="28">
        <f>IF(Register!$B606="","",Register!$A606)</f>
        <v/>
      </c>
      <c r="E615" s="28">
        <f>IF(Register!$B606="","",Register!$B606)</f>
        <v/>
      </c>
      <c r="F615" s="28">
        <f>IF(OR(Register!$B606="",Register!$E606="Retired",Register!$N606="After period end"),"",IF(COUNTIF($A$12:$A$1011,Register!$B606)&gt;0,"Matched","Not in IT inventory"))</f>
        <v/>
      </c>
    </row>
    <row r="616">
      <c r="A616" s="6" t="n"/>
      <c r="B616" s="28">
        <f>IF(A616="","",IF(COUNTIFS(Register!$B$3:$B$1002,A616,Register!$E$3:$E$1002,"&lt;&gt;Retired",Register!$N$3:$N$1002,"&lt;&gt;After period end")&gt;0,"Matched","Not in register"))</f>
        <v/>
      </c>
      <c r="D616" s="28">
        <f>IF(Register!$B607="","",Register!$A607)</f>
        <v/>
      </c>
      <c r="E616" s="28">
        <f>IF(Register!$B607="","",Register!$B607)</f>
        <v/>
      </c>
      <c r="F616" s="28">
        <f>IF(OR(Register!$B607="",Register!$E607="Retired",Register!$N607="After period end"),"",IF(COUNTIF($A$12:$A$1011,Register!$B607)&gt;0,"Matched","Not in IT inventory"))</f>
        <v/>
      </c>
    </row>
    <row r="617">
      <c r="A617" s="6" t="n"/>
      <c r="B617" s="28">
        <f>IF(A617="","",IF(COUNTIFS(Register!$B$3:$B$1002,A617,Register!$E$3:$E$1002,"&lt;&gt;Retired",Register!$N$3:$N$1002,"&lt;&gt;After period end")&gt;0,"Matched","Not in register"))</f>
        <v/>
      </c>
      <c r="D617" s="28">
        <f>IF(Register!$B608="","",Register!$A608)</f>
        <v/>
      </c>
      <c r="E617" s="28">
        <f>IF(Register!$B608="","",Register!$B608)</f>
        <v/>
      </c>
      <c r="F617" s="28">
        <f>IF(OR(Register!$B608="",Register!$E608="Retired",Register!$N608="After period end"),"",IF(COUNTIF($A$12:$A$1011,Register!$B608)&gt;0,"Matched","Not in IT inventory"))</f>
        <v/>
      </c>
    </row>
    <row r="618">
      <c r="A618" s="6" t="n"/>
      <c r="B618" s="28">
        <f>IF(A618="","",IF(COUNTIFS(Register!$B$3:$B$1002,A618,Register!$E$3:$E$1002,"&lt;&gt;Retired",Register!$N$3:$N$1002,"&lt;&gt;After period end")&gt;0,"Matched","Not in register"))</f>
        <v/>
      </c>
      <c r="D618" s="28">
        <f>IF(Register!$B609="","",Register!$A609)</f>
        <v/>
      </c>
      <c r="E618" s="28">
        <f>IF(Register!$B609="","",Register!$B609)</f>
        <v/>
      </c>
      <c r="F618" s="28">
        <f>IF(OR(Register!$B609="",Register!$E609="Retired",Register!$N609="After period end"),"",IF(COUNTIF($A$12:$A$1011,Register!$B609)&gt;0,"Matched","Not in IT inventory"))</f>
        <v/>
      </c>
    </row>
    <row r="619">
      <c r="A619" s="6" t="n"/>
      <c r="B619" s="28">
        <f>IF(A619="","",IF(COUNTIFS(Register!$B$3:$B$1002,A619,Register!$E$3:$E$1002,"&lt;&gt;Retired",Register!$N$3:$N$1002,"&lt;&gt;After period end")&gt;0,"Matched","Not in register"))</f>
        <v/>
      </c>
      <c r="D619" s="28">
        <f>IF(Register!$B610="","",Register!$A610)</f>
        <v/>
      </c>
      <c r="E619" s="28">
        <f>IF(Register!$B610="","",Register!$B610)</f>
        <v/>
      </c>
      <c r="F619" s="28">
        <f>IF(OR(Register!$B610="",Register!$E610="Retired",Register!$N610="After period end"),"",IF(COUNTIF($A$12:$A$1011,Register!$B610)&gt;0,"Matched","Not in IT inventory"))</f>
        <v/>
      </c>
    </row>
    <row r="620">
      <c r="A620" s="6" t="n"/>
      <c r="B620" s="28">
        <f>IF(A620="","",IF(COUNTIFS(Register!$B$3:$B$1002,A620,Register!$E$3:$E$1002,"&lt;&gt;Retired",Register!$N$3:$N$1002,"&lt;&gt;After period end")&gt;0,"Matched","Not in register"))</f>
        <v/>
      </c>
      <c r="D620" s="28">
        <f>IF(Register!$B611="","",Register!$A611)</f>
        <v/>
      </c>
      <c r="E620" s="28">
        <f>IF(Register!$B611="","",Register!$B611)</f>
        <v/>
      </c>
      <c r="F620" s="28">
        <f>IF(OR(Register!$B611="",Register!$E611="Retired",Register!$N611="After period end"),"",IF(COUNTIF($A$12:$A$1011,Register!$B611)&gt;0,"Matched","Not in IT inventory"))</f>
        <v/>
      </c>
    </row>
    <row r="621">
      <c r="A621" s="6" t="n"/>
      <c r="B621" s="28">
        <f>IF(A621="","",IF(COUNTIFS(Register!$B$3:$B$1002,A621,Register!$E$3:$E$1002,"&lt;&gt;Retired",Register!$N$3:$N$1002,"&lt;&gt;After period end")&gt;0,"Matched","Not in register"))</f>
        <v/>
      </c>
      <c r="D621" s="28">
        <f>IF(Register!$B612="","",Register!$A612)</f>
        <v/>
      </c>
      <c r="E621" s="28">
        <f>IF(Register!$B612="","",Register!$B612)</f>
        <v/>
      </c>
      <c r="F621" s="28">
        <f>IF(OR(Register!$B612="",Register!$E612="Retired",Register!$N612="After period end"),"",IF(COUNTIF($A$12:$A$1011,Register!$B612)&gt;0,"Matched","Not in IT inventory"))</f>
        <v/>
      </c>
    </row>
    <row r="622">
      <c r="A622" s="6" t="n"/>
      <c r="B622" s="28">
        <f>IF(A622="","",IF(COUNTIFS(Register!$B$3:$B$1002,A622,Register!$E$3:$E$1002,"&lt;&gt;Retired",Register!$N$3:$N$1002,"&lt;&gt;After period end")&gt;0,"Matched","Not in register"))</f>
        <v/>
      </c>
      <c r="D622" s="28">
        <f>IF(Register!$B613="","",Register!$A613)</f>
        <v/>
      </c>
      <c r="E622" s="28">
        <f>IF(Register!$B613="","",Register!$B613)</f>
        <v/>
      </c>
      <c r="F622" s="28">
        <f>IF(OR(Register!$B613="",Register!$E613="Retired",Register!$N613="After period end"),"",IF(COUNTIF($A$12:$A$1011,Register!$B613)&gt;0,"Matched","Not in IT inventory"))</f>
        <v/>
      </c>
    </row>
    <row r="623">
      <c r="A623" s="6" t="n"/>
      <c r="B623" s="28">
        <f>IF(A623="","",IF(COUNTIFS(Register!$B$3:$B$1002,A623,Register!$E$3:$E$1002,"&lt;&gt;Retired",Register!$N$3:$N$1002,"&lt;&gt;After period end")&gt;0,"Matched","Not in register"))</f>
        <v/>
      </c>
      <c r="D623" s="28">
        <f>IF(Register!$B614="","",Register!$A614)</f>
        <v/>
      </c>
      <c r="E623" s="28">
        <f>IF(Register!$B614="","",Register!$B614)</f>
        <v/>
      </c>
      <c r="F623" s="28">
        <f>IF(OR(Register!$B614="",Register!$E614="Retired",Register!$N614="After period end"),"",IF(COUNTIF($A$12:$A$1011,Register!$B614)&gt;0,"Matched","Not in IT inventory"))</f>
        <v/>
      </c>
    </row>
    <row r="624">
      <c r="A624" s="6" t="n"/>
      <c r="B624" s="28">
        <f>IF(A624="","",IF(COUNTIFS(Register!$B$3:$B$1002,A624,Register!$E$3:$E$1002,"&lt;&gt;Retired",Register!$N$3:$N$1002,"&lt;&gt;After period end")&gt;0,"Matched","Not in register"))</f>
        <v/>
      </c>
      <c r="D624" s="28">
        <f>IF(Register!$B615="","",Register!$A615)</f>
        <v/>
      </c>
      <c r="E624" s="28">
        <f>IF(Register!$B615="","",Register!$B615)</f>
        <v/>
      </c>
      <c r="F624" s="28">
        <f>IF(OR(Register!$B615="",Register!$E615="Retired",Register!$N615="After period end"),"",IF(COUNTIF($A$12:$A$1011,Register!$B615)&gt;0,"Matched","Not in IT inventory"))</f>
        <v/>
      </c>
    </row>
    <row r="625">
      <c r="A625" s="6" t="n"/>
      <c r="B625" s="28">
        <f>IF(A625="","",IF(COUNTIFS(Register!$B$3:$B$1002,A625,Register!$E$3:$E$1002,"&lt;&gt;Retired",Register!$N$3:$N$1002,"&lt;&gt;After period end")&gt;0,"Matched","Not in register"))</f>
        <v/>
      </c>
      <c r="D625" s="28">
        <f>IF(Register!$B616="","",Register!$A616)</f>
        <v/>
      </c>
      <c r="E625" s="28">
        <f>IF(Register!$B616="","",Register!$B616)</f>
        <v/>
      </c>
      <c r="F625" s="28">
        <f>IF(OR(Register!$B616="",Register!$E616="Retired",Register!$N616="After period end"),"",IF(COUNTIF($A$12:$A$1011,Register!$B616)&gt;0,"Matched","Not in IT inventory"))</f>
        <v/>
      </c>
    </row>
    <row r="626">
      <c r="A626" s="6" t="n"/>
      <c r="B626" s="28">
        <f>IF(A626="","",IF(COUNTIFS(Register!$B$3:$B$1002,A626,Register!$E$3:$E$1002,"&lt;&gt;Retired",Register!$N$3:$N$1002,"&lt;&gt;After period end")&gt;0,"Matched","Not in register"))</f>
        <v/>
      </c>
      <c r="D626" s="28">
        <f>IF(Register!$B617="","",Register!$A617)</f>
        <v/>
      </c>
      <c r="E626" s="28">
        <f>IF(Register!$B617="","",Register!$B617)</f>
        <v/>
      </c>
      <c r="F626" s="28">
        <f>IF(OR(Register!$B617="",Register!$E617="Retired",Register!$N617="After period end"),"",IF(COUNTIF($A$12:$A$1011,Register!$B617)&gt;0,"Matched","Not in IT inventory"))</f>
        <v/>
      </c>
    </row>
    <row r="627">
      <c r="A627" s="6" t="n"/>
      <c r="B627" s="28">
        <f>IF(A627="","",IF(COUNTIFS(Register!$B$3:$B$1002,A627,Register!$E$3:$E$1002,"&lt;&gt;Retired",Register!$N$3:$N$1002,"&lt;&gt;After period end")&gt;0,"Matched","Not in register"))</f>
        <v/>
      </c>
      <c r="D627" s="28">
        <f>IF(Register!$B618="","",Register!$A618)</f>
        <v/>
      </c>
      <c r="E627" s="28">
        <f>IF(Register!$B618="","",Register!$B618)</f>
        <v/>
      </c>
      <c r="F627" s="28">
        <f>IF(OR(Register!$B618="",Register!$E618="Retired",Register!$N618="After period end"),"",IF(COUNTIF($A$12:$A$1011,Register!$B618)&gt;0,"Matched","Not in IT inventory"))</f>
        <v/>
      </c>
    </row>
    <row r="628">
      <c r="A628" s="6" t="n"/>
      <c r="B628" s="28">
        <f>IF(A628="","",IF(COUNTIFS(Register!$B$3:$B$1002,A628,Register!$E$3:$E$1002,"&lt;&gt;Retired",Register!$N$3:$N$1002,"&lt;&gt;After period end")&gt;0,"Matched","Not in register"))</f>
        <v/>
      </c>
      <c r="D628" s="28">
        <f>IF(Register!$B619="","",Register!$A619)</f>
        <v/>
      </c>
      <c r="E628" s="28">
        <f>IF(Register!$B619="","",Register!$B619)</f>
        <v/>
      </c>
      <c r="F628" s="28">
        <f>IF(OR(Register!$B619="",Register!$E619="Retired",Register!$N619="After period end"),"",IF(COUNTIF($A$12:$A$1011,Register!$B619)&gt;0,"Matched","Not in IT inventory"))</f>
        <v/>
      </c>
    </row>
    <row r="629">
      <c r="A629" s="6" t="n"/>
      <c r="B629" s="28">
        <f>IF(A629="","",IF(COUNTIFS(Register!$B$3:$B$1002,A629,Register!$E$3:$E$1002,"&lt;&gt;Retired",Register!$N$3:$N$1002,"&lt;&gt;After period end")&gt;0,"Matched","Not in register"))</f>
        <v/>
      </c>
      <c r="D629" s="28">
        <f>IF(Register!$B620="","",Register!$A620)</f>
        <v/>
      </c>
      <c r="E629" s="28">
        <f>IF(Register!$B620="","",Register!$B620)</f>
        <v/>
      </c>
      <c r="F629" s="28">
        <f>IF(OR(Register!$B620="",Register!$E620="Retired",Register!$N620="After period end"),"",IF(COUNTIF($A$12:$A$1011,Register!$B620)&gt;0,"Matched","Not in IT inventory"))</f>
        <v/>
      </c>
    </row>
    <row r="630">
      <c r="A630" s="6" t="n"/>
      <c r="B630" s="28">
        <f>IF(A630="","",IF(COUNTIFS(Register!$B$3:$B$1002,A630,Register!$E$3:$E$1002,"&lt;&gt;Retired",Register!$N$3:$N$1002,"&lt;&gt;After period end")&gt;0,"Matched","Not in register"))</f>
        <v/>
      </c>
      <c r="D630" s="28">
        <f>IF(Register!$B621="","",Register!$A621)</f>
        <v/>
      </c>
      <c r="E630" s="28">
        <f>IF(Register!$B621="","",Register!$B621)</f>
        <v/>
      </c>
      <c r="F630" s="28">
        <f>IF(OR(Register!$B621="",Register!$E621="Retired",Register!$N621="After period end"),"",IF(COUNTIF($A$12:$A$1011,Register!$B621)&gt;0,"Matched","Not in IT inventory"))</f>
        <v/>
      </c>
    </row>
    <row r="631">
      <c r="A631" s="6" t="n"/>
      <c r="B631" s="28">
        <f>IF(A631="","",IF(COUNTIFS(Register!$B$3:$B$1002,A631,Register!$E$3:$E$1002,"&lt;&gt;Retired",Register!$N$3:$N$1002,"&lt;&gt;After period end")&gt;0,"Matched","Not in register"))</f>
        <v/>
      </c>
      <c r="D631" s="28">
        <f>IF(Register!$B622="","",Register!$A622)</f>
        <v/>
      </c>
      <c r="E631" s="28">
        <f>IF(Register!$B622="","",Register!$B622)</f>
        <v/>
      </c>
      <c r="F631" s="28">
        <f>IF(OR(Register!$B622="",Register!$E622="Retired",Register!$N622="After period end"),"",IF(COUNTIF($A$12:$A$1011,Register!$B622)&gt;0,"Matched","Not in IT inventory"))</f>
        <v/>
      </c>
    </row>
    <row r="632">
      <c r="A632" s="6" t="n"/>
      <c r="B632" s="28">
        <f>IF(A632="","",IF(COUNTIFS(Register!$B$3:$B$1002,A632,Register!$E$3:$E$1002,"&lt;&gt;Retired",Register!$N$3:$N$1002,"&lt;&gt;After period end")&gt;0,"Matched","Not in register"))</f>
        <v/>
      </c>
      <c r="D632" s="28">
        <f>IF(Register!$B623="","",Register!$A623)</f>
        <v/>
      </c>
      <c r="E632" s="28">
        <f>IF(Register!$B623="","",Register!$B623)</f>
        <v/>
      </c>
      <c r="F632" s="28">
        <f>IF(OR(Register!$B623="",Register!$E623="Retired",Register!$N623="After period end"),"",IF(COUNTIF($A$12:$A$1011,Register!$B623)&gt;0,"Matched","Not in IT inventory"))</f>
        <v/>
      </c>
    </row>
    <row r="633">
      <c r="A633" s="6" t="n"/>
      <c r="B633" s="28">
        <f>IF(A633="","",IF(COUNTIFS(Register!$B$3:$B$1002,A633,Register!$E$3:$E$1002,"&lt;&gt;Retired",Register!$N$3:$N$1002,"&lt;&gt;After period end")&gt;0,"Matched","Not in register"))</f>
        <v/>
      </c>
      <c r="D633" s="28">
        <f>IF(Register!$B624="","",Register!$A624)</f>
        <v/>
      </c>
      <c r="E633" s="28">
        <f>IF(Register!$B624="","",Register!$B624)</f>
        <v/>
      </c>
      <c r="F633" s="28">
        <f>IF(OR(Register!$B624="",Register!$E624="Retired",Register!$N624="After period end"),"",IF(COUNTIF($A$12:$A$1011,Register!$B624)&gt;0,"Matched","Not in IT inventory"))</f>
        <v/>
      </c>
    </row>
    <row r="634">
      <c r="A634" s="6" t="n"/>
      <c r="B634" s="28">
        <f>IF(A634="","",IF(COUNTIFS(Register!$B$3:$B$1002,A634,Register!$E$3:$E$1002,"&lt;&gt;Retired",Register!$N$3:$N$1002,"&lt;&gt;After period end")&gt;0,"Matched","Not in register"))</f>
        <v/>
      </c>
      <c r="D634" s="28">
        <f>IF(Register!$B625="","",Register!$A625)</f>
        <v/>
      </c>
      <c r="E634" s="28">
        <f>IF(Register!$B625="","",Register!$B625)</f>
        <v/>
      </c>
      <c r="F634" s="28">
        <f>IF(OR(Register!$B625="",Register!$E625="Retired",Register!$N625="After period end"),"",IF(COUNTIF($A$12:$A$1011,Register!$B625)&gt;0,"Matched","Not in IT inventory"))</f>
        <v/>
      </c>
    </row>
    <row r="635">
      <c r="A635" s="6" t="n"/>
      <c r="B635" s="28">
        <f>IF(A635="","",IF(COUNTIFS(Register!$B$3:$B$1002,A635,Register!$E$3:$E$1002,"&lt;&gt;Retired",Register!$N$3:$N$1002,"&lt;&gt;After period end")&gt;0,"Matched","Not in register"))</f>
        <v/>
      </c>
      <c r="D635" s="28">
        <f>IF(Register!$B626="","",Register!$A626)</f>
        <v/>
      </c>
      <c r="E635" s="28">
        <f>IF(Register!$B626="","",Register!$B626)</f>
        <v/>
      </c>
      <c r="F635" s="28">
        <f>IF(OR(Register!$B626="",Register!$E626="Retired",Register!$N626="After period end"),"",IF(COUNTIF($A$12:$A$1011,Register!$B626)&gt;0,"Matched","Not in IT inventory"))</f>
        <v/>
      </c>
    </row>
    <row r="636">
      <c r="A636" s="6" t="n"/>
      <c r="B636" s="28">
        <f>IF(A636="","",IF(COUNTIFS(Register!$B$3:$B$1002,A636,Register!$E$3:$E$1002,"&lt;&gt;Retired",Register!$N$3:$N$1002,"&lt;&gt;After period end")&gt;0,"Matched","Not in register"))</f>
        <v/>
      </c>
      <c r="D636" s="28">
        <f>IF(Register!$B627="","",Register!$A627)</f>
        <v/>
      </c>
      <c r="E636" s="28">
        <f>IF(Register!$B627="","",Register!$B627)</f>
        <v/>
      </c>
      <c r="F636" s="28">
        <f>IF(OR(Register!$B627="",Register!$E627="Retired",Register!$N627="After period end"),"",IF(COUNTIF($A$12:$A$1011,Register!$B627)&gt;0,"Matched","Not in IT inventory"))</f>
        <v/>
      </c>
    </row>
    <row r="637">
      <c r="A637" s="6" t="n"/>
      <c r="B637" s="28">
        <f>IF(A637="","",IF(COUNTIFS(Register!$B$3:$B$1002,A637,Register!$E$3:$E$1002,"&lt;&gt;Retired",Register!$N$3:$N$1002,"&lt;&gt;After period end")&gt;0,"Matched","Not in register"))</f>
        <v/>
      </c>
      <c r="D637" s="28">
        <f>IF(Register!$B628="","",Register!$A628)</f>
        <v/>
      </c>
      <c r="E637" s="28">
        <f>IF(Register!$B628="","",Register!$B628)</f>
        <v/>
      </c>
      <c r="F637" s="28">
        <f>IF(OR(Register!$B628="",Register!$E628="Retired",Register!$N628="After period end"),"",IF(COUNTIF($A$12:$A$1011,Register!$B628)&gt;0,"Matched","Not in IT inventory"))</f>
        <v/>
      </c>
    </row>
    <row r="638">
      <c r="A638" s="6" t="n"/>
      <c r="B638" s="28">
        <f>IF(A638="","",IF(COUNTIFS(Register!$B$3:$B$1002,A638,Register!$E$3:$E$1002,"&lt;&gt;Retired",Register!$N$3:$N$1002,"&lt;&gt;After period end")&gt;0,"Matched","Not in register"))</f>
        <v/>
      </c>
      <c r="D638" s="28">
        <f>IF(Register!$B629="","",Register!$A629)</f>
        <v/>
      </c>
      <c r="E638" s="28">
        <f>IF(Register!$B629="","",Register!$B629)</f>
        <v/>
      </c>
      <c r="F638" s="28">
        <f>IF(OR(Register!$B629="",Register!$E629="Retired",Register!$N629="After period end"),"",IF(COUNTIF($A$12:$A$1011,Register!$B629)&gt;0,"Matched","Not in IT inventory"))</f>
        <v/>
      </c>
    </row>
    <row r="639">
      <c r="A639" s="6" t="n"/>
      <c r="B639" s="28">
        <f>IF(A639="","",IF(COUNTIFS(Register!$B$3:$B$1002,A639,Register!$E$3:$E$1002,"&lt;&gt;Retired",Register!$N$3:$N$1002,"&lt;&gt;After period end")&gt;0,"Matched","Not in register"))</f>
        <v/>
      </c>
      <c r="D639" s="28">
        <f>IF(Register!$B630="","",Register!$A630)</f>
        <v/>
      </c>
      <c r="E639" s="28">
        <f>IF(Register!$B630="","",Register!$B630)</f>
        <v/>
      </c>
      <c r="F639" s="28">
        <f>IF(OR(Register!$B630="",Register!$E630="Retired",Register!$N630="After period end"),"",IF(COUNTIF($A$12:$A$1011,Register!$B630)&gt;0,"Matched","Not in IT inventory"))</f>
        <v/>
      </c>
    </row>
    <row r="640">
      <c r="A640" s="6" t="n"/>
      <c r="B640" s="28">
        <f>IF(A640="","",IF(COUNTIFS(Register!$B$3:$B$1002,A640,Register!$E$3:$E$1002,"&lt;&gt;Retired",Register!$N$3:$N$1002,"&lt;&gt;After period end")&gt;0,"Matched","Not in register"))</f>
        <v/>
      </c>
      <c r="D640" s="28">
        <f>IF(Register!$B631="","",Register!$A631)</f>
        <v/>
      </c>
      <c r="E640" s="28">
        <f>IF(Register!$B631="","",Register!$B631)</f>
        <v/>
      </c>
      <c r="F640" s="28">
        <f>IF(OR(Register!$B631="",Register!$E631="Retired",Register!$N631="After period end"),"",IF(COUNTIF($A$12:$A$1011,Register!$B631)&gt;0,"Matched","Not in IT inventory"))</f>
        <v/>
      </c>
    </row>
    <row r="641">
      <c r="A641" s="6" t="n"/>
      <c r="B641" s="28">
        <f>IF(A641="","",IF(COUNTIFS(Register!$B$3:$B$1002,A641,Register!$E$3:$E$1002,"&lt;&gt;Retired",Register!$N$3:$N$1002,"&lt;&gt;After period end")&gt;0,"Matched","Not in register"))</f>
        <v/>
      </c>
      <c r="D641" s="28">
        <f>IF(Register!$B632="","",Register!$A632)</f>
        <v/>
      </c>
      <c r="E641" s="28">
        <f>IF(Register!$B632="","",Register!$B632)</f>
        <v/>
      </c>
      <c r="F641" s="28">
        <f>IF(OR(Register!$B632="",Register!$E632="Retired",Register!$N632="After period end"),"",IF(COUNTIF($A$12:$A$1011,Register!$B632)&gt;0,"Matched","Not in IT inventory"))</f>
        <v/>
      </c>
    </row>
    <row r="642">
      <c r="A642" s="6" t="n"/>
      <c r="B642" s="28">
        <f>IF(A642="","",IF(COUNTIFS(Register!$B$3:$B$1002,A642,Register!$E$3:$E$1002,"&lt;&gt;Retired",Register!$N$3:$N$1002,"&lt;&gt;After period end")&gt;0,"Matched","Not in register"))</f>
        <v/>
      </c>
      <c r="D642" s="28">
        <f>IF(Register!$B633="","",Register!$A633)</f>
        <v/>
      </c>
      <c r="E642" s="28">
        <f>IF(Register!$B633="","",Register!$B633)</f>
        <v/>
      </c>
      <c r="F642" s="28">
        <f>IF(OR(Register!$B633="",Register!$E633="Retired",Register!$N633="After period end"),"",IF(COUNTIF($A$12:$A$1011,Register!$B633)&gt;0,"Matched","Not in IT inventory"))</f>
        <v/>
      </c>
    </row>
    <row r="643">
      <c r="A643" s="6" t="n"/>
      <c r="B643" s="28">
        <f>IF(A643="","",IF(COUNTIFS(Register!$B$3:$B$1002,A643,Register!$E$3:$E$1002,"&lt;&gt;Retired",Register!$N$3:$N$1002,"&lt;&gt;After period end")&gt;0,"Matched","Not in register"))</f>
        <v/>
      </c>
      <c r="D643" s="28">
        <f>IF(Register!$B634="","",Register!$A634)</f>
        <v/>
      </c>
      <c r="E643" s="28">
        <f>IF(Register!$B634="","",Register!$B634)</f>
        <v/>
      </c>
      <c r="F643" s="28">
        <f>IF(OR(Register!$B634="",Register!$E634="Retired",Register!$N634="After period end"),"",IF(COUNTIF($A$12:$A$1011,Register!$B634)&gt;0,"Matched","Not in IT inventory"))</f>
        <v/>
      </c>
    </row>
    <row r="644">
      <c r="A644" s="6" t="n"/>
      <c r="B644" s="28">
        <f>IF(A644="","",IF(COUNTIFS(Register!$B$3:$B$1002,A644,Register!$E$3:$E$1002,"&lt;&gt;Retired",Register!$N$3:$N$1002,"&lt;&gt;After period end")&gt;0,"Matched","Not in register"))</f>
        <v/>
      </c>
      <c r="D644" s="28">
        <f>IF(Register!$B635="","",Register!$A635)</f>
        <v/>
      </c>
      <c r="E644" s="28">
        <f>IF(Register!$B635="","",Register!$B635)</f>
        <v/>
      </c>
      <c r="F644" s="28">
        <f>IF(OR(Register!$B635="",Register!$E635="Retired",Register!$N635="After period end"),"",IF(COUNTIF($A$12:$A$1011,Register!$B635)&gt;0,"Matched","Not in IT inventory"))</f>
        <v/>
      </c>
    </row>
    <row r="645">
      <c r="A645" s="6" t="n"/>
      <c r="B645" s="28">
        <f>IF(A645="","",IF(COUNTIFS(Register!$B$3:$B$1002,A645,Register!$E$3:$E$1002,"&lt;&gt;Retired",Register!$N$3:$N$1002,"&lt;&gt;After period end")&gt;0,"Matched","Not in register"))</f>
        <v/>
      </c>
      <c r="D645" s="28">
        <f>IF(Register!$B636="","",Register!$A636)</f>
        <v/>
      </c>
      <c r="E645" s="28">
        <f>IF(Register!$B636="","",Register!$B636)</f>
        <v/>
      </c>
      <c r="F645" s="28">
        <f>IF(OR(Register!$B636="",Register!$E636="Retired",Register!$N636="After period end"),"",IF(COUNTIF($A$12:$A$1011,Register!$B636)&gt;0,"Matched","Not in IT inventory"))</f>
        <v/>
      </c>
    </row>
    <row r="646">
      <c r="A646" s="6" t="n"/>
      <c r="B646" s="28">
        <f>IF(A646="","",IF(COUNTIFS(Register!$B$3:$B$1002,A646,Register!$E$3:$E$1002,"&lt;&gt;Retired",Register!$N$3:$N$1002,"&lt;&gt;After period end")&gt;0,"Matched","Not in register"))</f>
        <v/>
      </c>
      <c r="D646" s="28">
        <f>IF(Register!$B637="","",Register!$A637)</f>
        <v/>
      </c>
      <c r="E646" s="28">
        <f>IF(Register!$B637="","",Register!$B637)</f>
        <v/>
      </c>
      <c r="F646" s="28">
        <f>IF(OR(Register!$B637="",Register!$E637="Retired",Register!$N637="After period end"),"",IF(COUNTIF($A$12:$A$1011,Register!$B637)&gt;0,"Matched","Not in IT inventory"))</f>
        <v/>
      </c>
    </row>
    <row r="647">
      <c r="A647" s="6" t="n"/>
      <c r="B647" s="28">
        <f>IF(A647="","",IF(COUNTIFS(Register!$B$3:$B$1002,A647,Register!$E$3:$E$1002,"&lt;&gt;Retired",Register!$N$3:$N$1002,"&lt;&gt;After period end")&gt;0,"Matched","Not in register"))</f>
        <v/>
      </c>
      <c r="D647" s="28">
        <f>IF(Register!$B638="","",Register!$A638)</f>
        <v/>
      </c>
      <c r="E647" s="28">
        <f>IF(Register!$B638="","",Register!$B638)</f>
        <v/>
      </c>
      <c r="F647" s="28">
        <f>IF(OR(Register!$B638="",Register!$E638="Retired",Register!$N638="After period end"),"",IF(COUNTIF($A$12:$A$1011,Register!$B638)&gt;0,"Matched","Not in IT inventory"))</f>
        <v/>
      </c>
    </row>
    <row r="648">
      <c r="A648" s="6" t="n"/>
      <c r="B648" s="28">
        <f>IF(A648="","",IF(COUNTIFS(Register!$B$3:$B$1002,A648,Register!$E$3:$E$1002,"&lt;&gt;Retired",Register!$N$3:$N$1002,"&lt;&gt;After period end")&gt;0,"Matched","Not in register"))</f>
        <v/>
      </c>
      <c r="D648" s="28">
        <f>IF(Register!$B639="","",Register!$A639)</f>
        <v/>
      </c>
      <c r="E648" s="28">
        <f>IF(Register!$B639="","",Register!$B639)</f>
        <v/>
      </c>
      <c r="F648" s="28">
        <f>IF(OR(Register!$B639="",Register!$E639="Retired",Register!$N639="After period end"),"",IF(COUNTIF($A$12:$A$1011,Register!$B639)&gt;0,"Matched","Not in IT inventory"))</f>
        <v/>
      </c>
    </row>
    <row r="649">
      <c r="A649" s="6" t="n"/>
      <c r="B649" s="28">
        <f>IF(A649="","",IF(COUNTIFS(Register!$B$3:$B$1002,A649,Register!$E$3:$E$1002,"&lt;&gt;Retired",Register!$N$3:$N$1002,"&lt;&gt;After period end")&gt;0,"Matched","Not in register"))</f>
        <v/>
      </c>
      <c r="D649" s="28">
        <f>IF(Register!$B640="","",Register!$A640)</f>
        <v/>
      </c>
      <c r="E649" s="28">
        <f>IF(Register!$B640="","",Register!$B640)</f>
        <v/>
      </c>
      <c r="F649" s="28">
        <f>IF(OR(Register!$B640="",Register!$E640="Retired",Register!$N640="After period end"),"",IF(COUNTIF($A$12:$A$1011,Register!$B640)&gt;0,"Matched","Not in IT inventory"))</f>
        <v/>
      </c>
    </row>
    <row r="650">
      <c r="A650" s="6" t="n"/>
      <c r="B650" s="28">
        <f>IF(A650="","",IF(COUNTIFS(Register!$B$3:$B$1002,A650,Register!$E$3:$E$1002,"&lt;&gt;Retired",Register!$N$3:$N$1002,"&lt;&gt;After period end")&gt;0,"Matched","Not in register"))</f>
        <v/>
      </c>
      <c r="D650" s="28">
        <f>IF(Register!$B641="","",Register!$A641)</f>
        <v/>
      </c>
      <c r="E650" s="28">
        <f>IF(Register!$B641="","",Register!$B641)</f>
        <v/>
      </c>
      <c r="F650" s="28">
        <f>IF(OR(Register!$B641="",Register!$E641="Retired",Register!$N641="After period end"),"",IF(COUNTIF($A$12:$A$1011,Register!$B641)&gt;0,"Matched","Not in IT inventory"))</f>
        <v/>
      </c>
    </row>
    <row r="651">
      <c r="A651" s="6" t="n"/>
      <c r="B651" s="28">
        <f>IF(A651="","",IF(COUNTIFS(Register!$B$3:$B$1002,A651,Register!$E$3:$E$1002,"&lt;&gt;Retired",Register!$N$3:$N$1002,"&lt;&gt;After period end")&gt;0,"Matched","Not in register"))</f>
        <v/>
      </c>
      <c r="D651" s="28">
        <f>IF(Register!$B642="","",Register!$A642)</f>
        <v/>
      </c>
      <c r="E651" s="28">
        <f>IF(Register!$B642="","",Register!$B642)</f>
        <v/>
      </c>
      <c r="F651" s="28">
        <f>IF(OR(Register!$B642="",Register!$E642="Retired",Register!$N642="After period end"),"",IF(COUNTIF($A$12:$A$1011,Register!$B642)&gt;0,"Matched","Not in IT inventory"))</f>
        <v/>
      </c>
    </row>
    <row r="652">
      <c r="A652" s="6" t="n"/>
      <c r="B652" s="28">
        <f>IF(A652="","",IF(COUNTIFS(Register!$B$3:$B$1002,A652,Register!$E$3:$E$1002,"&lt;&gt;Retired",Register!$N$3:$N$1002,"&lt;&gt;After period end")&gt;0,"Matched","Not in register"))</f>
        <v/>
      </c>
      <c r="D652" s="28">
        <f>IF(Register!$B643="","",Register!$A643)</f>
        <v/>
      </c>
      <c r="E652" s="28">
        <f>IF(Register!$B643="","",Register!$B643)</f>
        <v/>
      </c>
      <c r="F652" s="28">
        <f>IF(OR(Register!$B643="",Register!$E643="Retired",Register!$N643="After period end"),"",IF(COUNTIF($A$12:$A$1011,Register!$B643)&gt;0,"Matched","Not in IT inventory"))</f>
        <v/>
      </c>
    </row>
    <row r="653">
      <c r="A653" s="6" t="n"/>
      <c r="B653" s="28">
        <f>IF(A653="","",IF(COUNTIFS(Register!$B$3:$B$1002,A653,Register!$E$3:$E$1002,"&lt;&gt;Retired",Register!$N$3:$N$1002,"&lt;&gt;After period end")&gt;0,"Matched","Not in register"))</f>
        <v/>
      </c>
      <c r="D653" s="28">
        <f>IF(Register!$B644="","",Register!$A644)</f>
        <v/>
      </c>
      <c r="E653" s="28">
        <f>IF(Register!$B644="","",Register!$B644)</f>
        <v/>
      </c>
      <c r="F653" s="28">
        <f>IF(OR(Register!$B644="",Register!$E644="Retired",Register!$N644="After period end"),"",IF(COUNTIF($A$12:$A$1011,Register!$B644)&gt;0,"Matched","Not in IT inventory"))</f>
        <v/>
      </c>
    </row>
    <row r="654">
      <c r="A654" s="6" t="n"/>
      <c r="B654" s="28">
        <f>IF(A654="","",IF(COUNTIFS(Register!$B$3:$B$1002,A654,Register!$E$3:$E$1002,"&lt;&gt;Retired",Register!$N$3:$N$1002,"&lt;&gt;After period end")&gt;0,"Matched","Not in register"))</f>
        <v/>
      </c>
      <c r="D654" s="28">
        <f>IF(Register!$B645="","",Register!$A645)</f>
        <v/>
      </c>
      <c r="E654" s="28">
        <f>IF(Register!$B645="","",Register!$B645)</f>
        <v/>
      </c>
      <c r="F654" s="28">
        <f>IF(OR(Register!$B645="",Register!$E645="Retired",Register!$N645="After period end"),"",IF(COUNTIF($A$12:$A$1011,Register!$B645)&gt;0,"Matched","Not in IT inventory"))</f>
        <v/>
      </c>
    </row>
    <row r="655">
      <c r="A655" s="6" t="n"/>
      <c r="B655" s="28">
        <f>IF(A655="","",IF(COUNTIFS(Register!$B$3:$B$1002,A655,Register!$E$3:$E$1002,"&lt;&gt;Retired",Register!$N$3:$N$1002,"&lt;&gt;After period end")&gt;0,"Matched","Not in register"))</f>
        <v/>
      </c>
      <c r="D655" s="28">
        <f>IF(Register!$B646="","",Register!$A646)</f>
        <v/>
      </c>
      <c r="E655" s="28">
        <f>IF(Register!$B646="","",Register!$B646)</f>
        <v/>
      </c>
      <c r="F655" s="28">
        <f>IF(OR(Register!$B646="",Register!$E646="Retired",Register!$N646="After period end"),"",IF(COUNTIF($A$12:$A$1011,Register!$B646)&gt;0,"Matched","Not in IT inventory"))</f>
        <v/>
      </c>
    </row>
    <row r="656">
      <c r="A656" s="6" t="n"/>
      <c r="B656" s="28">
        <f>IF(A656="","",IF(COUNTIFS(Register!$B$3:$B$1002,A656,Register!$E$3:$E$1002,"&lt;&gt;Retired",Register!$N$3:$N$1002,"&lt;&gt;After period end")&gt;0,"Matched","Not in register"))</f>
        <v/>
      </c>
      <c r="D656" s="28">
        <f>IF(Register!$B647="","",Register!$A647)</f>
        <v/>
      </c>
      <c r="E656" s="28">
        <f>IF(Register!$B647="","",Register!$B647)</f>
        <v/>
      </c>
      <c r="F656" s="28">
        <f>IF(OR(Register!$B647="",Register!$E647="Retired",Register!$N647="After period end"),"",IF(COUNTIF($A$12:$A$1011,Register!$B647)&gt;0,"Matched","Not in IT inventory"))</f>
        <v/>
      </c>
    </row>
    <row r="657">
      <c r="A657" s="6" t="n"/>
      <c r="B657" s="28">
        <f>IF(A657="","",IF(COUNTIFS(Register!$B$3:$B$1002,A657,Register!$E$3:$E$1002,"&lt;&gt;Retired",Register!$N$3:$N$1002,"&lt;&gt;After period end")&gt;0,"Matched","Not in register"))</f>
        <v/>
      </c>
      <c r="D657" s="28">
        <f>IF(Register!$B648="","",Register!$A648)</f>
        <v/>
      </c>
      <c r="E657" s="28">
        <f>IF(Register!$B648="","",Register!$B648)</f>
        <v/>
      </c>
      <c r="F657" s="28">
        <f>IF(OR(Register!$B648="",Register!$E648="Retired",Register!$N648="After period end"),"",IF(COUNTIF($A$12:$A$1011,Register!$B648)&gt;0,"Matched","Not in IT inventory"))</f>
        <v/>
      </c>
    </row>
    <row r="658">
      <c r="A658" s="6" t="n"/>
      <c r="B658" s="28">
        <f>IF(A658="","",IF(COUNTIFS(Register!$B$3:$B$1002,A658,Register!$E$3:$E$1002,"&lt;&gt;Retired",Register!$N$3:$N$1002,"&lt;&gt;After period end")&gt;0,"Matched","Not in register"))</f>
        <v/>
      </c>
      <c r="D658" s="28">
        <f>IF(Register!$B649="","",Register!$A649)</f>
        <v/>
      </c>
      <c r="E658" s="28">
        <f>IF(Register!$B649="","",Register!$B649)</f>
        <v/>
      </c>
      <c r="F658" s="28">
        <f>IF(OR(Register!$B649="",Register!$E649="Retired",Register!$N649="After period end"),"",IF(COUNTIF($A$12:$A$1011,Register!$B649)&gt;0,"Matched","Not in IT inventory"))</f>
        <v/>
      </c>
    </row>
    <row r="659">
      <c r="A659" s="6" t="n"/>
      <c r="B659" s="28">
        <f>IF(A659="","",IF(COUNTIFS(Register!$B$3:$B$1002,A659,Register!$E$3:$E$1002,"&lt;&gt;Retired",Register!$N$3:$N$1002,"&lt;&gt;After period end")&gt;0,"Matched","Not in register"))</f>
        <v/>
      </c>
      <c r="D659" s="28">
        <f>IF(Register!$B650="","",Register!$A650)</f>
        <v/>
      </c>
      <c r="E659" s="28">
        <f>IF(Register!$B650="","",Register!$B650)</f>
        <v/>
      </c>
      <c r="F659" s="28">
        <f>IF(OR(Register!$B650="",Register!$E650="Retired",Register!$N650="After period end"),"",IF(COUNTIF($A$12:$A$1011,Register!$B650)&gt;0,"Matched","Not in IT inventory"))</f>
        <v/>
      </c>
    </row>
    <row r="660">
      <c r="A660" s="6" t="n"/>
      <c r="B660" s="28">
        <f>IF(A660="","",IF(COUNTIFS(Register!$B$3:$B$1002,A660,Register!$E$3:$E$1002,"&lt;&gt;Retired",Register!$N$3:$N$1002,"&lt;&gt;After period end")&gt;0,"Matched","Not in register"))</f>
        <v/>
      </c>
      <c r="D660" s="28">
        <f>IF(Register!$B651="","",Register!$A651)</f>
        <v/>
      </c>
      <c r="E660" s="28">
        <f>IF(Register!$B651="","",Register!$B651)</f>
        <v/>
      </c>
      <c r="F660" s="28">
        <f>IF(OR(Register!$B651="",Register!$E651="Retired",Register!$N651="After period end"),"",IF(COUNTIF($A$12:$A$1011,Register!$B651)&gt;0,"Matched","Not in IT inventory"))</f>
        <v/>
      </c>
    </row>
    <row r="661">
      <c r="A661" s="6" t="n"/>
      <c r="B661" s="28">
        <f>IF(A661="","",IF(COUNTIFS(Register!$B$3:$B$1002,A661,Register!$E$3:$E$1002,"&lt;&gt;Retired",Register!$N$3:$N$1002,"&lt;&gt;After period end")&gt;0,"Matched","Not in register"))</f>
        <v/>
      </c>
      <c r="D661" s="28">
        <f>IF(Register!$B652="","",Register!$A652)</f>
        <v/>
      </c>
      <c r="E661" s="28">
        <f>IF(Register!$B652="","",Register!$B652)</f>
        <v/>
      </c>
      <c r="F661" s="28">
        <f>IF(OR(Register!$B652="",Register!$E652="Retired",Register!$N652="After period end"),"",IF(COUNTIF($A$12:$A$1011,Register!$B652)&gt;0,"Matched","Not in IT inventory"))</f>
        <v/>
      </c>
    </row>
    <row r="662">
      <c r="A662" s="6" t="n"/>
      <c r="B662" s="28">
        <f>IF(A662="","",IF(COUNTIFS(Register!$B$3:$B$1002,A662,Register!$E$3:$E$1002,"&lt;&gt;Retired",Register!$N$3:$N$1002,"&lt;&gt;After period end")&gt;0,"Matched","Not in register"))</f>
        <v/>
      </c>
      <c r="D662" s="28">
        <f>IF(Register!$B653="","",Register!$A653)</f>
        <v/>
      </c>
      <c r="E662" s="28">
        <f>IF(Register!$B653="","",Register!$B653)</f>
        <v/>
      </c>
      <c r="F662" s="28">
        <f>IF(OR(Register!$B653="",Register!$E653="Retired",Register!$N653="After period end"),"",IF(COUNTIF($A$12:$A$1011,Register!$B653)&gt;0,"Matched","Not in IT inventory"))</f>
        <v/>
      </c>
    </row>
    <row r="663">
      <c r="A663" s="6" t="n"/>
      <c r="B663" s="28">
        <f>IF(A663="","",IF(COUNTIFS(Register!$B$3:$B$1002,A663,Register!$E$3:$E$1002,"&lt;&gt;Retired",Register!$N$3:$N$1002,"&lt;&gt;After period end")&gt;0,"Matched","Not in register"))</f>
        <v/>
      </c>
      <c r="D663" s="28">
        <f>IF(Register!$B654="","",Register!$A654)</f>
        <v/>
      </c>
      <c r="E663" s="28">
        <f>IF(Register!$B654="","",Register!$B654)</f>
        <v/>
      </c>
      <c r="F663" s="28">
        <f>IF(OR(Register!$B654="",Register!$E654="Retired",Register!$N654="After period end"),"",IF(COUNTIF($A$12:$A$1011,Register!$B654)&gt;0,"Matched","Not in IT inventory"))</f>
        <v/>
      </c>
    </row>
    <row r="664">
      <c r="A664" s="6" t="n"/>
      <c r="B664" s="28">
        <f>IF(A664="","",IF(COUNTIFS(Register!$B$3:$B$1002,A664,Register!$E$3:$E$1002,"&lt;&gt;Retired",Register!$N$3:$N$1002,"&lt;&gt;After period end")&gt;0,"Matched","Not in register"))</f>
        <v/>
      </c>
      <c r="D664" s="28">
        <f>IF(Register!$B655="","",Register!$A655)</f>
        <v/>
      </c>
      <c r="E664" s="28">
        <f>IF(Register!$B655="","",Register!$B655)</f>
        <v/>
      </c>
      <c r="F664" s="28">
        <f>IF(OR(Register!$B655="",Register!$E655="Retired",Register!$N655="After period end"),"",IF(COUNTIF($A$12:$A$1011,Register!$B655)&gt;0,"Matched","Not in IT inventory"))</f>
        <v/>
      </c>
    </row>
    <row r="665">
      <c r="A665" s="6" t="n"/>
      <c r="B665" s="28">
        <f>IF(A665="","",IF(COUNTIFS(Register!$B$3:$B$1002,A665,Register!$E$3:$E$1002,"&lt;&gt;Retired",Register!$N$3:$N$1002,"&lt;&gt;After period end")&gt;0,"Matched","Not in register"))</f>
        <v/>
      </c>
      <c r="D665" s="28">
        <f>IF(Register!$B656="","",Register!$A656)</f>
        <v/>
      </c>
      <c r="E665" s="28">
        <f>IF(Register!$B656="","",Register!$B656)</f>
        <v/>
      </c>
      <c r="F665" s="28">
        <f>IF(OR(Register!$B656="",Register!$E656="Retired",Register!$N656="After period end"),"",IF(COUNTIF($A$12:$A$1011,Register!$B656)&gt;0,"Matched","Not in IT inventory"))</f>
        <v/>
      </c>
    </row>
    <row r="666">
      <c r="A666" s="6" t="n"/>
      <c r="B666" s="28">
        <f>IF(A666="","",IF(COUNTIFS(Register!$B$3:$B$1002,A666,Register!$E$3:$E$1002,"&lt;&gt;Retired",Register!$N$3:$N$1002,"&lt;&gt;After period end")&gt;0,"Matched","Not in register"))</f>
        <v/>
      </c>
      <c r="D666" s="28">
        <f>IF(Register!$B657="","",Register!$A657)</f>
        <v/>
      </c>
      <c r="E666" s="28">
        <f>IF(Register!$B657="","",Register!$B657)</f>
        <v/>
      </c>
      <c r="F666" s="28">
        <f>IF(OR(Register!$B657="",Register!$E657="Retired",Register!$N657="After period end"),"",IF(COUNTIF($A$12:$A$1011,Register!$B657)&gt;0,"Matched","Not in IT inventory"))</f>
        <v/>
      </c>
    </row>
    <row r="667">
      <c r="A667" s="6" t="n"/>
      <c r="B667" s="28">
        <f>IF(A667="","",IF(COUNTIFS(Register!$B$3:$B$1002,A667,Register!$E$3:$E$1002,"&lt;&gt;Retired",Register!$N$3:$N$1002,"&lt;&gt;After period end")&gt;0,"Matched","Not in register"))</f>
        <v/>
      </c>
      <c r="D667" s="28">
        <f>IF(Register!$B658="","",Register!$A658)</f>
        <v/>
      </c>
      <c r="E667" s="28">
        <f>IF(Register!$B658="","",Register!$B658)</f>
        <v/>
      </c>
      <c r="F667" s="28">
        <f>IF(OR(Register!$B658="",Register!$E658="Retired",Register!$N658="After period end"),"",IF(COUNTIF($A$12:$A$1011,Register!$B658)&gt;0,"Matched","Not in IT inventory"))</f>
        <v/>
      </c>
    </row>
    <row r="668">
      <c r="A668" s="6" t="n"/>
      <c r="B668" s="28">
        <f>IF(A668="","",IF(COUNTIFS(Register!$B$3:$B$1002,A668,Register!$E$3:$E$1002,"&lt;&gt;Retired",Register!$N$3:$N$1002,"&lt;&gt;After period end")&gt;0,"Matched","Not in register"))</f>
        <v/>
      </c>
      <c r="D668" s="28">
        <f>IF(Register!$B659="","",Register!$A659)</f>
        <v/>
      </c>
      <c r="E668" s="28">
        <f>IF(Register!$B659="","",Register!$B659)</f>
        <v/>
      </c>
      <c r="F668" s="28">
        <f>IF(OR(Register!$B659="",Register!$E659="Retired",Register!$N659="After period end"),"",IF(COUNTIF($A$12:$A$1011,Register!$B659)&gt;0,"Matched","Not in IT inventory"))</f>
        <v/>
      </c>
    </row>
    <row r="669">
      <c r="A669" s="6" t="n"/>
      <c r="B669" s="28">
        <f>IF(A669="","",IF(COUNTIFS(Register!$B$3:$B$1002,A669,Register!$E$3:$E$1002,"&lt;&gt;Retired",Register!$N$3:$N$1002,"&lt;&gt;After period end")&gt;0,"Matched","Not in register"))</f>
        <v/>
      </c>
      <c r="D669" s="28">
        <f>IF(Register!$B660="","",Register!$A660)</f>
        <v/>
      </c>
      <c r="E669" s="28">
        <f>IF(Register!$B660="","",Register!$B660)</f>
        <v/>
      </c>
      <c r="F669" s="28">
        <f>IF(OR(Register!$B660="",Register!$E660="Retired",Register!$N660="After period end"),"",IF(COUNTIF($A$12:$A$1011,Register!$B660)&gt;0,"Matched","Not in IT inventory"))</f>
        <v/>
      </c>
    </row>
    <row r="670">
      <c r="A670" s="6" t="n"/>
      <c r="B670" s="28">
        <f>IF(A670="","",IF(COUNTIFS(Register!$B$3:$B$1002,A670,Register!$E$3:$E$1002,"&lt;&gt;Retired",Register!$N$3:$N$1002,"&lt;&gt;After period end")&gt;0,"Matched","Not in register"))</f>
        <v/>
      </c>
      <c r="D670" s="28">
        <f>IF(Register!$B661="","",Register!$A661)</f>
        <v/>
      </c>
      <c r="E670" s="28">
        <f>IF(Register!$B661="","",Register!$B661)</f>
        <v/>
      </c>
      <c r="F670" s="28">
        <f>IF(OR(Register!$B661="",Register!$E661="Retired",Register!$N661="After period end"),"",IF(COUNTIF($A$12:$A$1011,Register!$B661)&gt;0,"Matched","Not in IT inventory"))</f>
        <v/>
      </c>
    </row>
    <row r="671">
      <c r="A671" s="6" t="n"/>
      <c r="B671" s="28">
        <f>IF(A671="","",IF(COUNTIFS(Register!$B$3:$B$1002,A671,Register!$E$3:$E$1002,"&lt;&gt;Retired",Register!$N$3:$N$1002,"&lt;&gt;After period end")&gt;0,"Matched","Not in register"))</f>
        <v/>
      </c>
      <c r="D671" s="28">
        <f>IF(Register!$B662="","",Register!$A662)</f>
        <v/>
      </c>
      <c r="E671" s="28">
        <f>IF(Register!$B662="","",Register!$B662)</f>
        <v/>
      </c>
      <c r="F671" s="28">
        <f>IF(OR(Register!$B662="",Register!$E662="Retired",Register!$N662="After period end"),"",IF(COUNTIF($A$12:$A$1011,Register!$B662)&gt;0,"Matched","Not in IT inventory"))</f>
        <v/>
      </c>
    </row>
    <row r="672">
      <c r="A672" s="6" t="n"/>
      <c r="B672" s="28">
        <f>IF(A672="","",IF(COUNTIFS(Register!$B$3:$B$1002,A672,Register!$E$3:$E$1002,"&lt;&gt;Retired",Register!$N$3:$N$1002,"&lt;&gt;After period end")&gt;0,"Matched","Not in register"))</f>
        <v/>
      </c>
      <c r="D672" s="28">
        <f>IF(Register!$B663="","",Register!$A663)</f>
        <v/>
      </c>
      <c r="E672" s="28">
        <f>IF(Register!$B663="","",Register!$B663)</f>
        <v/>
      </c>
      <c r="F672" s="28">
        <f>IF(OR(Register!$B663="",Register!$E663="Retired",Register!$N663="After period end"),"",IF(COUNTIF($A$12:$A$1011,Register!$B663)&gt;0,"Matched","Not in IT inventory"))</f>
        <v/>
      </c>
    </row>
    <row r="673">
      <c r="A673" s="6" t="n"/>
      <c r="B673" s="28">
        <f>IF(A673="","",IF(COUNTIFS(Register!$B$3:$B$1002,A673,Register!$E$3:$E$1002,"&lt;&gt;Retired",Register!$N$3:$N$1002,"&lt;&gt;After period end")&gt;0,"Matched","Not in register"))</f>
        <v/>
      </c>
      <c r="D673" s="28">
        <f>IF(Register!$B664="","",Register!$A664)</f>
        <v/>
      </c>
      <c r="E673" s="28">
        <f>IF(Register!$B664="","",Register!$B664)</f>
        <v/>
      </c>
      <c r="F673" s="28">
        <f>IF(OR(Register!$B664="",Register!$E664="Retired",Register!$N664="After period end"),"",IF(COUNTIF($A$12:$A$1011,Register!$B664)&gt;0,"Matched","Not in IT inventory"))</f>
        <v/>
      </c>
    </row>
    <row r="674">
      <c r="A674" s="6" t="n"/>
      <c r="B674" s="28">
        <f>IF(A674="","",IF(COUNTIFS(Register!$B$3:$B$1002,A674,Register!$E$3:$E$1002,"&lt;&gt;Retired",Register!$N$3:$N$1002,"&lt;&gt;After period end")&gt;0,"Matched","Not in register"))</f>
        <v/>
      </c>
      <c r="D674" s="28">
        <f>IF(Register!$B665="","",Register!$A665)</f>
        <v/>
      </c>
      <c r="E674" s="28">
        <f>IF(Register!$B665="","",Register!$B665)</f>
        <v/>
      </c>
      <c r="F674" s="28">
        <f>IF(OR(Register!$B665="",Register!$E665="Retired",Register!$N665="After period end"),"",IF(COUNTIF($A$12:$A$1011,Register!$B665)&gt;0,"Matched","Not in IT inventory"))</f>
        <v/>
      </c>
    </row>
    <row r="675">
      <c r="A675" s="6" t="n"/>
      <c r="B675" s="28">
        <f>IF(A675="","",IF(COUNTIFS(Register!$B$3:$B$1002,A675,Register!$E$3:$E$1002,"&lt;&gt;Retired",Register!$N$3:$N$1002,"&lt;&gt;After period end")&gt;0,"Matched","Not in register"))</f>
        <v/>
      </c>
      <c r="D675" s="28">
        <f>IF(Register!$B666="","",Register!$A666)</f>
        <v/>
      </c>
      <c r="E675" s="28">
        <f>IF(Register!$B666="","",Register!$B666)</f>
        <v/>
      </c>
      <c r="F675" s="28">
        <f>IF(OR(Register!$B666="",Register!$E666="Retired",Register!$N666="After period end"),"",IF(COUNTIF($A$12:$A$1011,Register!$B666)&gt;0,"Matched","Not in IT inventory"))</f>
        <v/>
      </c>
    </row>
    <row r="676">
      <c r="A676" s="6" t="n"/>
      <c r="B676" s="28">
        <f>IF(A676="","",IF(COUNTIFS(Register!$B$3:$B$1002,A676,Register!$E$3:$E$1002,"&lt;&gt;Retired",Register!$N$3:$N$1002,"&lt;&gt;After period end")&gt;0,"Matched","Not in register"))</f>
        <v/>
      </c>
      <c r="D676" s="28">
        <f>IF(Register!$B667="","",Register!$A667)</f>
        <v/>
      </c>
      <c r="E676" s="28">
        <f>IF(Register!$B667="","",Register!$B667)</f>
        <v/>
      </c>
      <c r="F676" s="28">
        <f>IF(OR(Register!$B667="",Register!$E667="Retired",Register!$N667="After period end"),"",IF(COUNTIF($A$12:$A$1011,Register!$B667)&gt;0,"Matched","Not in IT inventory"))</f>
        <v/>
      </c>
    </row>
    <row r="677">
      <c r="A677" s="6" t="n"/>
      <c r="B677" s="28">
        <f>IF(A677="","",IF(COUNTIFS(Register!$B$3:$B$1002,A677,Register!$E$3:$E$1002,"&lt;&gt;Retired",Register!$N$3:$N$1002,"&lt;&gt;After period end")&gt;0,"Matched","Not in register"))</f>
        <v/>
      </c>
      <c r="D677" s="28">
        <f>IF(Register!$B668="","",Register!$A668)</f>
        <v/>
      </c>
      <c r="E677" s="28">
        <f>IF(Register!$B668="","",Register!$B668)</f>
        <v/>
      </c>
      <c r="F677" s="28">
        <f>IF(OR(Register!$B668="",Register!$E668="Retired",Register!$N668="After period end"),"",IF(COUNTIF($A$12:$A$1011,Register!$B668)&gt;0,"Matched","Not in IT inventory"))</f>
        <v/>
      </c>
    </row>
    <row r="678">
      <c r="A678" s="6" t="n"/>
      <c r="B678" s="28">
        <f>IF(A678="","",IF(COUNTIFS(Register!$B$3:$B$1002,A678,Register!$E$3:$E$1002,"&lt;&gt;Retired",Register!$N$3:$N$1002,"&lt;&gt;After period end")&gt;0,"Matched","Not in register"))</f>
        <v/>
      </c>
      <c r="D678" s="28">
        <f>IF(Register!$B669="","",Register!$A669)</f>
        <v/>
      </c>
      <c r="E678" s="28">
        <f>IF(Register!$B669="","",Register!$B669)</f>
        <v/>
      </c>
      <c r="F678" s="28">
        <f>IF(OR(Register!$B669="",Register!$E669="Retired",Register!$N669="After period end"),"",IF(COUNTIF($A$12:$A$1011,Register!$B669)&gt;0,"Matched","Not in IT inventory"))</f>
        <v/>
      </c>
    </row>
    <row r="679">
      <c r="A679" s="6" t="n"/>
      <c r="B679" s="28">
        <f>IF(A679="","",IF(COUNTIFS(Register!$B$3:$B$1002,A679,Register!$E$3:$E$1002,"&lt;&gt;Retired",Register!$N$3:$N$1002,"&lt;&gt;After period end")&gt;0,"Matched","Not in register"))</f>
        <v/>
      </c>
      <c r="D679" s="28">
        <f>IF(Register!$B670="","",Register!$A670)</f>
        <v/>
      </c>
      <c r="E679" s="28">
        <f>IF(Register!$B670="","",Register!$B670)</f>
        <v/>
      </c>
      <c r="F679" s="28">
        <f>IF(OR(Register!$B670="",Register!$E670="Retired",Register!$N670="After period end"),"",IF(COUNTIF($A$12:$A$1011,Register!$B670)&gt;0,"Matched","Not in IT inventory"))</f>
        <v/>
      </c>
    </row>
    <row r="680">
      <c r="A680" s="6" t="n"/>
      <c r="B680" s="28">
        <f>IF(A680="","",IF(COUNTIFS(Register!$B$3:$B$1002,A680,Register!$E$3:$E$1002,"&lt;&gt;Retired",Register!$N$3:$N$1002,"&lt;&gt;After period end")&gt;0,"Matched","Not in register"))</f>
        <v/>
      </c>
      <c r="D680" s="28">
        <f>IF(Register!$B671="","",Register!$A671)</f>
        <v/>
      </c>
      <c r="E680" s="28">
        <f>IF(Register!$B671="","",Register!$B671)</f>
        <v/>
      </c>
      <c r="F680" s="28">
        <f>IF(OR(Register!$B671="",Register!$E671="Retired",Register!$N671="After period end"),"",IF(COUNTIF($A$12:$A$1011,Register!$B671)&gt;0,"Matched","Not in IT inventory"))</f>
        <v/>
      </c>
    </row>
    <row r="681">
      <c r="A681" s="6" t="n"/>
      <c r="B681" s="28">
        <f>IF(A681="","",IF(COUNTIFS(Register!$B$3:$B$1002,A681,Register!$E$3:$E$1002,"&lt;&gt;Retired",Register!$N$3:$N$1002,"&lt;&gt;After period end")&gt;0,"Matched","Not in register"))</f>
        <v/>
      </c>
      <c r="D681" s="28">
        <f>IF(Register!$B672="","",Register!$A672)</f>
        <v/>
      </c>
      <c r="E681" s="28">
        <f>IF(Register!$B672="","",Register!$B672)</f>
        <v/>
      </c>
      <c r="F681" s="28">
        <f>IF(OR(Register!$B672="",Register!$E672="Retired",Register!$N672="After period end"),"",IF(COUNTIF($A$12:$A$1011,Register!$B672)&gt;0,"Matched","Not in IT inventory"))</f>
        <v/>
      </c>
    </row>
    <row r="682">
      <c r="A682" s="6" t="n"/>
      <c r="B682" s="28">
        <f>IF(A682="","",IF(COUNTIFS(Register!$B$3:$B$1002,A682,Register!$E$3:$E$1002,"&lt;&gt;Retired",Register!$N$3:$N$1002,"&lt;&gt;After period end")&gt;0,"Matched","Not in register"))</f>
        <v/>
      </c>
      <c r="D682" s="28">
        <f>IF(Register!$B673="","",Register!$A673)</f>
        <v/>
      </c>
      <c r="E682" s="28">
        <f>IF(Register!$B673="","",Register!$B673)</f>
        <v/>
      </c>
      <c r="F682" s="28">
        <f>IF(OR(Register!$B673="",Register!$E673="Retired",Register!$N673="After period end"),"",IF(COUNTIF($A$12:$A$1011,Register!$B673)&gt;0,"Matched","Not in IT inventory"))</f>
        <v/>
      </c>
    </row>
    <row r="683">
      <c r="A683" s="6" t="n"/>
      <c r="B683" s="28">
        <f>IF(A683="","",IF(COUNTIFS(Register!$B$3:$B$1002,A683,Register!$E$3:$E$1002,"&lt;&gt;Retired",Register!$N$3:$N$1002,"&lt;&gt;After period end")&gt;0,"Matched","Not in register"))</f>
        <v/>
      </c>
      <c r="D683" s="28">
        <f>IF(Register!$B674="","",Register!$A674)</f>
        <v/>
      </c>
      <c r="E683" s="28">
        <f>IF(Register!$B674="","",Register!$B674)</f>
        <v/>
      </c>
      <c r="F683" s="28">
        <f>IF(OR(Register!$B674="",Register!$E674="Retired",Register!$N674="After period end"),"",IF(COUNTIF($A$12:$A$1011,Register!$B674)&gt;0,"Matched","Not in IT inventory"))</f>
        <v/>
      </c>
    </row>
    <row r="684">
      <c r="A684" s="6" t="n"/>
      <c r="B684" s="28">
        <f>IF(A684="","",IF(COUNTIFS(Register!$B$3:$B$1002,A684,Register!$E$3:$E$1002,"&lt;&gt;Retired",Register!$N$3:$N$1002,"&lt;&gt;After period end")&gt;0,"Matched","Not in register"))</f>
        <v/>
      </c>
      <c r="D684" s="28">
        <f>IF(Register!$B675="","",Register!$A675)</f>
        <v/>
      </c>
      <c r="E684" s="28">
        <f>IF(Register!$B675="","",Register!$B675)</f>
        <v/>
      </c>
      <c r="F684" s="28">
        <f>IF(OR(Register!$B675="",Register!$E675="Retired",Register!$N675="After period end"),"",IF(COUNTIF($A$12:$A$1011,Register!$B675)&gt;0,"Matched","Not in IT inventory"))</f>
        <v/>
      </c>
    </row>
    <row r="685">
      <c r="A685" s="6" t="n"/>
      <c r="B685" s="28">
        <f>IF(A685="","",IF(COUNTIFS(Register!$B$3:$B$1002,A685,Register!$E$3:$E$1002,"&lt;&gt;Retired",Register!$N$3:$N$1002,"&lt;&gt;After period end")&gt;0,"Matched","Not in register"))</f>
        <v/>
      </c>
      <c r="D685" s="28">
        <f>IF(Register!$B676="","",Register!$A676)</f>
        <v/>
      </c>
      <c r="E685" s="28">
        <f>IF(Register!$B676="","",Register!$B676)</f>
        <v/>
      </c>
      <c r="F685" s="28">
        <f>IF(OR(Register!$B676="",Register!$E676="Retired",Register!$N676="After period end"),"",IF(COUNTIF($A$12:$A$1011,Register!$B676)&gt;0,"Matched","Not in IT inventory"))</f>
        <v/>
      </c>
    </row>
    <row r="686">
      <c r="A686" s="6" t="n"/>
      <c r="B686" s="28">
        <f>IF(A686="","",IF(COUNTIFS(Register!$B$3:$B$1002,A686,Register!$E$3:$E$1002,"&lt;&gt;Retired",Register!$N$3:$N$1002,"&lt;&gt;After period end")&gt;0,"Matched","Not in register"))</f>
        <v/>
      </c>
      <c r="D686" s="28">
        <f>IF(Register!$B677="","",Register!$A677)</f>
        <v/>
      </c>
      <c r="E686" s="28">
        <f>IF(Register!$B677="","",Register!$B677)</f>
        <v/>
      </c>
      <c r="F686" s="28">
        <f>IF(OR(Register!$B677="",Register!$E677="Retired",Register!$N677="After period end"),"",IF(COUNTIF($A$12:$A$1011,Register!$B677)&gt;0,"Matched","Not in IT inventory"))</f>
        <v/>
      </c>
    </row>
    <row r="687">
      <c r="A687" s="6" t="n"/>
      <c r="B687" s="28">
        <f>IF(A687="","",IF(COUNTIFS(Register!$B$3:$B$1002,A687,Register!$E$3:$E$1002,"&lt;&gt;Retired",Register!$N$3:$N$1002,"&lt;&gt;After period end")&gt;0,"Matched","Not in register"))</f>
        <v/>
      </c>
      <c r="D687" s="28">
        <f>IF(Register!$B678="","",Register!$A678)</f>
        <v/>
      </c>
      <c r="E687" s="28">
        <f>IF(Register!$B678="","",Register!$B678)</f>
        <v/>
      </c>
      <c r="F687" s="28">
        <f>IF(OR(Register!$B678="",Register!$E678="Retired",Register!$N678="After period end"),"",IF(COUNTIF($A$12:$A$1011,Register!$B678)&gt;0,"Matched","Not in IT inventory"))</f>
        <v/>
      </c>
    </row>
    <row r="688">
      <c r="A688" s="6" t="n"/>
      <c r="B688" s="28">
        <f>IF(A688="","",IF(COUNTIFS(Register!$B$3:$B$1002,A688,Register!$E$3:$E$1002,"&lt;&gt;Retired",Register!$N$3:$N$1002,"&lt;&gt;After period end")&gt;0,"Matched","Not in register"))</f>
        <v/>
      </c>
      <c r="D688" s="28">
        <f>IF(Register!$B679="","",Register!$A679)</f>
        <v/>
      </c>
      <c r="E688" s="28">
        <f>IF(Register!$B679="","",Register!$B679)</f>
        <v/>
      </c>
      <c r="F688" s="28">
        <f>IF(OR(Register!$B679="",Register!$E679="Retired",Register!$N679="After period end"),"",IF(COUNTIF($A$12:$A$1011,Register!$B679)&gt;0,"Matched","Not in IT inventory"))</f>
        <v/>
      </c>
    </row>
    <row r="689">
      <c r="A689" s="6" t="n"/>
      <c r="B689" s="28">
        <f>IF(A689="","",IF(COUNTIFS(Register!$B$3:$B$1002,A689,Register!$E$3:$E$1002,"&lt;&gt;Retired",Register!$N$3:$N$1002,"&lt;&gt;After period end")&gt;0,"Matched","Not in register"))</f>
        <v/>
      </c>
      <c r="D689" s="28">
        <f>IF(Register!$B680="","",Register!$A680)</f>
        <v/>
      </c>
      <c r="E689" s="28">
        <f>IF(Register!$B680="","",Register!$B680)</f>
        <v/>
      </c>
      <c r="F689" s="28">
        <f>IF(OR(Register!$B680="",Register!$E680="Retired",Register!$N680="After period end"),"",IF(COUNTIF($A$12:$A$1011,Register!$B680)&gt;0,"Matched","Not in IT inventory"))</f>
        <v/>
      </c>
    </row>
    <row r="690">
      <c r="A690" s="6" t="n"/>
      <c r="B690" s="28">
        <f>IF(A690="","",IF(COUNTIFS(Register!$B$3:$B$1002,A690,Register!$E$3:$E$1002,"&lt;&gt;Retired",Register!$N$3:$N$1002,"&lt;&gt;After period end")&gt;0,"Matched","Not in register"))</f>
        <v/>
      </c>
      <c r="D690" s="28">
        <f>IF(Register!$B681="","",Register!$A681)</f>
        <v/>
      </c>
      <c r="E690" s="28">
        <f>IF(Register!$B681="","",Register!$B681)</f>
        <v/>
      </c>
      <c r="F690" s="28">
        <f>IF(OR(Register!$B681="",Register!$E681="Retired",Register!$N681="After period end"),"",IF(COUNTIF($A$12:$A$1011,Register!$B681)&gt;0,"Matched","Not in IT inventory"))</f>
        <v/>
      </c>
    </row>
    <row r="691">
      <c r="A691" s="6" t="n"/>
      <c r="B691" s="28">
        <f>IF(A691="","",IF(COUNTIFS(Register!$B$3:$B$1002,A691,Register!$E$3:$E$1002,"&lt;&gt;Retired",Register!$N$3:$N$1002,"&lt;&gt;After period end")&gt;0,"Matched","Not in register"))</f>
        <v/>
      </c>
      <c r="D691" s="28">
        <f>IF(Register!$B682="","",Register!$A682)</f>
        <v/>
      </c>
      <c r="E691" s="28">
        <f>IF(Register!$B682="","",Register!$B682)</f>
        <v/>
      </c>
      <c r="F691" s="28">
        <f>IF(OR(Register!$B682="",Register!$E682="Retired",Register!$N682="After period end"),"",IF(COUNTIF($A$12:$A$1011,Register!$B682)&gt;0,"Matched","Not in IT inventory"))</f>
        <v/>
      </c>
    </row>
    <row r="692">
      <c r="A692" s="6" t="n"/>
      <c r="B692" s="28">
        <f>IF(A692="","",IF(COUNTIFS(Register!$B$3:$B$1002,A692,Register!$E$3:$E$1002,"&lt;&gt;Retired",Register!$N$3:$N$1002,"&lt;&gt;After period end")&gt;0,"Matched","Not in register"))</f>
        <v/>
      </c>
      <c r="D692" s="28">
        <f>IF(Register!$B683="","",Register!$A683)</f>
        <v/>
      </c>
      <c r="E692" s="28">
        <f>IF(Register!$B683="","",Register!$B683)</f>
        <v/>
      </c>
      <c r="F692" s="28">
        <f>IF(OR(Register!$B683="",Register!$E683="Retired",Register!$N683="After period end"),"",IF(COUNTIF($A$12:$A$1011,Register!$B683)&gt;0,"Matched","Not in IT inventory"))</f>
        <v/>
      </c>
    </row>
    <row r="693">
      <c r="A693" s="6" t="n"/>
      <c r="B693" s="28">
        <f>IF(A693="","",IF(COUNTIFS(Register!$B$3:$B$1002,A693,Register!$E$3:$E$1002,"&lt;&gt;Retired",Register!$N$3:$N$1002,"&lt;&gt;After period end")&gt;0,"Matched","Not in register"))</f>
        <v/>
      </c>
      <c r="D693" s="28">
        <f>IF(Register!$B684="","",Register!$A684)</f>
        <v/>
      </c>
      <c r="E693" s="28">
        <f>IF(Register!$B684="","",Register!$B684)</f>
        <v/>
      </c>
      <c r="F693" s="28">
        <f>IF(OR(Register!$B684="",Register!$E684="Retired",Register!$N684="After period end"),"",IF(COUNTIF($A$12:$A$1011,Register!$B684)&gt;0,"Matched","Not in IT inventory"))</f>
        <v/>
      </c>
    </row>
    <row r="694">
      <c r="A694" s="6" t="n"/>
      <c r="B694" s="28">
        <f>IF(A694="","",IF(COUNTIFS(Register!$B$3:$B$1002,A694,Register!$E$3:$E$1002,"&lt;&gt;Retired",Register!$N$3:$N$1002,"&lt;&gt;After period end")&gt;0,"Matched","Not in register"))</f>
        <v/>
      </c>
      <c r="D694" s="28">
        <f>IF(Register!$B685="","",Register!$A685)</f>
        <v/>
      </c>
      <c r="E694" s="28">
        <f>IF(Register!$B685="","",Register!$B685)</f>
        <v/>
      </c>
      <c r="F694" s="28">
        <f>IF(OR(Register!$B685="",Register!$E685="Retired",Register!$N685="After period end"),"",IF(COUNTIF($A$12:$A$1011,Register!$B685)&gt;0,"Matched","Not in IT inventory"))</f>
        <v/>
      </c>
    </row>
    <row r="695">
      <c r="A695" s="6" t="n"/>
      <c r="B695" s="28">
        <f>IF(A695="","",IF(COUNTIFS(Register!$B$3:$B$1002,A695,Register!$E$3:$E$1002,"&lt;&gt;Retired",Register!$N$3:$N$1002,"&lt;&gt;After period end")&gt;0,"Matched","Not in register"))</f>
        <v/>
      </c>
      <c r="D695" s="28">
        <f>IF(Register!$B686="","",Register!$A686)</f>
        <v/>
      </c>
      <c r="E695" s="28">
        <f>IF(Register!$B686="","",Register!$B686)</f>
        <v/>
      </c>
      <c r="F695" s="28">
        <f>IF(OR(Register!$B686="",Register!$E686="Retired",Register!$N686="After period end"),"",IF(COUNTIF($A$12:$A$1011,Register!$B686)&gt;0,"Matched","Not in IT inventory"))</f>
        <v/>
      </c>
    </row>
    <row r="696">
      <c r="A696" s="6" t="n"/>
      <c r="B696" s="28">
        <f>IF(A696="","",IF(COUNTIFS(Register!$B$3:$B$1002,A696,Register!$E$3:$E$1002,"&lt;&gt;Retired",Register!$N$3:$N$1002,"&lt;&gt;After period end")&gt;0,"Matched","Not in register"))</f>
        <v/>
      </c>
      <c r="D696" s="28">
        <f>IF(Register!$B687="","",Register!$A687)</f>
        <v/>
      </c>
      <c r="E696" s="28">
        <f>IF(Register!$B687="","",Register!$B687)</f>
        <v/>
      </c>
      <c r="F696" s="28">
        <f>IF(OR(Register!$B687="",Register!$E687="Retired",Register!$N687="After period end"),"",IF(COUNTIF($A$12:$A$1011,Register!$B687)&gt;0,"Matched","Not in IT inventory"))</f>
        <v/>
      </c>
    </row>
    <row r="697">
      <c r="A697" s="6" t="n"/>
      <c r="B697" s="28">
        <f>IF(A697="","",IF(COUNTIFS(Register!$B$3:$B$1002,A697,Register!$E$3:$E$1002,"&lt;&gt;Retired",Register!$N$3:$N$1002,"&lt;&gt;After period end")&gt;0,"Matched","Not in register"))</f>
        <v/>
      </c>
      <c r="D697" s="28">
        <f>IF(Register!$B688="","",Register!$A688)</f>
        <v/>
      </c>
      <c r="E697" s="28">
        <f>IF(Register!$B688="","",Register!$B688)</f>
        <v/>
      </c>
      <c r="F697" s="28">
        <f>IF(OR(Register!$B688="",Register!$E688="Retired",Register!$N688="After period end"),"",IF(COUNTIF($A$12:$A$1011,Register!$B688)&gt;0,"Matched","Not in IT inventory"))</f>
        <v/>
      </c>
    </row>
    <row r="698">
      <c r="A698" s="6" t="n"/>
      <c r="B698" s="28">
        <f>IF(A698="","",IF(COUNTIFS(Register!$B$3:$B$1002,A698,Register!$E$3:$E$1002,"&lt;&gt;Retired",Register!$N$3:$N$1002,"&lt;&gt;After period end")&gt;0,"Matched","Not in register"))</f>
        <v/>
      </c>
      <c r="D698" s="28">
        <f>IF(Register!$B689="","",Register!$A689)</f>
        <v/>
      </c>
      <c r="E698" s="28">
        <f>IF(Register!$B689="","",Register!$B689)</f>
        <v/>
      </c>
      <c r="F698" s="28">
        <f>IF(OR(Register!$B689="",Register!$E689="Retired",Register!$N689="After period end"),"",IF(COUNTIF($A$12:$A$1011,Register!$B689)&gt;0,"Matched","Not in IT inventory"))</f>
        <v/>
      </c>
    </row>
    <row r="699">
      <c r="A699" s="6" t="n"/>
      <c r="B699" s="28">
        <f>IF(A699="","",IF(COUNTIFS(Register!$B$3:$B$1002,A699,Register!$E$3:$E$1002,"&lt;&gt;Retired",Register!$N$3:$N$1002,"&lt;&gt;After period end")&gt;0,"Matched","Not in register"))</f>
        <v/>
      </c>
      <c r="D699" s="28">
        <f>IF(Register!$B690="","",Register!$A690)</f>
        <v/>
      </c>
      <c r="E699" s="28">
        <f>IF(Register!$B690="","",Register!$B690)</f>
        <v/>
      </c>
      <c r="F699" s="28">
        <f>IF(OR(Register!$B690="",Register!$E690="Retired",Register!$N690="After period end"),"",IF(COUNTIF($A$12:$A$1011,Register!$B690)&gt;0,"Matched","Not in IT inventory"))</f>
        <v/>
      </c>
    </row>
    <row r="700">
      <c r="A700" s="6" t="n"/>
      <c r="B700" s="28">
        <f>IF(A700="","",IF(COUNTIFS(Register!$B$3:$B$1002,A700,Register!$E$3:$E$1002,"&lt;&gt;Retired",Register!$N$3:$N$1002,"&lt;&gt;After period end")&gt;0,"Matched","Not in register"))</f>
        <v/>
      </c>
      <c r="D700" s="28">
        <f>IF(Register!$B691="","",Register!$A691)</f>
        <v/>
      </c>
      <c r="E700" s="28">
        <f>IF(Register!$B691="","",Register!$B691)</f>
        <v/>
      </c>
      <c r="F700" s="28">
        <f>IF(OR(Register!$B691="",Register!$E691="Retired",Register!$N691="After period end"),"",IF(COUNTIF($A$12:$A$1011,Register!$B691)&gt;0,"Matched","Not in IT inventory"))</f>
        <v/>
      </c>
    </row>
    <row r="701">
      <c r="A701" s="6" t="n"/>
      <c r="B701" s="28">
        <f>IF(A701="","",IF(COUNTIFS(Register!$B$3:$B$1002,A701,Register!$E$3:$E$1002,"&lt;&gt;Retired",Register!$N$3:$N$1002,"&lt;&gt;After period end")&gt;0,"Matched","Not in register"))</f>
        <v/>
      </c>
      <c r="D701" s="28">
        <f>IF(Register!$B692="","",Register!$A692)</f>
        <v/>
      </c>
      <c r="E701" s="28">
        <f>IF(Register!$B692="","",Register!$B692)</f>
        <v/>
      </c>
      <c r="F701" s="28">
        <f>IF(OR(Register!$B692="",Register!$E692="Retired",Register!$N692="After period end"),"",IF(COUNTIF($A$12:$A$1011,Register!$B692)&gt;0,"Matched","Not in IT inventory"))</f>
        <v/>
      </c>
    </row>
    <row r="702">
      <c r="A702" s="6" t="n"/>
      <c r="B702" s="28">
        <f>IF(A702="","",IF(COUNTIFS(Register!$B$3:$B$1002,A702,Register!$E$3:$E$1002,"&lt;&gt;Retired",Register!$N$3:$N$1002,"&lt;&gt;After period end")&gt;0,"Matched","Not in register"))</f>
        <v/>
      </c>
      <c r="D702" s="28">
        <f>IF(Register!$B693="","",Register!$A693)</f>
        <v/>
      </c>
      <c r="E702" s="28">
        <f>IF(Register!$B693="","",Register!$B693)</f>
        <v/>
      </c>
      <c r="F702" s="28">
        <f>IF(OR(Register!$B693="",Register!$E693="Retired",Register!$N693="After period end"),"",IF(COUNTIF($A$12:$A$1011,Register!$B693)&gt;0,"Matched","Not in IT inventory"))</f>
        <v/>
      </c>
    </row>
    <row r="703">
      <c r="A703" s="6" t="n"/>
      <c r="B703" s="28">
        <f>IF(A703="","",IF(COUNTIFS(Register!$B$3:$B$1002,A703,Register!$E$3:$E$1002,"&lt;&gt;Retired",Register!$N$3:$N$1002,"&lt;&gt;After period end")&gt;0,"Matched","Not in register"))</f>
        <v/>
      </c>
      <c r="D703" s="28">
        <f>IF(Register!$B694="","",Register!$A694)</f>
        <v/>
      </c>
      <c r="E703" s="28">
        <f>IF(Register!$B694="","",Register!$B694)</f>
        <v/>
      </c>
      <c r="F703" s="28">
        <f>IF(OR(Register!$B694="",Register!$E694="Retired",Register!$N694="After period end"),"",IF(COUNTIF($A$12:$A$1011,Register!$B694)&gt;0,"Matched","Not in IT inventory"))</f>
        <v/>
      </c>
    </row>
    <row r="704">
      <c r="A704" s="6" t="n"/>
      <c r="B704" s="28">
        <f>IF(A704="","",IF(COUNTIFS(Register!$B$3:$B$1002,A704,Register!$E$3:$E$1002,"&lt;&gt;Retired",Register!$N$3:$N$1002,"&lt;&gt;After period end")&gt;0,"Matched","Not in register"))</f>
        <v/>
      </c>
      <c r="D704" s="28">
        <f>IF(Register!$B695="","",Register!$A695)</f>
        <v/>
      </c>
      <c r="E704" s="28">
        <f>IF(Register!$B695="","",Register!$B695)</f>
        <v/>
      </c>
      <c r="F704" s="28">
        <f>IF(OR(Register!$B695="",Register!$E695="Retired",Register!$N695="After period end"),"",IF(COUNTIF($A$12:$A$1011,Register!$B695)&gt;0,"Matched","Not in IT inventory"))</f>
        <v/>
      </c>
    </row>
    <row r="705">
      <c r="A705" s="6" t="n"/>
      <c r="B705" s="28">
        <f>IF(A705="","",IF(COUNTIFS(Register!$B$3:$B$1002,A705,Register!$E$3:$E$1002,"&lt;&gt;Retired",Register!$N$3:$N$1002,"&lt;&gt;After period end")&gt;0,"Matched","Not in register"))</f>
        <v/>
      </c>
      <c r="D705" s="28">
        <f>IF(Register!$B696="","",Register!$A696)</f>
        <v/>
      </c>
      <c r="E705" s="28">
        <f>IF(Register!$B696="","",Register!$B696)</f>
        <v/>
      </c>
      <c r="F705" s="28">
        <f>IF(OR(Register!$B696="",Register!$E696="Retired",Register!$N696="After period end"),"",IF(COUNTIF($A$12:$A$1011,Register!$B696)&gt;0,"Matched","Not in IT inventory"))</f>
        <v/>
      </c>
    </row>
    <row r="706">
      <c r="A706" s="6" t="n"/>
      <c r="B706" s="28">
        <f>IF(A706="","",IF(COUNTIFS(Register!$B$3:$B$1002,A706,Register!$E$3:$E$1002,"&lt;&gt;Retired",Register!$N$3:$N$1002,"&lt;&gt;After period end")&gt;0,"Matched","Not in register"))</f>
        <v/>
      </c>
      <c r="D706" s="28">
        <f>IF(Register!$B697="","",Register!$A697)</f>
        <v/>
      </c>
      <c r="E706" s="28">
        <f>IF(Register!$B697="","",Register!$B697)</f>
        <v/>
      </c>
      <c r="F706" s="28">
        <f>IF(OR(Register!$B697="",Register!$E697="Retired",Register!$N697="After period end"),"",IF(COUNTIF($A$12:$A$1011,Register!$B697)&gt;0,"Matched","Not in IT inventory"))</f>
        <v/>
      </c>
    </row>
    <row r="707">
      <c r="A707" s="6" t="n"/>
      <c r="B707" s="28">
        <f>IF(A707="","",IF(COUNTIFS(Register!$B$3:$B$1002,A707,Register!$E$3:$E$1002,"&lt;&gt;Retired",Register!$N$3:$N$1002,"&lt;&gt;After period end")&gt;0,"Matched","Not in register"))</f>
        <v/>
      </c>
      <c r="D707" s="28">
        <f>IF(Register!$B698="","",Register!$A698)</f>
        <v/>
      </c>
      <c r="E707" s="28">
        <f>IF(Register!$B698="","",Register!$B698)</f>
        <v/>
      </c>
      <c r="F707" s="28">
        <f>IF(OR(Register!$B698="",Register!$E698="Retired",Register!$N698="After period end"),"",IF(COUNTIF($A$12:$A$1011,Register!$B698)&gt;0,"Matched","Not in IT inventory"))</f>
        <v/>
      </c>
    </row>
    <row r="708">
      <c r="A708" s="6" t="n"/>
      <c r="B708" s="28">
        <f>IF(A708="","",IF(COUNTIFS(Register!$B$3:$B$1002,A708,Register!$E$3:$E$1002,"&lt;&gt;Retired",Register!$N$3:$N$1002,"&lt;&gt;After period end")&gt;0,"Matched","Not in register"))</f>
        <v/>
      </c>
      <c r="D708" s="28">
        <f>IF(Register!$B699="","",Register!$A699)</f>
        <v/>
      </c>
      <c r="E708" s="28">
        <f>IF(Register!$B699="","",Register!$B699)</f>
        <v/>
      </c>
      <c r="F708" s="28">
        <f>IF(OR(Register!$B699="",Register!$E699="Retired",Register!$N699="After period end"),"",IF(COUNTIF($A$12:$A$1011,Register!$B699)&gt;0,"Matched","Not in IT inventory"))</f>
        <v/>
      </c>
    </row>
    <row r="709">
      <c r="A709" s="6" t="n"/>
      <c r="B709" s="28">
        <f>IF(A709="","",IF(COUNTIFS(Register!$B$3:$B$1002,A709,Register!$E$3:$E$1002,"&lt;&gt;Retired",Register!$N$3:$N$1002,"&lt;&gt;After period end")&gt;0,"Matched","Not in register"))</f>
        <v/>
      </c>
      <c r="D709" s="28">
        <f>IF(Register!$B700="","",Register!$A700)</f>
        <v/>
      </c>
      <c r="E709" s="28">
        <f>IF(Register!$B700="","",Register!$B700)</f>
        <v/>
      </c>
      <c r="F709" s="28">
        <f>IF(OR(Register!$B700="",Register!$E700="Retired",Register!$N700="After period end"),"",IF(COUNTIF($A$12:$A$1011,Register!$B700)&gt;0,"Matched","Not in IT inventory"))</f>
        <v/>
      </c>
    </row>
    <row r="710">
      <c r="A710" s="6" t="n"/>
      <c r="B710" s="28">
        <f>IF(A710="","",IF(COUNTIFS(Register!$B$3:$B$1002,A710,Register!$E$3:$E$1002,"&lt;&gt;Retired",Register!$N$3:$N$1002,"&lt;&gt;After period end")&gt;0,"Matched","Not in register"))</f>
        <v/>
      </c>
      <c r="D710" s="28">
        <f>IF(Register!$B701="","",Register!$A701)</f>
        <v/>
      </c>
      <c r="E710" s="28">
        <f>IF(Register!$B701="","",Register!$B701)</f>
        <v/>
      </c>
      <c r="F710" s="28">
        <f>IF(OR(Register!$B701="",Register!$E701="Retired",Register!$N701="After period end"),"",IF(COUNTIF($A$12:$A$1011,Register!$B701)&gt;0,"Matched","Not in IT inventory"))</f>
        <v/>
      </c>
    </row>
    <row r="711">
      <c r="A711" s="6" t="n"/>
      <c r="B711" s="28">
        <f>IF(A711="","",IF(COUNTIFS(Register!$B$3:$B$1002,A711,Register!$E$3:$E$1002,"&lt;&gt;Retired",Register!$N$3:$N$1002,"&lt;&gt;After period end")&gt;0,"Matched","Not in register"))</f>
        <v/>
      </c>
      <c r="D711" s="28">
        <f>IF(Register!$B702="","",Register!$A702)</f>
        <v/>
      </c>
      <c r="E711" s="28">
        <f>IF(Register!$B702="","",Register!$B702)</f>
        <v/>
      </c>
      <c r="F711" s="28">
        <f>IF(OR(Register!$B702="",Register!$E702="Retired",Register!$N702="After period end"),"",IF(COUNTIF($A$12:$A$1011,Register!$B702)&gt;0,"Matched","Not in IT inventory"))</f>
        <v/>
      </c>
    </row>
    <row r="712">
      <c r="A712" s="6" t="n"/>
      <c r="B712" s="28">
        <f>IF(A712="","",IF(COUNTIFS(Register!$B$3:$B$1002,A712,Register!$E$3:$E$1002,"&lt;&gt;Retired",Register!$N$3:$N$1002,"&lt;&gt;After period end")&gt;0,"Matched","Not in register"))</f>
        <v/>
      </c>
      <c r="D712" s="28">
        <f>IF(Register!$B703="","",Register!$A703)</f>
        <v/>
      </c>
      <c r="E712" s="28">
        <f>IF(Register!$B703="","",Register!$B703)</f>
        <v/>
      </c>
      <c r="F712" s="28">
        <f>IF(OR(Register!$B703="",Register!$E703="Retired",Register!$N703="After period end"),"",IF(COUNTIF($A$12:$A$1011,Register!$B703)&gt;0,"Matched","Not in IT inventory"))</f>
        <v/>
      </c>
    </row>
    <row r="713">
      <c r="A713" s="6" t="n"/>
      <c r="B713" s="28">
        <f>IF(A713="","",IF(COUNTIFS(Register!$B$3:$B$1002,A713,Register!$E$3:$E$1002,"&lt;&gt;Retired",Register!$N$3:$N$1002,"&lt;&gt;After period end")&gt;0,"Matched","Not in register"))</f>
        <v/>
      </c>
      <c r="D713" s="28">
        <f>IF(Register!$B704="","",Register!$A704)</f>
        <v/>
      </c>
      <c r="E713" s="28">
        <f>IF(Register!$B704="","",Register!$B704)</f>
        <v/>
      </c>
      <c r="F713" s="28">
        <f>IF(OR(Register!$B704="",Register!$E704="Retired",Register!$N704="After period end"),"",IF(COUNTIF($A$12:$A$1011,Register!$B704)&gt;0,"Matched","Not in IT inventory"))</f>
        <v/>
      </c>
    </row>
    <row r="714">
      <c r="A714" s="6" t="n"/>
      <c r="B714" s="28">
        <f>IF(A714="","",IF(COUNTIFS(Register!$B$3:$B$1002,A714,Register!$E$3:$E$1002,"&lt;&gt;Retired",Register!$N$3:$N$1002,"&lt;&gt;After period end")&gt;0,"Matched","Not in register"))</f>
        <v/>
      </c>
      <c r="D714" s="28">
        <f>IF(Register!$B705="","",Register!$A705)</f>
        <v/>
      </c>
      <c r="E714" s="28">
        <f>IF(Register!$B705="","",Register!$B705)</f>
        <v/>
      </c>
      <c r="F714" s="28">
        <f>IF(OR(Register!$B705="",Register!$E705="Retired",Register!$N705="After period end"),"",IF(COUNTIF($A$12:$A$1011,Register!$B705)&gt;0,"Matched","Not in IT inventory"))</f>
        <v/>
      </c>
    </row>
    <row r="715">
      <c r="A715" s="6" t="n"/>
      <c r="B715" s="28">
        <f>IF(A715="","",IF(COUNTIFS(Register!$B$3:$B$1002,A715,Register!$E$3:$E$1002,"&lt;&gt;Retired",Register!$N$3:$N$1002,"&lt;&gt;After period end")&gt;0,"Matched","Not in register"))</f>
        <v/>
      </c>
      <c r="D715" s="28">
        <f>IF(Register!$B706="","",Register!$A706)</f>
        <v/>
      </c>
      <c r="E715" s="28">
        <f>IF(Register!$B706="","",Register!$B706)</f>
        <v/>
      </c>
      <c r="F715" s="28">
        <f>IF(OR(Register!$B706="",Register!$E706="Retired",Register!$N706="After period end"),"",IF(COUNTIF($A$12:$A$1011,Register!$B706)&gt;0,"Matched","Not in IT inventory"))</f>
        <v/>
      </c>
    </row>
    <row r="716">
      <c r="A716" s="6" t="n"/>
      <c r="B716" s="28">
        <f>IF(A716="","",IF(COUNTIFS(Register!$B$3:$B$1002,A716,Register!$E$3:$E$1002,"&lt;&gt;Retired",Register!$N$3:$N$1002,"&lt;&gt;After period end")&gt;0,"Matched","Not in register"))</f>
        <v/>
      </c>
      <c r="D716" s="28">
        <f>IF(Register!$B707="","",Register!$A707)</f>
        <v/>
      </c>
      <c r="E716" s="28">
        <f>IF(Register!$B707="","",Register!$B707)</f>
        <v/>
      </c>
      <c r="F716" s="28">
        <f>IF(OR(Register!$B707="",Register!$E707="Retired",Register!$N707="After period end"),"",IF(COUNTIF($A$12:$A$1011,Register!$B707)&gt;0,"Matched","Not in IT inventory"))</f>
        <v/>
      </c>
    </row>
    <row r="717">
      <c r="A717" s="6" t="n"/>
      <c r="B717" s="28">
        <f>IF(A717="","",IF(COUNTIFS(Register!$B$3:$B$1002,A717,Register!$E$3:$E$1002,"&lt;&gt;Retired",Register!$N$3:$N$1002,"&lt;&gt;After period end")&gt;0,"Matched","Not in register"))</f>
        <v/>
      </c>
      <c r="D717" s="28">
        <f>IF(Register!$B708="","",Register!$A708)</f>
        <v/>
      </c>
      <c r="E717" s="28">
        <f>IF(Register!$B708="","",Register!$B708)</f>
        <v/>
      </c>
      <c r="F717" s="28">
        <f>IF(OR(Register!$B708="",Register!$E708="Retired",Register!$N708="After period end"),"",IF(COUNTIF($A$12:$A$1011,Register!$B708)&gt;0,"Matched","Not in IT inventory"))</f>
        <v/>
      </c>
    </row>
    <row r="718">
      <c r="A718" s="6" t="n"/>
      <c r="B718" s="28">
        <f>IF(A718="","",IF(COUNTIFS(Register!$B$3:$B$1002,A718,Register!$E$3:$E$1002,"&lt;&gt;Retired",Register!$N$3:$N$1002,"&lt;&gt;After period end")&gt;0,"Matched","Not in register"))</f>
        <v/>
      </c>
      <c r="D718" s="28">
        <f>IF(Register!$B709="","",Register!$A709)</f>
        <v/>
      </c>
      <c r="E718" s="28">
        <f>IF(Register!$B709="","",Register!$B709)</f>
        <v/>
      </c>
      <c r="F718" s="28">
        <f>IF(OR(Register!$B709="",Register!$E709="Retired",Register!$N709="After period end"),"",IF(COUNTIF($A$12:$A$1011,Register!$B709)&gt;0,"Matched","Not in IT inventory"))</f>
        <v/>
      </c>
    </row>
    <row r="719">
      <c r="A719" s="6" t="n"/>
      <c r="B719" s="28">
        <f>IF(A719="","",IF(COUNTIFS(Register!$B$3:$B$1002,A719,Register!$E$3:$E$1002,"&lt;&gt;Retired",Register!$N$3:$N$1002,"&lt;&gt;After period end")&gt;0,"Matched","Not in register"))</f>
        <v/>
      </c>
      <c r="D719" s="28">
        <f>IF(Register!$B710="","",Register!$A710)</f>
        <v/>
      </c>
      <c r="E719" s="28">
        <f>IF(Register!$B710="","",Register!$B710)</f>
        <v/>
      </c>
      <c r="F719" s="28">
        <f>IF(OR(Register!$B710="",Register!$E710="Retired",Register!$N710="After period end"),"",IF(COUNTIF($A$12:$A$1011,Register!$B710)&gt;0,"Matched","Not in IT inventory"))</f>
        <v/>
      </c>
    </row>
    <row r="720">
      <c r="A720" s="6" t="n"/>
      <c r="B720" s="28">
        <f>IF(A720="","",IF(COUNTIFS(Register!$B$3:$B$1002,A720,Register!$E$3:$E$1002,"&lt;&gt;Retired",Register!$N$3:$N$1002,"&lt;&gt;After period end")&gt;0,"Matched","Not in register"))</f>
        <v/>
      </c>
      <c r="D720" s="28">
        <f>IF(Register!$B711="","",Register!$A711)</f>
        <v/>
      </c>
      <c r="E720" s="28">
        <f>IF(Register!$B711="","",Register!$B711)</f>
        <v/>
      </c>
      <c r="F720" s="28">
        <f>IF(OR(Register!$B711="",Register!$E711="Retired",Register!$N711="After period end"),"",IF(COUNTIF($A$12:$A$1011,Register!$B711)&gt;0,"Matched","Not in IT inventory"))</f>
        <v/>
      </c>
    </row>
    <row r="721">
      <c r="A721" s="6" t="n"/>
      <c r="B721" s="28">
        <f>IF(A721="","",IF(COUNTIFS(Register!$B$3:$B$1002,A721,Register!$E$3:$E$1002,"&lt;&gt;Retired",Register!$N$3:$N$1002,"&lt;&gt;After period end")&gt;0,"Matched","Not in register"))</f>
        <v/>
      </c>
      <c r="D721" s="28">
        <f>IF(Register!$B712="","",Register!$A712)</f>
        <v/>
      </c>
      <c r="E721" s="28">
        <f>IF(Register!$B712="","",Register!$B712)</f>
        <v/>
      </c>
      <c r="F721" s="28">
        <f>IF(OR(Register!$B712="",Register!$E712="Retired",Register!$N712="After period end"),"",IF(COUNTIF($A$12:$A$1011,Register!$B712)&gt;0,"Matched","Not in IT inventory"))</f>
        <v/>
      </c>
    </row>
    <row r="722">
      <c r="A722" s="6" t="n"/>
      <c r="B722" s="28">
        <f>IF(A722="","",IF(COUNTIFS(Register!$B$3:$B$1002,A722,Register!$E$3:$E$1002,"&lt;&gt;Retired",Register!$N$3:$N$1002,"&lt;&gt;After period end")&gt;0,"Matched","Not in register"))</f>
        <v/>
      </c>
      <c r="D722" s="28">
        <f>IF(Register!$B713="","",Register!$A713)</f>
        <v/>
      </c>
      <c r="E722" s="28">
        <f>IF(Register!$B713="","",Register!$B713)</f>
        <v/>
      </c>
      <c r="F722" s="28">
        <f>IF(OR(Register!$B713="",Register!$E713="Retired",Register!$N713="After period end"),"",IF(COUNTIF($A$12:$A$1011,Register!$B713)&gt;0,"Matched","Not in IT inventory"))</f>
        <v/>
      </c>
    </row>
    <row r="723">
      <c r="A723" s="6" t="n"/>
      <c r="B723" s="28">
        <f>IF(A723="","",IF(COUNTIFS(Register!$B$3:$B$1002,A723,Register!$E$3:$E$1002,"&lt;&gt;Retired",Register!$N$3:$N$1002,"&lt;&gt;After period end")&gt;0,"Matched","Not in register"))</f>
        <v/>
      </c>
      <c r="D723" s="28">
        <f>IF(Register!$B714="","",Register!$A714)</f>
        <v/>
      </c>
      <c r="E723" s="28">
        <f>IF(Register!$B714="","",Register!$B714)</f>
        <v/>
      </c>
      <c r="F723" s="28">
        <f>IF(OR(Register!$B714="",Register!$E714="Retired",Register!$N714="After period end"),"",IF(COUNTIF($A$12:$A$1011,Register!$B714)&gt;0,"Matched","Not in IT inventory"))</f>
        <v/>
      </c>
    </row>
    <row r="724">
      <c r="A724" s="6" t="n"/>
      <c r="B724" s="28">
        <f>IF(A724="","",IF(COUNTIFS(Register!$B$3:$B$1002,A724,Register!$E$3:$E$1002,"&lt;&gt;Retired",Register!$N$3:$N$1002,"&lt;&gt;After period end")&gt;0,"Matched","Not in register"))</f>
        <v/>
      </c>
      <c r="D724" s="28">
        <f>IF(Register!$B715="","",Register!$A715)</f>
        <v/>
      </c>
      <c r="E724" s="28">
        <f>IF(Register!$B715="","",Register!$B715)</f>
        <v/>
      </c>
      <c r="F724" s="28">
        <f>IF(OR(Register!$B715="",Register!$E715="Retired",Register!$N715="After period end"),"",IF(COUNTIF($A$12:$A$1011,Register!$B715)&gt;0,"Matched","Not in IT inventory"))</f>
        <v/>
      </c>
    </row>
    <row r="725">
      <c r="A725" s="6" t="n"/>
      <c r="B725" s="28">
        <f>IF(A725="","",IF(COUNTIFS(Register!$B$3:$B$1002,A725,Register!$E$3:$E$1002,"&lt;&gt;Retired",Register!$N$3:$N$1002,"&lt;&gt;After period end")&gt;0,"Matched","Not in register"))</f>
        <v/>
      </c>
      <c r="D725" s="28">
        <f>IF(Register!$B716="","",Register!$A716)</f>
        <v/>
      </c>
      <c r="E725" s="28">
        <f>IF(Register!$B716="","",Register!$B716)</f>
        <v/>
      </c>
      <c r="F725" s="28">
        <f>IF(OR(Register!$B716="",Register!$E716="Retired",Register!$N716="After period end"),"",IF(COUNTIF($A$12:$A$1011,Register!$B716)&gt;0,"Matched","Not in IT inventory"))</f>
        <v/>
      </c>
    </row>
    <row r="726">
      <c r="A726" s="6" t="n"/>
      <c r="B726" s="28">
        <f>IF(A726="","",IF(COUNTIFS(Register!$B$3:$B$1002,A726,Register!$E$3:$E$1002,"&lt;&gt;Retired",Register!$N$3:$N$1002,"&lt;&gt;After period end")&gt;0,"Matched","Not in register"))</f>
        <v/>
      </c>
      <c r="D726" s="28">
        <f>IF(Register!$B717="","",Register!$A717)</f>
        <v/>
      </c>
      <c r="E726" s="28">
        <f>IF(Register!$B717="","",Register!$B717)</f>
        <v/>
      </c>
      <c r="F726" s="28">
        <f>IF(OR(Register!$B717="",Register!$E717="Retired",Register!$N717="After period end"),"",IF(COUNTIF($A$12:$A$1011,Register!$B717)&gt;0,"Matched","Not in IT inventory"))</f>
        <v/>
      </c>
    </row>
    <row r="727">
      <c r="A727" s="6" t="n"/>
      <c r="B727" s="28">
        <f>IF(A727="","",IF(COUNTIFS(Register!$B$3:$B$1002,A727,Register!$E$3:$E$1002,"&lt;&gt;Retired",Register!$N$3:$N$1002,"&lt;&gt;After period end")&gt;0,"Matched","Not in register"))</f>
        <v/>
      </c>
      <c r="D727" s="28">
        <f>IF(Register!$B718="","",Register!$A718)</f>
        <v/>
      </c>
      <c r="E727" s="28">
        <f>IF(Register!$B718="","",Register!$B718)</f>
        <v/>
      </c>
      <c r="F727" s="28">
        <f>IF(OR(Register!$B718="",Register!$E718="Retired",Register!$N718="After period end"),"",IF(COUNTIF($A$12:$A$1011,Register!$B718)&gt;0,"Matched","Not in IT inventory"))</f>
        <v/>
      </c>
    </row>
    <row r="728">
      <c r="A728" s="6" t="n"/>
      <c r="B728" s="28">
        <f>IF(A728="","",IF(COUNTIFS(Register!$B$3:$B$1002,A728,Register!$E$3:$E$1002,"&lt;&gt;Retired",Register!$N$3:$N$1002,"&lt;&gt;After period end")&gt;0,"Matched","Not in register"))</f>
        <v/>
      </c>
      <c r="D728" s="28">
        <f>IF(Register!$B719="","",Register!$A719)</f>
        <v/>
      </c>
      <c r="E728" s="28">
        <f>IF(Register!$B719="","",Register!$B719)</f>
        <v/>
      </c>
      <c r="F728" s="28">
        <f>IF(OR(Register!$B719="",Register!$E719="Retired",Register!$N719="After period end"),"",IF(COUNTIF($A$12:$A$1011,Register!$B719)&gt;0,"Matched","Not in IT inventory"))</f>
        <v/>
      </c>
    </row>
    <row r="729">
      <c r="A729" s="6" t="n"/>
      <c r="B729" s="28">
        <f>IF(A729="","",IF(COUNTIFS(Register!$B$3:$B$1002,A729,Register!$E$3:$E$1002,"&lt;&gt;Retired",Register!$N$3:$N$1002,"&lt;&gt;After period end")&gt;0,"Matched","Not in register"))</f>
        <v/>
      </c>
      <c r="D729" s="28">
        <f>IF(Register!$B720="","",Register!$A720)</f>
        <v/>
      </c>
      <c r="E729" s="28">
        <f>IF(Register!$B720="","",Register!$B720)</f>
        <v/>
      </c>
      <c r="F729" s="28">
        <f>IF(OR(Register!$B720="",Register!$E720="Retired",Register!$N720="After period end"),"",IF(COUNTIF($A$12:$A$1011,Register!$B720)&gt;0,"Matched","Not in IT inventory"))</f>
        <v/>
      </c>
    </row>
    <row r="730">
      <c r="A730" s="6" t="n"/>
      <c r="B730" s="28">
        <f>IF(A730="","",IF(COUNTIFS(Register!$B$3:$B$1002,A730,Register!$E$3:$E$1002,"&lt;&gt;Retired",Register!$N$3:$N$1002,"&lt;&gt;After period end")&gt;0,"Matched","Not in register"))</f>
        <v/>
      </c>
      <c r="D730" s="28">
        <f>IF(Register!$B721="","",Register!$A721)</f>
        <v/>
      </c>
      <c r="E730" s="28">
        <f>IF(Register!$B721="","",Register!$B721)</f>
        <v/>
      </c>
      <c r="F730" s="28">
        <f>IF(OR(Register!$B721="",Register!$E721="Retired",Register!$N721="After period end"),"",IF(COUNTIF($A$12:$A$1011,Register!$B721)&gt;0,"Matched","Not in IT inventory"))</f>
        <v/>
      </c>
    </row>
    <row r="731">
      <c r="A731" s="6" t="n"/>
      <c r="B731" s="28">
        <f>IF(A731="","",IF(COUNTIFS(Register!$B$3:$B$1002,A731,Register!$E$3:$E$1002,"&lt;&gt;Retired",Register!$N$3:$N$1002,"&lt;&gt;After period end")&gt;0,"Matched","Not in register"))</f>
        <v/>
      </c>
      <c r="D731" s="28">
        <f>IF(Register!$B722="","",Register!$A722)</f>
        <v/>
      </c>
      <c r="E731" s="28">
        <f>IF(Register!$B722="","",Register!$B722)</f>
        <v/>
      </c>
      <c r="F731" s="28">
        <f>IF(OR(Register!$B722="",Register!$E722="Retired",Register!$N722="After period end"),"",IF(COUNTIF($A$12:$A$1011,Register!$B722)&gt;0,"Matched","Not in IT inventory"))</f>
        <v/>
      </c>
    </row>
    <row r="732">
      <c r="A732" s="6" t="n"/>
      <c r="B732" s="28">
        <f>IF(A732="","",IF(COUNTIFS(Register!$B$3:$B$1002,A732,Register!$E$3:$E$1002,"&lt;&gt;Retired",Register!$N$3:$N$1002,"&lt;&gt;After period end")&gt;0,"Matched","Not in register"))</f>
        <v/>
      </c>
      <c r="D732" s="28">
        <f>IF(Register!$B723="","",Register!$A723)</f>
        <v/>
      </c>
      <c r="E732" s="28">
        <f>IF(Register!$B723="","",Register!$B723)</f>
        <v/>
      </c>
      <c r="F732" s="28">
        <f>IF(OR(Register!$B723="",Register!$E723="Retired",Register!$N723="After period end"),"",IF(COUNTIF($A$12:$A$1011,Register!$B723)&gt;0,"Matched","Not in IT inventory"))</f>
        <v/>
      </c>
    </row>
    <row r="733">
      <c r="A733" s="6" t="n"/>
      <c r="B733" s="28">
        <f>IF(A733="","",IF(COUNTIFS(Register!$B$3:$B$1002,A733,Register!$E$3:$E$1002,"&lt;&gt;Retired",Register!$N$3:$N$1002,"&lt;&gt;After period end")&gt;0,"Matched","Not in register"))</f>
        <v/>
      </c>
      <c r="D733" s="28">
        <f>IF(Register!$B724="","",Register!$A724)</f>
        <v/>
      </c>
      <c r="E733" s="28">
        <f>IF(Register!$B724="","",Register!$B724)</f>
        <v/>
      </c>
      <c r="F733" s="28">
        <f>IF(OR(Register!$B724="",Register!$E724="Retired",Register!$N724="After period end"),"",IF(COUNTIF($A$12:$A$1011,Register!$B724)&gt;0,"Matched","Not in IT inventory"))</f>
        <v/>
      </c>
    </row>
    <row r="734">
      <c r="A734" s="6" t="n"/>
      <c r="B734" s="28">
        <f>IF(A734="","",IF(COUNTIFS(Register!$B$3:$B$1002,A734,Register!$E$3:$E$1002,"&lt;&gt;Retired",Register!$N$3:$N$1002,"&lt;&gt;After period end")&gt;0,"Matched","Not in register"))</f>
        <v/>
      </c>
      <c r="D734" s="28">
        <f>IF(Register!$B725="","",Register!$A725)</f>
        <v/>
      </c>
      <c r="E734" s="28">
        <f>IF(Register!$B725="","",Register!$B725)</f>
        <v/>
      </c>
      <c r="F734" s="28">
        <f>IF(OR(Register!$B725="",Register!$E725="Retired",Register!$N725="After period end"),"",IF(COUNTIF($A$12:$A$1011,Register!$B725)&gt;0,"Matched","Not in IT inventory"))</f>
        <v/>
      </c>
    </row>
    <row r="735">
      <c r="A735" s="6" t="n"/>
      <c r="B735" s="28">
        <f>IF(A735="","",IF(COUNTIFS(Register!$B$3:$B$1002,A735,Register!$E$3:$E$1002,"&lt;&gt;Retired",Register!$N$3:$N$1002,"&lt;&gt;After period end")&gt;0,"Matched","Not in register"))</f>
        <v/>
      </c>
      <c r="D735" s="28">
        <f>IF(Register!$B726="","",Register!$A726)</f>
        <v/>
      </c>
      <c r="E735" s="28">
        <f>IF(Register!$B726="","",Register!$B726)</f>
        <v/>
      </c>
      <c r="F735" s="28">
        <f>IF(OR(Register!$B726="",Register!$E726="Retired",Register!$N726="After period end"),"",IF(COUNTIF($A$12:$A$1011,Register!$B726)&gt;0,"Matched","Not in IT inventory"))</f>
        <v/>
      </c>
    </row>
    <row r="736">
      <c r="A736" s="6" t="n"/>
      <c r="B736" s="28">
        <f>IF(A736="","",IF(COUNTIFS(Register!$B$3:$B$1002,A736,Register!$E$3:$E$1002,"&lt;&gt;Retired",Register!$N$3:$N$1002,"&lt;&gt;After period end")&gt;0,"Matched","Not in register"))</f>
        <v/>
      </c>
      <c r="D736" s="28">
        <f>IF(Register!$B727="","",Register!$A727)</f>
        <v/>
      </c>
      <c r="E736" s="28">
        <f>IF(Register!$B727="","",Register!$B727)</f>
        <v/>
      </c>
      <c r="F736" s="28">
        <f>IF(OR(Register!$B727="",Register!$E727="Retired",Register!$N727="After period end"),"",IF(COUNTIF($A$12:$A$1011,Register!$B727)&gt;0,"Matched","Not in IT inventory"))</f>
        <v/>
      </c>
    </row>
    <row r="737">
      <c r="A737" s="6" t="n"/>
      <c r="B737" s="28">
        <f>IF(A737="","",IF(COUNTIFS(Register!$B$3:$B$1002,A737,Register!$E$3:$E$1002,"&lt;&gt;Retired",Register!$N$3:$N$1002,"&lt;&gt;After period end")&gt;0,"Matched","Not in register"))</f>
        <v/>
      </c>
      <c r="D737" s="28">
        <f>IF(Register!$B728="","",Register!$A728)</f>
        <v/>
      </c>
      <c r="E737" s="28">
        <f>IF(Register!$B728="","",Register!$B728)</f>
        <v/>
      </c>
      <c r="F737" s="28">
        <f>IF(OR(Register!$B728="",Register!$E728="Retired",Register!$N728="After period end"),"",IF(COUNTIF($A$12:$A$1011,Register!$B728)&gt;0,"Matched","Not in IT inventory"))</f>
        <v/>
      </c>
    </row>
    <row r="738">
      <c r="A738" s="6" t="n"/>
      <c r="B738" s="28">
        <f>IF(A738="","",IF(COUNTIFS(Register!$B$3:$B$1002,A738,Register!$E$3:$E$1002,"&lt;&gt;Retired",Register!$N$3:$N$1002,"&lt;&gt;After period end")&gt;0,"Matched","Not in register"))</f>
        <v/>
      </c>
      <c r="D738" s="28">
        <f>IF(Register!$B729="","",Register!$A729)</f>
        <v/>
      </c>
      <c r="E738" s="28">
        <f>IF(Register!$B729="","",Register!$B729)</f>
        <v/>
      </c>
      <c r="F738" s="28">
        <f>IF(OR(Register!$B729="",Register!$E729="Retired",Register!$N729="After period end"),"",IF(COUNTIF($A$12:$A$1011,Register!$B729)&gt;0,"Matched","Not in IT inventory"))</f>
        <v/>
      </c>
    </row>
    <row r="739">
      <c r="A739" s="6" t="n"/>
      <c r="B739" s="28">
        <f>IF(A739="","",IF(COUNTIFS(Register!$B$3:$B$1002,A739,Register!$E$3:$E$1002,"&lt;&gt;Retired",Register!$N$3:$N$1002,"&lt;&gt;After period end")&gt;0,"Matched","Not in register"))</f>
        <v/>
      </c>
      <c r="D739" s="28">
        <f>IF(Register!$B730="","",Register!$A730)</f>
        <v/>
      </c>
      <c r="E739" s="28">
        <f>IF(Register!$B730="","",Register!$B730)</f>
        <v/>
      </c>
      <c r="F739" s="28">
        <f>IF(OR(Register!$B730="",Register!$E730="Retired",Register!$N730="After period end"),"",IF(COUNTIF($A$12:$A$1011,Register!$B730)&gt;0,"Matched","Not in IT inventory"))</f>
        <v/>
      </c>
    </row>
    <row r="740">
      <c r="A740" s="6" t="n"/>
      <c r="B740" s="28">
        <f>IF(A740="","",IF(COUNTIFS(Register!$B$3:$B$1002,A740,Register!$E$3:$E$1002,"&lt;&gt;Retired",Register!$N$3:$N$1002,"&lt;&gt;After period end")&gt;0,"Matched","Not in register"))</f>
        <v/>
      </c>
      <c r="D740" s="28">
        <f>IF(Register!$B731="","",Register!$A731)</f>
        <v/>
      </c>
      <c r="E740" s="28">
        <f>IF(Register!$B731="","",Register!$B731)</f>
        <v/>
      </c>
      <c r="F740" s="28">
        <f>IF(OR(Register!$B731="",Register!$E731="Retired",Register!$N731="After period end"),"",IF(COUNTIF($A$12:$A$1011,Register!$B731)&gt;0,"Matched","Not in IT inventory"))</f>
        <v/>
      </c>
    </row>
    <row r="741">
      <c r="A741" s="6" t="n"/>
      <c r="B741" s="28">
        <f>IF(A741="","",IF(COUNTIFS(Register!$B$3:$B$1002,A741,Register!$E$3:$E$1002,"&lt;&gt;Retired",Register!$N$3:$N$1002,"&lt;&gt;After period end")&gt;0,"Matched","Not in register"))</f>
        <v/>
      </c>
      <c r="D741" s="28">
        <f>IF(Register!$B732="","",Register!$A732)</f>
        <v/>
      </c>
      <c r="E741" s="28">
        <f>IF(Register!$B732="","",Register!$B732)</f>
        <v/>
      </c>
      <c r="F741" s="28">
        <f>IF(OR(Register!$B732="",Register!$E732="Retired",Register!$N732="After period end"),"",IF(COUNTIF($A$12:$A$1011,Register!$B732)&gt;0,"Matched","Not in IT inventory"))</f>
        <v/>
      </c>
    </row>
    <row r="742">
      <c r="A742" s="6" t="n"/>
      <c r="B742" s="28">
        <f>IF(A742="","",IF(COUNTIFS(Register!$B$3:$B$1002,A742,Register!$E$3:$E$1002,"&lt;&gt;Retired",Register!$N$3:$N$1002,"&lt;&gt;After period end")&gt;0,"Matched","Not in register"))</f>
        <v/>
      </c>
      <c r="D742" s="28">
        <f>IF(Register!$B733="","",Register!$A733)</f>
        <v/>
      </c>
      <c r="E742" s="28">
        <f>IF(Register!$B733="","",Register!$B733)</f>
        <v/>
      </c>
      <c r="F742" s="28">
        <f>IF(OR(Register!$B733="",Register!$E733="Retired",Register!$N733="After period end"),"",IF(COUNTIF($A$12:$A$1011,Register!$B733)&gt;0,"Matched","Not in IT inventory"))</f>
        <v/>
      </c>
    </row>
    <row r="743">
      <c r="A743" s="6" t="n"/>
      <c r="B743" s="28">
        <f>IF(A743="","",IF(COUNTIFS(Register!$B$3:$B$1002,A743,Register!$E$3:$E$1002,"&lt;&gt;Retired",Register!$N$3:$N$1002,"&lt;&gt;After period end")&gt;0,"Matched","Not in register"))</f>
        <v/>
      </c>
      <c r="D743" s="28">
        <f>IF(Register!$B734="","",Register!$A734)</f>
        <v/>
      </c>
      <c r="E743" s="28">
        <f>IF(Register!$B734="","",Register!$B734)</f>
        <v/>
      </c>
      <c r="F743" s="28">
        <f>IF(OR(Register!$B734="",Register!$E734="Retired",Register!$N734="After period end"),"",IF(COUNTIF($A$12:$A$1011,Register!$B734)&gt;0,"Matched","Not in IT inventory"))</f>
        <v/>
      </c>
    </row>
    <row r="744">
      <c r="A744" s="6" t="n"/>
      <c r="B744" s="28">
        <f>IF(A744="","",IF(COUNTIFS(Register!$B$3:$B$1002,A744,Register!$E$3:$E$1002,"&lt;&gt;Retired",Register!$N$3:$N$1002,"&lt;&gt;After period end")&gt;0,"Matched","Not in register"))</f>
        <v/>
      </c>
      <c r="D744" s="28">
        <f>IF(Register!$B735="","",Register!$A735)</f>
        <v/>
      </c>
      <c r="E744" s="28">
        <f>IF(Register!$B735="","",Register!$B735)</f>
        <v/>
      </c>
      <c r="F744" s="28">
        <f>IF(OR(Register!$B735="",Register!$E735="Retired",Register!$N735="After period end"),"",IF(COUNTIF($A$12:$A$1011,Register!$B735)&gt;0,"Matched","Not in IT inventory"))</f>
        <v/>
      </c>
    </row>
    <row r="745">
      <c r="A745" s="6" t="n"/>
      <c r="B745" s="28">
        <f>IF(A745="","",IF(COUNTIFS(Register!$B$3:$B$1002,A745,Register!$E$3:$E$1002,"&lt;&gt;Retired",Register!$N$3:$N$1002,"&lt;&gt;After period end")&gt;0,"Matched","Not in register"))</f>
        <v/>
      </c>
      <c r="D745" s="28">
        <f>IF(Register!$B736="","",Register!$A736)</f>
        <v/>
      </c>
      <c r="E745" s="28">
        <f>IF(Register!$B736="","",Register!$B736)</f>
        <v/>
      </c>
      <c r="F745" s="28">
        <f>IF(OR(Register!$B736="",Register!$E736="Retired",Register!$N736="After period end"),"",IF(COUNTIF($A$12:$A$1011,Register!$B736)&gt;0,"Matched","Not in IT inventory"))</f>
        <v/>
      </c>
    </row>
    <row r="746">
      <c r="A746" s="6" t="n"/>
      <c r="B746" s="28">
        <f>IF(A746="","",IF(COUNTIFS(Register!$B$3:$B$1002,A746,Register!$E$3:$E$1002,"&lt;&gt;Retired",Register!$N$3:$N$1002,"&lt;&gt;After period end")&gt;0,"Matched","Not in register"))</f>
        <v/>
      </c>
      <c r="D746" s="28">
        <f>IF(Register!$B737="","",Register!$A737)</f>
        <v/>
      </c>
      <c r="E746" s="28">
        <f>IF(Register!$B737="","",Register!$B737)</f>
        <v/>
      </c>
      <c r="F746" s="28">
        <f>IF(OR(Register!$B737="",Register!$E737="Retired",Register!$N737="After period end"),"",IF(COUNTIF($A$12:$A$1011,Register!$B737)&gt;0,"Matched","Not in IT inventory"))</f>
        <v/>
      </c>
    </row>
    <row r="747">
      <c r="A747" s="6" t="n"/>
      <c r="B747" s="28">
        <f>IF(A747="","",IF(COUNTIFS(Register!$B$3:$B$1002,A747,Register!$E$3:$E$1002,"&lt;&gt;Retired",Register!$N$3:$N$1002,"&lt;&gt;After period end")&gt;0,"Matched","Not in register"))</f>
        <v/>
      </c>
      <c r="D747" s="28">
        <f>IF(Register!$B738="","",Register!$A738)</f>
        <v/>
      </c>
      <c r="E747" s="28">
        <f>IF(Register!$B738="","",Register!$B738)</f>
        <v/>
      </c>
      <c r="F747" s="28">
        <f>IF(OR(Register!$B738="",Register!$E738="Retired",Register!$N738="After period end"),"",IF(COUNTIF($A$12:$A$1011,Register!$B738)&gt;0,"Matched","Not in IT inventory"))</f>
        <v/>
      </c>
    </row>
    <row r="748">
      <c r="A748" s="6" t="n"/>
      <c r="B748" s="28">
        <f>IF(A748="","",IF(COUNTIFS(Register!$B$3:$B$1002,A748,Register!$E$3:$E$1002,"&lt;&gt;Retired",Register!$N$3:$N$1002,"&lt;&gt;After period end")&gt;0,"Matched","Not in register"))</f>
        <v/>
      </c>
      <c r="D748" s="28">
        <f>IF(Register!$B739="","",Register!$A739)</f>
        <v/>
      </c>
      <c r="E748" s="28">
        <f>IF(Register!$B739="","",Register!$B739)</f>
        <v/>
      </c>
      <c r="F748" s="28">
        <f>IF(OR(Register!$B739="",Register!$E739="Retired",Register!$N739="After period end"),"",IF(COUNTIF($A$12:$A$1011,Register!$B739)&gt;0,"Matched","Not in IT inventory"))</f>
        <v/>
      </c>
    </row>
    <row r="749">
      <c r="A749" s="6" t="n"/>
      <c r="B749" s="28">
        <f>IF(A749="","",IF(COUNTIFS(Register!$B$3:$B$1002,A749,Register!$E$3:$E$1002,"&lt;&gt;Retired",Register!$N$3:$N$1002,"&lt;&gt;After period end")&gt;0,"Matched","Not in register"))</f>
        <v/>
      </c>
      <c r="D749" s="28">
        <f>IF(Register!$B740="","",Register!$A740)</f>
        <v/>
      </c>
      <c r="E749" s="28">
        <f>IF(Register!$B740="","",Register!$B740)</f>
        <v/>
      </c>
      <c r="F749" s="28">
        <f>IF(OR(Register!$B740="",Register!$E740="Retired",Register!$N740="After period end"),"",IF(COUNTIF($A$12:$A$1011,Register!$B740)&gt;0,"Matched","Not in IT inventory"))</f>
        <v/>
      </c>
    </row>
    <row r="750">
      <c r="A750" s="6" t="n"/>
      <c r="B750" s="28">
        <f>IF(A750="","",IF(COUNTIFS(Register!$B$3:$B$1002,A750,Register!$E$3:$E$1002,"&lt;&gt;Retired",Register!$N$3:$N$1002,"&lt;&gt;After period end")&gt;0,"Matched","Not in register"))</f>
        <v/>
      </c>
      <c r="D750" s="28">
        <f>IF(Register!$B741="","",Register!$A741)</f>
        <v/>
      </c>
      <c r="E750" s="28">
        <f>IF(Register!$B741="","",Register!$B741)</f>
        <v/>
      </c>
      <c r="F750" s="28">
        <f>IF(OR(Register!$B741="",Register!$E741="Retired",Register!$N741="After period end"),"",IF(COUNTIF($A$12:$A$1011,Register!$B741)&gt;0,"Matched","Not in IT inventory"))</f>
        <v/>
      </c>
    </row>
    <row r="751">
      <c r="A751" s="6" t="n"/>
      <c r="B751" s="28">
        <f>IF(A751="","",IF(COUNTIFS(Register!$B$3:$B$1002,A751,Register!$E$3:$E$1002,"&lt;&gt;Retired",Register!$N$3:$N$1002,"&lt;&gt;After period end")&gt;0,"Matched","Not in register"))</f>
        <v/>
      </c>
      <c r="D751" s="28">
        <f>IF(Register!$B742="","",Register!$A742)</f>
        <v/>
      </c>
      <c r="E751" s="28">
        <f>IF(Register!$B742="","",Register!$B742)</f>
        <v/>
      </c>
      <c r="F751" s="28">
        <f>IF(OR(Register!$B742="",Register!$E742="Retired",Register!$N742="After period end"),"",IF(COUNTIF($A$12:$A$1011,Register!$B742)&gt;0,"Matched","Not in IT inventory"))</f>
        <v/>
      </c>
    </row>
    <row r="752">
      <c r="A752" s="6" t="n"/>
      <c r="B752" s="28">
        <f>IF(A752="","",IF(COUNTIFS(Register!$B$3:$B$1002,A752,Register!$E$3:$E$1002,"&lt;&gt;Retired",Register!$N$3:$N$1002,"&lt;&gt;After period end")&gt;0,"Matched","Not in register"))</f>
        <v/>
      </c>
      <c r="D752" s="28">
        <f>IF(Register!$B743="","",Register!$A743)</f>
        <v/>
      </c>
      <c r="E752" s="28">
        <f>IF(Register!$B743="","",Register!$B743)</f>
        <v/>
      </c>
      <c r="F752" s="28">
        <f>IF(OR(Register!$B743="",Register!$E743="Retired",Register!$N743="After period end"),"",IF(COUNTIF($A$12:$A$1011,Register!$B743)&gt;0,"Matched","Not in IT inventory"))</f>
        <v/>
      </c>
    </row>
    <row r="753">
      <c r="A753" s="6" t="n"/>
      <c r="B753" s="28">
        <f>IF(A753="","",IF(COUNTIFS(Register!$B$3:$B$1002,A753,Register!$E$3:$E$1002,"&lt;&gt;Retired",Register!$N$3:$N$1002,"&lt;&gt;After period end")&gt;0,"Matched","Not in register"))</f>
        <v/>
      </c>
      <c r="D753" s="28">
        <f>IF(Register!$B744="","",Register!$A744)</f>
        <v/>
      </c>
      <c r="E753" s="28">
        <f>IF(Register!$B744="","",Register!$B744)</f>
        <v/>
      </c>
      <c r="F753" s="28">
        <f>IF(OR(Register!$B744="",Register!$E744="Retired",Register!$N744="After period end"),"",IF(COUNTIF($A$12:$A$1011,Register!$B744)&gt;0,"Matched","Not in IT inventory"))</f>
        <v/>
      </c>
    </row>
    <row r="754">
      <c r="A754" s="6" t="n"/>
      <c r="B754" s="28">
        <f>IF(A754="","",IF(COUNTIFS(Register!$B$3:$B$1002,A754,Register!$E$3:$E$1002,"&lt;&gt;Retired",Register!$N$3:$N$1002,"&lt;&gt;After period end")&gt;0,"Matched","Not in register"))</f>
        <v/>
      </c>
      <c r="D754" s="28">
        <f>IF(Register!$B745="","",Register!$A745)</f>
        <v/>
      </c>
      <c r="E754" s="28">
        <f>IF(Register!$B745="","",Register!$B745)</f>
        <v/>
      </c>
      <c r="F754" s="28">
        <f>IF(OR(Register!$B745="",Register!$E745="Retired",Register!$N745="After period end"),"",IF(COUNTIF($A$12:$A$1011,Register!$B745)&gt;0,"Matched","Not in IT inventory"))</f>
        <v/>
      </c>
    </row>
    <row r="755">
      <c r="A755" s="6" t="n"/>
      <c r="B755" s="28">
        <f>IF(A755="","",IF(COUNTIFS(Register!$B$3:$B$1002,A755,Register!$E$3:$E$1002,"&lt;&gt;Retired",Register!$N$3:$N$1002,"&lt;&gt;After period end")&gt;0,"Matched","Not in register"))</f>
        <v/>
      </c>
      <c r="D755" s="28">
        <f>IF(Register!$B746="","",Register!$A746)</f>
        <v/>
      </c>
      <c r="E755" s="28">
        <f>IF(Register!$B746="","",Register!$B746)</f>
        <v/>
      </c>
      <c r="F755" s="28">
        <f>IF(OR(Register!$B746="",Register!$E746="Retired",Register!$N746="After period end"),"",IF(COUNTIF($A$12:$A$1011,Register!$B746)&gt;0,"Matched","Not in IT inventory"))</f>
        <v/>
      </c>
    </row>
    <row r="756">
      <c r="A756" s="6" t="n"/>
      <c r="B756" s="28">
        <f>IF(A756="","",IF(COUNTIFS(Register!$B$3:$B$1002,A756,Register!$E$3:$E$1002,"&lt;&gt;Retired",Register!$N$3:$N$1002,"&lt;&gt;After period end")&gt;0,"Matched","Not in register"))</f>
        <v/>
      </c>
      <c r="D756" s="28">
        <f>IF(Register!$B747="","",Register!$A747)</f>
        <v/>
      </c>
      <c r="E756" s="28">
        <f>IF(Register!$B747="","",Register!$B747)</f>
        <v/>
      </c>
      <c r="F756" s="28">
        <f>IF(OR(Register!$B747="",Register!$E747="Retired",Register!$N747="After period end"),"",IF(COUNTIF($A$12:$A$1011,Register!$B747)&gt;0,"Matched","Not in IT inventory"))</f>
        <v/>
      </c>
    </row>
    <row r="757">
      <c r="A757" s="6" t="n"/>
      <c r="B757" s="28">
        <f>IF(A757="","",IF(COUNTIFS(Register!$B$3:$B$1002,A757,Register!$E$3:$E$1002,"&lt;&gt;Retired",Register!$N$3:$N$1002,"&lt;&gt;After period end")&gt;0,"Matched","Not in register"))</f>
        <v/>
      </c>
      <c r="D757" s="28">
        <f>IF(Register!$B748="","",Register!$A748)</f>
        <v/>
      </c>
      <c r="E757" s="28">
        <f>IF(Register!$B748="","",Register!$B748)</f>
        <v/>
      </c>
      <c r="F757" s="28">
        <f>IF(OR(Register!$B748="",Register!$E748="Retired",Register!$N748="After period end"),"",IF(COUNTIF($A$12:$A$1011,Register!$B748)&gt;0,"Matched","Not in IT inventory"))</f>
        <v/>
      </c>
    </row>
    <row r="758">
      <c r="A758" s="6" t="n"/>
      <c r="B758" s="28">
        <f>IF(A758="","",IF(COUNTIFS(Register!$B$3:$B$1002,A758,Register!$E$3:$E$1002,"&lt;&gt;Retired",Register!$N$3:$N$1002,"&lt;&gt;After period end")&gt;0,"Matched","Not in register"))</f>
        <v/>
      </c>
      <c r="D758" s="28">
        <f>IF(Register!$B749="","",Register!$A749)</f>
        <v/>
      </c>
      <c r="E758" s="28">
        <f>IF(Register!$B749="","",Register!$B749)</f>
        <v/>
      </c>
      <c r="F758" s="28">
        <f>IF(OR(Register!$B749="",Register!$E749="Retired",Register!$N749="After period end"),"",IF(COUNTIF($A$12:$A$1011,Register!$B749)&gt;0,"Matched","Not in IT inventory"))</f>
        <v/>
      </c>
    </row>
    <row r="759">
      <c r="A759" s="6" t="n"/>
      <c r="B759" s="28">
        <f>IF(A759="","",IF(COUNTIFS(Register!$B$3:$B$1002,A759,Register!$E$3:$E$1002,"&lt;&gt;Retired",Register!$N$3:$N$1002,"&lt;&gt;After period end")&gt;0,"Matched","Not in register"))</f>
        <v/>
      </c>
      <c r="D759" s="28">
        <f>IF(Register!$B750="","",Register!$A750)</f>
        <v/>
      </c>
      <c r="E759" s="28">
        <f>IF(Register!$B750="","",Register!$B750)</f>
        <v/>
      </c>
      <c r="F759" s="28">
        <f>IF(OR(Register!$B750="",Register!$E750="Retired",Register!$N750="After period end"),"",IF(COUNTIF($A$12:$A$1011,Register!$B750)&gt;0,"Matched","Not in IT inventory"))</f>
        <v/>
      </c>
    </row>
    <row r="760">
      <c r="A760" s="6" t="n"/>
      <c r="B760" s="28">
        <f>IF(A760="","",IF(COUNTIFS(Register!$B$3:$B$1002,A760,Register!$E$3:$E$1002,"&lt;&gt;Retired",Register!$N$3:$N$1002,"&lt;&gt;After period end")&gt;0,"Matched","Not in register"))</f>
        <v/>
      </c>
      <c r="D760" s="28">
        <f>IF(Register!$B751="","",Register!$A751)</f>
        <v/>
      </c>
      <c r="E760" s="28">
        <f>IF(Register!$B751="","",Register!$B751)</f>
        <v/>
      </c>
      <c r="F760" s="28">
        <f>IF(OR(Register!$B751="",Register!$E751="Retired",Register!$N751="After period end"),"",IF(COUNTIF($A$12:$A$1011,Register!$B751)&gt;0,"Matched","Not in IT inventory"))</f>
        <v/>
      </c>
    </row>
    <row r="761">
      <c r="A761" s="6" t="n"/>
      <c r="B761" s="28">
        <f>IF(A761="","",IF(COUNTIFS(Register!$B$3:$B$1002,A761,Register!$E$3:$E$1002,"&lt;&gt;Retired",Register!$N$3:$N$1002,"&lt;&gt;After period end")&gt;0,"Matched","Not in register"))</f>
        <v/>
      </c>
      <c r="D761" s="28">
        <f>IF(Register!$B752="","",Register!$A752)</f>
        <v/>
      </c>
      <c r="E761" s="28">
        <f>IF(Register!$B752="","",Register!$B752)</f>
        <v/>
      </c>
      <c r="F761" s="28">
        <f>IF(OR(Register!$B752="",Register!$E752="Retired",Register!$N752="After period end"),"",IF(COUNTIF($A$12:$A$1011,Register!$B752)&gt;0,"Matched","Not in IT inventory"))</f>
        <v/>
      </c>
    </row>
    <row r="762">
      <c r="A762" s="6" t="n"/>
      <c r="B762" s="28">
        <f>IF(A762="","",IF(COUNTIFS(Register!$B$3:$B$1002,A762,Register!$E$3:$E$1002,"&lt;&gt;Retired",Register!$N$3:$N$1002,"&lt;&gt;After period end")&gt;0,"Matched","Not in register"))</f>
        <v/>
      </c>
      <c r="D762" s="28">
        <f>IF(Register!$B753="","",Register!$A753)</f>
        <v/>
      </c>
      <c r="E762" s="28">
        <f>IF(Register!$B753="","",Register!$B753)</f>
        <v/>
      </c>
      <c r="F762" s="28">
        <f>IF(OR(Register!$B753="",Register!$E753="Retired",Register!$N753="After period end"),"",IF(COUNTIF($A$12:$A$1011,Register!$B753)&gt;0,"Matched","Not in IT inventory"))</f>
        <v/>
      </c>
    </row>
    <row r="763">
      <c r="A763" s="6" t="n"/>
      <c r="B763" s="28">
        <f>IF(A763="","",IF(COUNTIFS(Register!$B$3:$B$1002,A763,Register!$E$3:$E$1002,"&lt;&gt;Retired",Register!$N$3:$N$1002,"&lt;&gt;After period end")&gt;0,"Matched","Not in register"))</f>
        <v/>
      </c>
      <c r="D763" s="28">
        <f>IF(Register!$B754="","",Register!$A754)</f>
        <v/>
      </c>
      <c r="E763" s="28">
        <f>IF(Register!$B754="","",Register!$B754)</f>
        <v/>
      </c>
      <c r="F763" s="28">
        <f>IF(OR(Register!$B754="",Register!$E754="Retired",Register!$N754="After period end"),"",IF(COUNTIF($A$12:$A$1011,Register!$B754)&gt;0,"Matched","Not in IT inventory"))</f>
        <v/>
      </c>
    </row>
    <row r="764">
      <c r="A764" s="6" t="n"/>
      <c r="B764" s="28">
        <f>IF(A764="","",IF(COUNTIFS(Register!$B$3:$B$1002,A764,Register!$E$3:$E$1002,"&lt;&gt;Retired",Register!$N$3:$N$1002,"&lt;&gt;After period end")&gt;0,"Matched","Not in register"))</f>
        <v/>
      </c>
      <c r="D764" s="28">
        <f>IF(Register!$B755="","",Register!$A755)</f>
        <v/>
      </c>
      <c r="E764" s="28">
        <f>IF(Register!$B755="","",Register!$B755)</f>
        <v/>
      </c>
      <c r="F764" s="28">
        <f>IF(OR(Register!$B755="",Register!$E755="Retired",Register!$N755="After period end"),"",IF(COUNTIF($A$12:$A$1011,Register!$B755)&gt;0,"Matched","Not in IT inventory"))</f>
        <v/>
      </c>
    </row>
    <row r="765">
      <c r="A765" s="6" t="n"/>
      <c r="B765" s="28">
        <f>IF(A765="","",IF(COUNTIFS(Register!$B$3:$B$1002,A765,Register!$E$3:$E$1002,"&lt;&gt;Retired",Register!$N$3:$N$1002,"&lt;&gt;After period end")&gt;0,"Matched","Not in register"))</f>
        <v/>
      </c>
      <c r="D765" s="28">
        <f>IF(Register!$B756="","",Register!$A756)</f>
        <v/>
      </c>
      <c r="E765" s="28">
        <f>IF(Register!$B756="","",Register!$B756)</f>
        <v/>
      </c>
      <c r="F765" s="28">
        <f>IF(OR(Register!$B756="",Register!$E756="Retired",Register!$N756="After period end"),"",IF(COUNTIF($A$12:$A$1011,Register!$B756)&gt;0,"Matched","Not in IT inventory"))</f>
        <v/>
      </c>
    </row>
    <row r="766">
      <c r="A766" s="6" t="n"/>
      <c r="B766" s="28">
        <f>IF(A766="","",IF(COUNTIFS(Register!$B$3:$B$1002,A766,Register!$E$3:$E$1002,"&lt;&gt;Retired",Register!$N$3:$N$1002,"&lt;&gt;After period end")&gt;0,"Matched","Not in register"))</f>
        <v/>
      </c>
      <c r="D766" s="28">
        <f>IF(Register!$B757="","",Register!$A757)</f>
        <v/>
      </c>
      <c r="E766" s="28">
        <f>IF(Register!$B757="","",Register!$B757)</f>
        <v/>
      </c>
      <c r="F766" s="28">
        <f>IF(OR(Register!$B757="",Register!$E757="Retired",Register!$N757="After period end"),"",IF(COUNTIF($A$12:$A$1011,Register!$B757)&gt;0,"Matched","Not in IT inventory"))</f>
        <v/>
      </c>
    </row>
    <row r="767">
      <c r="A767" s="6" t="n"/>
      <c r="B767" s="28">
        <f>IF(A767="","",IF(COUNTIFS(Register!$B$3:$B$1002,A767,Register!$E$3:$E$1002,"&lt;&gt;Retired",Register!$N$3:$N$1002,"&lt;&gt;After period end")&gt;0,"Matched","Not in register"))</f>
        <v/>
      </c>
      <c r="D767" s="28">
        <f>IF(Register!$B758="","",Register!$A758)</f>
        <v/>
      </c>
      <c r="E767" s="28">
        <f>IF(Register!$B758="","",Register!$B758)</f>
        <v/>
      </c>
      <c r="F767" s="28">
        <f>IF(OR(Register!$B758="",Register!$E758="Retired",Register!$N758="After period end"),"",IF(COUNTIF($A$12:$A$1011,Register!$B758)&gt;0,"Matched","Not in IT inventory"))</f>
        <v/>
      </c>
    </row>
    <row r="768">
      <c r="A768" s="6" t="n"/>
      <c r="B768" s="28">
        <f>IF(A768="","",IF(COUNTIFS(Register!$B$3:$B$1002,A768,Register!$E$3:$E$1002,"&lt;&gt;Retired",Register!$N$3:$N$1002,"&lt;&gt;After period end")&gt;0,"Matched","Not in register"))</f>
        <v/>
      </c>
      <c r="D768" s="28">
        <f>IF(Register!$B759="","",Register!$A759)</f>
        <v/>
      </c>
      <c r="E768" s="28">
        <f>IF(Register!$B759="","",Register!$B759)</f>
        <v/>
      </c>
      <c r="F768" s="28">
        <f>IF(OR(Register!$B759="",Register!$E759="Retired",Register!$N759="After period end"),"",IF(COUNTIF($A$12:$A$1011,Register!$B759)&gt;0,"Matched","Not in IT inventory"))</f>
        <v/>
      </c>
    </row>
    <row r="769">
      <c r="A769" s="6" t="n"/>
      <c r="B769" s="28">
        <f>IF(A769="","",IF(COUNTIFS(Register!$B$3:$B$1002,A769,Register!$E$3:$E$1002,"&lt;&gt;Retired",Register!$N$3:$N$1002,"&lt;&gt;After period end")&gt;0,"Matched","Not in register"))</f>
        <v/>
      </c>
      <c r="D769" s="28">
        <f>IF(Register!$B760="","",Register!$A760)</f>
        <v/>
      </c>
      <c r="E769" s="28">
        <f>IF(Register!$B760="","",Register!$B760)</f>
        <v/>
      </c>
      <c r="F769" s="28">
        <f>IF(OR(Register!$B760="",Register!$E760="Retired",Register!$N760="After period end"),"",IF(COUNTIF($A$12:$A$1011,Register!$B760)&gt;0,"Matched","Not in IT inventory"))</f>
        <v/>
      </c>
    </row>
    <row r="770">
      <c r="A770" s="6" t="n"/>
      <c r="B770" s="28">
        <f>IF(A770="","",IF(COUNTIFS(Register!$B$3:$B$1002,A770,Register!$E$3:$E$1002,"&lt;&gt;Retired",Register!$N$3:$N$1002,"&lt;&gt;After period end")&gt;0,"Matched","Not in register"))</f>
        <v/>
      </c>
      <c r="D770" s="28">
        <f>IF(Register!$B761="","",Register!$A761)</f>
        <v/>
      </c>
      <c r="E770" s="28">
        <f>IF(Register!$B761="","",Register!$B761)</f>
        <v/>
      </c>
      <c r="F770" s="28">
        <f>IF(OR(Register!$B761="",Register!$E761="Retired",Register!$N761="After period end"),"",IF(COUNTIF($A$12:$A$1011,Register!$B761)&gt;0,"Matched","Not in IT inventory"))</f>
        <v/>
      </c>
    </row>
    <row r="771">
      <c r="A771" s="6" t="n"/>
      <c r="B771" s="28">
        <f>IF(A771="","",IF(COUNTIFS(Register!$B$3:$B$1002,A771,Register!$E$3:$E$1002,"&lt;&gt;Retired",Register!$N$3:$N$1002,"&lt;&gt;After period end")&gt;0,"Matched","Not in register"))</f>
        <v/>
      </c>
      <c r="D771" s="28">
        <f>IF(Register!$B762="","",Register!$A762)</f>
        <v/>
      </c>
      <c r="E771" s="28">
        <f>IF(Register!$B762="","",Register!$B762)</f>
        <v/>
      </c>
      <c r="F771" s="28">
        <f>IF(OR(Register!$B762="",Register!$E762="Retired",Register!$N762="After period end"),"",IF(COUNTIF($A$12:$A$1011,Register!$B762)&gt;0,"Matched","Not in IT inventory"))</f>
        <v/>
      </c>
    </row>
    <row r="772">
      <c r="A772" s="6" t="n"/>
      <c r="B772" s="28">
        <f>IF(A772="","",IF(COUNTIFS(Register!$B$3:$B$1002,A772,Register!$E$3:$E$1002,"&lt;&gt;Retired",Register!$N$3:$N$1002,"&lt;&gt;After period end")&gt;0,"Matched","Not in register"))</f>
        <v/>
      </c>
      <c r="D772" s="28">
        <f>IF(Register!$B763="","",Register!$A763)</f>
        <v/>
      </c>
      <c r="E772" s="28">
        <f>IF(Register!$B763="","",Register!$B763)</f>
        <v/>
      </c>
      <c r="F772" s="28">
        <f>IF(OR(Register!$B763="",Register!$E763="Retired",Register!$N763="After period end"),"",IF(COUNTIF($A$12:$A$1011,Register!$B763)&gt;0,"Matched","Not in IT inventory"))</f>
        <v/>
      </c>
    </row>
    <row r="773">
      <c r="A773" s="6" t="n"/>
      <c r="B773" s="28">
        <f>IF(A773="","",IF(COUNTIFS(Register!$B$3:$B$1002,A773,Register!$E$3:$E$1002,"&lt;&gt;Retired",Register!$N$3:$N$1002,"&lt;&gt;After period end")&gt;0,"Matched","Not in register"))</f>
        <v/>
      </c>
      <c r="D773" s="28">
        <f>IF(Register!$B764="","",Register!$A764)</f>
        <v/>
      </c>
      <c r="E773" s="28">
        <f>IF(Register!$B764="","",Register!$B764)</f>
        <v/>
      </c>
      <c r="F773" s="28">
        <f>IF(OR(Register!$B764="",Register!$E764="Retired",Register!$N764="After period end"),"",IF(COUNTIF($A$12:$A$1011,Register!$B764)&gt;0,"Matched","Not in IT inventory"))</f>
        <v/>
      </c>
    </row>
    <row r="774">
      <c r="A774" s="6" t="n"/>
      <c r="B774" s="28">
        <f>IF(A774="","",IF(COUNTIFS(Register!$B$3:$B$1002,A774,Register!$E$3:$E$1002,"&lt;&gt;Retired",Register!$N$3:$N$1002,"&lt;&gt;After period end")&gt;0,"Matched","Not in register"))</f>
        <v/>
      </c>
      <c r="D774" s="28">
        <f>IF(Register!$B765="","",Register!$A765)</f>
        <v/>
      </c>
      <c r="E774" s="28">
        <f>IF(Register!$B765="","",Register!$B765)</f>
        <v/>
      </c>
      <c r="F774" s="28">
        <f>IF(OR(Register!$B765="",Register!$E765="Retired",Register!$N765="After period end"),"",IF(COUNTIF($A$12:$A$1011,Register!$B765)&gt;0,"Matched","Not in IT inventory"))</f>
        <v/>
      </c>
    </row>
    <row r="775">
      <c r="A775" s="6" t="n"/>
      <c r="B775" s="28">
        <f>IF(A775="","",IF(COUNTIFS(Register!$B$3:$B$1002,A775,Register!$E$3:$E$1002,"&lt;&gt;Retired",Register!$N$3:$N$1002,"&lt;&gt;After period end")&gt;0,"Matched","Not in register"))</f>
        <v/>
      </c>
      <c r="D775" s="28">
        <f>IF(Register!$B766="","",Register!$A766)</f>
        <v/>
      </c>
      <c r="E775" s="28">
        <f>IF(Register!$B766="","",Register!$B766)</f>
        <v/>
      </c>
      <c r="F775" s="28">
        <f>IF(OR(Register!$B766="",Register!$E766="Retired",Register!$N766="After period end"),"",IF(COUNTIF($A$12:$A$1011,Register!$B766)&gt;0,"Matched","Not in IT inventory"))</f>
        <v/>
      </c>
    </row>
    <row r="776">
      <c r="A776" s="6" t="n"/>
      <c r="B776" s="28">
        <f>IF(A776="","",IF(COUNTIFS(Register!$B$3:$B$1002,A776,Register!$E$3:$E$1002,"&lt;&gt;Retired",Register!$N$3:$N$1002,"&lt;&gt;After period end")&gt;0,"Matched","Not in register"))</f>
        <v/>
      </c>
      <c r="D776" s="28">
        <f>IF(Register!$B767="","",Register!$A767)</f>
        <v/>
      </c>
      <c r="E776" s="28">
        <f>IF(Register!$B767="","",Register!$B767)</f>
        <v/>
      </c>
      <c r="F776" s="28">
        <f>IF(OR(Register!$B767="",Register!$E767="Retired",Register!$N767="After period end"),"",IF(COUNTIF($A$12:$A$1011,Register!$B767)&gt;0,"Matched","Not in IT inventory"))</f>
        <v/>
      </c>
    </row>
    <row r="777">
      <c r="A777" s="6" t="n"/>
      <c r="B777" s="28">
        <f>IF(A777="","",IF(COUNTIFS(Register!$B$3:$B$1002,A777,Register!$E$3:$E$1002,"&lt;&gt;Retired",Register!$N$3:$N$1002,"&lt;&gt;After period end")&gt;0,"Matched","Not in register"))</f>
        <v/>
      </c>
      <c r="D777" s="28">
        <f>IF(Register!$B768="","",Register!$A768)</f>
        <v/>
      </c>
      <c r="E777" s="28">
        <f>IF(Register!$B768="","",Register!$B768)</f>
        <v/>
      </c>
      <c r="F777" s="28">
        <f>IF(OR(Register!$B768="",Register!$E768="Retired",Register!$N768="After period end"),"",IF(COUNTIF($A$12:$A$1011,Register!$B768)&gt;0,"Matched","Not in IT inventory"))</f>
        <v/>
      </c>
    </row>
    <row r="778">
      <c r="A778" s="6" t="n"/>
      <c r="B778" s="28">
        <f>IF(A778="","",IF(COUNTIFS(Register!$B$3:$B$1002,A778,Register!$E$3:$E$1002,"&lt;&gt;Retired",Register!$N$3:$N$1002,"&lt;&gt;After period end")&gt;0,"Matched","Not in register"))</f>
        <v/>
      </c>
      <c r="D778" s="28">
        <f>IF(Register!$B769="","",Register!$A769)</f>
        <v/>
      </c>
      <c r="E778" s="28">
        <f>IF(Register!$B769="","",Register!$B769)</f>
        <v/>
      </c>
      <c r="F778" s="28">
        <f>IF(OR(Register!$B769="",Register!$E769="Retired",Register!$N769="After period end"),"",IF(COUNTIF($A$12:$A$1011,Register!$B769)&gt;0,"Matched","Not in IT inventory"))</f>
        <v/>
      </c>
    </row>
    <row r="779">
      <c r="A779" s="6" t="n"/>
      <c r="B779" s="28">
        <f>IF(A779="","",IF(COUNTIFS(Register!$B$3:$B$1002,A779,Register!$E$3:$E$1002,"&lt;&gt;Retired",Register!$N$3:$N$1002,"&lt;&gt;After period end")&gt;0,"Matched","Not in register"))</f>
        <v/>
      </c>
      <c r="D779" s="28">
        <f>IF(Register!$B770="","",Register!$A770)</f>
        <v/>
      </c>
      <c r="E779" s="28">
        <f>IF(Register!$B770="","",Register!$B770)</f>
        <v/>
      </c>
      <c r="F779" s="28">
        <f>IF(OR(Register!$B770="",Register!$E770="Retired",Register!$N770="After period end"),"",IF(COUNTIF($A$12:$A$1011,Register!$B770)&gt;0,"Matched","Not in IT inventory"))</f>
        <v/>
      </c>
    </row>
    <row r="780">
      <c r="A780" s="6" t="n"/>
      <c r="B780" s="28">
        <f>IF(A780="","",IF(COUNTIFS(Register!$B$3:$B$1002,A780,Register!$E$3:$E$1002,"&lt;&gt;Retired",Register!$N$3:$N$1002,"&lt;&gt;After period end")&gt;0,"Matched","Not in register"))</f>
        <v/>
      </c>
      <c r="D780" s="28">
        <f>IF(Register!$B771="","",Register!$A771)</f>
        <v/>
      </c>
      <c r="E780" s="28">
        <f>IF(Register!$B771="","",Register!$B771)</f>
        <v/>
      </c>
      <c r="F780" s="28">
        <f>IF(OR(Register!$B771="",Register!$E771="Retired",Register!$N771="After period end"),"",IF(COUNTIF($A$12:$A$1011,Register!$B771)&gt;0,"Matched","Not in IT inventory"))</f>
        <v/>
      </c>
    </row>
    <row r="781">
      <c r="A781" s="6" t="n"/>
      <c r="B781" s="28">
        <f>IF(A781="","",IF(COUNTIFS(Register!$B$3:$B$1002,A781,Register!$E$3:$E$1002,"&lt;&gt;Retired",Register!$N$3:$N$1002,"&lt;&gt;After period end")&gt;0,"Matched","Not in register"))</f>
        <v/>
      </c>
      <c r="D781" s="28">
        <f>IF(Register!$B772="","",Register!$A772)</f>
        <v/>
      </c>
      <c r="E781" s="28">
        <f>IF(Register!$B772="","",Register!$B772)</f>
        <v/>
      </c>
      <c r="F781" s="28">
        <f>IF(OR(Register!$B772="",Register!$E772="Retired",Register!$N772="After period end"),"",IF(COUNTIF($A$12:$A$1011,Register!$B772)&gt;0,"Matched","Not in IT inventory"))</f>
        <v/>
      </c>
    </row>
    <row r="782">
      <c r="A782" s="6" t="n"/>
      <c r="B782" s="28">
        <f>IF(A782="","",IF(COUNTIFS(Register!$B$3:$B$1002,A782,Register!$E$3:$E$1002,"&lt;&gt;Retired",Register!$N$3:$N$1002,"&lt;&gt;After period end")&gt;0,"Matched","Not in register"))</f>
        <v/>
      </c>
      <c r="D782" s="28">
        <f>IF(Register!$B773="","",Register!$A773)</f>
        <v/>
      </c>
      <c r="E782" s="28">
        <f>IF(Register!$B773="","",Register!$B773)</f>
        <v/>
      </c>
      <c r="F782" s="28">
        <f>IF(OR(Register!$B773="",Register!$E773="Retired",Register!$N773="After period end"),"",IF(COUNTIF($A$12:$A$1011,Register!$B773)&gt;0,"Matched","Not in IT inventory"))</f>
        <v/>
      </c>
    </row>
    <row r="783">
      <c r="A783" s="6" t="n"/>
      <c r="B783" s="28">
        <f>IF(A783="","",IF(COUNTIFS(Register!$B$3:$B$1002,A783,Register!$E$3:$E$1002,"&lt;&gt;Retired",Register!$N$3:$N$1002,"&lt;&gt;After period end")&gt;0,"Matched","Not in register"))</f>
        <v/>
      </c>
      <c r="D783" s="28">
        <f>IF(Register!$B774="","",Register!$A774)</f>
        <v/>
      </c>
      <c r="E783" s="28">
        <f>IF(Register!$B774="","",Register!$B774)</f>
        <v/>
      </c>
      <c r="F783" s="28">
        <f>IF(OR(Register!$B774="",Register!$E774="Retired",Register!$N774="After period end"),"",IF(COUNTIF($A$12:$A$1011,Register!$B774)&gt;0,"Matched","Not in IT inventory"))</f>
        <v/>
      </c>
    </row>
    <row r="784">
      <c r="A784" s="6" t="n"/>
      <c r="B784" s="28">
        <f>IF(A784="","",IF(COUNTIFS(Register!$B$3:$B$1002,A784,Register!$E$3:$E$1002,"&lt;&gt;Retired",Register!$N$3:$N$1002,"&lt;&gt;After period end")&gt;0,"Matched","Not in register"))</f>
        <v/>
      </c>
      <c r="D784" s="28">
        <f>IF(Register!$B775="","",Register!$A775)</f>
        <v/>
      </c>
      <c r="E784" s="28">
        <f>IF(Register!$B775="","",Register!$B775)</f>
        <v/>
      </c>
      <c r="F784" s="28">
        <f>IF(OR(Register!$B775="",Register!$E775="Retired",Register!$N775="After period end"),"",IF(COUNTIF($A$12:$A$1011,Register!$B775)&gt;0,"Matched","Not in IT inventory"))</f>
        <v/>
      </c>
    </row>
    <row r="785">
      <c r="A785" s="6" t="n"/>
      <c r="B785" s="28">
        <f>IF(A785="","",IF(COUNTIFS(Register!$B$3:$B$1002,A785,Register!$E$3:$E$1002,"&lt;&gt;Retired",Register!$N$3:$N$1002,"&lt;&gt;After period end")&gt;0,"Matched","Not in register"))</f>
        <v/>
      </c>
      <c r="D785" s="28">
        <f>IF(Register!$B776="","",Register!$A776)</f>
        <v/>
      </c>
      <c r="E785" s="28">
        <f>IF(Register!$B776="","",Register!$B776)</f>
        <v/>
      </c>
      <c r="F785" s="28">
        <f>IF(OR(Register!$B776="",Register!$E776="Retired",Register!$N776="After period end"),"",IF(COUNTIF($A$12:$A$1011,Register!$B776)&gt;0,"Matched","Not in IT inventory"))</f>
        <v/>
      </c>
    </row>
    <row r="786">
      <c r="A786" s="6" t="n"/>
      <c r="B786" s="28">
        <f>IF(A786="","",IF(COUNTIFS(Register!$B$3:$B$1002,A786,Register!$E$3:$E$1002,"&lt;&gt;Retired",Register!$N$3:$N$1002,"&lt;&gt;After period end")&gt;0,"Matched","Not in register"))</f>
        <v/>
      </c>
      <c r="D786" s="28">
        <f>IF(Register!$B777="","",Register!$A777)</f>
        <v/>
      </c>
      <c r="E786" s="28">
        <f>IF(Register!$B777="","",Register!$B777)</f>
        <v/>
      </c>
      <c r="F786" s="28">
        <f>IF(OR(Register!$B777="",Register!$E777="Retired",Register!$N777="After period end"),"",IF(COUNTIF($A$12:$A$1011,Register!$B777)&gt;0,"Matched","Not in IT inventory"))</f>
        <v/>
      </c>
    </row>
    <row r="787">
      <c r="A787" s="6" t="n"/>
      <c r="B787" s="28">
        <f>IF(A787="","",IF(COUNTIFS(Register!$B$3:$B$1002,A787,Register!$E$3:$E$1002,"&lt;&gt;Retired",Register!$N$3:$N$1002,"&lt;&gt;After period end")&gt;0,"Matched","Not in register"))</f>
        <v/>
      </c>
      <c r="D787" s="28">
        <f>IF(Register!$B778="","",Register!$A778)</f>
        <v/>
      </c>
      <c r="E787" s="28">
        <f>IF(Register!$B778="","",Register!$B778)</f>
        <v/>
      </c>
      <c r="F787" s="28">
        <f>IF(OR(Register!$B778="",Register!$E778="Retired",Register!$N778="After period end"),"",IF(COUNTIF($A$12:$A$1011,Register!$B778)&gt;0,"Matched","Not in IT inventory"))</f>
        <v/>
      </c>
    </row>
    <row r="788">
      <c r="A788" s="6" t="n"/>
      <c r="B788" s="28">
        <f>IF(A788="","",IF(COUNTIFS(Register!$B$3:$B$1002,A788,Register!$E$3:$E$1002,"&lt;&gt;Retired",Register!$N$3:$N$1002,"&lt;&gt;After period end")&gt;0,"Matched","Not in register"))</f>
        <v/>
      </c>
      <c r="D788" s="28">
        <f>IF(Register!$B779="","",Register!$A779)</f>
        <v/>
      </c>
      <c r="E788" s="28">
        <f>IF(Register!$B779="","",Register!$B779)</f>
        <v/>
      </c>
      <c r="F788" s="28">
        <f>IF(OR(Register!$B779="",Register!$E779="Retired",Register!$N779="After period end"),"",IF(COUNTIF($A$12:$A$1011,Register!$B779)&gt;0,"Matched","Not in IT inventory"))</f>
        <v/>
      </c>
    </row>
    <row r="789">
      <c r="A789" s="6" t="n"/>
      <c r="B789" s="28">
        <f>IF(A789="","",IF(COUNTIFS(Register!$B$3:$B$1002,A789,Register!$E$3:$E$1002,"&lt;&gt;Retired",Register!$N$3:$N$1002,"&lt;&gt;After period end")&gt;0,"Matched","Not in register"))</f>
        <v/>
      </c>
      <c r="D789" s="28">
        <f>IF(Register!$B780="","",Register!$A780)</f>
        <v/>
      </c>
      <c r="E789" s="28">
        <f>IF(Register!$B780="","",Register!$B780)</f>
        <v/>
      </c>
      <c r="F789" s="28">
        <f>IF(OR(Register!$B780="",Register!$E780="Retired",Register!$N780="After period end"),"",IF(COUNTIF($A$12:$A$1011,Register!$B780)&gt;0,"Matched","Not in IT inventory"))</f>
        <v/>
      </c>
    </row>
    <row r="790">
      <c r="A790" s="6" t="n"/>
      <c r="B790" s="28">
        <f>IF(A790="","",IF(COUNTIFS(Register!$B$3:$B$1002,A790,Register!$E$3:$E$1002,"&lt;&gt;Retired",Register!$N$3:$N$1002,"&lt;&gt;After period end")&gt;0,"Matched","Not in register"))</f>
        <v/>
      </c>
      <c r="D790" s="28">
        <f>IF(Register!$B781="","",Register!$A781)</f>
        <v/>
      </c>
      <c r="E790" s="28">
        <f>IF(Register!$B781="","",Register!$B781)</f>
        <v/>
      </c>
      <c r="F790" s="28">
        <f>IF(OR(Register!$B781="",Register!$E781="Retired",Register!$N781="After period end"),"",IF(COUNTIF($A$12:$A$1011,Register!$B781)&gt;0,"Matched","Not in IT inventory"))</f>
        <v/>
      </c>
    </row>
    <row r="791">
      <c r="A791" s="6" t="n"/>
      <c r="B791" s="28">
        <f>IF(A791="","",IF(COUNTIFS(Register!$B$3:$B$1002,A791,Register!$E$3:$E$1002,"&lt;&gt;Retired",Register!$N$3:$N$1002,"&lt;&gt;After period end")&gt;0,"Matched","Not in register"))</f>
        <v/>
      </c>
      <c r="D791" s="28">
        <f>IF(Register!$B782="","",Register!$A782)</f>
        <v/>
      </c>
      <c r="E791" s="28">
        <f>IF(Register!$B782="","",Register!$B782)</f>
        <v/>
      </c>
      <c r="F791" s="28">
        <f>IF(OR(Register!$B782="",Register!$E782="Retired",Register!$N782="After period end"),"",IF(COUNTIF($A$12:$A$1011,Register!$B782)&gt;0,"Matched","Not in IT inventory"))</f>
        <v/>
      </c>
    </row>
    <row r="792">
      <c r="A792" s="6" t="n"/>
      <c r="B792" s="28">
        <f>IF(A792="","",IF(COUNTIFS(Register!$B$3:$B$1002,A792,Register!$E$3:$E$1002,"&lt;&gt;Retired",Register!$N$3:$N$1002,"&lt;&gt;After period end")&gt;0,"Matched","Not in register"))</f>
        <v/>
      </c>
      <c r="D792" s="28">
        <f>IF(Register!$B783="","",Register!$A783)</f>
        <v/>
      </c>
      <c r="E792" s="28">
        <f>IF(Register!$B783="","",Register!$B783)</f>
        <v/>
      </c>
      <c r="F792" s="28">
        <f>IF(OR(Register!$B783="",Register!$E783="Retired",Register!$N783="After period end"),"",IF(COUNTIF($A$12:$A$1011,Register!$B783)&gt;0,"Matched","Not in IT inventory"))</f>
        <v/>
      </c>
    </row>
    <row r="793">
      <c r="A793" s="6" t="n"/>
      <c r="B793" s="28">
        <f>IF(A793="","",IF(COUNTIFS(Register!$B$3:$B$1002,A793,Register!$E$3:$E$1002,"&lt;&gt;Retired",Register!$N$3:$N$1002,"&lt;&gt;After period end")&gt;0,"Matched","Not in register"))</f>
        <v/>
      </c>
      <c r="D793" s="28">
        <f>IF(Register!$B784="","",Register!$A784)</f>
        <v/>
      </c>
      <c r="E793" s="28">
        <f>IF(Register!$B784="","",Register!$B784)</f>
        <v/>
      </c>
      <c r="F793" s="28">
        <f>IF(OR(Register!$B784="",Register!$E784="Retired",Register!$N784="After period end"),"",IF(COUNTIF($A$12:$A$1011,Register!$B784)&gt;0,"Matched","Not in IT inventory"))</f>
        <v/>
      </c>
    </row>
    <row r="794">
      <c r="A794" s="6" t="n"/>
      <c r="B794" s="28">
        <f>IF(A794="","",IF(COUNTIFS(Register!$B$3:$B$1002,A794,Register!$E$3:$E$1002,"&lt;&gt;Retired",Register!$N$3:$N$1002,"&lt;&gt;After period end")&gt;0,"Matched","Not in register"))</f>
        <v/>
      </c>
      <c r="D794" s="28">
        <f>IF(Register!$B785="","",Register!$A785)</f>
        <v/>
      </c>
      <c r="E794" s="28">
        <f>IF(Register!$B785="","",Register!$B785)</f>
        <v/>
      </c>
      <c r="F794" s="28">
        <f>IF(OR(Register!$B785="",Register!$E785="Retired",Register!$N785="After period end"),"",IF(COUNTIF($A$12:$A$1011,Register!$B785)&gt;0,"Matched","Not in IT inventory"))</f>
        <v/>
      </c>
    </row>
    <row r="795">
      <c r="A795" s="6" t="n"/>
      <c r="B795" s="28">
        <f>IF(A795="","",IF(COUNTIFS(Register!$B$3:$B$1002,A795,Register!$E$3:$E$1002,"&lt;&gt;Retired",Register!$N$3:$N$1002,"&lt;&gt;After period end")&gt;0,"Matched","Not in register"))</f>
        <v/>
      </c>
      <c r="D795" s="28">
        <f>IF(Register!$B786="","",Register!$A786)</f>
        <v/>
      </c>
      <c r="E795" s="28">
        <f>IF(Register!$B786="","",Register!$B786)</f>
        <v/>
      </c>
      <c r="F795" s="28">
        <f>IF(OR(Register!$B786="",Register!$E786="Retired",Register!$N786="After period end"),"",IF(COUNTIF($A$12:$A$1011,Register!$B786)&gt;0,"Matched","Not in IT inventory"))</f>
        <v/>
      </c>
    </row>
    <row r="796">
      <c r="A796" s="6" t="n"/>
      <c r="B796" s="28">
        <f>IF(A796="","",IF(COUNTIFS(Register!$B$3:$B$1002,A796,Register!$E$3:$E$1002,"&lt;&gt;Retired",Register!$N$3:$N$1002,"&lt;&gt;After period end")&gt;0,"Matched","Not in register"))</f>
        <v/>
      </c>
      <c r="D796" s="28">
        <f>IF(Register!$B787="","",Register!$A787)</f>
        <v/>
      </c>
      <c r="E796" s="28">
        <f>IF(Register!$B787="","",Register!$B787)</f>
        <v/>
      </c>
      <c r="F796" s="28">
        <f>IF(OR(Register!$B787="",Register!$E787="Retired",Register!$N787="After period end"),"",IF(COUNTIF($A$12:$A$1011,Register!$B787)&gt;0,"Matched","Not in IT inventory"))</f>
        <v/>
      </c>
    </row>
    <row r="797">
      <c r="A797" s="6" t="n"/>
      <c r="B797" s="28">
        <f>IF(A797="","",IF(COUNTIFS(Register!$B$3:$B$1002,A797,Register!$E$3:$E$1002,"&lt;&gt;Retired",Register!$N$3:$N$1002,"&lt;&gt;After period end")&gt;0,"Matched","Not in register"))</f>
        <v/>
      </c>
      <c r="D797" s="28">
        <f>IF(Register!$B788="","",Register!$A788)</f>
        <v/>
      </c>
      <c r="E797" s="28">
        <f>IF(Register!$B788="","",Register!$B788)</f>
        <v/>
      </c>
      <c r="F797" s="28">
        <f>IF(OR(Register!$B788="",Register!$E788="Retired",Register!$N788="After period end"),"",IF(COUNTIF($A$12:$A$1011,Register!$B788)&gt;0,"Matched","Not in IT inventory"))</f>
        <v/>
      </c>
    </row>
    <row r="798">
      <c r="A798" s="6" t="n"/>
      <c r="B798" s="28">
        <f>IF(A798="","",IF(COUNTIFS(Register!$B$3:$B$1002,A798,Register!$E$3:$E$1002,"&lt;&gt;Retired",Register!$N$3:$N$1002,"&lt;&gt;After period end")&gt;0,"Matched","Not in register"))</f>
        <v/>
      </c>
      <c r="D798" s="28">
        <f>IF(Register!$B789="","",Register!$A789)</f>
        <v/>
      </c>
      <c r="E798" s="28">
        <f>IF(Register!$B789="","",Register!$B789)</f>
        <v/>
      </c>
      <c r="F798" s="28">
        <f>IF(OR(Register!$B789="",Register!$E789="Retired",Register!$N789="After period end"),"",IF(COUNTIF($A$12:$A$1011,Register!$B789)&gt;0,"Matched","Not in IT inventory"))</f>
        <v/>
      </c>
    </row>
    <row r="799">
      <c r="A799" s="6" t="n"/>
      <c r="B799" s="28">
        <f>IF(A799="","",IF(COUNTIFS(Register!$B$3:$B$1002,A799,Register!$E$3:$E$1002,"&lt;&gt;Retired",Register!$N$3:$N$1002,"&lt;&gt;After period end")&gt;0,"Matched","Not in register"))</f>
        <v/>
      </c>
      <c r="D799" s="28">
        <f>IF(Register!$B790="","",Register!$A790)</f>
        <v/>
      </c>
      <c r="E799" s="28">
        <f>IF(Register!$B790="","",Register!$B790)</f>
        <v/>
      </c>
      <c r="F799" s="28">
        <f>IF(OR(Register!$B790="",Register!$E790="Retired",Register!$N790="After period end"),"",IF(COUNTIF($A$12:$A$1011,Register!$B790)&gt;0,"Matched","Not in IT inventory"))</f>
        <v/>
      </c>
    </row>
    <row r="800">
      <c r="A800" s="6" t="n"/>
      <c r="B800" s="28">
        <f>IF(A800="","",IF(COUNTIFS(Register!$B$3:$B$1002,A800,Register!$E$3:$E$1002,"&lt;&gt;Retired",Register!$N$3:$N$1002,"&lt;&gt;After period end")&gt;0,"Matched","Not in register"))</f>
        <v/>
      </c>
      <c r="D800" s="28">
        <f>IF(Register!$B791="","",Register!$A791)</f>
        <v/>
      </c>
      <c r="E800" s="28">
        <f>IF(Register!$B791="","",Register!$B791)</f>
        <v/>
      </c>
      <c r="F800" s="28">
        <f>IF(OR(Register!$B791="",Register!$E791="Retired",Register!$N791="After period end"),"",IF(COUNTIF($A$12:$A$1011,Register!$B791)&gt;0,"Matched","Not in IT inventory"))</f>
        <v/>
      </c>
    </row>
    <row r="801">
      <c r="A801" s="6" t="n"/>
      <c r="B801" s="28">
        <f>IF(A801="","",IF(COUNTIFS(Register!$B$3:$B$1002,A801,Register!$E$3:$E$1002,"&lt;&gt;Retired",Register!$N$3:$N$1002,"&lt;&gt;After period end")&gt;0,"Matched","Not in register"))</f>
        <v/>
      </c>
      <c r="D801" s="28">
        <f>IF(Register!$B792="","",Register!$A792)</f>
        <v/>
      </c>
      <c r="E801" s="28">
        <f>IF(Register!$B792="","",Register!$B792)</f>
        <v/>
      </c>
      <c r="F801" s="28">
        <f>IF(OR(Register!$B792="",Register!$E792="Retired",Register!$N792="After period end"),"",IF(COUNTIF($A$12:$A$1011,Register!$B792)&gt;0,"Matched","Not in IT inventory"))</f>
        <v/>
      </c>
    </row>
    <row r="802">
      <c r="A802" s="6" t="n"/>
      <c r="B802" s="28">
        <f>IF(A802="","",IF(COUNTIFS(Register!$B$3:$B$1002,A802,Register!$E$3:$E$1002,"&lt;&gt;Retired",Register!$N$3:$N$1002,"&lt;&gt;After period end")&gt;0,"Matched","Not in register"))</f>
        <v/>
      </c>
      <c r="D802" s="28">
        <f>IF(Register!$B793="","",Register!$A793)</f>
        <v/>
      </c>
      <c r="E802" s="28">
        <f>IF(Register!$B793="","",Register!$B793)</f>
        <v/>
      </c>
      <c r="F802" s="28">
        <f>IF(OR(Register!$B793="",Register!$E793="Retired",Register!$N793="After period end"),"",IF(COUNTIF($A$12:$A$1011,Register!$B793)&gt;0,"Matched","Not in IT inventory"))</f>
        <v/>
      </c>
    </row>
    <row r="803">
      <c r="A803" s="6" t="n"/>
      <c r="B803" s="28">
        <f>IF(A803="","",IF(COUNTIFS(Register!$B$3:$B$1002,A803,Register!$E$3:$E$1002,"&lt;&gt;Retired",Register!$N$3:$N$1002,"&lt;&gt;After period end")&gt;0,"Matched","Not in register"))</f>
        <v/>
      </c>
      <c r="D803" s="28">
        <f>IF(Register!$B794="","",Register!$A794)</f>
        <v/>
      </c>
      <c r="E803" s="28">
        <f>IF(Register!$B794="","",Register!$B794)</f>
        <v/>
      </c>
      <c r="F803" s="28">
        <f>IF(OR(Register!$B794="",Register!$E794="Retired",Register!$N794="After period end"),"",IF(COUNTIF($A$12:$A$1011,Register!$B794)&gt;0,"Matched","Not in IT inventory"))</f>
        <v/>
      </c>
    </row>
    <row r="804">
      <c r="A804" s="6" t="n"/>
      <c r="B804" s="28">
        <f>IF(A804="","",IF(COUNTIFS(Register!$B$3:$B$1002,A804,Register!$E$3:$E$1002,"&lt;&gt;Retired",Register!$N$3:$N$1002,"&lt;&gt;After period end")&gt;0,"Matched","Not in register"))</f>
        <v/>
      </c>
      <c r="D804" s="28">
        <f>IF(Register!$B795="","",Register!$A795)</f>
        <v/>
      </c>
      <c r="E804" s="28">
        <f>IF(Register!$B795="","",Register!$B795)</f>
        <v/>
      </c>
      <c r="F804" s="28">
        <f>IF(OR(Register!$B795="",Register!$E795="Retired",Register!$N795="After period end"),"",IF(COUNTIF($A$12:$A$1011,Register!$B795)&gt;0,"Matched","Not in IT inventory"))</f>
        <v/>
      </c>
    </row>
    <row r="805">
      <c r="A805" s="6" t="n"/>
      <c r="B805" s="28">
        <f>IF(A805="","",IF(COUNTIFS(Register!$B$3:$B$1002,A805,Register!$E$3:$E$1002,"&lt;&gt;Retired",Register!$N$3:$N$1002,"&lt;&gt;After period end")&gt;0,"Matched","Not in register"))</f>
        <v/>
      </c>
      <c r="D805" s="28">
        <f>IF(Register!$B796="","",Register!$A796)</f>
        <v/>
      </c>
      <c r="E805" s="28">
        <f>IF(Register!$B796="","",Register!$B796)</f>
        <v/>
      </c>
      <c r="F805" s="28">
        <f>IF(OR(Register!$B796="",Register!$E796="Retired",Register!$N796="After period end"),"",IF(COUNTIF($A$12:$A$1011,Register!$B796)&gt;0,"Matched","Not in IT inventory"))</f>
        <v/>
      </c>
    </row>
    <row r="806">
      <c r="A806" s="6" t="n"/>
      <c r="B806" s="28">
        <f>IF(A806="","",IF(COUNTIFS(Register!$B$3:$B$1002,A806,Register!$E$3:$E$1002,"&lt;&gt;Retired",Register!$N$3:$N$1002,"&lt;&gt;After period end")&gt;0,"Matched","Not in register"))</f>
        <v/>
      </c>
      <c r="D806" s="28">
        <f>IF(Register!$B797="","",Register!$A797)</f>
        <v/>
      </c>
      <c r="E806" s="28">
        <f>IF(Register!$B797="","",Register!$B797)</f>
        <v/>
      </c>
      <c r="F806" s="28">
        <f>IF(OR(Register!$B797="",Register!$E797="Retired",Register!$N797="After period end"),"",IF(COUNTIF($A$12:$A$1011,Register!$B797)&gt;0,"Matched","Not in IT inventory"))</f>
        <v/>
      </c>
    </row>
    <row r="807">
      <c r="A807" s="6" t="n"/>
      <c r="B807" s="28">
        <f>IF(A807="","",IF(COUNTIFS(Register!$B$3:$B$1002,A807,Register!$E$3:$E$1002,"&lt;&gt;Retired",Register!$N$3:$N$1002,"&lt;&gt;After period end")&gt;0,"Matched","Not in register"))</f>
        <v/>
      </c>
      <c r="D807" s="28">
        <f>IF(Register!$B798="","",Register!$A798)</f>
        <v/>
      </c>
      <c r="E807" s="28">
        <f>IF(Register!$B798="","",Register!$B798)</f>
        <v/>
      </c>
      <c r="F807" s="28">
        <f>IF(OR(Register!$B798="",Register!$E798="Retired",Register!$N798="After period end"),"",IF(COUNTIF($A$12:$A$1011,Register!$B798)&gt;0,"Matched","Not in IT inventory"))</f>
        <v/>
      </c>
    </row>
    <row r="808">
      <c r="A808" s="6" t="n"/>
      <c r="B808" s="28">
        <f>IF(A808="","",IF(COUNTIFS(Register!$B$3:$B$1002,A808,Register!$E$3:$E$1002,"&lt;&gt;Retired",Register!$N$3:$N$1002,"&lt;&gt;After period end")&gt;0,"Matched","Not in register"))</f>
        <v/>
      </c>
      <c r="D808" s="28">
        <f>IF(Register!$B799="","",Register!$A799)</f>
        <v/>
      </c>
      <c r="E808" s="28">
        <f>IF(Register!$B799="","",Register!$B799)</f>
        <v/>
      </c>
      <c r="F808" s="28">
        <f>IF(OR(Register!$B799="",Register!$E799="Retired",Register!$N799="After period end"),"",IF(COUNTIF($A$12:$A$1011,Register!$B799)&gt;0,"Matched","Not in IT inventory"))</f>
        <v/>
      </c>
    </row>
    <row r="809">
      <c r="A809" s="6" t="n"/>
      <c r="B809" s="28">
        <f>IF(A809="","",IF(COUNTIFS(Register!$B$3:$B$1002,A809,Register!$E$3:$E$1002,"&lt;&gt;Retired",Register!$N$3:$N$1002,"&lt;&gt;After period end")&gt;0,"Matched","Not in register"))</f>
        <v/>
      </c>
      <c r="D809" s="28">
        <f>IF(Register!$B800="","",Register!$A800)</f>
        <v/>
      </c>
      <c r="E809" s="28">
        <f>IF(Register!$B800="","",Register!$B800)</f>
        <v/>
      </c>
      <c r="F809" s="28">
        <f>IF(OR(Register!$B800="",Register!$E800="Retired",Register!$N800="After period end"),"",IF(COUNTIF($A$12:$A$1011,Register!$B800)&gt;0,"Matched","Not in IT inventory"))</f>
        <v/>
      </c>
    </row>
    <row r="810">
      <c r="A810" s="6" t="n"/>
      <c r="B810" s="28">
        <f>IF(A810="","",IF(COUNTIFS(Register!$B$3:$B$1002,A810,Register!$E$3:$E$1002,"&lt;&gt;Retired",Register!$N$3:$N$1002,"&lt;&gt;After period end")&gt;0,"Matched","Not in register"))</f>
        <v/>
      </c>
      <c r="D810" s="28">
        <f>IF(Register!$B801="","",Register!$A801)</f>
        <v/>
      </c>
      <c r="E810" s="28">
        <f>IF(Register!$B801="","",Register!$B801)</f>
        <v/>
      </c>
      <c r="F810" s="28">
        <f>IF(OR(Register!$B801="",Register!$E801="Retired",Register!$N801="After period end"),"",IF(COUNTIF($A$12:$A$1011,Register!$B801)&gt;0,"Matched","Not in IT inventory"))</f>
        <v/>
      </c>
    </row>
    <row r="811">
      <c r="A811" s="6" t="n"/>
      <c r="B811" s="28">
        <f>IF(A811="","",IF(COUNTIFS(Register!$B$3:$B$1002,A811,Register!$E$3:$E$1002,"&lt;&gt;Retired",Register!$N$3:$N$1002,"&lt;&gt;After period end")&gt;0,"Matched","Not in register"))</f>
        <v/>
      </c>
      <c r="D811" s="28">
        <f>IF(Register!$B802="","",Register!$A802)</f>
        <v/>
      </c>
      <c r="E811" s="28">
        <f>IF(Register!$B802="","",Register!$B802)</f>
        <v/>
      </c>
      <c r="F811" s="28">
        <f>IF(OR(Register!$B802="",Register!$E802="Retired",Register!$N802="After period end"),"",IF(COUNTIF($A$12:$A$1011,Register!$B802)&gt;0,"Matched","Not in IT inventory"))</f>
        <v/>
      </c>
    </row>
    <row r="812">
      <c r="A812" s="6" t="n"/>
      <c r="B812" s="28">
        <f>IF(A812="","",IF(COUNTIFS(Register!$B$3:$B$1002,A812,Register!$E$3:$E$1002,"&lt;&gt;Retired",Register!$N$3:$N$1002,"&lt;&gt;After period end")&gt;0,"Matched","Not in register"))</f>
        <v/>
      </c>
      <c r="D812" s="28">
        <f>IF(Register!$B803="","",Register!$A803)</f>
        <v/>
      </c>
      <c r="E812" s="28">
        <f>IF(Register!$B803="","",Register!$B803)</f>
        <v/>
      </c>
      <c r="F812" s="28">
        <f>IF(OR(Register!$B803="",Register!$E803="Retired",Register!$N803="After period end"),"",IF(COUNTIF($A$12:$A$1011,Register!$B803)&gt;0,"Matched","Not in IT inventory"))</f>
        <v/>
      </c>
    </row>
    <row r="813">
      <c r="A813" s="6" t="n"/>
      <c r="B813" s="28">
        <f>IF(A813="","",IF(COUNTIFS(Register!$B$3:$B$1002,A813,Register!$E$3:$E$1002,"&lt;&gt;Retired",Register!$N$3:$N$1002,"&lt;&gt;After period end")&gt;0,"Matched","Not in register"))</f>
        <v/>
      </c>
      <c r="D813" s="28">
        <f>IF(Register!$B804="","",Register!$A804)</f>
        <v/>
      </c>
      <c r="E813" s="28">
        <f>IF(Register!$B804="","",Register!$B804)</f>
        <v/>
      </c>
      <c r="F813" s="28">
        <f>IF(OR(Register!$B804="",Register!$E804="Retired",Register!$N804="After period end"),"",IF(COUNTIF($A$12:$A$1011,Register!$B804)&gt;0,"Matched","Not in IT inventory"))</f>
        <v/>
      </c>
    </row>
    <row r="814">
      <c r="A814" s="6" t="n"/>
      <c r="B814" s="28">
        <f>IF(A814="","",IF(COUNTIFS(Register!$B$3:$B$1002,A814,Register!$E$3:$E$1002,"&lt;&gt;Retired",Register!$N$3:$N$1002,"&lt;&gt;After period end")&gt;0,"Matched","Not in register"))</f>
        <v/>
      </c>
      <c r="D814" s="28">
        <f>IF(Register!$B805="","",Register!$A805)</f>
        <v/>
      </c>
      <c r="E814" s="28">
        <f>IF(Register!$B805="","",Register!$B805)</f>
        <v/>
      </c>
      <c r="F814" s="28">
        <f>IF(OR(Register!$B805="",Register!$E805="Retired",Register!$N805="After period end"),"",IF(COUNTIF($A$12:$A$1011,Register!$B805)&gt;0,"Matched","Not in IT inventory"))</f>
        <v/>
      </c>
    </row>
    <row r="815">
      <c r="A815" s="6" t="n"/>
      <c r="B815" s="28">
        <f>IF(A815="","",IF(COUNTIFS(Register!$B$3:$B$1002,A815,Register!$E$3:$E$1002,"&lt;&gt;Retired",Register!$N$3:$N$1002,"&lt;&gt;After period end")&gt;0,"Matched","Not in register"))</f>
        <v/>
      </c>
      <c r="D815" s="28">
        <f>IF(Register!$B806="","",Register!$A806)</f>
        <v/>
      </c>
      <c r="E815" s="28">
        <f>IF(Register!$B806="","",Register!$B806)</f>
        <v/>
      </c>
      <c r="F815" s="28">
        <f>IF(OR(Register!$B806="",Register!$E806="Retired",Register!$N806="After period end"),"",IF(COUNTIF($A$12:$A$1011,Register!$B806)&gt;0,"Matched","Not in IT inventory"))</f>
        <v/>
      </c>
    </row>
    <row r="816">
      <c r="A816" s="6" t="n"/>
      <c r="B816" s="28">
        <f>IF(A816="","",IF(COUNTIFS(Register!$B$3:$B$1002,A816,Register!$E$3:$E$1002,"&lt;&gt;Retired",Register!$N$3:$N$1002,"&lt;&gt;After period end")&gt;0,"Matched","Not in register"))</f>
        <v/>
      </c>
      <c r="D816" s="28">
        <f>IF(Register!$B807="","",Register!$A807)</f>
        <v/>
      </c>
      <c r="E816" s="28">
        <f>IF(Register!$B807="","",Register!$B807)</f>
        <v/>
      </c>
      <c r="F816" s="28">
        <f>IF(OR(Register!$B807="",Register!$E807="Retired",Register!$N807="After period end"),"",IF(COUNTIF($A$12:$A$1011,Register!$B807)&gt;0,"Matched","Not in IT inventory"))</f>
        <v/>
      </c>
    </row>
    <row r="817">
      <c r="A817" s="6" t="n"/>
      <c r="B817" s="28">
        <f>IF(A817="","",IF(COUNTIFS(Register!$B$3:$B$1002,A817,Register!$E$3:$E$1002,"&lt;&gt;Retired",Register!$N$3:$N$1002,"&lt;&gt;After period end")&gt;0,"Matched","Not in register"))</f>
        <v/>
      </c>
      <c r="D817" s="28">
        <f>IF(Register!$B808="","",Register!$A808)</f>
        <v/>
      </c>
      <c r="E817" s="28">
        <f>IF(Register!$B808="","",Register!$B808)</f>
        <v/>
      </c>
      <c r="F817" s="28">
        <f>IF(OR(Register!$B808="",Register!$E808="Retired",Register!$N808="After period end"),"",IF(COUNTIF($A$12:$A$1011,Register!$B808)&gt;0,"Matched","Not in IT inventory"))</f>
        <v/>
      </c>
    </row>
    <row r="818">
      <c r="A818" s="6" t="n"/>
      <c r="B818" s="28">
        <f>IF(A818="","",IF(COUNTIFS(Register!$B$3:$B$1002,A818,Register!$E$3:$E$1002,"&lt;&gt;Retired",Register!$N$3:$N$1002,"&lt;&gt;After period end")&gt;0,"Matched","Not in register"))</f>
        <v/>
      </c>
      <c r="D818" s="28">
        <f>IF(Register!$B809="","",Register!$A809)</f>
        <v/>
      </c>
      <c r="E818" s="28">
        <f>IF(Register!$B809="","",Register!$B809)</f>
        <v/>
      </c>
      <c r="F818" s="28">
        <f>IF(OR(Register!$B809="",Register!$E809="Retired",Register!$N809="After period end"),"",IF(COUNTIF($A$12:$A$1011,Register!$B809)&gt;0,"Matched","Not in IT inventory"))</f>
        <v/>
      </c>
    </row>
    <row r="819">
      <c r="A819" s="6" t="n"/>
      <c r="B819" s="28">
        <f>IF(A819="","",IF(COUNTIFS(Register!$B$3:$B$1002,A819,Register!$E$3:$E$1002,"&lt;&gt;Retired",Register!$N$3:$N$1002,"&lt;&gt;After period end")&gt;0,"Matched","Not in register"))</f>
        <v/>
      </c>
      <c r="D819" s="28">
        <f>IF(Register!$B810="","",Register!$A810)</f>
        <v/>
      </c>
      <c r="E819" s="28">
        <f>IF(Register!$B810="","",Register!$B810)</f>
        <v/>
      </c>
      <c r="F819" s="28">
        <f>IF(OR(Register!$B810="",Register!$E810="Retired",Register!$N810="After period end"),"",IF(COUNTIF($A$12:$A$1011,Register!$B810)&gt;0,"Matched","Not in IT inventory"))</f>
        <v/>
      </c>
    </row>
    <row r="820">
      <c r="A820" s="6" t="n"/>
      <c r="B820" s="28">
        <f>IF(A820="","",IF(COUNTIFS(Register!$B$3:$B$1002,A820,Register!$E$3:$E$1002,"&lt;&gt;Retired",Register!$N$3:$N$1002,"&lt;&gt;After period end")&gt;0,"Matched","Not in register"))</f>
        <v/>
      </c>
      <c r="D820" s="28">
        <f>IF(Register!$B811="","",Register!$A811)</f>
        <v/>
      </c>
      <c r="E820" s="28">
        <f>IF(Register!$B811="","",Register!$B811)</f>
        <v/>
      </c>
      <c r="F820" s="28">
        <f>IF(OR(Register!$B811="",Register!$E811="Retired",Register!$N811="After period end"),"",IF(COUNTIF($A$12:$A$1011,Register!$B811)&gt;0,"Matched","Not in IT inventory"))</f>
        <v/>
      </c>
    </row>
    <row r="821">
      <c r="A821" s="6" t="n"/>
      <c r="B821" s="28">
        <f>IF(A821="","",IF(COUNTIFS(Register!$B$3:$B$1002,A821,Register!$E$3:$E$1002,"&lt;&gt;Retired",Register!$N$3:$N$1002,"&lt;&gt;After period end")&gt;0,"Matched","Not in register"))</f>
        <v/>
      </c>
      <c r="D821" s="28">
        <f>IF(Register!$B812="","",Register!$A812)</f>
        <v/>
      </c>
      <c r="E821" s="28">
        <f>IF(Register!$B812="","",Register!$B812)</f>
        <v/>
      </c>
      <c r="F821" s="28">
        <f>IF(OR(Register!$B812="",Register!$E812="Retired",Register!$N812="After period end"),"",IF(COUNTIF($A$12:$A$1011,Register!$B812)&gt;0,"Matched","Not in IT inventory"))</f>
        <v/>
      </c>
    </row>
    <row r="822">
      <c r="A822" s="6" t="n"/>
      <c r="B822" s="28">
        <f>IF(A822="","",IF(COUNTIFS(Register!$B$3:$B$1002,A822,Register!$E$3:$E$1002,"&lt;&gt;Retired",Register!$N$3:$N$1002,"&lt;&gt;After period end")&gt;0,"Matched","Not in register"))</f>
        <v/>
      </c>
      <c r="D822" s="28">
        <f>IF(Register!$B813="","",Register!$A813)</f>
        <v/>
      </c>
      <c r="E822" s="28">
        <f>IF(Register!$B813="","",Register!$B813)</f>
        <v/>
      </c>
      <c r="F822" s="28">
        <f>IF(OR(Register!$B813="",Register!$E813="Retired",Register!$N813="After period end"),"",IF(COUNTIF($A$12:$A$1011,Register!$B813)&gt;0,"Matched","Not in IT inventory"))</f>
        <v/>
      </c>
    </row>
    <row r="823">
      <c r="A823" s="6" t="n"/>
      <c r="B823" s="28">
        <f>IF(A823="","",IF(COUNTIFS(Register!$B$3:$B$1002,A823,Register!$E$3:$E$1002,"&lt;&gt;Retired",Register!$N$3:$N$1002,"&lt;&gt;After period end")&gt;0,"Matched","Not in register"))</f>
        <v/>
      </c>
      <c r="D823" s="28">
        <f>IF(Register!$B814="","",Register!$A814)</f>
        <v/>
      </c>
      <c r="E823" s="28">
        <f>IF(Register!$B814="","",Register!$B814)</f>
        <v/>
      </c>
      <c r="F823" s="28">
        <f>IF(OR(Register!$B814="",Register!$E814="Retired",Register!$N814="After period end"),"",IF(COUNTIF($A$12:$A$1011,Register!$B814)&gt;0,"Matched","Not in IT inventory"))</f>
        <v/>
      </c>
    </row>
    <row r="824">
      <c r="A824" s="6" t="n"/>
      <c r="B824" s="28">
        <f>IF(A824="","",IF(COUNTIFS(Register!$B$3:$B$1002,A824,Register!$E$3:$E$1002,"&lt;&gt;Retired",Register!$N$3:$N$1002,"&lt;&gt;After period end")&gt;0,"Matched","Not in register"))</f>
        <v/>
      </c>
      <c r="D824" s="28">
        <f>IF(Register!$B815="","",Register!$A815)</f>
        <v/>
      </c>
      <c r="E824" s="28">
        <f>IF(Register!$B815="","",Register!$B815)</f>
        <v/>
      </c>
      <c r="F824" s="28">
        <f>IF(OR(Register!$B815="",Register!$E815="Retired",Register!$N815="After period end"),"",IF(COUNTIF($A$12:$A$1011,Register!$B815)&gt;0,"Matched","Not in IT inventory"))</f>
        <v/>
      </c>
    </row>
    <row r="825">
      <c r="A825" s="6" t="n"/>
      <c r="B825" s="28">
        <f>IF(A825="","",IF(COUNTIFS(Register!$B$3:$B$1002,A825,Register!$E$3:$E$1002,"&lt;&gt;Retired",Register!$N$3:$N$1002,"&lt;&gt;After period end")&gt;0,"Matched","Not in register"))</f>
        <v/>
      </c>
      <c r="D825" s="28">
        <f>IF(Register!$B816="","",Register!$A816)</f>
        <v/>
      </c>
      <c r="E825" s="28">
        <f>IF(Register!$B816="","",Register!$B816)</f>
        <v/>
      </c>
      <c r="F825" s="28">
        <f>IF(OR(Register!$B816="",Register!$E816="Retired",Register!$N816="After period end"),"",IF(COUNTIF($A$12:$A$1011,Register!$B816)&gt;0,"Matched","Not in IT inventory"))</f>
        <v/>
      </c>
    </row>
    <row r="826">
      <c r="A826" s="6" t="n"/>
      <c r="B826" s="28">
        <f>IF(A826="","",IF(COUNTIFS(Register!$B$3:$B$1002,A826,Register!$E$3:$E$1002,"&lt;&gt;Retired",Register!$N$3:$N$1002,"&lt;&gt;After period end")&gt;0,"Matched","Not in register"))</f>
        <v/>
      </c>
      <c r="D826" s="28">
        <f>IF(Register!$B817="","",Register!$A817)</f>
        <v/>
      </c>
      <c r="E826" s="28">
        <f>IF(Register!$B817="","",Register!$B817)</f>
        <v/>
      </c>
      <c r="F826" s="28">
        <f>IF(OR(Register!$B817="",Register!$E817="Retired",Register!$N817="After period end"),"",IF(COUNTIF($A$12:$A$1011,Register!$B817)&gt;0,"Matched","Not in IT inventory"))</f>
        <v/>
      </c>
    </row>
    <row r="827">
      <c r="A827" s="6" t="n"/>
      <c r="B827" s="28">
        <f>IF(A827="","",IF(COUNTIFS(Register!$B$3:$B$1002,A827,Register!$E$3:$E$1002,"&lt;&gt;Retired",Register!$N$3:$N$1002,"&lt;&gt;After period end")&gt;0,"Matched","Not in register"))</f>
        <v/>
      </c>
      <c r="D827" s="28">
        <f>IF(Register!$B818="","",Register!$A818)</f>
        <v/>
      </c>
      <c r="E827" s="28">
        <f>IF(Register!$B818="","",Register!$B818)</f>
        <v/>
      </c>
      <c r="F827" s="28">
        <f>IF(OR(Register!$B818="",Register!$E818="Retired",Register!$N818="After period end"),"",IF(COUNTIF($A$12:$A$1011,Register!$B818)&gt;0,"Matched","Not in IT inventory"))</f>
        <v/>
      </c>
    </row>
    <row r="828">
      <c r="A828" s="6" t="n"/>
      <c r="B828" s="28">
        <f>IF(A828="","",IF(COUNTIFS(Register!$B$3:$B$1002,A828,Register!$E$3:$E$1002,"&lt;&gt;Retired",Register!$N$3:$N$1002,"&lt;&gt;After period end")&gt;0,"Matched","Not in register"))</f>
        <v/>
      </c>
      <c r="D828" s="28">
        <f>IF(Register!$B819="","",Register!$A819)</f>
        <v/>
      </c>
      <c r="E828" s="28">
        <f>IF(Register!$B819="","",Register!$B819)</f>
        <v/>
      </c>
      <c r="F828" s="28">
        <f>IF(OR(Register!$B819="",Register!$E819="Retired",Register!$N819="After period end"),"",IF(COUNTIF($A$12:$A$1011,Register!$B819)&gt;0,"Matched","Not in IT inventory"))</f>
        <v/>
      </c>
    </row>
    <row r="829">
      <c r="A829" s="6" t="n"/>
      <c r="B829" s="28">
        <f>IF(A829="","",IF(COUNTIFS(Register!$B$3:$B$1002,A829,Register!$E$3:$E$1002,"&lt;&gt;Retired",Register!$N$3:$N$1002,"&lt;&gt;After period end")&gt;0,"Matched","Not in register"))</f>
        <v/>
      </c>
      <c r="D829" s="28">
        <f>IF(Register!$B820="","",Register!$A820)</f>
        <v/>
      </c>
      <c r="E829" s="28">
        <f>IF(Register!$B820="","",Register!$B820)</f>
        <v/>
      </c>
      <c r="F829" s="28">
        <f>IF(OR(Register!$B820="",Register!$E820="Retired",Register!$N820="After period end"),"",IF(COUNTIF($A$12:$A$1011,Register!$B820)&gt;0,"Matched","Not in IT inventory"))</f>
        <v/>
      </c>
    </row>
    <row r="830">
      <c r="A830" s="6" t="n"/>
      <c r="B830" s="28">
        <f>IF(A830="","",IF(COUNTIFS(Register!$B$3:$B$1002,A830,Register!$E$3:$E$1002,"&lt;&gt;Retired",Register!$N$3:$N$1002,"&lt;&gt;After period end")&gt;0,"Matched","Not in register"))</f>
        <v/>
      </c>
      <c r="D830" s="28">
        <f>IF(Register!$B821="","",Register!$A821)</f>
        <v/>
      </c>
      <c r="E830" s="28">
        <f>IF(Register!$B821="","",Register!$B821)</f>
        <v/>
      </c>
      <c r="F830" s="28">
        <f>IF(OR(Register!$B821="",Register!$E821="Retired",Register!$N821="After period end"),"",IF(COUNTIF($A$12:$A$1011,Register!$B821)&gt;0,"Matched","Not in IT inventory"))</f>
        <v/>
      </c>
    </row>
    <row r="831">
      <c r="A831" s="6" t="n"/>
      <c r="B831" s="28">
        <f>IF(A831="","",IF(COUNTIFS(Register!$B$3:$B$1002,A831,Register!$E$3:$E$1002,"&lt;&gt;Retired",Register!$N$3:$N$1002,"&lt;&gt;After period end")&gt;0,"Matched","Not in register"))</f>
        <v/>
      </c>
      <c r="D831" s="28">
        <f>IF(Register!$B822="","",Register!$A822)</f>
        <v/>
      </c>
      <c r="E831" s="28">
        <f>IF(Register!$B822="","",Register!$B822)</f>
        <v/>
      </c>
      <c r="F831" s="28">
        <f>IF(OR(Register!$B822="",Register!$E822="Retired",Register!$N822="After period end"),"",IF(COUNTIF($A$12:$A$1011,Register!$B822)&gt;0,"Matched","Not in IT inventory"))</f>
        <v/>
      </c>
    </row>
    <row r="832">
      <c r="A832" s="6" t="n"/>
      <c r="B832" s="28">
        <f>IF(A832="","",IF(COUNTIFS(Register!$B$3:$B$1002,A832,Register!$E$3:$E$1002,"&lt;&gt;Retired",Register!$N$3:$N$1002,"&lt;&gt;After period end")&gt;0,"Matched","Not in register"))</f>
        <v/>
      </c>
      <c r="D832" s="28">
        <f>IF(Register!$B823="","",Register!$A823)</f>
        <v/>
      </c>
      <c r="E832" s="28">
        <f>IF(Register!$B823="","",Register!$B823)</f>
        <v/>
      </c>
      <c r="F832" s="28">
        <f>IF(OR(Register!$B823="",Register!$E823="Retired",Register!$N823="After period end"),"",IF(COUNTIF($A$12:$A$1011,Register!$B823)&gt;0,"Matched","Not in IT inventory"))</f>
        <v/>
      </c>
    </row>
    <row r="833">
      <c r="A833" s="6" t="n"/>
      <c r="B833" s="28">
        <f>IF(A833="","",IF(COUNTIFS(Register!$B$3:$B$1002,A833,Register!$E$3:$E$1002,"&lt;&gt;Retired",Register!$N$3:$N$1002,"&lt;&gt;After period end")&gt;0,"Matched","Not in register"))</f>
        <v/>
      </c>
      <c r="D833" s="28">
        <f>IF(Register!$B824="","",Register!$A824)</f>
        <v/>
      </c>
      <c r="E833" s="28">
        <f>IF(Register!$B824="","",Register!$B824)</f>
        <v/>
      </c>
      <c r="F833" s="28">
        <f>IF(OR(Register!$B824="",Register!$E824="Retired",Register!$N824="After period end"),"",IF(COUNTIF($A$12:$A$1011,Register!$B824)&gt;0,"Matched","Not in IT inventory"))</f>
        <v/>
      </c>
    </row>
    <row r="834">
      <c r="A834" s="6" t="n"/>
      <c r="B834" s="28">
        <f>IF(A834="","",IF(COUNTIFS(Register!$B$3:$B$1002,A834,Register!$E$3:$E$1002,"&lt;&gt;Retired",Register!$N$3:$N$1002,"&lt;&gt;After period end")&gt;0,"Matched","Not in register"))</f>
        <v/>
      </c>
      <c r="D834" s="28">
        <f>IF(Register!$B825="","",Register!$A825)</f>
        <v/>
      </c>
      <c r="E834" s="28">
        <f>IF(Register!$B825="","",Register!$B825)</f>
        <v/>
      </c>
      <c r="F834" s="28">
        <f>IF(OR(Register!$B825="",Register!$E825="Retired",Register!$N825="After period end"),"",IF(COUNTIF($A$12:$A$1011,Register!$B825)&gt;0,"Matched","Not in IT inventory"))</f>
        <v/>
      </c>
    </row>
    <row r="835">
      <c r="A835" s="6" t="n"/>
      <c r="B835" s="28">
        <f>IF(A835="","",IF(COUNTIFS(Register!$B$3:$B$1002,A835,Register!$E$3:$E$1002,"&lt;&gt;Retired",Register!$N$3:$N$1002,"&lt;&gt;After period end")&gt;0,"Matched","Not in register"))</f>
        <v/>
      </c>
      <c r="D835" s="28">
        <f>IF(Register!$B826="","",Register!$A826)</f>
        <v/>
      </c>
      <c r="E835" s="28">
        <f>IF(Register!$B826="","",Register!$B826)</f>
        <v/>
      </c>
      <c r="F835" s="28">
        <f>IF(OR(Register!$B826="",Register!$E826="Retired",Register!$N826="After period end"),"",IF(COUNTIF($A$12:$A$1011,Register!$B826)&gt;0,"Matched","Not in IT inventory"))</f>
        <v/>
      </c>
    </row>
    <row r="836">
      <c r="A836" s="6" t="n"/>
      <c r="B836" s="28">
        <f>IF(A836="","",IF(COUNTIFS(Register!$B$3:$B$1002,A836,Register!$E$3:$E$1002,"&lt;&gt;Retired",Register!$N$3:$N$1002,"&lt;&gt;After period end")&gt;0,"Matched","Not in register"))</f>
        <v/>
      </c>
      <c r="D836" s="28">
        <f>IF(Register!$B827="","",Register!$A827)</f>
        <v/>
      </c>
      <c r="E836" s="28">
        <f>IF(Register!$B827="","",Register!$B827)</f>
        <v/>
      </c>
      <c r="F836" s="28">
        <f>IF(OR(Register!$B827="",Register!$E827="Retired",Register!$N827="After period end"),"",IF(COUNTIF($A$12:$A$1011,Register!$B827)&gt;0,"Matched","Not in IT inventory"))</f>
        <v/>
      </c>
    </row>
    <row r="837">
      <c r="A837" s="6" t="n"/>
      <c r="B837" s="28">
        <f>IF(A837="","",IF(COUNTIFS(Register!$B$3:$B$1002,A837,Register!$E$3:$E$1002,"&lt;&gt;Retired",Register!$N$3:$N$1002,"&lt;&gt;After period end")&gt;0,"Matched","Not in register"))</f>
        <v/>
      </c>
      <c r="D837" s="28">
        <f>IF(Register!$B828="","",Register!$A828)</f>
        <v/>
      </c>
      <c r="E837" s="28">
        <f>IF(Register!$B828="","",Register!$B828)</f>
        <v/>
      </c>
      <c r="F837" s="28">
        <f>IF(OR(Register!$B828="",Register!$E828="Retired",Register!$N828="After period end"),"",IF(COUNTIF($A$12:$A$1011,Register!$B828)&gt;0,"Matched","Not in IT inventory"))</f>
        <v/>
      </c>
    </row>
    <row r="838">
      <c r="A838" s="6" t="n"/>
      <c r="B838" s="28">
        <f>IF(A838="","",IF(COUNTIFS(Register!$B$3:$B$1002,A838,Register!$E$3:$E$1002,"&lt;&gt;Retired",Register!$N$3:$N$1002,"&lt;&gt;After period end")&gt;0,"Matched","Not in register"))</f>
        <v/>
      </c>
      <c r="D838" s="28">
        <f>IF(Register!$B829="","",Register!$A829)</f>
        <v/>
      </c>
      <c r="E838" s="28">
        <f>IF(Register!$B829="","",Register!$B829)</f>
        <v/>
      </c>
      <c r="F838" s="28">
        <f>IF(OR(Register!$B829="",Register!$E829="Retired",Register!$N829="After period end"),"",IF(COUNTIF($A$12:$A$1011,Register!$B829)&gt;0,"Matched","Not in IT inventory"))</f>
        <v/>
      </c>
    </row>
    <row r="839">
      <c r="A839" s="6" t="n"/>
      <c r="B839" s="28">
        <f>IF(A839="","",IF(COUNTIFS(Register!$B$3:$B$1002,A839,Register!$E$3:$E$1002,"&lt;&gt;Retired",Register!$N$3:$N$1002,"&lt;&gt;After period end")&gt;0,"Matched","Not in register"))</f>
        <v/>
      </c>
      <c r="D839" s="28">
        <f>IF(Register!$B830="","",Register!$A830)</f>
        <v/>
      </c>
      <c r="E839" s="28">
        <f>IF(Register!$B830="","",Register!$B830)</f>
        <v/>
      </c>
      <c r="F839" s="28">
        <f>IF(OR(Register!$B830="",Register!$E830="Retired",Register!$N830="After period end"),"",IF(COUNTIF($A$12:$A$1011,Register!$B830)&gt;0,"Matched","Not in IT inventory"))</f>
        <v/>
      </c>
    </row>
    <row r="840">
      <c r="A840" s="6" t="n"/>
      <c r="B840" s="28">
        <f>IF(A840="","",IF(COUNTIFS(Register!$B$3:$B$1002,A840,Register!$E$3:$E$1002,"&lt;&gt;Retired",Register!$N$3:$N$1002,"&lt;&gt;After period end")&gt;0,"Matched","Not in register"))</f>
        <v/>
      </c>
      <c r="D840" s="28">
        <f>IF(Register!$B831="","",Register!$A831)</f>
        <v/>
      </c>
      <c r="E840" s="28">
        <f>IF(Register!$B831="","",Register!$B831)</f>
        <v/>
      </c>
      <c r="F840" s="28">
        <f>IF(OR(Register!$B831="",Register!$E831="Retired",Register!$N831="After period end"),"",IF(COUNTIF($A$12:$A$1011,Register!$B831)&gt;0,"Matched","Not in IT inventory"))</f>
        <v/>
      </c>
    </row>
    <row r="841">
      <c r="A841" s="6" t="n"/>
      <c r="B841" s="28">
        <f>IF(A841="","",IF(COUNTIFS(Register!$B$3:$B$1002,A841,Register!$E$3:$E$1002,"&lt;&gt;Retired",Register!$N$3:$N$1002,"&lt;&gt;After period end")&gt;0,"Matched","Not in register"))</f>
        <v/>
      </c>
      <c r="D841" s="28">
        <f>IF(Register!$B832="","",Register!$A832)</f>
        <v/>
      </c>
      <c r="E841" s="28">
        <f>IF(Register!$B832="","",Register!$B832)</f>
        <v/>
      </c>
      <c r="F841" s="28">
        <f>IF(OR(Register!$B832="",Register!$E832="Retired",Register!$N832="After period end"),"",IF(COUNTIF($A$12:$A$1011,Register!$B832)&gt;0,"Matched","Not in IT inventory"))</f>
        <v/>
      </c>
    </row>
    <row r="842">
      <c r="A842" s="6" t="n"/>
      <c r="B842" s="28">
        <f>IF(A842="","",IF(COUNTIFS(Register!$B$3:$B$1002,A842,Register!$E$3:$E$1002,"&lt;&gt;Retired",Register!$N$3:$N$1002,"&lt;&gt;After period end")&gt;0,"Matched","Not in register"))</f>
        <v/>
      </c>
      <c r="D842" s="28">
        <f>IF(Register!$B833="","",Register!$A833)</f>
        <v/>
      </c>
      <c r="E842" s="28">
        <f>IF(Register!$B833="","",Register!$B833)</f>
        <v/>
      </c>
      <c r="F842" s="28">
        <f>IF(OR(Register!$B833="",Register!$E833="Retired",Register!$N833="After period end"),"",IF(COUNTIF($A$12:$A$1011,Register!$B833)&gt;0,"Matched","Not in IT inventory"))</f>
        <v/>
      </c>
    </row>
    <row r="843">
      <c r="A843" s="6" t="n"/>
      <c r="B843" s="28">
        <f>IF(A843="","",IF(COUNTIFS(Register!$B$3:$B$1002,A843,Register!$E$3:$E$1002,"&lt;&gt;Retired",Register!$N$3:$N$1002,"&lt;&gt;After period end")&gt;0,"Matched","Not in register"))</f>
        <v/>
      </c>
      <c r="D843" s="28">
        <f>IF(Register!$B834="","",Register!$A834)</f>
        <v/>
      </c>
      <c r="E843" s="28">
        <f>IF(Register!$B834="","",Register!$B834)</f>
        <v/>
      </c>
      <c r="F843" s="28">
        <f>IF(OR(Register!$B834="",Register!$E834="Retired",Register!$N834="After period end"),"",IF(COUNTIF($A$12:$A$1011,Register!$B834)&gt;0,"Matched","Not in IT inventory"))</f>
        <v/>
      </c>
    </row>
    <row r="844">
      <c r="A844" s="6" t="n"/>
      <c r="B844" s="28">
        <f>IF(A844="","",IF(COUNTIFS(Register!$B$3:$B$1002,A844,Register!$E$3:$E$1002,"&lt;&gt;Retired",Register!$N$3:$N$1002,"&lt;&gt;After period end")&gt;0,"Matched","Not in register"))</f>
        <v/>
      </c>
      <c r="D844" s="28">
        <f>IF(Register!$B835="","",Register!$A835)</f>
        <v/>
      </c>
      <c r="E844" s="28">
        <f>IF(Register!$B835="","",Register!$B835)</f>
        <v/>
      </c>
      <c r="F844" s="28">
        <f>IF(OR(Register!$B835="",Register!$E835="Retired",Register!$N835="After period end"),"",IF(COUNTIF($A$12:$A$1011,Register!$B835)&gt;0,"Matched","Not in IT inventory"))</f>
        <v/>
      </c>
    </row>
    <row r="845">
      <c r="A845" s="6" t="n"/>
      <c r="B845" s="28">
        <f>IF(A845="","",IF(COUNTIFS(Register!$B$3:$B$1002,A845,Register!$E$3:$E$1002,"&lt;&gt;Retired",Register!$N$3:$N$1002,"&lt;&gt;After period end")&gt;0,"Matched","Not in register"))</f>
        <v/>
      </c>
      <c r="D845" s="28">
        <f>IF(Register!$B836="","",Register!$A836)</f>
        <v/>
      </c>
      <c r="E845" s="28">
        <f>IF(Register!$B836="","",Register!$B836)</f>
        <v/>
      </c>
      <c r="F845" s="28">
        <f>IF(OR(Register!$B836="",Register!$E836="Retired",Register!$N836="After period end"),"",IF(COUNTIF($A$12:$A$1011,Register!$B836)&gt;0,"Matched","Not in IT inventory"))</f>
        <v/>
      </c>
    </row>
    <row r="846">
      <c r="A846" s="6" t="n"/>
      <c r="B846" s="28">
        <f>IF(A846="","",IF(COUNTIFS(Register!$B$3:$B$1002,A846,Register!$E$3:$E$1002,"&lt;&gt;Retired",Register!$N$3:$N$1002,"&lt;&gt;After period end")&gt;0,"Matched","Not in register"))</f>
        <v/>
      </c>
      <c r="D846" s="28">
        <f>IF(Register!$B837="","",Register!$A837)</f>
        <v/>
      </c>
      <c r="E846" s="28">
        <f>IF(Register!$B837="","",Register!$B837)</f>
        <v/>
      </c>
      <c r="F846" s="28">
        <f>IF(OR(Register!$B837="",Register!$E837="Retired",Register!$N837="After period end"),"",IF(COUNTIF($A$12:$A$1011,Register!$B837)&gt;0,"Matched","Not in IT inventory"))</f>
        <v/>
      </c>
    </row>
    <row r="847">
      <c r="A847" s="6" t="n"/>
      <c r="B847" s="28">
        <f>IF(A847="","",IF(COUNTIFS(Register!$B$3:$B$1002,A847,Register!$E$3:$E$1002,"&lt;&gt;Retired",Register!$N$3:$N$1002,"&lt;&gt;After period end")&gt;0,"Matched","Not in register"))</f>
        <v/>
      </c>
      <c r="D847" s="28">
        <f>IF(Register!$B838="","",Register!$A838)</f>
        <v/>
      </c>
      <c r="E847" s="28">
        <f>IF(Register!$B838="","",Register!$B838)</f>
        <v/>
      </c>
      <c r="F847" s="28">
        <f>IF(OR(Register!$B838="",Register!$E838="Retired",Register!$N838="After period end"),"",IF(COUNTIF($A$12:$A$1011,Register!$B838)&gt;0,"Matched","Not in IT inventory"))</f>
        <v/>
      </c>
    </row>
    <row r="848">
      <c r="A848" s="6" t="n"/>
      <c r="B848" s="28">
        <f>IF(A848="","",IF(COUNTIFS(Register!$B$3:$B$1002,A848,Register!$E$3:$E$1002,"&lt;&gt;Retired",Register!$N$3:$N$1002,"&lt;&gt;After period end")&gt;0,"Matched","Not in register"))</f>
        <v/>
      </c>
      <c r="D848" s="28">
        <f>IF(Register!$B839="","",Register!$A839)</f>
        <v/>
      </c>
      <c r="E848" s="28">
        <f>IF(Register!$B839="","",Register!$B839)</f>
        <v/>
      </c>
      <c r="F848" s="28">
        <f>IF(OR(Register!$B839="",Register!$E839="Retired",Register!$N839="After period end"),"",IF(COUNTIF($A$12:$A$1011,Register!$B839)&gt;0,"Matched","Not in IT inventory"))</f>
        <v/>
      </c>
    </row>
    <row r="849">
      <c r="A849" s="6" t="n"/>
      <c r="B849" s="28">
        <f>IF(A849="","",IF(COUNTIFS(Register!$B$3:$B$1002,A849,Register!$E$3:$E$1002,"&lt;&gt;Retired",Register!$N$3:$N$1002,"&lt;&gt;After period end")&gt;0,"Matched","Not in register"))</f>
        <v/>
      </c>
      <c r="D849" s="28">
        <f>IF(Register!$B840="","",Register!$A840)</f>
        <v/>
      </c>
      <c r="E849" s="28">
        <f>IF(Register!$B840="","",Register!$B840)</f>
        <v/>
      </c>
      <c r="F849" s="28">
        <f>IF(OR(Register!$B840="",Register!$E840="Retired",Register!$N840="After period end"),"",IF(COUNTIF($A$12:$A$1011,Register!$B840)&gt;0,"Matched","Not in IT inventory"))</f>
        <v/>
      </c>
    </row>
    <row r="850">
      <c r="A850" s="6" t="n"/>
      <c r="B850" s="28">
        <f>IF(A850="","",IF(COUNTIFS(Register!$B$3:$B$1002,A850,Register!$E$3:$E$1002,"&lt;&gt;Retired",Register!$N$3:$N$1002,"&lt;&gt;After period end")&gt;0,"Matched","Not in register"))</f>
        <v/>
      </c>
      <c r="D850" s="28">
        <f>IF(Register!$B841="","",Register!$A841)</f>
        <v/>
      </c>
      <c r="E850" s="28">
        <f>IF(Register!$B841="","",Register!$B841)</f>
        <v/>
      </c>
      <c r="F850" s="28">
        <f>IF(OR(Register!$B841="",Register!$E841="Retired",Register!$N841="After period end"),"",IF(COUNTIF($A$12:$A$1011,Register!$B841)&gt;0,"Matched","Not in IT inventory"))</f>
        <v/>
      </c>
    </row>
    <row r="851">
      <c r="A851" s="6" t="n"/>
      <c r="B851" s="28">
        <f>IF(A851="","",IF(COUNTIFS(Register!$B$3:$B$1002,A851,Register!$E$3:$E$1002,"&lt;&gt;Retired",Register!$N$3:$N$1002,"&lt;&gt;After period end")&gt;0,"Matched","Not in register"))</f>
        <v/>
      </c>
      <c r="D851" s="28">
        <f>IF(Register!$B842="","",Register!$A842)</f>
        <v/>
      </c>
      <c r="E851" s="28">
        <f>IF(Register!$B842="","",Register!$B842)</f>
        <v/>
      </c>
      <c r="F851" s="28">
        <f>IF(OR(Register!$B842="",Register!$E842="Retired",Register!$N842="After period end"),"",IF(COUNTIF($A$12:$A$1011,Register!$B842)&gt;0,"Matched","Not in IT inventory"))</f>
        <v/>
      </c>
    </row>
    <row r="852">
      <c r="A852" s="6" t="n"/>
      <c r="B852" s="28">
        <f>IF(A852="","",IF(COUNTIFS(Register!$B$3:$B$1002,A852,Register!$E$3:$E$1002,"&lt;&gt;Retired",Register!$N$3:$N$1002,"&lt;&gt;After period end")&gt;0,"Matched","Not in register"))</f>
        <v/>
      </c>
      <c r="D852" s="28">
        <f>IF(Register!$B843="","",Register!$A843)</f>
        <v/>
      </c>
      <c r="E852" s="28">
        <f>IF(Register!$B843="","",Register!$B843)</f>
        <v/>
      </c>
      <c r="F852" s="28">
        <f>IF(OR(Register!$B843="",Register!$E843="Retired",Register!$N843="After period end"),"",IF(COUNTIF($A$12:$A$1011,Register!$B843)&gt;0,"Matched","Not in IT inventory"))</f>
        <v/>
      </c>
    </row>
    <row r="853">
      <c r="A853" s="6" t="n"/>
      <c r="B853" s="28">
        <f>IF(A853="","",IF(COUNTIFS(Register!$B$3:$B$1002,A853,Register!$E$3:$E$1002,"&lt;&gt;Retired",Register!$N$3:$N$1002,"&lt;&gt;After period end")&gt;0,"Matched","Not in register"))</f>
        <v/>
      </c>
      <c r="D853" s="28">
        <f>IF(Register!$B844="","",Register!$A844)</f>
        <v/>
      </c>
      <c r="E853" s="28">
        <f>IF(Register!$B844="","",Register!$B844)</f>
        <v/>
      </c>
      <c r="F853" s="28">
        <f>IF(OR(Register!$B844="",Register!$E844="Retired",Register!$N844="After period end"),"",IF(COUNTIF($A$12:$A$1011,Register!$B844)&gt;0,"Matched","Not in IT inventory"))</f>
        <v/>
      </c>
    </row>
    <row r="854">
      <c r="A854" s="6" t="n"/>
      <c r="B854" s="28">
        <f>IF(A854="","",IF(COUNTIFS(Register!$B$3:$B$1002,A854,Register!$E$3:$E$1002,"&lt;&gt;Retired",Register!$N$3:$N$1002,"&lt;&gt;After period end")&gt;0,"Matched","Not in register"))</f>
        <v/>
      </c>
      <c r="D854" s="28">
        <f>IF(Register!$B845="","",Register!$A845)</f>
        <v/>
      </c>
      <c r="E854" s="28">
        <f>IF(Register!$B845="","",Register!$B845)</f>
        <v/>
      </c>
      <c r="F854" s="28">
        <f>IF(OR(Register!$B845="",Register!$E845="Retired",Register!$N845="After period end"),"",IF(COUNTIF($A$12:$A$1011,Register!$B845)&gt;0,"Matched","Not in IT inventory"))</f>
        <v/>
      </c>
    </row>
    <row r="855">
      <c r="A855" s="6" t="n"/>
      <c r="B855" s="28">
        <f>IF(A855="","",IF(COUNTIFS(Register!$B$3:$B$1002,A855,Register!$E$3:$E$1002,"&lt;&gt;Retired",Register!$N$3:$N$1002,"&lt;&gt;After period end")&gt;0,"Matched","Not in register"))</f>
        <v/>
      </c>
      <c r="D855" s="28">
        <f>IF(Register!$B846="","",Register!$A846)</f>
        <v/>
      </c>
      <c r="E855" s="28">
        <f>IF(Register!$B846="","",Register!$B846)</f>
        <v/>
      </c>
      <c r="F855" s="28">
        <f>IF(OR(Register!$B846="",Register!$E846="Retired",Register!$N846="After period end"),"",IF(COUNTIF($A$12:$A$1011,Register!$B846)&gt;0,"Matched","Not in IT inventory"))</f>
        <v/>
      </c>
    </row>
    <row r="856">
      <c r="A856" s="6" t="n"/>
      <c r="B856" s="28">
        <f>IF(A856="","",IF(COUNTIFS(Register!$B$3:$B$1002,A856,Register!$E$3:$E$1002,"&lt;&gt;Retired",Register!$N$3:$N$1002,"&lt;&gt;After period end")&gt;0,"Matched","Not in register"))</f>
        <v/>
      </c>
      <c r="D856" s="28">
        <f>IF(Register!$B847="","",Register!$A847)</f>
        <v/>
      </c>
      <c r="E856" s="28">
        <f>IF(Register!$B847="","",Register!$B847)</f>
        <v/>
      </c>
      <c r="F856" s="28">
        <f>IF(OR(Register!$B847="",Register!$E847="Retired",Register!$N847="After period end"),"",IF(COUNTIF($A$12:$A$1011,Register!$B847)&gt;0,"Matched","Not in IT inventory"))</f>
        <v/>
      </c>
    </row>
    <row r="857">
      <c r="A857" s="6" t="n"/>
      <c r="B857" s="28">
        <f>IF(A857="","",IF(COUNTIFS(Register!$B$3:$B$1002,A857,Register!$E$3:$E$1002,"&lt;&gt;Retired",Register!$N$3:$N$1002,"&lt;&gt;After period end")&gt;0,"Matched","Not in register"))</f>
        <v/>
      </c>
      <c r="D857" s="28">
        <f>IF(Register!$B848="","",Register!$A848)</f>
        <v/>
      </c>
      <c r="E857" s="28">
        <f>IF(Register!$B848="","",Register!$B848)</f>
        <v/>
      </c>
      <c r="F857" s="28">
        <f>IF(OR(Register!$B848="",Register!$E848="Retired",Register!$N848="After period end"),"",IF(COUNTIF($A$12:$A$1011,Register!$B848)&gt;0,"Matched","Not in IT inventory"))</f>
        <v/>
      </c>
    </row>
    <row r="858">
      <c r="A858" s="6" t="n"/>
      <c r="B858" s="28">
        <f>IF(A858="","",IF(COUNTIFS(Register!$B$3:$B$1002,A858,Register!$E$3:$E$1002,"&lt;&gt;Retired",Register!$N$3:$N$1002,"&lt;&gt;After period end")&gt;0,"Matched","Not in register"))</f>
        <v/>
      </c>
      <c r="D858" s="28">
        <f>IF(Register!$B849="","",Register!$A849)</f>
        <v/>
      </c>
      <c r="E858" s="28">
        <f>IF(Register!$B849="","",Register!$B849)</f>
        <v/>
      </c>
      <c r="F858" s="28">
        <f>IF(OR(Register!$B849="",Register!$E849="Retired",Register!$N849="After period end"),"",IF(COUNTIF($A$12:$A$1011,Register!$B849)&gt;0,"Matched","Not in IT inventory"))</f>
        <v/>
      </c>
    </row>
    <row r="859">
      <c r="A859" s="6" t="n"/>
      <c r="B859" s="28">
        <f>IF(A859="","",IF(COUNTIFS(Register!$B$3:$B$1002,A859,Register!$E$3:$E$1002,"&lt;&gt;Retired",Register!$N$3:$N$1002,"&lt;&gt;After period end")&gt;0,"Matched","Not in register"))</f>
        <v/>
      </c>
      <c r="D859" s="28">
        <f>IF(Register!$B850="","",Register!$A850)</f>
        <v/>
      </c>
      <c r="E859" s="28">
        <f>IF(Register!$B850="","",Register!$B850)</f>
        <v/>
      </c>
      <c r="F859" s="28">
        <f>IF(OR(Register!$B850="",Register!$E850="Retired",Register!$N850="After period end"),"",IF(COUNTIF($A$12:$A$1011,Register!$B850)&gt;0,"Matched","Not in IT inventory"))</f>
        <v/>
      </c>
    </row>
    <row r="860">
      <c r="A860" s="6" t="n"/>
      <c r="B860" s="28">
        <f>IF(A860="","",IF(COUNTIFS(Register!$B$3:$B$1002,A860,Register!$E$3:$E$1002,"&lt;&gt;Retired",Register!$N$3:$N$1002,"&lt;&gt;After period end")&gt;0,"Matched","Not in register"))</f>
        <v/>
      </c>
      <c r="D860" s="28">
        <f>IF(Register!$B851="","",Register!$A851)</f>
        <v/>
      </c>
      <c r="E860" s="28">
        <f>IF(Register!$B851="","",Register!$B851)</f>
        <v/>
      </c>
      <c r="F860" s="28">
        <f>IF(OR(Register!$B851="",Register!$E851="Retired",Register!$N851="After period end"),"",IF(COUNTIF($A$12:$A$1011,Register!$B851)&gt;0,"Matched","Not in IT inventory"))</f>
        <v/>
      </c>
    </row>
    <row r="861">
      <c r="A861" s="6" t="n"/>
      <c r="B861" s="28">
        <f>IF(A861="","",IF(COUNTIFS(Register!$B$3:$B$1002,A861,Register!$E$3:$E$1002,"&lt;&gt;Retired",Register!$N$3:$N$1002,"&lt;&gt;After period end")&gt;0,"Matched","Not in register"))</f>
        <v/>
      </c>
      <c r="D861" s="28">
        <f>IF(Register!$B852="","",Register!$A852)</f>
        <v/>
      </c>
      <c r="E861" s="28">
        <f>IF(Register!$B852="","",Register!$B852)</f>
        <v/>
      </c>
      <c r="F861" s="28">
        <f>IF(OR(Register!$B852="",Register!$E852="Retired",Register!$N852="After period end"),"",IF(COUNTIF($A$12:$A$1011,Register!$B852)&gt;0,"Matched","Not in IT inventory"))</f>
        <v/>
      </c>
    </row>
    <row r="862">
      <c r="A862" s="6" t="n"/>
      <c r="B862" s="28">
        <f>IF(A862="","",IF(COUNTIFS(Register!$B$3:$B$1002,A862,Register!$E$3:$E$1002,"&lt;&gt;Retired",Register!$N$3:$N$1002,"&lt;&gt;After period end")&gt;0,"Matched","Not in register"))</f>
        <v/>
      </c>
      <c r="D862" s="28">
        <f>IF(Register!$B853="","",Register!$A853)</f>
        <v/>
      </c>
      <c r="E862" s="28">
        <f>IF(Register!$B853="","",Register!$B853)</f>
        <v/>
      </c>
      <c r="F862" s="28">
        <f>IF(OR(Register!$B853="",Register!$E853="Retired",Register!$N853="After period end"),"",IF(COUNTIF($A$12:$A$1011,Register!$B853)&gt;0,"Matched","Not in IT inventory"))</f>
        <v/>
      </c>
    </row>
    <row r="863">
      <c r="A863" s="6" t="n"/>
      <c r="B863" s="28">
        <f>IF(A863="","",IF(COUNTIFS(Register!$B$3:$B$1002,A863,Register!$E$3:$E$1002,"&lt;&gt;Retired",Register!$N$3:$N$1002,"&lt;&gt;After period end")&gt;0,"Matched","Not in register"))</f>
        <v/>
      </c>
      <c r="D863" s="28">
        <f>IF(Register!$B854="","",Register!$A854)</f>
        <v/>
      </c>
      <c r="E863" s="28">
        <f>IF(Register!$B854="","",Register!$B854)</f>
        <v/>
      </c>
      <c r="F863" s="28">
        <f>IF(OR(Register!$B854="",Register!$E854="Retired",Register!$N854="After period end"),"",IF(COUNTIF($A$12:$A$1011,Register!$B854)&gt;0,"Matched","Not in IT inventory"))</f>
        <v/>
      </c>
    </row>
    <row r="864">
      <c r="A864" s="6" t="n"/>
      <c r="B864" s="28">
        <f>IF(A864="","",IF(COUNTIFS(Register!$B$3:$B$1002,A864,Register!$E$3:$E$1002,"&lt;&gt;Retired",Register!$N$3:$N$1002,"&lt;&gt;After period end")&gt;0,"Matched","Not in register"))</f>
        <v/>
      </c>
      <c r="D864" s="28">
        <f>IF(Register!$B855="","",Register!$A855)</f>
        <v/>
      </c>
      <c r="E864" s="28">
        <f>IF(Register!$B855="","",Register!$B855)</f>
        <v/>
      </c>
      <c r="F864" s="28">
        <f>IF(OR(Register!$B855="",Register!$E855="Retired",Register!$N855="After period end"),"",IF(COUNTIF($A$12:$A$1011,Register!$B855)&gt;0,"Matched","Not in IT inventory"))</f>
        <v/>
      </c>
    </row>
    <row r="865">
      <c r="A865" s="6" t="n"/>
      <c r="B865" s="28">
        <f>IF(A865="","",IF(COUNTIFS(Register!$B$3:$B$1002,A865,Register!$E$3:$E$1002,"&lt;&gt;Retired",Register!$N$3:$N$1002,"&lt;&gt;After period end")&gt;0,"Matched","Not in register"))</f>
        <v/>
      </c>
      <c r="D865" s="28">
        <f>IF(Register!$B856="","",Register!$A856)</f>
        <v/>
      </c>
      <c r="E865" s="28">
        <f>IF(Register!$B856="","",Register!$B856)</f>
        <v/>
      </c>
      <c r="F865" s="28">
        <f>IF(OR(Register!$B856="",Register!$E856="Retired",Register!$N856="After period end"),"",IF(COUNTIF($A$12:$A$1011,Register!$B856)&gt;0,"Matched","Not in IT inventory"))</f>
        <v/>
      </c>
    </row>
    <row r="866">
      <c r="A866" s="6" t="n"/>
      <c r="B866" s="28">
        <f>IF(A866="","",IF(COUNTIFS(Register!$B$3:$B$1002,A866,Register!$E$3:$E$1002,"&lt;&gt;Retired",Register!$N$3:$N$1002,"&lt;&gt;After period end")&gt;0,"Matched","Not in register"))</f>
        <v/>
      </c>
      <c r="D866" s="28">
        <f>IF(Register!$B857="","",Register!$A857)</f>
        <v/>
      </c>
      <c r="E866" s="28">
        <f>IF(Register!$B857="","",Register!$B857)</f>
        <v/>
      </c>
      <c r="F866" s="28">
        <f>IF(OR(Register!$B857="",Register!$E857="Retired",Register!$N857="After period end"),"",IF(COUNTIF($A$12:$A$1011,Register!$B857)&gt;0,"Matched","Not in IT inventory"))</f>
        <v/>
      </c>
    </row>
    <row r="867">
      <c r="A867" s="6" t="n"/>
      <c r="B867" s="28">
        <f>IF(A867="","",IF(COUNTIFS(Register!$B$3:$B$1002,A867,Register!$E$3:$E$1002,"&lt;&gt;Retired",Register!$N$3:$N$1002,"&lt;&gt;After period end")&gt;0,"Matched","Not in register"))</f>
        <v/>
      </c>
      <c r="D867" s="28">
        <f>IF(Register!$B858="","",Register!$A858)</f>
        <v/>
      </c>
      <c r="E867" s="28">
        <f>IF(Register!$B858="","",Register!$B858)</f>
        <v/>
      </c>
      <c r="F867" s="28">
        <f>IF(OR(Register!$B858="",Register!$E858="Retired",Register!$N858="After period end"),"",IF(COUNTIF($A$12:$A$1011,Register!$B858)&gt;0,"Matched","Not in IT inventory"))</f>
        <v/>
      </c>
    </row>
    <row r="868">
      <c r="A868" s="6" t="n"/>
      <c r="B868" s="28">
        <f>IF(A868="","",IF(COUNTIFS(Register!$B$3:$B$1002,A868,Register!$E$3:$E$1002,"&lt;&gt;Retired",Register!$N$3:$N$1002,"&lt;&gt;After period end")&gt;0,"Matched","Not in register"))</f>
        <v/>
      </c>
      <c r="D868" s="28">
        <f>IF(Register!$B859="","",Register!$A859)</f>
        <v/>
      </c>
      <c r="E868" s="28">
        <f>IF(Register!$B859="","",Register!$B859)</f>
        <v/>
      </c>
      <c r="F868" s="28">
        <f>IF(OR(Register!$B859="",Register!$E859="Retired",Register!$N859="After period end"),"",IF(COUNTIF($A$12:$A$1011,Register!$B859)&gt;0,"Matched","Not in IT inventory"))</f>
        <v/>
      </c>
    </row>
    <row r="869">
      <c r="A869" s="6" t="n"/>
      <c r="B869" s="28">
        <f>IF(A869="","",IF(COUNTIFS(Register!$B$3:$B$1002,A869,Register!$E$3:$E$1002,"&lt;&gt;Retired",Register!$N$3:$N$1002,"&lt;&gt;After period end")&gt;0,"Matched","Not in register"))</f>
        <v/>
      </c>
      <c r="D869" s="28">
        <f>IF(Register!$B860="","",Register!$A860)</f>
        <v/>
      </c>
      <c r="E869" s="28">
        <f>IF(Register!$B860="","",Register!$B860)</f>
        <v/>
      </c>
      <c r="F869" s="28">
        <f>IF(OR(Register!$B860="",Register!$E860="Retired",Register!$N860="After period end"),"",IF(COUNTIF($A$12:$A$1011,Register!$B860)&gt;0,"Matched","Not in IT inventory"))</f>
        <v/>
      </c>
    </row>
    <row r="870">
      <c r="A870" s="6" t="n"/>
      <c r="B870" s="28">
        <f>IF(A870="","",IF(COUNTIFS(Register!$B$3:$B$1002,A870,Register!$E$3:$E$1002,"&lt;&gt;Retired",Register!$N$3:$N$1002,"&lt;&gt;After period end")&gt;0,"Matched","Not in register"))</f>
        <v/>
      </c>
      <c r="D870" s="28">
        <f>IF(Register!$B861="","",Register!$A861)</f>
        <v/>
      </c>
      <c r="E870" s="28">
        <f>IF(Register!$B861="","",Register!$B861)</f>
        <v/>
      </c>
      <c r="F870" s="28">
        <f>IF(OR(Register!$B861="",Register!$E861="Retired",Register!$N861="After period end"),"",IF(COUNTIF($A$12:$A$1011,Register!$B861)&gt;0,"Matched","Not in IT inventory"))</f>
        <v/>
      </c>
    </row>
    <row r="871">
      <c r="A871" s="6" t="n"/>
      <c r="B871" s="28">
        <f>IF(A871="","",IF(COUNTIFS(Register!$B$3:$B$1002,A871,Register!$E$3:$E$1002,"&lt;&gt;Retired",Register!$N$3:$N$1002,"&lt;&gt;After period end")&gt;0,"Matched","Not in register"))</f>
        <v/>
      </c>
      <c r="D871" s="28">
        <f>IF(Register!$B862="","",Register!$A862)</f>
        <v/>
      </c>
      <c r="E871" s="28">
        <f>IF(Register!$B862="","",Register!$B862)</f>
        <v/>
      </c>
      <c r="F871" s="28">
        <f>IF(OR(Register!$B862="",Register!$E862="Retired",Register!$N862="After period end"),"",IF(COUNTIF($A$12:$A$1011,Register!$B862)&gt;0,"Matched","Not in IT inventory"))</f>
        <v/>
      </c>
    </row>
    <row r="872">
      <c r="A872" s="6" t="n"/>
      <c r="B872" s="28">
        <f>IF(A872="","",IF(COUNTIFS(Register!$B$3:$B$1002,A872,Register!$E$3:$E$1002,"&lt;&gt;Retired",Register!$N$3:$N$1002,"&lt;&gt;After period end")&gt;0,"Matched","Not in register"))</f>
        <v/>
      </c>
      <c r="D872" s="28">
        <f>IF(Register!$B863="","",Register!$A863)</f>
        <v/>
      </c>
      <c r="E872" s="28">
        <f>IF(Register!$B863="","",Register!$B863)</f>
        <v/>
      </c>
      <c r="F872" s="28">
        <f>IF(OR(Register!$B863="",Register!$E863="Retired",Register!$N863="After period end"),"",IF(COUNTIF($A$12:$A$1011,Register!$B863)&gt;0,"Matched","Not in IT inventory"))</f>
        <v/>
      </c>
    </row>
    <row r="873">
      <c r="A873" s="6" t="n"/>
      <c r="B873" s="28">
        <f>IF(A873="","",IF(COUNTIFS(Register!$B$3:$B$1002,A873,Register!$E$3:$E$1002,"&lt;&gt;Retired",Register!$N$3:$N$1002,"&lt;&gt;After period end")&gt;0,"Matched","Not in register"))</f>
        <v/>
      </c>
      <c r="D873" s="28">
        <f>IF(Register!$B864="","",Register!$A864)</f>
        <v/>
      </c>
      <c r="E873" s="28">
        <f>IF(Register!$B864="","",Register!$B864)</f>
        <v/>
      </c>
      <c r="F873" s="28">
        <f>IF(OR(Register!$B864="",Register!$E864="Retired",Register!$N864="After period end"),"",IF(COUNTIF($A$12:$A$1011,Register!$B864)&gt;0,"Matched","Not in IT inventory"))</f>
        <v/>
      </c>
    </row>
    <row r="874">
      <c r="A874" s="6" t="n"/>
      <c r="B874" s="28">
        <f>IF(A874="","",IF(COUNTIFS(Register!$B$3:$B$1002,A874,Register!$E$3:$E$1002,"&lt;&gt;Retired",Register!$N$3:$N$1002,"&lt;&gt;After period end")&gt;0,"Matched","Not in register"))</f>
        <v/>
      </c>
      <c r="D874" s="28">
        <f>IF(Register!$B865="","",Register!$A865)</f>
        <v/>
      </c>
      <c r="E874" s="28">
        <f>IF(Register!$B865="","",Register!$B865)</f>
        <v/>
      </c>
      <c r="F874" s="28">
        <f>IF(OR(Register!$B865="",Register!$E865="Retired",Register!$N865="After period end"),"",IF(COUNTIF($A$12:$A$1011,Register!$B865)&gt;0,"Matched","Not in IT inventory"))</f>
        <v/>
      </c>
    </row>
    <row r="875">
      <c r="A875" s="6" t="n"/>
      <c r="B875" s="28">
        <f>IF(A875="","",IF(COUNTIFS(Register!$B$3:$B$1002,A875,Register!$E$3:$E$1002,"&lt;&gt;Retired",Register!$N$3:$N$1002,"&lt;&gt;After period end")&gt;0,"Matched","Not in register"))</f>
        <v/>
      </c>
      <c r="D875" s="28">
        <f>IF(Register!$B866="","",Register!$A866)</f>
        <v/>
      </c>
      <c r="E875" s="28">
        <f>IF(Register!$B866="","",Register!$B866)</f>
        <v/>
      </c>
      <c r="F875" s="28">
        <f>IF(OR(Register!$B866="",Register!$E866="Retired",Register!$N866="After period end"),"",IF(COUNTIF($A$12:$A$1011,Register!$B866)&gt;0,"Matched","Not in IT inventory"))</f>
        <v/>
      </c>
    </row>
    <row r="876">
      <c r="A876" s="6" t="n"/>
      <c r="B876" s="28">
        <f>IF(A876="","",IF(COUNTIFS(Register!$B$3:$B$1002,A876,Register!$E$3:$E$1002,"&lt;&gt;Retired",Register!$N$3:$N$1002,"&lt;&gt;After period end")&gt;0,"Matched","Not in register"))</f>
        <v/>
      </c>
      <c r="D876" s="28">
        <f>IF(Register!$B867="","",Register!$A867)</f>
        <v/>
      </c>
      <c r="E876" s="28">
        <f>IF(Register!$B867="","",Register!$B867)</f>
        <v/>
      </c>
      <c r="F876" s="28">
        <f>IF(OR(Register!$B867="",Register!$E867="Retired",Register!$N867="After period end"),"",IF(COUNTIF($A$12:$A$1011,Register!$B867)&gt;0,"Matched","Not in IT inventory"))</f>
        <v/>
      </c>
    </row>
    <row r="877">
      <c r="A877" s="6" t="n"/>
      <c r="B877" s="28">
        <f>IF(A877="","",IF(COUNTIFS(Register!$B$3:$B$1002,A877,Register!$E$3:$E$1002,"&lt;&gt;Retired",Register!$N$3:$N$1002,"&lt;&gt;After period end")&gt;0,"Matched","Not in register"))</f>
        <v/>
      </c>
      <c r="D877" s="28">
        <f>IF(Register!$B868="","",Register!$A868)</f>
        <v/>
      </c>
      <c r="E877" s="28">
        <f>IF(Register!$B868="","",Register!$B868)</f>
        <v/>
      </c>
      <c r="F877" s="28">
        <f>IF(OR(Register!$B868="",Register!$E868="Retired",Register!$N868="After period end"),"",IF(COUNTIF($A$12:$A$1011,Register!$B868)&gt;0,"Matched","Not in IT inventory"))</f>
        <v/>
      </c>
    </row>
    <row r="878">
      <c r="A878" s="6" t="n"/>
      <c r="B878" s="28">
        <f>IF(A878="","",IF(COUNTIFS(Register!$B$3:$B$1002,A878,Register!$E$3:$E$1002,"&lt;&gt;Retired",Register!$N$3:$N$1002,"&lt;&gt;After period end")&gt;0,"Matched","Not in register"))</f>
        <v/>
      </c>
      <c r="D878" s="28">
        <f>IF(Register!$B869="","",Register!$A869)</f>
        <v/>
      </c>
      <c r="E878" s="28">
        <f>IF(Register!$B869="","",Register!$B869)</f>
        <v/>
      </c>
      <c r="F878" s="28">
        <f>IF(OR(Register!$B869="",Register!$E869="Retired",Register!$N869="After period end"),"",IF(COUNTIF($A$12:$A$1011,Register!$B869)&gt;0,"Matched","Not in IT inventory"))</f>
        <v/>
      </c>
    </row>
    <row r="879">
      <c r="A879" s="6" t="n"/>
      <c r="B879" s="28">
        <f>IF(A879="","",IF(COUNTIFS(Register!$B$3:$B$1002,A879,Register!$E$3:$E$1002,"&lt;&gt;Retired",Register!$N$3:$N$1002,"&lt;&gt;After period end")&gt;0,"Matched","Not in register"))</f>
        <v/>
      </c>
      <c r="D879" s="28">
        <f>IF(Register!$B870="","",Register!$A870)</f>
        <v/>
      </c>
      <c r="E879" s="28">
        <f>IF(Register!$B870="","",Register!$B870)</f>
        <v/>
      </c>
      <c r="F879" s="28">
        <f>IF(OR(Register!$B870="",Register!$E870="Retired",Register!$N870="After period end"),"",IF(COUNTIF($A$12:$A$1011,Register!$B870)&gt;0,"Matched","Not in IT inventory"))</f>
        <v/>
      </c>
    </row>
    <row r="880">
      <c r="A880" s="6" t="n"/>
      <c r="B880" s="28">
        <f>IF(A880="","",IF(COUNTIFS(Register!$B$3:$B$1002,A880,Register!$E$3:$E$1002,"&lt;&gt;Retired",Register!$N$3:$N$1002,"&lt;&gt;After period end")&gt;0,"Matched","Not in register"))</f>
        <v/>
      </c>
      <c r="D880" s="28">
        <f>IF(Register!$B871="","",Register!$A871)</f>
        <v/>
      </c>
      <c r="E880" s="28">
        <f>IF(Register!$B871="","",Register!$B871)</f>
        <v/>
      </c>
      <c r="F880" s="28">
        <f>IF(OR(Register!$B871="",Register!$E871="Retired",Register!$N871="After period end"),"",IF(COUNTIF($A$12:$A$1011,Register!$B871)&gt;0,"Matched","Not in IT inventory"))</f>
        <v/>
      </c>
    </row>
    <row r="881">
      <c r="A881" s="6" t="n"/>
      <c r="B881" s="28">
        <f>IF(A881="","",IF(COUNTIFS(Register!$B$3:$B$1002,A881,Register!$E$3:$E$1002,"&lt;&gt;Retired",Register!$N$3:$N$1002,"&lt;&gt;After period end")&gt;0,"Matched","Not in register"))</f>
        <v/>
      </c>
      <c r="D881" s="28">
        <f>IF(Register!$B872="","",Register!$A872)</f>
        <v/>
      </c>
      <c r="E881" s="28">
        <f>IF(Register!$B872="","",Register!$B872)</f>
        <v/>
      </c>
      <c r="F881" s="28">
        <f>IF(OR(Register!$B872="",Register!$E872="Retired",Register!$N872="After period end"),"",IF(COUNTIF($A$12:$A$1011,Register!$B872)&gt;0,"Matched","Not in IT inventory"))</f>
        <v/>
      </c>
    </row>
    <row r="882">
      <c r="A882" s="6" t="n"/>
      <c r="B882" s="28">
        <f>IF(A882="","",IF(COUNTIFS(Register!$B$3:$B$1002,A882,Register!$E$3:$E$1002,"&lt;&gt;Retired",Register!$N$3:$N$1002,"&lt;&gt;After period end")&gt;0,"Matched","Not in register"))</f>
        <v/>
      </c>
      <c r="D882" s="28">
        <f>IF(Register!$B873="","",Register!$A873)</f>
        <v/>
      </c>
      <c r="E882" s="28">
        <f>IF(Register!$B873="","",Register!$B873)</f>
        <v/>
      </c>
      <c r="F882" s="28">
        <f>IF(OR(Register!$B873="",Register!$E873="Retired",Register!$N873="After period end"),"",IF(COUNTIF($A$12:$A$1011,Register!$B873)&gt;0,"Matched","Not in IT inventory"))</f>
        <v/>
      </c>
    </row>
    <row r="883">
      <c r="A883" s="6" t="n"/>
      <c r="B883" s="28">
        <f>IF(A883="","",IF(COUNTIFS(Register!$B$3:$B$1002,A883,Register!$E$3:$E$1002,"&lt;&gt;Retired",Register!$N$3:$N$1002,"&lt;&gt;After period end")&gt;0,"Matched","Not in register"))</f>
        <v/>
      </c>
      <c r="D883" s="28">
        <f>IF(Register!$B874="","",Register!$A874)</f>
        <v/>
      </c>
      <c r="E883" s="28">
        <f>IF(Register!$B874="","",Register!$B874)</f>
        <v/>
      </c>
      <c r="F883" s="28">
        <f>IF(OR(Register!$B874="",Register!$E874="Retired",Register!$N874="After period end"),"",IF(COUNTIF($A$12:$A$1011,Register!$B874)&gt;0,"Matched","Not in IT inventory"))</f>
        <v/>
      </c>
    </row>
    <row r="884">
      <c r="A884" s="6" t="n"/>
      <c r="B884" s="28">
        <f>IF(A884="","",IF(COUNTIFS(Register!$B$3:$B$1002,A884,Register!$E$3:$E$1002,"&lt;&gt;Retired",Register!$N$3:$N$1002,"&lt;&gt;After period end")&gt;0,"Matched","Not in register"))</f>
        <v/>
      </c>
      <c r="D884" s="28">
        <f>IF(Register!$B875="","",Register!$A875)</f>
        <v/>
      </c>
      <c r="E884" s="28">
        <f>IF(Register!$B875="","",Register!$B875)</f>
        <v/>
      </c>
      <c r="F884" s="28">
        <f>IF(OR(Register!$B875="",Register!$E875="Retired",Register!$N875="After period end"),"",IF(COUNTIF($A$12:$A$1011,Register!$B875)&gt;0,"Matched","Not in IT inventory"))</f>
        <v/>
      </c>
    </row>
    <row r="885">
      <c r="A885" s="6" t="n"/>
      <c r="B885" s="28">
        <f>IF(A885="","",IF(COUNTIFS(Register!$B$3:$B$1002,A885,Register!$E$3:$E$1002,"&lt;&gt;Retired",Register!$N$3:$N$1002,"&lt;&gt;After period end")&gt;0,"Matched","Not in register"))</f>
        <v/>
      </c>
      <c r="D885" s="28">
        <f>IF(Register!$B876="","",Register!$A876)</f>
        <v/>
      </c>
      <c r="E885" s="28">
        <f>IF(Register!$B876="","",Register!$B876)</f>
        <v/>
      </c>
      <c r="F885" s="28">
        <f>IF(OR(Register!$B876="",Register!$E876="Retired",Register!$N876="After period end"),"",IF(COUNTIF($A$12:$A$1011,Register!$B876)&gt;0,"Matched","Not in IT inventory"))</f>
        <v/>
      </c>
    </row>
    <row r="886">
      <c r="A886" s="6" t="n"/>
      <c r="B886" s="28">
        <f>IF(A886="","",IF(COUNTIFS(Register!$B$3:$B$1002,A886,Register!$E$3:$E$1002,"&lt;&gt;Retired",Register!$N$3:$N$1002,"&lt;&gt;After period end")&gt;0,"Matched","Not in register"))</f>
        <v/>
      </c>
      <c r="D886" s="28">
        <f>IF(Register!$B877="","",Register!$A877)</f>
        <v/>
      </c>
      <c r="E886" s="28">
        <f>IF(Register!$B877="","",Register!$B877)</f>
        <v/>
      </c>
      <c r="F886" s="28">
        <f>IF(OR(Register!$B877="",Register!$E877="Retired",Register!$N877="After period end"),"",IF(COUNTIF($A$12:$A$1011,Register!$B877)&gt;0,"Matched","Not in IT inventory"))</f>
        <v/>
      </c>
    </row>
    <row r="887">
      <c r="A887" s="6" t="n"/>
      <c r="B887" s="28">
        <f>IF(A887="","",IF(COUNTIFS(Register!$B$3:$B$1002,A887,Register!$E$3:$E$1002,"&lt;&gt;Retired",Register!$N$3:$N$1002,"&lt;&gt;After period end")&gt;0,"Matched","Not in register"))</f>
        <v/>
      </c>
      <c r="D887" s="28">
        <f>IF(Register!$B878="","",Register!$A878)</f>
        <v/>
      </c>
      <c r="E887" s="28">
        <f>IF(Register!$B878="","",Register!$B878)</f>
        <v/>
      </c>
      <c r="F887" s="28">
        <f>IF(OR(Register!$B878="",Register!$E878="Retired",Register!$N878="After period end"),"",IF(COUNTIF($A$12:$A$1011,Register!$B878)&gt;0,"Matched","Not in IT inventory"))</f>
        <v/>
      </c>
    </row>
    <row r="888">
      <c r="A888" s="6" t="n"/>
      <c r="B888" s="28">
        <f>IF(A888="","",IF(COUNTIFS(Register!$B$3:$B$1002,A888,Register!$E$3:$E$1002,"&lt;&gt;Retired",Register!$N$3:$N$1002,"&lt;&gt;After period end")&gt;0,"Matched","Not in register"))</f>
        <v/>
      </c>
      <c r="D888" s="28">
        <f>IF(Register!$B879="","",Register!$A879)</f>
        <v/>
      </c>
      <c r="E888" s="28">
        <f>IF(Register!$B879="","",Register!$B879)</f>
        <v/>
      </c>
      <c r="F888" s="28">
        <f>IF(OR(Register!$B879="",Register!$E879="Retired",Register!$N879="After period end"),"",IF(COUNTIF($A$12:$A$1011,Register!$B879)&gt;0,"Matched","Not in IT inventory"))</f>
        <v/>
      </c>
    </row>
    <row r="889">
      <c r="A889" s="6" t="n"/>
      <c r="B889" s="28">
        <f>IF(A889="","",IF(COUNTIFS(Register!$B$3:$B$1002,A889,Register!$E$3:$E$1002,"&lt;&gt;Retired",Register!$N$3:$N$1002,"&lt;&gt;After period end")&gt;0,"Matched","Not in register"))</f>
        <v/>
      </c>
      <c r="D889" s="28">
        <f>IF(Register!$B880="","",Register!$A880)</f>
        <v/>
      </c>
      <c r="E889" s="28">
        <f>IF(Register!$B880="","",Register!$B880)</f>
        <v/>
      </c>
      <c r="F889" s="28">
        <f>IF(OR(Register!$B880="",Register!$E880="Retired",Register!$N880="After period end"),"",IF(COUNTIF($A$12:$A$1011,Register!$B880)&gt;0,"Matched","Not in IT inventory"))</f>
        <v/>
      </c>
    </row>
    <row r="890">
      <c r="A890" s="6" t="n"/>
      <c r="B890" s="28">
        <f>IF(A890="","",IF(COUNTIFS(Register!$B$3:$B$1002,A890,Register!$E$3:$E$1002,"&lt;&gt;Retired",Register!$N$3:$N$1002,"&lt;&gt;After period end")&gt;0,"Matched","Not in register"))</f>
        <v/>
      </c>
      <c r="D890" s="28">
        <f>IF(Register!$B881="","",Register!$A881)</f>
        <v/>
      </c>
      <c r="E890" s="28">
        <f>IF(Register!$B881="","",Register!$B881)</f>
        <v/>
      </c>
      <c r="F890" s="28">
        <f>IF(OR(Register!$B881="",Register!$E881="Retired",Register!$N881="After period end"),"",IF(COUNTIF($A$12:$A$1011,Register!$B881)&gt;0,"Matched","Not in IT inventory"))</f>
        <v/>
      </c>
    </row>
    <row r="891">
      <c r="A891" s="6" t="n"/>
      <c r="B891" s="28">
        <f>IF(A891="","",IF(COUNTIFS(Register!$B$3:$B$1002,A891,Register!$E$3:$E$1002,"&lt;&gt;Retired",Register!$N$3:$N$1002,"&lt;&gt;After period end")&gt;0,"Matched","Not in register"))</f>
        <v/>
      </c>
      <c r="D891" s="28">
        <f>IF(Register!$B882="","",Register!$A882)</f>
        <v/>
      </c>
      <c r="E891" s="28">
        <f>IF(Register!$B882="","",Register!$B882)</f>
        <v/>
      </c>
      <c r="F891" s="28">
        <f>IF(OR(Register!$B882="",Register!$E882="Retired",Register!$N882="After period end"),"",IF(COUNTIF($A$12:$A$1011,Register!$B882)&gt;0,"Matched","Not in IT inventory"))</f>
        <v/>
      </c>
    </row>
    <row r="892">
      <c r="A892" s="6" t="n"/>
      <c r="B892" s="28">
        <f>IF(A892="","",IF(COUNTIFS(Register!$B$3:$B$1002,A892,Register!$E$3:$E$1002,"&lt;&gt;Retired",Register!$N$3:$N$1002,"&lt;&gt;After period end")&gt;0,"Matched","Not in register"))</f>
        <v/>
      </c>
      <c r="D892" s="28">
        <f>IF(Register!$B883="","",Register!$A883)</f>
        <v/>
      </c>
      <c r="E892" s="28">
        <f>IF(Register!$B883="","",Register!$B883)</f>
        <v/>
      </c>
      <c r="F892" s="28">
        <f>IF(OR(Register!$B883="",Register!$E883="Retired",Register!$N883="After period end"),"",IF(COUNTIF($A$12:$A$1011,Register!$B883)&gt;0,"Matched","Not in IT inventory"))</f>
        <v/>
      </c>
    </row>
    <row r="893">
      <c r="A893" s="6" t="n"/>
      <c r="B893" s="28">
        <f>IF(A893="","",IF(COUNTIFS(Register!$B$3:$B$1002,A893,Register!$E$3:$E$1002,"&lt;&gt;Retired",Register!$N$3:$N$1002,"&lt;&gt;After period end")&gt;0,"Matched","Not in register"))</f>
        <v/>
      </c>
      <c r="D893" s="28">
        <f>IF(Register!$B884="","",Register!$A884)</f>
        <v/>
      </c>
      <c r="E893" s="28">
        <f>IF(Register!$B884="","",Register!$B884)</f>
        <v/>
      </c>
      <c r="F893" s="28">
        <f>IF(OR(Register!$B884="",Register!$E884="Retired",Register!$N884="After period end"),"",IF(COUNTIF($A$12:$A$1011,Register!$B884)&gt;0,"Matched","Not in IT inventory"))</f>
        <v/>
      </c>
    </row>
    <row r="894">
      <c r="A894" s="6" t="n"/>
      <c r="B894" s="28">
        <f>IF(A894="","",IF(COUNTIFS(Register!$B$3:$B$1002,A894,Register!$E$3:$E$1002,"&lt;&gt;Retired",Register!$N$3:$N$1002,"&lt;&gt;After period end")&gt;0,"Matched","Not in register"))</f>
        <v/>
      </c>
      <c r="D894" s="28">
        <f>IF(Register!$B885="","",Register!$A885)</f>
        <v/>
      </c>
      <c r="E894" s="28">
        <f>IF(Register!$B885="","",Register!$B885)</f>
        <v/>
      </c>
      <c r="F894" s="28">
        <f>IF(OR(Register!$B885="",Register!$E885="Retired",Register!$N885="After period end"),"",IF(COUNTIF($A$12:$A$1011,Register!$B885)&gt;0,"Matched","Not in IT inventory"))</f>
        <v/>
      </c>
    </row>
    <row r="895">
      <c r="A895" s="6" t="n"/>
      <c r="B895" s="28">
        <f>IF(A895="","",IF(COUNTIFS(Register!$B$3:$B$1002,A895,Register!$E$3:$E$1002,"&lt;&gt;Retired",Register!$N$3:$N$1002,"&lt;&gt;After period end")&gt;0,"Matched","Not in register"))</f>
        <v/>
      </c>
      <c r="D895" s="28">
        <f>IF(Register!$B886="","",Register!$A886)</f>
        <v/>
      </c>
      <c r="E895" s="28">
        <f>IF(Register!$B886="","",Register!$B886)</f>
        <v/>
      </c>
      <c r="F895" s="28">
        <f>IF(OR(Register!$B886="",Register!$E886="Retired",Register!$N886="After period end"),"",IF(COUNTIF($A$12:$A$1011,Register!$B886)&gt;0,"Matched","Not in IT inventory"))</f>
        <v/>
      </c>
    </row>
    <row r="896">
      <c r="A896" s="6" t="n"/>
      <c r="B896" s="28">
        <f>IF(A896="","",IF(COUNTIFS(Register!$B$3:$B$1002,A896,Register!$E$3:$E$1002,"&lt;&gt;Retired",Register!$N$3:$N$1002,"&lt;&gt;After period end")&gt;0,"Matched","Not in register"))</f>
        <v/>
      </c>
      <c r="D896" s="28">
        <f>IF(Register!$B887="","",Register!$A887)</f>
        <v/>
      </c>
      <c r="E896" s="28">
        <f>IF(Register!$B887="","",Register!$B887)</f>
        <v/>
      </c>
      <c r="F896" s="28">
        <f>IF(OR(Register!$B887="",Register!$E887="Retired",Register!$N887="After period end"),"",IF(COUNTIF($A$12:$A$1011,Register!$B887)&gt;0,"Matched","Not in IT inventory"))</f>
        <v/>
      </c>
    </row>
    <row r="897">
      <c r="A897" s="6" t="n"/>
      <c r="B897" s="28">
        <f>IF(A897="","",IF(COUNTIFS(Register!$B$3:$B$1002,A897,Register!$E$3:$E$1002,"&lt;&gt;Retired",Register!$N$3:$N$1002,"&lt;&gt;After period end")&gt;0,"Matched","Not in register"))</f>
        <v/>
      </c>
      <c r="D897" s="28">
        <f>IF(Register!$B888="","",Register!$A888)</f>
        <v/>
      </c>
      <c r="E897" s="28">
        <f>IF(Register!$B888="","",Register!$B888)</f>
        <v/>
      </c>
      <c r="F897" s="28">
        <f>IF(OR(Register!$B888="",Register!$E888="Retired",Register!$N888="After period end"),"",IF(COUNTIF($A$12:$A$1011,Register!$B888)&gt;0,"Matched","Not in IT inventory"))</f>
        <v/>
      </c>
    </row>
    <row r="898">
      <c r="A898" s="6" t="n"/>
      <c r="B898" s="28">
        <f>IF(A898="","",IF(COUNTIFS(Register!$B$3:$B$1002,A898,Register!$E$3:$E$1002,"&lt;&gt;Retired",Register!$N$3:$N$1002,"&lt;&gt;After period end")&gt;0,"Matched","Not in register"))</f>
        <v/>
      </c>
      <c r="D898" s="28">
        <f>IF(Register!$B889="","",Register!$A889)</f>
        <v/>
      </c>
      <c r="E898" s="28">
        <f>IF(Register!$B889="","",Register!$B889)</f>
        <v/>
      </c>
      <c r="F898" s="28">
        <f>IF(OR(Register!$B889="",Register!$E889="Retired",Register!$N889="After period end"),"",IF(COUNTIF($A$12:$A$1011,Register!$B889)&gt;0,"Matched","Not in IT inventory"))</f>
        <v/>
      </c>
    </row>
    <row r="899">
      <c r="A899" s="6" t="n"/>
      <c r="B899" s="28">
        <f>IF(A899="","",IF(COUNTIFS(Register!$B$3:$B$1002,A899,Register!$E$3:$E$1002,"&lt;&gt;Retired",Register!$N$3:$N$1002,"&lt;&gt;After period end")&gt;0,"Matched","Not in register"))</f>
        <v/>
      </c>
      <c r="D899" s="28">
        <f>IF(Register!$B890="","",Register!$A890)</f>
        <v/>
      </c>
      <c r="E899" s="28">
        <f>IF(Register!$B890="","",Register!$B890)</f>
        <v/>
      </c>
      <c r="F899" s="28">
        <f>IF(OR(Register!$B890="",Register!$E890="Retired",Register!$N890="After period end"),"",IF(COUNTIF($A$12:$A$1011,Register!$B890)&gt;0,"Matched","Not in IT inventory"))</f>
        <v/>
      </c>
    </row>
    <row r="900">
      <c r="A900" s="6" t="n"/>
      <c r="B900" s="28">
        <f>IF(A900="","",IF(COUNTIFS(Register!$B$3:$B$1002,A900,Register!$E$3:$E$1002,"&lt;&gt;Retired",Register!$N$3:$N$1002,"&lt;&gt;After period end")&gt;0,"Matched","Not in register"))</f>
        <v/>
      </c>
      <c r="D900" s="28">
        <f>IF(Register!$B891="","",Register!$A891)</f>
        <v/>
      </c>
      <c r="E900" s="28">
        <f>IF(Register!$B891="","",Register!$B891)</f>
        <v/>
      </c>
      <c r="F900" s="28">
        <f>IF(OR(Register!$B891="",Register!$E891="Retired",Register!$N891="After period end"),"",IF(COUNTIF($A$12:$A$1011,Register!$B891)&gt;0,"Matched","Not in IT inventory"))</f>
        <v/>
      </c>
    </row>
    <row r="901">
      <c r="A901" s="6" t="n"/>
      <c r="B901" s="28">
        <f>IF(A901="","",IF(COUNTIFS(Register!$B$3:$B$1002,A901,Register!$E$3:$E$1002,"&lt;&gt;Retired",Register!$N$3:$N$1002,"&lt;&gt;After period end")&gt;0,"Matched","Not in register"))</f>
        <v/>
      </c>
      <c r="D901" s="28">
        <f>IF(Register!$B892="","",Register!$A892)</f>
        <v/>
      </c>
      <c r="E901" s="28">
        <f>IF(Register!$B892="","",Register!$B892)</f>
        <v/>
      </c>
      <c r="F901" s="28">
        <f>IF(OR(Register!$B892="",Register!$E892="Retired",Register!$N892="After period end"),"",IF(COUNTIF($A$12:$A$1011,Register!$B892)&gt;0,"Matched","Not in IT inventory"))</f>
        <v/>
      </c>
    </row>
    <row r="902">
      <c r="A902" s="6" t="n"/>
      <c r="B902" s="28">
        <f>IF(A902="","",IF(COUNTIFS(Register!$B$3:$B$1002,A902,Register!$E$3:$E$1002,"&lt;&gt;Retired",Register!$N$3:$N$1002,"&lt;&gt;After period end")&gt;0,"Matched","Not in register"))</f>
        <v/>
      </c>
      <c r="D902" s="28">
        <f>IF(Register!$B893="","",Register!$A893)</f>
        <v/>
      </c>
      <c r="E902" s="28">
        <f>IF(Register!$B893="","",Register!$B893)</f>
        <v/>
      </c>
      <c r="F902" s="28">
        <f>IF(OR(Register!$B893="",Register!$E893="Retired",Register!$N893="After period end"),"",IF(COUNTIF($A$12:$A$1011,Register!$B893)&gt;0,"Matched","Not in IT inventory"))</f>
        <v/>
      </c>
    </row>
    <row r="903">
      <c r="A903" s="6" t="n"/>
      <c r="B903" s="28">
        <f>IF(A903="","",IF(COUNTIFS(Register!$B$3:$B$1002,A903,Register!$E$3:$E$1002,"&lt;&gt;Retired",Register!$N$3:$N$1002,"&lt;&gt;After period end")&gt;0,"Matched","Not in register"))</f>
        <v/>
      </c>
      <c r="D903" s="28">
        <f>IF(Register!$B894="","",Register!$A894)</f>
        <v/>
      </c>
      <c r="E903" s="28">
        <f>IF(Register!$B894="","",Register!$B894)</f>
        <v/>
      </c>
      <c r="F903" s="28">
        <f>IF(OR(Register!$B894="",Register!$E894="Retired",Register!$N894="After period end"),"",IF(COUNTIF($A$12:$A$1011,Register!$B894)&gt;0,"Matched","Not in IT inventory"))</f>
        <v/>
      </c>
    </row>
    <row r="904">
      <c r="A904" s="6" t="n"/>
      <c r="B904" s="28">
        <f>IF(A904="","",IF(COUNTIFS(Register!$B$3:$B$1002,A904,Register!$E$3:$E$1002,"&lt;&gt;Retired",Register!$N$3:$N$1002,"&lt;&gt;After period end")&gt;0,"Matched","Not in register"))</f>
        <v/>
      </c>
      <c r="D904" s="28">
        <f>IF(Register!$B895="","",Register!$A895)</f>
        <v/>
      </c>
      <c r="E904" s="28">
        <f>IF(Register!$B895="","",Register!$B895)</f>
        <v/>
      </c>
      <c r="F904" s="28">
        <f>IF(OR(Register!$B895="",Register!$E895="Retired",Register!$N895="After period end"),"",IF(COUNTIF($A$12:$A$1011,Register!$B895)&gt;0,"Matched","Not in IT inventory"))</f>
        <v/>
      </c>
    </row>
    <row r="905">
      <c r="A905" s="6" t="n"/>
      <c r="B905" s="28">
        <f>IF(A905="","",IF(COUNTIFS(Register!$B$3:$B$1002,A905,Register!$E$3:$E$1002,"&lt;&gt;Retired",Register!$N$3:$N$1002,"&lt;&gt;After period end")&gt;0,"Matched","Not in register"))</f>
        <v/>
      </c>
      <c r="D905" s="28">
        <f>IF(Register!$B896="","",Register!$A896)</f>
        <v/>
      </c>
      <c r="E905" s="28">
        <f>IF(Register!$B896="","",Register!$B896)</f>
        <v/>
      </c>
      <c r="F905" s="28">
        <f>IF(OR(Register!$B896="",Register!$E896="Retired",Register!$N896="After period end"),"",IF(COUNTIF($A$12:$A$1011,Register!$B896)&gt;0,"Matched","Not in IT inventory"))</f>
        <v/>
      </c>
    </row>
    <row r="906">
      <c r="A906" s="6" t="n"/>
      <c r="B906" s="28">
        <f>IF(A906="","",IF(COUNTIFS(Register!$B$3:$B$1002,A906,Register!$E$3:$E$1002,"&lt;&gt;Retired",Register!$N$3:$N$1002,"&lt;&gt;After period end")&gt;0,"Matched","Not in register"))</f>
        <v/>
      </c>
      <c r="D906" s="28">
        <f>IF(Register!$B897="","",Register!$A897)</f>
        <v/>
      </c>
      <c r="E906" s="28">
        <f>IF(Register!$B897="","",Register!$B897)</f>
        <v/>
      </c>
      <c r="F906" s="28">
        <f>IF(OR(Register!$B897="",Register!$E897="Retired",Register!$N897="After period end"),"",IF(COUNTIF($A$12:$A$1011,Register!$B897)&gt;0,"Matched","Not in IT inventory"))</f>
        <v/>
      </c>
    </row>
    <row r="907">
      <c r="A907" s="6" t="n"/>
      <c r="B907" s="28">
        <f>IF(A907="","",IF(COUNTIFS(Register!$B$3:$B$1002,A907,Register!$E$3:$E$1002,"&lt;&gt;Retired",Register!$N$3:$N$1002,"&lt;&gt;After period end")&gt;0,"Matched","Not in register"))</f>
        <v/>
      </c>
      <c r="D907" s="28">
        <f>IF(Register!$B898="","",Register!$A898)</f>
        <v/>
      </c>
      <c r="E907" s="28">
        <f>IF(Register!$B898="","",Register!$B898)</f>
        <v/>
      </c>
      <c r="F907" s="28">
        <f>IF(OR(Register!$B898="",Register!$E898="Retired",Register!$N898="After period end"),"",IF(COUNTIF($A$12:$A$1011,Register!$B898)&gt;0,"Matched","Not in IT inventory"))</f>
        <v/>
      </c>
    </row>
    <row r="908">
      <c r="A908" s="6" t="n"/>
      <c r="B908" s="28">
        <f>IF(A908="","",IF(COUNTIFS(Register!$B$3:$B$1002,A908,Register!$E$3:$E$1002,"&lt;&gt;Retired",Register!$N$3:$N$1002,"&lt;&gt;After period end")&gt;0,"Matched","Not in register"))</f>
        <v/>
      </c>
      <c r="D908" s="28">
        <f>IF(Register!$B899="","",Register!$A899)</f>
        <v/>
      </c>
      <c r="E908" s="28">
        <f>IF(Register!$B899="","",Register!$B899)</f>
        <v/>
      </c>
      <c r="F908" s="28">
        <f>IF(OR(Register!$B899="",Register!$E899="Retired",Register!$N899="After period end"),"",IF(COUNTIF($A$12:$A$1011,Register!$B899)&gt;0,"Matched","Not in IT inventory"))</f>
        <v/>
      </c>
    </row>
    <row r="909">
      <c r="A909" s="6" t="n"/>
      <c r="B909" s="28">
        <f>IF(A909="","",IF(COUNTIFS(Register!$B$3:$B$1002,A909,Register!$E$3:$E$1002,"&lt;&gt;Retired",Register!$N$3:$N$1002,"&lt;&gt;After period end")&gt;0,"Matched","Not in register"))</f>
        <v/>
      </c>
      <c r="D909" s="28">
        <f>IF(Register!$B900="","",Register!$A900)</f>
        <v/>
      </c>
      <c r="E909" s="28">
        <f>IF(Register!$B900="","",Register!$B900)</f>
        <v/>
      </c>
      <c r="F909" s="28">
        <f>IF(OR(Register!$B900="",Register!$E900="Retired",Register!$N900="After period end"),"",IF(COUNTIF($A$12:$A$1011,Register!$B900)&gt;0,"Matched","Not in IT inventory"))</f>
        <v/>
      </c>
    </row>
    <row r="910">
      <c r="A910" s="6" t="n"/>
      <c r="B910" s="28">
        <f>IF(A910="","",IF(COUNTIFS(Register!$B$3:$B$1002,A910,Register!$E$3:$E$1002,"&lt;&gt;Retired",Register!$N$3:$N$1002,"&lt;&gt;After period end")&gt;0,"Matched","Not in register"))</f>
        <v/>
      </c>
      <c r="D910" s="28">
        <f>IF(Register!$B901="","",Register!$A901)</f>
        <v/>
      </c>
      <c r="E910" s="28">
        <f>IF(Register!$B901="","",Register!$B901)</f>
        <v/>
      </c>
      <c r="F910" s="28">
        <f>IF(OR(Register!$B901="",Register!$E901="Retired",Register!$N901="After period end"),"",IF(COUNTIF($A$12:$A$1011,Register!$B901)&gt;0,"Matched","Not in IT inventory"))</f>
        <v/>
      </c>
    </row>
    <row r="911">
      <c r="A911" s="6" t="n"/>
      <c r="B911" s="28">
        <f>IF(A911="","",IF(COUNTIFS(Register!$B$3:$B$1002,A911,Register!$E$3:$E$1002,"&lt;&gt;Retired",Register!$N$3:$N$1002,"&lt;&gt;After period end")&gt;0,"Matched","Not in register"))</f>
        <v/>
      </c>
      <c r="D911" s="28">
        <f>IF(Register!$B902="","",Register!$A902)</f>
        <v/>
      </c>
      <c r="E911" s="28">
        <f>IF(Register!$B902="","",Register!$B902)</f>
        <v/>
      </c>
      <c r="F911" s="28">
        <f>IF(OR(Register!$B902="",Register!$E902="Retired",Register!$N902="After period end"),"",IF(COUNTIF($A$12:$A$1011,Register!$B902)&gt;0,"Matched","Not in IT inventory"))</f>
        <v/>
      </c>
    </row>
    <row r="912">
      <c r="A912" s="6" t="n"/>
      <c r="B912" s="28">
        <f>IF(A912="","",IF(COUNTIFS(Register!$B$3:$B$1002,A912,Register!$E$3:$E$1002,"&lt;&gt;Retired",Register!$N$3:$N$1002,"&lt;&gt;After period end")&gt;0,"Matched","Not in register"))</f>
        <v/>
      </c>
      <c r="D912" s="28">
        <f>IF(Register!$B903="","",Register!$A903)</f>
        <v/>
      </c>
      <c r="E912" s="28">
        <f>IF(Register!$B903="","",Register!$B903)</f>
        <v/>
      </c>
      <c r="F912" s="28">
        <f>IF(OR(Register!$B903="",Register!$E903="Retired",Register!$N903="After period end"),"",IF(COUNTIF($A$12:$A$1011,Register!$B903)&gt;0,"Matched","Not in IT inventory"))</f>
        <v/>
      </c>
    </row>
    <row r="913">
      <c r="A913" s="6" t="n"/>
      <c r="B913" s="28">
        <f>IF(A913="","",IF(COUNTIFS(Register!$B$3:$B$1002,A913,Register!$E$3:$E$1002,"&lt;&gt;Retired",Register!$N$3:$N$1002,"&lt;&gt;After period end")&gt;0,"Matched","Not in register"))</f>
        <v/>
      </c>
      <c r="D913" s="28">
        <f>IF(Register!$B904="","",Register!$A904)</f>
        <v/>
      </c>
      <c r="E913" s="28">
        <f>IF(Register!$B904="","",Register!$B904)</f>
        <v/>
      </c>
      <c r="F913" s="28">
        <f>IF(OR(Register!$B904="",Register!$E904="Retired",Register!$N904="After period end"),"",IF(COUNTIF($A$12:$A$1011,Register!$B904)&gt;0,"Matched","Not in IT inventory"))</f>
        <v/>
      </c>
    </row>
    <row r="914">
      <c r="A914" s="6" t="n"/>
      <c r="B914" s="28">
        <f>IF(A914="","",IF(COUNTIFS(Register!$B$3:$B$1002,A914,Register!$E$3:$E$1002,"&lt;&gt;Retired",Register!$N$3:$N$1002,"&lt;&gt;After period end")&gt;0,"Matched","Not in register"))</f>
        <v/>
      </c>
      <c r="D914" s="28">
        <f>IF(Register!$B905="","",Register!$A905)</f>
        <v/>
      </c>
      <c r="E914" s="28">
        <f>IF(Register!$B905="","",Register!$B905)</f>
        <v/>
      </c>
      <c r="F914" s="28">
        <f>IF(OR(Register!$B905="",Register!$E905="Retired",Register!$N905="After period end"),"",IF(COUNTIF($A$12:$A$1011,Register!$B905)&gt;0,"Matched","Not in IT inventory"))</f>
        <v/>
      </c>
    </row>
    <row r="915">
      <c r="A915" s="6" t="n"/>
      <c r="B915" s="28">
        <f>IF(A915="","",IF(COUNTIFS(Register!$B$3:$B$1002,A915,Register!$E$3:$E$1002,"&lt;&gt;Retired",Register!$N$3:$N$1002,"&lt;&gt;After period end")&gt;0,"Matched","Not in register"))</f>
        <v/>
      </c>
      <c r="D915" s="28">
        <f>IF(Register!$B906="","",Register!$A906)</f>
        <v/>
      </c>
      <c r="E915" s="28">
        <f>IF(Register!$B906="","",Register!$B906)</f>
        <v/>
      </c>
      <c r="F915" s="28">
        <f>IF(OR(Register!$B906="",Register!$E906="Retired",Register!$N906="After period end"),"",IF(COUNTIF($A$12:$A$1011,Register!$B906)&gt;0,"Matched","Not in IT inventory"))</f>
        <v/>
      </c>
    </row>
    <row r="916">
      <c r="A916" s="6" t="n"/>
      <c r="B916" s="28">
        <f>IF(A916="","",IF(COUNTIFS(Register!$B$3:$B$1002,A916,Register!$E$3:$E$1002,"&lt;&gt;Retired",Register!$N$3:$N$1002,"&lt;&gt;After period end")&gt;0,"Matched","Not in register"))</f>
        <v/>
      </c>
      <c r="D916" s="28">
        <f>IF(Register!$B907="","",Register!$A907)</f>
        <v/>
      </c>
      <c r="E916" s="28">
        <f>IF(Register!$B907="","",Register!$B907)</f>
        <v/>
      </c>
      <c r="F916" s="28">
        <f>IF(OR(Register!$B907="",Register!$E907="Retired",Register!$N907="After period end"),"",IF(COUNTIF($A$12:$A$1011,Register!$B907)&gt;0,"Matched","Not in IT inventory"))</f>
        <v/>
      </c>
    </row>
    <row r="917">
      <c r="A917" s="6" t="n"/>
      <c r="B917" s="28">
        <f>IF(A917="","",IF(COUNTIFS(Register!$B$3:$B$1002,A917,Register!$E$3:$E$1002,"&lt;&gt;Retired",Register!$N$3:$N$1002,"&lt;&gt;After period end")&gt;0,"Matched","Not in register"))</f>
        <v/>
      </c>
      <c r="D917" s="28">
        <f>IF(Register!$B908="","",Register!$A908)</f>
        <v/>
      </c>
      <c r="E917" s="28">
        <f>IF(Register!$B908="","",Register!$B908)</f>
        <v/>
      </c>
      <c r="F917" s="28">
        <f>IF(OR(Register!$B908="",Register!$E908="Retired",Register!$N908="After period end"),"",IF(COUNTIF($A$12:$A$1011,Register!$B908)&gt;0,"Matched","Not in IT inventory"))</f>
        <v/>
      </c>
    </row>
    <row r="918">
      <c r="A918" s="6" t="n"/>
      <c r="B918" s="28">
        <f>IF(A918="","",IF(COUNTIFS(Register!$B$3:$B$1002,A918,Register!$E$3:$E$1002,"&lt;&gt;Retired",Register!$N$3:$N$1002,"&lt;&gt;After period end")&gt;0,"Matched","Not in register"))</f>
        <v/>
      </c>
      <c r="D918" s="28">
        <f>IF(Register!$B909="","",Register!$A909)</f>
        <v/>
      </c>
      <c r="E918" s="28">
        <f>IF(Register!$B909="","",Register!$B909)</f>
        <v/>
      </c>
      <c r="F918" s="28">
        <f>IF(OR(Register!$B909="",Register!$E909="Retired",Register!$N909="After period end"),"",IF(COUNTIF($A$12:$A$1011,Register!$B909)&gt;0,"Matched","Not in IT inventory"))</f>
        <v/>
      </c>
    </row>
    <row r="919">
      <c r="A919" s="6" t="n"/>
      <c r="B919" s="28">
        <f>IF(A919="","",IF(COUNTIFS(Register!$B$3:$B$1002,A919,Register!$E$3:$E$1002,"&lt;&gt;Retired",Register!$N$3:$N$1002,"&lt;&gt;After period end")&gt;0,"Matched","Not in register"))</f>
        <v/>
      </c>
      <c r="D919" s="28">
        <f>IF(Register!$B910="","",Register!$A910)</f>
        <v/>
      </c>
      <c r="E919" s="28">
        <f>IF(Register!$B910="","",Register!$B910)</f>
        <v/>
      </c>
      <c r="F919" s="28">
        <f>IF(OR(Register!$B910="",Register!$E910="Retired",Register!$N910="After period end"),"",IF(COUNTIF($A$12:$A$1011,Register!$B910)&gt;0,"Matched","Not in IT inventory"))</f>
        <v/>
      </c>
    </row>
    <row r="920">
      <c r="A920" s="6" t="n"/>
      <c r="B920" s="28">
        <f>IF(A920="","",IF(COUNTIFS(Register!$B$3:$B$1002,A920,Register!$E$3:$E$1002,"&lt;&gt;Retired",Register!$N$3:$N$1002,"&lt;&gt;After period end")&gt;0,"Matched","Not in register"))</f>
        <v/>
      </c>
      <c r="D920" s="28">
        <f>IF(Register!$B911="","",Register!$A911)</f>
        <v/>
      </c>
      <c r="E920" s="28">
        <f>IF(Register!$B911="","",Register!$B911)</f>
        <v/>
      </c>
      <c r="F920" s="28">
        <f>IF(OR(Register!$B911="",Register!$E911="Retired",Register!$N911="After period end"),"",IF(COUNTIF($A$12:$A$1011,Register!$B911)&gt;0,"Matched","Not in IT inventory"))</f>
        <v/>
      </c>
    </row>
    <row r="921">
      <c r="A921" s="6" t="n"/>
      <c r="B921" s="28">
        <f>IF(A921="","",IF(COUNTIFS(Register!$B$3:$B$1002,A921,Register!$E$3:$E$1002,"&lt;&gt;Retired",Register!$N$3:$N$1002,"&lt;&gt;After period end")&gt;0,"Matched","Not in register"))</f>
        <v/>
      </c>
      <c r="D921" s="28">
        <f>IF(Register!$B912="","",Register!$A912)</f>
        <v/>
      </c>
      <c r="E921" s="28">
        <f>IF(Register!$B912="","",Register!$B912)</f>
        <v/>
      </c>
      <c r="F921" s="28">
        <f>IF(OR(Register!$B912="",Register!$E912="Retired",Register!$N912="After period end"),"",IF(COUNTIF($A$12:$A$1011,Register!$B912)&gt;0,"Matched","Not in IT inventory"))</f>
        <v/>
      </c>
    </row>
    <row r="922">
      <c r="A922" s="6" t="n"/>
      <c r="B922" s="28">
        <f>IF(A922="","",IF(COUNTIFS(Register!$B$3:$B$1002,A922,Register!$E$3:$E$1002,"&lt;&gt;Retired",Register!$N$3:$N$1002,"&lt;&gt;After period end")&gt;0,"Matched","Not in register"))</f>
        <v/>
      </c>
      <c r="D922" s="28">
        <f>IF(Register!$B913="","",Register!$A913)</f>
        <v/>
      </c>
      <c r="E922" s="28">
        <f>IF(Register!$B913="","",Register!$B913)</f>
        <v/>
      </c>
      <c r="F922" s="28">
        <f>IF(OR(Register!$B913="",Register!$E913="Retired",Register!$N913="After period end"),"",IF(COUNTIF($A$12:$A$1011,Register!$B913)&gt;0,"Matched","Not in IT inventory"))</f>
        <v/>
      </c>
    </row>
    <row r="923">
      <c r="A923" s="6" t="n"/>
      <c r="B923" s="28">
        <f>IF(A923="","",IF(COUNTIFS(Register!$B$3:$B$1002,A923,Register!$E$3:$E$1002,"&lt;&gt;Retired",Register!$N$3:$N$1002,"&lt;&gt;After period end")&gt;0,"Matched","Not in register"))</f>
        <v/>
      </c>
      <c r="D923" s="28">
        <f>IF(Register!$B914="","",Register!$A914)</f>
        <v/>
      </c>
      <c r="E923" s="28">
        <f>IF(Register!$B914="","",Register!$B914)</f>
        <v/>
      </c>
      <c r="F923" s="28">
        <f>IF(OR(Register!$B914="",Register!$E914="Retired",Register!$N914="After period end"),"",IF(COUNTIF($A$12:$A$1011,Register!$B914)&gt;0,"Matched","Not in IT inventory"))</f>
        <v/>
      </c>
    </row>
    <row r="924">
      <c r="A924" s="6" t="n"/>
      <c r="B924" s="28">
        <f>IF(A924="","",IF(COUNTIFS(Register!$B$3:$B$1002,A924,Register!$E$3:$E$1002,"&lt;&gt;Retired",Register!$N$3:$N$1002,"&lt;&gt;After period end")&gt;0,"Matched","Not in register"))</f>
        <v/>
      </c>
      <c r="D924" s="28">
        <f>IF(Register!$B915="","",Register!$A915)</f>
        <v/>
      </c>
      <c r="E924" s="28">
        <f>IF(Register!$B915="","",Register!$B915)</f>
        <v/>
      </c>
      <c r="F924" s="28">
        <f>IF(OR(Register!$B915="",Register!$E915="Retired",Register!$N915="After period end"),"",IF(COUNTIF($A$12:$A$1011,Register!$B915)&gt;0,"Matched","Not in IT inventory"))</f>
        <v/>
      </c>
    </row>
    <row r="925">
      <c r="A925" s="6" t="n"/>
      <c r="B925" s="28">
        <f>IF(A925="","",IF(COUNTIFS(Register!$B$3:$B$1002,A925,Register!$E$3:$E$1002,"&lt;&gt;Retired",Register!$N$3:$N$1002,"&lt;&gt;After period end")&gt;0,"Matched","Not in register"))</f>
        <v/>
      </c>
      <c r="D925" s="28">
        <f>IF(Register!$B916="","",Register!$A916)</f>
        <v/>
      </c>
      <c r="E925" s="28">
        <f>IF(Register!$B916="","",Register!$B916)</f>
        <v/>
      </c>
      <c r="F925" s="28">
        <f>IF(OR(Register!$B916="",Register!$E916="Retired",Register!$N916="After period end"),"",IF(COUNTIF($A$12:$A$1011,Register!$B916)&gt;0,"Matched","Not in IT inventory"))</f>
        <v/>
      </c>
    </row>
    <row r="926">
      <c r="A926" s="6" t="n"/>
      <c r="B926" s="28">
        <f>IF(A926="","",IF(COUNTIFS(Register!$B$3:$B$1002,A926,Register!$E$3:$E$1002,"&lt;&gt;Retired",Register!$N$3:$N$1002,"&lt;&gt;After period end")&gt;0,"Matched","Not in register"))</f>
        <v/>
      </c>
      <c r="D926" s="28">
        <f>IF(Register!$B917="","",Register!$A917)</f>
        <v/>
      </c>
      <c r="E926" s="28">
        <f>IF(Register!$B917="","",Register!$B917)</f>
        <v/>
      </c>
      <c r="F926" s="28">
        <f>IF(OR(Register!$B917="",Register!$E917="Retired",Register!$N917="After period end"),"",IF(COUNTIF($A$12:$A$1011,Register!$B917)&gt;0,"Matched","Not in IT inventory"))</f>
        <v/>
      </c>
    </row>
    <row r="927">
      <c r="A927" s="6" t="n"/>
      <c r="B927" s="28">
        <f>IF(A927="","",IF(COUNTIFS(Register!$B$3:$B$1002,A927,Register!$E$3:$E$1002,"&lt;&gt;Retired",Register!$N$3:$N$1002,"&lt;&gt;After period end")&gt;0,"Matched","Not in register"))</f>
        <v/>
      </c>
      <c r="D927" s="28">
        <f>IF(Register!$B918="","",Register!$A918)</f>
        <v/>
      </c>
      <c r="E927" s="28">
        <f>IF(Register!$B918="","",Register!$B918)</f>
        <v/>
      </c>
      <c r="F927" s="28">
        <f>IF(OR(Register!$B918="",Register!$E918="Retired",Register!$N918="After period end"),"",IF(COUNTIF($A$12:$A$1011,Register!$B918)&gt;0,"Matched","Not in IT inventory"))</f>
        <v/>
      </c>
    </row>
    <row r="928">
      <c r="A928" s="6" t="n"/>
      <c r="B928" s="28">
        <f>IF(A928="","",IF(COUNTIFS(Register!$B$3:$B$1002,A928,Register!$E$3:$E$1002,"&lt;&gt;Retired",Register!$N$3:$N$1002,"&lt;&gt;After period end")&gt;0,"Matched","Not in register"))</f>
        <v/>
      </c>
      <c r="D928" s="28">
        <f>IF(Register!$B919="","",Register!$A919)</f>
        <v/>
      </c>
      <c r="E928" s="28">
        <f>IF(Register!$B919="","",Register!$B919)</f>
        <v/>
      </c>
      <c r="F928" s="28">
        <f>IF(OR(Register!$B919="",Register!$E919="Retired",Register!$N919="After period end"),"",IF(COUNTIF($A$12:$A$1011,Register!$B919)&gt;0,"Matched","Not in IT inventory"))</f>
        <v/>
      </c>
    </row>
    <row r="929">
      <c r="A929" s="6" t="n"/>
      <c r="B929" s="28">
        <f>IF(A929="","",IF(COUNTIFS(Register!$B$3:$B$1002,A929,Register!$E$3:$E$1002,"&lt;&gt;Retired",Register!$N$3:$N$1002,"&lt;&gt;After period end")&gt;0,"Matched","Not in register"))</f>
        <v/>
      </c>
      <c r="D929" s="28">
        <f>IF(Register!$B920="","",Register!$A920)</f>
        <v/>
      </c>
      <c r="E929" s="28">
        <f>IF(Register!$B920="","",Register!$B920)</f>
        <v/>
      </c>
      <c r="F929" s="28">
        <f>IF(OR(Register!$B920="",Register!$E920="Retired",Register!$N920="After period end"),"",IF(COUNTIF($A$12:$A$1011,Register!$B920)&gt;0,"Matched","Not in IT inventory"))</f>
        <v/>
      </c>
    </row>
    <row r="930">
      <c r="A930" s="6" t="n"/>
      <c r="B930" s="28">
        <f>IF(A930="","",IF(COUNTIFS(Register!$B$3:$B$1002,A930,Register!$E$3:$E$1002,"&lt;&gt;Retired",Register!$N$3:$N$1002,"&lt;&gt;After period end")&gt;0,"Matched","Not in register"))</f>
        <v/>
      </c>
      <c r="D930" s="28">
        <f>IF(Register!$B921="","",Register!$A921)</f>
        <v/>
      </c>
      <c r="E930" s="28">
        <f>IF(Register!$B921="","",Register!$B921)</f>
        <v/>
      </c>
      <c r="F930" s="28">
        <f>IF(OR(Register!$B921="",Register!$E921="Retired",Register!$N921="After period end"),"",IF(COUNTIF($A$12:$A$1011,Register!$B921)&gt;0,"Matched","Not in IT inventory"))</f>
        <v/>
      </c>
    </row>
    <row r="931">
      <c r="A931" s="6" t="n"/>
      <c r="B931" s="28">
        <f>IF(A931="","",IF(COUNTIFS(Register!$B$3:$B$1002,A931,Register!$E$3:$E$1002,"&lt;&gt;Retired",Register!$N$3:$N$1002,"&lt;&gt;After period end")&gt;0,"Matched","Not in register"))</f>
        <v/>
      </c>
      <c r="D931" s="28">
        <f>IF(Register!$B922="","",Register!$A922)</f>
        <v/>
      </c>
      <c r="E931" s="28">
        <f>IF(Register!$B922="","",Register!$B922)</f>
        <v/>
      </c>
      <c r="F931" s="28">
        <f>IF(OR(Register!$B922="",Register!$E922="Retired",Register!$N922="After period end"),"",IF(COUNTIF($A$12:$A$1011,Register!$B922)&gt;0,"Matched","Not in IT inventory"))</f>
        <v/>
      </c>
    </row>
    <row r="932">
      <c r="A932" s="6" t="n"/>
      <c r="B932" s="28">
        <f>IF(A932="","",IF(COUNTIFS(Register!$B$3:$B$1002,A932,Register!$E$3:$E$1002,"&lt;&gt;Retired",Register!$N$3:$N$1002,"&lt;&gt;After period end")&gt;0,"Matched","Not in register"))</f>
        <v/>
      </c>
      <c r="D932" s="28">
        <f>IF(Register!$B923="","",Register!$A923)</f>
        <v/>
      </c>
      <c r="E932" s="28">
        <f>IF(Register!$B923="","",Register!$B923)</f>
        <v/>
      </c>
      <c r="F932" s="28">
        <f>IF(OR(Register!$B923="",Register!$E923="Retired",Register!$N923="After period end"),"",IF(COUNTIF($A$12:$A$1011,Register!$B923)&gt;0,"Matched","Not in IT inventory"))</f>
        <v/>
      </c>
    </row>
    <row r="933">
      <c r="A933" s="6" t="n"/>
      <c r="B933" s="28">
        <f>IF(A933="","",IF(COUNTIFS(Register!$B$3:$B$1002,A933,Register!$E$3:$E$1002,"&lt;&gt;Retired",Register!$N$3:$N$1002,"&lt;&gt;After period end")&gt;0,"Matched","Not in register"))</f>
        <v/>
      </c>
      <c r="D933" s="28">
        <f>IF(Register!$B924="","",Register!$A924)</f>
        <v/>
      </c>
      <c r="E933" s="28">
        <f>IF(Register!$B924="","",Register!$B924)</f>
        <v/>
      </c>
      <c r="F933" s="28">
        <f>IF(OR(Register!$B924="",Register!$E924="Retired",Register!$N924="After period end"),"",IF(COUNTIF($A$12:$A$1011,Register!$B924)&gt;0,"Matched","Not in IT inventory"))</f>
        <v/>
      </c>
    </row>
    <row r="934">
      <c r="A934" s="6" t="n"/>
      <c r="B934" s="28">
        <f>IF(A934="","",IF(COUNTIFS(Register!$B$3:$B$1002,A934,Register!$E$3:$E$1002,"&lt;&gt;Retired",Register!$N$3:$N$1002,"&lt;&gt;After period end")&gt;0,"Matched","Not in register"))</f>
        <v/>
      </c>
      <c r="D934" s="28">
        <f>IF(Register!$B925="","",Register!$A925)</f>
        <v/>
      </c>
      <c r="E934" s="28">
        <f>IF(Register!$B925="","",Register!$B925)</f>
        <v/>
      </c>
      <c r="F934" s="28">
        <f>IF(OR(Register!$B925="",Register!$E925="Retired",Register!$N925="After period end"),"",IF(COUNTIF($A$12:$A$1011,Register!$B925)&gt;0,"Matched","Not in IT inventory"))</f>
        <v/>
      </c>
    </row>
    <row r="935">
      <c r="A935" s="6" t="n"/>
      <c r="B935" s="28">
        <f>IF(A935="","",IF(COUNTIFS(Register!$B$3:$B$1002,A935,Register!$E$3:$E$1002,"&lt;&gt;Retired",Register!$N$3:$N$1002,"&lt;&gt;After period end")&gt;0,"Matched","Not in register"))</f>
        <v/>
      </c>
      <c r="D935" s="28">
        <f>IF(Register!$B926="","",Register!$A926)</f>
        <v/>
      </c>
      <c r="E935" s="28">
        <f>IF(Register!$B926="","",Register!$B926)</f>
        <v/>
      </c>
      <c r="F935" s="28">
        <f>IF(OR(Register!$B926="",Register!$E926="Retired",Register!$N926="After period end"),"",IF(COUNTIF($A$12:$A$1011,Register!$B926)&gt;0,"Matched","Not in IT inventory"))</f>
        <v/>
      </c>
    </row>
    <row r="936">
      <c r="A936" s="6" t="n"/>
      <c r="B936" s="28">
        <f>IF(A936="","",IF(COUNTIFS(Register!$B$3:$B$1002,A936,Register!$E$3:$E$1002,"&lt;&gt;Retired",Register!$N$3:$N$1002,"&lt;&gt;After period end")&gt;0,"Matched","Not in register"))</f>
        <v/>
      </c>
      <c r="D936" s="28">
        <f>IF(Register!$B927="","",Register!$A927)</f>
        <v/>
      </c>
      <c r="E936" s="28">
        <f>IF(Register!$B927="","",Register!$B927)</f>
        <v/>
      </c>
      <c r="F936" s="28">
        <f>IF(OR(Register!$B927="",Register!$E927="Retired",Register!$N927="After period end"),"",IF(COUNTIF($A$12:$A$1011,Register!$B927)&gt;0,"Matched","Not in IT inventory"))</f>
        <v/>
      </c>
    </row>
    <row r="937">
      <c r="A937" s="6" t="n"/>
      <c r="B937" s="28">
        <f>IF(A937="","",IF(COUNTIFS(Register!$B$3:$B$1002,A937,Register!$E$3:$E$1002,"&lt;&gt;Retired",Register!$N$3:$N$1002,"&lt;&gt;After period end")&gt;0,"Matched","Not in register"))</f>
        <v/>
      </c>
      <c r="D937" s="28">
        <f>IF(Register!$B928="","",Register!$A928)</f>
        <v/>
      </c>
      <c r="E937" s="28">
        <f>IF(Register!$B928="","",Register!$B928)</f>
        <v/>
      </c>
      <c r="F937" s="28">
        <f>IF(OR(Register!$B928="",Register!$E928="Retired",Register!$N928="After period end"),"",IF(COUNTIF($A$12:$A$1011,Register!$B928)&gt;0,"Matched","Not in IT inventory"))</f>
        <v/>
      </c>
    </row>
    <row r="938">
      <c r="A938" s="6" t="n"/>
      <c r="B938" s="28">
        <f>IF(A938="","",IF(COUNTIFS(Register!$B$3:$B$1002,A938,Register!$E$3:$E$1002,"&lt;&gt;Retired",Register!$N$3:$N$1002,"&lt;&gt;After period end")&gt;0,"Matched","Not in register"))</f>
        <v/>
      </c>
      <c r="D938" s="28">
        <f>IF(Register!$B929="","",Register!$A929)</f>
        <v/>
      </c>
      <c r="E938" s="28">
        <f>IF(Register!$B929="","",Register!$B929)</f>
        <v/>
      </c>
      <c r="F938" s="28">
        <f>IF(OR(Register!$B929="",Register!$E929="Retired",Register!$N929="After period end"),"",IF(COUNTIF($A$12:$A$1011,Register!$B929)&gt;0,"Matched","Not in IT inventory"))</f>
        <v/>
      </c>
    </row>
    <row r="939">
      <c r="A939" s="6" t="n"/>
      <c r="B939" s="28">
        <f>IF(A939="","",IF(COUNTIFS(Register!$B$3:$B$1002,A939,Register!$E$3:$E$1002,"&lt;&gt;Retired",Register!$N$3:$N$1002,"&lt;&gt;After period end")&gt;0,"Matched","Not in register"))</f>
        <v/>
      </c>
      <c r="D939" s="28">
        <f>IF(Register!$B930="","",Register!$A930)</f>
        <v/>
      </c>
      <c r="E939" s="28">
        <f>IF(Register!$B930="","",Register!$B930)</f>
        <v/>
      </c>
      <c r="F939" s="28">
        <f>IF(OR(Register!$B930="",Register!$E930="Retired",Register!$N930="After period end"),"",IF(COUNTIF($A$12:$A$1011,Register!$B930)&gt;0,"Matched","Not in IT inventory"))</f>
        <v/>
      </c>
    </row>
    <row r="940">
      <c r="A940" s="6" t="n"/>
      <c r="B940" s="28">
        <f>IF(A940="","",IF(COUNTIFS(Register!$B$3:$B$1002,A940,Register!$E$3:$E$1002,"&lt;&gt;Retired",Register!$N$3:$N$1002,"&lt;&gt;After period end")&gt;0,"Matched","Not in register"))</f>
        <v/>
      </c>
      <c r="D940" s="28">
        <f>IF(Register!$B931="","",Register!$A931)</f>
        <v/>
      </c>
      <c r="E940" s="28">
        <f>IF(Register!$B931="","",Register!$B931)</f>
        <v/>
      </c>
      <c r="F940" s="28">
        <f>IF(OR(Register!$B931="",Register!$E931="Retired",Register!$N931="After period end"),"",IF(COUNTIF($A$12:$A$1011,Register!$B931)&gt;0,"Matched","Not in IT inventory"))</f>
        <v/>
      </c>
    </row>
    <row r="941">
      <c r="A941" s="6" t="n"/>
      <c r="B941" s="28">
        <f>IF(A941="","",IF(COUNTIFS(Register!$B$3:$B$1002,A941,Register!$E$3:$E$1002,"&lt;&gt;Retired",Register!$N$3:$N$1002,"&lt;&gt;After period end")&gt;0,"Matched","Not in register"))</f>
        <v/>
      </c>
      <c r="D941" s="28">
        <f>IF(Register!$B932="","",Register!$A932)</f>
        <v/>
      </c>
      <c r="E941" s="28">
        <f>IF(Register!$B932="","",Register!$B932)</f>
        <v/>
      </c>
      <c r="F941" s="28">
        <f>IF(OR(Register!$B932="",Register!$E932="Retired",Register!$N932="After period end"),"",IF(COUNTIF($A$12:$A$1011,Register!$B932)&gt;0,"Matched","Not in IT inventory"))</f>
        <v/>
      </c>
    </row>
    <row r="942">
      <c r="A942" s="6" t="n"/>
      <c r="B942" s="28">
        <f>IF(A942="","",IF(COUNTIFS(Register!$B$3:$B$1002,A942,Register!$E$3:$E$1002,"&lt;&gt;Retired",Register!$N$3:$N$1002,"&lt;&gt;After period end")&gt;0,"Matched","Not in register"))</f>
        <v/>
      </c>
      <c r="D942" s="28">
        <f>IF(Register!$B933="","",Register!$A933)</f>
        <v/>
      </c>
      <c r="E942" s="28">
        <f>IF(Register!$B933="","",Register!$B933)</f>
        <v/>
      </c>
      <c r="F942" s="28">
        <f>IF(OR(Register!$B933="",Register!$E933="Retired",Register!$N933="After period end"),"",IF(COUNTIF($A$12:$A$1011,Register!$B933)&gt;0,"Matched","Not in IT inventory"))</f>
        <v/>
      </c>
    </row>
    <row r="943">
      <c r="A943" s="6" t="n"/>
      <c r="B943" s="28">
        <f>IF(A943="","",IF(COUNTIFS(Register!$B$3:$B$1002,A943,Register!$E$3:$E$1002,"&lt;&gt;Retired",Register!$N$3:$N$1002,"&lt;&gt;After period end")&gt;0,"Matched","Not in register"))</f>
        <v/>
      </c>
      <c r="D943" s="28">
        <f>IF(Register!$B934="","",Register!$A934)</f>
        <v/>
      </c>
      <c r="E943" s="28">
        <f>IF(Register!$B934="","",Register!$B934)</f>
        <v/>
      </c>
      <c r="F943" s="28">
        <f>IF(OR(Register!$B934="",Register!$E934="Retired",Register!$N934="After period end"),"",IF(COUNTIF($A$12:$A$1011,Register!$B934)&gt;0,"Matched","Not in IT inventory"))</f>
        <v/>
      </c>
    </row>
    <row r="944">
      <c r="A944" s="6" t="n"/>
      <c r="B944" s="28">
        <f>IF(A944="","",IF(COUNTIFS(Register!$B$3:$B$1002,A944,Register!$E$3:$E$1002,"&lt;&gt;Retired",Register!$N$3:$N$1002,"&lt;&gt;After period end")&gt;0,"Matched","Not in register"))</f>
        <v/>
      </c>
      <c r="D944" s="28">
        <f>IF(Register!$B935="","",Register!$A935)</f>
        <v/>
      </c>
      <c r="E944" s="28">
        <f>IF(Register!$B935="","",Register!$B935)</f>
        <v/>
      </c>
      <c r="F944" s="28">
        <f>IF(OR(Register!$B935="",Register!$E935="Retired",Register!$N935="After period end"),"",IF(COUNTIF($A$12:$A$1011,Register!$B935)&gt;0,"Matched","Not in IT inventory"))</f>
        <v/>
      </c>
    </row>
    <row r="945">
      <c r="A945" s="6" t="n"/>
      <c r="B945" s="28">
        <f>IF(A945="","",IF(COUNTIFS(Register!$B$3:$B$1002,A945,Register!$E$3:$E$1002,"&lt;&gt;Retired",Register!$N$3:$N$1002,"&lt;&gt;After period end")&gt;0,"Matched","Not in register"))</f>
        <v/>
      </c>
      <c r="D945" s="28">
        <f>IF(Register!$B936="","",Register!$A936)</f>
        <v/>
      </c>
      <c r="E945" s="28">
        <f>IF(Register!$B936="","",Register!$B936)</f>
        <v/>
      </c>
      <c r="F945" s="28">
        <f>IF(OR(Register!$B936="",Register!$E936="Retired",Register!$N936="After period end"),"",IF(COUNTIF($A$12:$A$1011,Register!$B936)&gt;0,"Matched","Not in IT inventory"))</f>
        <v/>
      </c>
    </row>
    <row r="946">
      <c r="A946" s="6" t="n"/>
      <c r="B946" s="28">
        <f>IF(A946="","",IF(COUNTIFS(Register!$B$3:$B$1002,A946,Register!$E$3:$E$1002,"&lt;&gt;Retired",Register!$N$3:$N$1002,"&lt;&gt;After period end")&gt;0,"Matched","Not in register"))</f>
        <v/>
      </c>
      <c r="D946" s="28">
        <f>IF(Register!$B937="","",Register!$A937)</f>
        <v/>
      </c>
      <c r="E946" s="28">
        <f>IF(Register!$B937="","",Register!$B937)</f>
        <v/>
      </c>
      <c r="F946" s="28">
        <f>IF(OR(Register!$B937="",Register!$E937="Retired",Register!$N937="After period end"),"",IF(COUNTIF($A$12:$A$1011,Register!$B937)&gt;0,"Matched","Not in IT inventory"))</f>
        <v/>
      </c>
    </row>
    <row r="947">
      <c r="A947" s="6" t="n"/>
      <c r="B947" s="28">
        <f>IF(A947="","",IF(COUNTIFS(Register!$B$3:$B$1002,A947,Register!$E$3:$E$1002,"&lt;&gt;Retired",Register!$N$3:$N$1002,"&lt;&gt;After period end")&gt;0,"Matched","Not in register"))</f>
        <v/>
      </c>
      <c r="D947" s="28">
        <f>IF(Register!$B938="","",Register!$A938)</f>
        <v/>
      </c>
      <c r="E947" s="28">
        <f>IF(Register!$B938="","",Register!$B938)</f>
        <v/>
      </c>
      <c r="F947" s="28">
        <f>IF(OR(Register!$B938="",Register!$E938="Retired",Register!$N938="After period end"),"",IF(COUNTIF($A$12:$A$1011,Register!$B938)&gt;0,"Matched","Not in IT inventory"))</f>
        <v/>
      </c>
    </row>
    <row r="948">
      <c r="A948" s="6" t="n"/>
      <c r="B948" s="28">
        <f>IF(A948="","",IF(COUNTIFS(Register!$B$3:$B$1002,A948,Register!$E$3:$E$1002,"&lt;&gt;Retired",Register!$N$3:$N$1002,"&lt;&gt;After period end")&gt;0,"Matched","Not in register"))</f>
        <v/>
      </c>
      <c r="D948" s="28">
        <f>IF(Register!$B939="","",Register!$A939)</f>
        <v/>
      </c>
      <c r="E948" s="28">
        <f>IF(Register!$B939="","",Register!$B939)</f>
        <v/>
      </c>
      <c r="F948" s="28">
        <f>IF(OR(Register!$B939="",Register!$E939="Retired",Register!$N939="After period end"),"",IF(COUNTIF($A$12:$A$1011,Register!$B939)&gt;0,"Matched","Not in IT inventory"))</f>
        <v/>
      </c>
    </row>
    <row r="949">
      <c r="A949" s="6" t="n"/>
      <c r="B949" s="28">
        <f>IF(A949="","",IF(COUNTIFS(Register!$B$3:$B$1002,A949,Register!$E$3:$E$1002,"&lt;&gt;Retired",Register!$N$3:$N$1002,"&lt;&gt;After period end")&gt;0,"Matched","Not in register"))</f>
        <v/>
      </c>
      <c r="D949" s="28">
        <f>IF(Register!$B940="","",Register!$A940)</f>
        <v/>
      </c>
      <c r="E949" s="28">
        <f>IF(Register!$B940="","",Register!$B940)</f>
        <v/>
      </c>
      <c r="F949" s="28">
        <f>IF(OR(Register!$B940="",Register!$E940="Retired",Register!$N940="After period end"),"",IF(COUNTIF($A$12:$A$1011,Register!$B940)&gt;0,"Matched","Not in IT inventory"))</f>
        <v/>
      </c>
    </row>
    <row r="950">
      <c r="A950" s="6" t="n"/>
      <c r="B950" s="28">
        <f>IF(A950="","",IF(COUNTIFS(Register!$B$3:$B$1002,A950,Register!$E$3:$E$1002,"&lt;&gt;Retired",Register!$N$3:$N$1002,"&lt;&gt;After period end")&gt;0,"Matched","Not in register"))</f>
        <v/>
      </c>
      <c r="D950" s="28">
        <f>IF(Register!$B941="","",Register!$A941)</f>
        <v/>
      </c>
      <c r="E950" s="28">
        <f>IF(Register!$B941="","",Register!$B941)</f>
        <v/>
      </c>
      <c r="F950" s="28">
        <f>IF(OR(Register!$B941="",Register!$E941="Retired",Register!$N941="After period end"),"",IF(COUNTIF($A$12:$A$1011,Register!$B941)&gt;0,"Matched","Not in IT inventory"))</f>
        <v/>
      </c>
    </row>
    <row r="951">
      <c r="A951" s="6" t="n"/>
      <c r="B951" s="28">
        <f>IF(A951="","",IF(COUNTIFS(Register!$B$3:$B$1002,A951,Register!$E$3:$E$1002,"&lt;&gt;Retired",Register!$N$3:$N$1002,"&lt;&gt;After period end")&gt;0,"Matched","Not in register"))</f>
        <v/>
      </c>
      <c r="D951" s="28">
        <f>IF(Register!$B942="","",Register!$A942)</f>
        <v/>
      </c>
      <c r="E951" s="28">
        <f>IF(Register!$B942="","",Register!$B942)</f>
        <v/>
      </c>
      <c r="F951" s="28">
        <f>IF(OR(Register!$B942="",Register!$E942="Retired",Register!$N942="After period end"),"",IF(COUNTIF($A$12:$A$1011,Register!$B942)&gt;0,"Matched","Not in IT inventory"))</f>
        <v/>
      </c>
    </row>
    <row r="952">
      <c r="A952" s="6" t="n"/>
      <c r="B952" s="28">
        <f>IF(A952="","",IF(COUNTIFS(Register!$B$3:$B$1002,A952,Register!$E$3:$E$1002,"&lt;&gt;Retired",Register!$N$3:$N$1002,"&lt;&gt;After period end")&gt;0,"Matched","Not in register"))</f>
        <v/>
      </c>
      <c r="D952" s="28">
        <f>IF(Register!$B943="","",Register!$A943)</f>
        <v/>
      </c>
      <c r="E952" s="28">
        <f>IF(Register!$B943="","",Register!$B943)</f>
        <v/>
      </c>
      <c r="F952" s="28">
        <f>IF(OR(Register!$B943="",Register!$E943="Retired",Register!$N943="After period end"),"",IF(COUNTIF($A$12:$A$1011,Register!$B943)&gt;0,"Matched","Not in IT inventory"))</f>
        <v/>
      </c>
    </row>
    <row r="953">
      <c r="A953" s="6" t="n"/>
      <c r="B953" s="28">
        <f>IF(A953="","",IF(COUNTIFS(Register!$B$3:$B$1002,A953,Register!$E$3:$E$1002,"&lt;&gt;Retired",Register!$N$3:$N$1002,"&lt;&gt;After period end")&gt;0,"Matched","Not in register"))</f>
        <v/>
      </c>
      <c r="D953" s="28">
        <f>IF(Register!$B944="","",Register!$A944)</f>
        <v/>
      </c>
      <c r="E953" s="28">
        <f>IF(Register!$B944="","",Register!$B944)</f>
        <v/>
      </c>
      <c r="F953" s="28">
        <f>IF(OR(Register!$B944="",Register!$E944="Retired",Register!$N944="After period end"),"",IF(COUNTIF($A$12:$A$1011,Register!$B944)&gt;0,"Matched","Not in IT inventory"))</f>
        <v/>
      </c>
    </row>
    <row r="954">
      <c r="A954" s="6" t="n"/>
      <c r="B954" s="28">
        <f>IF(A954="","",IF(COUNTIFS(Register!$B$3:$B$1002,A954,Register!$E$3:$E$1002,"&lt;&gt;Retired",Register!$N$3:$N$1002,"&lt;&gt;After period end")&gt;0,"Matched","Not in register"))</f>
        <v/>
      </c>
      <c r="D954" s="28">
        <f>IF(Register!$B945="","",Register!$A945)</f>
        <v/>
      </c>
      <c r="E954" s="28">
        <f>IF(Register!$B945="","",Register!$B945)</f>
        <v/>
      </c>
      <c r="F954" s="28">
        <f>IF(OR(Register!$B945="",Register!$E945="Retired",Register!$N945="After period end"),"",IF(COUNTIF($A$12:$A$1011,Register!$B945)&gt;0,"Matched","Not in IT inventory"))</f>
        <v/>
      </c>
    </row>
    <row r="955">
      <c r="A955" s="6" t="n"/>
      <c r="B955" s="28">
        <f>IF(A955="","",IF(COUNTIFS(Register!$B$3:$B$1002,A955,Register!$E$3:$E$1002,"&lt;&gt;Retired",Register!$N$3:$N$1002,"&lt;&gt;After period end")&gt;0,"Matched","Not in register"))</f>
        <v/>
      </c>
      <c r="D955" s="28">
        <f>IF(Register!$B946="","",Register!$A946)</f>
        <v/>
      </c>
      <c r="E955" s="28">
        <f>IF(Register!$B946="","",Register!$B946)</f>
        <v/>
      </c>
      <c r="F955" s="28">
        <f>IF(OR(Register!$B946="",Register!$E946="Retired",Register!$N946="After period end"),"",IF(COUNTIF($A$12:$A$1011,Register!$B946)&gt;0,"Matched","Not in IT inventory"))</f>
        <v/>
      </c>
    </row>
    <row r="956">
      <c r="A956" s="6" t="n"/>
      <c r="B956" s="28">
        <f>IF(A956="","",IF(COUNTIFS(Register!$B$3:$B$1002,A956,Register!$E$3:$E$1002,"&lt;&gt;Retired",Register!$N$3:$N$1002,"&lt;&gt;After period end")&gt;0,"Matched","Not in register"))</f>
        <v/>
      </c>
      <c r="D956" s="28">
        <f>IF(Register!$B947="","",Register!$A947)</f>
        <v/>
      </c>
      <c r="E956" s="28">
        <f>IF(Register!$B947="","",Register!$B947)</f>
        <v/>
      </c>
      <c r="F956" s="28">
        <f>IF(OR(Register!$B947="",Register!$E947="Retired",Register!$N947="After period end"),"",IF(COUNTIF($A$12:$A$1011,Register!$B947)&gt;0,"Matched","Not in IT inventory"))</f>
        <v/>
      </c>
    </row>
    <row r="957">
      <c r="A957" s="6" t="n"/>
      <c r="B957" s="28">
        <f>IF(A957="","",IF(COUNTIFS(Register!$B$3:$B$1002,A957,Register!$E$3:$E$1002,"&lt;&gt;Retired",Register!$N$3:$N$1002,"&lt;&gt;After period end")&gt;0,"Matched","Not in register"))</f>
        <v/>
      </c>
      <c r="D957" s="28">
        <f>IF(Register!$B948="","",Register!$A948)</f>
        <v/>
      </c>
      <c r="E957" s="28">
        <f>IF(Register!$B948="","",Register!$B948)</f>
        <v/>
      </c>
      <c r="F957" s="28">
        <f>IF(OR(Register!$B948="",Register!$E948="Retired",Register!$N948="After period end"),"",IF(COUNTIF($A$12:$A$1011,Register!$B948)&gt;0,"Matched","Not in IT inventory"))</f>
        <v/>
      </c>
    </row>
    <row r="958">
      <c r="A958" s="6" t="n"/>
      <c r="B958" s="28">
        <f>IF(A958="","",IF(COUNTIFS(Register!$B$3:$B$1002,A958,Register!$E$3:$E$1002,"&lt;&gt;Retired",Register!$N$3:$N$1002,"&lt;&gt;After period end")&gt;0,"Matched","Not in register"))</f>
        <v/>
      </c>
      <c r="D958" s="28">
        <f>IF(Register!$B949="","",Register!$A949)</f>
        <v/>
      </c>
      <c r="E958" s="28">
        <f>IF(Register!$B949="","",Register!$B949)</f>
        <v/>
      </c>
      <c r="F958" s="28">
        <f>IF(OR(Register!$B949="",Register!$E949="Retired",Register!$N949="After period end"),"",IF(COUNTIF($A$12:$A$1011,Register!$B949)&gt;0,"Matched","Not in IT inventory"))</f>
        <v/>
      </c>
    </row>
    <row r="959">
      <c r="A959" s="6" t="n"/>
      <c r="B959" s="28">
        <f>IF(A959="","",IF(COUNTIFS(Register!$B$3:$B$1002,A959,Register!$E$3:$E$1002,"&lt;&gt;Retired",Register!$N$3:$N$1002,"&lt;&gt;After period end")&gt;0,"Matched","Not in register"))</f>
        <v/>
      </c>
      <c r="D959" s="28">
        <f>IF(Register!$B950="","",Register!$A950)</f>
        <v/>
      </c>
      <c r="E959" s="28">
        <f>IF(Register!$B950="","",Register!$B950)</f>
        <v/>
      </c>
      <c r="F959" s="28">
        <f>IF(OR(Register!$B950="",Register!$E950="Retired",Register!$N950="After period end"),"",IF(COUNTIF($A$12:$A$1011,Register!$B950)&gt;0,"Matched","Not in IT inventory"))</f>
        <v/>
      </c>
    </row>
    <row r="960">
      <c r="A960" s="6" t="n"/>
      <c r="B960" s="28">
        <f>IF(A960="","",IF(COUNTIFS(Register!$B$3:$B$1002,A960,Register!$E$3:$E$1002,"&lt;&gt;Retired",Register!$N$3:$N$1002,"&lt;&gt;After period end")&gt;0,"Matched","Not in register"))</f>
        <v/>
      </c>
      <c r="D960" s="28">
        <f>IF(Register!$B951="","",Register!$A951)</f>
        <v/>
      </c>
      <c r="E960" s="28">
        <f>IF(Register!$B951="","",Register!$B951)</f>
        <v/>
      </c>
      <c r="F960" s="28">
        <f>IF(OR(Register!$B951="",Register!$E951="Retired",Register!$N951="After period end"),"",IF(COUNTIF($A$12:$A$1011,Register!$B951)&gt;0,"Matched","Not in IT inventory"))</f>
        <v/>
      </c>
    </row>
    <row r="961">
      <c r="A961" s="6" t="n"/>
      <c r="B961" s="28">
        <f>IF(A961="","",IF(COUNTIFS(Register!$B$3:$B$1002,A961,Register!$E$3:$E$1002,"&lt;&gt;Retired",Register!$N$3:$N$1002,"&lt;&gt;After period end")&gt;0,"Matched","Not in register"))</f>
        <v/>
      </c>
      <c r="D961" s="28">
        <f>IF(Register!$B952="","",Register!$A952)</f>
        <v/>
      </c>
      <c r="E961" s="28">
        <f>IF(Register!$B952="","",Register!$B952)</f>
        <v/>
      </c>
      <c r="F961" s="28">
        <f>IF(OR(Register!$B952="",Register!$E952="Retired",Register!$N952="After period end"),"",IF(COUNTIF($A$12:$A$1011,Register!$B952)&gt;0,"Matched","Not in IT inventory"))</f>
        <v/>
      </c>
    </row>
    <row r="962">
      <c r="A962" s="6" t="n"/>
      <c r="B962" s="28">
        <f>IF(A962="","",IF(COUNTIFS(Register!$B$3:$B$1002,A962,Register!$E$3:$E$1002,"&lt;&gt;Retired",Register!$N$3:$N$1002,"&lt;&gt;After period end")&gt;0,"Matched","Not in register"))</f>
        <v/>
      </c>
      <c r="D962" s="28">
        <f>IF(Register!$B953="","",Register!$A953)</f>
        <v/>
      </c>
      <c r="E962" s="28">
        <f>IF(Register!$B953="","",Register!$B953)</f>
        <v/>
      </c>
      <c r="F962" s="28">
        <f>IF(OR(Register!$B953="",Register!$E953="Retired",Register!$N953="After period end"),"",IF(COUNTIF($A$12:$A$1011,Register!$B953)&gt;0,"Matched","Not in IT inventory"))</f>
        <v/>
      </c>
    </row>
    <row r="963">
      <c r="A963" s="6" t="n"/>
      <c r="B963" s="28">
        <f>IF(A963="","",IF(COUNTIFS(Register!$B$3:$B$1002,A963,Register!$E$3:$E$1002,"&lt;&gt;Retired",Register!$N$3:$N$1002,"&lt;&gt;After period end")&gt;0,"Matched","Not in register"))</f>
        <v/>
      </c>
      <c r="D963" s="28">
        <f>IF(Register!$B954="","",Register!$A954)</f>
        <v/>
      </c>
      <c r="E963" s="28">
        <f>IF(Register!$B954="","",Register!$B954)</f>
        <v/>
      </c>
      <c r="F963" s="28">
        <f>IF(OR(Register!$B954="",Register!$E954="Retired",Register!$N954="After period end"),"",IF(COUNTIF($A$12:$A$1011,Register!$B954)&gt;0,"Matched","Not in IT inventory"))</f>
        <v/>
      </c>
    </row>
    <row r="964">
      <c r="A964" s="6" t="n"/>
      <c r="B964" s="28">
        <f>IF(A964="","",IF(COUNTIFS(Register!$B$3:$B$1002,A964,Register!$E$3:$E$1002,"&lt;&gt;Retired",Register!$N$3:$N$1002,"&lt;&gt;After period end")&gt;0,"Matched","Not in register"))</f>
        <v/>
      </c>
      <c r="D964" s="28">
        <f>IF(Register!$B955="","",Register!$A955)</f>
        <v/>
      </c>
      <c r="E964" s="28">
        <f>IF(Register!$B955="","",Register!$B955)</f>
        <v/>
      </c>
      <c r="F964" s="28">
        <f>IF(OR(Register!$B955="",Register!$E955="Retired",Register!$N955="After period end"),"",IF(COUNTIF($A$12:$A$1011,Register!$B955)&gt;0,"Matched","Not in IT inventory"))</f>
        <v/>
      </c>
    </row>
    <row r="965">
      <c r="A965" s="6" t="n"/>
      <c r="B965" s="28">
        <f>IF(A965="","",IF(COUNTIFS(Register!$B$3:$B$1002,A965,Register!$E$3:$E$1002,"&lt;&gt;Retired",Register!$N$3:$N$1002,"&lt;&gt;After period end")&gt;0,"Matched","Not in register"))</f>
        <v/>
      </c>
      <c r="D965" s="28">
        <f>IF(Register!$B956="","",Register!$A956)</f>
        <v/>
      </c>
      <c r="E965" s="28">
        <f>IF(Register!$B956="","",Register!$B956)</f>
        <v/>
      </c>
      <c r="F965" s="28">
        <f>IF(OR(Register!$B956="",Register!$E956="Retired",Register!$N956="After period end"),"",IF(COUNTIF($A$12:$A$1011,Register!$B956)&gt;0,"Matched","Not in IT inventory"))</f>
        <v/>
      </c>
    </row>
    <row r="966">
      <c r="A966" s="6" t="n"/>
      <c r="B966" s="28">
        <f>IF(A966="","",IF(COUNTIFS(Register!$B$3:$B$1002,A966,Register!$E$3:$E$1002,"&lt;&gt;Retired",Register!$N$3:$N$1002,"&lt;&gt;After period end")&gt;0,"Matched","Not in register"))</f>
        <v/>
      </c>
      <c r="D966" s="28">
        <f>IF(Register!$B957="","",Register!$A957)</f>
        <v/>
      </c>
      <c r="E966" s="28">
        <f>IF(Register!$B957="","",Register!$B957)</f>
        <v/>
      </c>
      <c r="F966" s="28">
        <f>IF(OR(Register!$B957="",Register!$E957="Retired",Register!$N957="After period end"),"",IF(COUNTIF($A$12:$A$1011,Register!$B957)&gt;0,"Matched","Not in IT inventory"))</f>
        <v/>
      </c>
    </row>
    <row r="967">
      <c r="A967" s="6" t="n"/>
      <c r="B967" s="28">
        <f>IF(A967="","",IF(COUNTIFS(Register!$B$3:$B$1002,A967,Register!$E$3:$E$1002,"&lt;&gt;Retired",Register!$N$3:$N$1002,"&lt;&gt;After period end")&gt;0,"Matched","Not in register"))</f>
        <v/>
      </c>
      <c r="D967" s="28">
        <f>IF(Register!$B958="","",Register!$A958)</f>
        <v/>
      </c>
      <c r="E967" s="28">
        <f>IF(Register!$B958="","",Register!$B958)</f>
        <v/>
      </c>
      <c r="F967" s="28">
        <f>IF(OR(Register!$B958="",Register!$E958="Retired",Register!$N958="After period end"),"",IF(COUNTIF($A$12:$A$1011,Register!$B958)&gt;0,"Matched","Not in IT inventory"))</f>
        <v/>
      </c>
    </row>
    <row r="968">
      <c r="A968" s="6" t="n"/>
      <c r="B968" s="28">
        <f>IF(A968="","",IF(COUNTIFS(Register!$B$3:$B$1002,A968,Register!$E$3:$E$1002,"&lt;&gt;Retired",Register!$N$3:$N$1002,"&lt;&gt;After period end")&gt;0,"Matched","Not in register"))</f>
        <v/>
      </c>
      <c r="D968" s="28">
        <f>IF(Register!$B959="","",Register!$A959)</f>
        <v/>
      </c>
      <c r="E968" s="28">
        <f>IF(Register!$B959="","",Register!$B959)</f>
        <v/>
      </c>
      <c r="F968" s="28">
        <f>IF(OR(Register!$B959="",Register!$E959="Retired",Register!$N959="After period end"),"",IF(COUNTIF($A$12:$A$1011,Register!$B959)&gt;0,"Matched","Not in IT inventory"))</f>
        <v/>
      </c>
    </row>
    <row r="969">
      <c r="A969" s="6" t="n"/>
      <c r="B969" s="28">
        <f>IF(A969="","",IF(COUNTIFS(Register!$B$3:$B$1002,A969,Register!$E$3:$E$1002,"&lt;&gt;Retired",Register!$N$3:$N$1002,"&lt;&gt;After period end")&gt;0,"Matched","Not in register"))</f>
        <v/>
      </c>
      <c r="D969" s="28">
        <f>IF(Register!$B960="","",Register!$A960)</f>
        <v/>
      </c>
      <c r="E969" s="28">
        <f>IF(Register!$B960="","",Register!$B960)</f>
        <v/>
      </c>
      <c r="F969" s="28">
        <f>IF(OR(Register!$B960="",Register!$E960="Retired",Register!$N960="After period end"),"",IF(COUNTIF($A$12:$A$1011,Register!$B960)&gt;0,"Matched","Not in IT inventory"))</f>
        <v/>
      </c>
    </row>
    <row r="970">
      <c r="A970" s="6" t="n"/>
      <c r="B970" s="28">
        <f>IF(A970="","",IF(COUNTIFS(Register!$B$3:$B$1002,A970,Register!$E$3:$E$1002,"&lt;&gt;Retired",Register!$N$3:$N$1002,"&lt;&gt;After period end")&gt;0,"Matched","Not in register"))</f>
        <v/>
      </c>
      <c r="D970" s="28">
        <f>IF(Register!$B961="","",Register!$A961)</f>
        <v/>
      </c>
      <c r="E970" s="28">
        <f>IF(Register!$B961="","",Register!$B961)</f>
        <v/>
      </c>
      <c r="F970" s="28">
        <f>IF(OR(Register!$B961="",Register!$E961="Retired",Register!$N961="After period end"),"",IF(COUNTIF($A$12:$A$1011,Register!$B961)&gt;0,"Matched","Not in IT inventory"))</f>
        <v/>
      </c>
    </row>
    <row r="971">
      <c r="A971" s="6" t="n"/>
      <c r="B971" s="28">
        <f>IF(A971="","",IF(COUNTIFS(Register!$B$3:$B$1002,A971,Register!$E$3:$E$1002,"&lt;&gt;Retired",Register!$N$3:$N$1002,"&lt;&gt;After period end")&gt;0,"Matched","Not in register"))</f>
        <v/>
      </c>
      <c r="D971" s="28">
        <f>IF(Register!$B962="","",Register!$A962)</f>
        <v/>
      </c>
      <c r="E971" s="28">
        <f>IF(Register!$B962="","",Register!$B962)</f>
        <v/>
      </c>
      <c r="F971" s="28">
        <f>IF(OR(Register!$B962="",Register!$E962="Retired",Register!$N962="After period end"),"",IF(COUNTIF($A$12:$A$1011,Register!$B962)&gt;0,"Matched","Not in IT inventory"))</f>
        <v/>
      </c>
    </row>
    <row r="972">
      <c r="A972" s="6" t="n"/>
      <c r="B972" s="28">
        <f>IF(A972="","",IF(COUNTIFS(Register!$B$3:$B$1002,A972,Register!$E$3:$E$1002,"&lt;&gt;Retired",Register!$N$3:$N$1002,"&lt;&gt;After period end")&gt;0,"Matched","Not in register"))</f>
        <v/>
      </c>
      <c r="D972" s="28">
        <f>IF(Register!$B963="","",Register!$A963)</f>
        <v/>
      </c>
      <c r="E972" s="28">
        <f>IF(Register!$B963="","",Register!$B963)</f>
        <v/>
      </c>
      <c r="F972" s="28">
        <f>IF(OR(Register!$B963="",Register!$E963="Retired",Register!$N963="After period end"),"",IF(COUNTIF($A$12:$A$1011,Register!$B963)&gt;0,"Matched","Not in IT inventory"))</f>
        <v/>
      </c>
    </row>
    <row r="973">
      <c r="A973" s="6" t="n"/>
      <c r="B973" s="28">
        <f>IF(A973="","",IF(COUNTIFS(Register!$B$3:$B$1002,A973,Register!$E$3:$E$1002,"&lt;&gt;Retired",Register!$N$3:$N$1002,"&lt;&gt;After period end")&gt;0,"Matched","Not in register"))</f>
        <v/>
      </c>
      <c r="D973" s="28">
        <f>IF(Register!$B964="","",Register!$A964)</f>
        <v/>
      </c>
      <c r="E973" s="28">
        <f>IF(Register!$B964="","",Register!$B964)</f>
        <v/>
      </c>
      <c r="F973" s="28">
        <f>IF(OR(Register!$B964="",Register!$E964="Retired",Register!$N964="After period end"),"",IF(COUNTIF($A$12:$A$1011,Register!$B964)&gt;0,"Matched","Not in IT inventory"))</f>
        <v/>
      </c>
    </row>
    <row r="974">
      <c r="A974" s="6" t="n"/>
      <c r="B974" s="28">
        <f>IF(A974="","",IF(COUNTIFS(Register!$B$3:$B$1002,A974,Register!$E$3:$E$1002,"&lt;&gt;Retired",Register!$N$3:$N$1002,"&lt;&gt;After period end")&gt;0,"Matched","Not in register"))</f>
        <v/>
      </c>
      <c r="D974" s="28">
        <f>IF(Register!$B965="","",Register!$A965)</f>
        <v/>
      </c>
      <c r="E974" s="28">
        <f>IF(Register!$B965="","",Register!$B965)</f>
        <v/>
      </c>
      <c r="F974" s="28">
        <f>IF(OR(Register!$B965="",Register!$E965="Retired",Register!$N965="After period end"),"",IF(COUNTIF($A$12:$A$1011,Register!$B965)&gt;0,"Matched","Not in IT inventory"))</f>
        <v/>
      </c>
    </row>
    <row r="975">
      <c r="A975" s="6" t="n"/>
      <c r="B975" s="28">
        <f>IF(A975="","",IF(COUNTIFS(Register!$B$3:$B$1002,A975,Register!$E$3:$E$1002,"&lt;&gt;Retired",Register!$N$3:$N$1002,"&lt;&gt;After period end")&gt;0,"Matched","Not in register"))</f>
        <v/>
      </c>
      <c r="D975" s="28">
        <f>IF(Register!$B966="","",Register!$A966)</f>
        <v/>
      </c>
      <c r="E975" s="28">
        <f>IF(Register!$B966="","",Register!$B966)</f>
        <v/>
      </c>
      <c r="F975" s="28">
        <f>IF(OR(Register!$B966="",Register!$E966="Retired",Register!$N966="After period end"),"",IF(COUNTIF($A$12:$A$1011,Register!$B966)&gt;0,"Matched","Not in IT inventory"))</f>
        <v/>
      </c>
    </row>
    <row r="976">
      <c r="A976" s="6" t="n"/>
      <c r="B976" s="28">
        <f>IF(A976="","",IF(COUNTIFS(Register!$B$3:$B$1002,A976,Register!$E$3:$E$1002,"&lt;&gt;Retired",Register!$N$3:$N$1002,"&lt;&gt;After period end")&gt;0,"Matched","Not in register"))</f>
        <v/>
      </c>
      <c r="D976" s="28">
        <f>IF(Register!$B967="","",Register!$A967)</f>
        <v/>
      </c>
      <c r="E976" s="28">
        <f>IF(Register!$B967="","",Register!$B967)</f>
        <v/>
      </c>
      <c r="F976" s="28">
        <f>IF(OR(Register!$B967="",Register!$E967="Retired",Register!$N967="After period end"),"",IF(COUNTIF($A$12:$A$1011,Register!$B967)&gt;0,"Matched","Not in IT inventory"))</f>
        <v/>
      </c>
    </row>
    <row r="977">
      <c r="A977" s="6" t="n"/>
      <c r="B977" s="28">
        <f>IF(A977="","",IF(COUNTIFS(Register!$B$3:$B$1002,A977,Register!$E$3:$E$1002,"&lt;&gt;Retired",Register!$N$3:$N$1002,"&lt;&gt;After period end")&gt;0,"Matched","Not in register"))</f>
        <v/>
      </c>
      <c r="D977" s="28">
        <f>IF(Register!$B968="","",Register!$A968)</f>
        <v/>
      </c>
      <c r="E977" s="28">
        <f>IF(Register!$B968="","",Register!$B968)</f>
        <v/>
      </c>
      <c r="F977" s="28">
        <f>IF(OR(Register!$B968="",Register!$E968="Retired",Register!$N968="After period end"),"",IF(COUNTIF($A$12:$A$1011,Register!$B968)&gt;0,"Matched","Not in IT inventory"))</f>
        <v/>
      </c>
    </row>
    <row r="978">
      <c r="A978" s="6" t="n"/>
      <c r="B978" s="28">
        <f>IF(A978="","",IF(COUNTIFS(Register!$B$3:$B$1002,A978,Register!$E$3:$E$1002,"&lt;&gt;Retired",Register!$N$3:$N$1002,"&lt;&gt;After period end")&gt;0,"Matched","Not in register"))</f>
        <v/>
      </c>
      <c r="D978" s="28">
        <f>IF(Register!$B969="","",Register!$A969)</f>
        <v/>
      </c>
      <c r="E978" s="28">
        <f>IF(Register!$B969="","",Register!$B969)</f>
        <v/>
      </c>
      <c r="F978" s="28">
        <f>IF(OR(Register!$B969="",Register!$E969="Retired",Register!$N969="After period end"),"",IF(COUNTIF($A$12:$A$1011,Register!$B969)&gt;0,"Matched","Not in IT inventory"))</f>
        <v/>
      </c>
    </row>
    <row r="979">
      <c r="A979" s="6" t="n"/>
      <c r="B979" s="28">
        <f>IF(A979="","",IF(COUNTIFS(Register!$B$3:$B$1002,A979,Register!$E$3:$E$1002,"&lt;&gt;Retired",Register!$N$3:$N$1002,"&lt;&gt;After period end")&gt;0,"Matched","Not in register"))</f>
        <v/>
      </c>
      <c r="D979" s="28">
        <f>IF(Register!$B970="","",Register!$A970)</f>
        <v/>
      </c>
      <c r="E979" s="28">
        <f>IF(Register!$B970="","",Register!$B970)</f>
        <v/>
      </c>
      <c r="F979" s="28">
        <f>IF(OR(Register!$B970="",Register!$E970="Retired",Register!$N970="After period end"),"",IF(COUNTIF($A$12:$A$1011,Register!$B970)&gt;0,"Matched","Not in IT inventory"))</f>
        <v/>
      </c>
    </row>
    <row r="980">
      <c r="A980" s="6" t="n"/>
      <c r="B980" s="28">
        <f>IF(A980="","",IF(COUNTIFS(Register!$B$3:$B$1002,A980,Register!$E$3:$E$1002,"&lt;&gt;Retired",Register!$N$3:$N$1002,"&lt;&gt;After period end")&gt;0,"Matched","Not in register"))</f>
        <v/>
      </c>
      <c r="D980" s="28">
        <f>IF(Register!$B971="","",Register!$A971)</f>
        <v/>
      </c>
      <c r="E980" s="28">
        <f>IF(Register!$B971="","",Register!$B971)</f>
        <v/>
      </c>
      <c r="F980" s="28">
        <f>IF(OR(Register!$B971="",Register!$E971="Retired",Register!$N971="After period end"),"",IF(COUNTIF($A$12:$A$1011,Register!$B971)&gt;0,"Matched","Not in IT inventory"))</f>
        <v/>
      </c>
    </row>
    <row r="981">
      <c r="A981" s="6" t="n"/>
      <c r="B981" s="28">
        <f>IF(A981="","",IF(COUNTIFS(Register!$B$3:$B$1002,A981,Register!$E$3:$E$1002,"&lt;&gt;Retired",Register!$N$3:$N$1002,"&lt;&gt;After period end")&gt;0,"Matched","Not in register"))</f>
        <v/>
      </c>
      <c r="D981" s="28">
        <f>IF(Register!$B972="","",Register!$A972)</f>
        <v/>
      </c>
      <c r="E981" s="28">
        <f>IF(Register!$B972="","",Register!$B972)</f>
        <v/>
      </c>
      <c r="F981" s="28">
        <f>IF(OR(Register!$B972="",Register!$E972="Retired",Register!$N972="After period end"),"",IF(COUNTIF($A$12:$A$1011,Register!$B972)&gt;0,"Matched","Not in IT inventory"))</f>
        <v/>
      </c>
    </row>
    <row r="982">
      <c r="A982" s="6" t="n"/>
      <c r="B982" s="28">
        <f>IF(A982="","",IF(COUNTIFS(Register!$B$3:$B$1002,A982,Register!$E$3:$E$1002,"&lt;&gt;Retired",Register!$N$3:$N$1002,"&lt;&gt;After period end")&gt;0,"Matched","Not in register"))</f>
        <v/>
      </c>
      <c r="D982" s="28">
        <f>IF(Register!$B973="","",Register!$A973)</f>
        <v/>
      </c>
      <c r="E982" s="28">
        <f>IF(Register!$B973="","",Register!$B973)</f>
        <v/>
      </c>
      <c r="F982" s="28">
        <f>IF(OR(Register!$B973="",Register!$E973="Retired",Register!$N973="After period end"),"",IF(COUNTIF($A$12:$A$1011,Register!$B973)&gt;0,"Matched","Not in IT inventory"))</f>
        <v/>
      </c>
    </row>
    <row r="983">
      <c r="A983" s="6" t="n"/>
      <c r="B983" s="28">
        <f>IF(A983="","",IF(COUNTIFS(Register!$B$3:$B$1002,A983,Register!$E$3:$E$1002,"&lt;&gt;Retired",Register!$N$3:$N$1002,"&lt;&gt;After period end")&gt;0,"Matched","Not in register"))</f>
        <v/>
      </c>
      <c r="D983" s="28">
        <f>IF(Register!$B974="","",Register!$A974)</f>
        <v/>
      </c>
      <c r="E983" s="28">
        <f>IF(Register!$B974="","",Register!$B974)</f>
        <v/>
      </c>
      <c r="F983" s="28">
        <f>IF(OR(Register!$B974="",Register!$E974="Retired",Register!$N974="After period end"),"",IF(COUNTIF($A$12:$A$1011,Register!$B974)&gt;0,"Matched","Not in IT inventory"))</f>
        <v/>
      </c>
    </row>
    <row r="984">
      <c r="A984" s="6" t="n"/>
      <c r="B984" s="28">
        <f>IF(A984="","",IF(COUNTIFS(Register!$B$3:$B$1002,A984,Register!$E$3:$E$1002,"&lt;&gt;Retired",Register!$N$3:$N$1002,"&lt;&gt;After period end")&gt;0,"Matched","Not in register"))</f>
        <v/>
      </c>
      <c r="D984" s="28">
        <f>IF(Register!$B975="","",Register!$A975)</f>
        <v/>
      </c>
      <c r="E984" s="28">
        <f>IF(Register!$B975="","",Register!$B975)</f>
        <v/>
      </c>
      <c r="F984" s="28">
        <f>IF(OR(Register!$B975="",Register!$E975="Retired",Register!$N975="After period end"),"",IF(COUNTIF($A$12:$A$1011,Register!$B975)&gt;0,"Matched","Not in IT inventory"))</f>
        <v/>
      </c>
    </row>
    <row r="985">
      <c r="A985" s="6" t="n"/>
      <c r="B985" s="28">
        <f>IF(A985="","",IF(COUNTIFS(Register!$B$3:$B$1002,A985,Register!$E$3:$E$1002,"&lt;&gt;Retired",Register!$N$3:$N$1002,"&lt;&gt;After period end")&gt;0,"Matched","Not in register"))</f>
        <v/>
      </c>
      <c r="D985" s="28">
        <f>IF(Register!$B976="","",Register!$A976)</f>
        <v/>
      </c>
      <c r="E985" s="28">
        <f>IF(Register!$B976="","",Register!$B976)</f>
        <v/>
      </c>
      <c r="F985" s="28">
        <f>IF(OR(Register!$B976="",Register!$E976="Retired",Register!$N976="After period end"),"",IF(COUNTIF($A$12:$A$1011,Register!$B976)&gt;0,"Matched","Not in IT inventory"))</f>
        <v/>
      </c>
    </row>
    <row r="986">
      <c r="A986" s="6" t="n"/>
      <c r="B986" s="28">
        <f>IF(A986="","",IF(COUNTIFS(Register!$B$3:$B$1002,A986,Register!$E$3:$E$1002,"&lt;&gt;Retired",Register!$N$3:$N$1002,"&lt;&gt;After period end")&gt;0,"Matched","Not in register"))</f>
        <v/>
      </c>
      <c r="D986" s="28">
        <f>IF(Register!$B977="","",Register!$A977)</f>
        <v/>
      </c>
      <c r="E986" s="28">
        <f>IF(Register!$B977="","",Register!$B977)</f>
        <v/>
      </c>
      <c r="F986" s="28">
        <f>IF(OR(Register!$B977="",Register!$E977="Retired",Register!$N977="After period end"),"",IF(COUNTIF($A$12:$A$1011,Register!$B977)&gt;0,"Matched","Not in IT inventory"))</f>
        <v/>
      </c>
    </row>
    <row r="987">
      <c r="A987" s="6" t="n"/>
      <c r="B987" s="28">
        <f>IF(A987="","",IF(COUNTIFS(Register!$B$3:$B$1002,A987,Register!$E$3:$E$1002,"&lt;&gt;Retired",Register!$N$3:$N$1002,"&lt;&gt;After period end")&gt;0,"Matched","Not in register"))</f>
        <v/>
      </c>
      <c r="D987" s="28">
        <f>IF(Register!$B978="","",Register!$A978)</f>
        <v/>
      </c>
      <c r="E987" s="28">
        <f>IF(Register!$B978="","",Register!$B978)</f>
        <v/>
      </c>
      <c r="F987" s="28">
        <f>IF(OR(Register!$B978="",Register!$E978="Retired",Register!$N978="After period end"),"",IF(COUNTIF($A$12:$A$1011,Register!$B978)&gt;0,"Matched","Not in IT inventory"))</f>
        <v/>
      </c>
    </row>
    <row r="988">
      <c r="A988" s="6" t="n"/>
      <c r="B988" s="28">
        <f>IF(A988="","",IF(COUNTIFS(Register!$B$3:$B$1002,A988,Register!$E$3:$E$1002,"&lt;&gt;Retired",Register!$N$3:$N$1002,"&lt;&gt;After period end")&gt;0,"Matched","Not in register"))</f>
        <v/>
      </c>
      <c r="D988" s="28">
        <f>IF(Register!$B979="","",Register!$A979)</f>
        <v/>
      </c>
      <c r="E988" s="28">
        <f>IF(Register!$B979="","",Register!$B979)</f>
        <v/>
      </c>
      <c r="F988" s="28">
        <f>IF(OR(Register!$B979="",Register!$E979="Retired",Register!$N979="After period end"),"",IF(COUNTIF($A$12:$A$1011,Register!$B979)&gt;0,"Matched","Not in IT inventory"))</f>
        <v/>
      </c>
    </row>
    <row r="989">
      <c r="A989" s="6" t="n"/>
      <c r="B989" s="28">
        <f>IF(A989="","",IF(COUNTIFS(Register!$B$3:$B$1002,A989,Register!$E$3:$E$1002,"&lt;&gt;Retired",Register!$N$3:$N$1002,"&lt;&gt;After period end")&gt;0,"Matched","Not in register"))</f>
        <v/>
      </c>
      <c r="D989" s="28">
        <f>IF(Register!$B980="","",Register!$A980)</f>
        <v/>
      </c>
      <c r="E989" s="28">
        <f>IF(Register!$B980="","",Register!$B980)</f>
        <v/>
      </c>
      <c r="F989" s="28">
        <f>IF(OR(Register!$B980="",Register!$E980="Retired",Register!$N980="After period end"),"",IF(COUNTIF($A$12:$A$1011,Register!$B980)&gt;0,"Matched","Not in IT inventory"))</f>
        <v/>
      </c>
    </row>
    <row r="990">
      <c r="A990" s="6" t="n"/>
      <c r="B990" s="28">
        <f>IF(A990="","",IF(COUNTIFS(Register!$B$3:$B$1002,A990,Register!$E$3:$E$1002,"&lt;&gt;Retired",Register!$N$3:$N$1002,"&lt;&gt;After period end")&gt;0,"Matched","Not in register"))</f>
        <v/>
      </c>
      <c r="D990" s="28">
        <f>IF(Register!$B981="","",Register!$A981)</f>
        <v/>
      </c>
      <c r="E990" s="28">
        <f>IF(Register!$B981="","",Register!$B981)</f>
        <v/>
      </c>
      <c r="F990" s="28">
        <f>IF(OR(Register!$B981="",Register!$E981="Retired",Register!$N981="After period end"),"",IF(COUNTIF($A$12:$A$1011,Register!$B981)&gt;0,"Matched","Not in IT inventory"))</f>
        <v/>
      </c>
    </row>
    <row r="991">
      <c r="A991" s="6" t="n"/>
      <c r="B991" s="28">
        <f>IF(A991="","",IF(COUNTIFS(Register!$B$3:$B$1002,A991,Register!$E$3:$E$1002,"&lt;&gt;Retired",Register!$N$3:$N$1002,"&lt;&gt;After period end")&gt;0,"Matched","Not in register"))</f>
        <v/>
      </c>
      <c r="D991" s="28">
        <f>IF(Register!$B982="","",Register!$A982)</f>
        <v/>
      </c>
      <c r="E991" s="28">
        <f>IF(Register!$B982="","",Register!$B982)</f>
        <v/>
      </c>
      <c r="F991" s="28">
        <f>IF(OR(Register!$B982="",Register!$E982="Retired",Register!$N982="After period end"),"",IF(COUNTIF($A$12:$A$1011,Register!$B982)&gt;0,"Matched","Not in IT inventory"))</f>
        <v/>
      </c>
    </row>
    <row r="992">
      <c r="A992" s="6" t="n"/>
      <c r="B992" s="28">
        <f>IF(A992="","",IF(COUNTIFS(Register!$B$3:$B$1002,A992,Register!$E$3:$E$1002,"&lt;&gt;Retired",Register!$N$3:$N$1002,"&lt;&gt;After period end")&gt;0,"Matched","Not in register"))</f>
        <v/>
      </c>
      <c r="D992" s="28">
        <f>IF(Register!$B983="","",Register!$A983)</f>
        <v/>
      </c>
      <c r="E992" s="28">
        <f>IF(Register!$B983="","",Register!$B983)</f>
        <v/>
      </c>
      <c r="F992" s="28">
        <f>IF(OR(Register!$B983="",Register!$E983="Retired",Register!$N983="After period end"),"",IF(COUNTIF($A$12:$A$1011,Register!$B983)&gt;0,"Matched","Not in IT inventory"))</f>
        <v/>
      </c>
    </row>
    <row r="993">
      <c r="A993" s="6" t="n"/>
      <c r="B993" s="28">
        <f>IF(A993="","",IF(COUNTIFS(Register!$B$3:$B$1002,A993,Register!$E$3:$E$1002,"&lt;&gt;Retired",Register!$N$3:$N$1002,"&lt;&gt;After period end")&gt;0,"Matched","Not in register"))</f>
        <v/>
      </c>
      <c r="D993" s="28">
        <f>IF(Register!$B984="","",Register!$A984)</f>
        <v/>
      </c>
      <c r="E993" s="28">
        <f>IF(Register!$B984="","",Register!$B984)</f>
        <v/>
      </c>
      <c r="F993" s="28">
        <f>IF(OR(Register!$B984="",Register!$E984="Retired",Register!$N984="After period end"),"",IF(COUNTIF($A$12:$A$1011,Register!$B984)&gt;0,"Matched","Not in IT inventory"))</f>
        <v/>
      </c>
    </row>
    <row r="994">
      <c r="A994" s="6" t="n"/>
      <c r="B994" s="28">
        <f>IF(A994="","",IF(COUNTIFS(Register!$B$3:$B$1002,A994,Register!$E$3:$E$1002,"&lt;&gt;Retired",Register!$N$3:$N$1002,"&lt;&gt;After period end")&gt;0,"Matched","Not in register"))</f>
        <v/>
      </c>
      <c r="D994" s="28">
        <f>IF(Register!$B985="","",Register!$A985)</f>
        <v/>
      </c>
      <c r="E994" s="28">
        <f>IF(Register!$B985="","",Register!$B985)</f>
        <v/>
      </c>
      <c r="F994" s="28">
        <f>IF(OR(Register!$B985="",Register!$E985="Retired",Register!$N985="After period end"),"",IF(COUNTIF($A$12:$A$1011,Register!$B985)&gt;0,"Matched","Not in IT inventory"))</f>
        <v/>
      </c>
    </row>
    <row r="995">
      <c r="A995" s="6" t="n"/>
      <c r="B995" s="28">
        <f>IF(A995="","",IF(COUNTIFS(Register!$B$3:$B$1002,A995,Register!$E$3:$E$1002,"&lt;&gt;Retired",Register!$N$3:$N$1002,"&lt;&gt;After period end")&gt;0,"Matched","Not in register"))</f>
        <v/>
      </c>
      <c r="D995" s="28">
        <f>IF(Register!$B986="","",Register!$A986)</f>
        <v/>
      </c>
      <c r="E995" s="28">
        <f>IF(Register!$B986="","",Register!$B986)</f>
        <v/>
      </c>
      <c r="F995" s="28">
        <f>IF(OR(Register!$B986="",Register!$E986="Retired",Register!$N986="After period end"),"",IF(COUNTIF($A$12:$A$1011,Register!$B986)&gt;0,"Matched","Not in IT inventory"))</f>
        <v/>
      </c>
    </row>
    <row r="996">
      <c r="A996" s="6" t="n"/>
      <c r="B996" s="28">
        <f>IF(A996="","",IF(COUNTIFS(Register!$B$3:$B$1002,A996,Register!$E$3:$E$1002,"&lt;&gt;Retired",Register!$N$3:$N$1002,"&lt;&gt;After period end")&gt;0,"Matched","Not in register"))</f>
        <v/>
      </c>
      <c r="D996" s="28">
        <f>IF(Register!$B987="","",Register!$A987)</f>
        <v/>
      </c>
      <c r="E996" s="28">
        <f>IF(Register!$B987="","",Register!$B987)</f>
        <v/>
      </c>
      <c r="F996" s="28">
        <f>IF(OR(Register!$B987="",Register!$E987="Retired",Register!$N987="After period end"),"",IF(COUNTIF($A$12:$A$1011,Register!$B987)&gt;0,"Matched","Not in IT inventory"))</f>
        <v/>
      </c>
    </row>
    <row r="997">
      <c r="A997" s="6" t="n"/>
      <c r="B997" s="28">
        <f>IF(A997="","",IF(COUNTIFS(Register!$B$3:$B$1002,A997,Register!$E$3:$E$1002,"&lt;&gt;Retired",Register!$N$3:$N$1002,"&lt;&gt;After period end")&gt;0,"Matched","Not in register"))</f>
        <v/>
      </c>
      <c r="D997" s="28">
        <f>IF(Register!$B988="","",Register!$A988)</f>
        <v/>
      </c>
      <c r="E997" s="28">
        <f>IF(Register!$B988="","",Register!$B988)</f>
        <v/>
      </c>
      <c r="F997" s="28">
        <f>IF(OR(Register!$B988="",Register!$E988="Retired",Register!$N988="After period end"),"",IF(COUNTIF($A$12:$A$1011,Register!$B988)&gt;0,"Matched","Not in IT inventory"))</f>
        <v/>
      </c>
    </row>
    <row r="998">
      <c r="A998" s="6" t="n"/>
      <c r="B998" s="28">
        <f>IF(A998="","",IF(COUNTIFS(Register!$B$3:$B$1002,A998,Register!$E$3:$E$1002,"&lt;&gt;Retired",Register!$N$3:$N$1002,"&lt;&gt;After period end")&gt;0,"Matched","Not in register"))</f>
        <v/>
      </c>
      <c r="D998" s="28">
        <f>IF(Register!$B989="","",Register!$A989)</f>
        <v/>
      </c>
      <c r="E998" s="28">
        <f>IF(Register!$B989="","",Register!$B989)</f>
        <v/>
      </c>
      <c r="F998" s="28">
        <f>IF(OR(Register!$B989="",Register!$E989="Retired",Register!$N989="After period end"),"",IF(COUNTIF($A$12:$A$1011,Register!$B989)&gt;0,"Matched","Not in IT inventory"))</f>
        <v/>
      </c>
    </row>
    <row r="999">
      <c r="A999" s="6" t="n"/>
      <c r="B999" s="28">
        <f>IF(A999="","",IF(COUNTIFS(Register!$B$3:$B$1002,A999,Register!$E$3:$E$1002,"&lt;&gt;Retired",Register!$N$3:$N$1002,"&lt;&gt;After period end")&gt;0,"Matched","Not in register"))</f>
        <v/>
      </c>
      <c r="D999" s="28">
        <f>IF(Register!$B990="","",Register!$A990)</f>
        <v/>
      </c>
      <c r="E999" s="28">
        <f>IF(Register!$B990="","",Register!$B990)</f>
        <v/>
      </c>
      <c r="F999" s="28">
        <f>IF(OR(Register!$B990="",Register!$E990="Retired",Register!$N990="After period end"),"",IF(COUNTIF($A$12:$A$1011,Register!$B990)&gt;0,"Matched","Not in IT inventory"))</f>
        <v/>
      </c>
    </row>
    <row r="1000">
      <c r="A1000" s="6" t="n"/>
      <c r="B1000" s="28">
        <f>IF(A1000="","",IF(COUNTIFS(Register!$B$3:$B$1002,A1000,Register!$E$3:$E$1002,"&lt;&gt;Retired",Register!$N$3:$N$1002,"&lt;&gt;After period end")&gt;0,"Matched","Not in register"))</f>
        <v/>
      </c>
      <c r="D1000" s="28">
        <f>IF(Register!$B991="","",Register!$A991)</f>
        <v/>
      </c>
      <c r="E1000" s="28">
        <f>IF(Register!$B991="","",Register!$B991)</f>
        <v/>
      </c>
      <c r="F1000" s="28">
        <f>IF(OR(Register!$B991="",Register!$E991="Retired",Register!$N991="After period end"),"",IF(COUNTIF($A$12:$A$1011,Register!$B991)&gt;0,"Matched","Not in IT inventory"))</f>
        <v/>
      </c>
    </row>
    <row r="1001">
      <c r="A1001" s="6" t="n"/>
      <c r="B1001" s="28">
        <f>IF(A1001="","",IF(COUNTIFS(Register!$B$3:$B$1002,A1001,Register!$E$3:$E$1002,"&lt;&gt;Retired",Register!$N$3:$N$1002,"&lt;&gt;After period end")&gt;0,"Matched","Not in register"))</f>
        <v/>
      </c>
      <c r="D1001" s="28">
        <f>IF(Register!$B992="","",Register!$A992)</f>
        <v/>
      </c>
      <c r="E1001" s="28">
        <f>IF(Register!$B992="","",Register!$B992)</f>
        <v/>
      </c>
      <c r="F1001" s="28">
        <f>IF(OR(Register!$B992="",Register!$E992="Retired",Register!$N992="After period end"),"",IF(COUNTIF($A$12:$A$1011,Register!$B992)&gt;0,"Matched","Not in IT inventory"))</f>
        <v/>
      </c>
    </row>
    <row r="1002">
      <c r="A1002" s="6" t="n"/>
      <c r="B1002" s="28">
        <f>IF(A1002="","",IF(COUNTIFS(Register!$B$3:$B$1002,A1002,Register!$E$3:$E$1002,"&lt;&gt;Retired",Register!$N$3:$N$1002,"&lt;&gt;After period end")&gt;0,"Matched","Not in register"))</f>
        <v/>
      </c>
      <c r="D1002" s="28">
        <f>IF(Register!$B993="","",Register!$A993)</f>
        <v/>
      </c>
      <c r="E1002" s="28">
        <f>IF(Register!$B993="","",Register!$B993)</f>
        <v/>
      </c>
      <c r="F1002" s="28">
        <f>IF(OR(Register!$B993="",Register!$E993="Retired",Register!$N993="After period end"),"",IF(COUNTIF($A$12:$A$1011,Register!$B993)&gt;0,"Matched","Not in IT inventory"))</f>
        <v/>
      </c>
    </row>
    <row r="1003">
      <c r="A1003" s="6" t="n"/>
      <c r="B1003" s="28">
        <f>IF(A1003="","",IF(COUNTIFS(Register!$B$3:$B$1002,A1003,Register!$E$3:$E$1002,"&lt;&gt;Retired",Register!$N$3:$N$1002,"&lt;&gt;After period end")&gt;0,"Matched","Not in register"))</f>
        <v/>
      </c>
      <c r="D1003" s="28">
        <f>IF(Register!$B994="","",Register!$A994)</f>
        <v/>
      </c>
      <c r="E1003" s="28">
        <f>IF(Register!$B994="","",Register!$B994)</f>
        <v/>
      </c>
      <c r="F1003" s="28">
        <f>IF(OR(Register!$B994="",Register!$E994="Retired",Register!$N994="After period end"),"",IF(COUNTIF($A$12:$A$1011,Register!$B994)&gt;0,"Matched","Not in IT inventory"))</f>
        <v/>
      </c>
    </row>
    <row r="1004">
      <c r="A1004" s="6" t="n"/>
      <c r="B1004" s="28">
        <f>IF(A1004="","",IF(COUNTIFS(Register!$B$3:$B$1002,A1004,Register!$E$3:$E$1002,"&lt;&gt;Retired",Register!$N$3:$N$1002,"&lt;&gt;After period end")&gt;0,"Matched","Not in register"))</f>
        <v/>
      </c>
      <c r="D1004" s="28">
        <f>IF(Register!$B995="","",Register!$A995)</f>
        <v/>
      </c>
      <c r="E1004" s="28">
        <f>IF(Register!$B995="","",Register!$B995)</f>
        <v/>
      </c>
      <c r="F1004" s="28">
        <f>IF(OR(Register!$B995="",Register!$E995="Retired",Register!$N995="After period end"),"",IF(COUNTIF($A$12:$A$1011,Register!$B995)&gt;0,"Matched","Not in IT inventory"))</f>
        <v/>
      </c>
    </row>
    <row r="1005">
      <c r="A1005" s="6" t="n"/>
      <c r="B1005" s="28">
        <f>IF(A1005="","",IF(COUNTIFS(Register!$B$3:$B$1002,A1005,Register!$E$3:$E$1002,"&lt;&gt;Retired",Register!$N$3:$N$1002,"&lt;&gt;After period end")&gt;0,"Matched","Not in register"))</f>
        <v/>
      </c>
      <c r="D1005" s="28">
        <f>IF(Register!$B996="","",Register!$A996)</f>
        <v/>
      </c>
      <c r="E1005" s="28">
        <f>IF(Register!$B996="","",Register!$B996)</f>
        <v/>
      </c>
      <c r="F1005" s="28">
        <f>IF(OR(Register!$B996="",Register!$E996="Retired",Register!$N996="After period end"),"",IF(COUNTIF($A$12:$A$1011,Register!$B996)&gt;0,"Matched","Not in IT inventory"))</f>
        <v/>
      </c>
    </row>
    <row r="1006">
      <c r="A1006" s="6" t="n"/>
      <c r="B1006" s="28">
        <f>IF(A1006="","",IF(COUNTIFS(Register!$B$3:$B$1002,A1006,Register!$E$3:$E$1002,"&lt;&gt;Retired",Register!$N$3:$N$1002,"&lt;&gt;After period end")&gt;0,"Matched","Not in register"))</f>
        <v/>
      </c>
      <c r="D1006" s="28">
        <f>IF(Register!$B997="","",Register!$A997)</f>
        <v/>
      </c>
      <c r="E1006" s="28">
        <f>IF(Register!$B997="","",Register!$B997)</f>
        <v/>
      </c>
      <c r="F1006" s="28">
        <f>IF(OR(Register!$B997="",Register!$E997="Retired",Register!$N997="After period end"),"",IF(COUNTIF($A$12:$A$1011,Register!$B997)&gt;0,"Matched","Not in IT inventory"))</f>
        <v/>
      </c>
    </row>
    <row r="1007">
      <c r="A1007" s="6" t="n"/>
      <c r="B1007" s="28">
        <f>IF(A1007="","",IF(COUNTIFS(Register!$B$3:$B$1002,A1007,Register!$E$3:$E$1002,"&lt;&gt;Retired",Register!$N$3:$N$1002,"&lt;&gt;After period end")&gt;0,"Matched","Not in register"))</f>
        <v/>
      </c>
      <c r="D1007" s="28">
        <f>IF(Register!$B998="","",Register!$A998)</f>
        <v/>
      </c>
      <c r="E1007" s="28">
        <f>IF(Register!$B998="","",Register!$B998)</f>
        <v/>
      </c>
      <c r="F1007" s="28">
        <f>IF(OR(Register!$B998="",Register!$E998="Retired",Register!$N998="After period end"),"",IF(COUNTIF($A$12:$A$1011,Register!$B998)&gt;0,"Matched","Not in IT inventory"))</f>
        <v/>
      </c>
    </row>
    <row r="1008">
      <c r="A1008" s="6" t="n"/>
      <c r="B1008" s="28">
        <f>IF(A1008="","",IF(COUNTIFS(Register!$B$3:$B$1002,A1008,Register!$E$3:$E$1002,"&lt;&gt;Retired",Register!$N$3:$N$1002,"&lt;&gt;After period end")&gt;0,"Matched","Not in register"))</f>
        <v/>
      </c>
      <c r="D1008" s="28">
        <f>IF(Register!$B999="","",Register!$A999)</f>
        <v/>
      </c>
      <c r="E1008" s="28">
        <f>IF(Register!$B999="","",Register!$B999)</f>
        <v/>
      </c>
      <c r="F1008" s="28">
        <f>IF(OR(Register!$B999="",Register!$E999="Retired",Register!$N999="After period end"),"",IF(COUNTIF($A$12:$A$1011,Register!$B999)&gt;0,"Matched","Not in IT inventory"))</f>
        <v/>
      </c>
    </row>
    <row r="1009">
      <c r="A1009" s="6" t="n"/>
      <c r="B1009" s="28">
        <f>IF(A1009="","",IF(COUNTIFS(Register!$B$3:$B$1002,A1009,Register!$E$3:$E$1002,"&lt;&gt;Retired",Register!$N$3:$N$1002,"&lt;&gt;After period end")&gt;0,"Matched","Not in register"))</f>
        <v/>
      </c>
      <c r="D1009" s="28">
        <f>IF(Register!$B1000="","",Register!$A1000)</f>
        <v/>
      </c>
      <c r="E1009" s="28">
        <f>IF(Register!$B1000="","",Register!$B1000)</f>
        <v/>
      </c>
      <c r="F1009" s="28">
        <f>IF(OR(Register!$B1000="",Register!$E1000="Retired",Register!$N1000="After period end"),"",IF(COUNTIF($A$12:$A$1011,Register!$B1000)&gt;0,"Matched","Not in IT inventory"))</f>
        <v/>
      </c>
    </row>
    <row r="1010">
      <c r="A1010" s="6" t="n"/>
      <c r="B1010" s="28">
        <f>IF(A1010="","",IF(COUNTIFS(Register!$B$3:$B$1002,A1010,Register!$E$3:$E$1002,"&lt;&gt;Retired",Register!$N$3:$N$1002,"&lt;&gt;After period end")&gt;0,"Matched","Not in register"))</f>
        <v/>
      </c>
      <c r="D1010" s="28">
        <f>IF(Register!$B1001="","",Register!$A1001)</f>
        <v/>
      </c>
      <c r="E1010" s="28">
        <f>IF(Register!$B1001="","",Register!$B1001)</f>
        <v/>
      </c>
      <c r="F1010" s="28">
        <f>IF(OR(Register!$B1001="",Register!$E1001="Retired",Register!$N1001="After period end"),"",IF(COUNTIF($A$12:$A$1011,Register!$B1001)&gt;0,"Matched","Not in IT inventory"))</f>
        <v/>
      </c>
    </row>
    <row r="1011">
      <c r="A1011" s="6" t="n"/>
      <c r="B1011" s="28">
        <f>IF(A1011="","",IF(COUNTIFS(Register!$B$3:$B$1002,A1011,Register!$E$3:$E$1002,"&lt;&gt;Retired",Register!$N$3:$N$1002,"&lt;&gt;After period end")&gt;0,"Matched","Not in register"))</f>
        <v/>
      </c>
      <c r="D1011" s="28">
        <f>IF(Register!$B1002="","",Register!$A1002)</f>
        <v/>
      </c>
      <c r="E1011" s="28">
        <f>IF(Register!$B1002="","",Register!$B1002)</f>
        <v/>
      </c>
      <c r="F1011" s="28">
        <f>IF(OR(Register!$B1002="",Register!$E1002="Retired",Register!$N1002="After period end"),"",IF(COUNTIF($A$12:$A$1011,Register!$B1002)&gt;0,"Matched","Not in IT inventory"))</f>
        <v/>
      </c>
    </row>
  </sheetData>
  <conditionalFormatting sqref="B8">
    <cfRule type="expression" priority="1" dxfId="1">
      <formula>B8&gt;0</formula>
    </cfRule>
  </conditionalFormatting>
  <conditionalFormatting sqref="E8">
    <cfRule type="expression" priority="2" dxfId="1">
      <formula>E8&gt;0</formula>
    </cfRule>
  </conditionalFormatting>
  <conditionalFormatting sqref="B12:B1011">
    <cfRule type="expression" priority="3" dxfId="1">
      <formula>B12="Not in register"</formula>
    </cfRule>
  </conditionalFormatting>
  <conditionalFormatting sqref="F12:F1011">
    <cfRule type="expression" priority="4" dxfId="1">
      <formula>F12="Not in IT inventory"</formula>
    </cfRule>
  </conditionalFormatting>
  <conditionalFormatting sqref="O7:P16">
    <cfRule type="expression" priority="5" dxfId="1">
      <formula>AND(O7&lt;&gt;"",O7&lt;&gt;0)</formula>
    </cfRule>
  </conditionalFormatting>
  <conditionalFormatting sqref="I21">
    <cfRule type="expression" priority="6" dxfId="1">
      <formula>I21&gt;0</formula>
    </cfRule>
  </conditionalFormatting>
  <conditionalFormatting sqref="I22">
    <cfRule type="expression" priority="7" dxfId="1">
      <formula>I22&gt;0</formula>
    </cfRule>
  </conditionalFormatting>
  <conditionalFormatting sqref="I23">
    <cfRule type="expression" priority="8" dxfId="1">
      <formula>I23&gt;0</formula>
    </cfRule>
  </conditionalFormatting>
  <conditionalFormatting sqref="I24">
    <cfRule type="expression" priority="9" dxfId="1">
      <formula>I24&gt;0</formula>
    </cfRule>
  </conditionalFormatting>
  <conditionalFormatting sqref="I25">
    <cfRule type="expression" priority="10" dxfId="1">
      <formula>I25&gt;0</formula>
    </cfRule>
  </conditionalFormatting>
  <conditionalFormatting sqref="I26">
    <cfRule type="expression" priority="11" dxfId="1">
      <formula>I26&gt;0</formula>
    </cfRule>
  </conditionalFormatting>
  <conditionalFormatting sqref="I27">
    <cfRule type="expression" priority="12" dxfId="1">
      <formula>I27&gt;0</formula>
    </cfRule>
  </conditionalFormatting>
  <conditionalFormatting sqref="I28">
    <cfRule type="expression" priority="13" dxfId="1">
      <formula>I28&gt;0</formula>
    </cfRule>
  </conditionalFormatting>
  <pageMargins left="0.75" right="0.75" top="1" bottom="1" header="0.5" footer="0.5"/>
  <pageSetup orientation="landscape" fitToHeight="0" fitToWidth="1"/>
  <headerFooter>
    <oddHeader/>
    <oddFooter>&amp;CTemplate by Tequipy, tequipy.com</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K58"/>
  <sheetViews>
    <sheetView tabSelected="0" workbookViewId="0">
      <selection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4" t="inlineStr">
        <is>
          <t>Dashboard at the period end</t>
        </is>
      </c>
    </row>
    <row r="2">
      <c r="A2" t="inlineStr">
        <is>
          <t>Money figures are per entity, in that entity's currency. A group total in one currency at these rates is not a consolidation figure, so the file shows none.</t>
        </is>
      </c>
    </row>
    <row r="3">
      <c r="A3" t="inlineStr">
        <is>
          <t>Period end</t>
        </is>
      </c>
      <c r="B3" s="23">
        <f>Settings!$B$3</f>
        <v/>
      </c>
    </row>
    <row r="4">
      <c r="A4" t="inlineStr">
        <is>
          <t>Start of the financial year</t>
        </is>
      </c>
      <c r="B4" s="23">
        <f>DATE(YEAR(B3)-IF(MONTH(B3)&lt;Settings!$B$4,1,0),Settings!$B$4,1)</f>
        <v/>
      </c>
    </row>
    <row r="6">
      <c r="A6" s="7" t="inlineStr">
        <is>
          <t>Money per entity</t>
        </is>
      </c>
    </row>
    <row r="7" ht="45" customHeight="1">
      <c r="A7" s="8" t="inlineStr">
        <is>
          <t>Entity</t>
        </is>
      </c>
      <c r="B7" s="8" t="inlineStr">
        <is>
          <t>Currency</t>
        </is>
      </c>
      <c r="C7" s="8" t="inlineStr">
        <is>
          <t>Cost</t>
        </is>
      </c>
      <c r="D7" s="8" t="inlineStr">
        <is>
          <t>Accumulated depreciation</t>
        </is>
      </c>
      <c r="E7" s="8" t="inlineStr">
        <is>
          <t>Net book value</t>
        </is>
      </c>
      <c r="F7" s="8" t="inlineStr">
        <is>
          <t>Charge to period end</t>
        </is>
      </c>
      <c r="G7" s="8" t="inlineStr">
        <is>
          <t>Disposals this financial year</t>
        </is>
      </c>
      <c r="H7" s="8" t="inlineStr">
        <is>
          <t>Proceeds</t>
        </is>
      </c>
      <c r="I7" s="8" t="inlineStr">
        <is>
          <t>Disposal costs</t>
        </is>
      </c>
      <c r="J7" s="8" t="inlineStr">
        <is>
          <t>Gain or loss</t>
        </is>
      </c>
      <c r="K7" s="8" t="inlineStr">
        <is>
          <t>Net book value of Pending return devices</t>
        </is>
      </c>
    </row>
    <row r="8">
      <c r="A8">
        <f>IF(Settings!$A$9="","",Settings!$A$9)</f>
        <v/>
      </c>
      <c r="B8">
        <f>IF(A8="","",Settings!$B$9)</f>
        <v/>
      </c>
      <c r="C8" s="25">
        <f>IF(A8="","",SUMIFS(Register!$M$3:$M$1002,Register!$F$3:$F$1002,A8,Register!$N$3:$N$1002,"Yes",Register!$U$3:$U$1002,"")+SUMIFS(Register!$M$3:$M$1002,Register!$F$3:$F$1002,A8,Register!$N$3:$N$1002,"Yes",Register!$U$3:$U$1002,"&gt;"&amp;$B$3))</f>
        <v/>
      </c>
      <c r="D8" s="25">
        <f>IF(A8="","",SUMIFS(Register!$S$3:$S$1002,Register!$F$3:$F$1002,A8,Register!$N$3:$N$1002,"Yes",Register!$U$3:$U$1002,"")+SUMIFS(Register!$S$3:$S$1002,Register!$F$3:$F$1002,A8,Register!$N$3:$N$1002,"Yes",Register!$U$3:$U$1002,"&gt;"&amp;$B$3))</f>
        <v/>
      </c>
      <c r="E8" s="25">
        <f>IF(A8="","",SUMIFS(Register!$T$3:$T$1002,Register!$F$3:$F$1002,A8,Register!$N$3:$N$1002,"Yes"))</f>
        <v/>
      </c>
      <c r="F8" s="25">
        <f>IF(A8="","",SUMIFS('Depreciation schedule'!$Q$5:$Q$1004,'Depreciation schedule'!$C$5:$C$1004,A8))</f>
        <v/>
      </c>
      <c r="G8">
        <f>IF(A8="","",COUNTIFS(Register!$F$3:$F$1002,A8,Register!$U$3:$U$1002,"&gt;="&amp;$B$4,Register!$U$3:$U$1002,"&lt;="&amp;$B$3))</f>
        <v/>
      </c>
      <c r="H8" s="25">
        <f>IF(A8="","",SUMIFS(Register!$W$3:$W$1002,Register!$F$3:$F$1002,A8,Register!$U$3:$U$1002,"&gt;="&amp;$B$4,Register!$U$3:$U$1002,"&lt;="&amp;$B$3))</f>
        <v/>
      </c>
      <c r="I8" s="25">
        <f>IF(A8="","",SUMIFS(Register!$X$3:$X$1002,Register!$F$3:$F$1002,A8,Register!$U$3:$U$1002,"&gt;="&amp;$B$4,Register!$U$3:$U$1002,"&lt;="&amp;$B$3))</f>
        <v/>
      </c>
      <c r="J8" s="25">
        <f>IF(A8="","",SUMIFS(Register!$Z$3:$Z$1002,Register!$F$3:$F$1002,A8,Register!$U$3:$U$1002,"&gt;="&amp;$B$4,Register!$U$3:$U$1002,"&lt;="&amp;$B$3))</f>
        <v/>
      </c>
      <c r="K8" s="25">
        <f>IF(A8="","",SUMIFS(Register!$T$3:$T$1002,Register!$F$3:$F$1002,A8,Register!$E$3:$E$1002,"Pending return"))</f>
        <v/>
      </c>
    </row>
    <row r="9">
      <c r="A9">
        <f>IF(Settings!$A$10="","",Settings!$A$10)</f>
        <v/>
      </c>
      <c r="B9">
        <f>IF(A9="","",Settings!$B$10)</f>
        <v/>
      </c>
      <c r="C9" s="25">
        <f>IF(A9="","",SUMIFS(Register!$M$3:$M$1002,Register!$F$3:$F$1002,A9,Register!$N$3:$N$1002,"Yes",Register!$U$3:$U$1002,"")+SUMIFS(Register!$M$3:$M$1002,Register!$F$3:$F$1002,A9,Register!$N$3:$N$1002,"Yes",Register!$U$3:$U$1002,"&gt;"&amp;$B$3))</f>
        <v/>
      </c>
      <c r="D9" s="25">
        <f>IF(A9="","",SUMIFS(Register!$S$3:$S$1002,Register!$F$3:$F$1002,A9,Register!$N$3:$N$1002,"Yes",Register!$U$3:$U$1002,"")+SUMIFS(Register!$S$3:$S$1002,Register!$F$3:$F$1002,A9,Register!$N$3:$N$1002,"Yes",Register!$U$3:$U$1002,"&gt;"&amp;$B$3))</f>
        <v/>
      </c>
      <c r="E9" s="25">
        <f>IF(A9="","",SUMIFS(Register!$T$3:$T$1002,Register!$F$3:$F$1002,A9,Register!$N$3:$N$1002,"Yes"))</f>
        <v/>
      </c>
      <c r="F9" s="25">
        <f>IF(A9="","",SUMIFS('Depreciation schedule'!$Q$5:$Q$1004,'Depreciation schedule'!$C$5:$C$1004,A9))</f>
        <v/>
      </c>
      <c r="G9">
        <f>IF(A9="","",COUNTIFS(Register!$F$3:$F$1002,A9,Register!$U$3:$U$1002,"&gt;="&amp;$B$4,Register!$U$3:$U$1002,"&lt;="&amp;$B$3))</f>
        <v/>
      </c>
      <c r="H9" s="25">
        <f>IF(A9="","",SUMIFS(Register!$W$3:$W$1002,Register!$F$3:$F$1002,A9,Register!$U$3:$U$1002,"&gt;="&amp;$B$4,Register!$U$3:$U$1002,"&lt;="&amp;$B$3))</f>
        <v/>
      </c>
      <c r="I9" s="25">
        <f>IF(A9="","",SUMIFS(Register!$X$3:$X$1002,Register!$F$3:$F$1002,A9,Register!$U$3:$U$1002,"&gt;="&amp;$B$4,Register!$U$3:$U$1002,"&lt;="&amp;$B$3))</f>
        <v/>
      </c>
      <c r="J9" s="25">
        <f>IF(A9="","",SUMIFS(Register!$Z$3:$Z$1002,Register!$F$3:$F$1002,A9,Register!$U$3:$U$1002,"&gt;="&amp;$B$4,Register!$U$3:$U$1002,"&lt;="&amp;$B$3))</f>
        <v/>
      </c>
      <c r="K9" s="25">
        <f>IF(A9="","",SUMIFS(Register!$T$3:$T$1002,Register!$F$3:$F$1002,A9,Register!$E$3:$E$1002,"Pending return"))</f>
        <v/>
      </c>
    </row>
    <row r="10">
      <c r="A10">
        <f>IF(Settings!$A$11="","",Settings!$A$11)</f>
        <v/>
      </c>
      <c r="B10">
        <f>IF(A10="","",Settings!$B$11)</f>
        <v/>
      </c>
      <c r="C10" s="25">
        <f>IF(A10="","",SUMIFS(Register!$M$3:$M$1002,Register!$F$3:$F$1002,A10,Register!$N$3:$N$1002,"Yes",Register!$U$3:$U$1002,"")+SUMIFS(Register!$M$3:$M$1002,Register!$F$3:$F$1002,A10,Register!$N$3:$N$1002,"Yes",Register!$U$3:$U$1002,"&gt;"&amp;$B$3))</f>
        <v/>
      </c>
      <c r="D10" s="25">
        <f>IF(A10="","",SUMIFS(Register!$S$3:$S$1002,Register!$F$3:$F$1002,A10,Register!$N$3:$N$1002,"Yes",Register!$U$3:$U$1002,"")+SUMIFS(Register!$S$3:$S$1002,Register!$F$3:$F$1002,A10,Register!$N$3:$N$1002,"Yes",Register!$U$3:$U$1002,"&gt;"&amp;$B$3))</f>
        <v/>
      </c>
      <c r="E10" s="25">
        <f>IF(A10="","",SUMIFS(Register!$T$3:$T$1002,Register!$F$3:$F$1002,A10,Register!$N$3:$N$1002,"Yes"))</f>
        <v/>
      </c>
      <c r="F10" s="25">
        <f>IF(A10="","",SUMIFS('Depreciation schedule'!$Q$5:$Q$1004,'Depreciation schedule'!$C$5:$C$1004,A10))</f>
        <v/>
      </c>
      <c r="G10">
        <f>IF(A10="","",COUNTIFS(Register!$F$3:$F$1002,A10,Register!$U$3:$U$1002,"&gt;="&amp;$B$4,Register!$U$3:$U$1002,"&lt;="&amp;$B$3))</f>
        <v/>
      </c>
      <c r="H10" s="25">
        <f>IF(A10="","",SUMIFS(Register!$W$3:$W$1002,Register!$F$3:$F$1002,A10,Register!$U$3:$U$1002,"&gt;="&amp;$B$4,Register!$U$3:$U$1002,"&lt;="&amp;$B$3))</f>
        <v/>
      </c>
      <c r="I10" s="25">
        <f>IF(A10="","",SUMIFS(Register!$X$3:$X$1002,Register!$F$3:$F$1002,A10,Register!$U$3:$U$1002,"&gt;="&amp;$B$4,Register!$U$3:$U$1002,"&lt;="&amp;$B$3))</f>
        <v/>
      </c>
      <c r="J10" s="25">
        <f>IF(A10="","",SUMIFS(Register!$Z$3:$Z$1002,Register!$F$3:$F$1002,A10,Register!$U$3:$U$1002,"&gt;="&amp;$B$4,Register!$U$3:$U$1002,"&lt;="&amp;$B$3))</f>
        <v/>
      </c>
      <c r="K10" s="25">
        <f>IF(A10="","",SUMIFS(Register!$T$3:$T$1002,Register!$F$3:$F$1002,A10,Register!$E$3:$E$1002,"Pending return"))</f>
        <v/>
      </c>
    </row>
    <row r="11">
      <c r="A11">
        <f>IF(Settings!$A$12="","",Settings!$A$12)</f>
        <v/>
      </c>
      <c r="B11">
        <f>IF(A11="","",Settings!$B$12)</f>
        <v/>
      </c>
      <c r="C11" s="25">
        <f>IF(A11="","",SUMIFS(Register!$M$3:$M$1002,Register!$F$3:$F$1002,A11,Register!$N$3:$N$1002,"Yes",Register!$U$3:$U$1002,"")+SUMIFS(Register!$M$3:$M$1002,Register!$F$3:$F$1002,A11,Register!$N$3:$N$1002,"Yes",Register!$U$3:$U$1002,"&gt;"&amp;$B$3))</f>
        <v/>
      </c>
      <c r="D11" s="25">
        <f>IF(A11="","",SUMIFS(Register!$S$3:$S$1002,Register!$F$3:$F$1002,A11,Register!$N$3:$N$1002,"Yes",Register!$U$3:$U$1002,"")+SUMIFS(Register!$S$3:$S$1002,Register!$F$3:$F$1002,A11,Register!$N$3:$N$1002,"Yes",Register!$U$3:$U$1002,"&gt;"&amp;$B$3))</f>
        <v/>
      </c>
      <c r="E11" s="25">
        <f>IF(A11="","",SUMIFS(Register!$T$3:$T$1002,Register!$F$3:$F$1002,A11,Register!$N$3:$N$1002,"Yes"))</f>
        <v/>
      </c>
      <c r="F11" s="25">
        <f>IF(A11="","",SUMIFS('Depreciation schedule'!$Q$5:$Q$1004,'Depreciation schedule'!$C$5:$C$1004,A11))</f>
        <v/>
      </c>
      <c r="G11">
        <f>IF(A11="","",COUNTIFS(Register!$F$3:$F$1002,A11,Register!$U$3:$U$1002,"&gt;="&amp;$B$4,Register!$U$3:$U$1002,"&lt;="&amp;$B$3))</f>
        <v/>
      </c>
      <c r="H11" s="25">
        <f>IF(A11="","",SUMIFS(Register!$W$3:$W$1002,Register!$F$3:$F$1002,A11,Register!$U$3:$U$1002,"&gt;="&amp;$B$4,Register!$U$3:$U$1002,"&lt;="&amp;$B$3))</f>
        <v/>
      </c>
      <c r="I11" s="25">
        <f>IF(A11="","",SUMIFS(Register!$X$3:$X$1002,Register!$F$3:$F$1002,A11,Register!$U$3:$U$1002,"&gt;="&amp;$B$4,Register!$U$3:$U$1002,"&lt;="&amp;$B$3))</f>
        <v/>
      </c>
      <c r="J11" s="25">
        <f>IF(A11="","",SUMIFS(Register!$Z$3:$Z$1002,Register!$F$3:$F$1002,A11,Register!$U$3:$U$1002,"&gt;="&amp;$B$4,Register!$U$3:$U$1002,"&lt;="&amp;$B$3))</f>
        <v/>
      </c>
      <c r="K11" s="25">
        <f>IF(A11="","",SUMIFS(Register!$T$3:$T$1002,Register!$F$3:$F$1002,A11,Register!$E$3:$E$1002,"Pending return"))</f>
        <v/>
      </c>
    </row>
    <row r="12">
      <c r="A12">
        <f>IF(Settings!$A$13="","",Settings!$A$13)</f>
        <v/>
      </c>
      <c r="B12">
        <f>IF(A12="","",Settings!$B$13)</f>
        <v/>
      </c>
      <c r="C12" s="25">
        <f>IF(A12="","",SUMIFS(Register!$M$3:$M$1002,Register!$F$3:$F$1002,A12,Register!$N$3:$N$1002,"Yes",Register!$U$3:$U$1002,"")+SUMIFS(Register!$M$3:$M$1002,Register!$F$3:$F$1002,A12,Register!$N$3:$N$1002,"Yes",Register!$U$3:$U$1002,"&gt;"&amp;$B$3))</f>
        <v/>
      </c>
      <c r="D12" s="25">
        <f>IF(A12="","",SUMIFS(Register!$S$3:$S$1002,Register!$F$3:$F$1002,A12,Register!$N$3:$N$1002,"Yes",Register!$U$3:$U$1002,"")+SUMIFS(Register!$S$3:$S$1002,Register!$F$3:$F$1002,A12,Register!$N$3:$N$1002,"Yes",Register!$U$3:$U$1002,"&gt;"&amp;$B$3))</f>
        <v/>
      </c>
      <c r="E12" s="25">
        <f>IF(A12="","",SUMIFS(Register!$T$3:$T$1002,Register!$F$3:$F$1002,A12,Register!$N$3:$N$1002,"Yes"))</f>
        <v/>
      </c>
      <c r="F12" s="25">
        <f>IF(A12="","",SUMIFS('Depreciation schedule'!$Q$5:$Q$1004,'Depreciation schedule'!$C$5:$C$1004,A12))</f>
        <v/>
      </c>
      <c r="G12">
        <f>IF(A12="","",COUNTIFS(Register!$F$3:$F$1002,A12,Register!$U$3:$U$1002,"&gt;="&amp;$B$4,Register!$U$3:$U$1002,"&lt;="&amp;$B$3))</f>
        <v/>
      </c>
      <c r="H12" s="25">
        <f>IF(A12="","",SUMIFS(Register!$W$3:$W$1002,Register!$F$3:$F$1002,A12,Register!$U$3:$U$1002,"&gt;="&amp;$B$4,Register!$U$3:$U$1002,"&lt;="&amp;$B$3))</f>
        <v/>
      </c>
      <c r="I12" s="25">
        <f>IF(A12="","",SUMIFS(Register!$X$3:$X$1002,Register!$F$3:$F$1002,A12,Register!$U$3:$U$1002,"&gt;="&amp;$B$4,Register!$U$3:$U$1002,"&lt;="&amp;$B$3))</f>
        <v/>
      </c>
      <c r="J12" s="25">
        <f>IF(A12="","",SUMIFS(Register!$Z$3:$Z$1002,Register!$F$3:$F$1002,A12,Register!$U$3:$U$1002,"&gt;="&amp;$B$4,Register!$U$3:$U$1002,"&lt;="&amp;$B$3))</f>
        <v/>
      </c>
      <c r="K12" s="25">
        <f>IF(A12="","",SUMIFS(Register!$T$3:$T$1002,Register!$F$3:$F$1002,A12,Register!$E$3:$E$1002,"Pending return"))</f>
        <v/>
      </c>
    </row>
    <row r="13">
      <c r="A13">
        <f>IF(Settings!$A$14="","",Settings!$A$14)</f>
        <v/>
      </c>
      <c r="B13">
        <f>IF(A13="","",Settings!$B$14)</f>
        <v/>
      </c>
      <c r="C13" s="25">
        <f>IF(A13="","",SUMIFS(Register!$M$3:$M$1002,Register!$F$3:$F$1002,A13,Register!$N$3:$N$1002,"Yes",Register!$U$3:$U$1002,"")+SUMIFS(Register!$M$3:$M$1002,Register!$F$3:$F$1002,A13,Register!$N$3:$N$1002,"Yes",Register!$U$3:$U$1002,"&gt;"&amp;$B$3))</f>
        <v/>
      </c>
      <c r="D13" s="25">
        <f>IF(A13="","",SUMIFS(Register!$S$3:$S$1002,Register!$F$3:$F$1002,A13,Register!$N$3:$N$1002,"Yes",Register!$U$3:$U$1002,"")+SUMIFS(Register!$S$3:$S$1002,Register!$F$3:$F$1002,A13,Register!$N$3:$N$1002,"Yes",Register!$U$3:$U$1002,"&gt;"&amp;$B$3))</f>
        <v/>
      </c>
      <c r="E13" s="25">
        <f>IF(A13="","",SUMIFS(Register!$T$3:$T$1002,Register!$F$3:$F$1002,A13,Register!$N$3:$N$1002,"Yes"))</f>
        <v/>
      </c>
      <c r="F13" s="25">
        <f>IF(A13="","",SUMIFS('Depreciation schedule'!$Q$5:$Q$1004,'Depreciation schedule'!$C$5:$C$1004,A13))</f>
        <v/>
      </c>
      <c r="G13">
        <f>IF(A13="","",COUNTIFS(Register!$F$3:$F$1002,A13,Register!$U$3:$U$1002,"&gt;="&amp;$B$4,Register!$U$3:$U$1002,"&lt;="&amp;$B$3))</f>
        <v/>
      </c>
      <c r="H13" s="25">
        <f>IF(A13="","",SUMIFS(Register!$W$3:$W$1002,Register!$F$3:$F$1002,A13,Register!$U$3:$U$1002,"&gt;="&amp;$B$4,Register!$U$3:$U$1002,"&lt;="&amp;$B$3))</f>
        <v/>
      </c>
      <c r="I13" s="25">
        <f>IF(A13="","",SUMIFS(Register!$X$3:$X$1002,Register!$F$3:$F$1002,A13,Register!$U$3:$U$1002,"&gt;="&amp;$B$4,Register!$U$3:$U$1002,"&lt;="&amp;$B$3))</f>
        <v/>
      </c>
      <c r="J13" s="25">
        <f>IF(A13="","",SUMIFS(Register!$Z$3:$Z$1002,Register!$F$3:$F$1002,A13,Register!$U$3:$U$1002,"&gt;="&amp;$B$4,Register!$U$3:$U$1002,"&lt;="&amp;$B$3))</f>
        <v/>
      </c>
      <c r="K13" s="25">
        <f>IF(A13="","",SUMIFS(Register!$T$3:$T$1002,Register!$F$3:$F$1002,A13,Register!$E$3:$E$1002,"Pending return"))</f>
        <v/>
      </c>
    </row>
    <row r="14">
      <c r="A14">
        <f>IF(Settings!$A$15="","",Settings!$A$15)</f>
        <v/>
      </c>
      <c r="B14">
        <f>IF(A14="","",Settings!$B$15)</f>
        <v/>
      </c>
      <c r="C14" s="25">
        <f>IF(A14="","",SUMIFS(Register!$M$3:$M$1002,Register!$F$3:$F$1002,A14,Register!$N$3:$N$1002,"Yes",Register!$U$3:$U$1002,"")+SUMIFS(Register!$M$3:$M$1002,Register!$F$3:$F$1002,A14,Register!$N$3:$N$1002,"Yes",Register!$U$3:$U$1002,"&gt;"&amp;$B$3))</f>
        <v/>
      </c>
      <c r="D14" s="25">
        <f>IF(A14="","",SUMIFS(Register!$S$3:$S$1002,Register!$F$3:$F$1002,A14,Register!$N$3:$N$1002,"Yes",Register!$U$3:$U$1002,"")+SUMIFS(Register!$S$3:$S$1002,Register!$F$3:$F$1002,A14,Register!$N$3:$N$1002,"Yes",Register!$U$3:$U$1002,"&gt;"&amp;$B$3))</f>
        <v/>
      </c>
      <c r="E14" s="25">
        <f>IF(A14="","",SUMIFS(Register!$T$3:$T$1002,Register!$F$3:$F$1002,A14,Register!$N$3:$N$1002,"Yes"))</f>
        <v/>
      </c>
      <c r="F14" s="25">
        <f>IF(A14="","",SUMIFS('Depreciation schedule'!$Q$5:$Q$1004,'Depreciation schedule'!$C$5:$C$1004,A14))</f>
        <v/>
      </c>
      <c r="G14">
        <f>IF(A14="","",COUNTIFS(Register!$F$3:$F$1002,A14,Register!$U$3:$U$1002,"&gt;="&amp;$B$4,Register!$U$3:$U$1002,"&lt;="&amp;$B$3))</f>
        <v/>
      </c>
      <c r="H14" s="25">
        <f>IF(A14="","",SUMIFS(Register!$W$3:$W$1002,Register!$F$3:$F$1002,A14,Register!$U$3:$U$1002,"&gt;="&amp;$B$4,Register!$U$3:$U$1002,"&lt;="&amp;$B$3))</f>
        <v/>
      </c>
      <c r="I14" s="25">
        <f>IF(A14="","",SUMIFS(Register!$X$3:$X$1002,Register!$F$3:$F$1002,A14,Register!$U$3:$U$1002,"&gt;="&amp;$B$4,Register!$U$3:$U$1002,"&lt;="&amp;$B$3))</f>
        <v/>
      </c>
      <c r="J14" s="25">
        <f>IF(A14="","",SUMIFS(Register!$Z$3:$Z$1002,Register!$F$3:$F$1002,A14,Register!$U$3:$U$1002,"&gt;="&amp;$B$4,Register!$U$3:$U$1002,"&lt;="&amp;$B$3))</f>
        <v/>
      </c>
      <c r="K14" s="25">
        <f>IF(A14="","",SUMIFS(Register!$T$3:$T$1002,Register!$F$3:$F$1002,A14,Register!$E$3:$E$1002,"Pending return"))</f>
        <v/>
      </c>
    </row>
    <row r="15">
      <c r="A15">
        <f>IF(Settings!$A$16="","",Settings!$A$16)</f>
        <v/>
      </c>
      <c r="B15">
        <f>IF(A15="","",Settings!$B$16)</f>
        <v/>
      </c>
      <c r="C15" s="25">
        <f>IF(A15="","",SUMIFS(Register!$M$3:$M$1002,Register!$F$3:$F$1002,A15,Register!$N$3:$N$1002,"Yes",Register!$U$3:$U$1002,"")+SUMIFS(Register!$M$3:$M$1002,Register!$F$3:$F$1002,A15,Register!$N$3:$N$1002,"Yes",Register!$U$3:$U$1002,"&gt;"&amp;$B$3))</f>
        <v/>
      </c>
      <c r="D15" s="25">
        <f>IF(A15="","",SUMIFS(Register!$S$3:$S$1002,Register!$F$3:$F$1002,A15,Register!$N$3:$N$1002,"Yes",Register!$U$3:$U$1002,"")+SUMIFS(Register!$S$3:$S$1002,Register!$F$3:$F$1002,A15,Register!$N$3:$N$1002,"Yes",Register!$U$3:$U$1002,"&gt;"&amp;$B$3))</f>
        <v/>
      </c>
      <c r="E15" s="25">
        <f>IF(A15="","",SUMIFS(Register!$T$3:$T$1002,Register!$F$3:$F$1002,A15,Register!$N$3:$N$1002,"Yes"))</f>
        <v/>
      </c>
      <c r="F15" s="25">
        <f>IF(A15="","",SUMIFS('Depreciation schedule'!$Q$5:$Q$1004,'Depreciation schedule'!$C$5:$C$1004,A15))</f>
        <v/>
      </c>
      <c r="G15">
        <f>IF(A15="","",COUNTIFS(Register!$F$3:$F$1002,A15,Register!$U$3:$U$1002,"&gt;="&amp;$B$4,Register!$U$3:$U$1002,"&lt;="&amp;$B$3))</f>
        <v/>
      </c>
      <c r="H15" s="25">
        <f>IF(A15="","",SUMIFS(Register!$W$3:$W$1002,Register!$F$3:$F$1002,A15,Register!$U$3:$U$1002,"&gt;="&amp;$B$4,Register!$U$3:$U$1002,"&lt;="&amp;$B$3))</f>
        <v/>
      </c>
      <c r="I15" s="25">
        <f>IF(A15="","",SUMIFS(Register!$X$3:$X$1002,Register!$F$3:$F$1002,A15,Register!$U$3:$U$1002,"&gt;="&amp;$B$4,Register!$U$3:$U$1002,"&lt;="&amp;$B$3))</f>
        <v/>
      </c>
      <c r="J15" s="25">
        <f>IF(A15="","",SUMIFS(Register!$Z$3:$Z$1002,Register!$F$3:$F$1002,A15,Register!$U$3:$U$1002,"&gt;="&amp;$B$4,Register!$U$3:$U$1002,"&lt;="&amp;$B$3))</f>
        <v/>
      </c>
      <c r="K15" s="25">
        <f>IF(A15="","",SUMIFS(Register!$T$3:$T$1002,Register!$F$3:$F$1002,A15,Register!$E$3:$E$1002,"Pending return"))</f>
        <v/>
      </c>
    </row>
    <row r="16">
      <c r="A16">
        <f>IF(Settings!$A$17="","",Settings!$A$17)</f>
        <v/>
      </c>
      <c r="B16">
        <f>IF(A16="","",Settings!$B$17)</f>
        <v/>
      </c>
      <c r="C16" s="25">
        <f>IF(A16="","",SUMIFS(Register!$M$3:$M$1002,Register!$F$3:$F$1002,A16,Register!$N$3:$N$1002,"Yes",Register!$U$3:$U$1002,"")+SUMIFS(Register!$M$3:$M$1002,Register!$F$3:$F$1002,A16,Register!$N$3:$N$1002,"Yes",Register!$U$3:$U$1002,"&gt;"&amp;$B$3))</f>
        <v/>
      </c>
      <c r="D16" s="25">
        <f>IF(A16="","",SUMIFS(Register!$S$3:$S$1002,Register!$F$3:$F$1002,A16,Register!$N$3:$N$1002,"Yes",Register!$U$3:$U$1002,"")+SUMIFS(Register!$S$3:$S$1002,Register!$F$3:$F$1002,A16,Register!$N$3:$N$1002,"Yes",Register!$U$3:$U$1002,"&gt;"&amp;$B$3))</f>
        <v/>
      </c>
      <c r="E16" s="25">
        <f>IF(A16="","",SUMIFS(Register!$T$3:$T$1002,Register!$F$3:$F$1002,A16,Register!$N$3:$N$1002,"Yes"))</f>
        <v/>
      </c>
      <c r="F16" s="25">
        <f>IF(A16="","",SUMIFS('Depreciation schedule'!$Q$5:$Q$1004,'Depreciation schedule'!$C$5:$C$1004,A16))</f>
        <v/>
      </c>
      <c r="G16">
        <f>IF(A16="","",COUNTIFS(Register!$F$3:$F$1002,A16,Register!$U$3:$U$1002,"&gt;="&amp;$B$4,Register!$U$3:$U$1002,"&lt;="&amp;$B$3))</f>
        <v/>
      </c>
      <c r="H16" s="25">
        <f>IF(A16="","",SUMIFS(Register!$W$3:$W$1002,Register!$F$3:$F$1002,A16,Register!$U$3:$U$1002,"&gt;="&amp;$B$4,Register!$U$3:$U$1002,"&lt;="&amp;$B$3))</f>
        <v/>
      </c>
      <c r="I16" s="25">
        <f>IF(A16="","",SUMIFS(Register!$X$3:$X$1002,Register!$F$3:$F$1002,A16,Register!$U$3:$U$1002,"&gt;="&amp;$B$4,Register!$U$3:$U$1002,"&lt;="&amp;$B$3))</f>
        <v/>
      </c>
      <c r="J16" s="25">
        <f>IF(A16="","",SUMIFS(Register!$Z$3:$Z$1002,Register!$F$3:$F$1002,A16,Register!$U$3:$U$1002,"&gt;="&amp;$B$4,Register!$U$3:$U$1002,"&lt;="&amp;$B$3))</f>
        <v/>
      </c>
      <c r="K16" s="25">
        <f>IF(A16="","",SUMIFS(Register!$T$3:$T$1002,Register!$F$3:$F$1002,A16,Register!$E$3:$E$1002,"Pending return"))</f>
        <v/>
      </c>
    </row>
    <row r="17">
      <c r="A17">
        <f>IF(Settings!$A$18="","",Settings!$A$18)</f>
        <v/>
      </c>
      <c r="B17">
        <f>IF(A17="","",Settings!$B$18)</f>
        <v/>
      </c>
      <c r="C17" s="25">
        <f>IF(A17="","",SUMIFS(Register!$M$3:$M$1002,Register!$F$3:$F$1002,A17,Register!$N$3:$N$1002,"Yes",Register!$U$3:$U$1002,"")+SUMIFS(Register!$M$3:$M$1002,Register!$F$3:$F$1002,A17,Register!$N$3:$N$1002,"Yes",Register!$U$3:$U$1002,"&gt;"&amp;$B$3))</f>
        <v/>
      </c>
      <c r="D17" s="25">
        <f>IF(A17="","",SUMIFS(Register!$S$3:$S$1002,Register!$F$3:$F$1002,A17,Register!$N$3:$N$1002,"Yes",Register!$U$3:$U$1002,"")+SUMIFS(Register!$S$3:$S$1002,Register!$F$3:$F$1002,A17,Register!$N$3:$N$1002,"Yes",Register!$U$3:$U$1002,"&gt;"&amp;$B$3))</f>
        <v/>
      </c>
      <c r="E17" s="25">
        <f>IF(A17="","",SUMIFS(Register!$T$3:$T$1002,Register!$F$3:$F$1002,A17,Register!$N$3:$N$1002,"Yes"))</f>
        <v/>
      </c>
      <c r="F17" s="25">
        <f>IF(A17="","",SUMIFS('Depreciation schedule'!$Q$5:$Q$1004,'Depreciation schedule'!$C$5:$C$1004,A17))</f>
        <v/>
      </c>
      <c r="G17">
        <f>IF(A17="","",COUNTIFS(Register!$F$3:$F$1002,A17,Register!$U$3:$U$1002,"&gt;="&amp;$B$4,Register!$U$3:$U$1002,"&lt;="&amp;$B$3))</f>
        <v/>
      </c>
      <c r="H17" s="25">
        <f>IF(A17="","",SUMIFS(Register!$W$3:$W$1002,Register!$F$3:$F$1002,A17,Register!$U$3:$U$1002,"&gt;="&amp;$B$4,Register!$U$3:$U$1002,"&lt;="&amp;$B$3))</f>
        <v/>
      </c>
      <c r="I17" s="25">
        <f>IF(A17="","",SUMIFS(Register!$X$3:$X$1002,Register!$F$3:$F$1002,A17,Register!$U$3:$U$1002,"&gt;="&amp;$B$4,Register!$U$3:$U$1002,"&lt;="&amp;$B$3))</f>
        <v/>
      </c>
      <c r="J17" s="25">
        <f>IF(A17="","",SUMIFS(Register!$Z$3:$Z$1002,Register!$F$3:$F$1002,A17,Register!$U$3:$U$1002,"&gt;="&amp;$B$4,Register!$U$3:$U$1002,"&lt;="&amp;$B$3))</f>
        <v/>
      </c>
      <c r="K17" s="25">
        <f>IF(A17="","",SUMIFS(Register!$T$3:$T$1002,Register!$F$3:$F$1002,A17,Register!$E$3:$E$1002,"Pending return"))</f>
        <v/>
      </c>
    </row>
    <row r="19">
      <c r="A19" s="7" t="inlineStr">
        <is>
          <t>Devices by class</t>
        </is>
      </c>
      <c r="B19" s="7" t="inlineStr">
        <is>
          <t>Count</t>
        </is>
      </c>
    </row>
    <row r="20">
      <c r="A20">
        <f>IF(Lists!$A$2="","",Lists!$A$2)</f>
        <v/>
      </c>
      <c r="B20">
        <f>IF(A20="","",COUNTIFS(Register!$D$3:$D$1002,A20,Register!$N$3:$N$1002,"&lt;&gt;After period end"))</f>
        <v/>
      </c>
    </row>
    <row r="21">
      <c r="A21">
        <f>IF(Lists!$A$3="","",Lists!$A$3)</f>
        <v/>
      </c>
      <c r="B21">
        <f>IF(A21="","",COUNTIFS(Register!$D$3:$D$1002,A21,Register!$N$3:$N$1002,"&lt;&gt;After period end"))</f>
        <v/>
      </c>
    </row>
    <row r="22">
      <c r="A22">
        <f>IF(Lists!$A$4="","",Lists!$A$4)</f>
        <v/>
      </c>
      <c r="B22">
        <f>IF(A22="","",COUNTIFS(Register!$D$3:$D$1002,A22,Register!$N$3:$N$1002,"&lt;&gt;After period end"))</f>
        <v/>
      </c>
    </row>
    <row r="23">
      <c r="A23">
        <f>IF(Lists!$A$5="","",Lists!$A$5)</f>
        <v/>
      </c>
      <c r="B23">
        <f>IF(A23="","",COUNTIFS(Register!$D$3:$D$1002,A23,Register!$N$3:$N$1002,"&lt;&gt;After period end"))</f>
        <v/>
      </c>
    </row>
    <row r="24">
      <c r="A24">
        <f>IF(Lists!$A$6="","",Lists!$A$6)</f>
        <v/>
      </c>
      <c r="B24">
        <f>IF(A24="","",COUNTIFS(Register!$D$3:$D$1002,A24,Register!$N$3:$N$1002,"&lt;&gt;After period end"))</f>
        <v/>
      </c>
    </row>
    <row r="25">
      <c r="A25">
        <f>IF(Lists!$A$7="","",Lists!$A$7)</f>
        <v/>
      </c>
      <c r="B25">
        <f>IF(A25="","",COUNTIFS(Register!$D$3:$D$1002,A25,Register!$N$3:$N$1002,"&lt;&gt;After period end"))</f>
        <v/>
      </c>
    </row>
    <row r="26">
      <c r="A26">
        <f>IF(Lists!$A$8="","",Lists!$A$8)</f>
        <v/>
      </c>
      <c r="B26">
        <f>IF(A26="","",COUNTIFS(Register!$D$3:$D$1002,A26,Register!$N$3:$N$1002,"&lt;&gt;After period end"))</f>
        <v/>
      </c>
    </row>
    <row r="27">
      <c r="A27">
        <f>IF(Lists!$A$9="","",Lists!$A$9)</f>
        <v/>
      </c>
      <c r="B27">
        <f>IF(A27="","",COUNTIFS(Register!$D$3:$D$1002,A27,Register!$N$3:$N$1002,"&lt;&gt;After period end"))</f>
        <v/>
      </c>
    </row>
    <row r="28">
      <c r="A28">
        <f>IF(Lists!$A$10="","",Lists!$A$10)</f>
        <v/>
      </c>
      <c r="B28">
        <f>IF(A28="","",COUNTIFS(Register!$D$3:$D$1002,A28,Register!$N$3:$N$1002,"&lt;&gt;After period end"))</f>
        <v/>
      </c>
    </row>
    <row r="29">
      <c r="A29">
        <f>IF(Lists!$A$11="","",Lists!$A$11)</f>
        <v/>
      </c>
      <c r="B29">
        <f>IF(A29="","",COUNTIFS(Register!$D$3:$D$1002,A29,Register!$N$3:$N$1002,"&lt;&gt;After period end"))</f>
        <v/>
      </c>
    </row>
    <row r="31">
      <c r="A31" s="7" t="inlineStr">
        <is>
          <t>Devices by status</t>
        </is>
      </c>
      <c r="B31" s="7" t="inlineStr">
        <is>
          <t>Count</t>
        </is>
      </c>
    </row>
    <row r="32">
      <c r="A32">
        <f>IF(Lists!$C$2="","",Lists!$C$2)</f>
        <v/>
      </c>
      <c r="B32">
        <f>IF(A32="","",COUNTIFS(Register!$E$3:$E$1002,A32,Register!$N$3:$N$1002,"&lt;&gt;After period end"))</f>
        <v/>
      </c>
    </row>
    <row r="33">
      <c r="A33">
        <f>IF(Lists!$C$3="","",Lists!$C$3)</f>
        <v/>
      </c>
      <c r="B33">
        <f>IF(A33="","",COUNTIFS(Register!$E$3:$E$1002,A33,Register!$N$3:$N$1002,"&lt;&gt;After period end"))</f>
        <v/>
      </c>
    </row>
    <row r="34">
      <c r="A34">
        <f>IF(Lists!$C$4="","",Lists!$C$4)</f>
        <v/>
      </c>
      <c r="B34">
        <f>IF(A34="","",COUNTIFS(Register!$E$3:$E$1002,A34,Register!$N$3:$N$1002,"&lt;&gt;After period end"))</f>
        <v/>
      </c>
    </row>
    <row r="35">
      <c r="A35">
        <f>IF(Lists!$C$5="","",Lists!$C$5)</f>
        <v/>
      </c>
      <c r="B35">
        <f>IF(A35="","",COUNTIFS(Register!$E$3:$E$1002,A35,Register!$N$3:$N$1002,"&lt;&gt;After period end"))</f>
        <v/>
      </c>
    </row>
    <row r="36">
      <c r="A36">
        <f>IF(Lists!$C$6="","",Lists!$C$6)</f>
        <v/>
      </c>
      <c r="B36">
        <f>IF(A36="","",COUNTIFS(Register!$E$3:$E$1002,A36,Register!$N$3:$N$1002,"&lt;&gt;After period end"))</f>
        <v/>
      </c>
    </row>
    <row r="37">
      <c r="A37">
        <f>IF(Lists!$C$7="","",Lists!$C$7)</f>
        <v/>
      </c>
      <c r="B37">
        <f>IF(A37="","",COUNTIFS(Register!$E$3:$E$1002,A37,Register!$N$3:$N$1002,"&lt;&gt;After period end"))</f>
        <v/>
      </c>
    </row>
    <row r="39">
      <c r="A39" s="7" t="inlineStr">
        <is>
          <t>Devices by country (type the countries you track)</t>
        </is>
      </c>
      <c r="B39" s="7" t="inlineStr">
        <is>
          <t>Count</t>
        </is>
      </c>
    </row>
    <row r="40">
      <c r="A40" s="24" t="inlineStr">
        <is>
          <t>United States</t>
        </is>
      </c>
      <c r="B40">
        <f>IF(A40="","",COUNTIFS(Register!$G$3:$G$1002,A40,Register!$N$3:$N$1002,"&lt;&gt;After period end"))</f>
        <v/>
      </c>
    </row>
    <row r="41">
      <c r="A41" s="24" t="inlineStr">
        <is>
          <t>Germany</t>
        </is>
      </c>
      <c r="B41">
        <f>IF(A41="","",COUNTIFS(Register!$G$3:$G$1002,A41,Register!$N$3:$N$1002,"&lt;&gt;After period end"))</f>
        <v/>
      </c>
    </row>
    <row r="42">
      <c r="A42" s="24" t="inlineStr">
        <is>
          <t>Brazil</t>
        </is>
      </c>
      <c r="B42">
        <f>IF(A42="","",COUNTIFS(Register!$G$3:$G$1002,A42,Register!$N$3:$N$1002,"&lt;&gt;After period end"))</f>
        <v/>
      </c>
    </row>
    <row r="43">
      <c r="A43" s="24" t="inlineStr">
        <is>
          <t>United Kingdom</t>
        </is>
      </c>
      <c r="B43">
        <f>IF(A43="","",COUNTIFS(Register!$G$3:$G$1002,A43,Register!$N$3:$N$1002,"&lt;&gt;After period end"))</f>
        <v/>
      </c>
    </row>
    <row r="44">
      <c r="A44" s="24" t="inlineStr">
        <is>
          <t>Netherlands</t>
        </is>
      </c>
      <c r="B44">
        <f>IF(A44="","",COUNTIFS(Register!$G$3:$G$1002,A44,Register!$N$3:$N$1002,"&lt;&gt;After period end"))</f>
        <v/>
      </c>
    </row>
    <row r="45">
      <c r="A45" s="24" t="inlineStr">
        <is>
          <t>Poland</t>
        </is>
      </c>
      <c r="B45">
        <f>IF(A45="","",COUNTIFS(Register!$G$3:$G$1002,A45,Register!$N$3:$N$1002,"&lt;&gt;After period end"))</f>
        <v/>
      </c>
    </row>
    <row r="46">
      <c r="A46" s="24" t="n"/>
      <c r="B46">
        <f>IF(A46="","",COUNTIFS(Register!$G$3:$G$1002,A46,Register!$N$3:$N$1002,"&lt;&gt;After period end"))</f>
        <v/>
      </c>
    </row>
    <row r="47">
      <c r="A47" s="24" t="n"/>
      <c r="B47">
        <f>IF(A47="","",COUNTIFS(Register!$G$3:$G$1002,A47,Register!$N$3:$N$1002,"&lt;&gt;After period end"))</f>
        <v/>
      </c>
    </row>
    <row r="48">
      <c r="A48" s="24" t="n"/>
      <c r="B48">
        <f>IF(A48="","",COUNTIFS(Register!$G$3:$G$1002,A48,Register!$N$3:$N$1002,"&lt;&gt;After period end"))</f>
        <v/>
      </c>
    </row>
    <row r="49">
      <c r="A49" s="24" t="n"/>
      <c r="B49">
        <f>IF(A49="","",COUNTIFS(Register!$G$3:$G$1002,A49,Register!$N$3:$N$1002,"&lt;&gt;After period end"))</f>
        <v/>
      </c>
    </row>
    <row r="50">
      <c r="A50" s="24" t="n"/>
      <c r="B50">
        <f>IF(A50="","",COUNTIFS(Register!$G$3:$G$1002,A50,Register!$N$3:$N$1002,"&lt;&gt;After period end"))</f>
        <v/>
      </c>
    </row>
    <row r="51">
      <c r="A51" s="24" t="n"/>
      <c r="B51">
        <f>IF(A51="","",COUNTIFS(Register!$G$3:$G$1002,A51,Register!$N$3:$N$1002,"&lt;&gt;After period end"))</f>
        <v/>
      </c>
    </row>
    <row r="52">
      <c r="A52" s="24" t="n"/>
      <c r="B52">
        <f>IF(A52="","",COUNTIFS(Register!$G$3:$G$1002,A52,Register!$N$3:$N$1002,"&lt;&gt;After period end"))</f>
        <v/>
      </c>
    </row>
    <row r="53">
      <c r="A53" s="24" t="n"/>
      <c r="B53">
        <f>IF(A53="","",COUNTIFS(Register!$G$3:$G$1002,A53,Register!$N$3:$N$1002,"&lt;&gt;After period end"))</f>
        <v/>
      </c>
    </row>
    <row r="54">
      <c r="A54" s="24" t="n"/>
      <c r="B54">
        <f>IF(A54="","",COUNTIFS(Register!$G$3:$G$1002,A54,Register!$N$3:$N$1002,"&lt;&gt;After period end"))</f>
        <v/>
      </c>
    </row>
    <row r="56">
      <c r="A56" s="7" t="inlineStr">
        <is>
          <t>Refresh planning</t>
        </is>
      </c>
      <c r="B56" s="7" t="inlineStr">
        <is>
          <t>Count</t>
        </is>
      </c>
    </row>
    <row r="57">
      <c r="A57" t="inlineStr">
        <is>
          <t>Fully depreciated within 6 months after the period end (not Retired)</t>
        </is>
      </c>
      <c r="B57">
        <f>COUNTIFS(Register!$AF$3:$AF$1002,"&gt;"&amp;$B$3,Register!$AF$3:$AF$1002,"&lt;="&amp;EOMONTH($B$3,6),Register!$E$3:$E$1002,"&lt;&gt;Retired")</f>
        <v/>
      </c>
    </row>
    <row r="58">
      <c r="A58" t="inlineStr">
        <is>
          <t>Fully depreciated and still in use (not Retired)</t>
        </is>
      </c>
      <c r="B58">
        <f>COUNTIFS(Register!$AF$3:$AF$1002,"&lt;="&amp;$B$3,Register!$E$3:$E$1002,"&lt;&gt;Retired")</f>
        <v/>
      </c>
    </row>
  </sheetData>
  <pageMargins left="0.75" right="0.75" top="1" bottom="1" header="0.5" footer="0.5"/>
  <pageSetup orientation="portrait" fitToHeight="0" fitToWidth="1"/>
  <headerFooter>
    <oddHeader/>
    <oddFooter>&amp;CTemplate by Tequipy, tequipy.com</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0"/>
  <sheetViews>
    <sheetView tabSelected="0"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17" customWidth="1" min="4" max="4"/>
    <col width="14" customWidth="1" min="5" max="5"/>
    <col width="14" customWidth="1" min="6" max="6"/>
  </cols>
  <sheetData>
    <row r="1">
      <c r="A1" s="7" t="inlineStr">
        <is>
          <t>Asset class</t>
        </is>
      </c>
      <c r="B1" s="7" t="inlineStr">
        <is>
          <t>Entity</t>
        </is>
      </c>
      <c r="C1" s="7" t="inlineStr">
        <is>
          <t>Status</t>
        </is>
      </c>
      <c r="D1" s="7" t="inlineStr">
        <is>
          <t>Disposal type</t>
        </is>
      </c>
      <c r="E1" s="7" t="inlineStr">
        <is>
          <t>Country</t>
        </is>
      </c>
      <c r="F1" s="7" t="inlineStr">
        <is>
          <t>Currency</t>
        </is>
      </c>
    </row>
    <row r="2">
      <c r="A2" t="inlineStr">
        <is>
          <t>Laptops</t>
        </is>
      </c>
      <c r="B2" t="inlineStr">
        <is>
          <t>Example Inc.</t>
        </is>
      </c>
      <c r="C2" t="inlineStr">
        <is>
          <t>In stock</t>
        </is>
      </c>
      <c r="D2" t="inlineStr">
        <is>
          <t>Buyback or sale</t>
        </is>
      </c>
      <c r="E2" t="inlineStr">
        <is>
          <t>Afghanistan</t>
        </is>
      </c>
      <c r="F2" t="inlineStr">
        <is>
          <t>USD</t>
        </is>
      </c>
    </row>
    <row r="3">
      <c r="A3" t="inlineStr">
        <is>
          <t>Monitors</t>
        </is>
      </c>
      <c r="B3" t="inlineStr">
        <is>
          <t>Example GmbH</t>
        </is>
      </c>
      <c r="C3" t="inlineStr">
        <is>
          <t>Assigned</t>
        </is>
      </c>
      <c r="D3" t="inlineStr">
        <is>
          <t>Recycled</t>
        </is>
      </c>
      <c r="E3" t="inlineStr">
        <is>
          <t>Albania</t>
        </is>
      </c>
      <c r="F3" t="inlineStr">
        <is>
          <t>EUR</t>
        </is>
      </c>
    </row>
    <row r="4">
      <c r="C4" t="inlineStr">
        <is>
          <t>In transit</t>
        </is>
      </c>
      <c r="D4" t="inlineStr">
        <is>
          <t>Donated</t>
        </is>
      </c>
      <c r="E4" t="inlineStr">
        <is>
          <t>Algeria</t>
        </is>
      </c>
      <c r="F4" t="inlineStr">
        <is>
          <t>GBP</t>
        </is>
      </c>
    </row>
    <row r="5">
      <c r="C5" t="inlineStr">
        <is>
          <t>In repair</t>
        </is>
      </c>
      <c r="D5" t="inlineStr">
        <is>
          <t>Lost or stolen</t>
        </is>
      </c>
      <c r="E5" t="inlineStr">
        <is>
          <t>Andorra</t>
        </is>
      </c>
      <c r="F5" t="inlineStr">
        <is>
          <t>CHF</t>
        </is>
      </c>
    </row>
    <row r="6">
      <c r="C6" t="inlineStr">
        <is>
          <t>Pending return</t>
        </is>
      </c>
      <c r="D6" t="inlineStr">
        <is>
          <t>Written off</t>
        </is>
      </c>
      <c r="E6" t="inlineStr">
        <is>
          <t>Angola</t>
        </is>
      </c>
      <c r="F6" t="inlineStr">
        <is>
          <t>PLN</t>
        </is>
      </c>
    </row>
    <row r="7">
      <c r="C7" t="inlineStr">
        <is>
          <t>Retired</t>
        </is>
      </c>
      <c r="E7" t="inlineStr">
        <is>
          <t>Antigua and Barbuda</t>
        </is>
      </c>
      <c r="F7" t="inlineStr">
        <is>
          <t>CZK</t>
        </is>
      </c>
    </row>
    <row r="8">
      <c r="E8" t="inlineStr">
        <is>
          <t>Argentina</t>
        </is>
      </c>
      <c r="F8" t="inlineStr">
        <is>
          <t>HUF</t>
        </is>
      </c>
    </row>
    <row r="9">
      <c r="E9" t="inlineStr">
        <is>
          <t>Armenia</t>
        </is>
      </c>
      <c r="F9" t="inlineStr">
        <is>
          <t>RON</t>
        </is>
      </c>
    </row>
    <row r="10">
      <c r="E10" t="inlineStr">
        <is>
          <t>Australia</t>
        </is>
      </c>
      <c r="F10" t="inlineStr">
        <is>
          <t>SEK</t>
        </is>
      </c>
    </row>
    <row r="11">
      <c r="E11" t="inlineStr">
        <is>
          <t>Austria</t>
        </is>
      </c>
      <c r="F11" t="inlineStr">
        <is>
          <t>NOK</t>
        </is>
      </c>
    </row>
    <row r="12">
      <c r="E12" t="inlineStr">
        <is>
          <t>Azerbaijan</t>
        </is>
      </c>
      <c r="F12" t="inlineStr">
        <is>
          <t>DKK</t>
        </is>
      </c>
    </row>
    <row r="13">
      <c r="E13" t="inlineStr">
        <is>
          <t>Bahamas</t>
        </is>
      </c>
      <c r="F13" t="inlineStr">
        <is>
          <t>CAD</t>
        </is>
      </c>
    </row>
    <row r="14">
      <c r="E14" t="inlineStr">
        <is>
          <t>Bahrain</t>
        </is>
      </c>
      <c r="F14" t="inlineStr">
        <is>
          <t>MXN</t>
        </is>
      </c>
    </row>
    <row r="15">
      <c r="E15" t="inlineStr">
        <is>
          <t>Bangladesh</t>
        </is>
      </c>
      <c r="F15" t="inlineStr">
        <is>
          <t>BRL</t>
        </is>
      </c>
    </row>
    <row r="16">
      <c r="E16" t="inlineStr">
        <is>
          <t>Barbados</t>
        </is>
      </c>
      <c r="F16" t="inlineStr">
        <is>
          <t>ARS</t>
        </is>
      </c>
    </row>
    <row r="17">
      <c r="E17" t="inlineStr">
        <is>
          <t>Belarus</t>
        </is>
      </c>
      <c r="F17" t="inlineStr">
        <is>
          <t>CLP</t>
        </is>
      </c>
    </row>
    <row r="18">
      <c r="E18" t="inlineStr">
        <is>
          <t>Belgium</t>
        </is>
      </c>
      <c r="F18" t="inlineStr">
        <is>
          <t>COP</t>
        </is>
      </c>
    </row>
    <row r="19">
      <c r="E19" t="inlineStr">
        <is>
          <t>Belize</t>
        </is>
      </c>
      <c r="F19" t="inlineStr">
        <is>
          <t>PEN</t>
        </is>
      </c>
    </row>
    <row r="20">
      <c r="E20" t="inlineStr">
        <is>
          <t>Benin</t>
        </is>
      </c>
      <c r="F20" t="inlineStr">
        <is>
          <t>AUD</t>
        </is>
      </c>
    </row>
    <row r="21">
      <c r="E21" t="inlineStr">
        <is>
          <t>Bhutan</t>
        </is>
      </c>
      <c r="F21" t="inlineStr">
        <is>
          <t>NZD</t>
        </is>
      </c>
    </row>
    <row r="22">
      <c r="E22" t="inlineStr">
        <is>
          <t>Bolivia</t>
        </is>
      </c>
      <c r="F22" t="inlineStr">
        <is>
          <t>JPY</t>
        </is>
      </c>
    </row>
    <row r="23">
      <c r="E23" t="inlineStr">
        <is>
          <t>Bosnia and Herzegovina</t>
        </is>
      </c>
      <c r="F23" t="inlineStr">
        <is>
          <t>CNY</t>
        </is>
      </c>
    </row>
    <row r="24">
      <c r="E24" t="inlineStr">
        <is>
          <t>Botswana</t>
        </is>
      </c>
      <c r="F24" t="inlineStr">
        <is>
          <t>HKD</t>
        </is>
      </c>
    </row>
    <row r="25">
      <c r="E25" t="inlineStr">
        <is>
          <t>Brazil</t>
        </is>
      </c>
      <c r="F25" t="inlineStr">
        <is>
          <t>SGD</t>
        </is>
      </c>
    </row>
    <row r="26">
      <c r="E26" t="inlineStr">
        <is>
          <t>Brunei</t>
        </is>
      </c>
      <c r="F26" t="inlineStr">
        <is>
          <t>INR</t>
        </is>
      </c>
    </row>
    <row r="27">
      <c r="E27" t="inlineStr">
        <is>
          <t>Bulgaria</t>
        </is>
      </c>
      <c r="F27" t="inlineStr">
        <is>
          <t>IDR</t>
        </is>
      </c>
    </row>
    <row r="28">
      <c r="E28" t="inlineStr">
        <is>
          <t>Burkina Faso</t>
        </is>
      </c>
      <c r="F28" t="inlineStr">
        <is>
          <t>MYR</t>
        </is>
      </c>
    </row>
    <row r="29">
      <c r="E29" t="inlineStr">
        <is>
          <t>Burundi</t>
        </is>
      </c>
      <c r="F29" t="inlineStr">
        <is>
          <t>PHP</t>
        </is>
      </c>
    </row>
    <row r="30">
      <c r="E30" t="inlineStr">
        <is>
          <t>Cabo Verde</t>
        </is>
      </c>
      <c r="F30" t="inlineStr">
        <is>
          <t>THB</t>
        </is>
      </c>
    </row>
    <row r="31">
      <c r="E31" t="inlineStr">
        <is>
          <t>Cambodia</t>
        </is>
      </c>
      <c r="F31" t="inlineStr">
        <is>
          <t>VND</t>
        </is>
      </c>
    </row>
    <row r="32">
      <c r="E32" t="inlineStr">
        <is>
          <t>Cameroon</t>
        </is>
      </c>
      <c r="F32" t="inlineStr">
        <is>
          <t>KRW</t>
        </is>
      </c>
    </row>
    <row r="33">
      <c r="E33" t="inlineStr">
        <is>
          <t>Canada</t>
        </is>
      </c>
      <c r="F33" t="inlineStr">
        <is>
          <t>TWD</t>
        </is>
      </c>
    </row>
    <row r="34">
      <c r="E34" t="inlineStr">
        <is>
          <t>Central African Republic</t>
        </is>
      </c>
      <c r="F34" t="inlineStr">
        <is>
          <t>AED</t>
        </is>
      </c>
    </row>
    <row r="35">
      <c r="E35" t="inlineStr">
        <is>
          <t>Chad</t>
        </is>
      </c>
      <c r="F35" t="inlineStr">
        <is>
          <t>SAR</t>
        </is>
      </c>
    </row>
    <row r="36">
      <c r="E36" t="inlineStr">
        <is>
          <t>Chile</t>
        </is>
      </c>
      <c r="F36" t="inlineStr">
        <is>
          <t>ILS</t>
        </is>
      </c>
    </row>
    <row r="37">
      <c r="E37" t="inlineStr">
        <is>
          <t>China</t>
        </is>
      </c>
      <c r="F37" t="inlineStr">
        <is>
          <t>TRY</t>
        </is>
      </c>
    </row>
    <row r="38">
      <c r="E38" t="inlineStr">
        <is>
          <t>Colombia</t>
        </is>
      </c>
      <c r="F38" t="inlineStr">
        <is>
          <t>EGP</t>
        </is>
      </c>
    </row>
    <row r="39">
      <c r="E39" t="inlineStr">
        <is>
          <t>Comoros</t>
        </is>
      </c>
      <c r="F39" t="inlineStr">
        <is>
          <t>ZAR</t>
        </is>
      </c>
    </row>
    <row r="40">
      <c r="E40" t="inlineStr">
        <is>
          <t>Congo</t>
        </is>
      </c>
      <c r="F40" t="inlineStr">
        <is>
          <t>NGN</t>
        </is>
      </c>
    </row>
    <row r="41">
      <c r="E41" t="inlineStr">
        <is>
          <t>Costa Rica</t>
        </is>
      </c>
      <c r="F41" t="inlineStr">
        <is>
          <t>KES</t>
        </is>
      </c>
    </row>
    <row r="42">
      <c r="E42" t="inlineStr">
        <is>
          <t>Croatia</t>
        </is>
      </c>
      <c r="F42" t="inlineStr">
        <is>
          <t>UAH</t>
        </is>
      </c>
    </row>
    <row r="43">
      <c r="E43" t="inlineStr">
        <is>
          <t>Cuba</t>
        </is>
      </c>
    </row>
    <row r="44">
      <c r="E44" t="inlineStr">
        <is>
          <t>Cyprus</t>
        </is>
      </c>
    </row>
    <row r="45">
      <c r="E45" t="inlineStr">
        <is>
          <t>Czechia</t>
        </is>
      </c>
    </row>
    <row r="46">
      <c r="E46" t="inlineStr">
        <is>
          <t>Democratic Republic of the Congo</t>
        </is>
      </c>
    </row>
    <row r="47">
      <c r="E47" t="inlineStr">
        <is>
          <t>Denmark</t>
        </is>
      </c>
    </row>
    <row r="48">
      <c r="E48" t="inlineStr">
        <is>
          <t>Djibouti</t>
        </is>
      </c>
    </row>
    <row r="49">
      <c r="E49" t="inlineStr">
        <is>
          <t>Dominica</t>
        </is>
      </c>
    </row>
    <row r="50">
      <c r="E50" t="inlineStr">
        <is>
          <t>Dominican Republic</t>
        </is>
      </c>
    </row>
    <row r="51">
      <c r="E51" t="inlineStr">
        <is>
          <t>Ecuador</t>
        </is>
      </c>
    </row>
    <row r="52">
      <c r="E52" t="inlineStr">
        <is>
          <t>Egypt</t>
        </is>
      </c>
    </row>
    <row r="53">
      <c r="E53" t="inlineStr">
        <is>
          <t>El Salvador</t>
        </is>
      </c>
    </row>
    <row r="54">
      <c r="E54" t="inlineStr">
        <is>
          <t>Equatorial Guinea</t>
        </is>
      </c>
    </row>
    <row r="55">
      <c r="E55" t="inlineStr">
        <is>
          <t>Eritrea</t>
        </is>
      </c>
    </row>
    <row r="56">
      <c r="E56" t="inlineStr">
        <is>
          <t>Estonia</t>
        </is>
      </c>
    </row>
    <row r="57">
      <c r="E57" t="inlineStr">
        <is>
          <t>Eswatini</t>
        </is>
      </c>
    </row>
    <row r="58">
      <c r="E58" t="inlineStr">
        <is>
          <t>Ethiopia</t>
        </is>
      </c>
    </row>
    <row r="59">
      <c r="E59" t="inlineStr">
        <is>
          <t>Fiji</t>
        </is>
      </c>
    </row>
    <row r="60">
      <c r="E60" t="inlineStr">
        <is>
          <t>Finland</t>
        </is>
      </c>
    </row>
    <row r="61">
      <c r="E61" t="inlineStr">
        <is>
          <t>France</t>
        </is>
      </c>
    </row>
    <row r="62">
      <c r="E62" t="inlineStr">
        <is>
          <t>Gabon</t>
        </is>
      </c>
    </row>
    <row r="63">
      <c r="E63" t="inlineStr">
        <is>
          <t>Gambia</t>
        </is>
      </c>
    </row>
    <row r="64">
      <c r="E64" t="inlineStr">
        <is>
          <t>Georgia</t>
        </is>
      </c>
    </row>
    <row r="65">
      <c r="E65" t="inlineStr">
        <is>
          <t>Germany</t>
        </is>
      </c>
    </row>
    <row r="66">
      <c r="E66" t="inlineStr">
        <is>
          <t>Ghana</t>
        </is>
      </c>
    </row>
    <row r="67">
      <c r="E67" t="inlineStr">
        <is>
          <t>Greece</t>
        </is>
      </c>
    </row>
    <row r="68">
      <c r="E68" t="inlineStr">
        <is>
          <t>Grenada</t>
        </is>
      </c>
    </row>
    <row r="69">
      <c r="E69" t="inlineStr">
        <is>
          <t>Guatemala</t>
        </is>
      </c>
    </row>
    <row r="70">
      <c r="E70" t="inlineStr">
        <is>
          <t>Guinea</t>
        </is>
      </c>
    </row>
    <row r="71">
      <c r="E71" t="inlineStr">
        <is>
          <t>Guinea-Bissau</t>
        </is>
      </c>
    </row>
    <row r="72">
      <c r="E72" t="inlineStr">
        <is>
          <t>Guyana</t>
        </is>
      </c>
    </row>
    <row r="73">
      <c r="E73" t="inlineStr">
        <is>
          <t>Haiti</t>
        </is>
      </c>
    </row>
    <row r="74">
      <c r="E74" t="inlineStr">
        <is>
          <t>Honduras</t>
        </is>
      </c>
    </row>
    <row r="75">
      <c r="E75" t="inlineStr">
        <is>
          <t>Hong Kong</t>
        </is>
      </c>
    </row>
    <row r="76">
      <c r="E76" t="inlineStr">
        <is>
          <t>Hungary</t>
        </is>
      </c>
    </row>
    <row r="77">
      <c r="E77" t="inlineStr">
        <is>
          <t>Iceland</t>
        </is>
      </c>
    </row>
    <row r="78">
      <c r="E78" t="inlineStr">
        <is>
          <t>India</t>
        </is>
      </c>
    </row>
    <row r="79">
      <c r="E79" t="inlineStr">
        <is>
          <t>Indonesia</t>
        </is>
      </c>
    </row>
    <row r="80">
      <c r="E80" t="inlineStr">
        <is>
          <t>Iran</t>
        </is>
      </c>
    </row>
    <row r="81">
      <c r="E81" t="inlineStr">
        <is>
          <t>Iraq</t>
        </is>
      </c>
    </row>
    <row r="82">
      <c r="E82" t="inlineStr">
        <is>
          <t>Ireland</t>
        </is>
      </c>
    </row>
    <row r="83">
      <c r="E83" t="inlineStr">
        <is>
          <t>Israel</t>
        </is>
      </c>
    </row>
    <row r="84">
      <c r="E84" t="inlineStr">
        <is>
          <t>Italy</t>
        </is>
      </c>
    </row>
    <row r="85">
      <c r="E85" t="inlineStr">
        <is>
          <t>Ivory Coast</t>
        </is>
      </c>
    </row>
    <row r="86">
      <c r="E86" t="inlineStr">
        <is>
          <t>Jamaica</t>
        </is>
      </c>
    </row>
    <row r="87">
      <c r="E87" t="inlineStr">
        <is>
          <t>Japan</t>
        </is>
      </c>
    </row>
    <row r="88">
      <c r="E88" t="inlineStr">
        <is>
          <t>Jordan</t>
        </is>
      </c>
    </row>
    <row r="89">
      <c r="E89" t="inlineStr">
        <is>
          <t>Kazakhstan</t>
        </is>
      </c>
    </row>
    <row r="90">
      <c r="E90" t="inlineStr">
        <is>
          <t>Kenya</t>
        </is>
      </c>
    </row>
    <row r="91">
      <c r="E91" t="inlineStr">
        <is>
          <t>Kiribati</t>
        </is>
      </c>
    </row>
    <row r="92">
      <c r="E92" t="inlineStr">
        <is>
          <t>Kosovo</t>
        </is>
      </c>
    </row>
    <row r="93">
      <c r="E93" t="inlineStr">
        <is>
          <t>Kuwait</t>
        </is>
      </c>
    </row>
    <row r="94">
      <c r="E94" t="inlineStr">
        <is>
          <t>Kyrgyzstan</t>
        </is>
      </c>
    </row>
    <row r="95">
      <c r="E95" t="inlineStr">
        <is>
          <t>Laos</t>
        </is>
      </c>
    </row>
    <row r="96">
      <c r="E96" t="inlineStr">
        <is>
          <t>Latvia</t>
        </is>
      </c>
    </row>
    <row r="97">
      <c r="E97" t="inlineStr">
        <is>
          <t>Lebanon</t>
        </is>
      </c>
    </row>
    <row r="98">
      <c r="E98" t="inlineStr">
        <is>
          <t>Lesotho</t>
        </is>
      </c>
    </row>
    <row r="99">
      <c r="E99" t="inlineStr">
        <is>
          <t>Liberia</t>
        </is>
      </c>
    </row>
    <row r="100">
      <c r="E100" t="inlineStr">
        <is>
          <t>Libya</t>
        </is>
      </c>
    </row>
    <row r="101">
      <c r="E101" t="inlineStr">
        <is>
          <t>Liechtenstein</t>
        </is>
      </c>
    </row>
    <row r="102">
      <c r="E102" t="inlineStr">
        <is>
          <t>Lithuania</t>
        </is>
      </c>
    </row>
    <row r="103">
      <c r="E103" t="inlineStr">
        <is>
          <t>Luxembourg</t>
        </is>
      </c>
    </row>
    <row r="104">
      <c r="E104" t="inlineStr">
        <is>
          <t>Madagascar</t>
        </is>
      </c>
    </row>
    <row r="105">
      <c r="E105" t="inlineStr">
        <is>
          <t>Malawi</t>
        </is>
      </c>
    </row>
    <row r="106">
      <c r="E106" t="inlineStr">
        <is>
          <t>Malaysia</t>
        </is>
      </c>
    </row>
    <row r="107">
      <c r="E107" t="inlineStr">
        <is>
          <t>Maldives</t>
        </is>
      </c>
    </row>
    <row r="108">
      <c r="E108" t="inlineStr">
        <is>
          <t>Mali</t>
        </is>
      </c>
    </row>
    <row r="109">
      <c r="E109" t="inlineStr">
        <is>
          <t>Malta</t>
        </is>
      </c>
    </row>
    <row r="110">
      <c r="E110" t="inlineStr">
        <is>
          <t>Marshall Islands</t>
        </is>
      </c>
    </row>
    <row r="111">
      <c r="E111" t="inlineStr">
        <is>
          <t>Mauritania</t>
        </is>
      </c>
    </row>
    <row r="112">
      <c r="E112" t="inlineStr">
        <is>
          <t>Mauritius</t>
        </is>
      </c>
    </row>
    <row r="113">
      <c r="E113" t="inlineStr">
        <is>
          <t>Mexico</t>
        </is>
      </c>
    </row>
    <row r="114">
      <c r="E114" t="inlineStr">
        <is>
          <t>Micronesia</t>
        </is>
      </c>
    </row>
    <row r="115">
      <c r="E115" t="inlineStr">
        <is>
          <t>Moldova</t>
        </is>
      </c>
    </row>
    <row r="116">
      <c r="E116" t="inlineStr">
        <is>
          <t>Monaco</t>
        </is>
      </c>
    </row>
    <row r="117">
      <c r="E117" t="inlineStr">
        <is>
          <t>Mongolia</t>
        </is>
      </c>
    </row>
    <row r="118">
      <c r="E118" t="inlineStr">
        <is>
          <t>Montenegro</t>
        </is>
      </c>
    </row>
    <row r="119">
      <c r="E119" t="inlineStr">
        <is>
          <t>Morocco</t>
        </is>
      </c>
    </row>
    <row r="120">
      <c r="E120" t="inlineStr">
        <is>
          <t>Mozambique</t>
        </is>
      </c>
    </row>
    <row r="121">
      <c r="E121" t="inlineStr">
        <is>
          <t>Myanmar</t>
        </is>
      </c>
    </row>
    <row r="122">
      <c r="E122" t="inlineStr">
        <is>
          <t>Namibia</t>
        </is>
      </c>
    </row>
    <row r="123">
      <c r="E123" t="inlineStr">
        <is>
          <t>Nauru</t>
        </is>
      </c>
    </row>
    <row r="124">
      <c r="E124" t="inlineStr">
        <is>
          <t>Nepal</t>
        </is>
      </c>
    </row>
    <row r="125">
      <c r="E125" t="inlineStr">
        <is>
          <t>Netherlands</t>
        </is>
      </c>
    </row>
    <row r="126">
      <c r="E126" t="inlineStr">
        <is>
          <t>New Zealand</t>
        </is>
      </c>
    </row>
    <row r="127">
      <c r="E127" t="inlineStr">
        <is>
          <t>Nicaragua</t>
        </is>
      </c>
    </row>
    <row r="128">
      <c r="E128" t="inlineStr">
        <is>
          <t>Niger</t>
        </is>
      </c>
    </row>
    <row r="129">
      <c r="E129" t="inlineStr">
        <is>
          <t>Nigeria</t>
        </is>
      </c>
    </row>
    <row r="130">
      <c r="E130" t="inlineStr">
        <is>
          <t>North Korea</t>
        </is>
      </c>
    </row>
    <row r="131">
      <c r="E131" t="inlineStr">
        <is>
          <t>North Macedonia</t>
        </is>
      </c>
    </row>
    <row r="132">
      <c r="E132" t="inlineStr">
        <is>
          <t>Norway</t>
        </is>
      </c>
    </row>
    <row r="133">
      <c r="E133" t="inlineStr">
        <is>
          <t>Oman</t>
        </is>
      </c>
    </row>
    <row r="134">
      <c r="E134" t="inlineStr">
        <is>
          <t>Pakistan</t>
        </is>
      </c>
    </row>
    <row r="135">
      <c r="E135" t="inlineStr">
        <is>
          <t>Palau</t>
        </is>
      </c>
    </row>
    <row r="136">
      <c r="E136" t="inlineStr">
        <is>
          <t>Palestine</t>
        </is>
      </c>
    </row>
    <row r="137">
      <c r="E137" t="inlineStr">
        <is>
          <t>Panama</t>
        </is>
      </c>
    </row>
    <row r="138">
      <c r="E138" t="inlineStr">
        <is>
          <t>Papua New Guinea</t>
        </is>
      </c>
    </row>
    <row r="139">
      <c r="E139" t="inlineStr">
        <is>
          <t>Paraguay</t>
        </is>
      </c>
    </row>
    <row r="140">
      <c r="E140" t="inlineStr">
        <is>
          <t>Peru</t>
        </is>
      </c>
    </row>
    <row r="141">
      <c r="E141" t="inlineStr">
        <is>
          <t>Philippines</t>
        </is>
      </c>
    </row>
    <row r="142">
      <c r="E142" t="inlineStr">
        <is>
          <t>Poland</t>
        </is>
      </c>
    </row>
    <row r="143">
      <c r="E143" t="inlineStr">
        <is>
          <t>Portugal</t>
        </is>
      </c>
    </row>
    <row r="144">
      <c r="E144" t="inlineStr">
        <is>
          <t>Puerto Rico</t>
        </is>
      </c>
    </row>
    <row r="145">
      <c r="E145" t="inlineStr">
        <is>
          <t>Qatar</t>
        </is>
      </c>
    </row>
    <row r="146">
      <c r="E146" t="inlineStr">
        <is>
          <t>Romania</t>
        </is>
      </c>
    </row>
    <row r="147">
      <c r="E147" t="inlineStr">
        <is>
          <t>Russia</t>
        </is>
      </c>
    </row>
    <row r="148">
      <c r="E148" t="inlineStr">
        <is>
          <t>Rwanda</t>
        </is>
      </c>
    </row>
    <row r="149">
      <c r="E149" t="inlineStr">
        <is>
          <t>Saint Kitts and Nevis</t>
        </is>
      </c>
    </row>
    <row r="150">
      <c r="E150" t="inlineStr">
        <is>
          <t>Saint Lucia</t>
        </is>
      </c>
    </row>
    <row r="151">
      <c r="E151" t="inlineStr">
        <is>
          <t>Saint Vincent and the Grenadines</t>
        </is>
      </c>
    </row>
    <row r="152">
      <c r="E152" t="inlineStr">
        <is>
          <t>Samoa</t>
        </is>
      </c>
    </row>
    <row r="153">
      <c r="E153" t="inlineStr">
        <is>
          <t>San Marino</t>
        </is>
      </c>
    </row>
    <row r="154">
      <c r="E154" t="inlineStr">
        <is>
          <t>Sao Tome and Principe</t>
        </is>
      </c>
    </row>
    <row r="155">
      <c r="E155" t="inlineStr">
        <is>
          <t>Saudi Arabia</t>
        </is>
      </c>
    </row>
    <row r="156">
      <c r="E156" t="inlineStr">
        <is>
          <t>Senegal</t>
        </is>
      </c>
    </row>
    <row r="157">
      <c r="E157" t="inlineStr">
        <is>
          <t>Serbia</t>
        </is>
      </c>
    </row>
    <row r="158">
      <c r="E158" t="inlineStr">
        <is>
          <t>Seychelles</t>
        </is>
      </c>
    </row>
    <row r="159">
      <c r="E159" t="inlineStr">
        <is>
          <t>Sierra Leone</t>
        </is>
      </c>
    </row>
    <row r="160">
      <c r="E160" t="inlineStr">
        <is>
          <t>Singapore</t>
        </is>
      </c>
    </row>
    <row r="161">
      <c r="E161" t="inlineStr">
        <is>
          <t>Slovakia</t>
        </is>
      </c>
    </row>
    <row r="162">
      <c r="E162" t="inlineStr">
        <is>
          <t>Slovenia</t>
        </is>
      </c>
    </row>
    <row r="163">
      <c r="E163" t="inlineStr">
        <is>
          <t>Solomon Islands</t>
        </is>
      </c>
    </row>
    <row r="164">
      <c r="E164" t="inlineStr">
        <is>
          <t>Somalia</t>
        </is>
      </c>
    </row>
    <row r="165">
      <c r="E165" t="inlineStr">
        <is>
          <t>South Africa</t>
        </is>
      </c>
    </row>
    <row r="166">
      <c r="E166" t="inlineStr">
        <is>
          <t>South Korea</t>
        </is>
      </c>
    </row>
    <row r="167">
      <c r="E167" t="inlineStr">
        <is>
          <t>South Sudan</t>
        </is>
      </c>
    </row>
    <row r="168">
      <c r="E168" t="inlineStr">
        <is>
          <t>Spain</t>
        </is>
      </c>
    </row>
    <row r="169">
      <c r="E169" t="inlineStr">
        <is>
          <t>Sri Lanka</t>
        </is>
      </c>
    </row>
    <row r="170">
      <c r="E170" t="inlineStr">
        <is>
          <t>Sudan</t>
        </is>
      </c>
    </row>
    <row r="171">
      <c r="E171" t="inlineStr">
        <is>
          <t>Suriname</t>
        </is>
      </c>
    </row>
    <row r="172">
      <c r="E172" t="inlineStr">
        <is>
          <t>Sweden</t>
        </is>
      </c>
    </row>
    <row r="173">
      <c r="E173" t="inlineStr">
        <is>
          <t>Switzerland</t>
        </is>
      </c>
    </row>
    <row r="174">
      <c r="E174" t="inlineStr">
        <is>
          <t>Syria</t>
        </is>
      </c>
    </row>
    <row r="175">
      <c r="E175" t="inlineStr">
        <is>
          <t>Taiwan</t>
        </is>
      </c>
    </row>
    <row r="176">
      <c r="E176" t="inlineStr">
        <is>
          <t>Tajikistan</t>
        </is>
      </c>
    </row>
    <row r="177">
      <c r="E177" t="inlineStr">
        <is>
          <t>Tanzania</t>
        </is>
      </c>
    </row>
    <row r="178">
      <c r="E178" t="inlineStr">
        <is>
          <t>Thailand</t>
        </is>
      </c>
    </row>
    <row r="179">
      <c r="E179" t="inlineStr">
        <is>
          <t>Timor-Leste</t>
        </is>
      </c>
    </row>
    <row r="180">
      <c r="E180" t="inlineStr">
        <is>
          <t>Togo</t>
        </is>
      </c>
    </row>
    <row r="181">
      <c r="E181" t="inlineStr">
        <is>
          <t>Tonga</t>
        </is>
      </c>
    </row>
    <row r="182">
      <c r="E182" t="inlineStr">
        <is>
          <t>Trinidad and Tobago</t>
        </is>
      </c>
    </row>
    <row r="183">
      <c r="E183" t="inlineStr">
        <is>
          <t>Tunisia</t>
        </is>
      </c>
    </row>
    <row r="184">
      <c r="E184" t="inlineStr">
        <is>
          <t>Turkey</t>
        </is>
      </c>
    </row>
    <row r="185">
      <c r="E185" t="inlineStr">
        <is>
          <t>Turkmenistan</t>
        </is>
      </c>
    </row>
    <row r="186">
      <c r="E186" t="inlineStr">
        <is>
          <t>Tuvalu</t>
        </is>
      </c>
    </row>
    <row r="187">
      <c r="E187" t="inlineStr">
        <is>
          <t>Uganda</t>
        </is>
      </c>
    </row>
    <row r="188">
      <c r="E188" t="inlineStr">
        <is>
          <t>Ukraine</t>
        </is>
      </c>
    </row>
    <row r="189">
      <c r="E189" t="inlineStr">
        <is>
          <t>United Arab Emirates</t>
        </is>
      </c>
    </row>
    <row r="190">
      <c r="E190" t="inlineStr">
        <is>
          <t>United Kingdom</t>
        </is>
      </c>
    </row>
    <row r="191">
      <c r="E191" t="inlineStr">
        <is>
          <t>United States</t>
        </is>
      </c>
    </row>
    <row r="192">
      <c r="E192" t="inlineStr">
        <is>
          <t>Uruguay</t>
        </is>
      </c>
    </row>
    <row r="193">
      <c r="E193" t="inlineStr">
        <is>
          <t>Uzbekistan</t>
        </is>
      </c>
    </row>
    <row r="194">
      <c r="E194" t="inlineStr">
        <is>
          <t>Vanuatu</t>
        </is>
      </c>
    </row>
    <row r="195">
      <c r="E195" t="inlineStr">
        <is>
          <t>Vatican City</t>
        </is>
      </c>
    </row>
    <row r="196">
      <c r="E196" t="inlineStr">
        <is>
          <t>Venezuela</t>
        </is>
      </c>
    </row>
    <row r="197">
      <c r="E197" t="inlineStr">
        <is>
          <t>Vietnam</t>
        </is>
      </c>
    </row>
    <row r="198">
      <c r="E198" t="inlineStr">
        <is>
          <t>Yemen</t>
        </is>
      </c>
    </row>
    <row r="199">
      <c r="E199" t="inlineStr">
        <is>
          <t>Zambia</t>
        </is>
      </c>
    </row>
    <row r="200">
      <c r="E200" t="inlineStr">
        <is>
          <t>Zimbabwe</t>
        </is>
      </c>
    </row>
  </sheetData>
  <pageMargins left="0.75" right="0.75" top="1" bottom="1" header="0.5" footer="0.5"/>
  <pageSetup orientation="portrait" fitToHeight="0" fitToWidth="1"/>
  <headerFooter>
    <oddHeader/>
    <oddFooter>&amp;CTemplate by Tequipy, tequipy.com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2026-10-29T14:40:45Z</dcterms:created>
  <dcterms:modified xmlns:dcterms="http://purl.org/dc/terms/" xmlns:xsi="http://www.w3.org/2001/XMLSchema-instance" xsi:type="dcterms:W3CDTF">2026-10-29T14:40:45Z</dcterms:modified>
</cp:coreProperties>
</file>